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ronal\Desktop\"/>
    </mc:Choice>
  </mc:AlternateContent>
  <bookViews>
    <workbookView xWindow="0" yWindow="0" windowWidth="14670" windowHeight="4425" tabRatio="830" firstSheet="4" activeTab="8"/>
  </bookViews>
  <sheets>
    <sheet name="Parametros" sheetId="1" state="hidden" r:id="rId1"/>
    <sheet name="1 - Rat%_impacto" sheetId="12" state="hidden" r:id="rId2"/>
    <sheet name="2 - nomesprogramas" sheetId="13" state="hidden" r:id="rId3"/>
    <sheet name="3 - Ibope" sheetId="7" state="hidden" r:id="rId4"/>
    <sheet name="Lista de Preços TV" sheetId="14" r:id="rId5"/>
    <sheet name="4 - Tabela atual" sheetId="4" state="hidden" r:id="rId6"/>
    <sheet name="5 - Tabela anterior" sheetId="8" state="hidden" r:id="rId7"/>
    <sheet name="6 - Tabela base" sheetId="2" state="hidden" r:id="rId8"/>
    <sheet name="Orçamento" sheetId="6" r:id="rId9"/>
    <sheet name="Plan2" sheetId="15" state="hidden" r:id="rId10"/>
  </sheets>
  <definedNames>
    <definedName name="_xlnm._FilterDatabase" localSheetId="1" hidden="1">'1 - Rat%_impacto'!$B$3:$H$205</definedName>
    <definedName name="_xlnm._FilterDatabase" localSheetId="3" hidden="1">'3 - Ibope'!$A$2:$M$74</definedName>
    <definedName name="_xlnm._FilterDatabase" localSheetId="8" hidden="1">Orçamento!$L$75:$N$145</definedName>
    <definedName name="_xlnm._FilterDatabase" localSheetId="0" hidden="1">Parametros!$L$72:$N$150</definedName>
    <definedName name="_xlnm.Extract" localSheetId="8">Orçamento!$P$75:$R$75</definedName>
    <definedName name="_xlnm.Extract" localSheetId="0">Parametros!$P$72:$R$72</definedName>
    <definedName name="_xlnm.Print_Area" localSheetId="5">'4 - Tabela atual'!$A$1:$GW$66</definedName>
    <definedName name="_xlnm.Print_Area" localSheetId="6">'5 - Tabela anterior'!$A$1:$GV$45</definedName>
    <definedName name="_xlnm.Print_Area" localSheetId="7">'6 - Tabela base'!$A$1:$GE$66</definedName>
    <definedName name="_xlnm.Print_Area" localSheetId="8">Orçamento!$B$1:$AS$60</definedName>
    <definedName name="_xlnm.Print_Area" localSheetId="0">Parametros!$A$1:$AB$150</definedName>
    <definedName name="_xlnm.Criteria" localSheetId="8">Orçamento!$L$71:$N$72</definedName>
    <definedName name="_xlnm.Criteria" localSheetId="0">Parametros!$L$68:$N$69</definedName>
    <definedName name="ibope">'3 - Ibope'!$A$2:$BQ$100</definedName>
    <definedName name="ibopejan">'3 - Ibope'!$A$1:$C$3</definedName>
    <definedName name="ibopejan1">'3 - Ibope'!$A$1:$H$68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6" i="2" l="1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5" i="2"/>
  <c r="M4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5" i="2"/>
  <c r="H4" i="2"/>
  <c r="L5" i="8"/>
  <c r="L6" i="8"/>
  <c r="L7" i="8"/>
  <c r="L8" i="8"/>
  <c r="L9" i="8"/>
  <c r="L10" i="8"/>
  <c r="L11" i="8"/>
  <c r="L12" i="8"/>
  <c r="L13" i="8"/>
  <c r="L14" i="8"/>
  <c r="L15" i="8"/>
  <c r="L16" i="8"/>
  <c r="L17" i="8"/>
  <c r="L18" i="8"/>
  <c r="L19" i="8"/>
  <c r="L20" i="8"/>
  <c r="L21" i="8"/>
  <c r="L22" i="8"/>
  <c r="L23" i="8"/>
  <c r="L24" i="8"/>
  <c r="L25" i="8"/>
  <c r="L26" i="8"/>
  <c r="L27" i="8"/>
  <c r="L28" i="8"/>
  <c r="L29" i="8"/>
  <c r="L30" i="8"/>
  <c r="L31" i="8"/>
  <c r="L32" i="8"/>
  <c r="L33" i="8"/>
  <c r="L34" i="8"/>
  <c r="L35" i="8"/>
  <c r="L36" i="8"/>
  <c r="L37" i="8"/>
  <c r="L38" i="8"/>
  <c r="L39" i="8"/>
  <c r="L40" i="8"/>
  <c r="L41" i="8"/>
  <c r="L42" i="8"/>
  <c r="L43" i="8"/>
  <c r="L44" i="8"/>
  <c r="L45" i="8"/>
  <c r="L46" i="8"/>
  <c r="L47" i="8"/>
  <c r="L48" i="8"/>
  <c r="L49" i="8"/>
  <c r="L50" i="8"/>
  <c r="L51" i="8"/>
  <c r="L52" i="8"/>
  <c r="L53" i="8"/>
  <c r="L54" i="8"/>
  <c r="L55" i="8"/>
  <c r="L56" i="8"/>
  <c r="L57" i="8"/>
  <c r="L58" i="8"/>
  <c r="L59" i="8"/>
  <c r="L60" i="8"/>
  <c r="L61" i="8"/>
  <c r="L62" i="8"/>
  <c r="L63" i="8"/>
  <c r="L64" i="8"/>
  <c r="L65" i="8"/>
  <c r="L66" i="8"/>
  <c r="L67" i="8"/>
  <c r="L68" i="8"/>
  <c r="L69" i="8"/>
  <c r="L70" i="8"/>
  <c r="L71" i="8"/>
  <c r="L72" i="8"/>
  <c r="L73" i="8"/>
  <c r="L74" i="8"/>
  <c r="L75" i="8"/>
  <c r="L76" i="8"/>
  <c r="L77" i="8"/>
  <c r="L78" i="8"/>
  <c r="L79" i="8"/>
  <c r="L80" i="8"/>
  <c r="L81" i="8"/>
  <c r="L82" i="8"/>
  <c r="L4" i="8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4" i="4"/>
  <c r="B35" i="6" l="1"/>
  <c r="B36" i="6"/>
  <c r="B37" i="6"/>
  <c r="F37" i="6"/>
  <c r="B38" i="6"/>
  <c r="B39" i="6"/>
  <c r="AP46" i="6"/>
  <c r="AR46" i="6"/>
  <c r="B50" i="1"/>
  <c r="C50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B51" i="1"/>
  <c r="AM35" i="6" s="1"/>
  <c r="C51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B52" i="1"/>
  <c r="AM36" i="6" s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B53" i="1"/>
  <c r="AM37" i="6" s="1"/>
  <c r="C53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B54" i="1"/>
  <c r="AM38" i="6" s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B55" i="1"/>
  <c r="AM39" i="6" s="1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M34" i="6" l="1"/>
  <c r="AL37" i="6"/>
  <c r="DZ37" i="6" s="1"/>
  <c r="AL39" i="6"/>
  <c r="AL35" i="6"/>
  <c r="AL38" i="6"/>
  <c r="AL36" i="6"/>
  <c r="AL34" i="6"/>
  <c r="E4" i="8"/>
  <c r="F4" i="8"/>
  <c r="G4" i="8"/>
  <c r="E5" i="8"/>
  <c r="F5" i="8"/>
  <c r="G5" i="8"/>
  <c r="E6" i="8"/>
  <c r="F6" i="8"/>
  <c r="G6" i="8"/>
  <c r="E7" i="8"/>
  <c r="F7" i="8"/>
  <c r="G7" i="8"/>
  <c r="E8" i="8"/>
  <c r="F8" i="8"/>
  <c r="G8" i="8"/>
  <c r="E9" i="8"/>
  <c r="F9" i="8"/>
  <c r="G9" i="8"/>
  <c r="E10" i="8"/>
  <c r="F10" i="8"/>
  <c r="G10" i="8"/>
  <c r="E11" i="8"/>
  <c r="F11" i="8"/>
  <c r="G11" i="8"/>
  <c r="E12" i="8"/>
  <c r="F12" i="8"/>
  <c r="G12" i="8"/>
  <c r="E13" i="8"/>
  <c r="F13" i="8"/>
  <c r="G13" i="8"/>
  <c r="E14" i="8"/>
  <c r="F14" i="8"/>
  <c r="G14" i="8"/>
  <c r="E15" i="8"/>
  <c r="F15" i="8"/>
  <c r="G15" i="8"/>
  <c r="E16" i="8"/>
  <c r="F16" i="8"/>
  <c r="G16" i="8"/>
  <c r="E17" i="8"/>
  <c r="F17" i="8"/>
  <c r="G17" i="8"/>
  <c r="E18" i="8"/>
  <c r="F18" i="8"/>
  <c r="G18" i="8"/>
  <c r="E19" i="8"/>
  <c r="F19" i="8"/>
  <c r="G19" i="8"/>
  <c r="E20" i="8"/>
  <c r="F20" i="8"/>
  <c r="G20" i="8"/>
  <c r="E21" i="8"/>
  <c r="F21" i="8"/>
  <c r="G21" i="8"/>
  <c r="E22" i="8"/>
  <c r="F22" i="8"/>
  <c r="G22" i="8"/>
  <c r="E23" i="8"/>
  <c r="F23" i="8"/>
  <c r="G23" i="8"/>
  <c r="E24" i="8"/>
  <c r="F24" i="8"/>
  <c r="G24" i="8"/>
  <c r="E25" i="8"/>
  <c r="F25" i="8"/>
  <c r="G25" i="8"/>
  <c r="E26" i="8"/>
  <c r="F26" i="8"/>
  <c r="G26" i="8"/>
  <c r="E27" i="8"/>
  <c r="F27" i="8"/>
  <c r="G27" i="8"/>
  <c r="E28" i="8"/>
  <c r="F28" i="8"/>
  <c r="G28" i="8"/>
  <c r="E29" i="8"/>
  <c r="F29" i="8"/>
  <c r="G29" i="8"/>
  <c r="E30" i="8"/>
  <c r="F30" i="8"/>
  <c r="G30" i="8"/>
  <c r="E31" i="8"/>
  <c r="F31" i="8"/>
  <c r="G31" i="8"/>
  <c r="E32" i="8"/>
  <c r="F32" i="8"/>
  <c r="G32" i="8"/>
  <c r="E33" i="8"/>
  <c r="F33" i="8"/>
  <c r="G33" i="8"/>
  <c r="E34" i="8"/>
  <c r="F34" i="8"/>
  <c r="G34" i="8"/>
  <c r="E35" i="8"/>
  <c r="F35" i="8"/>
  <c r="G35" i="8"/>
  <c r="E36" i="8"/>
  <c r="F36" i="8"/>
  <c r="G36" i="8"/>
  <c r="E37" i="8"/>
  <c r="F37" i="8"/>
  <c r="G37" i="8"/>
  <c r="E38" i="8"/>
  <c r="F38" i="8"/>
  <c r="G38" i="8"/>
  <c r="E39" i="8"/>
  <c r="F39" i="8"/>
  <c r="G39" i="8"/>
  <c r="E40" i="8"/>
  <c r="F40" i="8"/>
  <c r="G40" i="8"/>
  <c r="E41" i="8"/>
  <c r="F41" i="8"/>
  <c r="G41" i="8"/>
  <c r="E42" i="8"/>
  <c r="F42" i="8"/>
  <c r="G42" i="8"/>
  <c r="E43" i="8"/>
  <c r="F43" i="8"/>
  <c r="G43" i="8"/>
  <c r="E44" i="8"/>
  <c r="F44" i="8"/>
  <c r="G44" i="8"/>
  <c r="E45" i="8"/>
  <c r="F45" i="8"/>
  <c r="G45" i="8"/>
  <c r="E46" i="8"/>
  <c r="F46" i="8"/>
  <c r="G46" i="8"/>
  <c r="E47" i="8"/>
  <c r="F47" i="8"/>
  <c r="G47" i="8"/>
  <c r="E48" i="8"/>
  <c r="F48" i="8"/>
  <c r="G48" i="8"/>
  <c r="E49" i="8"/>
  <c r="F49" i="8"/>
  <c r="G49" i="8"/>
  <c r="E50" i="8"/>
  <c r="F50" i="8"/>
  <c r="G50" i="8"/>
  <c r="E51" i="8"/>
  <c r="F51" i="8"/>
  <c r="G51" i="8"/>
  <c r="E52" i="8"/>
  <c r="F52" i="8"/>
  <c r="G52" i="8"/>
  <c r="E53" i="8"/>
  <c r="F53" i="8"/>
  <c r="G53" i="8"/>
  <c r="E54" i="8"/>
  <c r="F54" i="8"/>
  <c r="G54" i="8"/>
  <c r="E55" i="8"/>
  <c r="F55" i="8"/>
  <c r="G55" i="8"/>
  <c r="E56" i="8"/>
  <c r="F56" i="8"/>
  <c r="G56" i="8"/>
  <c r="E57" i="8"/>
  <c r="F57" i="8"/>
  <c r="G57" i="8"/>
  <c r="E58" i="8"/>
  <c r="F58" i="8"/>
  <c r="G58" i="8"/>
  <c r="E59" i="8"/>
  <c r="F59" i="8"/>
  <c r="G59" i="8"/>
  <c r="E60" i="8"/>
  <c r="F60" i="8"/>
  <c r="G60" i="8"/>
  <c r="E61" i="8"/>
  <c r="F61" i="8"/>
  <c r="G61" i="8"/>
  <c r="E62" i="8"/>
  <c r="F62" i="8"/>
  <c r="G62" i="8"/>
  <c r="E63" i="8"/>
  <c r="F63" i="8"/>
  <c r="G63" i="8"/>
  <c r="E64" i="8"/>
  <c r="F64" i="8"/>
  <c r="G64" i="8"/>
  <c r="E65" i="8"/>
  <c r="F65" i="8"/>
  <c r="G65" i="8"/>
  <c r="E66" i="8"/>
  <c r="F66" i="8"/>
  <c r="G66" i="8"/>
  <c r="E67" i="8"/>
  <c r="F67" i="8"/>
  <c r="G67" i="8"/>
  <c r="E68" i="8"/>
  <c r="F68" i="8"/>
  <c r="G68" i="8"/>
  <c r="E69" i="8"/>
  <c r="F69" i="8"/>
  <c r="G69" i="8"/>
  <c r="E70" i="8"/>
  <c r="F70" i="8"/>
  <c r="G70" i="8"/>
  <c r="E71" i="8"/>
  <c r="F71" i="8"/>
  <c r="G71" i="8"/>
  <c r="E72" i="8"/>
  <c r="F72" i="8"/>
  <c r="G72" i="8"/>
  <c r="E73" i="8"/>
  <c r="F73" i="8"/>
  <c r="G73" i="8"/>
  <c r="E74" i="8"/>
  <c r="F74" i="8"/>
  <c r="G74" i="8"/>
  <c r="E75" i="8"/>
  <c r="F75" i="8"/>
  <c r="G75" i="8"/>
  <c r="E76" i="8"/>
  <c r="F76" i="8"/>
  <c r="G76" i="8"/>
  <c r="E77" i="8"/>
  <c r="F77" i="8"/>
  <c r="G77" i="8"/>
  <c r="E78" i="8"/>
  <c r="F78" i="8"/>
  <c r="G78" i="8"/>
  <c r="E79" i="8"/>
  <c r="F79" i="8"/>
  <c r="G79" i="8"/>
  <c r="E80" i="8"/>
  <c r="F80" i="8"/>
  <c r="G80" i="8"/>
  <c r="E81" i="8"/>
  <c r="F81" i="8"/>
  <c r="G81" i="8"/>
  <c r="E82" i="8"/>
  <c r="F82" i="8"/>
  <c r="G82" i="8"/>
  <c r="I41" i="8"/>
  <c r="J41" i="8"/>
  <c r="K41" i="8"/>
  <c r="I42" i="8"/>
  <c r="J42" i="8"/>
  <c r="K42" i="8"/>
  <c r="I43" i="8"/>
  <c r="J43" i="8"/>
  <c r="K43" i="8"/>
  <c r="I44" i="8"/>
  <c r="J44" i="8"/>
  <c r="K44" i="8"/>
  <c r="I45" i="8"/>
  <c r="J45" i="8"/>
  <c r="K45" i="8"/>
  <c r="I46" i="8"/>
  <c r="J46" i="8"/>
  <c r="K46" i="8"/>
  <c r="I47" i="8"/>
  <c r="J47" i="8"/>
  <c r="K47" i="8"/>
  <c r="I48" i="8"/>
  <c r="J48" i="8"/>
  <c r="K48" i="8"/>
  <c r="I49" i="8"/>
  <c r="J49" i="8"/>
  <c r="K49" i="8"/>
  <c r="I50" i="8"/>
  <c r="J50" i="8"/>
  <c r="K50" i="8"/>
  <c r="I51" i="8"/>
  <c r="J51" i="8"/>
  <c r="K51" i="8"/>
  <c r="I52" i="8"/>
  <c r="J52" i="8"/>
  <c r="K52" i="8"/>
  <c r="I53" i="8"/>
  <c r="J53" i="8"/>
  <c r="K53" i="8"/>
  <c r="I54" i="8"/>
  <c r="J54" i="8"/>
  <c r="K54" i="8"/>
  <c r="I55" i="8"/>
  <c r="J55" i="8"/>
  <c r="K55" i="8"/>
  <c r="I56" i="8"/>
  <c r="J56" i="8"/>
  <c r="K56" i="8"/>
  <c r="I57" i="8"/>
  <c r="J57" i="8"/>
  <c r="K57" i="8"/>
  <c r="I58" i="8"/>
  <c r="J58" i="8"/>
  <c r="K58" i="8"/>
  <c r="I59" i="8"/>
  <c r="J59" i="8"/>
  <c r="K59" i="8"/>
  <c r="I60" i="8"/>
  <c r="J60" i="8"/>
  <c r="K60" i="8"/>
  <c r="I61" i="8"/>
  <c r="J61" i="8"/>
  <c r="K61" i="8"/>
  <c r="I62" i="8"/>
  <c r="J62" i="8"/>
  <c r="K62" i="8"/>
  <c r="I63" i="8"/>
  <c r="J63" i="8"/>
  <c r="K63" i="8"/>
  <c r="I64" i="8"/>
  <c r="J64" i="8"/>
  <c r="K64" i="8"/>
  <c r="I65" i="8"/>
  <c r="J65" i="8"/>
  <c r="K65" i="8"/>
  <c r="I66" i="8"/>
  <c r="J66" i="8"/>
  <c r="K66" i="8"/>
  <c r="I67" i="8"/>
  <c r="J67" i="8"/>
  <c r="K67" i="8"/>
  <c r="I68" i="8"/>
  <c r="J68" i="8"/>
  <c r="K68" i="8"/>
  <c r="I69" i="8"/>
  <c r="J69" i="8"/>
  <c r="K69" i="8"/>
  <c r="I70" i="8"/>
  <c r="J70" i="8"/>
  <c r="K70" i="8"/>
  <c r="I71" i="8"/>
  <c r="J71" i="8"/>
  <c r="K71" i="8"/>
  <c r="I72" i="8"/>
  <c r="J72" i="8"/>
  <c r="K72" i="8"/>
  <c r="I73" i="8"/>
  <c r="J73" i="8"/>
  <c r="K73" i="8"/>
  <c r="I74" i="8"/>
  <c r="J74" i="8"/>
  <c r="K74" i="8"/>
  <c r="I75" i="8"/>
  <c r="J75" i="8"/>
  <c r="K75" i="8"/>
  <c r="I76" i="8"/>
  <c r="J76" i="8"/>
  <c r="K76" i="8"/>
  <c r="I77" i="8"/>
  <c r="J77" i="8"/>
  <c r="K77" i="8"/>
  <c r="I78" i="8"/>
  <c r="J78" i="8"/>
  <c r="K78" i="8"/>
  <c r="I79" i="8"/>
  <c r="J79" i="8"/>
  <c r="K79" i="8"/>
  <c r="I80" i="8"/>
  <c r="J80" i="8"/>
  <c r="K80" i="8"/>
  <c r="I81" i="8"/>
  <c r="J81" i="8"/>
  <c r="K81" i="8"/>
  <c r="I82" i="8"/>
  <c r="J82" i="8"/>
  <c r="K82" i="8"/>
  <c r="I4" i="8"/>
  <c r="J4" i="8"/>
  <c r="K4" i="8"/>
  <c r="I5" i="8"/>
  <c r="J5" i="8"/>
  <c r="K5" i="8"/>
  <c r="I6" i="8"/>
  <c r="J6" i="8"/>
  <c r="K6" i="8"/>
  <c r="I7" i="8"/>
  <c r="J7" i="8"/>
  <c r="K7" i="8"/>
  <c r="I8" i="8"/>
  <c r="J8" i="8"/>
  <c r="K8" i="8"/>
  <c r="I9" i="8"/>
  <c r="J9" i="8"/>
  <c r="K9" i="8"/>
  <c r="I10" i="8"/>
  <c r="J10" i="8"/>
  <c r="K10" i="8"/>
  <c r="I11" i="8"/>
  <c r="J11" i="8"/>
  <c r="K11" i="8"/>
  <c r="I12" i="8"/>
  <c r="J12" i="8"/>
  <c r="K12" i="8"/>
  <c r="I13" i="8"/>
  <c r="J13" i="8"/>
  <c r="K13" i="8"/>
  <c r="I14" i="8"/>
  <c r="J14" i="8"/>
  <c r="K14" i="8"/>
  <c r="I15" i="8"/>
  <c r="J15" i="8"/>
  <c r="K15" i="8"/>
  <c r="I16" i="8"/>
  <c r="J16" i="8"/>
  <c r="K16" i="8"/>
  <c r="I17" i="8"/>
  <c r="J17" i="8"/>
  <c r="K17" i="8"/>
  <c r="I18" i="8"/>
  <c r="J18" i="8"/>
  <c r="K18" i="8"/>
  <c r="I19" i="8"/>
  <c r="J19" i="8"/>
  <c r="K19" i="8"/>
  <c r="I20" i="8"/>
  <c r="J20" i="8"/>
  <c r="K20" i="8"/>
  <c r="I21" i="8"/>
  <c r="J21" i="8"/>
  <c r="K21" i="8"/>
  <c r="I22" i="8"/>
  <c r="J22" i="8"/>
  <c r="K22" i="8"/>
  <c r="I23" i="8"/>
  <c r="J23" i="8"/>
  <c r="K23" i="8"/>
  <c r="I24" i="8"/>
  <c r="J24" i="8"/>
  <c r="K24" i="8"/>
  <c r="I25" i="8"/>
  <c r="J25" i="8"/>
  <c r="K25" i="8"/>
  <c r="I26" i="8"/>
  <c r="J26" i="8"/>
  <c r="K26" i="8"/>
  <c r="I27" i="8"/>
  <c r="J27" i="8"/>
  <c r="K27" i="8"/>
  <c r="I28" i="8"/>
  <c r="J28" i="8"/>
  <c r="K28" i="8"/>
  <c r="I29" i="8"/>
  <c r="J29" i="8"/>
  <c r="K29" i="8"/>
  <c r="I30" i="8"/>
  <c r="J30" i="8"/>
  <c r="K30" i="8"/>
  <c r="I31" i="8"/>
  <c r="J31" i="8"/>
  <c r="K31" i="8"/>
  <c r="I32" i="8"/>
  <c r="J32" i="8"/>
  <c r="K32" i="8"/>
  <c r="I33" i="8"/>
  <c r="J33" i="8"/>
  <c r="K33" i="8"/>
  <c r="I34" i="8"/>
  <c r="J34" i="8"/>
  <c r="K34" i="8"/>
  <c r="I35" i="8"/>
  <c r="J35" i="8"/>
  <c r="K35" i="8"/>
  <c r="I36" i="8"/>
  <c r="J36" i="8"/>
  <c r="K36" i="8"/>
  <c r="I37" i="8"/>
  <c r="J37" i="8"/>
  <c r="K37" i="8"/>
  <c r="I38" i="8"/>
  <c r="J38" i="8"/>
  <c r="K38" i="8"/>
  <c r="I39" i="8"/>
  <c r="J39" i="8"/>
  <c r="K39" i="8"/>
  <c r="I40" i="8"/>
  <c r="J40" i="8"/>
  <c r="K40" i="8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L4" i="4"/>
  <c r="K4" i="4"/>
  <c r="J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G4" i="4"/>
  <c r="F4" i="4"/>
  <c r="E4" i="4"/>
  <c r="DZ39" i="6" l="1"/>
  <c r="DZ36" i="6"/>
  <c r="DZ34" i="6"/>
  <c r="DZ38" i="6"/>
  <c r="DZ35" i="6"/>
  <c r="D103" i="4"/>
  <c r="I103" i="4"/>
  <c r="N103" i="4"/>
  <c r="P103" i="4"/>
  <c r="Q103" i="4"/>
  <c r="R103" i="4"/>
  <c r="S103" i="4"/>
  <c r="T103" i="4"/>
  <c r="U103" i="4"/>
  <c r="D102" i="4" l="1"/>
  <c r="I102" i="4"/>
  <c r="N102" i="4"/>
  <c r="P102" i="4"/>
  <c r="Q102" i="4"/>
  <c r="R102" i="4"/>
  <c r="S102" i="4"/>
  <c r="T102" i="4"/>
  <c r="U102" i="4"/>
  <c r="A100" i="7" l="1"/>
  <c r="D101" i="4"/>
  <c r="I101" i="4"/>
  <c r="N101" i="4"/>
  <c r="O101" i="4"/>
  <c r="P101" i="4"/>
  <c r="Q101" i="4"/>
  <c r="R101" i="4"/>
  <c r="S101" i="4"/>
  <c r="T101" i="4"/>
  <c r="U101" i="4"/>
  <c r="A99" i="7" l="1"/>
  <c r="O100" i="4"/>
  <c r="D100" i="4"/>
  <c r="I100" i="4"/>
  <c r="N100" i="4"/>
  <c r="P100" i="4"/>
  <c r="Q100" i="4"/>
  <c r="R100" i="4"/>
  <c r="S100" i="4"/>
  <c r="T100" i="4"/>
  <c r="U100" i="4"/>
  <c r="A98" i="7" l="1"/>
  <c r="O82" i="4" l="1"/>
  <c r="D99" i="4"/>
  <c r="I99" i="4"/>
  <c r="N99" i="4"/>
  <c r="O99" i="4"/>
  <c r="P99" i="4"/>
  <c r="Q99" i="4"/>
  <c r="R99" i="4"/>
  <c r="S99" i="4"/>
  <c r="T99" i="4"/>
  <c r="U99" i="4"/>
  <c r="B40" i="6" l="1"/>
  <c r="F40" i="6"/>
  <c r="B41" i="6"/>
  <c r="F41" i="6"/>
  <c r="B42" i="6"/>
  <c r="F42" i="6"/>
  <c r="B43" i="6"/>
  <c r="F43" i="6"/>
  <c r="B44" i="6"/>
  <c r="F44" i="6"/>
  <c r="D86" i="8" l="1"/>
  <c r="H86" i="8"/>
  <c r="N86" i="8"/>
  <c r="O86" i="8"/>
  <c r="P86" i="8"/>
  <c r="Q86" i="8"/>
  <c r="R86" i="8"/>
  <c r="S86" i="8"/>
  <c r="T86" i="8"/>
  <c r="V86" i="8"/>
  <c r="W86" i="8"/>
  <c r="Y86" i="8"/>
  <c r="Z86" i="8"/>
  <c r="AA86" i="8"/>
  <c r="BH86" i="8" s="1"/>
  <c r="AB86" i="8"/>
  <c r="AC86" i="8"/>
  <c r="AD86" i="8"/>
  <c r="AE86" i="8"/>
  <c r="BL86" i="8" s="1"/>
  <c r="AG86" i="8"/>
  <c r="AH86" i="8"/>
  <c r="AJ86" i="8"/>
  <c r="AK86" i="8"/>
  <c r="CN86" i="8" s="1"/>
  <c r="AL86" i="8"/>
  <c r="AM86" i="8"/>
  <c r="AN86" i="8"/>
  <c r="AO86" i="8"/>
  <c r="CR86" i="8" s="1"/>
  <c r="AP86" i="8"/>
  <c r="AR86" i="8"/>
  <c r="AS86" i="8"/>
  <c r="AU86" i="8"/>
  <c r="DI86" i="8" s="1"/>
  <c r="AV86" i="8"/>
  <c r="AW86" i="8"/>
  <c r="AX86" i="8"/>
  <c r="AY86" i="8"/>
  <c r="AZ86" i="8"/>
  <c r="BA86" i="8"/>
  <c r="BB86" i="8"/>
  <c r="BE86" i="8"/>
  <c r="BM86" i="8"/>
  <c r="BP86" i="8"/>
  <c r="BX86" i="8"/>
  <c r="CA86" i="8"/>
  <c r="CI86" i="8"/>
  <c r="CL86" i="8"/>
  <c r="CT86" i="8"/>
  <c r="CW86" i="8"/>
  <c r="DE86" i="8"/>
  <c r="DH86" i="8"/>
  <c r="DM86" i="8"/>
  <c r="DP86" i="8"/>
  <c r="DS86" i="8"/>
  <c r="EA86" i="8"/>
  <c r="ED86" i="8"/>
  <c r="EL86" i="8"/>
  <c r="EO86" i="8"/>
  <c r="EW86" i="8"/>
  <c r="EZ86" i="8"/>
  <c r="FH86" i="8"/>
  <c r="FK86" i="8"/>
  <c r="D87" i="8"/>
  <c r="H87" i="8"/>
  <c r="N87" i="8"/>
  <c r="O87" i="8"/>
  <c r="P87" i="8"/>
  <c r="Q87" i="8"/>
  <c r="R87" i="8"/>
  <c r="S87" i="8"/>
  <c r="T87" i="8"/>
  <c r="V87" i="8"/>
  <c r="W87" i="8"/>
  <c r="Y87" i="8"/>
  <c r="CM87" i="8" s="1"/>
  <c r="Z87" i="8"/>
  <c r="AA87" i="8"/>
  <c r="BH87" i="8" s="1"/>
  <c r="AB87" i="8"/>
  <c r="AC87" i="8"/>
  <c r="AD87" i="8"/>
  <c r="AE87" i="8"/>
  <c r="AG87" i="8"/>
  <c r="AH87" i="8"/>
  <c r="BO87" i="8" s="1"/>
  <c r="AJ87" i="8"/>
  <c r="AK87" i="8"/>
  <c r="AL87" i="8"/>
  <c r="AM87" i="8"/>
  <c r="AN87" i="8"/>
  <c r="AO87" i="8"/>
  <c r="AP87" i="8"/>
  <c r="AR87" i="8"/>
  <c r="AS87" i="8"/>
  <c r="AU87" i="8"/>
  <c r="AV87" i="8"/>
  <c r="AW87" i="8"/>
  <c r="AX87" i="8"/>
  <c r="AY87" i="8"/>
  <c r="AZ87" i="8"/>
  <c r="BA87" i="8"/>
  <c r="BB87" i="8"/>
  <c r="BC87" i="8"/>
  <c r="BE87" i="8"/>
  <c r="BM87" i="8"/>
  <c r="BP87" i="8"/>
  <c r="BX87" i="8"/>
  <c r="CA87" i="8"/>
  <c r="CE87" i="8"/>
  <c r="CI87" i="8"/>
  <c r="CL87" i="8"/>
  <c r="CT87" i="8"/>
  <c r="CW87" i="8"/>
  <c r="DE87" i="8"/>
  <c r="DH87" i="8"/>
  <c r="DP87" i="8"/>
  <c r="DS87" i="8"/>
  <c r="EA87" i="8"/>
  <c r="ED87" i="8"/>
  <c r="EL87" i="8"/>
  <c r="EO87" i="8"/>
  <c r="EW87" i="8"/>
  <c r="EZ87" i="8"/>
  <c r="FH87" i="8"/>
  <c r="FK87" i="8"/>
  <c r="D88" i="8"/>
  <c r="BN88" i="8" s="1"/>
  <c r="H88" i="8"/>
  <c r="N88" i="8"/>
  <c r="O88" i="8"/>
  <c r="P88" i="8"/>
  <c r="BS88" i="8" s="1"/>
  <c r="Q88" i="8"/>
  <c r="R88" i="8"/>
  <c r="S88" i="8"/>
  <c r="T88" i="8"/>
  <c r="V88" i="8"/>
  <c r="W88" i="8"/>
  <c r="Y88" i="8"/>
  <c r="Z88" i="8"/>
  <c r="CY88" i="8" s="1"/>
  <c r="AA88" i="8"/>
  <c r="AB88" i="8"/>
  <c r="AC88" i="8"/>
  <c r="BJ88" i="8" s="1"/>
  <c r="AD88" i="8"/>
  <c r="AE88" i="8"/>
  <c r="FG88" i="8" s="1"/>
  <c r="AG88" i="8"/>
  <c r="AH88" i="8"/>
  <c r="AJ88" i="8"/>
  <c r="AK88" i="8"/>
  <c r="AL88" i="8"/>
  <c r="AM88" i="8"/>
  <c r="AN88" i="8"/>
  <c r="AO88" i="8"/>
  <c r="DY88" i="8" s="1"/>
  <c r="AP88" i="8"/>
  <c r="AR88" i="8"/>
  <c r="AS88" i="8"/>
  <c r="AU88" i="8"/>
  <c r="AV88" i="8"/>
  <c r="AW88" i="8"/>
  <c r="DK88" i="8" s="1"/>
  <c r="AX88" i="8"/>
  <c r="AY88" i="8"/>
  <c r="AZ88" i="8"/>
  <c r="BA88" i="8"/>
  <c r="BB88" i="8"/>
  <c r="BE88" i="8"/>
  <c r="BM88" i="8"/>
  <c r="BP88" i="8"/>
  <c r="BX88" i="8"/>
  <c r="CA88" i="8"/>
  <c r="CI88" i="8"/>
  <c r="CK88" i="8"/>
  <c r="CL88" i="8"/>
  <c r="CP88" i="8"/>
  <c r="CT88" i="8"/>
  <c r="CW88" i="8"/>
  <c r="DE88" i="8"/>
  <c r="DF88" i="8"/>
  <c r="DH88" i="8"/>
  <c r="DP88" i="8"/>
  <c r="DS88" i="8"/>
  <c r="EA88" i="8"/>
  <c r="ED88" i="8"/>
  <c r="EI88" i="8"/>
  <c r="EL88" i="8"/>
  <c r="EO88" i="8"/>
  <c r="EW88" i="8"/>
  <c r="EZ88" i="8"/>
  <c r="FH88" i="8"/>
  <c r="FK88" i="8"/>
  <c r="D89" i="8"/>
  <c r="H89" i="8"/>
  <c r="N89" i="8"/>
  <c r="O89" i="8"/>
  <c r="P89" i="8"/>
  <c r="Q89" i="8"/>
  <c r="R89" i="8"/>
  <c r="S89" i="8"/>
  <c r="T89" i="8"/>
  <c r="V89" i="8"/>
  <c r="CU89" i="8" s="1"/>
  <c r="W89" i="8"/>
  <c r="Y89" i="8"/>
  <c r="Z89" i="8"/>
  <c r="BG89" i="8" s="1"/>
  <c r="AA89" i="8"/>
  <c r="AB89" i="8"/>
  <c r="AC89" i="8"/>
  <c r="AD89" i="8"/>
  <c r="AE89" i="8"/>
  <c r="AG89" i="8"/>
  <c r="AH89" i="8"/>
  <c r="AJ89" i="8"/>
  <c r="AK89" i="8"/>
  <c r="AL89" i="8"/>
  <c r="AM89" i="8"/>
  <c r="AN89" i="8"/>
  <c r="AO89" i="8"/>
  <c r="AP89" i="8"/>
  <c r="AR89" i="8"/>
  <c r="AS89" i="8"/>
  <c r="AU89" i="8"/>
  <c r="AV89" i="8"/>
  <c r="FB89" i="8" s="1"/>
  <c r="AW89" i="8"/>
  <c r="AX89" i="8"/>
  <c r="AY89" i="8"/>
  <c r="AZ89" i="8"/>
  <c r="BA89" i="8"/>
  <c r="BB89" i="8"/>
  <c r="BE89" i="8"/>
  <c r="BM89" i="8"/>
  <c r="BP89" i="8"/>
  <c r="BX89" i="8"/>
  <c r="CA89" i="8"/>
  <c r="CI89" i="8"/>
  <c r="CL89" i="8"/>
  <c r="CT89" i="8"/>
  <c r="CW89" i="8"/>
  <c r="DE89" i="8"/>
  <c r="DH89" i="8"/>
  <c r="DP89" i="8"/>
  <c r="DS89" i="8"/>
  <c r="EA89" i="8"/>
  <c r="ED89" i="8"/>
  <c r="EL89" i="8"/>
  <c r="EO89" i="8"/>
  <c r="EW89" i="8"/>
  <c r="EZ89" i="8"/>
  <c r="FH89" i="8"/>
  <c r="FK89" i="8"/>
  <c r="D90" i="8"/>
  <c r="H90" i="8"/>
  <c r="N90" i="8"/>
  <c r="O90" i="8"/>
  <c r="P90" i="8"/>
  <c r="Q90" i="8"/>
  <c r="R90" i="8"/>
  <c r="S90" i="8"/>
  <c r="T90" i="8"/>
  <c r="V90" i="8"/>
  <c r="W90" i="8"/>
  <c r="Y90" i="8"/>
  <c r="CM90" i="8" s="1"/>
  <c r="Z90" i="8"/>
  <c r="AA90" i="8"/>
  <c r="AB90" i="8"/>
  <c r="AC90" i="8"/>
  <c r="AD90" i="8"/>
  <c r="AE90" i="8"/>
  <c r="AG90" i="8"/>
  <c r="AH90" i="8"/>
  <c r="AJ90" i="8"/>
  <c r="AK90" i="8"/>
  <c r="AL90" i="8"/>
  <c r="AM90" i="8"/>
  <c r="AN90" i="8"/>
  <c r="AO90" i="8"/>
  <c r="AP90" i="8"/>
  <c r="AR90" i="8"/>
  <c r="AS90" i="8"/>
  <c r="AU90" i="8"/>
  <c r="AV90" i="8"/>
  <c r="AW90" i="8"/>
  <c r="AX90" i="8"/>
  <c r="AY90" i="8"/>
  <c r="AZ90" i="8"/>
  <c r="BA90" i="8"/>
  <c r="BB90" i="8"/>
  <c r="BE90" i="8"/>
  <c r="BM90" i="8"/>
  <c r="BP90" i="8"/>
  <c r="BX90" i="8"/>
  <c r="CA90" i="8"/>
  <c r="CI90" i="8"/>
  <c r="CL90" i="8"/>
  <c r="CT90" i="8"/>
  <c r="CW90" i="8"/>
  <c r="DE90" i="8"/>
  <c r="DH90" i="8"/>
  <c r="DP90" i="8"/>
  <c r="DS90" i="8"/>
  <c r="EA90" i="8"/>
  <c r="ED90" i="8"/>
  <c r="EL90" i="8"/>
  <c r="EO90" i="8"/>
  <c r="EW90" i="8"/>
  <c r="EZ90" i="8"/>
  <c r="FH90" i="8"/>
  <c r="FK90" i="8"/>
  <c r="D91" i="8"/>
  <c r="H91" i="8"/>
  <c r="N91" i="8"/>
  <c r="BF91" i="8" s="1"/>
  <c r="O91" i="8"/>
  <c r="P91" i="8"/>
  <c r="Q91" i="8"/>
  <c r="R91" i="8"/>
  <c r="S91" i="8"/>
  <c r="T91" i="8"/>
  <c r="V91" i="8"/>
  <c r="W91" i="8"/>
  <c r="Y91" i="8"/>
  <c r="Z91" i="8"/>
  <c r="AA91" i="8"/>
  <c r="AB91" i="8"/>
  <c r="AC91" i="8"/>
  <c r="AD91" i="8"/>
  <c r="AE91" i="8"/>
  <c r="AG91" i="8"/>
  <c r="AH91" i="8"/>
  <c r="AJ91" i="8"/>
  <c r="AK91" i="8"/>
  <c r="AL91" i="8"/>
  <c r="AM91" i="8"/>
  <c r="AN91" i="8"/>
  <c r="AO91" i="8"/>
  <c r="AP91" i="8"/>
  <c r="AR91" i="8"/>
  <c r="AS91" i="8"/>
  <c r="AU91" i="8"/>
  <c r="AV91" i="8"/>
  <c r="AW91" i="8"/>
  <c r="AX91" i="8"/>
  <c r="AY91" i="8"/>
  <c r="AZ91" i="8"/>
  <c r="BA91" i="8"/>
  <c r="BB91" i="8"/>
  <c r="BE91" i="8"/>
  <c r="BM91" i="8"/>
  <c r="BP91" i="8"/>
  <c r="BX91" i="8"/>
  <c r="CA91" i="8"/>
  <c r="CI91" i="8"/>
  <c r="CL91" i="8"/>
  <c r="CT91" i="8"/>
  <c r="CW91" i="8"/>
  <c r="DE91" i="8"/>
  <c r="DH91" i="8"/>
  <c r="DP91" i="8"/>
  <c r="DS91" i="8"/>
  <c r="EA91" i="8"/>
  <c r="ED91" i="8"/>
  <c r="EL91" i="8"/>
  <c r="EO91" i="8"/>
  <c r="EW91" i="8"/>
  <c r="EZ91" i="8"/>
  <c r="FH91" i="8"/>
  <c r="FK91" i="8"/>
  <c r="D92" i="8"/>
  <c r="H92" i="8"/>
  <c r="N92" i="8"/>
  <c r="O92" i="8"/>
  <c r="P92" i="8"/>
  <c r="Q92" i="8"/>
  <c r="R92" i="8"/>
  <c r="S92" i="8"/>
  <c r="T92" i="8"/>
  <c r="V92" i="8"/>
  <c r="W92" i="8"/>
  <c r="Y92" i="8"/>
  <c r="Z92" i="8"/>
  <c r="AA92" i="8"/>
  <c r="AB92" i="8"/>
  <c r="AC92" i="8"/>
  <c r="AD92" i="8"/>
  <c r="AE92" i="8"/>
  <c r="AG92" i="8"/>
  <c r="AH92" i="8"/>
  <c r="AJ92" i="8"/>
  <c r="AK92" i="8"/>
  <c r="AL92" i="8"/>
  <c r="AM92" i="8"/>
  <c r="AN92" i="8"/>
  <c r="AO92" i="8"/>
  <c r="AP92" i="8"/>
  <c r="AR92" i="8"/>
  <c r="AS92" i="8"/>
  <c r="AU92" i="8"/>
  <c r="AV92" i="8"/>
  <c r="CY92" i="8" s="1"/>
  <c r="AW92" i="8"/>
  <c r="AX92" i="8"/>
  <c r="AY92" i="8"/>
  <c r="AZ92" i="8"/>
  <c r="DN92" i="8" s="1"/>
  <c r="BA92" i="8"/>
  <c r="BB92" i="8"/>
  <c r="BE92" i="8"/>
  <c r="BM92" i="8"/>
  <c r="BP92" i="8"/>
  <c r="BX92" i="8"/>
  <c r="CA92" i="8"/>
  <c r="CI92" i="8"/>
  <c r="CL92" i="8"/>
  <c r="CT92" i="8"/>
  <c r="CW92" i="8"/>
  <c r="DE92" i="8"/>
  <c r="DH92" i="8"/>
  <c r="DP92" i="8"/>
  <c r="DS92" i="8"/>
  <c r="EA92" i="8"/>
  <c r="ED92" i="8"/>
  <c r="EL92" i="8"/>
  <c r="EO92" i="8"/>
  <c r="EW92" i="8"/>
  <c r="EZ92" i="8"/>
  <c r="FH92" i="8"/>
  <c r="FK92" i="8"/>
  <c r="D93" i="8"/>
  <c r="H93" i="8"/>
  <c r="N93" i="8"/>
  <c r="O93" i="8"/>
  <c r="P93" i="8"/>
  <c r="EG93" i="8" s="1"/>
  <c r="Q93" i="8"/>
  <c r="R93" i="8"/>
  <c r="CF93" i="8" s="1"/>
  <c r="S93" i="8"/>
  <c r="DY93" i="8" s="1"/>
  <c r="T93" i="8"/>
  <c r="V93" i="8"/>
  <c r="W93" i="8"/>
  <c r="BD93" i="8" s="1"/>
  <c r="Y93" i="8"/>
  <c r="Z93" i="8"/>
  <c r="AA93" i="8"/>
  <c r="AB93" i="8"/>
  <c r="AC93" i="8"/>
  <c r="AD93" i="8"/>
  <c r="AE93" i="8"/>
  <c r="AG93" i="8"/>
  <c r="AH93" i="8"/>
  <c r="AJ93" i="8"/>
  <c r="BQ93" i="8" s="1"/>
  <c r="AK93" i="8"/>
  <c r="AL93" i="8"/>
  <c r="AM93" i="8"/>
  <c r="AN93" i="8"/>
  <c r="DM93" i="8" s="1"/>
  <c r="AO93" i="8"/>
  <c r="AP93" i="8"/>
  <c r="CS93" i="8" s="1"/>
  <c r="AR93" i="8"/>
  <c r="AS93" i="8"/>
  <c r="AU93" i="8"/>
  <c r="AV93" i="8"/>
  <c r="AW93" i="8"/>
  <c r="AX93" i="8"/>
  <c r="DA93" i="8" s="1"/>
  <c r="AY93" i="8"/>
  <c r="AZ93" i="8"/>
  <c r="BA93" i="8"/>
  <c r="BB93" i="8"/>
  <c r="BE93" i="8"/>
  <c r="BM93" i="8"/>
  <c r="BP93" i="8"/>
  <c r="BX93" i="8"/>
  <c r="CA93" i="8"/>
  <c r="CG93" i="8"/>
  <c r="CI93" i="8"/>
  <c r="CL93" i="8"/>
  <c r="CT93" i="8"/>
  <c r="CW93" i="8"/>
  <c r="DE93" i="8"/>
  <c r="DH93" i="8"/>
  <c r="DP93" i="8"/>
  <c r="DS93" i="8"/>
  <c r="EA93" i="8"/>
  <c r="ED93" i="8"/>
  <c r="EL93" i="8"/>
  <c r="EO93" i="8"/>
  <c r="EW93" i="8"/>
  <c r="EZ93" i="8"/>
  <c r="FH93" i="8"/>
  <c r="FK93" i="8"/>
  <c r="D94" i="8"/>
  <c r="H94" i="8"/>
  <c r="N94" i="8"/>
  <c r="O94" i="8"/>
  <c r="P94" i="8"/>
  <c r="Q94" i="8"/>
  <c r="R94" i="8"/>
  <c r="S94" i="8"/>
  <c r="T94" i="8"/>
  <c r="V94" i="8"/>
  <c r="W94" i="8"/>
  <c r="Y94" i="8"/>
  <c r="Z94" i="8"/>
  <c r="AA94" i="8"/>
  <c r="AB94" i="8"/>
  <c r="DA94" i="8" s="1"/>
  <c r="AC94" i="8"/>
  <c r="AD94" i="8"/>
  <c r="AE94" i="8"/>
  <c r="AG94" i="8"/>
  <c r="AH94" i="8"/>
  <c r="AJ94" i="8"/>
  <c r="AK94" i="8"/>
  <c r="AL94" i="8"/>
  <c r="AM94" i="8"/>
  <c r="AN94" i="8"/>
  <c r="AO94" i="8"/>
  <c r="AP94" i="8"/>
  <c r="BW94" i="8" s="1"/>
  <c r="AR94" i="8"/>
  <c r="AS94" i="8"/>
  <c r="AU94" i="8"/>
  <c r="AV94" i="8"/>
  <c r="AW94" i="8"/>
  <c r="AX94" i="8"/>
  <c r="AY94" i="8"/>
  <c r="AZ94" i="8"/>
  <c r="DC94" i="8" s="1"/>
  <c r="BA94" i="8"/>
  <c r="BB94" i="8"/>
  <c r="BE94" i="8"/>
  <c r="BM94" i="8"/>
  <c r="BP94" i="8"/>
  <c r="BX94" i="8"/>
  <c r="CA94" i="8"/>
  <c r="CI94" i="8"/>
  <c r="CL94" i="8"/>
  <c r="CT94" i="8"/>
  <c r="CW94" i="8"/>
  <c r="DE94" i="8"/>
  <c r="DH94" i="8"/>
  <c r="DP94" i="8"/>
  <c r="DS94" i="8"/>
  <c r="EA94" i="8"/>
  <c r="ED94" i="8"/>
  <c r="EL94" i="8"/>
  <c r="EO94" i="8"/>
  <c r="EW94" i="8"/>
  <c r="EZ94" i="8"/>
  <c r="FH94" i="8"/>
  <c r="FK94" i="8"/>
  <c r="D95" i="8"/>
  <c r="H95" i="8"/>
  <c r="N95" i="8"/>
  <c r="O95" i="8"/>
  <c r="P95" i="8"/>
  <c r="CD95" i="8" s="1"/>
  <c r="Q95" i="8"/>
  <c r="R95" i="8"/>
  <c r="S95" i="8"/>
  <c r="BV95" i="8" s="1"/>
  <c r="T95" i="8"/>
  <c r="V95" i="8"/>
  <c r="W95" i="8"/>
  <c r="BD95" i="8" s="1"/>
  <c r="Y95" i="8"/>
  <c r="Z95" i="8"/>
  <c r="AA95" i="8"/>
  <c r="AB95" i="8"/>
  <c r="AC95" i="8"/>
  <c r="DB95" i="8" s="1"/>
  <c r="AD95" i="8"/>
  <c r="AE95" i="8"/>
  <c r="AG95" i="8"/>
  <c r="AH95" i="8"/>
  <c r="AJ95" i="8"/>
  <c r="CM95" i="8" s="1"/>
  <c r="AK95" i="8"/>
  <c r="AL95" i="8"/>
  <c r="AM95" i="8"/>
  <c r="AN95" i="8"/>
  <c r="AO95" i="8"/>
  <c r="AP95" i="8"/>
  <c r="AR95" i="8"/>
  <c r="CU95" i="8" s="1"/>
  <c r="AS95" i="8"/>
  <c r="AU95" i="8"/>
  <c r="AV95" i="8"/>
  <c r="AW95" i="8"/>
  <c r="AX95" i="8"/>
  <c r="AY95" i="8"/>
  <c r="AZ95" i="8"/>
  <c r="BA95" i="8"/>
  <c r="BB95" i="8"/>
  <c r="BE95" i="8"/>
  <c r="BM95" i="8"/>
  <c r="BP95" i="8"/>
  <c r="BX95" i="8"/>
  <c r="CA95" i="8"/>
  <c r="CI95" i="8"/>
  <c r="CL95" i="8"/>
  <c r="CT95" i="8"/>
  <c r="CW95" i="8"/>
  <c r="DE95" i="8"/>
  <c r="DH95" i="8"/>
  <c r="DP95" i="8"/>
  <c r="DS95" i="8"/>
  <c r="EA95" i="8"/>
  <c r="ED95" i="8"/>
  <c r="EL95" i="8"/>
  <c r="EO95" i="8"/>
  <c r="EW95" i="8"/>
  <c r="EZ95" i="8"/>
  <c r="FH95" i="8"/>
  <c r="FK95" i="8"/>
  <c r="D96" i="8"/>
  <c r="H96" i="8"/>
  <c r="N96" i="8"/>
  <c r="O96" i="8"/>
  <c r="CC96" i="8" s="1"/>
  <c r="P96" i="8"/>
  <c r="Q96" i="8"/>
  <c r="R96" i="8"/>
  <c r="S96" i="8"/>
  <c r="T96" i="8"/>
  <c r="V96" i="8"/>
  <c r="W96" i="8"/>
  <c r="Y96" i="8"/>
  <c r="Z96" i="8"/>
  <c r="AA96" i="8"/>
  <c r="CO96" i="8" s="1"/>
  <c r="AB96" i="8"/>
  <c r="AC96" i="8"/>
  <c r="AD96" i="8"/>
  <c r="AE96" i="8"/>
  <c r="AG96" i="8"/>
  <c r="AH96" i="8"/>
  <c r="AJ96" i="8"/>
  <c r="AK96" i="8"/>
  <c r="DJ96" i="8" s="1"/>
  <c r="AL96" i="8"/>
  <c r="AM96" i="8"/>
  <c r="CP96" i="8" s="1"/>
  <c r="AN96" i="8"/>
  <c r="AO96" i="8"/>
  <c r="AP96" i="8"/>
  <c r="AR96" i="8"/>
  <c r="AS96" i="8"/>
  <c r="AU96" i="8"/>
  <c r="AV96" i="8"/>
  <c r="AW96" i="8"/>
  <c r="AX96" i="8"/>
  <c r="AY96" i="8"/>
  <c r="AZ96" i="8"/>
  <c r="BA96" i="8"/>
  <c r="BB96" i="8"/>
  <c r="BE96" i="8"/>
  <c r="BM96" i="8"/>
  <c r="BP96" i="8"/>
  <c r="BX96" i="8"/>
  <c r="CA96" i="8"/>
  <c r="CI96" i="8"/>
  <c r="CL96" i="8"/>
  <c r="CT96" i="8"/>
  <c r="CW96" i="8"/>
  <c r="DE96" i="8"/>
  <c r="DH96" i="8"/>
  <c r="DP96" i="8"/>
  <c r="DS96" i="8"/>
  <c r="EA96" i="8"/>
  <c r="ED96" i="8"/>
  <c r="EL96" i="8"/>
  <c r="EO96" i="8"/>
  <c r="EW96" i="8"/>
  <c r="EZ96" i="8"/>
  <c r="FH96" i="8"/>
  <c r="FK96" i="8"/>
  <c r="D97" i="8"/>
  <c r="EB97" i="8" s="1"/>
  <c r="H97" i="8"/>
  <c r="N97" i="8"/>
  <c r="O97" i="8"/>
  <c r="P97" i="8"/>
  <c r="Q97" i="8"/>
  <c r="R97" i="8"/>
  <c r="S97" i="8"/>
  <c r="T97" i="8"/>
  <c r="V97" i="8"/>
  <c r="W97" i="8"/>
  <c r="Y97" i="8"/>
  <c r="Z97" i="8"/>
  <c r="AA97" i="8"/>
  <c r="AB97" i="8"/>
  <c r="AC97" i="8"/>
  <c r="AD97" i="8"/>
  <c r="AE97" i="8"/>
  <c r="AG97" i="8"/>
  <c r="AH97" i="8"/>
  <c r="AJ97" i="8"/>
  <c r="BQ97" i="8" s="1"/>
  <c r="AK97" i="8"/>
  <c r="AL97" i="8"/>
  <c r="AM97" i="8"/>
  <c r="AN97" i="8"/>
  <c r="AO97" i="8"/>
  <c r="AP97" i="8"/>
  <c r="AR97" i="8"/>
  <c r="AS97" i="8"/>
  <c r="CV97" i="8" s="1"/>
  <c r="AU97" i="8"/>
  <c r="AV97" i="8"/>
  <c r="CC97" i="8" s="1"/>
  <c r="AW97" i="8"/>
  <c r="AX97" i="8"/>
  <c r="AY97" i="8"/>
  <c r="AZ97" i="8"/>
  <c r="BA97" i="8"/>
  <c r="BB97" i="8"/>
  <c r="BE97" i="8"/>
  <c r="BM97" i="8"/>
  <c r="BP97" i="8"/>
  <c r="BX97" i="8"/>
  <c r="CA97" i="8"/>
  <c r="CG97" i="8"/>
  <c r="CI97" i="8"/>
  <c r="CL97" i="8"/>
  <c r="CT97" i="8"/>
  <c r="CW97" i="8"/>
  <c r="DE97" i="8"/>
  <c r="DH97" i="8"/>
  <c r="DP97" i="8"/>
  <c r="DS97" i="8"/>
  <c r="EA97" i="8"/>
  <c r="ED97" i="8"/>
  <c r="EL97" i="8"/>
  <c r="EO97" i="8"/>
  <c r="EW97" i="8"/>
  <c r="EZ97" i="8"/>
  <c r="FH97" i="8"/>
  <c r="FK97" i="8"/>
  <c r="D98" i="8"/>
  <c r="BC98" i="8" s="1"/>
  <c r="H98" i="8"/>
  <c r="N98" i="8"/>
  <c r="O98" i="8"/>
  <c r="BG98" i="8" s="1"/>
  <c r="P98" i="8"/>
  <c r="Q98" i="8"/>
  <c r="R98" i="8"/>
  <c r="S98" i="8"/>
  <c r="T98" i="8"/>
  <c r="EK98" i="8" s="1"/>
  <c r="V98" i="8"/>
  <c r="W98" i="8"/>
  <c r="Y98" i="8"/>
  <c r="Z98" i="8"/>
  <c r="AA98" i="8"/>
  <c r="AB98" i="8"/>
  <c r="AC98" i="8"/>
  <c r="AD98" i="8"/>
  <c r="CR98" i="8" s="1"/>
  <c r="AE98" i="8"/>
  <c r="AG98" i="8"/>
  <c r="AH98" i="8"/>
  <c r="AJ98" i="8"/>
  <c r="AK98" i="8"/>
  <c r="AL98" i="8"/>
  <c r="AM98" i="8"/>
  <c r="AN98" i="8"/>
  <c r="AO98" i="8"/>
  <c r="AP98" i="8"/>
  <c r="AR98" i="8"/>
  <c r="AS98" i="8"/>
  <c r="AU98" i="8"/>
  <c r="CB98" i="8" s="1"/>
  <c r="AV98" i="8"/>
  <c r="AW98" i="8"/>
  <c r="AX98" i="8"/>
  <c r="ES98" i="8" s="1"/>
  <c r="AY98" i="8"/>
  <c r="AZ98" i="8"/>
  <c r="BA98" i="8"/>
  <c r="BB98" i="8"/>
  <c r="BE98" i="8"/>
  <c r="BM98" i="8"/>
  <c r="BP98" i="8"/>
  <c r="BX98" i="8"/>
  <c r="CA98" i="8"/>
  <c r="CI98" i="8"/>
  <c r="CL98" i="8"/>
  <c r="CT98" i="8"/>
  <c r="CW98" i="8"/>
  <c r="DE98" i="8"/>
  <c r="DH98" i="8"/>
  <c r="DP98" i="8"/>
  <c r="DS98" i="8"/>
  <c r="EA98" i="8"/>
  <c r="ED98" i="8"/>
  <c r="EL98" i="8"/>
  <c r="EO98" i="8"/>
  <c r="EW98" i="8"/>
  <c r="EZ98" i="8"/>
  <c r="FH98" i="8"/>
  <c r="FK98" i="8"/>
  <c r="D99" i="8"/>
  <c r="H99" i="8"/>
  <c r="N99" i="8"/>
  <c r="O99" i="8"/>
  <c r="P99" i="8"/>
  <c r="Q99" i="8"/>
  <c r="R99" i="8"/>
  <c r="S99" i="8"/>
  <c r="T99" i="8"/>
  <c r="V99" i="8"/>
  <c r="W99" i="8"/>
  <c r="Y99" i="8"/>
  <c r="Z99" i="8"/>
  <c r="AA99" i="8"/>
  <c r="CO99" i="8" s="1"/>
  <c r="AB99" i="8"/>
  <c r="AC99" i="8"/>
  <c r="AD99" i="8"/>
  <c r="FF99" i="8" s="1"/>
  <c r="AE99" i="8"/>
  <c r="AG99" i="8"/>
  <c r="AH99" i="8"/>
  <c r="AJ99" i="8"/>
  <c r="AK99" i="8"/>
  <c r="DJ99" i="8" s="1"/>
  <c r="AL99" i="8"/>
  <c r="AM99" i="8"/>
  <c r="AN99" i="8"/>
  <c r="AO99" i="8"/>
  <c r="BV99" i="8" s="1"/>
  <c r="AP99" i="8"/>
  <c r="AR99" i="8"/>
  <c r="AS99" i="8"/>
  <c r="AU99" i="8"/>
  <c r="AV99" i="8"/>
  <c r="AW99" i="8"/>
  <c r="AX99" i="8"/>
  <c r="AY99" i="8"/>
  <c r="AZ99" i="8"/>
  <c r="BA99" i="8"/>
  <c r="BB99" i="8"/>
  <c r="BE99" i="8"/>
  <c r="BM99" i="8"/>
  <c r="BP99" i="8"/>
  <c r="BX99" i="8"/>
  <c r="CA99" i="8"/>
  <c r="CI99" i="8"/>
  <c r="CL99" i="8"/>
  <c r="CT99" i="8"/>
  <c r="CW99" i="8"/>
  <c r="DE99" i="8"/>
  <c r="DH99" i="8"/>
  <c r="DP99" i="8"/>
  <c r="DS99" i="8"/>
  <c r="EA99" i="8"/>
  <c r="ED99" i="8"/>
  <c r="EL99" i="8"/>
  <c r="EO99" i="8"/>
  <c r="EW99" i="8"/>
  <c r="EZ99" i="8"/>
  <c r="FH99" i="8"/>
  <c r="FK99" i="8"/>
  <c r="D100" i="8"/>
  <c r="H100" i="8"/>
  <c r="N100" i="8"/>
  <c r="O100" i="8"/>
  <c r="P100" i="8"/>
  <c r="Q100" i="8"/>
  <c r="R100" i="8"/>
  <c r="BU100" i="8" s="1"/>
  <c r="S100" i="8"/>
  <c r="T100" i="8"/>
  <c r="V100" i="8"/>
  <c r="W100" i="8"/>
  <c r="Y100" i="8"/>
  <c r="Z100" i="8"/>
  <c r="AA100" i="8"/>
  <c r="AB100" i="8"/>
  <c r="AC100" i="8"/>
  <c r="AD100" i="8"/>
  <c r="AE100" i="8"/>
  <c r="AG100" i="8"/>
  <c r="AH100" i="8"/>
  <c r="AJ100" i="8"/>
  <c r="AK100" i="8"/>
  <c r="AL100" i="8"/>
  <c r="AM100" i="8"/>
  <c r="AN100" i="8"/>
  <c r="AO100" i="8"/>
  <c r="AP100" i="8"/>
  <c r="AR100" i="8"/>
  <c r="AS100" i="8"/>
  <c r="AU100" i="8"/>
  <c r="AV100" i="8"/>
  <c r="AW100" i="8"/>
  <c r="AX100" i="8"/>
  <c r="AY100" i="8"/>
  <c r="AZ100" i="8"/>
  <c r="BA100" i="8"/>
  <c r="BB100" i="8"/>
  <c r="BE100" i="8"/>
  <c r="BM100" i="8"/>
  <c r="BP100" i="8"/>
  <c r="BX100" i="8"/>
  <c r="CA100" i="8"/>
  <c r="CI100" i="8"/>
  <c r="CL100" i="8"/>
  <c r="CT100" i="8"/>
  <c r="CW100" i="8"/>
  <c r="DE100" i="8"/>
  <c r="DH100" i="8"/>
  <c r="DP100" i="8"/>
  <c r="DS100" i="8"/>
  <c r="EA100" i="8"/>
  <c r="ED100" i="8"/>
  <c r="EL100" i="8"/>
  <c r="EO100" i="8"/>
  <c r="EW100" i="8"/>
  <c r="EZ100" i="8"/>
  <c r="FH100" i="8"/>
  <c r="FK100" i="8"/>
  <c r="D101" i="8"/>
  <c r="BC101" i="8" s="1"/>
  <c r="H101" i="8"/>
  <c r="N101" i="8"/>
  <c r="O101" i="8"/>
  <c r="P101" i="8"/>
  <c r="Q101" i="8"/>
  <c r="R101" i="8"/>
  <c r="S101" i="8"/>
  <c r="T101" i="8"/>
  <c r="BW101" i="8" s="1"/>
  <c r="V101" i="8"/>
  <c r="W101" i="8"/>
  <c r="Y101" i="8"/>
  <c r="Z101" i="8"/>
  <c r="AA101" i="8"/>
  <c r="CZ101" i="8" s="1"/>
  <c r="AB101" i="8"/>
  <c r="AC101" i="8"/>
  <c r="AD101" i="8"/>
  <c r="DC101" i="8" s="1"/>
  <c r="AE101" i="8"/>
  <c r="AG101" i="8"/>
  <c r="AH101" i="8"/>
  <c r="AJ101" i="8"/>
  <c r="AK101" i="8"/>
  <c r="AL101" i="8"/>
  <c r="AM101" i="8"/>
  <c r="AN101" i="8"/>
  <c r="AO101" i="8"/>
  <c r="AP101" i="8"/>
  <c r="AR101" i="8"/>
  <c r="AS101" i="8"/>
  <c r="AU101" i="8"/>
  <c r="AV101" i="8"/>
  <c r="AW101" i="8"/>
  <c r="AX101" i="8"/>
  <c r="DL101" i="8" s="1"/>
  <c r="AY101" i="8"/>
  <c r="AZ101" i="8"/>
  <c r="BA101" i="8"/>
  <c r="BB101" i="8"/>
  <c r="BE101" i="8"/>
  <c r="BM101" i="8"/>
  <c r="BP101" i="8"/>
  <c r="BX101" i="8"/>
  <c r="CA101" i="8"/>
  <c r="CI101" i="8"/>
  <c r="CL101" i="8"/>
  <c r="CT101" i="8"/>
  <c r="CW101" i="8"/>
  <c r="DE101" i="8"/>
  <c r="DH101" i="8"/>
  <c r="DP101" i="8"/>
  <c r="DS101" i="8"/>
  <c r="EA101" i="8"/>
  <c r="ED101" i="8"/>
  <c r="EL101" i="8"/>
  <c r="EO101" i="8"/>
  <c r="EW101" i="8"/>
  <c r="EZ101" i="8"/>
  <c r="FH101" i="8"/>
  <c r="FK101" i="8"/>
  <c r="D102" i="8"/>
  <c r="H102" i="8"/>
  <c r="N102" i="8"/>
  <c r="O102" i="8"/>
  <c r="P102" i="8"/>
  <c r="Q102" i="8"/>
  <c r="R102" i="8"/>
  <c r="S102" i="8"/>
  <c r="T102" i="8"/>
  <c r="V102" i="8"/>
  <c r="W102" i="8"/>
  <c r="Y102" i="8"/>
  <c r="Z102" i="8"/>
  <c r="AA102" i="8"/>
  <c r="AB102" i="8"/>
  <c r="AC102" i="8"/>
  <c r="AD102" i="8"/>
  <c r="AE102" i="8"/>
  <c r="AG102" i="8"/>
  <c r="AH102" i="8"/>
  <c r="AJ102" i="8"/>
  <c r="AK102" i="8"/>
  <c r="AL102" i="8"/>
  <c r="AM102" i="8"/>
  <c r="AN102" i="8"/>
  <c r="AO102" i="8"/>
  <c r="AP102" i="8"/>
  <c r="AR102" i="8"/>
  <c r="AS102" i="8"/>
  <c r="AU102" i="8"/>
  <c r="AV102" i="8"/>
  <c r="AW102" i="8"/>
  <c r="AX102" i="8"/>
  <c r="AY102" i="8"/>
  <c r="AZ102" i="8"/>
  <c r="BA102" i="8"/>
  <c r="BB102" i="8"/>
  <c r="BE102" i="8"/>
  <c r="BM102" i="8"/>
  <c r="BP102" i="8"/>
  <c r="BX102" i="8"/>
  <c r="CA102" i="8"/>
  <c r="CI102" i="8"/>
  <c r="CL102" i="8"/>
  <c r="CT102" i="8"/>
  <c r="CW102" i="8"/>
  <c r="DE102" i="8"/>
  <c r="DH102" i="8"/>
  <c r="DP102" i="8"/>
  <c r="DS102" i="8"/>
  <c r="EA102" i="8"/>
  <c r="ED102" i="8"/>
  <c r="EL102" i="8"/>
  <c r="EO102" i="8"/>
  <c r="EW102" i="8"/>
  <c r="EZ102" i="8"/>
  <c r="FH102" i="8"/>
  <c r="FK102" i="8"/>
  <c r="D103" i="8"/>
  <c r="BN103" i="8" s="1"/>
  <c r="H103" i="8"/>
  <c r="N103" i="8"/>
  <c r="O103" i="8"/>
  <c r="P103" i="8"/>
  <c r="Q103" i="8"/>
  <c r="R103" i="8"/>
  <c r="S103" i="8"/>
  <c r="T103" i="8"/>
  <c r="V103" i="8"/>
  <c r="W103" i="8"/>
  <c r="Y103" i="8"/>
  <c r="Z103" i="8"/>
  <c r="AA103" i="8"/>
  <c r="AB103" i="8"/>
  <c r="AC103" i="8"/>
  <c r="AD103" i="8"/>
  <c r="AE103" i="8"/>
  <c r="AG103" i="8"/>
  <c r="AH103" i="8"/>
  <c r="AJ103" i="8"/>
  <c r="AK103" i="8"/>
  <c r="AL103" i="8"/>
  <c r="AM103" i="8"/>
  <c r="AN103" i="8"/>
  <c r="BU103" i="8" s="1"/>
  <c r="AO103" i="8"/>
  <c r="AP103" i="8"/>
  <c r="AR103" i="8"/>
  <c r="AS103" i="8"/>
  <c r="AU103" i="8"/>
  <c r="CB103" i="8" s="1"/>
  <c r="AV103" i="8"/>
  <c r="AW103" i="8"/>
  <c r="AX103" i="8"/>
  <c r="AY103" i="8"/>
  <c r="AZ103" i="8"/>
  <c r="BA103" i="8"/>
  <c r="BB103" i="8"/>
  <c r="BE103" i="8"/>
  <c r="BM103" i="8"/>
  <c r="BP103" i="8"/>
  <c r="BX103" i="8"/>
  <c r="CA103" i="8"/>
  <c r="CI103" i="8"/>
  <c r="CL103" i="8"/>
  <c r="CT103" i="8"/>
  <c r="CW103" i="8"/>
  <c r="DE103" i="8"/>
  <c r="DH103" i="8"/>
  <c r="DP103" i="8"/>
  <c r="DS103" i="8"/>
  <c r="EA103" i="8"/>
  <c r="ED103" i="8"/>
  <c r="EL103" i="8"/>
  <c r="EO103" i="8"/>
  <c r="EW103" i="8"/>
  <c r="EZ103" i="8"/>
  <c r="FH103" i="8"/>
  <c r="FK103" i="8"/>
  <c r="D104" i="8"/>
  <c r="H104" i="8"/>
  <c r="N104" i="8"/>
  <c r="O104" i="8"/>
  <c r="P104" i="8"/>
  <c r="Q104" i="8"/>
  <c r="R104" i="8"/>
  <c r="BU104" i="8" s="1"/>
  <c r="S104" i="8"/>
  <c r="T104" i="8"/>
  <c r="V104" i="8"/>
  <c r="W104" i="8"/>
  <c r="Y104" i="8"/>
  <c r="Z104" i="8"/>
  <c r="AA104" i="8"/>
  <c r="AB104" i="8"/>
  <c r="DA104" i="8" s="1"/>
  <c r="AC104" i="8"/>
  <c r="AD104" i="8"/>
  <c r="AE104" i="8"/>
  <c r="AG104" i="8"/>
  <c r="AH104" i="8"/>
  <c r="AJ104" i="8"/>
  <c r="AK104" i="8"/>
  <c r="CN104" i="8" s="1"/>
  <c r="AL104" i="8"/>
  <c r="AM104" i="8"/>
  <c r="DL104" i="8" s="1"/>
  <c r="AN104" i="8"/>
  <c r="AO104" i="8"/>
  <c r="AP104" i="8"/>
  <c r="AR104" i="8"/>
  <c r="AS104" i="8"/>
  <c r="AU104" i="8"/>
  <c r="AV104" i="8"/>
  <c r="AW104" i="8"/>
  <c r="AX104" i="8"/>
  <c r="AY104" i="8"/>
  <c r="AZ104" i="8"/>
  <c r="BA104" i="8"/>
  <c r="BB104" i="8"/>
  <c r="BE104" i="8"/>
  <c r="BM104" i="8"/>
  <c r="BP104" i="8"/>
  <c r="BX104" i="8"/>
  <c r="CA104" i="8"/>
  <c r="CI104" i="8"/>
  <c r="CL104" i="8"/>
  <c r="CT104" i="8"/>
  <c r="CV104" i="8"/>
  <c r="CW104" i="8"/>
  <c r="DE104" i="8"/>
  <c r="DH104" i="8"/>
  <c r="DP104" i="8"/>
  <c r="DS104" i="8"/>
  <c r="EA104" i="8"/>
  <c r="ED104" i="8"/>
  <c r="EK104" i="8"/>
  <c r="EL104" i="8"/>
  <c r="EO104" i="8"/>
  <c r="EW104" i="8"/>
  <c r="EZ104" i="8"/>
  <c r="FH104" i="8"/>
  <c r="FK104" i="8"/>
  <c r="D105" i="8"/>
  <c r="H105" i="8"/>
  <c r="N105" i="8"/>
  <c r="O105" i="8"/>
  <c r="P105" i="8"/>
  <c r="Q105" i="8"/>
  <c r="R105" i="8"/>
  <c r="S105" i="8"/>
  <c r="T105" i="8"/>
  <c r="V105" i="8"/>
  <c r="W105" i="8"/>
  <c r="Y105" i="8"/>
  <c r="Z105" i="8"/>
  <c r="AA105" i="8"/>
  <c r="BH105" i="8" s="1"/>
  <c r="AB105" i="8"/>
  <c r="AC105" i="8"/>
  <c r="AD105" i="8"/>
  <c r="BK105" i="8" s="1"/>
  <c r="AE105" i="8"/>
  <c r="AG105" i="8"/>
  <c r="AH105" i="8"/>
  <c r="AJ105" i="8"/>
  <c r="AK105" i="8"/>
  <c r="AL105" i="8"/>
  <c r="DK105" i="8" s="1"/>
  <c r="AM105" i="8"/>
  <c r="AN105" i="8"/>
  <c r="AO105" i="8"/>
  <c r="CR105" i="8" s="1"/>
  <c r="AP105" i="8"/>
  <c r="AR105" i="8"/>
  <c r="AS105" i="8"/>
  <c r="AU105" i="8"/>
  <c r="AV105" i="8"/>
  <c r="AW105" i="8"/>
  <c r="CD105" i="8" s="1"/>
  <c r="AX105" i="8"/>
  <c r="AY105" i="8"/>
  <c r="AZ105" i="8"/>
  <c r="BA105" i="8"/>
  <c r="BB105" i="8"/>
  <c r="BE105" i="8"/>
  <c r="BM105" i="8"/>
  <c r="BP105" i="8"/>
  <c r="BX105" i="8"/>
  <c r="CA105" i="8"/>
  <c r="CI105" i="8"/>
  <c r="CL105" i="8"/>
  <c r="CQ105" i="8"/>
  <c r="CT105" i="8"/>
  <c r="CW105" i="8"/>
  <c r="DE105" i="8"/>
  <c r="DH105" i="8"/>
  <c r="DL105" i="8"/>
  <c r="DP105" i="8"/>
  <c r="DS105" i="8"/>
  <c r="EA105" i="8"/>
  <c r="ED105" i="8"/>
  <c r="EL105" i="8"/>
  <c r="EO105" i="8"/>
  <c r="EW105" i="8"/>
  <c r="EZ105" i="8"/>
  <c r="FH105" i="8"/>
  <c r="FK105" i="8"/>
  <c r="D106" i="8"/>
  <c r="H106" i="8"/>
  <c r="N106" i="8"/>
  <c r="O106" i="8"/>
  <c r="P106" i="8"/>
  <c r="Q106" i="8"/>
  <c r="R106" i="8"/>
  <c r="S106" i="8"/>
  <c r="T106" i="8"/>
  <c r="V106" i="8"/>
  <c r="W106" i="8"/>
  <c r="Y106" i="8"/>
  <c r="Z106" i="8"/>
  <c r="AA106" i="8"/>
  <c r="AB106" i="8"/>
  <c r="AC106" i="8"/>
  <c r="AD106" i="8"/>
  <c r="AE106" i="8"/>
  <c r="AG106" i="8"/>
  <c r="AH106" i="8"/>
  <c r="AJ106" i="8"/>
  <c r="CM106" i="8" s="1"/>
  <c r="AK106" i="8"/>
  <c r="AL106" i="8"/>
  <c r="AM106" i="8"/>
  <c r="AN106" i="8"/>
  <c r="AO106" i="8"/>
  <c r="AP106" i="8"/>
  <c r="AR106" i="8"/>
  <c r="AS106" i="8"/>
  <c r="AU106" i="8"/>
  <c r="AV106" i="8"/>
  <c r="AW106" i="8"/>
  <c r="AX106" i="8"/>
  <c r="AY106" i="8"/>
  <c r="AZ106" i="8"/>
  <c r="BA106" i="8"/>
  <c r="BB106" i="8"/>
  <c r="BE106" i="8"/>
  <c r="BM106" i="8"/>
  <c r="BP106" i="8"/>
  <c r="BX106" i="8"/>
  <c r="CA106" i="8"/>
  <c r="CI106" i="8"/>
  <c r="CL106" i="8"/>
  <c r="CT106" i="8"/>
  <c r="CW106" i="8"/>
  <c r="DE106" i="8"/>
  <c r="DH106" i="8"/>
  <c r="DP106" i="8"/>
  <c r="DS106" i="8"/>
  <c r="EA106" i="8"/>
  <c r="ED106" i="8"/>
  <c r="EL106" i="8"/>
  <c r="EO106" i="8"/>
  <c r="EW106" i="8"/>
  <c r="EZ106" i="8"/>
  <c r="FH106" i="8"/>
  <c r="FK106" i="8"/>
  <c r="D107" i="8"/>
  <c r="H107" i="8"/>
  <c r="N107" i="8"/>
  <c r="O107" i="8"/>
  <c r="P107" i="8"/>
  <c r="Q107" i="8"/>
  <c r="R107" i="8"/>
  <c r="S107" i="8"/>
  <c r="T107" i="8"/>
  <c r="V107" i="8"/>
  <c r="W107" i="8"/>
  <c r="Y107" i="8"/>
  <c r="Z107" i="8"/>
  <c r="AA107" i="8"/>
  <c r="AB107" i="8"/>
  <c r="AC107" i="8"/>
  <c r="BJ107" i="8" s="1"/>
  <c r="AD107" i="8"/>
  <c r="AE107" i="8"/>
  <c r="AG107" i="8"/>
  <c r="AH107" i="8"/>
  <c r="AJ107" i="8"/>
  <c r="AK107" i="8"/>
  <c r="AL107" i="8"/>
  <c r="AM107" i="8"/>
  <c r="CP107" i="8" s="1"/>
  <c r="AN107" i="8"/>
  <c r="AO107" i="8"/>
  <c r="AP107" i="8"/>
  <c r="AR107" i="8"/>
  <c r="AS107" i="8"/>
  <c r="AU107" i="8"/>
  <c r="AV107" i="8"/>
  <c r="AW107" i="8"/>
  <c r="DK107" i="8" s="1"/>
  <c r="AX107" i="8"/>
  <c r="AY107" i="8"/>
  <c r="AZ107" i="8"/>
  <c r="DN107" i="8" s="1"/>
  <c r="BA107" i="8"/>
  <c r="BB107" i="8"/>
  <c r="BE107" i="8"/>
  <c r="BM107" i="8"/>
  <c r="BP107" i="8"/>
  <c r="BX107" i="8"/>
  <c r="CA107" i="8"/>
  <c r="CI107" i="8"/>
  <c r="CL107" i="8"/>
  <c r="CT107" i="8"/>
  <c r="CW107" i="8"/>
  <c r="DE107" i="8"/>
  <c r="DH107" i="8"/>
  <c r="DP107" i="8"/>
  <c r="DS107" i="8"/>
  <c r="EA107" i="8"/>
  <c r="ED107" i="8"/>
  <c r="EL107" i="8"/>
  <c r="EO107" i="8"/>
  <c r="EW107" i="8"/>
  <c r="EZ107" i="8"/>
  <c r="FH107" i="8"/>
  <c r="FK107" i="8"/>
  <c r="D108" i="8"/>
  <c r="H108" i="8"/>
  <c r="N108" i="8"/>
  <c r="O108" i="8"/>
  <c r="P108" i="8"/>
  <c r="Q108" i="8"/>
  <c r="R108" i="8"/>
  <c r="BJ108" i="8" s="1"/>
  <c r="S108" i="8"/>
  <c r="T108" i="8"/>
  <c r="V108" i="8"/>
  <c r="W108" i="8"/>
  <c r="Y108" i="8"/>
  <c r="Z108" i="8"/>
  <c r="AA108" i="8"/>
  <c r="AB108" i="8"/>
  <c r="AC108" i="8"/>
  <c r="AD108" i="8"/>
  <c r="AE108" i="8"/>
  <c r="AG108" i="8"/>
  <c r="AH108" i="8"/>
  <c r="AJ108" i="8"/>
  <c r="AK108" i="8"/>
  <c r="AL108" i="8"/>
  <c r="AM108" i="8"/>
  <c r="AN108" i="8"/>
  <c r="AO108" i="8"/>
  <c r="AP108" i="8"/>
  <c r="AR108" i="8"/>
  <c r="AS108" i="8"/>
  <c r="AU108" i="8"/>
  <c r="AV108" i="8"/>
  <c r="AW108" i="8"/>
  <c r="CD108" i="8" s="1"/>
  <c r="AX108" i="8"/>
  <c r="AY108" i="8"/>
  <c r="AZ108" i="8"/>
  <c r="BA108" i="8"/>
  <c r="BB108" i="8"/>
  <c r="BD108" i="8"/>
  <c r="BE108" i="8"/>
  <c r="BM108" i="8"/>
  <c r="BP108" i="8"/>
  <c r="BX108" i="8"/>
  <c r="CA108" i="8"/>
  <c r="CI108" i="8"/>
  <c r="CL108" i="8"/>
  <c r="CT108" i="8"/>
  <c r="CW108" i="8"/>
  <c r="DE108" i="8"/>
  <c r="DH108" i="8"/>
  <c r="DP108" i="8"/>
  <c r="DS108" i="8"/>
  <c r="EA108" i="8"/>
  <c r="ED108" i="8"/>
  <c r="EL108" i="8"/>
  <c r="EO108" i="8"/>
  <c r="EW108" i="8"/>
  <c r="EZ108" i="8"/>
  <c r="FH108" i="8"/>
  <c r="FK108" i="8"/>
  <c r="D109" i="8"/>
  <c r="H109" i="8"/>
  <c r="N109" i="8"/>
  <c r="O109" i="8"/>
  <c r="P109" i="8"/>
  <c r="Q109" i="8"/>
  <c r="R109" i="8"/>
  <c r="S109" i="8"/>
  <c r="T109" i="8"/>
  <c r="V109" i="8"/>
  <c r="W109" i="8"/>
  <c r="CV109" i="8" s="1"/>
  <c r="Y109" i="8"/>
  <c r="Z109" i="8"/>
  <c r="AA109" i="8"/>
  <c r="AB109" i="8"/>
  <c r="AC109" i="8"/>
  <c r="AD109" i="8"/>
  <c r="AE109" i="8"/>
  <c r="AG109" i="8"/>
  <c r="AH109" i="8"/>
  <c r="AJ109" i="8"/>
  <c r="AK109" i="8"/>
  <c r="AL109" i="8"/>
  <c r="AM109" i="8"/>
  <c r="AN109" i="8"/>
  <c r="AO109" i="8"/>
  <c r="AP109" i="8"/>
  <c r="AR109" i="8"/>
  <c r="AS109" i="8"/>
  <c r="AU109" i="8"/>
  <c r="AV109" i="8"/>
  <c r="AW109" i="8"/>
  <c r="CD109" i="8" s="1"/>
  <c r="AX109" i="8"/>
  <c r="AY109" i="8"/>
  <c r="AZ109" i="8"/>
  <c r="BA109" i="8"/>
  <c r="BB109" i="8"/>
  <c r="BE109" i="8"/>
  <c r="BM109" i="8"/>
  <c r="BP109" i="8"/>
  <c r="BX109" i="8"/>
  <c r="CA109" i="8"/>
  <c r="CI109" i="8"/>
  <c r="CL109" i="8"/>
  <c r="CT109" i="8"/>
  <c r="CW109" i="8"/>
  <c r="DE109" i="8"/>
  <c r="DH109" i="8"/>
  <c r="DP109" i="8"/>
  <c r="DS109" i="8"/>
  <c r="EA109" i="8"/>
  <c r="ED109" i="8"/>
  <c r="EL109" i="8"/>
  <c r="EO109" i="8"/>
  <c r="EW109" i="8"/>
  <c r="EZ109" i="8"/>
  <c r="FH109" i="8"/>
  <c r="FK109" i="8"/>
  <c r="D110" i="8"/>
  <c r="H110" i="8"/>
  <c r="N110" i="8"/>
  <c r="O110" i="8"/>
  <c r="P110" i="8"/>
  <c r="Q110" i="8"/>
  <c r="R110" i="8"/>
  <c r="S110" i="8"/>
  <c r="T110" i="8"/>
  <c r="V110" i="8"/>
  <c r="W110" i="8"/>
  <c r="Y110" i="8"/>
  <c r="Z110" i="8"/>
  <c r="AA110" i="8"/>
  <c r="AB110" i="8"/>
  <c r="AC110" i="8"/>
  <c r="AD110" i="8"/>
  <c r="AE110" i="8"/>
  <c r="AG110" i="8"/>
  <c r="AH110" i="8"/>
  <c r="AJ110" i="8"/>
  <c r="AK110" i="8"/>
  <c r="AL110" i="8"/>
  <c r="AM110" i="8"/>
  <c r="CP110" i="8" s="1"/>
  <c r="AN110" i="8"/>
  <c r="AO110" i="8"/>
  <c r="AP110" i="8"/>
  <c r="AR110" i="8"/>
  <c r="AS110" i="8"/>
  <c r="AU110" i="8"/>
  <c r="AV110" i="8"/>
  <c r="AW110" i="8"/>
  <c r="DK110" i="8" s="1"/>
  <c r="AX110" i="8"/>
  <c r="AY110" i="8"/>
  <c r="CF110" i="8" s="1"/>
  <c r="AZ110" i="8"/>
  <c r="BA110" i="8"/>
  <c r="BB110" i="8"/>
  <c r="BE110" i="8"/>
  <c r="BM110" i="8"/>
  <c r="BP110" i="8"/>
  <c r="BX110" i="8"/>
  <c r="CA110" i="8"/>
  <c r="CI110" i="8"/>
  <c r="CL110" i="8"/>
  <c r="CT110" i="8"/>
  <c r="CW110" i="8"/>
  <c r="DE110" i="8"/>
  <c r="DH110" i="8"/>
  <c r="DP110" i="8"/>
  <c r="DS110" i="8"/>
  <c r="EA110" i="8"/>
  <c r="ED110" i="8"/>
  <c r="EL110" i="8"/>
  <c r="EO110" i="8"/>
  <c r="EW110" i="8"/>
  <c r="EZ110" i="8"/>
  <c r="FH110" i="8"/>
  <c r="FK110" i="8"/>
  <c r="D111" i="8"/>
  <c r="H111" i="8"/>
  <c r="N111" i="8"/>
  <c r="O111" i="8"/>
  <c r="P111" i="8"/>
  <c r="Q111" i="8"/>
  <c r="R111" i="8"/>
  <c r="S111" i="8"/>
  <c r="T111" i="8"/>
  <c r="V111" i="8"/>
  <c r="W111" i="8"/>
  <c r="Y111" i="8"/>
  <c r="Z111" i="8"/>
  <c r="AA111" i="8"/>
  <c r="AB111" i="8"/>
  <c r="AC111" i="8"/>
  <c r="AD111" i="8"/>
  <c r="AE111" i="8"/>
  <c r="AG111" i="8"/>
  <c r="AH111" i="8"/>
  <c r="AJ111" i="8"/>
  <c r="AK111" i="8"/>
  <c r="AL111" i="8"/>
  <c r="AM111" i="8"/>
  <c r="AN111" i="8"/>
  <c r="AO111" i="8"/>
  <c r="AP111" i="8"/>
  <c r="AR111" i="8"/>
  <c r="AS111" i="8"/>
  <c r="AU111" i="8"/>
  <c r="AV111" i="8"/>
  <c r="AW111" i="8"/>
  <c r="AX111" i="8"/>
  <c r="AY111" i="8"/>
  <c r="AZ111" i="8"/>
  <c r="BA111" i="8"/>
  <c r="BB111" i="8"/>
  <c r="BE111" i="8"/>
  <c r="BM111" i="8"/>
  <c r="BP111" i="8"/>
  <c r="BX111" i="8"/>
  <c r="CA111" i="8"/>
  <c r="CI111" i="8"/>
  <c r="CL111" i="8"/>
  <c r="CT111" i="8"/>
  <c r="CW111" i="8"/>
  <c r="DE111" i="8"/>
  <c r="DH111" i="8"/>
  <c r="DP111" i="8"/>
  <c r="DS111" i="8"/>
  <c r="EA111" i="8"/>
  <c r="ED111" i="8"/>
  <c r="EL111" i="8"/>
  <c r="EO111" i="8"/>
  <c r="EW111" i="8"/>
  <c r="EZ111" i="8"/>
  <c r="FH111" i="8"/>
  <c r="FK111" i="8"/>
  <c r="D112" i="8"/>
  <c r="H112" i="8"/>
  <c r="N112" i="8"/>
  <c r="O112" i="8"/>
  <c r="P112" i="8"/>
  <c r="Q112" i="8"/>
  <c r="R112" i="8"/>
  <c r="S112" i="8"/>
  <c r="T112" i="8"/>
  <c r="V112" i="8"/>
  <c r="W112" i="8"/>
  <c r="Y112" i="8"/>
  <c r="Z112" i="8"/>
  <c r="CN112" i="8" s="1"/>
  <c r="AA112" i="8"/>
  <c r="AB112" i="8"/>
  <c r="AC112" i="8"/>
  <c r="AD112" i="8"/>
  <c r="AE112" i="8"/>
  <c r="AG112" i="8"/>
  <c r="AH112" i="8"/>
  <c r="AJ112" i="8"/>
  <c r="DT112" i="8" s="1"/>
  <c r="AK112" i="8"/>
  <c r="AL112" i="8"/>
  <c r="AM112" i="8"/>
  <c r="AN112" i="8"/>
  <c r="AO112" i="8"/>
  <c r="AP112" i="8"/>
  <c r="AR112" i="8"/>
  <c r="AS112" i="8"/>
  <c r="AU112" i="8"/>
  <c r="AV112" i="8"/>
  <c r="AW112" i="8"/>
  <c r="AX112" i="8"/>
  <c r="AY112" i="8"/>
  <c r="AZ112" i="8"/>
  <c r="BA112" i="8"/>
  <c r="BB112" i="8"/>
  <c r="BE112" i="8"/>
  <c r="BM112" i="8"/>
  <c r="BP112" i="8"/>
  <c r="BX112" i="8"/>
  <c r="CA112" i="8"/>
  <c r="CI112" i="8"/>
  <c r="CL112" i="8"/>
  <c r="CT112" i="8"/>
  <c r="CW112" i="8"/>
  <c r="DE112" i="8"/>
  <c r="DH112" i="8"/>
  <c r="DP112" i="8"/>
  <c r="DS112" i="8"/>
  <c r="EA112" i="8"/>
  <c r="ED112" i="8"/>
  <c r="EL112" i="8"/>
  <c r="EO112" i="8"/>
  <c r="EW112" i="8"/>
  <c r="EZ112" i="8"/>
  <c r="FH112" i="8"/>
  <c r="FK112" i="8"/>
  <c r="D113" i="8"/>
  <c r="H113" i="8"/>
  <c r="N113" i="8"/>
  <c r="O113" i="8"/>
  <c r="P113" i="8"/>
  <c r="Q113" i="8"/>
  <c r="R113" i="8"/>
  <c r="S113" i="8"/>
  <c r="T113" i="8"/>
  <c r="V113" i="8"/>
  <c r="W113" i="8"/>
  <c r="Y113" i="8"/>
  <c r="Z113" i="8"/>
  <c r="AA113" i="8"/>
  <c r="AB113" i="8"/>
  <c r="AC113" i="8"/>
  <c r="AD113" i="8"/>
  <c r="AE113" i="8"/>
  <c r="AG113" i="8"/>
  <c r="AH113" i="8"/>
  <c r="AJ113" i="8"/>
  <c r="AK113" i="8"/>
  <c r="AL113" i="8"/>
  <c r="AM113" i="8"/>
  <c r="AN113" i="8"/>
  <c r="AO113" i="8"/>
  <c r="AP113" i="8"/>
  <c r="AR113" i="8"/>
  <c r="AS113" i="8"/>
  <c r="AU113" i="8"/>
  <c r="AV113" i="8"/>
  <c r="AW113" i="8"/>
  <c r="AX113" i="8"/>
  <c r="AY113" i="8"/>
  <c r="AZ113" i="8"/>
  <c r="DC113" i="8" s="1"/>
  <c r="BA113" i="8"/>
  <c r="BB113" i="8"/>
  <c r="BE113" i="8"/>
  <c r="BM113" i="8"/>
  <c r="BP113" i="8"/>
  <c r="BX113" i="8"/>
  <c r="CA113" i="8"/>
  <c r="CI113" i="8"/>
  <c r="CL113" i="8"/>
  <c r="CT113" i="8"/>
  <c r="CW113" i="8"/>
  <c r="DE113" i="8"/>
  <c r="DH113" i="8"/>
  <c r="DP113" i="8"/>
  <c r="DS113" i="8"/>
  <c r="EA113" i="8"/>
  <c r="ED113" i="8"/>
  <c r="EL113" i="8"/>
  <c r="EO113" i="8"/>
  <c r="EW113" i="8"/>
  <c r="EZ113" i="8"/>
  <c r="FH113" i="8"/>
  <c r="FK113" i="8"/>
  <c r="D114" i="8"/>
  <c r="BC114" i="8" s="1"/>
  <c r="H114" i="8"/>
  <c r="N114" i="8"/>
  <c r="O114" i="8"/>
  <c r="P114" i="8"/>
  <c r="Q114" i="8"/>
  <c r="R114" i="8"/>
  <c r="S114" i="8"/>
  <c r="BK114" i="8" s="1"/>
  <c r="T114" i="8"/>
  <c r="BW114" i="8" s="1"/>
  <c r="V114" i="8"/>
  <c r="W114" i="8"/>
  <c r="Y114" i="8"/>
  <c r="EE114" i="8" s="1"/>
  <c r="Z114" i="8"/>
  <c r="AA114" i="8"/>
  <c r="AB114" i="8"/>
  <c r="AC114" i="8"/>
  <c r="CQ114" i="8" s="1"/>
  <c r="AD114" i="8"/>
  <c r="AE114" i="8"/>
  <c r="AG114" i="8"/>
  <c r="AH114" i="8"/>
  <c r="AJ114" i="8"/>
  <c r="AK114" i="8"/>
  <c r="AL114" i="8"/>
  <c r="AM114" i="8"/>
  <c r="AN114" i="8"/>
  <c r="AO114" i="8"/>
  <c r="AP114" i="8"/>
  <c r="AR114" i="8"/>
  <c r="AS114" i="8"/>
  <c r="AU114" i="8"/>
  <c r="AV114" i="8"/>
  <c r="AW114" i="8"/>
  <c r="AX114" i="8"/>
  <c r="AY114" i="8"/>
  <c r="AZ114" i="8"/>
  <c r="BA114" i="8"/>
  <c r="BB114" i="8"/>
  <c r="BE114" i="8"/>
  <c r="BM114" i="8"/>
  <c r="BP114" i="8"/>
  <c r="BX114" i="8"/>
  <c r="CA114" i="8"/>
  <c r="CI114" i="8"/>
  <c r="CL114" i="8"/>
  <c r="CT114" i="8"/>
  <c r="CW114" i="8"/>
  <c r="DE114" i="8"/>
  <c r="DH114" i="8"/>
  <c r="DP114" i="8"/>
  <c r="DS114" i="8"/>
  <c r="EA114" i="8"/>
  <c r="ED114" i="8"/>
  <c r="EL114" i="8"/>
  <c r="EO114" i="8"/>
  <c r="EW114" i="8"/>
  <c r="EZ114" i="8"/>
  <c r="FH114" i="8"/>
  <c r="FK114" i="8"/>
  <c r="D115" i="8"/>
  <c r="H115" i="8"/>
  <c r="N115" i="8"/>
  <c r="O115" i="8"/>
  <c r="P115" i="8"/>
  <c r="CD115" i="8" s="1"/>
  <c r="Q115" i="8"/>
  <c r="R115" i="8"/>
  <c r="S115" i="8"/>
  <c r="T115" i="8"/>
  <c r="V115" i="8"/>
  <c r="W115" i="8"/>
  <c r="Y115" i="8"/>
  <c r="Z115" i="8"/>
  <c r="EQ115" i="8" s="1"/>
  <c r="AA115" i="8"/>
  <c r="AB115" i="8"/>
  <c r="AC115" i="8"/>
  <c r="AD115" i="8"/>
  <c r="AE115" i="8"/>
  <c r="AG115" i="8"/>
  <c r="AH115" i="8"/>
  <c r="AJ115" i="8"/>
  <c r="AK115" i="8"/>
  <c r="AL115" i="8"/>
  <c r="AM115" i="8"/>
  <c r="AN115" i="8"/>
  <c r="AO115" i="8"/>
  <c r="AP115" i="8"/>
  <c r="AR115" i="8"/>
  <c r="AS115" i="8"/>
  <c r="AU115" i="8"/>
  <c r="AV115" i="8"/>
  <c r="AW115" i="8"/>
  <c r="AX115" i="8"/>
  <c r="AY115" i="8"/>
  <c r="AZ115" i="8"/>
  <c r="BA115" i="8"/>
  <c r="BB115" i="8"/>
  <c r="BE115" i="8"/>
  <c r="BM115" i="8"/>
  <c r="BP115" i="8"/>
  <c r="BX115" i="8"/>
  <c r="CA115" i="8"/>
  <c r="CI115" i="8"/>
  <c r="CL115" i="8"/>
  <c r="CT115" i="8"/>
  <c r="CW115" i="8"/>
  <c r="DE115" i="8"/>
  <c r="DH115" i="8"/>
  <c r="DP115" i="8"/>
  <c r="DS115" i="8"/>
  <c r="EA115" i="8"/>
  <c r="ED115" i="8"/>
  <c r="EL115" i="8"/>
  <c r="EO115" i="8"/>
  <c r="EW115" i="8"/>
  <c r="EZ115" i="8"/>
  <c r="FH115" i="8"/>
  <c r="FK115" i="8"/>
  <c r="D116" i="8"/>
  <c r="H116" i="8"/>
  <c r="N116" i="8"/>
  <c r="O116" i="8"/>
  <c r="P116" i="8"/>
  <c r="Q116" i="8"/>
  <c r="BI116" i="8" s="1"/>
  <c r="R116" i="8"/>
  <c r="S116" i="8"/>
  <c r="T116" i="8"/>
  <c r="V116" i="8"/>
  <c r="W116" i="8"/>
  <c r="Y116" i="8"/>
  <c r="Z116" i="8"/>
  <c r="AA116" i="8"/>
  <c r="AB116" i="8"/>
  <c r="AC116" i="8"/>
  <c r="AD116" i="8"/>
  <c r="AE116" i="8"/>
  <c r="AG116" i="8"/>
  <c r="AH116" i="8"/>
  <c r="AJ116" i="8"/>
  <c r="BQ116" i="8" s="1"/>
  <c r="AK116" i="8"/>
  <c r="AL116" i="8"/>
  <c r="AM116" i="8"/>
  <c r="AN116" i="8"/>
  <c r="AO116" i="8"/>
  <c r="AP116" i="8"/>
  <c r="AR116" i="8"/>
  <c r="AS116" i="8"/>
  <c r="CV116" i="8" s="1"/>
  <c r="AU116" i="8"/>
  <c r="CB116" i="8" s="1"/>
  <c r="AV116" i="8"/>
  <c r="AW116" i="8"/>
  <c r="AX116" i="8"/>
  <c r="AY116" i="8"/>
  <c r="AZ116" i="8"/>
  <c r="BA116" i="8"/>
  <c r="BB116" i="8"/>
  <c r="BE116" i="8"/>
  <c r="BM116" i="8"/>
  <c r="BP116" i="8"/>
  <c r="BX116" i="8"/>
  <c r="CA116" i="8"/>
  <c r="CI116" i="8"/>
  <c r="CL116" i="8"/>
  <c r="CS116" i="8"/>
  <c r="CT116" i="8"/>
  <c r="CW116" i="8"/>
  <c r="DE116" i="8"/>
  <c r="DH116" i="8"/>
  <c r="DP116" i="8"/>
  <c r="DS116" i="8"/>
  <c r="EA116" i="8"/>
  <c r="ED116" i="8"/>
  <c r="EL116" i="8"/>
  <c r="EO116" i="8"/>
  <c r="EW116" i="8"/>
  <c r="EZ116" i="8"/>
  <c r="FH116" i="8"/>
  <c r="FK116" i="8"/>
  <c r="D117" i="8"/>
  <c r="H117" i="8"/>
  <c r="N117" i="8"/>
  <c r="O117" i="8"/>
  <c r="P117" i="8"/>
  <c r="Q117" i="8"/>
  <c r="BI117" i="8" s="1"/>
  <c r="R117" i="8"/>
  <c r="S117" i="8"/>
  <c r="T117" i="8"/>
  <c r="V117" i="8"/>
  <c r="W117" i="8"/>
  <c r="Y117" i="8"/>
  <c r="Z117" i="8"/>
  <c r="AA117" i="8"/>
  <c r="CZ117" i="8" s="1"/>
  <c r="AB117" i="8"/>
  <c r="AC117" i="8"/>
  <c r="AD117" i="8"/>
  <c r="AE117" i="8"/>
  <c r="AG117" i="8"/>
  <c r="AH117" i="8"/>
  <c r="AJ117" i="8"/>
  <c r="AK117" i="8"/>
  <c r="DJ117" i="8" s="1"/>
  <c r="AL117" i="8"/>
  <c r="AM117" i="8"/>
  <c r="AN117" i="8"/>
  <c r="AO117" i="8"/>
  <c r="AP117" i="8"/>
  <c r="AR117" i="8"/>
  <c r="AS117" i="8"/>
  <c r="AU117" i="8"/>
  <c r="AV117" i="8"/>
  <c r="AW117" i="8"/>
  <c r="AX117" i="8"/>
  <c r="AY117" i="8"/>
  <c r="AZ117" i="8"/>
  <c r="BA117" i="8"/>
  <c r="BB117" i="8"/>
  <c r="BE117" i="8"/>
  <c r="BM117" i="8"/>
  <c r="BP117" i="8"/>
  <c r="BX117" i="8"/>
  <c r="CA117" i="8"/>
  <c r="CI117" i="8"/>
  <c r="CL117" i="8"/>
  <c r="CT117" i="8"/>
  <c r="CW117" i="8"/>
  <c r="DE117" i="8"/>
  <c r="DH117" i="8"/>
  <c r="DP117" i="8"/>
  <c r="DS117" i="8"/>
  <c r="EA117" i="8"/>
  <c r="ED117" i="8"/>
  <c r="EL117" i="8"/>
  <c r="EO117" i="8"/>
  <c r="EW117" i="8"/>
  <c r="EZ117" i="8"/>
  <c r="FH117" i="8"/>
  <c r="FK117" i="8"/>
  <c r="D118" i="8"/>
  <c r="H118" i="8"/>
  <c r="N118" i="8"/>
  <c r="O118" i="8"/>
  <c r="P118" i="8"/>
  <c r="Q118" i="8"/>
  <c r="R118" i="8"/>
  <c r="S118" i="8"/>
  <c r="T118" i="8"/>
  <c r="V118" i="8"/>
  <c r="W118" i="8"/>
  <c r="Y118" i="8"/>
  <c r="Z118" i="8"/>
  <c r="AA118" i="8"/>
  <c r="AB118" i="8"/>
  <c r="AC118" i="8"/>
  <c r="AD118" i="8"/>
  <c r="AE118" i="8"/>
  <c r="AG118" i="8"/>
  <c r="AH118" i="8"/>
  <c r="AJ118" i="8"/>
  <c r="AK118" i="8"/>
  <c r="AL118" i="8"/>
  <c r="AM118" i="8"/>
  <c r="AN118" i="8"/>
  <c r="AO118" i="8"/>
  <c r="AP118" i="8"/>
  <c r="AR118" i="8"/>
  <c r="AS118" i="8"/>
  <c r="AU118" i="8"/>
  <c r="AV118" i="8"/>
  <c r="AW118" i="8"/>
  <c r="AX118" i="8"/>
  <c r="AY118" i="8"/>
  <c r="AZ118" i="8"/>
  <c r="BA118" i="8"/>
  <c r="BB118" i="8"/>
  <c r="BE118" i="8"/>
  <c r="BM118" i="8"/>
  <c r="BP118" i="8"/>
  <c r="BX118" i="8"/>
  <c r="CA118" i="8"/>
  <c r="CI118" i="8"/>
  <c r="CL118" i="8"/>
  <c r="CT118" i="8"/>
  <c r="CW118" i="8"/>
  <c r="DE118" i="8"/>
  <c r="DH118" i="8"/>
  <c r="DP118" i="8"/>
  <c r="DS118" i="8"/>
  <c r="EA118" i="8"/>
  <c r="ED118" i="8"/>
  <c r="EL118" i="8"/>
  <c r="EO118" i="8"/>
  <c r="EW118" i="8"/>
  <c r="EZ118" i="8"/>
  <c r="FH118" i="8"/>
  <c r="FK118" i="8"/>
  <c r="D119" i="8"/>
  <c r="H119" i="8"/>
  <c r="N119" i="8"/>
  <c r="O119" i="8"/>
  <c r="P119" i="8"/>
  <c r="Q119" i="8"/>
  <c r="R119" i="8"/>
  <c r="S119" i="8"/>
  <c r="T119" i="8"/>
  <c r="V119" i="8"/>
  <c r="W119" i="8"/>
  <c r="Y119" i="8"/>
  <c r="Z119" i="8"/>
  <c r="AA119" i="8"/>
  <c r="AB119" i="8"/>
  <c r="AC119" i="8"/>
  <c r="AD119" i="8"/>
  <c r="AE119" i="8"/>
  <c r="AG119" i="8"/>
  <c r="AH119" i="8"/>
  <c r="AJ119" i="8"/>
  <c r="AK119" i="8"/>
  <c r="AL119" i="8"/>
  <c r="AM119" i="8"/>
  <c r="AN119" i="8"/>
  <c r="AO119" i="8"/>
  <c r="AP119" i="8"/>
  <c r="AR119" i="8"/>
  <c r="AS119" i="8"/>
  <c r="AU119" i="8"/>
  <c r="AV119" i="8"/>
  <c r="CC119" i="8" s="1"/>
  <c r="AW119" i="8"/>
  <c r="AX119" i="8"/>
  <c r="AY119" i="8"/>
  <c r="AZ119" i="8"/>
  <c r="BA119" i="8"/>
  <c r="BB119" i="8"/>
  <c r="BE119" i="8"/>
  <c r="BM119" i="8"/>
  <c r="BP119" i="8"/>
  <c r="BX119" i="8"/>
  <c r="CA119" i="8"/>
  <c r="CI119" i="8"/>
  <c r="CL119" i="8"/>
  <c r="CT119" i="8"/>
  <c r="CW119" i="8"/>
  <c r="DE119" i="8"/>
  <c r="DH119" i="8"/>
  <c r="DP119" i="8"/>
  <c r="DS119" i="8"/>
  <c r="EA119" i="8"/>
  <c r="ED119" i="8"/>
  <c r="EL119" i="8"/>
  <c r="EO119" i="8"/>
  <c r="EW119" i="8"/>
  <c r="EZ119" i="8"/>
  <c r="FH119" i="8"/>
  <c r="FK119" i="8"/>
  <c r="D120" i="8"/>
  <c r="H120" i="8"/>
  <c r="N120" i="8"/>
  <c r="O120" i="8"/>
  <c r="P120" i="8"/>
  <c r="Q120" i="8"/>
  <c r="R120" i="8"/>
  <c r="S120" i="8"/>
  <c r="T120" i="8"/>
  <c r="V120" i="8"/>
  <c r="W120" i="8"/>
  <c r="Y120" i="8"/>
  <c r="Z120" i="8"/>
  <c r="AA120" i="8"/>
  <c r="AB120" i="8"/>
  <c r="AC120" i="8"/>
  <c r="AD120" i="8"/>
  <c r="AE120" i="8"/>
  <c r="AG120" i="8"/>
  <c r="AH120" i="8"/>
  <c r="AJ120" i="8"/>
  <c r="AK120" i="8"/>
  <c r="AL120" i="8"/>
  <c r="AM120" i="8"/>
  <c r="AN120" i="8"/>
  <c r="AO120" i="8"/>
  <c r="AP120" i="8"/>
  <c r="AR120" i="8"/>
  <c r="AS120" i="8"/>
  <c r="BZ120" i="8" s="1"/>
  <c r="AU120" i="8"/>
  <c r="AV120" i="8"/>
  <c r="AW120" i="8"/>
  <c r="AX120" i="8"/>
  <c r="AY120" i="8"/>
  <c r="AZ120" i="8"/>
  <c r="BA120" i="8"/>
  <c r="BB120" i="8"/>
  <c r="BE120" i="8"/>
  <c r="BM120" i="8"/>
  <c r="BP120" i="8"/>
  <c r="BX120" i="8"/>
  <c r="CA120" i="8"/>
  <c r="CI120" i="8"/>
  <c r="CL120" i="8"/>
  <c r="CT120" i="8"/>
  <c r="CW120" i="8"/>
  <c r="DE120" i="8"/>
  <c r="DH120" i="8"/>
  <c r="DP120" i="8"/>
  <c r="DS120" i="8"/>
  <c r="EA120" i="8"/>
  <c r="ED120" i="8"/>
  <c r="EL120" i="8"/>
  <c r="EO120" i="8"/>
  <c r="EW120" i="8"/>
  <c r="EZ120" i="8"/>
  <c r="FH120" i="8"/>
  <c r="FK120" i="8"/>
  <c r="D121" i="8"/>
  <c r="H121" i="8"/>
  <c r="N121" i="8"/>
  <c r="O121" i="8"/>
  <c r="P121" i="8"/>
  <c r="Q121" i="8"/>
  <c r="R121" i="8"/>
  <c r="S121" i="8"/>
  <c r="T121" i="8"/>
  <c r="V121" i="8"/>
  <c r="W121" i="8"/>
  <c r="Y121" i="8"/>
  <c r="Z121" i="8"/>
  <c r="AA121" i="8"/>
  <c r="AB121" i="8"/>
  <c r="AC121" i="8"/>
  <c r="AD121" i="8"/>
  <c r="AE121" i="8"/>
  <c r="AG121" i="8"/>
  <c r="AH121" i="8"/>
  <c r="AJ121" i="8"/>
  <c r="AK121" i="8"/>
  <c r="AL121" i="8"/>
  <c r="CO121" i="8" s="1"/>
  <c r="AM121" i="8"/>
  <c r="AN121" i="8"/>
  <c r="AO121" i="8"/>
  <c r="AP121" i="8"/>
  <c r="AR121" i="8"/>
  <c r="AS121" i="8"/>
  <c r="AU121" i="8"/>
  <c r="AV121" i="8"/>
  <c r="AW121" i="8"/>
  <c r="AX121" i="8"/>
  <c r="AY121" i="8"/>
  <c r="AZ121" i="8"/>
  <c r="BA121" i="8"/>
  <c r="BB121" i="8"/>
  <c r="BE121" i="8"/>
  <c r="BM121" i="8"/>
  <c r="BP121" i="8"/>
  <c r="BX121" i="8"/>
  <c r="CA121" i="8"/>
  <c r="CI121" i="8"/>
  <c r="CL121" i="8"/>
  <c r="CT121" i="8"/>
  <c r="CW121" i="8"/>
  <c r="DE121" i="8"/>
  <c r="DH121" i="8"/>
  <c r="DP121" i="8"/>
  <c r="DS121" i="8"/>
  <c r="EA121" i="8"/>
  <c r="ED121" i="8"/>
  <c r="EL121" i="8"/>
  <c r="EO121" i="8"/>
  <c r="EW121" i="8"/>
  <c r="EZ121" i="8"/>
  <c r="FH121" i="8"/>
  <c r="FK121" i="8"/>
  <c r="D122" i="8"/>
  <c r="H122" i="8"/>
  <c r="N122" i="8"/>
  <c r="O122" i="8"/>
  <c r="P122" i="8"/>
  <c r="Q122" i="8"/>
  <c r="R122" i="8"/>
  <c r="S122" i="8"/>
  <c r="T122" i="8"/>
  <c r="V122" i="8"/>
  <c r="W122" i="8"/>
  <c r="Y122" i="8"/>
  <c r="Z122" i="8"/>
  <c r="AA122" i="8"/>
  <c r="AB122" i="8"/>
  <c r="AC122" i="8"/>
  <c r="AD122" i="8"/>
  <c r="AE122" i="8"/>
  <c r="AG122" i="8"/>
  <c r="AH122" i="8"/>
  <c r="AJ122" i="8"/>
  <c r="AK122" i="8"/>
  <c r="AL122" i="8"/>
  <c r="AM122" i="8"/>
  <c r="DL122" i="8" s="1"/>
  <c r="AN122" i="8"/>
  <c r="AO122" i="8"/>
  <c r="AP122" i="8"/>
  <c r="AR122" i="8"/>
  <c r="AS122" i="8"/>
  <c r="AU122" i="8"/>
  <c r="AV122" i="8"/>
  <c r="DJ122" i="8" s="1"/>
  <c r="AW122" i="8"/>
  <c r="AX122" i="8"/>
  <c r="AY122" i="8"/>
  <c r="AZ122" i="8"/>
  <c r="BA122" i="8"/>
  <c r="BB122" i="8"/>
  <c r="BE122" i="8"/>
  <c r="BM122" i="8"/>
  <c r="BP122" i="8"/>
  <c r="BX122" i="8"/>
  <c r="CA122" i="8"/>
  <c r="CI122" i="8"/>
  <c r="CL122" i="8"/>
  <c r="CT122" i="8"/>
  <c r="CW122" i="8"/>
  <c r="DE122" i="8"/>
  <c r="DH122" i="8"/>
  <c r="DP122" i="8"/>
  <c r="DS122" i="8"/>
  <c r="EA122" i="8"/>
  <c r="ED122" i="8"/>
  <c r="EL122" i="8"/>
  <c r="EO122" i="8"/>
  <c r="EW122" i="8"/>
  <c r="EZ122" i="8"/>
  <c r="FH122" i="8"/>
  <c r="FK122" i="8"/>
  <c r="D123" i="8"/>
  <c r="H123" i="8"/>
  <c r="N123" i="8"/>
  <c r="O123" i="8"/>
  <c r="P123" i="8"/>
  <c r="Q123" i="8"/>
  <c r="R123" i="8"/>
  <c r="S123" i="8"/>
  <c r="T123" i="8"/>
  <c r="V123" i="8"/>
  <c r="W123" i="8"/>
  <c r="Y123" i="8"/>
  <c r="Z123" i="8"/>
  <c r="AA123" i="8"/>
  <c r="AB123" i="8"/>
  <c r="AC123" i="8"/>
  <c r="AD123" i="8"/>
  <c r="AE123" i="8"/>
  <c r="AG123" i="8"/>
  <c r="AH123" i="8"/>
  <c r="AJ123" i="8"/>
  <c r="AK123" i="8"/>
  <c r="AL123" i="8"/>
  <c r="AM123" i="8"/>
  <c r="CP123" i="8" s="1"/>
  <c r="AN123" i="8"/>
  <c r="AO123" i="8"/>
  <c r="AP123" i="8"/>
  <c r="AR123" i="8"/>
  <c r="AS123" i="8"/>
  <c r="AU123" i="8"/>
  <c r="AV123" i="8"/>
  <c r="AW123" i="8"/>
  <c r="AX123" i="8"/>
  <c r="AY123" i="8"/>
  <c r="AZ123" i="8"/>
  <c r="BA123" i="8"/>
  <c r="BB123" i="8"/>
  <c r="BE123" i="8"/>
  <c r="BF123" i="8"/>
  <c r="BM123" i="8"/>
  <c r="BP123" i="8"/>
  <c r="BX123" i="8"/>
  <c r="CA123" i="8"/>
  <c r="CI123" i="8"/>
  <c r="CL123" i="8"/>
  <c r="CT123" i="8"/>
  <c r="CW123" i="8"/>
  <c r="DE123" i="8"/>
  <c r="DH123" i="8"/>
  <c r="DP123" i="8"/>
  <c r="DS123" i="8"/>
  <c r="EA123" i="8"/>
  <c r="ED123" i="8"/>
  <c r="EH123" i="8"/>
  <c r="EL123" i="8"/>
  <c r="EO123" i="8"/>
  <c r="EW123" i="8"/>
  <c r="EZ123" i="8"/>
  <c r="FH123" i="8"/>
  <c r="FK123" i="8"/>
  <c r="D124" i="8"/>
  <c r="FI124" i="8" s="1"/>
  <c r="H124" i="8"/>
  <c r="BD124" i="8" s="1"/>
  <c r="N124" i="8"/>
  <c r="O124" i="8"/>
  <c r="P124" i="8"/>
  <c r="Q124" i="8"/>
  <c r="R124" i="8"/>
  <c r="S124" i="8"/>
  <c r="T124" i="8"/>
  <c r="BW124" i="8" s="1"/>
  <c r="V124" i="8"/>
  <c r="CJ124" i="8" s="1"/>
  <c r="W124" i="8"/>
  <c r="Y124" i="8"/>
  <c r="Z124" i="8"/>
  <c r="CY124" i="8" s="1"/>
  <c r="AA124" i="8"/>
  <c r="AB124" i="8"/>
  <c r="AC124" i="8"/>
  <c r="AD124" i="8"/>
  <c r="DC124" i="8" s="1"/>
  <c r="AE124" i="8"/>
  <c r="CS124" i="8" s="1"/>
  <c r="AG124" i="8"/>
  <c r="AH124" i="8"/>
  <c r="CK124" i="8" s="1"/>
  <c r="AJ124" i="8"/>
  <c r="BQ124" i="8" s="1"/>
  <c r="AK124" i="8"/>
  <c r="AL124" i="8"/>
  <c r="AM124" i="8"/>
  <c r="AN124" i="8"/>
  <c r="BU124" i="8" s="1"/>
  <c r="AO124" i="8"/>
  <c r="AP124" i="8"/>
  <c r="AR124" i="8"/>
  <c r="AS124" i="8"/>
  <c r="CV124" i="8" s="1"/>
  <c r="AU124" i="8"/>
  <c r="CB124" i="8" s="1"/>
  <c r="AV124" i="8"/>
  <c r="AW124" i="8"/>
  <c r="DK124" i="8" s="1"/>
  <c r="AX124" i="8"/>
  <c r="DA124" i="8" s="1"/>
  <c r="AY124" i="8"/>
  <c r="CF124" i="8" s="1"/>
  <c r="AZ124" i="8"/>
  <c r="BA124" i="8"/>
  <c r="DO124" i="8" s="1"/>
  <c r="BB124" i="8"/>
  <c r="BE124" i="8"/>
  <c r="BM124" i="8"/>
  <c r="BP124" i="8"/>
  <c r="BX124" i="8"/>
  <c r="CA124" i="8"/>
  <c r="CC124" i="8"/>
  <c r="CI124" i="8"/>
  <c r="CL124" i="8"/>
  <c r="CT124" i="8"/>
  <c r="CW124" i="8"/>
  <c r="DE124" i="8"/>
  <c r="DH124" i="8"/>
  <c r="DP124" i="8"/>
  <c r="DS124" i="8"/>
  <c r="EA124" i="8"/>
  <c r="ED124" i="8"/>
  <c r="EL124" i="8"/>
  <c r="EO124" i="8"/>
  <c r="EW124" i="8"/>
  <c r="EZ124" i="8"/>
  <c r="FH124" i="8"/>
  <c r="FK124" i="8"/>
  <c r="D125" i="8"/>
  <c r="H125" i="8"/>
  <c r="N125" i="8"/>
  <c r="O125" i="8"/>
  <c r="P125" i="8"/>
  <c r="Q125" i="8"/>
  <c r="R125" i="8"/>
  <c r="S125" i="8"/>
  <c r="T125" i="8"/>
  <c r="V125" i="8"/>
  <c r="CU125" i="8" s="1"/>
  <c r="W125" i="8"/>
  <c r="Y125" i="8"/>
  <c r="Z125" i="8"/>
  <c r="AA125" i="8"/>
  <c r="CZ125" i="8" s="1"/>
  <c r="AB125" i="8"/>
  <c r="AC125" i="8"/>
  <c r="AD125" i="8"/>
  <c r="AE125" i="8"/>
  <c r="DD125" i="8" s="1"/>
  <c r="AG125" i="8"/>
  <c r="AH125" i="8"/>
  <c r="AJ125" i="8"/>
  <c r="AK125" i="8"/>
  <c r="BR125" i="8" s="1"/>
  <c r="AL125" i="8"/>
  <c r="AM125" i="8"/>
  <c r="AN125" i="8"/>
  <c r="AO125" i="8"/>
  <c r="AP125" i="8"/>
  <c r="AR125" i="8"/>
  <c r="AS125" i="8"/>
  <c r="AU125" i="8"/>
  <c r="AV125" i="8"/>
  <c r="AW125" i="8"/>
  <c r="AX125" i="8"/>
  <c r="AY125" i="8"/>
  <c r="DB125" i="8" s="1"/>
  <c r="AZ125" i="8"/>
  <c r="BA125" i="8"/>
  <c r="BB125" i="8"/>
  <c r="BE125" i="8"/>
  <c r="BM125" i="8"/>
  <c r="BP125" i="8"/>
  <c r="BT125" i="8"/>
  <c r="BX125" i="8"/>
  <c r="CA125" i="8"/>
  <c r="CI125" i="8"/>
  <c r="CL125" i="8"/>
  <c r="CT125" i="8"/>
  <c r="CW125" i="8"/>
  <c r="DE125" i="8"/>
  <c r="DH125" i="8"/>
  <c r="DP125" i="8"/>
  <c r="DS125" i="8"/>
  <c r="EA125" i="8"/>
  <c r="ED125" i="8"/>
  <c r="EL125" i="8"/>
  <c r="EO125" i="8"/>
  <c r="EW125" i="8"/>
  <c r="EZ125" i="8"/>
  <c r="FH125" i="8"/>
  <c r="FK125" i="8"/>
  <c r="D126" i="8"/>
  <c r="H126" i="8"/>
  <c r="N126" i="8"/>
  <c r="O126" i="8"/>
  <c r="P126" i="8"/>
  <c r="Q126" i="8"/>
  <c r="R126" i="8"/>
  <c r="S126" i="8"/>
  <c r="T126" i="8"/>
  <c r="V126" i="8"/>
  <c r="W126" i="8"/>
  <c r="CK126" i="8" s="1"/>
  <c r="Y126" i="8"/>
  <c r="Z126" i="8"/>
  <c r="AA126" i="8"/>
  <c r="AB126" i="8"/>
  <c r="AC126" i="8"/>
  <c r="AD126" i="8"/>
  <c r="AE126" i="8"/>
  <c r="AG126" i="8"/>
  <c r="AH126" i="8"/>
  <c r="AJ126" i="8"/>
  <c r="AK126" i="8"/>
  <c r="AL126" i="8"/>
  <c r="AM126" i="8"/>
  <c r="AN126" i="8"/>
  <c r="AO126" i="8"/>
  <c r="AP126" i="8"/>
  <c r="AR126" i="8"/>
  <c r="AS126" i="8"/>
  <c r="AU126" i="8"/>
  <c r="AV126" i="8"/>
  <c r="AW126" i="8"/>
  <c r="AX126" i="8"/>
  <c r="AY126" i="8"/>
  <c r="AZ126" i="8"/>
  <c r="BA126" i="8"/>
  <c r="BB126" i="8"/>
  <c r="BE126" i="8"/>
  <c r="BM126" i="8"/>
  <c r="BP126" i="8"/>
  <c r="BX126" i="8"/>
  <c r="CA126" i="8"/>
  <c r="CI126" i="8"/>
  <c r="CL126" i="8"/>
  <c r="CT126" i="8"/>
  <c r="CW126" i="8"/>
  <c r="DE126" i="8"/>
  <c r="DH126" i="8"/>
  <c r="DP126" i="8"/>
  <c r="DS126" i="8"/>
  <c r="EA126" i="8"/>
  <c r="ED126" i="8"/>
  <c r="EL126" i="8"/>
  <c r="EO126" i="8"/>
  <c r="EW126" i="8"/>
  <c r="EZ126" i="8"/>
  <c r="FH126" i="8"/>
  <c r="FK126" i="8"/>
  <c r="D127" i="8"/>
  <c r="H127" i="8"/>
  <c r="N127" i="8"/>
  <c r="O127" i="8"/>
  <c r="BR127" i="8" s="1"/>
  <c r="P127" i="8"/>
  <c r="Q127" i="8"/>
  <c r="R127" i="8"/>
  <c r="S127" i="8"/>
  <c r="T127" i="8"/>
  <c r="V127" i="8"/>
  <c r="W127" i="8"/>
  <c r="Y127" i="8"/>
  <c r="CX127" i="8" s="1"/>
  <c r="Z127" i="8"/>
  <c r="AA127" i="8"/>
  <c r="AB127" i="8"/>
  <c r="AC127" i="8"/>
  <c r="AD127" i="8"/>
  <c r="AE127" i="8"/>
  <c r="AG127" i="8"/>
  <c r="CJ127" i="8" s="1"/>
  <c r="AH127" i="8"/>
  <c r="AJ127" i="8"/>
  <c r="AK127" i="8"/>
  <c r="AL127" i="8"/>
  <c r="AM127" i="8"/>
  <c r="EH127" i="8" s="1"/>
  <c r="AN127" i="8"/>
  <c r="AO127" i="8"/>
  <c r="AP127" i="8"/>
  <c r="AR127" i="8"/>
  <c r="AS127" i="8"/>
  <c r="AU127" i="8"/>
  <c r="AV127" i="8"/>
  <c r="AW127" i="8"/>
  <c r="CZ127" i="8" s="1"/>
  <c r="AX127" i="8"/>
  <c r="AY127" i="8"/>
  <c r="CF127" i="8" s="1"/>
  <c r="AZ127" i="8"/>
  <c r="BA127" i="8"/>
  <c r="BB127" i="8"/>
  <c r="BE127" i="8"/>
  <c r="BM127" i="8"/>
  <c r="BP127" i="8"/>
  <c r="BX127" i="8"/>
  <c r="CA127" i="8"/>
  <c r="CI127" i="8"/>
  <c r="CL127" i="8"/>
  <c r="CT127" i="8"/>
  <c r="CW127" i="8"/>
  <c r="DE127" i="8"/>
  <c r="DH127" i="8"/>
  <c r="DJ127" i="8"/>
  <c r="DP127" i="8"/>
  <c r="DS127" i="8"/>
  <c r="EA127" i="8"/>
  <c r="ED127" i="8"/>
  <c r="EL127" i="8"/>
  <c r="EO127" i="8"/>
  <c r="EW127" i="8"/>
  <c r="EZ127" i="8"/>
  <c r="FH127" i="8"/>
  <c r="FK127" i="8"/>
  <c r="D128" i="8"/>
  <c r="H128" i="8"/>
  <c r="N128" i="8"/>
  <c r="O128" i="8"/>
  <c r="P128" i="8"/>
  <c r="Q128" i="8"/>
  <c r="R128" i="8"/>
  <c r="S128" i="8"/>
  <c r="T128" i="8"/>
  <c r="V128" i="8"/>
  <c r="W128" i="8"/>
  <c r="Y128" i="8"/>
  <c r="Z128" i="8"/>
  <c r="AA128" i="8"/>
  <c r="CO128" i="8" s="1"/>
  <c r="AB128" i="8"/>
  <c r="AC128" i="8"/>
  <c r="AD128" i="8"/>
  <c r="AE128" i="8"/>
  <c r="AG128" i="8"/>
  <c r="AH128" i="8"/>
  <c r="AJ128" i="8"/>
  <c r="AK128" i="8"/>
  <c r="AL128" i="8"/>
  <c r="AM128" i="8"/>
  <c r="AN128" i="8"/>
  <c r="AO128" i="8"/>
  <c r="AP128" i="8"/>
  <c r="AR128" i="8"/>
  <c r="AS128" i="8"/>
  <c r="AU128" i="8"/>
  <c r="AV128" i="8"/>
  <c r="AW128" i="8"/>
  <c r="AX128" i="8"/>
  <c r="AY128" i="8"/>
  <c r="AZ128" i="8"/>
  <c r="CG128" i="8" s="1"/>
  <c r="BA128" i="8"/>
  <c r="BB128" i="8"/>
  <c r="BE128" i="8"/>
  <c r="BM128" i="8"/>
  <c r="BP128" i="8"/>
  <c r="BX128" i="8"/>
  <c r="CA128" i="8"/>
  <c r="CI128" i="8"/>
  <c r="CL128" i="8"/>
  <c r="CT128" i="8"/>
  <c r="CW128" i="8"/>
  <c r="DE128" i="8"/>
  <c r="DH128" i="8"/>
  <c r="DP128" i="8"/>
  <c r="DS128" i="8"/>
  <c r="EA128" i="8"/>
  <c r="ED128" i="8"/>
  <c r="EL128" i="8"/>
  <c r="EO128" i="8"/>
  <c r="EW128" i="8"/>
  <c r="EZ128" i="8"/>
  <c r="FH128" i="8"/>
  <c r="FK128" i="8"/>
  <c r="D129" i="8"/>
  <c r="H129" i="8"/>
  <c r="N129" i="8"/>
  <c r="O129" i="8"/>
  <c r="P129" i="8"/>
  <c r="Q129" i="8"/>
  <c r="R129" i="8"/>
  <c r="S129" i="8"/>
  <c r="T129" i="8"/>
  <c r="V129" i="8"/>
  <c r="W129" i="8"/>
  <c r="Y129" i="8"/>
  <c r="CX129" i="8" s="1"/>
  <c r="Z129" i="8"/>
  <c r="AA129" i="8"/>
  <c r="AB129" i="8"/>
  <c r="AC129" i="8"/>
  <c r="DB129" i="8" s="1"/>
  <c r="AD129" i="8"/>
  <c r="AE129" i="8"/>
  <c r="AG129" i="8"/>
  <c r="AH129" i="8"/>
  <c r="AJ129" i="8"/>
  <c r="AK129" i="8"/>
  <c r="AL129" i="8"/>
  <c r="AM129" i="8"/>
  <c r="BT129" i="8" s="1"/>
  <c r="AN129" i="8"/>
  <c r="AO129" i="8"/>
  <c r="AP129" i="8"/>
  <c r="AR129" i="8"/>
  <c r="AS129" i="8"/>
  <c r="AU129" i="8"/>
  <c r="AV129" i="8"/>
  <c r="AW129" i="8"/>
  <c r="AX129" i="8"/>
  <c r="AY129" i="8"/>
  <c r="AZ129" i="8"/>
  <c r="BA129" i="8"/>
  <c r="CH129" i="8" s="1"/>
  <c r="BB129" i="8"/>
  <c r="BE129" i="8"/>
  <c r="BM129" i="8"/>
  <c r="BP129" i="8"/>
  <c r="BX129" i="8"/>
  <c r="CA129" i="8"/>
  <c r="CI129" i="8"/>
  <c r="CL129" i="8"/>
  <c r="CT129" i="8"/>
  <c r="CW129" i="8"/>
  <c r="DE129" i="8"/>
  <c r="DH129" i="8"/>
  <c r="DP129" i="8"/>
  <c r="DS129" i="8"/>
  <c r="EA129" i="8"/>
  <c r="ED129" i="8"/>
  <c r="EL129" i="8"/>
  <c r="EO129" i="8"/>
  <c r="EW129" i="8"/>
  <c r="EZ129" i="8"/>
  <c r="FH129" i="8"/>
  <c r="FK129" i="8"/>
  <c r="D130" i="8"/>
  <c r="H130" i="8"/>
  <c r="N130" i="8"/>
  <c r="O130" i="8"/>
  <c r="P130" i="8"/>
  <c r="Q130" i="8"/>
  <c r="R130" i="8"/>
  <c r="S130" i="8"/>
  <c r="T130" i="8"/>
  <c r="V130" i="8"/>
  <c r="W130" i="8"/>
  <c r="Y130" i="8"/>
  <c r="Z130" i="8"/>
  <c r="AA130" i="8"/>
  <c r="AB130" i="8"/>
  <c r="AC130" i="8"/>
  <c r="AD130" i="8"/>
  <c r="AE130" i="8"/>
  <c r="AG130" i="8"/>
  <c r="AH130" i="8"/>
  <c r="AJ130" i="8"/>
  <c r="AK130" i="8"/>
  <c r="AL130" i="8"/>
  <c r="AM130" i="8"/>
  <c r="AN130" i="8"/>
  <c r="AO130" i="8"/>
  <c r="AP130" i="8"/>
  <c r="AR130" i="8"/>
  <c r="AS130" i="8"/>
  <c r="AU130" i="8"/>
  <c r="AV130" i="8"/>
  <c r="AW130" i="8"/>
  <c r="AX130" i="8"/>
  <c r="AY130" i="8"/>
  <c r="AZ130" i="8"/>
  <c r="BA130" i="8"/>
  <c r="BB130" i="8"/>
  <c r="BE130" i="8"/>
  <c r="BM130" i="8"/>
  <c r="BP130" i="8"/>
  <c r="BX130" i="8"/>
  <c r="CA130" i="8"/>
  <c r="CG130" i="8"/>
  <c r="CI130" i="8"/>
  <c r="CL130" i="8"/>
  <c r="CT130" i="8"/>
  <c r="CW130" i="8"/>
  <c r="DE130" i="8"/>
  <c r="DH130" i="8"/>
  <c r="DP130" i="8"/>
  <c r="DS130" i="8"/>
  <c r="EA130" i="8"/>
  <c r="ED130" i="8"/>
  <c r="EL130" i="8"/>
  <c r="EO130" i="8"/>
  <c r="EW130" i="8"/>
  <c r="EZ130" i="8"/>
  <c r="FH130" i="8"/>
  <c r="FK130" i="8"/>
  <c r="D131" i="8"/>
  <c r="H131" i="8"/>
  <c r="N131" i="8"/>
  <c r="O131" i="8"/>
  <c r="P131" i="8"/>
  <c r="Q131" i="8"/>
  <c r="R131" i="8"/>
  <c r="S131" i="8"/>
  <c r="T131" i="8"/>
  <c r="V131" i="8"/>
  <c r="W131" i="8"/>
  <c r="Y131" i="8"/>
  <c r="Z131" i="8"/>
  <c r="AA131" i="8"/>
  <c r="AB131" i="8"/>
  <c r="AC131" i="8"/>
  <c r="AD131" i="8"/>
  <c r="AE131" i="8"/>
  <c r="AG131" i="8"/>
  <c r="AH131" i="8"/>
  <c r="AJ131" i="8"/>
  <c r="AK131" i="8"/>
  <c r="AL131" i="8"/>
  <c r="AM131" i="8"/>
  <c r="AN131" i="8"/>
  <c r="AO131" i="8"/>
  <c r="AP131" i="8"/>
  <c r="AR131" i="8"/>
  <c r="AS131" i="8"/>
  <c r="AU131" i="8"/>
  <c r="AV131" i="8"/>
  <c r="AW131" i="8"/>
  <c r="AX131" i="8"/>
  <c r="AY131" i="8"/>
  <c r="AZ131" i="8"/>
  <c r="BA131" i="8"/>
  <c r="BB131" i="8"/>
  <c r="BE131" i="8"/>
  <c r="BJ131" i="8"/>
  <c r="BM131" i="8"/>
  <c r="BP131" i="8"/>
  <c r="BX131" i="8"/>
  <c r="CA131" i="8"/>
  <c r="CI131" i="8"/>
  <c r="CL131" i="8"/>
  <c r="CT131" i="8"/>
  <c r="CW131" i="8"/>
  <c r="DE131" i="8"/>
  <c r="DH131" i="8"/>
  <c r="DP131" i="8"/>
  <c r="DS131" i="8"/>
  <c r="EA131" i="8"/>
  <c r="ED131" i="8"/>
  <c r="EL131" i="8"/>
  <c r="EO131" i="8"/>
  <c r="EW131" i="8"/>
  <c r="EZ131" i="8"/>
  <c r="FH131" i="8"/>
  <c r="FK131" i="8"/>
  <c r="D132" i="8"/>
  <c r="H132" i="8"/>
  <c r="N132" i="8"/>
  <c r="BQ132" i="8" s="1"/>
  <c r="O132" i="8"/>
  <c r="P132" i="8"/>
  <c r="Q132" i="8"/>
  <c r="R132" i="8"/>
  <c r="S132" i="8"/>
  <c r="T132" i="8"/>
  <c r="V132" i="8"/>
  <c r="W132" i="8"/>
  <c r="Y132" i="8"/>
  <c r="Z132" i="8"/>
  <c r="AA132" i="8"/>
  <c r="AB132" i="8"/>
  <c r="AC132" i="8"/>
  <c r="AD132" i="8"/>
  <c r="AE132" i="8"/>
  <c r="AG132" i="8"/>
  <c r="AH132" i="8"/>
  <c r="AJ132" i="8"/>
  <c r="AK132" i="8"/>
  <c r="AL132" i="8"/>
  <c r="AM132" i="8"/>
  <c r="AN132" i="8"/>
  <c r="AO132" i="8"/>
  <c r="AP132" i="8"/>
  <c r="AR132" i="8"/>
  <c r="AS132" i="8"/>
  <c r="AU132" i="8"/>
  <c r="AV132" i="8"/>
  <c r="AW132" i="8"/>
  <c r="AX132" i="8"/>
  <c r="AY132" i="8"/>
  <c r="AZ132" i="8"/>
  <c r="BA132" i="8"/>
  <c r="BB132" i="8"/>
  <c r="BE132" i="8"/>
  <c r="BM132" i="8"/>
  <c r="BP132" i="8"/>
  <c r="BX132" i="8"/>
  <c r="CA132" i="8"/>
  <c r="CI132" i="8"/>
  <c r="CL132" i="8"/>
  <c r="CT132" i="8"/>
  <c r="CW132" i="8"/>
  <c r="DE132" i="8"/>
  <c r="DH132" i="8"/>
  <c r="DP132" i="8"/>
  <c r="DS132" i="8"/>
  <c r="EA132" i="8"/>
  <c r="ED132" i="8"/>
  <c r="EL132" i="8"/>
  <c r="EO132" i="8"/>
  <c r="EW132" i="8"/>
  <c r="EZ132" i="8"/>
  <c r="FH132" i="8"/>
  <c r="FK132" i="8"/>
  <c r="D133" i="8"/>
  <c r="H133" i="8"/>
  <c r="N133" i="8"/>
  <c r="O133" i="8"/>
  <c r="P133" i="8"/>
  <c r="Q133" i="8"/>
  <c r="R133" i="8"/>
  <c r="S133" i="8"/>
  <c r="T133" i="8"/>
  <c r="V133" i="8"/>
  <c r="W133" i="8"/>
  <c r="Y133" i="8"/>
  <c r="Z133" i="8"/>
  <c r="AA133" i="8"/>
  <c r="AB133" i="8"/>
  <c r="AC133" i="8"/>
  <c r="AD133" i="8"/>
  <c r="AE133" i="8"/>
  <c r="AG133" i="8"/>
  <c r="AH133" i="8"/>
  <c r="AJ133" i="8"/>
  <c r="AK133" i="8"/>
  <c r="AL133" i="8"/>
  <c r="AM133" i="8"/>
  <c r="AN133" i="8"/>
  <c r="AO133" i="8"/>
  <c r="AP133" i="8"/>
  <c r="AR133" i="8"/>
  <c r="AS133" i="8"/>
  <c r="AU133" i="8"/>
  <c r="AV133" i="8"/>
  <c r="AW133" i="8"/>
  <c r="AX133" i="8"/>
  <c r="AY133" i="8"/>
  <c r="AZ133" i="8"/>
  <c r="BA133" i="8"/>
  <c r="BB133" i="8"/>
  <c r="BE133" i="8"/>
  <c r="BM133" i="8"/>
  <c r="BP133" i="8"/>
  <c r="BX133" i="8"/>
  <c r="CA133" i="8"/>
  <c r="CI133" i="8"/>
  <c r="CL133" i="8"/>
  <c r="CT133" i="8"/>
  <c r="CW133" i="8"/>
  <c r="DE133" i="8"/>
  <c r="DF133" i="8"/>
  <c r="DH133" i="8"/>
  <c r="DP133" i="8"/>
  <c r="DS133" i="8"/>
  <c r="EA133" i="8"/>
  <c r="ED133" i="8"/>
  <c r="EL133" i="8"/>
  <c r="EO133" i="8"/>
  <c r="EW133" i="8"/>
  <c r="EZ133" i="8"/>
  <c r="FH133" i="8"/>
  <c r="FK133" i="8"/>
  <c r="D134" i="8"/>
  <c r="H134" i="8"/>
  <c r="N134" i="8"/>
  <c r="O134" i="8"/>
  <c r="P134" i="8"/>
  <c r="Q134" i="8"/>
  <c r="R134" i="8"/>
  <c r="S134" i="8"/>
  <c r="T134" i="8"/>
  <c r="V134" i="8"/>
  <c r="W134" i="8"/>
  <c r="Y134" i="8"/>
  <c r="Z134" i="8"/>
  <c r="AA134" i="8"/>
  <c r="AB134" i="8"/>
  <c r="AC134" i="8"/>
  <c r="AD134" i="8"/>
  <c r="AE134" i="8"/>
  <c r="AG134" i="8"/>
  <c r="AH134" i="8"/>
  <c r="AJ134" i="8"/>
  <c r="AK134" i="8"/>
  <c r="AL134" i="8"/>
  <c r="AM134" i="8"/>
  <c r="AN134" i="8"/>
  <c r="AO134" i="8"/>
  <c r="AP134" i="8"/>
  <c r="AR134" i="8"/>
  <c r="BY134" i="8" s="1"/>
  <c r="AS134" i="8"/>
  <c r="AU134" i="8"/>
  <c r="AV134" i="8"/>
  <c r="AW134" i="8"/>
  <c r="AX134" i="8"/>
  <c r="AY134" i="8"/>
  <c r="AZ134" i="8"/>
  <c r="BA134" i="8"/>
  <c r="BB134" i="8"/>
  <c r="BE134" i="8"/>
  <c r="BM134" i="8"/>
  <c r="BP134" i="8"/>
  <c r="BX134" i="8"/>
  <c r="CA134" i="8"/>
  <c r="CI134" i="8"/>
  <c r="CL134" i="8"/>
  <c r="CT134" i="8"/>
  <c r="CW134" i="8"/>
  <c r="DE134" i="8"/>
  <c r="DH134" i="8"/>
  <c r="DP134" i="8"/>
  <c r="DS134" i="8"/>
  <c r="EA134" i="8"/>
  <c r="ED134" i="8"/>
  <c r="EL134" i="8"/>
  <c r="EO134" i="8"/>
  <c r="EW134" i="8"/>
  <c r="EZ134" i="8"/>
  <c r="FH134" i="8"/>
  <c r="FK134" i="8"/>
  <c r="D135" i="8"/>
  <c r="H135" i="8"/>
  <c r="N135" i="8"/>
  <c r="O135" i="8"/>
  <c r="P135" i="8"/>
  <c r="Q135" i="8"/>
  <c r="R135" i="8"/>
  <c r="S135" i="8"/>
  <c r="T135" i="8"/>
  <c r="V135" i="8"/>
  <c r="W135" i="8"/>
  <c r="Y135" i="8"/>
  <c r="Z135" i="8"/>
  <c r="AA135" i="8"/>
  <c r="AB135" i="8"/>
  <c r="AC135" i="8"/>
  <c r="AD135" i="8"/>
  <c r="AE135" i="8"/>
  <c r="AG135" i="8"/>
  <c r="AH135" i="8"/>
  <c r="AJ135" i="8"/>
  <c r="AK135" i="8"/>
  <c r="AL135" i="8"/>
  <c r="AM135" i="8"/>
  <c r="AN135" i="8"/>
  <c r="AO135" i="8"/>
  <c r="AP135" i="8"/>
  <c r="AR135" i="8"/>
  <c r="AS135" i="8"/>
  <c r="AU135" i="8"/>
  <c r="AV135" i="8"/>
  <c r="AW135" i="8"/>
  <c r="AX135" i="8"/>
  <c r="AY135" i="8"/>
  <c r="AZ135" i="8"/>
  <c r="BA135" i="8"/>
  <c r="BB135" i="8"/>
  <c r="BE135" i="8"/>
  <c r="BM135" i="8"/>
  <c r="BP135" i="8"/>
  <c r="BX135" i="8"/>
  <c r="CA135" i="8"/>
  <c r="CI135" i="8"/>
  <c r="CL135" i="8"/>
  <c r="CT135" i="8"/>
  <c r="CW135" i="8"/>
  <c r="DE135" i="8"/>
  <c r="DH135" i="8"/>
  <c r="DP135" i="8"/>
  <c r="DS135" i="8"/>
  <c r="EA135" i="8"/>
  <c r="ED135" i="8"/>
  <c r="EL135" i="8"/>
  <c r="EO135" i="8"/>
  <c r="EW135" i="8"/>
  <c r="EZ135" i="8"/>
  <c r="FH135" i="8"/>
  <c r="FK135" i="8"/>
  <c r="D136" i="8"/>
  <c r="H136" i="8"/>
  <c r="N136" i="8"/>
  <c r="O136" i="8"/>
  <c r="P136" i="8"/>
  <c r="Q136" i="8"/>
  <c r="R136" i="8"/>
  <c r="S136" i="8"/>
  <c r="T136" i="8"/>
  <c r="V136" i="8"/>
  <c r="W136" i="8"/>
  <c r="Y136" i="8"/>
  <c r="Z136" i="8"/>
  <c r="AA136" i="8"/>
  <c r="AB136" i="8"/>
  <c r="AC136" i="8"/>
  <c r="AD136" i="8"/>
  <c r="AE136" i="8"/>
  <c r="AG136" i="8"/>
  <c r="AH136" i="8"/>
  <c r="AJ136" i="8"/>
  <c r="AK136" i="8"/>
  <c r="AL136" i="8"/>
  <c r="AM136" i="8"/>
  <c r="AN136" i="8"/>
  <c r="AO136" i="8"/>
  <c r="AP136" i="8"/>
  <c r="AR136" i="8"/>
  <c r="AS136" i="8"/>
  <c r="AU136" i="8"/>
  <c r="AV136" i="8"/>
  <c r="AW136" i="8"/>
  <c r="AX136" i="8"/>
  <c r="AY136" i="8"/>
  <c r="AZ136" i="8"/>
  <c r="BA136" i="8"/>
  <c r="BB136" i="8"/>
  <c r="BE136" i="8"/>
  <c r="BM136" i="8"/>
  <c r="BP136" i="8"/>
  <c r="BX136" i="8"/>
  <c r="CA136" i="8"/>
  <c r="CI136" i="8"/>
  <c r="CL136" i="8"/>
  <c r="CT136" i="8"/>
  <c r="CW136" i="8"/>
  <c r="DE136" i="8"/>
  <c r="DH136" i="8"/>
  <c r="DP136" i="8"/>
  <c r="DS136" i="8"/>
  <c r="EA136" i="8"/>
  <c r="ED136" i="8"/>
  <c r="EL136" i="8"/>
  <c r="EO136" i="8"/>
  <c r="EW136" i="8"/>
  <c r="EZ136" i="8"/>
  <c r="FH136" i="8"/>
  <c r="FK136" i="8"/>
  <c r="D137" i="8"/>
  <c r="H137" i="8"/>
  <c r="N137" i="8"/>
  <c r="O137" i="8"/>
  <c r="P137" i="8"/>
  <c r="Q137" i="8"/>
  <c r="R137" i="8"/>
  <c r="S137" i="8"/>
  <c r="T137" i="8"/>
  <c r="V137" i="8"/>
  <c r="W137" i="8"/>
  <c r="Y137" i="8"/>
  <c r="Z137" i="8"/>
  <c r="AA137" i="8"/>
  <c r="AB137" i="8"/>
  <c r="AC137" i="8"/>
  <c r="AD137" i="8"/>
  <c r="AE137" i="8"/>
  <c r="AG137" i="8"/>
  <c r="AH137" i="8"/>
  <c r="AJ137" i="8"/>
  <c r="AK137" i="8"/>
  <c r="AL137" i="8"/>
  <c r="AM137" i="8"/>
  <c r="AN137" i="8"/>
  <c r="AO137" i="8"/>
  <c r="AP137" i="8"/>
  <c r="AR137" i="8"/>
  <c r="AS137" i="8"/>
  <c r="AU137" i="8"/>
  <c r="AV137" i="8"/>
  <c r="AW137" i="8"/>
  <c r="AX137" i="8"/>
  <c r="AY137" i="8"/>
  <c r="AZ137" i="8"/>
  <c r="BA137" i="8"/>
  <c r="BB137" i="8"/>
  <c r="BE137" i="8"/>
  <c r="BM137" i="8"/>
  <c r="BP137" i="8"/>
  <c r="BX137" i="8"/>
  <c r="CA137" i="8"/>
  <c r="CI137" i="8"/>
  <c r="CL137" i="8"/>
  <c r="CT137" i="8"/>
  <c r="CW137" i="8"/>
  <c r="DE137" i="8"/>
  <c r="DH137" i="8"/>
  <c r="DP137" i="8"/>
  <c r="DS137" i="8"/>
  <c r="EA137" i="8"/>
  <c r="ED137" i="8"/>
  <c r="EL137" i="8"/>
  <c r="EO137" i="8"/>
  <c r="EW137" i="8"/>
  <c r="EZ137" i="8"/>
  <c r="FH137" i="8"/>
  <c r="FK137" i="8"/>
  <c r="D138" i="8"/>
  <c r="H138" i="8"/>
  <c r="N138" i="8"/>
  <c r="O138" i="8"/>
  <c r="P138" i="8"/>
  <c r="Q138" i="8"/>
  <c r="R138" i="8"/>
  <c r="S138" i="8"/>
  <c r="T138" i="8"/>
  <c r="V138" i="8"/>
  <c r="W138" i="8"/>
  <c r="Y138" i="8"/>
  <c r="Z138" i="8"/>
  <c r="AA138" i="8"/>
  <c r="AB138" i="8"/>
  <c r="AC138" i="8"/>
  <c r="AD138" i="8"/>
  <c r="AE138" i="8"/>
  <c r="AG138" i="8"/>
  <c r="AH138" i="8"/>
  <c r="AJ138" i="8"/>
  <c r="AK138" i="8"/>
  <c r="CN138" i="8" s="1"/>
  <c r="AL138" i="8"/>
  <c r="AM138" i="8"/>
  <c r="AN138" i="8"/>
  <c r="AO138" i="8"/>
  <c r="AP138" i="8"/>
  <c r="AR138" i="8"/>
  <c r="AS138" i="8"/>
  <c r="AU138" i="8"/>
  <c r="AV138" i="8"/>
  <c r="AW138" i="8"/>
  <c r="AX138" i="8"/>
  <c r="AY138" i="8"/>
  <c r="AZ138" i="8"/>
  <c r="BA138" i="8"/>
  <c r="BB138" i="8"/>
  <c r="BE138" i="8"/>
  <c r="BM138" i="8"/>
  <c r="BP138" i="8"/>
  <c r="BX138" i="8"/>
  <c r="CA138" i="8"/>
  <c r="CI138" i="8"/>
  <c r="CL138" i="8"/>
  <c r="CT138" i="8"/>
  <c r="CW138" i="8"/>
  <c r="DE138" i="8"/>
  <c r="DH138" i="8"/>
  <c r="DP138" i="8"/>
  <c r="DS138" i="8"/>
  <c r="EA138" i="8"/>
  <c r="ED138" i="8"/>
  <c r="EL138" i="8"/>
  <c r="EO138" i="8"/>
  <c r="EW138" i="8"/>
  <c r="EZ138" i="8"/>
  <c r="FH138" i="8"/>
  <c r="FK138" i="8"/>
  <c r="D139" i="8"/>
  <c r="H139" i="8"/>
  <c r="N139" i="8"/>
  <c r="O139" i="8"/>
  <c r="P139" i="8"/>
  <c r="Q139" i="8"/>
  <c r="R139" i="8"/>
  <c r="S139" i="8"/>
  <c r="T139" i="8"/>
  <c r="V139" i="8"/>
  <c r="W139" i="8"/>
  <c r="Y139" i="8"/>
  <c r="Z139" i="8"/>
  <c r="AA139" i="8"/>
  <c r="AB139" i="8"/>
  <c r="AC139" i="8"/>
  <c r="AD139" i="8"/>
  <c r="AE139" i="8"/>
  <c r="AG139" i="8"/>
  <c r="AH139" i="8"/>
  <c r="AJ139" i="8"/>
  <c r="AK139" i="8"/>
  <c r="AL139" i="8"/>
  <c r="AM139" i="8"/>
  <c r="AN139" i="8"/>
  <c r="AO139" i="8"/>
  <c r="AP139" i="8"/>
  <c r="AR139" i="8"/>
  <c r="AS139" i="8"/>
  <c r="AU139" i="8"/>
  <c r="AV139" i="8"/>
  <c r="AW139" i="8"/>
  <c r="AX139" i="8"/>
  <c r="AY139" i="8"/>
  <c r="AZ139" i="8"/>
  <c r="BA139" i="8"/>
  <c r="BB139" i="8"/>
  <c r="BE139" i="8"/>
  <c r="BM139" i="8"/>
  <c r="BP139" i="8"/>
  <c r="BX139" i="8"/>
  <c r="CA139" i="8"/>
  <c r="CI139" i="8"/>
  <c r="CL139" i="8"/>
  <c r="CT139" i="8"/>
  <c r="CW139" i="8"/>
  <c r="DE139" i="8"/>
  <c r="DH139" i="8"/>
  <c r="DP139" i="8"/>
  <c r="DS139" i="8"/>
  <c r="EA139" i="8"/>
  <c r="ED139" i="8"/>
  <c r="EL139" i="8"/>
  <c r="EO139" i="8"/>
  <c r="EW139" i="8"/>
  <c r="EZ139" i="8"/>
  <c r="FH139" i="8"/>
  <c r="FK139" i="8"/>
  <c r="D140" i="8"/>
  <c r="H140" i="8"/>
  <c r="N140" i="8"/>
  <c r="O140" i="8"/>
  <c r="P140" i="8"/>
  <c r="Q140" i="8"/>
  <c r="BI140" i="8" s="1"/>
  <c r="R140" i="8"/>
  <c r="S140" i="8"/>
  <c r="T140" i="8"/>
  <c r="V140" i="8"/>
  <c r="W140" i="8"/>
  <c r="Y140" i="8"/>
  <c r="Z140" i="8"/>
  <c r="AA140" i="8"/>
  <c r="CO140" i="8" s="1"/>
  <c r="AB140" i="8"/>
  <c r="AC140" i="8"/>
  <c r="AD140" i="8"/>
  <c r="AE140" i="8"/>
  <c r="AG140" i="8"/>
  <c r="AH140" i="8"/>
  <c r="AJ140" i="8"/>
  <c r="AK140" i="8"/>
  <c r="DJ140" i="8" s="1"/>
  <c r="AL140" i="8"/>
  <c r="AM140" i="8"/>
  <c r="AN140" i="8"/>
  <c r="AO140" i="8"/>
  <c r="AP140" i="8"/>
  <c r="AR140" i="8"/>
  <c r="AS140" i="8"/>
  <c r="AU140" i="8"/>
  <c r="AV140" i="8"/>
  <c r="AW140" i="8"/>
  <c r="AX140" i="8"/>
  <c r="AY140" i="8"/>
  <c r="AZ140" i="8"/>
  <c r="BA140" i="8"/>
  <c r="BB140" i="8"/>
  <c r="BD140" i="8"/>
  <c r="BE140" i="8"/>
  <c r="BM140" i="8"/>
  <c r="BP140" i="8"/>
  <c r="BX140" i="8"/>
  <c r="CA140" i="8"/>
  <c r="CI140" i="8"/>
  <c r="CL140" i="8"/>
  <c r="CT140" i="8"/>
  <c r="CW140" i="8"/>
  <c r="DE140" i="8"/>
  <c r="DH140" i="8"/>
  <c r="DP140" i="8"/>
  <c r="DS140" i="8"/>
  <c r="EA140" i="8"/>
  <c r="ED140" i="8"/>
  <c r="EL140" i="8"/>
  <c r="EO140" i="8"/>
  <c r="EW140" i="8"/>
  <c r="EZ140" i="8"/>
  <c r="FH140" i="8"/>
  <c r="FK140" i="8"/>
  <c r="D141" i="8"/>
  <c r="H141" i="8"/>
  <c r="N141" i="8"/>
  <c r="O141" i="8"/>
  <c r="P141" i="8"/>
  <c r="Q141" i="8"/>
  <c r="R141" i="8"/>
  <c r="S141" i="8"/>
  <c r="T141" i="8"/>
  <c r="V141" i="8"/>
  <c r="W141" i="8"/>
  <c r="Y141" i="8"/>
  <c r="Z141" i="8"/>
  <c r="AA141" i="8"/>
  <c r="AB141" i="8"/>
  <c r="AC141" i="8"/>
  <c r="AD141" i="8"/>
  <c r="AE141" i="8"/>
  <c r="AG141" i="8"/>
  <c r="AH141" i="8"/>
  <c r="AJ141" i="8"/>
  <c r="AK141" i="8"/>
  <c r="AL141" i="8"/>
  <c r="AM141" i="8"/>
  <c r="AN141" i="8"/>
  <c r="AO141" i="8"/>
  <c r="AP141" i="8"/>
  <c r="AR141" i="8"/>
  <c r="AS141" i="8"/>
  <c r="AU141" i="8"/>
  <c r="AV141" i="8"/>
  <c r="AW141" i="8"/>
  <c r="AX141" i="8"/>
  <c r="AY141" i="8"/>
  <c r="AZ141" i="8"/>
  <c r="BA141" i="8"/>
  <c r="BB141" i="8"/>
  <c r="BE141" i="8"/>
  <c r="BM141" i="8"/>
  <c r="BP141" i="8"/>
  <c r="BX141" i="8"/>
  <c r="CA141" i="8"/>
  <c r="CI141" i="8"/>
  <c r="CL141" i="8"/>
  <c r="CT141" i="8"/>
  <c r="CW141" i="8"/>
  <c r="DE141" i="8"/>
  <c r="DH141" i="8"/>
  <c r="DP141" i="8"/>
  <c r="DS141" i="8"/>
  <c r="EA141" i="8"/>
  <c r="ED141" i="8"/>
  <c r="EL141" i="8"/>
  <c r="EO141" i="8"/>
  <c r="EW141" i="8"/>
  <c r="EZ141" i="8"/>
  <c r="FH141" i="8"/>
  <c r="FK141" i="8"/>
  <c r="D142" i="8"/>
  <c r="H142" i="8"/>
  <c r="N142" i="8"/>
  <c r="O142" i="8"/>
  <c r="P142" i="8"/>
  <c r="Q142" i="8"/>
  <c r="R142" i="8"/>
  <c r="S142" i="8"/>
  <c r="T142" i="8"/>
  <c r="V142" i="8"/>
  <c r="W142" i="8"/>
  <c r="BD142" i="8" s="1"/>
  <c r="Y142" i="8"/>
  <c r="Z142" i="8"/>
  <c r="AA142" i="8"/>
  <c r="AB142" i="8"/>
  <c r="AC142" i="8"/>
  <c r="AD142" i="8"/>
  <c r="CR142" i="8" s="1"/>
  <c r="AE142" i="8"/>
  <c r="AG142" i="8"/>
  <c r="AH142" i="8"/>
  <c r="AJ142" i="8"/>
  <c r="AK142" i="8"/>
  <c r="AL142" i="8"/>
  <c r="AM142" i="8"/>
  <c r="DW142" i="8" s="1"/>
  <c r="AN142" i="8"/>
  <c r="AO142" i="8"/>
  <c r="AP142" i="8"/>
  <c r="AR142" i="8"/>
  <c r="AS142" i="8"/>
  <c r="AU142" i="8"/>
  <c r="AV142" i="8"/>
  <c r="AW142" i="8"/>
  <c r="AX142" i="8"/>
  <c r="CE142" i="8" s="1"/>
  <c r="AY142" i="8"/>
  <c r="AZ142" i="8"/>
  <c r="BA142" i="8"/>
  <c r="DD142" i="8" s="1"/>
  <c r="BB142" i="8"/>
  <c r="BE142" i="8"/>
  <c r="BM142" i="8"/>
  <c r="BP142" i="8"/>
  <c r="BX142" i="8"/>
  <c r="CA142" i="8"/>
  <c r="CI142" i="8"/>
  <c r="CL142" i="8"/>
  <c r="CT142" i="8"/>
  <c r="CW142" i="8"/>
  <c r="DE142" i="8"/>
  <c r="DH142" i="8"/>
  <c r="DP142" i="8"/>
  <c r="DS142" i="8"/>
  <c r="EA142" i="8"/>
  <c r="ED142" i="8"/>
  <c r="EL142" i="8"/>
  <c r="EO142" i="8"/>
  <c r="EW142" i="8"/>
  <c r="EZ142" i="8"/>
  <c r="FH142" i="8"/>
  <c r="FK142" i="8"/>
  <c r="D143" i="8"/>
  <c r="H143" i="8"/>
  <c r="N143" i="8"/>
  <c r="O143" i="8"/>
  <c r="P143" i="8"/>
  <c r="Q143" i="8"/>
  <c r="R143" i="8"/>
  <c r="S143" i="8"/>
  <c r="T143" i="8"/>
  <c r="V143" i="8"/>
  <c r="W143" i="8"/>
  <c r="Y143" i="8"/>
  <c r="Z143" i="8"/>
  <c r="AA143" i="8"/>
  <c r="AB143" i="8"/>
  <c r="AC143" i="8"/>
  <c r="AD143" i="8"/>
  <c r="AE143" i="8"/>
  <c r="AG143" i="8"/>
  <c r="AH143" i="8"/>
  <c r="AJ143" i="8"/>
  <c r="AK143" i="8"/>
  <c r="AL143" i="8"/>
  <c r="AM143" i="8"/>
  <c r="AN143" i="8"/>
  <c r="AO143" i="8"/>
  <c r="DN143" i="8" s="1"/>
  <c r="AP143" i="8"/>
  <c r="AR143" i="8"/>
  <c r="AS143" i="8"/>
  <c r="AU143" i="8"/>
  <c r="EP143" i="8" s="1"/>
  <c r="AV143" i="8"/>
  <c r="AW143" i="8"/>
  <c r="AX143" i="8"/>
  <c r="AY143" i="8"/>
  <c r="AZ143" i="8"/>
  <c r="BA143" i="8"/>
  <c r="CH143" i="8" s="1"/>
  <c r="BB143" i="8"/>
  <c r="BE143" i="8"/>
  <c r="BM143" i="8"/>
  <c r="BP143" i="8"/>
  <c r="BX143" i="8"/>
  <c r="CA143" i="8"/>
  <c r="CI143" i="8"/>
  <c r="CL143" i="8"/>
  <c r="CT143" i="8"/>
  <c r="CW143" i="8"/>
  <c r="DE143" i="8"/>
  <c r="DH143" i="8"/>
  <c r="DP143" i="8"/>
  <c r="DS143" i="8"/>
  <c r="EA143" i="8"/>
  <c r="ED143" i="8"/>
  <c r="EL143" i="8"/>
  <c r="EO143" i="8"/>
  <c r="EW143" i="8"/>
  <c r="EZ143" i="8"/>
  <c r="FH143" i="8"/>
  <c r="FK143" i="8"/>
  <c r="D144" i="8"/>
  <c r="H144" i="8"/>
  <c r="N144" i="8"/>
  <c r="O144" i="8"/>
  <c r="FM144" i="8" s="1"/>
  <c r="P144" i="8"/>
  <c r="EG144" i="8" s="1"/>
  <c r="Q144" i="8"/>
  <c r="R144" i="8"/>
  <c r="S144" i="8"/>
  <c r="T144" i="8"/>
  <c r="V144" i="8"/>
  <c r="W144" i="8"/>
  <c r="Y144" i="8"/>
  <c r="Z144" i="8"/>
  <c r="AA144" i="8"/>
  <c r="AB144" i="8"/>
  <c r="AC144" i="8"/>
  <c r="AD144" i="8"/>
  <c r="AE144" i="8"/>
  <c r="AG144" i="8"/>
  <c r="AH144" i="8"/>
  <c r="AJ144" i="8"/>
  <c r="AK144" i="8"/>
  <c r="DJ144" i="8" s="1"/>
  <c r="AL144" i="8"/>
  <c r="AM144" i="8"/>
  <c r="AN144" i="8"/>
  <c r="AO144" i="8"/>
  <c r="AP144" i="8"/>
  <c r="AR144" i="8"/>
  <c r="AS144" i="8"/>
  <c r="AU144" i="8"/>
  <c r="AV144" i="8"/>
  <c r="AW144" i="8"/>
  <c r="AX144" i="8"/>
  <c r="AY144" i="8"/>
  <c r="AZ144" i="8"/>
  <c r="BA144" i="8"/>
  <c r="BB144" i="8"/>
  <c r="BE144" i="8"/>
  <c r="BM144" i="8"/>
  <c r="BP144" i="8"/>
  <c r="BX144" i="8"/>
  <c r="CA144" i="8"/>
  <c r="CI144" i="8"/>
  <c r="CL144" i="8"/>
  <c r="CT144" i="8"/>
  <c r="CW144" i="8"/>
  <c r="DE144" i="8"/>
  <c r="DH144" i="8"/>
  <c r="DP144" i="8"/>
  <c r="DS144" i="8"/>
  <c r="EA144" i="8"/>
  <c r="ED144" i="8"/>
  <c r="EL144" i="8"/>
  <c r="EO144" i="8"/>
  <c r="EW144" i="8"/>
  <c r="EZ144" i="8"/>
  <c r="FH144" i="8"/>
  <c r="FK144" i="8"/>
  <c r="D145" i="8"/>
  <c r="H145" i="8"/>
  <c r="N145" i="8"/>
  <c r="O145" i="8"/>
  <c r="P145" i="8"/>
  <c r="Q145" i="8"/>
  <c r="R145" i="8"/>
  <c r="S145" i="8"/>
  <c r="T145" i="8"/>
  <c r="V145" i="8"/>
  <c r="W145" i="8"/>
  <c r="Y145" i="8"/>
  <c r="Z145" i="8"/>
  <c r="AA145" i="8"/>
  <c r="AB145" i="8"/>
  <c r="AC145" i="8"/>
  <c r="AD145" i="8"/>
  <c r="AE145" i="8"/>
  <c r="AG145" i="8"/>
  <c r="AH145" i="8"/>
  <c r="AJ145" i="8"/>
  <c r="AK145" i="8"/>
  <c r="AL145" i="8"/>
  <c r="AM145" i="8"/>
  <c r="AN145" i="8"/>
  <c r="DX145" i="8" s="1"/>
  <c r="AO145" i="8"/>
  <c r="AP145" i="8"/>
  <c r="AR145" i="8"/>
  <c r="AS145" i="8"/>
  <c r="AU145" i="8"/>
  <c r="AV145" i="8"/>
  <c r="AW145" i="8"/>
  <c r="AX145" i="8"/>
  <c r="AY145" i="8"/>
  <c r="CF145" i="8" s="1"/>
  <c r="AZ145" i="8"/>
  <c r="BA145" i="8"/>
  <c r="BB145" i="8"/>
  <c r="BE145" i="8"/>
  <c r="BM145" i="8"/>
  <c r="BP145" i="8"/>
  <c r="BX145" i="8"/>
  <c r="CA145" i="8"/>
  <c r="CI145" i="8"/>
  <c r="CL145" i="8"/>
  <c r="CT145" i="8"/>
  <c r="CW145" i="8"/>
  <c r="DE145" i="8"/>
  <c r="DH145" i="8"/>
  <c r="DP145" i="8"/>
  <c r="DS145" i="8"/>
  <c r="EA145" i="8"/>
  <c r="ED145" i="8"/>
  <c r="EL145" i="8"/>
  <c r="EO145" i="8"/>
  <c r="EW145" i="8"/>
  <c r="EZ145" i="8"/>
  <c r="FH145" i="8"/>
  <c r="FK145" i="8"/>
  <c r="D146" i="8"/>
  <c r="H146" i="8"/>
  <c r="EN146" i="8" s="1"/>
  <c r="N146" i="8"/>
  <c r="O146" i="8"/>
  <c r="P146" i="8"/>
  <c r="Q146" i="8"/>
  <c r="CE146" i="8" s="1"/>
  <c r="R146" i="8"/>
  <c r="S146" i="8"/>
  <c r="T146" i="8"/>
  <c r="V146" i="8"/>
  <c r="W146" i="8"/>
  <c r="Y146" i="8"/>
  <c r="Z146" i="8"/>
  <c r="AA146" i="8"/>
  <c r="AB146" i="8"/>
  <c r="AC146" i="8"/>
  <c r="AD146" i="8"/>
  <c r="AE146" i="8"/>
  <c r="AG146" i="8"/>
  <c r="AH146" i="8"/>
  <c r="AJ146" i="8"/>
  <c r="AK146" i="8"/>
  <c r="AL146" i="8"/>
  <c r="AM146" i="8"/>
  <c r="DL146" i="8" s="1"/>
  <c r="AN146" i="8"/>
  <c r="AO146" i="8"/>
  <c r="CR146" i="8" s="1"/>
  <c r="AP146" i="8"/>
  <c r="AR146" i="8"/>
  <c r="AS146" i="8"/>
  <c r="AU146" i="8"/>
  <c r="AV146" i="8"/>
  <c r="AW146" i="8"/>
  <c r="CD146" i="8" s="1"/>
  <c r="AX146" i="8"/>
  <c r="AY146" i="8"/>
  <c r="AZ146" i="8"/>
  <c r="BA146" i="8"/>
  <c r="CH146" i="8" s="1"/>
  <c r="BB146" i="8"/>
  <c r="BE146" i="8"/>
  <c r="BG146" i="8"/>
  <c r="BM146" i="8"/>
  <c r="BP146" i="8"/>
  <c r="BX146" i="8"/>
  <c r="CA146" i="8"/>
  <c r="CI146" i="8"/>
  <c r="CL146" i="8"/>
  <c r="CT146" i="8"/>
  <c r="CW146" i="8"/>
  <c r="DE146" i="8"/>
  <c r="DH146" i="8"/>
  <c r="DP146" i="8"/>
  <c r="DS146" i="8"/>
  <c r="EA146" i="8"/>
  <c r="ED146" i="8"/>
  <c r="EL146" i="8"/>
  <c r="EO146" i="8"/>
  <c r="EW146" i="8"/>
  <c r="EZ146" i="8"/>
  <c r="FH146" i="8"/>
  <c r="FK146" i="8"/>
  <c r="D147" i="8"/>
  <c r="H147" i="8"/>
  <c r="N147" i="8"/>
  <c r="O147" i="8"/>
  <c r="P147" i="8"/>
  <c r="Q147" i="8"/>
  <c r="R147" i="8"/>
  <c r="S147" i="8"/>
  <c r="T147" i="8"/>
  <c r="V147" i="8"/>
  <c r="W147" i="8"/>
  <c r="Y147" i="8"/>
  <c r="Z147" i="8"/>
  <c r="AA147" i="8"/>
  <c r="AB147" i="8"/>
  <c r="AC147" i="8"/>
  <c r="AD147" i="8"/>
  <c r="AE147" i="8"/>
  <c r="AG147" i="8"/>
  <c r="AH147" i="8"/>
  <c r="AJ147" i="8"/>
  <c r="AK147" i="8"/>
  <c r="AL147" i="8"/>
  <c r="AM147" i="8"/>
  <c r="AN147" i="8"/>
  <c r="AO147" i="8"/>
  <c r="AP147" i="8"/>
  <c r="AR147" i="8"/>
  <c r="AS147" i="8"/>
  <c r="AU147" i="8"/>
  <c r="AV147" i="8"/>
  <c r="AW147" i="8"/>
  <c r="AX147" i="8"/>
  <c r="CE147" i="8" s="1"/>
  <c r="AY147" i="8"/>
  <c r="AZ147" i="8"/>
  <c r="BA147" i="8"/>
  <c r="BB147" i="8"/>
  <c r="BE147" i="8"/>
  <c r="BM147" i="8"/>
  <c r="BP147" i="8"/>
  <c r="BX147" i="8"/>
  <c r="CA147" i="8"/>
  <c r="CI147" i="8"/>
  <c r="CL147" i="8"/>
  <c r="CT147" i="8"/>
  <c r="CW147" i="8"/>
  <c r="DE147" i="8"/>
  <c r="DH147" i="8"/>
  <c r="DP147" i="8"/>
  <c r="DS147" i="8"/>
  <c r="EA147" i="8"/>
  <c r="ED147" i="8"/>
  <c r="EL147" i="8"/>
  <c r="EO147" i="8"/>
  <c r="EW147" i="8"/>
  <c r="EZ147" i="8"/>
  <c r="FH147" i="8"/>
  <c r="FK147" i="8"/>
  <c r="D148" i="8"/>
  <c r="DQ148" i="8" s="1"/>
  <c r="H148" i="8"/>
  <c r="EC148" i="8" s="1"/>
  <c r="N148" i="8"/>
  <c r="O148" i="8"/>
  <c r="P148" i="8"/>
  <c r="Q148" i="8"/>
  <c r="R148" i="8"/>
  <c r="S148" i="8"/>
  <c r="T148" i="8"/>
  <c r="V148" i="8"/>
  <c r="W148" i="8"/>
  <c r="Y148" i="8"/>
  <c r="Z148" i="8"/>
  <c r="AA148" i="8"/>
  <c r="AB148" i="8"/>
  <c r="AC148" i="8"/>
  <c r="AD148" i="8"/>
  <c r="AE148" i="8"/>
  <c r="CS148" i="8" s="1"/>
  <c r="AG148" i="8"/>
  <c r="AH148" i="8"/>
  <c r="AJ148" i="8"/>
  <c r="AK148" i="8"/>
  <c r="AL148" i="8"/>
  <c r="AM148" i="8"/>
  <c r="AN148" i="8"/>
  <c r="AO148" i="8"/>
  <c r="AP148" i="8"/>
  <c r="AR148" i="8"/>
  <c r="AS148" i="8"/>
  <c r="AU148" i="8"/>
  <c r="AV148" i="8"/>
  <c r="AW148" i="8"/>
  <c r="AX148" i="8"/>
  <c r="AY148" i="8"/>
  <c r="AZ148" i="8"/>
  <c r="BA148" i="8"/>
  <c r="BB148" i="8"/>
  <c r="BE148" i="8"/>
  <c r="BM148" i="8"/>
  <c r="BP148" i="8"/>
  <c r="BU148" i="8"/>
  <c r="BX148" i="8"/>
  <c r="CA148" i="8"/>
  <c r="CI148" i="8"/>
  <c r="CL148" i="8"/>
  <c r="CT148" i="8"/>
  <c r="CW148" i="8"/>
  <c r="DE148" i="8"/>
  <c r="DH148" i="8"/>
  <c r="DP148" i="8"/>
  <c r="DS148" i="8"/>
  <c r="EA148" i="8"/>
  <c r="ED148" i="8"/>
  <c r="EL148" i="8"/>
  <c r="EO148" i="8"/>
  <c r="EW148" i="8"/>
  <c r="EZ148" i="8"/>
  <c r="FH148" i="8"/>
  <c r="FK148" i="8"/>
  <c r="D149" i="8"/>
  <c r="H149" i="8"/>
  <c r="N149" i="8"/>
  <c r="O149" i="8"/>
  <c r="P149" i="8"/>
  <c r="Q149" i="8"/>
  <c r="R149" i="8"/>
  <c r="S149" i="8"/>
  <c r="T149" i="8"/>
  <c r="V149" i="8"/>
  <c r="W149" i="8"/>
  <c r="Y149" i="8"/>
  <c r="Z149" i="8"/>
  <c r="AA149" i="8"/>
  <c r="AB149" i="8"/>
  <c r="AC149" i="8"/>
  <c r="AD149" i="8"/>
  <c r="AE149" i="8"/>
  <c r="AG149" i="8"/>
  <c r="AH149" i="8"/>
  <c r="AJ149" i="8"/>
  <c r="AK149" i="8"/>
  <c r="AL149" i="8"/>
  <c r="AM149" i="8"/>
  <c r="AN149" i="8"/>
  <c r="AO149" i="8"/>
  <c r="AP149" i="8"/>
  <c r="AR149" i="8"/>
  <c r="AS149" i="8"/>
  <c r="AU149" i="8"/>
  <c r="AV149" i="8"/>
  <c r="AW149" i="8"/>
  <c r="AX149" i="8"/>
  <c r="AY149" i="8"/>
  <c r="AZ149" i="8"/>
  <c r="BA149" i="8"/>
  <c r="BB149" i="8"/>
  <c r="BE149" i="8"/>
  <c r="BM149" i="8"/>
  <c r="BP149" i="8"/>
  <c r="BX149" i="8"/>
  <c r="CA149" i="8"/>
  <c r="CI149" i="8"/>
  <c r="CL149" i="8"/>
  <c r="CT149" i="8"/>
  <c r="CW149" i="8"/>
  <c r="DE149" i="8"/>
  <c r="DH149" i="8"/>
  <c r="DP149" i="8"/>
  <c r="DS149" i="8"/>
  <c r="EA149" i="8"/>
  <c r="ED149" i="8"/>
  <c r="EL149" i="8"/>
  <c r="EO149" i="8"/>
  <c r="EW149" i="8"/>
  <c r="EZ149" i="8"/>
  <c r="FH149" i="8"/>
  <c r="FK149" i="8"/>
  <c r="D150" i="8"/>
  <c r="H150" i="8"/>
  <c r="N150" i="8"/>
  <c r="O150" i="8"/>
  <c r="P150" i="8"/>
  <c r="Q150" i="8"/>
  <c r="R150" i="8"/>
  <c r="S150" i="8"/>
  <c r="T150" i="8"/>
  <c r="V150" i="8"/>
  <c r="W150" i="8"/>
  <c r="Y150" i="8"/>
  <c r="CM150" i="8" s="1"/>
  <c r="Z150" i="8"/>
  <c r="AA150" i="8"/>
  <c r="AB150" i="8"/>
  <c r="AC150" i="8"/>
  <c r="AD150" i="8"/>
  <c r="AE150" i="8"/>
  <c r="AG150" i="8"/>
  <c r="AH150" i="8"/>
  <c r="AJ150" i="8"/>
  <c r="AK150" i="8"/>
  <c r="CN150" i="8" s="1"/>
  <c r="AL150" i="8"/>
  <c r="AM150" i="8"/>
  <c r="AN150" i="8"/>
  <c r="AO150" i="8"/>
  <c r="AP150" i="8"/>
  <c r="AR150" i="8"/>
  <c r="AS150" i="8"/>
  <c r="AU150" i="8"/>
  <c r="AV150" i="8"/>
  <c r="AW150" i="8"/>
  <c r="AX150" i="8"/>
  <c r="AY150" i="8"/>
  <c r="AZ150" i="8"/>
  <c r="BA150" i="8"/>
  <c r="BB150" i="8"/>
  <c r="BE150" i="8"/>
  <c r="BG150" i="8"/>
  <c r="BM150" i="8"/>
  <c r="BP150" i="8"/>
  <c r="BX150" i="8"/>
  <c r="CA150" i="8"/>
  <c r="CI150" i="8"/>
  <c r="CL150" i="8"/>
  <c r="CT150" i="8"/>
  <c r="CW150" i="8"/>
  <c r="DE150" i="8"/>
  <c r="DH150" i="8"/>
  <c r="DP150" i="8"/>
  <c r="DS150" i="8"/>
  <c r="EA150" i="8"/>
  <c r="ED150" i="8"/>
  <c r="EL150" i="8"/>
  <c r="EO150" i="8"/>
  <c r="EW150" i="8"/>
  <c r="EZ150" i="8"/>
  <c r="FH150" i="8"/>
  <c r="FK150" i="8"/>
  <c r="D151" i="8"/>
  <c r="H151" i="8"/>
  <c r="N151" i="8"/>
  <c r="O151" i="8"/>
  <c r="P151" i="8"/>
  <c r="Q151" i="8"/>
  <c r="R151" i="8"/>
  <c r="S151" i="8"/>
  <c r="T151" i="8"/>
  <c r="V151" i="8"/>
  <c r="W151" i="8"/>
  <c r="Y151" i="8"/>
  <c r="Z151" i="8"/>
  <c r="AA151" i="8"/>
  <c r="AB151" i="8"/>
  <c r="AC151" i="8"/>
  <c r="AD151" i="8"/>
  <c r="AE151" i="8"/>
  <c r="AG151" i="8"/>
  <c r="AH151" i="8"/>
  <c r="AJ151" i="8"/>
  <c r="AK151" i="8"/>
  <c r="AL151" i="8"/>
  <c r="AM151" i="8"/>
  <c r="AN151" i="8"/>
  <c r="AO151" i="8"/>
  <c r="AP151" i="8"/>
  <c r="AR151" i="8"/>
  <c r="AS151" i="8"/>
  <c r="AU151" i="8"/>
  <c r="AV151" i="8"/>
  <c r="AW151" i="8"/>
  <c r="AX151" i="8"/>
  <c r="AY151" i="8"/>
  <c r="AZ151" i="8"/>
  <c r="BA151" i="8"/>
  <c r="BB151" i="8"/>
  <c r="BE151" i="8"/>
  <c r="BM151" i="8"/>
  <c r="BP151" i="8"/>
  <c r="BX151" i="8"/>
  <c r="CA151" i="8"/>
  <c r="CI151" i="8"/>
  <c r="CL151" i="8"/>
  <c r="CT151" i="8"/>
  <c r="CW151" i="8"/>
  <c r="DE151" i="8"/>
  <c r="DH151" i="8"/>
  <c r="DP151" i="8"/>
  <c r="DS151" i="8"/>
  <c r="EA151" i="8"/>
  <c r="ED151" i="8"/>
  <c r="EL151" i="8"/>
  <c r="EO151" i="8"/>
  <c r="EW151" i="8"/>
  <c r="EZ151" i="8"/>
  <c r="FH151" i="8"/>
  <c r="FK151" i="8"/>
  <c r="D152" i="8"/>
  <c r="H152" i="8"/>
  <c r="N152" i="8"/>
  <c r="O152" i="8"/>
  <c r="P152" i="8"/>
  <c r="Q152" i="8"/>
  <c r="BI152" i="8" s="1"/>
  <c r="R152" i="8"/>
  <c r="S152" i="8"/>
  <c r="T152" i="8"/>
  <c r="V152" i="8"/>
  <c r="W152" i="8"/>
  <c r="Y152" i="8"/>
  <c r="Z152" i="8"/>
  <c r="AA152" i="8"/>
  <c r="AB152" i="8"/>
  <c r="AC152" i="8"/>
  <c r="AD152" i="8"/>
  <c r="AE152" i="8"/>
  <c r="AG152" i="8"/>
  <c r="AH152" i="8"/>
  <c r="AJ152" i="8"/>
  <c r="AK152" i="8"/>
  <c r="AL152" i="8"/>
  <c r="AM152" i="8"/>
  <c r="AN152" i="8"/>
  <c r="DM152" i="8" s="1"/>
  <c r="AO152" i="8"/>
  <c r="AP152" i="8"/>
  <c r="AR152" i="8"/>
  <c r="AS152" i="8"/>
  <c r="BZ152" i="8" s="1"/>
  <c r="AU152" i="8"/>
  <c r="AV152" i="8"/>
  <c r="AW152" i="8"/>
  <c r="AX152" i="8"/>
  <c r="AY152" i="8"/>
  <c r="AZ152" i="8"/>
  <c r="BA152" i="8"/>
  <c r="BB152" i="8"/>
  <c r="BE152" i="8"/>
  <c r="BM152" i="8"/>
  <c r="BP152" i="8"/>
  <c r="BX152" i="8"/>
  <c r="CA152" i="8"/>
  <c r="CI152" i="8"/>
  <c r="CL152" i="8"/>
  <c r="CT152" i="8"/>
  <c r="CW152" i="8"/>
  <c r="DE152" i="8"/>
  <c r="DH152" i="8"/>
  <c r="DP152" i="8"/>
  <c r="DS152" i="8"/>
  <c r="EA152" i="8"/>
  <c r="ED152" i="8"/>
  <c r="EL152" i="8"/>
  <c r="EO152" i="8"/>
  <c r="EW152" i="8"/>
  <c r="EZ152" i="8"/>
  <c r="FH152" i="8"/>
  <c r="FK152" i="8"/>
  <c r="D153" i="8"/>
  <c r="H153" i="8"/>
  <c r="N153" i="8"/>
  <c r="O153" i="8"/>
  <c r="P153" i="8"/>
  <c r="Q153" i="8"/>
  <c r="CE153" i="8" s="1"/>
  <c r="R153" i="8"/>
  <c r="S153" i="8"/>
  <c r="T153" i="8"/>
  <c r="V153" i="8"/>
  <c r="W153" i="8"/>
  <c r="Y153" i="8"/>
  <c r="Z153" i="8"/>
  <c r="AA153" i="8"/>
  <c r="ER153" i="8" s="1"/>
  <c r="AB153" i="8"/>
  <c r="AC153" i="8"/>
  <c r="AD153" i="8"/>
  <c r="AE153" i="8"/>
  <c r="AG153" i="8"/>
  <c r="AH153" i="8"/>
  <c r="AJ153" i="8"/>
  <c r="AK153" i="8"/>
  <c r="AL153" i="8"/>
  <c r="AM153" i="8"/>
  <c r="AN153" i="8"/>
  <c r="AO153" i="8"/>
  <c r="AP153" i="8"/>
  <c r="AR153" i="8"/>
  <c r="AS153" i="8"/>
  <c r="AU153" i="8"/>
  <c r="AV153" i="8"/>
  <c r="AW153" i="8"/>
  <c r="AX153" i="8"/>
  <c r="AY153" i="8"/>
  <c r="CF153" i="8" s="1"/>
  <c r="AZ153" i="8"/>
  <c r="BA153" i="8"/>
  <c r="BB153" i="8"/>
  <c r="BE153" i="8"/>
  <c r="BM153" i="8"/>
  <c r="BP153" i="8"/>
  <c r="BX153" i="8"/>
  <c r="CA153" i="8"/>
  <c r="CI153" i="8"/>
  <c r="CL153" i="8"/>
  <c r="CT153" i="8"/>
  <c r="CW153" i="8"/>
  <c r="DE153" i="8"/>
  <c r="DH153" i="8"/>
  <c r="DP153" i="8"/>
  <c r="DS153" i="8"/>
  <c r="EA153" i="8"/>
  <c r="ED153" i="8"/>
  <c r="EL153" i="8"/>
  <c r="EO153" i="8"/>
  <c r="EW153" i="8"/>
  <c r="EZ153" i="8"/>
  <c r="FH153" i="8"/>
  <c r="FK153" i="8"/>
  <c r="D154" i="8"/>
  <c r="H154" i="8"/>
  <c r="N154" i="8"/>
  <c r="O154" i="8"/>
  <c r="P154" i="8"/>
  <c r="Q154" i="8"/>
  <c r="R154" i="8"/>
  <c r="S154" i="8"/>
  <c r="T154" i="8"/>
  <c r="V154" i="8"/>
  <c r="W154" i="8"/>
  <c r="Y154" i="8"/>
  <c r="Z154" i="8"/>
  <c r="AA154" i="8"/>
  <c r="AB154" i="8"/>
  <c r="AC154" i="8"/>
  <c r="AD154" i="8"/>
  <c r="AE154" i="8"/>
  <c r="AG154" i="8"/>
  <c r="AH154" i="8"/>
  <c r="AJ154" i="8"/>
  <c r="AK154" i="8"/>
  <c r="AL154" i="8"/>
  <c r="AM154" i="8"/>
  <c r="AN154" i="8"/>
  <c r="AO154" i="8"/>
  <c r="AP154" i="8"/>
  <c r="AR154" i="8"/>
  <c r="AS154" i="8"/>
  <c r="AU154" i="8"/>
  <c r="AV154" i="8"/>
  <c r="AW154" i="8"/>
  <c r="AX154" i="8"/>
  <c r="AY154" i="8"/>
  <c r="AZ154" i="8"/>
  <c r="BA154" i="8"/>
  <c r="DO154" i="8" s="1"/>
  <c r="BB154" i="8"/>
  <c r="BE154" i="8"/>
  <c r="BM154" i="8"/>
  <c r="BP154" i="8"/>
  <c r="BX154" i="8"/>
  <c r="CA154" i="8"/>
  <c r="CI154" i="8"/>
  <c r="CL154" i="8"/>
  <c r="CT154" i="8"/>
  <c r="CW154" i="8"/>
  <c r="DE154" i="8"/>
  <c r="DH154" i="8"/>
  <c r="DP154" i="8"/>
  <c r="DS154" i="8"/>
  <c r="EA154" i="8"/>
  <c r="ED154" i="8"/>
  <c r="EL154" i="8"/>
  <c r="EO154" i="8"/>
  <c r="EW154" i="8"/>
  <c r="EZ154" i="8"/>
  <c r="FH154" i="8"/>
  <c r="FK154" i="8"/>
  <c r="D155" i="8"/>
  <c r="H155" i="8"/>
  <c r="N155" i="8"/>
  <c r="O155" i="8"/>
  <c r="P155" i="8"/>
  <c r="Q155" i="8"/>
  <c r="R155" i="8"/>
  <c r="S155" i="8"/>
  <c r="T155" i="8"/>
  <c r="V155" i="8"/>
  <c r="W155" i="8"/>
  <c r="Y155" i="8"/>
  <c r="Z155" i="8"/>
  <c r="AA155" i="8"/>
  <c r="AB155" i="8"/>
  <c r="AC155" i="8"/>
  <c r="AD155" i="8"/>
  <c r="AE155" i="8"/>
  <c r="AG155" i="8"/>
  <c r="BN155" i="8" s="1"/>
  <c r="AH155" i="8"/>
  <c r="AJ155" i="8"/>
  <c r="AK155" i="8"/>
  <c r="AL155" i="8"/>
  <c r="DV155" i="8" s="1"/>
  <c r="AM155" i="8"/>
  <c r="AN155" i="8"/>
  <c r="AO155" i="8"/>
  <c r="AP155" i="8"/>
  <c r="AR155" i="8"/>
  <c r="AS155" i="8"/>
  <c r="AU155" i="8"/>
  <c r="AV155" i="8"/>
  <c r="AW155" i="8"/>
  <c r="AX155" i="8"/>
  <c r="AY155" i="8"/>
  <c r="AZ155" i="8"/>
  <c r="BA155" i="8"/>
  <c r="BB155" i="8"/>
  <c r="BE155" i="8"/>
  <c r="BM155" i="8"/>
  <c r="BP155" i="8"/>
  <c r="BX155" i="8"/>
  <c r="CA155" i="8"/>
  <c r="CI155" i="8"/>
  <c r="CL155" i="8"/>
  <c r="CP155" i="8"/>
  <c r="CT155" i="8"/>
  <c r="CW155" i="8"/>
  <c r="DE155" i="8"/>
  <c r="DH155" i="8"/>
  <c r="DP155" i="8"/>
  <c r="DS155" i="8"/>
  <c r="EA155" i="8"/>
  <c r="ED155" i="8"/>
  <c r="EL155" i="8"/>
  <c r="EO155" i="8"/>
  <c r="EW155" i="8"/>
  <c r="EZ155" i="8"/>
  <c r="FH155" i="8"/>
  <c r="FK155" i="8"/>
  <c r="D156" i="8"/>
  <c r="H156" i="8"/>
  <c r="N156" i="8"/>
  <c r="O156" i="8"/>
  <c r="P156" i="8"/>
  <c r="Q156" i="8"/>
  <c r="R156" i="8"/>
  <c r="S156" i="8"/>
  <c r="T156" i="8"/>
  <c r="V156" i="8"/>
  <c r="W156" i="8"/>
  <c r="Y156" i="8"/>
  <c r="Z156" i="8"/>
  <c r="AA156" i="8"/>
  <c r="AB156" i="8"/>
  <c r="AC156" i="8"/>
  <c r="AD156" i="8"/>
  <c r="AE156" i="8"/>
  <c r="AG156" i="8"/>
  <c r="AH156" i="8"/>
  <c r="AJ156" i="8"/>
  <c r="AK156" i="8"/>
  <c r="AL156" i="8"/>
  <c r="AM156" i="8"/>
  <c r="AN156" i="8"/>
  <c r="AO156" i="8"/>
  <c r="AP156" i="8"/>
  <c r="AR156" i="8"/>
  <c r="AS156" i="8"/>
  <c r="AU156" i="8"/>
  <c r="AV156" i="8"/>
  <c r="AW156" i="8"/>
  <c r="AX156" i="8"/>
  <c r="AY156" i="8"/>
  <c r="AZ156" i="8"/>
  <c r="BA156" i="8"/>
  <c r="BB156" i="8"/>
  <c r="BE156" i="8"/>
  <c r="BM156" i="8"/>
  <c r="BP156" i="8"/>
  <c r="BX156" i="8"/>
  <c r="CA156" i="8"/>
  <c r="CI156" i="8"/>
  <c r="CL156" i="8"/>
  <c r="CT156" i="8"/>
  <c r="CW156" i="8"/>
  <c r="DE156" i="8"/>
  <c r="DH156" i="8"/>
  <c r="DP156" i="8"/>
  <c r="DS156" i="8"/>
  <c r="EA156" i="8"/>
  <c r="ED156" i="8"/>
  <c r="EL156" i="8"/>
  <c r="EO156" i="8"/>
  <c r="EW156" i="8"/>
  <c r="EZ156" i="8"/>
  <c r="FH156" i="8"/>
  <c r="FK156" i="8"/>
  <c r="D157" i="8"/>
  <c r="H157" i="8"/>
  <c r="N157" i="8"/>
  <c r="O157" i="8"/>
  <c r="P157" i="8"/>
  <c r="Q157" i="8"/>
  <c r="R157" i="8"/>
  <c r="S157" i="8"/>
  <c r="T157" i="8"/>
  <c r="V157" i="8"/>
  <c r="W157" i="8"/>
  <c r="Y157" i="8"/>
  <c r="Z157" i="8"/>
  <c r="AA157" i="8"/>
  <c r="AB157" i="8"/>
  <c r="AC157" i="8"/>
  <c r="AD157" i="8"/>
  <c r="AE157" i="8"/>
  <c r="AG157" i="8"/>
  <c r="AH157" i="8"/>
  <c r="AJ157" i="8"/>
  <c r="AK157" i="8"/>
  <c r="AL157" i="8"/>
  <c r="AM157" i="8"/>
  <c r="AN157" i="8"/>
  <c r="AO157" i="8"/>
  <c r="AP157" i="8"/>
  <c r="AR157" i="8"/>
  <c r="AS157" i="8"/>
  <c r="AU157" i="8"/>
  <c r="AV157" i="8"/>
  <c r="AW157" i="8"/>
  <c r="AX157" i="8"/>
  <c r="AY157" i="8"/>
  <c r="AZ157" i="8"/>
  <c r="BA157" i="8"/>
  <c r="BB157" i="8"/>
  <c r="BE157" i="8"/>
  <c r="BM157" i="8"/>
  <c r="BP157" i="8"/>
  <c r="BX157" i="8"/>
  <c r="CA157" i="8"/>
  <c r="CI157" i="8"/>
  <c r="CL157" i="8"/>
  <c r="CT157" i="8"/>
  <c r="CW157" i="8"/>
  <c r="DE157" i="8"/>
  <c r="DH157" i="8"/>
  <c r="DP157" i="8"/>
  <c r="DS157" i="8"/>
  <c r="EA157" i="8"/>
  <c r="ED157" i="8"/>
  <c r="EL157" i="8"/>
  <c r="EO157" i="8"/>
  <c r="EW157" i="8"/>
  <c r="EZ157" i="8"/>
  <c r="FH157" i="8"/>
  <c r="FK157" i="8"/>
  <c r="D158" i="8"/>
  <c r="H158" i="8"/>
  <c r="N158" i="8"/>
  <c r="O158" i="8"/>
  <c r="P158" i="8"/>
  <c r="Q158" i="8"/>
  <c r="R158" i="8"/>
  <c r="S158" i="8"/>
  <c r="T158" i="8"/>
  <c r="V158" i="8"/>
  <c r="W158" i="8"/>
  <c r="Y158" i="8"/>
  <c r="Z158" i="8"/>
  <c r="AA158" i="8"/>
  <c r="AB158" i="8"/>
  <c r="AC158" i="8"/>
  <c r="AD158" i="8"/>
  <c r="AE158" i="8"/>
  <c r="AG158" i="8"/>
  <c r="AH158" i="8"/>
  <c r="AJ158" i="8"/>
  <c r="AK158" i="8"/>
  <c r="AL158" i="8"/>
  <c r="AM158" i="8"/>
  <c r="AN158" i="8"/>
  <c r="AO158" i="8"/>
  <c r="AP158" i="8"/>
  <c r="AR158" i="8"/>
  <c r="AS158" i="8"/>
  <c r="AU158" i="8"/>
  <c r="AV158" i="8"/>
  <c r="AW158" i="8"/>
  <c r="AX158" i="8"/>
  <c r="AY158" i="8"/>
  <c r="AZ158" i="8"/>
  <c r="BA158" i="8"/>
  <c r="BB158" i="8"/>
  <c r="BE158" i="8"/>
  <c r="BM158" i="8"/>
  <c r="BP158" i="8"/>
  <c r="BX158" i="8"/>
  <c r="CA158" i="8"/>
  <c r="CI158" i="8"/>
  <c r="CL158" i="8"/>
  <c r="CT158" i="8"/>
  <c r="CW158" i="8"/>
  <c r="DE158" i="8"/>
  <c r="DH158" i="8"/>
  <c r="DP158" i="8"/>
  <c r="DS158" i="8"/>
  <c r="EA158" i="8"/>
  <c r="ED158" i="8"/>
  <c r="EL158" i="8"/>
  <c r="EO158" i="8"/>
  <c r="EW158" i="8"/>
  <c r="EZ158" i="8"/>
  <c r="FH158" i="8"/>
  <c r="FK158" i="8"/>
  <c r="D159" i="8"/>
  <c r="H159" i="8"/>
  <c r="N159" i="8"/>
  <c r="O159" i="8"/>
  <c r="P159" i="8"/>
  <c r="Q159" i="8"/>
  <c r="R159" i="8"/>
  <c r="S159" i="8"/>
  <c r="T159" i="8"/>
  <c r="V159" i="8"/>
  <c r="W159" i="8"/>
  <c r="Y159" i="8"/>
  <c r="Z159" i="8"/>
  <c r="AA159" i="8"/>
  <c r="AB159" i="8"/>
  <c r="AC159" i="8"/>
  <c r="AD159" i="8"/>
  <c r="AE159" i="8"/>
  <c r="AG159" i="8"/>
  <c r="AH159" i="8"/>
  <c r="AJ159" i="8"/>
  <c r="AK159" i="8"/>
  <c r="AL159" i="8"/>
  <c r="CO159" i="8" s="1"/>
  <c r="AM159" i="8"/>
  <c r="AN159" i="8"/>
  <c r="AO159" i="8"/>
  <c r="AP159" i="8"/>
  <c r="AR159" i="8"/>
  <c r="AS159" i="8"/>
  <c r="AU159" i="8"/>
  <c r="AV159" i="8"/>
  <c r="DJ159" i="8" s="1"/>
  <c r="AW159" i="8"/>
  <c r="AX159" i="8"/>
  <c r="AY159" i="8"/>
  <c r="AZ159" i="8"/>
  <c r="BA159" i="8"/>
  <c r="BB159" i="8"/>
  <c r="BE159" i="8"/>
  <c r="BM159" i="8"/>
  <c r="BP159" i="8"/>
  <c r="BX159" i="8"/>
  <c r="CA159" i="8"/>
  <c r="CI159" i="8"/>
  <c r="CL159" i="8"/>
  <c r="CT159" i="8"/>
  <c r="CW159" i="8"/>
  <c r="CX159" i="8"/>
  <c r="DE159" i="8"/>
  <c r="DH159" i="8"/>
  <c r="DP159" i="8"/>
  <c r="DS159" i="8"/>
  <c r="EA159" i="8"/>
  <c r="ED159" i="8"/>
  <c r="EL159" i="8"/>
  <c r="EO159" i="8"/>
  <c r="EW159" i="8"/>
  <c r="EZ159" i="8"/>
  <c r="FH159" i="8"/>
  <c r="FK159" i="8"/>
  <c r="D160" i="8"/>
  <c r="H160" i="8"/>
  <c r="BZ160" i="8" s="1"/>
  <c r="N160" i="8"/>
  <c r="O160" i="8"/>
  <c r="P160" i="8"/>
  <c r="Q160" i="8"/>
  <c r="R160" i="8"/>
  <c r="DX160" i="8" s="1"/>
  <c r="S160" i="8"/>
  <c r="T160" i="8"/>
  <c r="V160" i="8"/>
  <c r="W160" i="8"/>
  <c r="CV160" i="8" s="1"/>
  <c r="Y160" i="8"/>
  <c r="Z160" i="8"/>
  <c r="AA160" i="8"/>
  <c r="CO160" i="8" s="1"/>
  <c r="AB160" i="8"/>
  <c r="AC160" i="8"/>
  <c r="AD160" i="8"/>
  <c r="AE160" i="8"/>
  <c r="BL160" i="8" s="1"/>
  <c r="AG160" i="8"/>
  <c r="AH160" i="8"/>
  <c r="AJ160" i="8"/>
  <c r="AK160" i="8"/>
  <c r="CN160" i="8" s="1"/>
  <c r="AL160" i="8"/>
  <c r="AM160" i="8"/>
  <c r="AN160" i="8"/>
  <c r="AO160" i="8"/>
  <c r="CR160" i="8" s="1"/>
  <c r="AP160" i="8"/>
  <c r="AR160" i="8"/>
  <c r="AS160" i="8"/>
  <c r="AU160" i="8"/>
  <c r="DI160" i="8" s="1"/>
  <c r="AV160" i="8"/>
  <c r="AW160" i="8"/>
  <c r="AX160" i="8"/>
  <c r="AY160" i="8"/>
  <c r="AZ160" i="8"/>
  <c r="BA160" i="8"/>
  <c r="BB160" i="8"/>
  <c r="BE160" i="8"/>
  <c r="BM160" i="8"/>
  <c r="BP160" i="8"/>
  <c r="BX160" i="8"/>
  <c r="BY160" i="8"/>
  <c r="CA160" i="8"/>
  <c r="CI160" i="8"/>
  <c r="CL160" i="8"/>
  <c r="CT160" i="8"/>
  <c r="CW160" i="8"/>
  <c r="DE160" i="8"/>
  <c r="DH160" i="8"/>
  <c r="DM160" i="8"/>
  <c r="DP160" i="8"/>
  <c r="DS160" i="8"/>
  <c r="EA160" i="8"/>
  <c r="ED160" i="8"/>
  <c r="EL160" i="8"/>
  <c r="EO160" i="8"/>
  <c r="EW160" i="8"/>
  <c r="EZ160" i="8"/>
  <c r="FH160" i="8"/>
  <c r="FK160" i="8"/>
  <c r="D161" i="8"/>
  <c r="H161" i="8"/>
  <c r="N161" i="8"/>
  <c r="O161" i="8"/>
  <c r="P161" i="8"/>
  <c r="BH161" i="8" s="1"/>
  <c r="Q161" i="8"/>
  <c r="R161" i="8"/>
  <c r="S161" i="8"/>
  <c r="T161" i="8"/>
  <c r="V161" i="8"/>
  <c r="W161" i="8"/>
  <c r="Y161" i="8"/>
  <c r="Z161" i="8"/>
  <c r="AA161" i="8"/>
  <c r="AB161" i="8"/>
  <c r="AC161" i="8"/>
  <c r="AD161" i="8"/>
  <c r="AE161" i="8"/>
  <c r="AG161" i="8"/>
  <c r="AH161" i="8"/>
  <c r="AJ161" i="8"/>
  <c r="AK161" i="8"/>
  <c r="AL161" i="8"/>
  <c r="AM161" i="8"/>
  <c r="AN161" i="8"/>
  <c r="AO161" i="8"/>
  <c r="AP161" i="8"/>
  <c r="AR161" i="8"/>
  <c r="AS161" i="8"/>
  <c r="AU161" i="8"/>
  <c r="AV161" i="8"/>
  <c r="AW161" i="8"/>
  <c r="AX161" i="8"/>
  <c r="AY161" i="8"/>
  <c r="AZ161" i="8"/>
  <c r="BA161" i="8"/>
  <c r="BB161" i="8"/>
  <c r="BE161" i="8"/>
  <c r="BM161" i="8"/>
  <c r="BP161" i="8"/>
  <c r="BX161" i="8"/>
  <c r="CA161" i="8"/>
  <c r="CI161" i="8"/>
  <c r="CL161" i="8"/>
  <c r="CT161" i="8"/>
  <c r="CW161" i="8"/>
  <c r="DE161" i="8"/>
  <c r="DH161" i="8"/>
  <c r="DP161" i="8"/>
  <c r="DS161" i="8"/>
  <c r="EA161" i="8"/>
  <c r="ED161" i="8"/>
  <c r="EL161" i="8"/>
  <c r="EO161" i="8"/>
  <c r="EW161" i="8"/>
  <c r="EZ161" i="8"/>
  <c r="FH161" i="8"/>
  <c r="FK161" i="8"/>
  <c r="D162" i="8"/>
  <c r="H162" i="8"/>
  <c r="N162" i="8"/>
  <c r="O162" i="8"/>
  <c r="P162" i="8"/>
  <c r="Q162" i="8"/>
  <c r="R162" i="8"/>
  <c r="S162" i="8"/>
  <c r="T162" i="8"/>
  <c r="V162" i="8"/>
  <c r="W162" i="8"/>
  <c r="Y162" i="8"/>
  <c r="Z162" i="8"/>
  <c r="AA162" i="8"/>
  <c r="AB162" i="8"/>
  <c r="AC162" i="8"/>
  <c r="AD162" i="8"/>
  <c r="AE162" i="8"/>
  <c r="AG162" i="8"/>
  <c r="AH162" i="8"/>
  <c r="AJ162" i="8"/>
  <c r="AK162" i="8"/>
  <c r="AL162" i="8"/>
  <c r="AM162" i="8"/>
  <c r="AN162" i="8"/>
  <c r="AO162" i="8"/>
  <c r="AP162" i="8"/>
  <c r="AR162" i="8"/>
  <c r="AS162" i="8"/>
  <c r="AU162" i="8"/>
  <c r="AV162" i="8"/>
  <c r="AW162" i="8"/>
  <c r="AX162" i="8"/>
  <c r="AY162" i="8"/>
  <c r="AZ162" i="8"/>
  <c r="BA162" i="8"/>
  <c r="BB162" i="8"/>
  <c r="BE162" i="8"/>
  <c r="BM162" i="8"/>
  <c r="BP162" i="8"/>
  <c r="BX162" i="8"/>
  <c r="CA162" i="8"/>
  <c r="CI162" i="8"/>
  <c r="CL162" i="8"/>
  <c r="CT162" i="8"/>
  <c r="CW162" i="8"/>
  <c r="DE162" i="8"/>
  <c r="DH162" i="8"/>
  <c r="DP162" i="8"/>
  <c r="DS162" i="8"/>
  <c r="EA162" i="8"/>
  <c r="ED162" i="8"/>
  <c r="EL162" i="8"/>
  <c r="EO162" i="8"/>
  <c r="EW162" i="8"/>
  <c r="EZ162" i="8"/>
  <c r="FH162" i="8"/>
  <c r="FK162" i="8"/>
  <c r="D163" i="8"/>
  <c r="H163" i="8"/>
  <c r="N163" i="8"/>
  <c r="O163" i="8"/>
  <c r="P163" i="8"/>
  <c r="Q163" i="8"/>
  <c r="R163" i="8"/>
  <c r="S163" i="8"/>
  <c r="T163" i="8"/>
  <c r="V163" i="8"/>
  <c r="W163" i="8"/>
  <c r="Y163" i="8"/>
  <c r="Z163" i="8"/>
  <c r="AA163" i="8"/>
  <c r="AB163" i="8"/>
  <c r="AC163" i="8"/>
  <c r="AD163" i="8"/>
  <c r="AE163" i="8"/>
  <c r="AG163" i="8"/>
  <c r="AH163" i="8"/>
  <c r="AJ163" i="8"/>
  <c r="AK163" i="8"/>
  <c r="AL163" i="8"/>
  <c r="AM163" i="8"/>
  <c r="AN163" i="8"/>
  <c r="AO163" i="8"/>
  <c r="AP163" i="8"/>
  <c r="AR163" i="8"/>
  <c r="AS163" i="8"/>
  <c r="AU163" i="8"/>
  <c r="AV163" i="8"/>
  <c r="AW163" i="8"/>
  <c r="AX163" i="8"/>
  <c r="AY163" i="8"/>
  <c r="AZ163" i="8"/>
  <c r="BA163" i="8"/>
  <c r="BB163" i="8"/>
  <c r="BE163" i="8"/>
  <c r="BM163" i="8"/>
  <c r="BP163" i="8"/>
  <c r="BX163" i="8"/>
  <c r="CA163" i="8"/>
  <c r="CI163" i="8"/>
  <c r="CL163" i="8"/>
  <c r="CT163" i="8"/>
  <c r="CW163" i="8"/>
  <c r="DE163" i="8"/>
  <c r="DH163" i="8"/>
  <c r="DP163" i="8"/>
  <c r="DS163" i="8"/>
  <c r="EA163" i="8"/>
  <c r="ED163" i="8"/>
  <c r="EL163" i="8"/>
  <c r="EO163" i="8"/>
  <c r="EW163" i="8"/>
  <c r="EZ163" i="8"/>
  <c r="FH163" i="8"/>
  <c r="FK163" i="8"/>
  <c r="D164" i="8"/>
  <c r="H164" i="8"/>
  <c r="N164" i="8"/>
  <c r="O164" i="8"/>
  <c r="P164" i="8"/>
  <c r="Q164" i="8"/>
  <c r="R164" i="8"/>
  <c r="S164" i="8"/>
  <c r="T164" i="8"/>
  <c r="V164" i="8"/>
  <c r="W164" i="8"/>
  <c r="Y164" i="8"/>
  <c r="Z164" i="8"/>
  <c r="AA164" i="8"/>
  <c r="AB164" i="8"/>
  <c r="AC164" i="8"/>
  <c r="AD164" i="8"/>
  <c r="AE164" i="8"/>
  <c r="AG164" i="8"/>
  <c r="AH164" i="8"/>
  <c r="AJ164" i="8"/>
  <c r="AK164" i="8"/>
  <c r="AL164" i="8"/>
  <c r="AM164" i="8"/>
  <c r="AN164" i="8"/>
  <c r="AO164" i="8"/>
  <c r="AP164" i="8"/>
  <c r="AR164" i="8"/>
  <c r="AS164" i="8"/>
  <c r="AU164" i="8"/>
  <c r="AV164" i="8"/>
  <c r="AW164" i="8"/>
  <c r="AX164" i="8"/>
  <c r="DL164" i="8" s="1"/>
  <c r="AY164" i="8"/>
  <c r="AZ164" i="8"/>
  <c r="BA164" i="8"/>
  <c r="BB164" i="8"/>
  <c r="BE164" i="8"/>
  <c r="BJ164" i="8"/>
  <c r="BM164" i="8"/>
  <c r="BP164" i="8"/>
  <c r="BX164" i="8"/>
  <c r="CA164" i="8"/>
  <c r="CI164" i="8"/>
  <c r="CL164" i="8"/>
  <c r="CT164" i="8"/>
  <c r="CW164" i="8"/>
  <c r="DE164" i="8"/>
  <c r="DH164" i="8"/>
  <c r="DP164" i="8"/>
  <c r="DS164" i="8"/>
  <c r="EA164" i="8"/>
  <c r="ED164" i="8"/>
  <c r="EL164" i="8"/>
  <c r="EO164" i="8"/>
  <c r="EW164" i="8"/>
  <c r="EZ164" i="8"/>
  <c r="FH164" i="8"/>
  <c r="FK164" i="8"/>
  <c r="D165" i="8"/>
  <c r="H165" i="8"/>
  <c r="N165" i="8"/>
  <c r="O165" i="8"/>
  <c r="P165" i="8"/>
  <c r="Q165" i="8"/>
  <c r="R165" i="8"/>
  <c r="BU165" i="8" s="1"/>
  <c r="S165" i="8"/>
  <c r="T165" i="8"/>
  <c r="V165" i="8"/>
  <c r="W165" i="8"/>
  <c r="Y165" i="8"/>
  <c r="Z165" i="8"/>
  <c r="AA165" i="8"/>
  <c r="AB165" i="8"/>
  <c r="AC165" i="8"/>
  <c r="AD165" i="8"/>
  <c r="AE165" i="8"/>
  <c r="AG165" i="8"/>
  <c r="AH165" i="8"/>
  <c r="AJ165" i="8"/>
  <c r="AK165" i="8"/>
  <c r="AL165" i="8"/>
  <c r="AM165" i="8"/>
  <c r="AN165" i="8"/>
  <c r="AO165" i="8"/>
  <c r="AP165" i="8"/>
  <c r="AR165" i="8"/>
  <c r="AS165" i="8"/>
  <c r="AU165" i="8"/>
  <c r="AV165" i="8"/>
  <c r="AW165" i="8"/>
  <c r="AX165" i="8"/>
  <c r="AY165" i="8"/>
  <c r="AZ165" i="8"/>
  <c r="BA165" i="8"/>
  <c r="CH165" i="8" s="1"/>
  <c r="BB165" i="8"/>
  <c r="BE165" i="8"/>
  <c r="BM165" i="8"/>
  <c r="BP165" i="8"/>
  <c r="BX165" i="8"/>
  <c r="CA165" i="8"/>
  <c r="CI165" i="8"/>
  <c r="CL165" i="8"/>
  <c r="CT165" i="8"/>
  <c r="CW165" i="8"/>
  <c r="DE165" i="8"/>
  <c r="DH165" i="8"/>
  <c r="DP165" i="8"/>
  <c r="DS165" i="8"/>
  <c r="EA165" i="8"/>
  <c r="ED165" i="8"/>
  <c r="EL165" i="8"/>
  <c r="EO165" i="8"/>
  <c r="EW165" i="8"/>
  <c r="EZ165" i="8"/>
  <c r="FH165" i="8"/>
  <c r="FK165" i="8"/>
  <c r="D166" i="8"/>
  <c r="H166" i="8"/>
  <c r="N166" i="8"/>
  <c r="O166" i="8"/>
  <c r="P166" i="8"/>
  <c r="Q166" i="8"/>
  <c r="R166" i="8"/>
  <c r="S166" i="8"/>
  <c r="T166" i="8"/>
  <c r="V166" i="8"/>
  <c r="W166" i="8"/>
  <c r="Y166" i="8"/>
  <c r="Z166" i="8"/>
  <c r="AA166" i="8"/>
  <c r="AB166" i="8"/>
  <c r="AC166" i="8"/>
  <c r="AD166" i="8"/>
  <c r="AE166" i="8"/>
  <c r="AG166" i="8"/>
  <c r="AH166" i="8"/>
  <c r="AJ166" i="8"/>
  <c r="CM166" i="8" s="1"/>
  <c r="AK166" i="8"/>
  <c r="AL166" i="8"/>
  <c r="AM166" i="8"/>
  <c r="AN166" i="8"/>
  <c r="AO166" i="8"/>
  <c r="AP166" i="8"/>
  <c r="AR166" i="8"/>
  <c r="AS166" i="8"/>
  <c r="AU166" i="8"/>
  <c r="AV166" i="8"/>
  <c r="AW166" i="8"/>
  <c r="AX166" i="8"/>
  <c r="AY166" i="8"/>
  <c r="AZ166" i="8"/>
  <c r="BA166" i="8"/>
  <c r="BB166" i="8"/>
  <c r="BD166" i="8"/>
  <c r="BE166" i="8"/>
  <c r="BM166" i="8"/>
  <c r="BP166" i="8"/>
  <c r="BX166" i="8"/>
  <c r="CA166" i="8"/>
  <c r="CI166" i="8"/>
  <c r="CL166" i="8"/>
  <c r="CT166" i="8"/>
  <c r="CW166" i="8"/>
  <c r="DE166" i="8"/>
  <c r="DH166" i="8"/>
  <c r="DP166" i="8"/>
  <c r="DS166" i="8"/>
  <c r="EA166" i="8"/>
  <c r="ED166" i="8"/>
  <c r="EL166" i="8"/>
  <c r="EO166" i="8"/>
  <c r="EW166" i="8"/>
  <c r="EZ166" i="8"/>
  <c r="FH166" i="8"/>
  <c r="FK166" i="8"/>
  <c r="D167" i="8"/>
  <c r="H167" i="8"/>
  <c r="N167" i="8"/>
  <c r="O167" i="8"/>
  <c r="P167" i="8"/>
  <c r="Q167" i="8"/>
  <c r="R167" i="8"/>
  <c r="S167" i="8"/>
  <c r="T167" i="8"/>
  <c r="V167" i="8"/>
  <c r="W167" i="8"/>
  <c r="Y167" i="8"/>
  <c r="Z167" i="8"/>
  <c r="AA167" i="8"/>
  <c r="AB167" i="8"/>
  <c r="AC167" i="8"/>
  <c r="AD167" i="8"/>
  <c r="AE167" i="8"/>
  <c r="AG167" i="8"/>
  <c r="AH167" i="8"/>
  <c r="AJ167" i="8"/>
  <c r="AK167" i="8"/>
  <c r="AL167" i="8"/>
  <c r="AM167" i="8"/>
  <c r="AN167" i="8"/>
  <c r="AO167" i="8"/>
  <c r="AP167" i="8"/>
  <c r="AR167" i="8"/>
  <c r="AS167" i="8"/>
  <c r="AU167" i="8"/>
  <c r="AV167" i="8"/>
  <c r="AW167" i="8"/>
  <c r="AX167" i="8"/>
  <c r="AY167" i="8"/>
  <c r="AZ167" i="8"/>
  <c r="CG167" i="8" s="1"/>
  <c r="BA167" i="8"/>
  <c r="BB167" i="8"/>
  <c r="BE167" i="8"/>
  <c r="BM167" i="8"/>
  <c r="BP167" i="8"/>
  <c r="BX167" i="8"/>
  <c r="BZ167" i="8"/>
  <c r="CA167" i="8"/>
  <c r="CI167" i="8"/>
  <c r="CL167" i="8"/>
  <c r="CT167" i="8"/>
  <c r="CW167" i="8"/>
  <c r="DE167" i="8"/>
  <c r="DH167" i="8"/>
  <c r="DP167" i="8"/>
  <c r="DS167" i="8"/>
  <c r="EA167" i="8"/>
  <c r="ED167" i="8"/>
  <c r="EL167" i="8"/>
  <c r="EO167" i="8"/>
  <c r="EW167" i="8"/>
  <c r="EZ167" i="8"/>
  <c r="FH167" i="8"/>
  <c r="FK167" i="8"/>
  <c r="D168" i="8"/>
  <c r="H168" i="8"/>
  <c r="N168" i="8"/>
  <c r="O168" i="8"/>
  <c r="P168" i="8"/>
  <c r="Q168" i="8"/>
  <c r="R168" i="8"/>
  <c r="S168" i="8"/>
  <c r="T168" i="8"/>
  <c r="V168" i="8"/>
  <c r="W168" i="8"/>
  <c r="Y168" i="8"/>
  <c r="Z168" i="8"/>
  <c r="AA168" i="8"/>
  <c r="AB168" i="8"/>
  <c r="AC168" i="8"/>
  <c r="AD168" i="8"/>
  <c r="AE168" i="8"/>
  <c r="AG168" i="8"/>
  <c r="BN168" i="8" s="1"/>
  <c r="AH168" i="8"/>
  <c r="AJ168" i="8"/>
  <c r="AK168" i="8"/>
  <c r="AL168" i="8"/>
  <c r="CO168" i="8" s="1"/>
  <c r="AM168" i="8"/>
  <c r="AN168" i="8"/>
  <c r="AO168" i="8"/>
  <c r="AP168" i="8"/>
  <c r="AR168" i="8"/>
  <c r="AS168" i="8"/>
  <c r="AU168" i="8"/>
  <c r="AV168" i="8"/>
  <c r="AW168" i="8"/>
  <c r="AX168" i="8"/>
  <c r="AY168" i="8"/>
  <c r="AZ168" i="8"/>
  <c r="BA168" i="8"/>
  <c r="BB168" i="8"/>
  <c r="BE168" i="8"/>
  <c r="BM168" i="8"/>
  <c r="BP168" i="8"/>
  <c r="BX168" i="8"/>
  <c r="CA168" i="8"/>
  <c r="CI168" i="8"/>
  <c r="CL168" i="8"/>
  <c r="CT168" i="8"/>
  <c r="CW168" i="8"/>
  <c r="DE168" i="8"/>
  <c r="DH168" i="8"/>
  <c r="DP168" i="8"/>
  <c r="DS168" i="8"/>
  <c r="EA168" i="8"/>
  <c r="ED168" i="8"/>
  <c r="EL168" i="8"/>
  <c r="EO168" i="8"/>
  <c r="EW168" i="8"/>
  <c r="EZ168" i="8"/>
  <c r="FH168" i="8"/>
  <c r="FK168" i="8"/>
  <c r="D169" i="8"/>
  <c r="H169" i="8"/>
  <c r="N169" i="8"/>
  <c r="O169" i="8"/>
  <c r="P169" i="8"/>
  <c r="Q169" i="8"/>
  <c r="R169" i="8"/>
  <c r="S169" i="8"/>
  <c r="T169" i="8"/>
  <c r="V169" i="8"/>
  <c r="W169" i="8"/>
  <c r="BD169" i="8" s="1"/>
  <c r="Y169" i="8"/>
  <c r="Z169" i="8"/>
  <c r="AA169" i="8"/>
  <c r="AB169" i="8"/>
  <c r="AC169" i="8"/>
  <c r="AD169" i="8"/>
  <c r="AE169" i="8"/>
  <c r="AG169" i="8"/>
  <c r="AH169" i="8"/>
  <c r="AJ169" i="8"/>
  <c r="AK169" i="8"/>
  <c r="AL169" i="8"/>
  <c r="AM169" i="8"/>
  <c r="AN169" i="8"/>
  <c r="AO169" i="8"/>
  <c r="AP169" i="8"/>
  <c r="AR169" i="8"/>
  <c r="AS169" i="8"/>
  <c r="AU169" i="8"/>
  <c r="AV169" i="8"/>
  <c r="AW169" i="8"/>
  <c r="AX169" i="8"/>
  <c r="AY169" i="8"/>
  <c r="AZ169" i="8"/>
  <c r="BA169" i="8"/>
  <c r="BB169" i="8"/>
  <c r="BE169" i="8"/>
  <c r="BM169" i="8"/>
  <c r="BP169" i="8"/>
  <c r="BX169" i="8"/>
  <c r="CA169" i="8"/>
  <c r="CI169" i="8"/>
  <c r="CL169" i="8"/>
  <c r="CT169" i="8"/>
  <c r="CW169" i="8"/>
  <c r="DE169" i="8"/>
  <c r="DH169" i="8"/>
  <c r="DP169" i="8"/>
  <c r="DS169" i="8"/>
  <c r="EA169" i="8"/>
  <c r="ED169" i="8"/>
  <c r="EL169" i="8"/>
  <c r="EO169" i="8"/>
  <c r="EW169" i="8"/>
  <c r="EZ169" i="8"/>
  <c r="FH169" i="8"/>
  <c r="FK169" i="8"/>
  <c r="D170" i="8"/>
  <c r="BY170" i="8" s="1"/>
  <c r="H170" i="8"/>
  <c r="N170" i="8"/>
  <c r="O170" i="8"/>
  <c r="P170" i="8"/>
  <c r="Q170" i="8"/>
  <c r="R170" i="8"/>
  <c r="S170" i="8"/>
  <c r="T170" i="8"/>
  <c r="V170" i="8"/>
  <c r="W170" i="8"/>
  <c r="Y170" i="8"/>
  <c r="Z170" i="8"/>
  <c r="BG170" i="8" s="1"/>
  <c r="AA170" i="8"/>
  <c r="AB170" i="8"/>
  <c r="AC170" i="8"/>
  <c r="AD170" i="8"/>
  <c r="AE170" i="8"/>
  <c r="AG170" i="8"/>
  <c r="AH170" i="8"/>
  <c r="AJ170" i="8"/>
  <c r="AK170" i="8"/>
  <c r="AL170" i="8"/>
  <c r="AM170" i="8"/>
  <c r="AN170" i="8"/>
  <c r="AO170" i="8"/>
  <c r="AP170" i="8"/>
  <c r="DO170" i="8" s="1"/>
  <c r="AR170" i="8"/>
  <c r="AS170" i="8"/>
  <c r="AU170" i="8"/>
  <c r="AV170" i="8"/>
  <c r="AW170" i="8"/>
  <c r="AX170" i="8"/>
  <c r="AY170" i="8"/>
  <c r="AZ170" i="8"/>
  <c r="BA170" i="8"/>
  <c r="BB170" i="8"/>
  <c r="BE170" i="8"/>
  <c r="BM170" i="8"/>
  <c r="BP170" i="8"/>
  <c r="BX170" i="8"/>
  <c r="CA170" i="8"/>
  <c r="CI170" i="8"/>
  <c r="CL170" i="8"/>
  <c r="CT170" i="8"/>
  <c r="CW170" i="8"/>
  <c r="DE170" i="8"/>
  <c r="DH170" i="8"/>
  <c r="DP170" i="8"/>
  <c r="DS170" i="8"/>
  <c r="EA170" i="8"/>
  <c r="ED170" i="8"/>
  <c r="EL170" i="8"/>
  <c r="EO170" i="8"/>
  <c r="EW170" i="8"/>
  <c r="EZ170" i="8"/>
  <c r="FH170" i="8"/>
  <c r="FK170" i="8"/>
  <c r="D171" i="8"/>
  <c r="H171" i="8"/>
  <c r="N171" i="8"/>
  <c r="O171" i="8"/>
  <c r="BR171" i="8" s="1"/>
  <c r="P171" i="8"/>
  <c r="Q171" i="8"/>
  <c r="R171" i="8"/>
  <c r="CF171" i="8" s="1"/>
  <c r="S171" i="8"/>
  <c r="BV171" i="8" s="1"/>
  <c r="T171" i="8"/>
  <c r="V171" i="8"/>
  <c r="W171" i="8"/>
  <c r="Y171" i="8"/>
  <c r="BF171" i="8" s="1"/>
  <c r="Z171" i="8"/>
  <c r="AA171" i="8"/>
  <c r="AB171" i="8"/>
  <c r="AC171" i="8"/>
  <c r="AD171" i="8"/>
  <c r="AE171" i="8"/>
  <c r="AG171" i="8"/>
  <c r="AH171" i="8"/>
  <c r="BO171" i="8" s="1"/>
  <c r="AJ171" i="8"/>
  <c r="AK171" i="8"/>
  <c r="AL171" i="8"/>
  <c r="AM171" i="8"/>
  <c r="AN171" i="8"/>
  <c r="AO171" i="8"/>
  <c r="AP171" i="8"/>
  <c r="AR171" i="8"/>
  <c r="CU171" i="8" s="1"/>
  <c r="AS171" i="8"/>
  <c r="AU171" i="8"/>
  <c r="AV171" i="8"/>
  <c r="DJ171" i="8" s="1"/>
  <c r="AW171" i="8"/>
  <c r="CZ171" i="8" s="1"/>
  <c r="AX171" i="8"/>
  <c r="AY171" i="8"/>
  <c r="AZ171" i="8"/>
  <c r="DN171" i="8" s="1"/>
  <c r="BA171" i="8"/>
  <c r="DD171" i="8" s="1"/>
  <c r="BB171" i="8"/>
  <c r="BE171" i="8"/>
  <c r="BM171" i="8"/>
  <c r="BP171" i="8"/>
  <c r="BX171" i="8"/>
  <c r="CA171" i="8"/>
  <c r="CI171" i="8"/>
  <c r="CJ171" i="8"/>
  <c r="CL171" i="8"/>
  <c r="CT171" i="8"/>
  <c r="CW171" i="8"/>
  <c r="DE171" i="8"/>
  <c r="DH171" i="8"/>
  <c r="DP171" i="8"/>
  <c r="DS171" i="8"/>
  <c r="EA171" i="8"/>
  <c r="ED171" i="8"/>
  <c r="EL171" i="8"/>
  <c r="EO171" i="8"/>
  <c r="EW171" i="8"/>
  <c r="EZ171" i="8"/>
  <c r="FH171" i="8"/>
  <c r="FK171" i="8"/>
  <c r="D172" i="8"/>
  <c r="BC172" i="8" s="1"/>
  <c r="H172" i="8"/>
  <c r="N172" i="8"/>
  <c r="O172" i="8"/>
  <c r="P172" i="8"/>
  <c r="Q172" i="8"/>
  <c r="R172" i="8"/>
  <c r="S172" i="8"/>
  <c r="T172" i="8"/>
  <c r="V172" i="8"/>
  <c r="W172" i="8"/>
  <c r="Y172" i="8"/>
  <c r="Z172" i="8"/>
  <c r="AA172" i="8"/>
  <c r="AB172" i="8"/>
  <c r="AC172" i="8"/>
  <c r="AD172" i="8"/>
  <c r="AE172" i="8"/>
  <c r="AG172" i="8"/>
  <c r="AH172" i="8"/>
  <c r="AJ172" i="8"/>
  <c r="AK172" i="8"/>
  <c r="AL172" i="8"/>
  <c r="AM172" i="8"/>
  <c r="AN172" i="8"/>
  <c r="AO172" i="8"/>
  <c r="AP172" i="8"/>
  <c r="AR172" i="8"/>
  <c r="AS172" i="8"/>
  <c r="AU172" i="8"/>
  <c r="AV172" i="8"/>
  <c r="AW172" i="8"/>
  <c r="AX172" i="8"/>
  <c r="CE172" i="8" s="1"/>
  <c r="AY172" i="8"/>
  <c r="AZ172" i="8"/>
  <c r="BA172" i="8"/>
  <c r="BB172" i="8"/>
  <c r="BE172" i="8"/>
  <c r="BM172" i="8"/>
  <c r="BP172" i="8"/>
  <c r="BX172" i="8"/>
  <c r="CA172" i="8"/>
  <c r="CI172" i="8"/>
  <c r="CL172" i="8"/>
  <c r="CT172" i="8"/>
  <c r="CW172" i="8"/>
  <c r="DE172" i="8"/>
  <c r="DH172" i="8"/>
  <c r="DP172" i="8"/>
  <c r="DS172" i="8"/>
  <c r="EA172" i="8"/>
  <c r="ED172" i="8"/>
  <c r="EL172" i="8"/>
  <c r="EO172" i="8"/>
  <c r="EW172" i="8"/>
  <c r="EZ172" i="8"/>
  <c r="FH172" i="8"/>
  <c r="FK172" i="8"/>
  <c r="D173" i="8"/>
  <c r="H173" i="8"/>
  <c r="N173" i="8"/>
  <c r="O173" i="8"/>
  <c r="P173" i="8"/>
  <c r="Q173" i="8"/>
  <c r="BT173" i="8" s="1"/>
  <c r="R173" i="8"/>
  <c r="S173" i="8"/>
  <c r="T173" i="8"/>
  <c r="V173" i="8"/>
  <c r="W173" i="8"/>
  <c r="BD173" i="8" s="1"/>
  <c r="Y173" i="8"/>
  <c r="Z173" i="8"/>
  <c r="AA173" i="8"/>
  <c r="CZ173" i="8" s="1"/>
  <c r="AB173" i="8"/>
  <c r="AC173" i="8"/>
  <c r="AD173" i="8"/>
  <c r="AE173" i="8"/>
  <c r="AG173" i="8"/>
  <c r="AH173" i="8"/>
  <c r="AJ173" i="8"/>
  <c r="AK173" i="8"/>
  <c r="AL173" i="8"/>
  <c r="AM173" i="8"/>
  <c r="AN173" i="8"/>
  <c r="AO173" i="8"/>
  <c r="AP173" i="8"/>
  <c r="AR173" i="8"/>
  <c r="AS173" i="8"/>
  <c r="AU173" i="8"/>
  <c r="AV173" i="8"/>
  <c r="AW173" i="8"/>
  <c r="AX173" i="8"/>
  <c r="AY173" i="8"/>
  <c r="AZ173" i="8"/>
  <c r="BA173" i="8"/>
  <c r="BB173" i="8"/>
  <c r="BE173" i="8"/>
  <c r="BM173" i="8"/>
  <c r="BP173" i="8"/>
  <c r="BX173" i="8"/>
  <c r="CA173" i="8"/>
  <c r="CI173" i="8"/>
  <c r="CL173" i="8"/>
  <c r="CT173" i="8"/>
  <c r="CW173" i="8"/>
  <c r="DE173" i="8"/>
  <c r="DH173" i="8"/>
  <c r="DP173" i="8"/>
  <c r="DS173" i="8"/>
  <c r="EA173" i="8"/>
  <c r="ED173" i="8"/>
  <c r="EL173" i="8"/>
  <c r="EO173" i="8"/>
  <c r="EW173" i="8"/>
  <c r="EZ173" i="8"/>
  <c r="FH173" i="8"/>
  <c r="FK173" i="8"/>
  <c r="D174" i="8"/>
  <c r="H174" i="8"/>
  <c r="N174" i="8"/>
  <c r="O174" i="8"/>
  <c r="P174" i="8"/>
  <c r="Q174" i="8"/>
  <c r="R174" i="8"/>
  <c r="S174" i="8"/>
  <c r="T174" i="8"/>
  <c r="V174" i="8"/>
  <c r="W174" i="8"/>
  <c r="Y174" i="8"/>
  <c r="Z174" i="8"/>
  <c r="AA174" i="8"/>
  <c r="AB174" i="8"/>
  <c r="AC174" i="8"/>
  <c r="AD174" i="8"/>
  <c r="AE174" i="8"/>
  <c r="AG174" i="8"/>
  <c r="AH174" i="8"/>
  <c r="AJ174" i="8"/>
  <c r="AK174" i="8"/>
  <c r="AL174" i="8"/>
  <c r="AM174" i="8"/>
  <c r="AN174" i="8"/>
  <c r="AO174" i="8"/>
  <c r="AP174" i="8"/>
  <c r="AR174" i="8"/>
  <c r="AS174" i="8"/>
  <c r="AU174" i="8"/>
  <c r="AV174" i="8"/>
  <c r="AW174" i="8"/>
  <c r="AX174" i="8"/>
  <c r="DA174" i="8" s="1"/>
  <c r="AY174" i="8"/>
  <c r="AZ174" i="8"/>
  <c r="BA174" i="8"/>
  <c r="BB174" i="8"/>
  <c r="BE174" i="8"/>
  <c r="BM174" i="8"/>
  <c r="BP174" i="8"/>
  <c r="BX174" i="8"/>
  <c r="CA174" i="8"/>
  <c r="CI174" i="8"/>
  <c r="CL174" i="8"/>
  <c r="CT174" i="8"/>
  <c r="CW174" i="8"/>
  <c r="DE174" i="8"/>
  <c r="DH174" i="8"/>
  <c r="DP174" i="8"/>
  <c r="DS174" i="8"/>
  <c r="EA174" i="8"/>
  <c r="ED174" i="8"/>
  <c r="EL174" i="8"/>
  <c r="EO174" i="8"/>
  <c r="EW174" i="8"/>
  <c r="EZ174" i="8"/>
  <c r="FH174" i="8"/>
  <c r="FK174" i="8"/>
  <c r="D175" i="8"/>
  <c r="H175" i="8"/>
  <c r="N175" i="8"/>
  <c r="O175" i="8"/>
  <c r="P175" i="8"/>
  <c r="Q175" i="8"/>
  <c r="R175" i="8"/>
  <c r="S175" i="8"/>
  <c r="T175" i="8"/>
  <c r="V175" i="8"/>
  <c r="CU175" i="8" s="1"/>
  <c r="W175" i="8"/>
  <c r="Y175" i="8"/>
  <c r="Z175" i="8"/>
  <c r="AA175" i="8"/>
  <c r="AB175" i="8"/>
  <c r="CP175" i="8" s="1"/>
  <c r="AC175" i="8"/>
  <c r="AD175" i="8"/>
  <c r="AE175" i="8"/>
  <c r="AG175" i="8"/>
  <c r="AH175" i="8"/>
  <c r="AJ175" i="8"/>
  <c r="AK175" i="8"/>
  <c r="BR175" i="8" s="1"/>
  <c r="AL175" i="8"/>
  <c r="AM175" i="8"/>
  <c r="AN175" i="8"/>
  <c r="AO175" i="8"/>
  <c r="AP175" i="8"/>
  <c r="AR175" i="8"/>
  <c r="AS175" i="8"/>
  <c r="AU175" i="8"/>
  <c r="AV175" i="8"/>
  <c r="AW175" i="8"/>
  <c r="AX175" i="8"/>
  <c r="AY175" i="8"/>
  <c r="DB175" i="8" s="1"/>
  <c r="AZ175" i="8"/>
  <c r="BA175" i="8"/>
  <c r="BB175" i="8"/>
  <c r="BE175" i="8"/>
  <c r="BM175" i="8"/>
  <c r="BP175" i="8"/>
  <c r="BX175" i="8"/>
  <c r="CA175" i="8"/>
  <c r="CI175" i="8"/>
  <c r="CL175" i="8"/>
  <c r="CT175" i="8"/>
  <c r="CW175" i="8"/>
  <c r="DE175" i="8"/>
  <c r="DH175" i="8"/>
  <c r="DP175" i="8"/>
  <c r="DS175" i="8"/>
  <c r="EA175" i="8"/>
  <c r="ED175" i="8"/>
  <c r="EL175" i="8"/>
  <c r="EO175" i="8"/>
  <c r="EW175" i="8"/>
  <c r="EZ175" i="8"/>
  <c r="FH175" i="8"/>
  <c r="FK175" i="8"/>
  <c r="D176" i="8"/>
  <c r="H176" i="8"/>
  <c r="N176" i="8"/>
  <c r="O176" i="8"/>
  <c r="P176" i="8"/>
  <c r="Q176" i="8"/>
  <c r="R176" i="8"/>
  <c r="S176" i="8"/>
  <c r="T176" i="8"/>
  <c r="V176" i="8"/>
  <c r="W176" i="8"/>
  <c r="Y176" i="8"/>
  <c r="Z176" i="8"/>
  <c r="AA176" i="8"/>
  <c r="AB176" i="8"/>
  <c r="AC176" i="8"/>
  <c r="AD176" i="8"/>
  <c r="AE176" i="8"/>
  <c r="AG176" i="8"/>
  <c r="AH176" i="8"/>
  <c r="AJ176" i="8"/>
  <c r="AK176" i="8"/>
  <c r="AL176" i="8"/>
  <c r="AM176" i="8"/>
  <c r="AN176" i="8"/>
  <c r="AO176" i="8"/>
  <c r="AP176" i="8"/>
  <c r="AR176" i="8"/>
  <c r="AS176" i="8"/>
  <c r="AU176" i="8"/>
  <c r="AV176" i="8"/>
  <c r="AW176" i="8"/>
  <c r="AX176" i="8"/>
  <c r="AY176" i="8"/>
  <c r="DM176" i="8" s="1"/>
  <c r="AZ176" i="8"/>
  <c r="BA176" i="8"/>
  <c r="BB176" i="8"/>
  <c r="BE176" i="8"/>
  <c r="BM176" i="8"/>
  <c r="BP176" i="8"/>
  <c r="BX176" i="8"/>
  <c r="CA176" i="8"/>
  <c r="CI176" i="8"/>
  <c r="CL176" i="8"/>
  <c r="CT176" i="8"/>
  <c r="CW176" i="8"/>
  <c r="DE176" i="8"/>
  <c r="DH176" i="8"/>
  <c r="DP176" i="8"/>
  <c r="DS176" i="8"/>
  <c r="EA176" i="8"/>
  <c r="ED176" i="8"/>
  <c r="EL176" i="8"/>
  <c r="EO176" i="8"/>
  <c r="EW176" i="8"/>
  <c r="EZ176" i="8"/>
  <c r="FH176" i="8"/>
  <c r="FK176" i="8"/>
  <c r="D177" i="8"/>
  <c r="H177" i="8"/>
  <c r="N177" i="8"/>
  <c r="O177" i="8"/>
  <c r="P177" i="8"/>
  <c r="Q177" i="8"/>
  <c r="R177" i="8"/>
  <c r="S177" i="8"/>
  <c r="T177" i="8"/>
  <c r="V177" i="8"/>
  <c r="W177" i="8"/>
  <c r="BD177" i="8" s="1"/>
  <c r="Y177" i="8"/>
  <c r="Z177" i="8"/>
  <c r="AA177" i="8"/>
  <c r="AB177" i="8"/>
  <c r="AC177" i="8"/>
  <c r="AD177" i="8"/>
  <c r="AE177" i="8"/>
  <c r="AG177" i="8"/>
  <c r="AH177" i="8"/>
  <c r="AJ177" i="8"/>
  <c r="AK177" i="8"/>
  <c r="AL177" i="8"/>
  <c r="AM177" i="8"/>
  <c r="AN177" i="8"/>
  <c r="AO177" i="8"/>
  <c r="AP177" i="8"/>
  <c r="AR177" i="8"/>
  <c r="AS177" i="8"/>
  <c r="AU177" i="8"/>
  <c r="AV177" i="8"/>
  <c r="AW177" i="8"/>
  <c r="AX177" i="8"/>
  <c r="AY177" i="8"/>
  <c r="AZ177" i="8"/>
  <c r="BA177" i="8"/>
  <c r="BB177" i="8"/>
  <c r="BE177" i="8"/>
  <c r="BM177" i="8"/>
  <c r="BP177" i="8"/>
  <c r="BX177" i="8"/>
  <c r="CA177" i="8"/>
  <c r="CI177" i="8"/>
  <c r="CL177" i="8"/>
  <c r="CT177" i="8"/>
  <c r="CW177" i="8"/>
  <c r="DE177" i="8"/>
  <c r="DH177" i="8"/>
  <c r="DP177" i="8"/>
  <c r="DS177" i="8"/>
  <c r="EA177" i="8"/>
  <c r="ED177" i="8"/>
  <c r="EL177" i="8"/>
  <c r="EO177" i="8"/>
  <c r="EW177" i="8"/>
  <c r="EZ177" i="8"/>
  <c r="FH177" i="8"/>
  <c r="FK177" i="8"/>
  <c r="D178" i="8"/>
  <c r="H178" i="8"/>
  <c r="N178" i="8"/>
  <c r="O178" i="8"/>
  <c r="P178" i="8"/>
  <c r="Q178" i="8"/>
  <c r="R178" i="8"/>
  <c r="S178" i="8"/>
  <c r="T178" i="8"/>
  <c r="BW178" i="8" s="1"/>
  <c r="V178" i="8"/>
  <c r="W178" i="8"/>
  <c r="Y178" i="8"/>
  <c r="Z178" i="8"/>
  <c r="AA178" i="8"/>
  <c r="AB178" i="8"/>
  <c r="AC178" i="8"/>
  <c r="AD178" i="8"/>
  <c r="DC178" i="8" s="1"/>
  <c r="AE178" i="8"/>
  <c r="AG178" i="8"/>
  <c r="AH178" i="8"/>
  <c r="AJ178" i="8"/>
  <c r="AK178" i="8"/>
  <c r="AL178" i="8"/>
  <c r="AM178" i="8"/>
  <c r="AN178" i="8"/>
  <c r="AO178" i="8"/>
  <c r="AP178" i="8"/>
  <c r="AR178" i="8"/>
  <c r="AS178" i="8"/>
  <c r="CV178" i="8" s="1"/>
  <c r="AU178" i="8"/>
  <c r="AV178" i="8"/>
  <c r="AW178" i="8"/>
  <c r="AX178" i="8"/>
  <c r="AY178" i="8"/>
  <c r="AZ178" i="8"/>
  <c r="BA178" i="8"/>
  <c r="BB178" i="8"/>
  <c r="BE178" i="8"/>
  <c r="BM178" i="8"/>
  <c r="BP178" i="8"/>
  <c r="BX178" i="8"/>
  <c r="CA178" i="8"/>
  <c r="CI178" i="8"/>
  <c r="CL178" i="8"/>
  <c r="CT178" i="8"/>
  <c r="CW178" i="8"/>
  <c r="DE178" i="8"/>
  <c r="DH178" i="8"/>
  <c r="DP178" i="8"/>
  <c r="DS178" i="8"/>
  <c r="EA178" i="8"/>
  <c r="ED178" i="8"/>
  <c r="EL178" i="8"/>
  <c r="EO178" i="8"/>
  <c r="EW178" i="8"/>
  <c r="EZ178" i="8"/>
  <c r="FH178" i="8"/>
  <c r="FK178" i="8"/>
  <c r="D179" i="8"/>
  <c r="H179" i="8"/>
  <c r="BZ179" i="8" s="1"/>
  <c r="N179" i="8"/>
  <c r="O179" i="8"/>
  <c r="P179" i="8"/>
  <c r="Q179" i="8"/>
  <c r="R179" i="8"/>
  <c r="S179" i="8"/>
  <c r="T179" i="8"/>
  <c r="V179" i="8"/>
  <c r="W179" i="8"/>
  <c r="Y179" i="8"/>
  <c r="Z179" i="8"/>
  <c r="AA179" i="8"/>
  <c r="AB179" i="8"/>
  <c r="AC179" i="8"/>
  <c r="AD179" i="8"/>
  <c r="AE179" i="8"/>
  <c r="AG179" i="8"/>
  <c r="AH179" i="8"/>
  <c r="AJ179" i="8"/>
  <c r="AK179" i="8"/>
  <c r="AL179" i="8"/>
  <c r="AM179" i="8"/>
  <c r="AN179" i="8"/>
  <c r="AO179" i="8"/>
  <c r="AP179" i="8"/>
  <c r="AR179" i="8"/>
  <c r="AS179" i="8"/>
  <c r="AU179" i="8"/>
  <c r="AV179" i="8"/>
  <c r="AW179" i="8"/>
  <c r="AX179" i="8"/>
  <c r="AY179" i="8"/>
  <c r="AZ179" i="8"/>
  <c r="BA179" i="8"/>
  <c r="BB179" i="8"/>
  <c r="BE179" i="8"/>
  <c r="BM179" i="8"/>
  <c r="BP179" i="8"/>
  <c r="BX179" i="8"/>
  <c r="CA179" i="8"/>
  <c r="CI179" i="8"/>
  <c r="CL179" i="8"/>
  <c r="CT179" i="8"/>
  <c r="CW179" i="8"/>
  <c r="DE179" i="8"/>
  <c r="DH179" i="8"/>
  <c r="DP179" i="8"/>
  <c r="DS179" i="8"/>
  <c r="EA179" i="8"/>
  <c r="ED179" i="8"/>
  <c r="EL179" i="8"/>
  <c r="EO179" i="8"/>
  <c r="EW179" i="8"/>
  <c r="EZ179" i="8"/>
  <c r="FH179" i="8"/>
  <c r="FK179" i="8"/>
  <c r="D180" i="8"/>
  <c r="BC180" i="8" s="1"/>
  <c r="H180" i="8"/>
  <c r="N180" i="8"/>
  <c r="O180" i="8"/>
  <c r="P180" i="8"/>
  <c r="Q180" i="8"/>
  <c r="R180" i="8"/>
  <c r="S180" i="8"/>
  <c r="T180" i="8"/>
  <c r="BW180" i="8" s="1"/>
  <c r="V180" i="8"/>
  <c r="W180" i="8"/>
  <c r="Y180" i="8"/>
  <c r="Z180" i="8"/>
  <c r="AA180" i="8"/>
  <c r="AB180" i="8"/>
  <c r="AC180" i="8"/>
  <c r="AD180" i="8"/>
  <c r="AE180" i="8"/>
  <c r="AG180" i="8"/>
  <c r="AH180" i="8"/>
  <c r="AJ180" i="8"/>
  <c r="AK180" i="8"/>
  <c r="AL180" i="8"/>
  <c r="AM180" i="8"/>
  <c r="AN180" i="8"/>
  <c r="AO180" i="8"/>
  <c r="AP180" i="8"/>
  <c r="AR180" i="8"/>
  <c r="AS180" i="8"/>
  <c r="AU180" i="8"/>
  <c r="AV180" i="8"/>
  <c r="AW180" i="8"/>
  <c r="AX180" i="8"/>
  <c r="AY180" i="8"/>
  <c r="AZ180" i="8"/>
  <c r="BA180" i="8"/>
  <c r="BB180" i="8"/>
  <c r="BE180" i="8"/>
  <c r="BM180" i="8"/>
  <c r="BP180" i="8"/>
  <c r="BX180" i="8"/>
  <c r="CA180" i="8"/>
  <c r="CI180" i="8"/>
  <c r="CL180" i="8"/>
  <c r="CT180" i="8"/>
  <c r="CW180" i="8"/>
  <c r="DE180" i="8"/>
  <c r="DH180" i="8"/>
  <c r="DP180" i="8"/>
  <c r="DS180" i="8"/>
  <c r="EA180" i="8"/>
  <c r="ED180" i="8"/>
  <c r="EL180" i="8"/>
  <c r="EO180" i="8"/>
  <c r="EW180" i="8"/>
  <c r="EZ180" i="8"/>
  <c r="FH180" i="8"/>
  <c r="FK180" i="8"/>
  <c r="D181" i="8"/>
  <c r="H181" i="8"/>
  <c r="N181" i="8"/>
  <c r="O181" i="8"/>
  <c r="P181" i="8"/>
  <c r="Q181" i="8"/>
  <c r="R181" i="8"/>
  <c r="S181" i="8"/>
  <c r="T181" i="8"/>
  <c r="V181" i="8"/>
  <c r="W181" i="8"/>
  <c r="Y181" i="8"/>
  <c r="Z181" i="8"/>
  <c r="AA181" i="8"/>
  <c r="AB181" i="8"/>
  <c r="AC181" i="8"/>
  <c r="AD181" i="8"/>
  <c r="AE181" i="8"/>
  <c r="AG181" i="8"/>
  <c r="AH181" i="8"/>
  <c r="AJ181" i="8"/>
  <c r="AK181" i="8"/>
  <c r="DJ181" i="8" s="1"/>
  <c r="AL181" i="8"/>
  <c r="AM181" i="8"/>
  <c r="AN181" i="8"/>
  <c r="AO181" i="8"/>
  <c r="AP181" i="8"/>
  <c r="AR181" i="8"/>
  <c r="AS181" i="8"/>
  <c r="CV181" i="8" s="1"/>
  <c r="AU181" i="8"/>
  <c r="CB181" i="8" s="1"/>
  <c r="AV181" i="8"/>
  <c r="AW181" i="8"/>
  <c r="AX181" i="8"/>
  <c r="AY181" i="8"/>
  <c r="CF181" i="8" s="1"/>
  <c r="AZ181" i="8"/>
  <c r="BA181" i="8"/>
  <c r="BB181" i="8"/>
  <c r="BE181" i="8"/>
  <c r="BM181" i="8"/>
  <c r="BP181" i="8"/>
  <c r="BX181" i="8"/>
  <c r="CA181" i="8"/>
  <c r="CI181" i="8"/>
  <c r="CL181" i="8"/>
  <c r="CT181" i="8"/>
  <c r="CW181" i="8"/>
  <c r="DE181" i="8"/>
  <c r="DH181" i="8"/>
  <c r="DP181" i="8"/>
  <c r="DS181" i="8"/>
  <c r="EA181" i="8"/>
  <c r="ED181" i="8"/>
  <c r="EL181" i="8"/>
  <c r="EO181" i="8"/>
  <c r="EW181" i="8"/>
  <c r="EZ181" i="8"/>
  <c r="FH181" i="8"/>
  <c r="FK181" i="8"/>
  <c r="D182" i="8"/>
  <c r="H182" i="8"/>
  <c r="N182" i="8"/>
  <c r="O182" i="8"/>
  <c r="P182" i="8"/>
  <c r="Q182" i="8"/>
  <c r="R182" i="8"/>
  <c r="BU182" i="8" s="1"/>
  <c r="S182" i="8"/>
  <c r="T182" i="8"/>
  <c r="V182" i="8"/>
  <c r="W182" i="8"/>
  <c r="Y182" i="8"/>
  <c r="Z182" i="8"/>
  <c r="AA182" i="8"/>
  <c r="AB182" i="8"/>
  <c r="AC182" i="8"/>
  <c r="AD182" i="8"/>
  <c r="AE182" i="8"/>
  <c r="AG182" i="8"/>
  <c r="AH182" i="8"/>
  <c r="AJ182" i="8"/>
  <c r="AK182" i="8"/>
  <c r="AL182" i="8"/>
  <c r="AM182" i="8"/>
  <c r="AN182" i="8"/>
  <c r="AO182" i="8"/>
  <c r="AP182" i="8"/>
  <c r="AR182" i="8"/>
  <c r="AS182" i="8"/>
  <c r="AU182" i="8"/>
  <c r="AV182" i="8"/>
  <c r="AW182" i="8"/>
  <c r="AX182" i="8"/>
  <c r="AY182" i="8"/>
  <c r="AZ182" i="8"/>
  <c r="BA182" i="8"/>
  <c r="BB182" i="8"/>
  <c r="BE182" i="8"/>
  <c r="BM182" i="8"/>
  <c r="BP182" i="8"/>
  <c r="BX182" i="8"/>
  <c r="CA182" i="8"/>
  <c r="CI182" i="8"/>
  <c r="CL182" i="8"/>
  <c r="CT182" i="8"/>
  <c r="CW182" i="8"/>
  <c r="DE182" i="8"/>
  <c r="DH182" i="8"/>
  <c r="DP182" i="8"/>
  <c r="DS182" i="8"/>
  <c r="EA182" i="8"/>
  <c r="ED182" i="8"/>
  <c r="EL182" i="8"/>
  <c r="EO182" i="8"/>
  <c r="EW182" i="8"/>
  <c r="EZ182" i="8"/>
  <c r="FH182" i="8"/>
  <c r="FK182" i="8"/>
  <c r="D183" i="8"/>
  <c r="H183" i="8"/>
  <c r="N183" i="8"/>
  <c r="O183" i="8"/>
  <c r="P183" i="8"/>
  <c r="Q183" i="8"/>
  <c r="R183" i="8"/>
  <c r="S183" i="8"/>
  <c r="T183" i="8"/>
  <c r="V183" i="8"/>
  <c r="W183" i="8"/>
  <c r="Y183" i="8"/>
  <c r="Z183" i="8"/>
  <c r="AA183" i="8"/>
  <c r="AB183" i="8"/>
  <c r="AC183" i="8"/>
  <c r="ET183" i="8" s="1"/>
  <c r="AD183" i="8"/>
  <c r="AE183" i="8"/>
  <c r="AG183" i="8"/>
  <c r="AH183" i="8"/>
  <c r="AJ183" i="8"/>
  <c r="AK183" i="8"/>
  <c r="AL183" i="8"/>
  <c r="AM183" i="8"/>
  <c r="AN183" i="8"/>
  <c r="AO183" i="8"/>
  <c r="AP183" i="8"/>
  <c r="AR183" i="8"/>
  <c r="AS183" i="8"/>
  <c r="AU183" i="8"/>
  <c r="AV183" i="8"/>
  <c r="AW183" i="8"/>
  <c r="AX183" i="8"/>
  <c r="AY183" i="8"/>
  <c r="AZ183" i="8"/>
  <c r="BA183" i="8"/>
  <c r="BB183" i="8"/>
  <c r="BE183" i="8"/>
  <c r="BM183" i="8"/>
  <c r="BP183" i="8"/>
  <c r="BX183" i="8"/>
  <c r="CA183" i="8"/>
  <c r="CI183" i="8"/>
  <c r="CL183" i="8"/>
  <c r="CT183" i="8"/>
  <c r="CW183" i="8"/>
  <c r="DE183" i="8"/>
  <c r="DH183" i="8"/>
  <c r="DP183" i="8"/>
  <c r="DS183" i="8"/>
  <c r="EA183" i="8"/>
  <c r="ED183" i="8"/>
  <c r="EL183" i="8"/>
  <c r="EO183" i="8"/>
  <c r="EW183" i="8"/>
  <c r="EZ183" i="8"/>
  <c r="FH183" i="8"/>
  <c r="FK183" i="8"/>
  <c r="D184" i="8"/>
  <c r="BC184" i="8" s="1"/>
  <c r="H184" i="8"/>
  <c r="N184" i="8"/>
  <c r="O184" i="8"/>
  <c r="P184" i="8"/>
  <c r="Q184" i="8"/>
  <c r="R184" i="8"/>
  <c r="S184" i="8"/>
  <c r="T184" i="8"/>
  <c r="V184" i="8"/>
  <c r="W184" i="8"/>
  <c r="Y184" i="8"/>
  <c r="Z184" i="8"/>
  <c r="AA184" i="8"/>
  <c r="AB184" i="8"/>
  <c r="AC184" i="8"/>
  <c r="AD184" i="8"/>
  <c r="AE184" i="8"/>
  <c r="AG184" i="8"/>
  <c r="AH184" i="8"/>
  <c r="AJ184" i="8"/>
  <c r="AK184" i="8"/>
  <c r="AL184" i="8"/>
  <c r="AM184" i="8"/>
  <c r="AN184" i="8"/>
  <c r="AO184" i="8"/>
  <c r="AP184" i="8"/>
  <c r="AR184" i="8"/>
  <c r="AS184" i="8"/>
  <c r="AU184" i="8"/>
  <c r="AV184" i="8"/>
  <c r="AW184" i="8"/>
  <c r="AX184" i="8"/>
  <c r="AY184" i="8"/>
  <c r="AZ184" i="8"/>
  <c r="BA184" i="8"/>
  <c r="BB184" i="8"/>
  <c r="BE184" i="8"/>
  <c r="BM184" i="8"/>
  <c r="BP184" i="8"/>
  <c r="BX184" i="8"/>
  <c r="CA184" i="8"/>
  <c r="CI184" i="8"/>
  <c r="CL184" i="8"/>
  <c r="CT184" i="8"/>
  <c r="CW184" i="8"/>
  <c r="DE184" i="8"/>
  <c r="DH184" i="8"/>
  <c r="DP184" i="8"/>
  <c r="DS184" i="8"/>
  <c r="EA184" i="8"/>
  <c r="ED184" i="8"/>
  <c r="EL184" i="8"/>
  <c r="EO184" i="8"/>
  <c r="EW184" i="8"/>
  <c r="EZ184" i="8"/>
  <c r="FH184" i="8"/>
  <c r="FK184" i="8"/>
  <c r="D185" i="8"/>
  <c r="H185" i="8"/>
  <c r="N185" i="8"/>
  <c r="O185" i="8"/>
  <c r="P185" i="8"/>
  <c r="Q185" i="8"/>
  <c r="R185" i="8"/>
  <c r="S185" i="8"/>
  <c r="T185" i="8"/>
  <c r="V185" i="8"/>
  <c r="W185" i="8"/>
  <c r="Y185" i="8"/>
  <c r="Z185" i="8"/>
  <c r="AA185" i="8"/>
  <c r="AB185" i="8"/>
  <c r="AC185" i="8"/>
  <c r="AD185" i="8"/>
  <c r="AE185" i="8"/>
  <c r="AG185" i="8"/>
  <c r="AH185" i="8"/>
  <c r="AJ185" i="8"/>
  <c r="AK185" i="8"/>
  <c r="AL185" i="8"/>
  <c r="AM185" i="8"/>
  <c r="AN185" i="8"/>
  <c r="AO185" i="8"/>
  <c r="AP185" i="8"/>
  <c r="AR185" i="8"/>
  <c r="AS185" i="8"/>
  <c r="AU185" i="8"/>
  <c r="AV185" i="8"/>
  <c r="AW185" i="8"/>
  <c r="AX185" i="8"/>
  <c r="AY185" i="8"/>
  <c r="AZ185" i="8"/>
  <c r="BA185" i="8"/>
  <c r="BB185" i="8"/>
  <c r="BE185" i="8"/>
  <c r="BM185" i="8"/>
  <c r="BP185" i="8"/>
  <c r="BX185" i="8"/>
  <c r="CA185" i="8"/>
  <c r="CI185" i="8"/>
  <c r="CL185" i="8"/>
  <c r="CT185" i="8"/>
  <c r="CW185" i="8"/>
  <c r="DE185" i="8"/>
  <c r="DH185" i="8"/>
  <c r="DP185" i="8"/>
  <c r="DS185" i="8"/>
  <c r="EA185" i="8"/>
  <c r="ED185" i="8"/>
  <c r="EL185" i="8"/>
  <c r="EO185" i="8"/>
  <c r="EW185" i="8"/>
  <c r="EZ185" i="8"/>
  <c r="FH185" i="8"/>
  <c r="FK185" i="8"/>
  <c r="D186" i="8"/>
  <c r="H186" i="8"/>
  <c r="N186" i="8"/>
  <c r="O186" i="8"/>
  <c r="P186" i="8"/>
  <c r="Q186" i="8"/>
  <c r="R186" i="8"/>
  <c r="S186" i="8"/>
  <c r="T186" i="8"/>
  <c r="V186" i="8"/>
  <c r="W186" i="8"/>
  <c r="Y186" i="8"/>
  <c r="Z186" i="8"/>
  <c r="AA186" i="8"/>
  <c r="AB186" i="8"/>
  <c r="AC186" i="8"/>
  <c r="AD186" i="8"/>
  <c r="AE186" i="8"/>
  <c r="AG186" i="8"/>
  <c r="AH186" i="8"/>
  <c r="AJ186" i="8"/>
  <c r="AK186" i="8"/>
  <c r="AL186" i="8"/>
  <c r="AM186" i="8"/>
  <c r="AN186" i="8"/>
  <c r="AO186" i="8"/>
  <c r="AP186" i="8"/>
  <c r="AR186" i="8"/>
  <c r="AS186" i="8"/>
  <c r="AU186" i="8"/>
  <c r="AV186" i="8"/>
  <c r="AW186" i="8"/>
  <c r="AX186" i="8"/>
  <c r="AY186" i="8"/>
  <c r="AZ186" i="8"/>
  <c r="BA186" i="8"/>
  <c r="BB186" i="8"/>
  <c r="BE186" i="8"/>
  <c r="BM186" i="8"/>
  <c r="BP186" i="8"/>
  <c r="BX186" i="8"/>
  <c r="CA186" i="8"/>
  <c r="CI186" i="8"/>
  <c r="CL186" i="8"/>
  <c r="CT186" i="8"/>
  <c r="CW186" i="8"/>
  <c r="DE186" i="8"/>
  <c r="DH186" i="8"/>
  <c r="DP186" i="8"/>
  <c r="DS186" i="8"/>
  <c r="EA186" i="8"/>
  <c r="ED186" i="8"/>
  <c r="EL186" i="8"/>
  <c r="EO186" i="8"/>
  <c r="EW186" i="8"/>
  <c r="EZ186" i="8"/>
  <c r="FH186" i="8"/>
  <c r="FK186" i="8"/>
  <c r="D187" i="8"/>
  <c r="H187" i="8"/>
  <c r="N187" i="8"/>
  <c r="O187" i="8"/>
  <c r="P187" i="8"/>
  <c r="Q187" i="8"/>
  <c r="R187" i="8"/>
  <c r="CF187" i="8" s="1"/>
  <c r="S187" i="8"/>
  <c r="T187" i="8"/>
  <c r="V187" i="8"/>
  <c r="W187" i="8"/>
  <c r="Y187" i="8"/>
  <c r="Z187" i="8"/>
  <c r="AA187" i="8"/>
  <c r="AB187" i="8"/>
  <c r="BI187" i="8" s="1"/>
  <c r="AC187" i="8"/>
  <c r="AD187" i="8"/>
  <c r="AE187" i="8"/>
  <c r="AG187" i="8"/>
  <c r="BN187" i="8" s="1"/>
  <c r="AH187" i="8"/>
  <c r="AJ187" i="8"/>
  <c r="AK187" i="8"/>
  <c r="AL187" i="8"/>
  <c r="DV187" i="8" s="1"/>
  <c r="AM187" i="8"/>
  <c r="AN187" i="8"/>
  <c r="AO187" i="8"/>
  <c r="AP187" i="8"/>
  <c r="AR187" i="8"/>
  <c r="AS187" i="8"/>
  <c r="AU187" i="8"/>
  <c r="AV187" i="8"/>
  <c r="DJ187" i="8" s="1"/>
  <c r="AW187" i="8"/>
  <c r="AX187" i="8"/>
  <c r="AY187" i="8"/>
  <c r="AZ187" i="8"/>
  <c r="BA187" i="8"/>
  <c r="BB187" i="8"/>
  <c r="BE187" i="8"/>
  <c r="BM187" i="8"/>
  <c r="BP187" i="8"/>
  <c r="BX187" i="8"/>
  <c r="CA187" i="8"/>
  <c r="CI187" i="8"/>
  <c r="CL187" i="8"/>
  <c r="CT187" i="8"/>
  <c r="CW187" i="8"/>
  <c r="DE187" i="8"/>
  <c r="DH187" i="8"/>
  <c r="DP187" i="8"/>
  <c r="DS187" i="8"/>
  <c r="EA187" i="8"/>
  <c r="ED187" i="8"/>
  <c r="EL187" i="8"/>
  <c r="EO187" i="8"/>
  <c r="EW187" i="8"/>
  <c r="EZ187" i="8"/>
  <c r="FH187" i="8"/>
  <c r="FK187" i="8"/>
  <c r="D188" i="8"/>
  <c r="H188" i="8"/>
  <c r="N188" i="8"/>
  <c r="O188" i="8"/>
  <c r="P188" i="8"/>
  <c r="Q188" i="8"/>
  <c r="R188" i="8"/>
  <c r="S188" i="8"/>
  <c r="T188" i="8"/>
  <c r="V188" i="8"/>
  <c r="W188" i="8"/>
  <c r="BD188" i="8" s="1"/>
  <c r="Y188" i="8"/>
  <c r="Z188" i="8"/>
  <c r="FM188" i="8" s="1"/>
  <c r="AA188" i="8"/>
  <c r="AB188" i="8"/>
  <c r="AC188" i="8"/>
  <c r="AD188" i="8"/>
  <c r="AE188" i="8"/>
  <c r="AG188" i="8"/>
  <c r="AH188" i="8"/>
  <c r="AJ188" i="8"/>
  <c r="AK188" i="8"/>
  <c r="AL188" i="8"/>
  <c r="AM188" i="8"/>
  <c r="AN188" i="8"/>
  <c r="AO188" i="8"/>
  <c r="AP188" i="8"/>
  <c r="AR188" i="8"/>
  <c r="AS188" i="8"/>
  <c r="CV188" i="8" s="1"/>
  <c r="AU188" i="8"/>
  <c r="AV188" i="8"/>
  <c r="AW188" i="8"/>
  <c r="AX188" i="8"/>
  <c r="DA188" i="8" s="1"/>
  <c r="AY188" i="8"/>
  <c r="AZ188" i="8"/>
  <c r="BA188" i="8"/>
  <c r="BB188" i="8"/>
  <c r="BE188" i="8"/>
  <c r="BM188" i="8"/>
  <c r="BP188" i="8"/>
  <c r="BX188" i="8"/>
  <c r="CA188" i="8"/>
  <c r="CI188" i="8"/>
  <c r="CL188" i="8"/>
  <c r="CT188" i="8"/>
  <c r="CW188" i="8"/>
  <c r="DE188" i="8"/>
  <c r="DH188" i="8"/>
  <c r="DP188" i="8"/>
  <c r="DS188" i="8"/>
  <c r="EA188" i="8"/>
  <c r="ED188" i="8"/>
  <c r="EL188" i="8"/>
  <c r="EO188" i="8"/>
  <c r="EW188" i="8"/>
  <c r="EZ188" i="8"/>
  <c r="FH188" i="8"/>
  <c r="FK188" i="8"/>
  <c r="D189" i="8"/>
  <c r="H189" i="8"/>
  <c r="BD189" i="8" s="1"/>
  <c r="N189" i="8"/>
  <c r="O189" i="8"/>
  <c r="P189" i="8"/>
  <c r="Q189" i="8"/>
  <c r="BT189" i="8" s="1"/>
  <c r="R189" i="8"/>
  <c r="S189" i="8"/>
  <c r="BK189" i="8" s="1"/>
  <c r="T189" i="8"/>
  <c r="V189" i="8"/>
  <c r="W189" i="8"/>
  <c r="Y189" i="8"/>
  <c r="Z189" i="8"/>
  <c r="AA189" i="8"/>
  <c r="AB189" i="8"/>
  <c r="AC189" i="8"/>
  <c r="AD189" i="8"/>
  <c r="AE189" i="8"/>
  <c r="AG189" i="8"/>
  <c r="AH189" i="8"/>
  <c r="AJ189" i="8"/>
  <c r="AK189" i="8"/>
  <c r="AL189" i="8"/>
  <c r="AM189" i="8"/>
  <c r="AN189" i="8"/>
  <c r="AO189" i="8"/>
  <c r="AP189" i="8"/>
  <c r="AR189" i="8"/>
  <c r="AS189" i="8"/>
  <c r="AU189" i="8"/>
  <c r="AV189" i="8"/>
  <c r="AW189" i="8"/>
  <c r="AX189" i="8"/>
  <c r="AY189" i="8"/>
  <c r="AZ189" i="8"/>
  <c r="BA189" i="8"/>
  <c r="CH189" i="8" s="1"/>
  <c r="BB189" i="8"/>
  <c r="BE189" i="8"/>
  <c r="BM189" i="8"/>
  <c r="BP189" i="8"/>
  <c r="BX189" i="8"/>
  <c r="CA189" i="8"/>
  <c r="CI189" i="8"/>
  <c r="CL189" i="8"/>
  <c r="CN189" i="8"/>
  <c r="CT189" i="8"/>
  <c r="CW189" i="8"/>
  <c r="DE189" i="8"/>
  <c r="DH189" i="8"/>
  <c r="DP189" i="8"/>
  <c r="DS189" i="8"/>
  <c r="EA189" i="8"/>
  <c r="ED189" i="8"/>
  <c r="EL189" i="8"/>
  <c r="EO189" i="8"/>
  <c r="EW189" i="8"/>
  <c r="EZ189" i="8"/>
  <c r="FH189" i="8"/>
  <c r="FK189" i="8"/>
  <c r="D190" i="8"/>
  <c r="H190" i="8"/>
  <c r="N190" i="8"/>
  <c r="O190" i="8"/>
  <c r="P190" i="8"/>
  <c r="Q190" i="8"/>
  <c r="R190" i="8"/>
  <c r="S190" i="8"/>
  <c r="T190" i="8"/>
  <c r="V190" i="8"/>
  <c r="W190" i="8"/>
  <c r="Y190" i="8"/>
  <c r="Z190" i="8"/>
  <c r="AA190" i="8"/>
  <c r="AB190" i="8"/>
  <c r="AC190" i="8"/>
  <c r="AD190" i="8"/>
  <c r="AE190" i="8"/>
  <c r="AG190" i="8"/>
  <c r="AH190" i="8"/>
  <c r="AJ190" i="8"/>
  <c r="AK190" i="8"/>
  <c r="AL190" i="8"/>
  <c r="AM190" i="8"/>
  <c r="AN190" i="8"/>
  <c r="AO190" i="8"/>
  <c r="AP190" i="8"/>
  <c r="AR190" i="8"/>
  <c r="AS190" i="8"/>
  <c r="AU190" i="8"/>
  <c r="AV190" i="8"/>
  <c r="AW190" i="8"/>
  <c r="AX190" i="8"/>
  <c r="AY190" i="8"/>
  <c r="AZ190" i="8"/>
  <c r="BA190" i="8"/>
  <c r="BB190" i="8"/>
  <c r="BE190" i="8"/>
  <c r="BM190" i="8"/>
  <c r="BP190" i="8"/>
  <c r="BX190" i="8"/>
  <c r="CA190" i="8"/>
  <c r="CI190" i="8"/>
  <c r="CL190" i="8"/>
  <c r="CT190" i="8"/>
  <c r="CW190" i="8"/>
  <c r="DE190" i="8"/>
  <c r="DH190" i="8"/>
  <c r="DP190" i="8"/>
  <c r="DS190" i="8"/>
  <c r="EA190" i="8"/>
  <c r="ED190" i="8"/>
  <c r="EL190" i="8"/>
  <c r="EO190" i="8"/>
  <c r="EW190" i="8"/>
  <c r="EZ190" i="8"/>
  <c r="FH190" i="8"/>
  <c r="FK190" i="8"/>
  <c r="D191" i="8"/>
  <c r="H191" i="8"/>
  <c r="N191" i="8"/>
  <c r="O191" i="8"/>
  <c r="P191" i="8"/>
  <c r="Q191" i="8"/>
  <c r="R191" i="8"/>
  <c r="S191" i="8"/>
  <c r="T191" i="8"/>
  <c r="V191" i="8"/>
  <c r="W191" i="8"/>
  <c r="Y191" i="8"/>
  <c r="Z191" i="8"/>
  <c r="AA191" i="8"/>
  <c r="AB191" i="8"/>
  <c r="AC191" i="8"/>
  <c r="AD191" i="8"/>
  <c r="AE191" i="8"/>
  <c r="AG191" i="8"/>
  <c r="AH191" i="8"/>
  <c r="AJ191" i="8"/>
  <c r="AK191" i="8"/>
  <c r="AL191" i="8"/>
  <c r="AM191" i="8"/>
  <c r="AN191" i="8"/>
  <c r="AO191" i="8"/>
  <c r="AP191" i="8"/>
  <c r="AR191" i="8"/>
  <c r="AS191" i="8"/>
  <c r="AU191" i="8"/>
  <c r="AV191" i="8"/>
  <c r="AW191" i="8"/>
  <c r="AX191" i="8"/>
  <c r="AY191" i="8"/>
  <c r="AZ191" i="8"/>
  <c r="BA191" i="8"/>
  <c r="BB191" i="8"/>
  <c r="BE191" i="8"/>
  <c r="BM191" i="8"/>
  <c r="BP191" i="8"/>
  <c r="BX191" i="8"/>
  <c r="CA191" i="8"/>
  <c r="CI191" i="8"/>
  <c r="CL191" i="8"/>
  <c r="CT191" i="8"/>
  <c r="CW191" i="8"/>
  <c r="DE191" i="8"/>
  <c r="DH191" i="8"/>
  <c r="DP191" i="8"/>
  <c r="DS191" i="8"/>
  <c r="EA191" i="8"/>
  <c r="ED191" i="8"/>
  <c r="EL191" i="8"/>
  <c r="EO191" i="8"/>
  <c r="EW191" i="8"/>
  <c r="EZ191" i="8"/>
  <c r="FH191" i="8"/>
  <c r="FK191" i="8"/>
  <c r="D192" i="8"/>
  <c r="H192" i="8"/>
  <c r="N192" i="8"/>
  <c r="O192" i="8"/>
  <c r="P192" i="8"/>
  <c r="Q192" i="8"/>
  <c r="CE192" i="8" s="1"/>
  <c r="R192" i="8"/>
  <c r="S192" i="8"/>
  <c r="T192" i="8"/>
  <c r="V192" i="8"/>
  <c r="W192" i="8"/>
  <c r="Y192" i="8"/>
  <c r="Z192" i="8"/>
  <c r="AA192" i="8"/>
  <c r="BH192" i="8" s="1"/>
  <c r="AB192" i="8"/>
  <c r="AC192" i="8"/>
  <c r="AD192" i="8"/>
  <c r="AE192" i="8"/>
  <c r="AG192" i="8"/>
  <c r="AH192" i="8"/>
  <c r="AJ192" i="8"/>
  <c r="AK192" i="8"/>
  <c r="CN192" i="8" s="1"/>
  <c r="AL192" i="8"/>
  <c r="AM192" i="8"/>
  <c r="AN192" i="8"/>
  <c r="AO192" i="8"/>
  <c r="AP192" i="8"/>
  <c r="AR192" i="8"/>
  <c r="AS192" i="8"/>
  <c r="AU192" i="8"/>
  <c r="DI192" i="8" s="1"/>
  <c r="AV192" i="8"/>
  <c r="AW192" i="8"/>
  <c r="AX192" i="8"/>
  <c r="AY192" i="8"/>
  <c r="DM192" i="8" s="1"/>
  <c r="AZ192" i="8"/>
  <c r="BA192" i="8"/>
  <c r="BB192" i="8"/>
  <c r="BC192" i="8"/>
  <c r="BE192" i="8"/>
  <c r="BM192" i="8"/>
  <c r="BP192" i="8"/>
  <c r="BX192" i="8"/>
  <c r="CA192" i="8"/>
  <c r="CI192" i="8"/>
  <c r="CL192" i="8"/>
  <c r="CR192" i="8"/>
  <c r="CT192" i="8"/>
  <c r="CW192" i="8"/>
  <c r="DE192" i="8"/>
  <c r="DH192" i="8"/>
  <c r="DP192" i="8"/>
  <c r="DS192" i="8"/>
  <c r="EA192" i="8"/>
  <c r="ED192" i="8"/>
  <c r="EL192" i="8"/>
  <c r="EO192" i="8"/>
  <c r="EW192" i="8"/>
  <c r="EZ192" i="8"/>
  <c r="FH192" i="8"/>
  <c r="FK192" i="8"/>
  <c r="D193" i="8"/>
  <c r="H193" i="8"/>
  <c r="N193" i="8"/>
  <c r="O193" i="8"/>
  <c r="P193" i="8"/>
  <c r="Q193" i="8"/>
  <c r="R193" i="8"/>
  <c r="S193" i="8"/>
  <c r="T193" i="8"/>
  <c r="V193" i="8"/>
  <c r="W193" i="8"/>
  <c r="Y193" i="8"/>
  <c r="Z193" i="8"/>
  <c r="CY193" i="8" s="1"/>
  <c r="AA193" i="8"/>
  <c r="AB193" i="8"/>
  <c r="AC193" i="8"/>
  <c r="AD193" i="8"/>
  <c r="AE193" i="8"/>
  <c r="AG193" i="8"/>
  <c r="AH193" i="8"/>
  <c r="AJ193" i="8"/>
  <c r="AK193" i="8"/>
  <c r="AL193" i="8"/>
  <c r="AM193" i="8"/>
  <c r="AN193" i="8"/>
  <c r="AO193" i="8"/>
  <c r="AP193" i="8"/>
  <c r="AR193" i="8"/>
  <c r="AS193" i="8"/>
  <c r="CV193" i="8" s="1"/>
  <c r="AU193" i="8"/>
  <c r="AV193" i="8"/>
  <c r="AW193" i="8"/>
  <c r="AX193" i="8"/>
  <c r="AY193" i="8"/>
  <c r="AZ193" i="8"/>
  <c r="BA193" i="8"/>
  <c r="BB193" i="8"/>
  <c r="BE193" i="8"/>
  <c r="BM193" i="8"/>
  <c r="BP193" i="8"/>
  <c r="BX193" i="8"/>
  <c r="CA193" i="8"/>
  <c r="CI193" i="8"/>
  <c r="CL193" i="8"/>
  <c r="CT193" i="8"/>
  <c r="CW193" i="8"/>
  <c r="DE193" i="8"/>
  <c r="DH193" i="8"/>
  <c r="DP193" i="8"/>
  <c r="DS193" i="8"/>
  <c r="EA193" i="8"/>
  <c r="ED193" i="8"/>
  <c r="EL193" i="8"/>
  <c r="EO193" i="8"/>
  <c r="EW193" i="8"/>
  <c r="EZ193" i="8"/>
  <c r="FH193" i="8"/>
  <c r="FK193" i="8"/>
  <c r="D194" i="8"/>
  <c r="H194" i="8"/>
  <c r="N194" i="8"/>
  <c r="O194" i="8"/>
  <c r="P194" i="8"/>
  <c r="Q194" i="8"/>
  <c r="R194" i="8"/>
  <c r="S194" i="8"/>
  <c r="T194" i="8"/>
  <c r="V194" i="8"/>
  <c r="W194" i="8"/>
  <c r="Y194" i="8"/>
  <c r="BF194" i="8" s="1"/>
  <c r="Z194" i="8"/>
  <c r="AA194" i="8"/>
  <c r="AB194" i="8"/>
  <c r="AC194" i="8"/>
  <c r="AD194" i="8"/>
  <c r="AE194" i="8"/>
  <c r="AG194" i="8"/>
  <c r="AH194" i="8"/>
  <c r="AJ194" i="8"/>
  <c r="AK194" i="8"/>
  <c r="AL194" i="8"/>
  <c r="AM194" i="8"/>
  <c r="AN194" i="8"/>
  <c r="AO194" i="8"/>
  <c r="AP194" i="8"/>
  <c r="AR194" i="8"/>
  <c r="AS194" i="8"/>
  <c r="AU194" i="8"/>
  <c r="AV194" i="8"/>
  <c r="AW194" i="8"/>
  <c r="AX194" i="8"/>
  <c r="AY194" i="8"/>
  <c r="AZ194" i="8"/>
  <c r="BA194" i="8"/>
  <c r="BB194" i="8"/>
  <c r="BE194" i="8"/>
  <c r="BM194" i="8"/>
  <c r="BP194" i="8"/>
  <c r="BX194" i="8"/>
  <c r="CA194" i="8"/>
  <c r="CI194" i="8"/>
  <c r="CL194" i="8"/>
  <c r="CT194" i="8"/>
  <c r="CW194" i="8"/>
  <c r="DE194" i="8"/>
  <c r="DH194" i="8"/>
  <c r="DP194" i="8"/>
  <c r="DS194" i="8"/>
  <c r="EA194" i="8"/>
  <c r="ED194" i="8"/>
  <c r="EL194" i="8"/>
  <c r="EO194" i="8"/>
  <c r="EW194" i="8"/>
  <c r="EZ194" i="8"/>
  <c r="FH194" i="8"/>
  <c r="FK194" i="8"/>
  <c r="D195" i="8"/>
  <c r="H195" i="8"/>
  <c r="N195" i="8"/>
  <c r="O195" i="8"/>
  <c r="P195" i="8"/>
  <c r="Q195" i="8"/>
  <c r="BI195" i="8" s="1"/>
  <c r="R195" i="8"/>
  <c r="S195" i="8"/>
  <c r="T195" i="8"/>
  <c r="V195" i="8"/>
  <c r="W195" i="8"/>
  <c r="Y195" i="8"/>
  <c r="Z195" i="8"/>
  <c r="AA195" i="8"/>
  <c r="AB195" i="8"/>
  <c r="AC195" i="8"/>
  <c r="AD195" i="8"/>
  <c r="AE195" i="8"/>
  <c r="AG195" i="8"/>
  <c r="AH195" i="8"/>
  <c r="AJ195" i="8"/>
  <c r="AK195" i="8"/>
  <c r="AL195" i="8"/>
  <c r="AM195" i="8"/>
  <c r="AN195" i="8"/>
  <c r="AO195" i="8"/>
  <c r="AP195" i="8"/>
  <c r="AR195" i="8"/>
  <c r="AS195" i="8"/>
  <c r="AU195" i="8"/>
  <c r="AV195" i="8"/>
  <c r="AW195" i="8"/>
  <c r="AX195" i="8"/>
  <c r="AY195" i="8"/>
  <c r="AZ195" i="8"/>
  <c r="BA195" i="8"/>
  <c r="BB195" i="8"/>
  <c r="BE195" i="8"/>
  <c r="BM195" i="8"/>
  <c r="BP195" i="8"/>
  <c r="BX195" i="8"/>
  <c r="CA195" i="8"/>
  <c r="CI195" i="8"/>
  <c r="CL195" i="8"/>
  <c r="CT195" i="8"/>
  <c r="CW195" i="8"/>
  <c r="DE195" i="8"/>
  <c r="DH195" i="8"/>
  <c r="DP195" i="8"/>
  <c r="DS195" i="8"/>
  <c r="EA195" i="8"/>
  <c r="ED195" i="8"/>
  <c r="EL195" i="8"/>
  <c r="EO195" i="8"/>
  <c r="EW195" i="8"/>
  <c r="EZ195" i="8"/>
  <c r="FH195" i="8"/>
  <c r="FK195" i="8"/>
  <c r="D196" i="8"/>
  <c r="H196" i="8"/>
  <c r="N196" i="8"/>
  <c r="O196" i="8"/>
  <c r="P196" i="8"/>
  <c r="Q196" i="8"/>
  <c r="R196" i="8"/>
  <c r="S196" i="8"/>
  <c r="T196" i="8"/>
  <c r="V196" i="8"/>
  <c r="W196" i="8"/>
  <c r="BD196" i="8" s="1"/>
  <c r="Y196" i="8"/>
  <c r="Z196" i="8"/>
  <c r="AA196" i="8"/>
  <c r="AB196" i="8"/>
  <c r="AC196" i="8"/>
  <c r="AD196" i="8"/>
  <c r="AE196" i="8"/>
  <c r="AG196" i="8"/>
  <c r="AH196" i="8"/>
  <c r="AJ196" i="8"/>
  <c r="AK196" i="8"/>
  <c r="AL196" i="8"/>
  <c r="AM196" i="8"/>
  <c r="AN196" i="8"/>
  <c r="DM196" i="8" s="1"/>
  <c r="AO196" i="8"/>
  <c r="AP196" i="8"/>
  <c r="AR196" i="8"/>
  <c r="AS196" i="8"/>
  <c r="AU196" i="8"/>
  <c r="AV196" i="8"/>
  <c r="AW196" i="8"/>
  <c r="AX196" i="8"/>
  <c r="AY196" i="8"/>
  <c r="AZ196" i="8"/>
  <c r="BA196" i="8"/>
  <c r="BB196" i="8"/>
  <c r="BE196" i="8"/>
  <c r="BM196" i="8"/>
  <c r="BP196" i="8"/>
  <c r="BX196" i="8"/>
  <c r="CA196" i="8"/>
  <c r="CI196" i="8"/>
  <c r="CL196" i="8"/>
  <c r="CT196" i="8"/>
  <c r="CW196" i="8"/>
  <c r="DE196" i="8"/>
  <c r="DH196" i="8"/>
  <c r="DP196" i="8"/>
  <c r="DS196" i="8"/>
  <c r="EA196" i="8"/>
  <c r="ED196" i="8"/>
  <c r="EL196" i="8"/>
  <c r="EO196" i="8"/>
  <c r="EW196" i="8"/>
  <c r="EZ196" i="8"/>
  <c r="FH196" i="8"/>
  <c r="FK196" i="8"/>
  <c r="D197" i="8"/>
  <c r="H197" i="8"/>
  <c r="N197" i="8"/>
  <c r="O197" i="8"/>
  <c r="P197" i="8"/>
  <c r="Q197" i="8"/>
  <c r="R197" i="8"/>
  <c r="S197" i="8"/>
  <c r="T197" i="8"/>
  <c r="V197" i="8"/>
  <c r="W197" i="8"/>
  <c r="Y197" i="8"/>
  <c r="Z197" i="8"/>
  <c r="BG197" i="8" s="1"/>
  <c r="AA197" i="8"/>
  <c r="AB197" i="8"/>
  <c r="AC197" i="8"/>
  <c r="AD197" i="8"/>
  <c r="AE197" i="8"/>
  <c r="AG197" i="8"/>
  <c r="AH197" i="8"/>
  <c r="AJ197" i="8"/>
  <c r="AK197" i="8"/>
  <c r="AL197" i="8"/>
  <c r="AM197" i="8"/>
  <c r="AN197" i="8"/>
  <c r="AO197" i="8"/>
  <c r="AP197" i="8"/>
  <c r="AR197" i="8"/>
  <c r="AS197" i="8"/>
  <c r="AU197" i="8"/>
  <c r="AV197" i="8"/>
  <c r="AW197" i="8"/>
  <c r="AX197" i="8"/>
  <c r="AY197" i="8"/>
  <c r="AZ197" i="8"/>
  <c r="BA197" i="8"/>
  <c r="BB197" i="8"/>
  <c r="BE197" i="8"/>
  <c r="BM197" i="8"/>
  <c r="BP197" i="8"/>
  <c r="BX197" i="8"/>
  <c r="CA197" i="8"/>
  <c r="CI197" i="8"/>
  <c r="CL197" i="8"/>
  <c r="CT197" i="8"/>
  <c r="CW197" i="8"/>
  <c r="DE197" i="8"/>
  <c r="DH197" i="8"/>
  <c r="DP197" i="8"/>
  <c r="DS197" i="8"/>
  <c r="EA197" i="8"/>
  <c r="ED197" i="8"/>
  <c r="EL197" i="8"/>
  <c r="EO197" i="8"/>
  <c r="EW197" i="8"/>
  <c r="EZ197" i="8"/>
  <c r="FH197" i="8"/>
  <c r="FK197" i="8"/>
  <c r="D198" i="8"/>
  <c r="H198" i="8"/>
  <c r="N198" i="8"/>
  <c r="O198" i="8"/>
  <c r="P198" i="8"/>
  <c r="Q198" i="8"/>
  <c r="R198" i="8"/>
  <c r="S198" i="8"/>
  <c r="T198" i="8"/>
  <c r="V198" i="8"/>
  <c r="W198" i="8"/>
  <c r="Y198" i="8"/>
  <c r="Z198" i="8"/>
  <c r="AA198" i="8"/>
  <c r="FC198" i="8" s="1"/>
  <c r="AB198" i="8"/>
  <c r="AC198" i="8"/>
  <c r="AD198" i="8"/>
  <c r="AE198" i="8"/>
  <c r="AG198" i="8"/>
  <c r="AH198" i="8"/>
  <c r="AJ198" i="8"/>
  <c r="AK198" i="8"/>
  <c r="AL198" i="8"/>
  <c r="AM198" i="8"/>
  <c r="AN198" i="8"/>
  <c r="AO198" i="8"/>
  <c r="AP198" i="8"/>
  <c r="AR198" i="8"/>
  <c r="AS198" i="8"/>
  <c r="AU198" i="8"/>
  <c r="CB198" i="8" s="1"/>
  <c r="AV198" i="8"/>
  <c r="AW198" i="8"/>
  <c r="AX198" i="8"/>
  <c r="AY198" i="8"/>
  <c r="AZ198" i="8"/>
  <c r="BA198" i="8"/>
  <c r="DO198" i="8" s="1"/>
  <c r="BB198" i="8"/>
  <c r="BE198" i="8"/>
  <c r="BM198" i="8"/>
  <c r="BP198" i="8"/>
  <c r="BX198" i="8"/>
  <c r="CA198" i="8"/>
  <c r="CI198" i="8"/>
  <c r="CL198" i="8"/>
  <c r="CT198" i="8"/>
  <c r="CW198" i="8"/>
  <c r="DE198" i="8"/>
  <c r="DH198" i="8"/>
  <c r="DP198" i="8"/>
  <c r="DS198" i="8"/>
  <c r="EA198" i="8"/>
  <c r="ED198" i="8"/>
  <c r="EL198" i="8"/>
  <c r="EO198" i="8"/>
  <c r="EW198" i="8"/>
  <c r="EZ198" i="8"/>
  <c r="FH198" i="8"/>
  <c r="FK198" i="8"/>
  <c r="D199" i="8"/>
  <c r="H199" i="8"/>
  <c r="N199" i="8"/>
  <c r="O199" i="8"/>
  <c r="P199" i="8"/>
  <c r="Q199" i="8"/>
  <c r="R199" i="8"/>
  <c r="S199" i="8"/>
  <c r="T199" i="8"/>
  <c r="V199" i="8"/>
  <c r="W199" i="8"/>
  <c r="Y199" i="8"/>
  <c r="Z199" i="8"/>
  <c r="AA199" i="8"/>
  <c r="AB199" i="8"/>
  <c r="AC199" i="8"/>
  <c r="AD199" i="8"/>
  <c r="AE199" i="8"/>
  <c r="AG199" i="8"/>
  <c r="AH199" i="8"/>
  <c r="AJ199" i="8"/>
  <c r="AK199" i="8"/>
  <c r="AL199" i="8"/>
  <c r="AM199" i="8"/>
  <c r="AN199" i="8"/>
  <c r="AO199" i="8"/>
  <c r="AP199" i="8"/>
  <c r="AR199" i="8"/>
  <c r="AS199" i="8"/>
  <c r="AU199" i="8"/>
  <c r="AV199" i="8"/>
  <c r="AW199" i="8"/>
  <c r="AX199" i="8"/>
  <c r="AY199" i="8"/>
  <c r="AZ199" i="8"/>
  <c r="BA199" i="8"/>
  <c r="BB199" i="8"/>
  <c r="BE199" i="8"/>
  <c r="BM199" i="8"/>
  <c r="BP199" i="8"/>
  <c r="BX199" i="8"/>
  <c r="CA199" i="8"/>
  <c r="CI199" i="8"/>
  <c r="CL199" i="8"/>
  <c r="CT199" i="8"/>
  <c r="CW199" i="8"/>
  <c r="DE199" i="8"/>
  <c r="DH199" i="8"/>
  <c r="DP199" i="8"/>
  <c r="DS199" i="8"/>
  <c r="EA199" i="8"/>
  <c r="ED199" i="8"/>
  <c r="EL199" i="8"/>
  <c r="EO199" i="8"/>
  <c r="EW199" i="8"/>
  <c r="EZ199" i="8"/>
  <c r="FH199" i="8"/>
  <c r="FK199" i="8"/>
  <c r="D200" i="8"/>
  <c r="EB200" i="8" s="1"/>
  <c r="H200" i="8"/>
  <c r="N200" i="8"/>
  <c r="O200" i="8"/>
  <c r="P200" i="8"/>
  <c r="Q200" i="8"/>
  <c r="R200" i="8"/>
  <c r="S200" i="8"/>
  <c r="T200" i="8"/>
  <c r="V200" i="8"/>
  <c r="W200" i="8"/>
  <c r="Y200" i="8"/>
  <c r="Z200" i="8"/>
  <c r="AA200" i="8"/>
  <c r="AB200" i="8"/>
  <c r="AC200" i="8"/>
  <c r="AD200" i="8"/>
  <c r="CR200" i="8" s="1"/>
  <c r="AE200" i="8"/>
  <c r="AG200" i="8"/>
  <c r="AH200" i="8"/>
  <c r="AJ200" i="8"/>
  <c r="AK200" i="8"/>
  <c r="AL200" i="8"/>
  <c r="AM200" i="8"/>
  <c r="AN200" i="8"/>
  <c r="AO200" i="8"/>
  <c r="AP200" i="8"/>
  <c r="AR200" i="8"/>
  <c r="AS200" i="8"/>
  <c r="AU200" i="8"/>
  <c r="AV200" i="8"/>
  <c r="AW200" i="8"/>
  <c r="AX200" i="8"/>
  <c r="AY200" i="8"/>
  <c r="AZ200" i="8"/>
  <c r="BA200" i="8"/>
  <c r="BB200" i="8"/>
  <c r="BE200" i="8"/>
  <c r="BM200" i="8"/>
  <c r="BP200" i="8"/>
  <c r="BX200" i="8"/>
  <c r="CA200" i="8"/>
  <c r="CI200" i="8"/>
  <c r="CL200" i="8"/>
  <c r="CT200" i="8"/>
  <c r="CW200" i="8"/>
  <c r="CZ200" i="8"/>
  <c r="DD200" i="8"/>
  <c r="DE200" i="8"/>
  <c r="DH200" i="8"/>
  <c r="DP200" i="8"/>
  <c r="DS200" i="8"/>
  <c r="EA200" i="8"/>
  <c r="ED200" i="8"/>
  <c r="EL200" i="8"/>
  <c r="EO200" i="8"/>
  <c r="EW200" i="8"/>
  <c r="EZ200" i="8"/>
  <c r="FH200" i="8"/>
  <c r="FK200" i="8"/>
  <c r="D199" i="4"/>
  <c r="I199" i="4"/>
  <c r="N199" i="4"/>
  <c r="O199" i="4"/>
  <c r="P199" i="4"/>
  <c r="Q199" i="4"/>
  <c r="R199" i="4"/>
  <c r="S199" i="4"/>
  <c r="T199" i="4"/>
  <c r="U199" i="4"/>
  <c r="F25" i="14"/>
  <c r="F52" i="14"/>
  <c r="F51" i="14"/>
  <c r="F50" i="14"/>
  <c r="F8" i="14"/>
  <c r="F9" i="14"/>
  <c r="F10" i="14"/>
  <c r="F12" i="14"/>
  <c r="F11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6" i="14"/>
  <c r="F27" i="14"/>
  <c r="F28" i="14"/>
  <c r="F29" i="14"/>
  <c r="F30" i="14"/>
  <c r="F31" i="14"/>
  <c r="F32" i="14"/>
  <c r="F33" i="14"/>
  <c r="F34" i="14"/>
  <c r="F35" i="14"/>
  <c r="F36" i="14"/>
  <c r="F37" i="14"/>
  <c r="F38" i="14"/>
  <c r="F39" i="14"/>
  <c r="F40" i="14"/>
  <c r="F41" i="14"/>
  <c r="F42" i="14"/>
  <c r="F43" i="14"/>
  <c r="F44" i="14"/>
  <c r="F45" i="14"/>
  <c r="F46" i="14"/>
  <c r="F47" i="14"/>
  <c r="F48" i="14"/>
  <c r="F49" i="14"/>
  <c r="F53" i="14"/>
  <c r="F54" i="14"/>
  <c r="F55" i="14"/>
  <c r="F56" i="14"/>
  <c r="F57" i="14"/>
  <c r="F58" i="14"/>
  <c r="F59" i="14"/>
  <c r="F60" i="14"/>
  <c r="F61" i="14"/>
  <c r="F62" i="14"/>
  <c r="F63" i="14"/>
  <c r="F64" i="14"/>
  <c r="F65" i="14"/>
  <c r="F66" i="14"/>
  <c r="F67" i="14"/>
  <c r="F68" i="14"/>
  <c r="F69" i="14"/>
  <c r="F70" i="14"/>
  <c r="F7" i="14"/>
  <c r="DL200" i="8" l="1"/>
  <c r="DG198" i="8"/>
  <c r="CQ198" i="8"/>
  <c r="CM198" i="8"/>
  <c r="BK198" i="8"/>
  <c r="BG198" i="8"/>
  <c r="CE193" i="8"/>
  <c r="EE193" i="8"/>
  <c r="BW193" i="8"/>
  <c r="BS193" i="8"/>
  <c r="DN191" i="8"/>
  <c r="CS191" i="8"/>
  <c r="EC191" i="8"/>
  <c r="CF191" i="8"/>
  <c r="CC188" i="8"/>
  <c r="CJ187" i="8"/>
  <c r="DK184" i="8"/>
  <c r="CC182" i="8"/>
  <c r="EX181" i="8"/>
  <c r="BI176" i="8"/>
  <c r="DL97" i="8"/>
  <c r="DT200" i="8"/>
  <c r="EY197" i="8"/>
  <c r="EX194" i="8"/>
  <c r="FG193" i="8"/>
  <c r="CU193" i="8"/>
  <c r="CX193" i="8"/>
  <c r="BR193" i="8"/>
  <c r="CX190" i="8"/>
  <c r="BR190" i="8"/>
  <c r="CZ189" i="8"/>
  <c r="BN185" i="8"/>
  <c r="FE195" i="8"/>
  <c r="DB194" i="8"/>
  <c r="BL200" i="8"/>
  <c r="BH200" i="8"/>
  <c r="CH199" i="8"/>
  <c r="CG198" i="8"/>
  <c r="ET198" i="8"/>
  <c r="CR197" i="8"/>
  <c r="BL197" i="8"/>
  <c r="CU197" i="8"/>
  <c r="CC195" i="8"/>
  <c r="CO195" i="8"/>
  <c r="CE194" i="8"/>
  <c r="CH194" i="8"/>
  <c r="EB192" i="8"/>
  <c r="BD192" i="8"/>
  <c r="CF192" i="8"/>
  <c r="BZ191" i="8"/>
  <c r="DM191" i="8"/>
  <c r="FF191" i="8"/>
  <c r="BC191" i="8"/>
  <c r="EP190" i="8"/>
  <c r="CB188" i="8"/>
  <c r="CS188" i="8"/>
  <c r="CO188" i="8"/>
  <c r="CJ188" i="8"/>
  <c r="DJ186" i="8"/>
  <c r="CS186" i="8"/>
  <c r="CQ174" i="8"/>
  <c r="DX173" i="8"/>
  <c r="FE172" i="8"/>
  <c r="EK96" i="8"/>
  <c r="DF184" i="8"/>
  <c r="CG184" i="8"/>
  <c r="CX177" i="8"/>
  <c r="BR177" i="8"/>
  <c r="DD177" i="8"/>
  <c r="CZ177" i="8"/>
  <c r="CJ177" i="8"/>
  <c r="BT177" i="8"/>
  <c r="CK174" i="8"/>
  <c r="EE174" i="8"/>
  <c r="BQ172" i="8"/>
  <c r="DX169" i="8"/>
  <c r="CD167" i="8"/>
  <c r="BR167" i="8"/>
  <c r="BK165" i="8"/>
  <c r="CY165" i="8"/>
  <c r="BO162" i="8"/>
  <c r="CX162" i="8"/>
  <c r="EE158" i="8"/>
  <c r="CJ156" i="8"/>
  <c r="BI156" i="8"/>
  <c r="BD156" i="8"/>
  <c r="CF156" i="8"/>
  <c r="DO155" i="8"/>
  <c r="DF155" i="8"/>
  <c r="CK155" i="8"/>
  <c r="ET155" i="8"/>
  <c r="BF155" i="8"/>
  <c r="CG155" i="8"/>
  <c r="CC155" i="8"/>
  <c r="FA153" i="8"/>
  <c r="CF152" i="8"/>
  <c r="BO146" i="8"/>
  <c r="CQ146" i="8"/>
  <c r="CM146" i="8"/>
  <c r="DI144" i="8"/>
  <c r="CO144" i="8"/>
  <c r="DR144" i="8"/>
  <c r="DL143" i="8"/>
  <c r="BK143" i="8"/>
  <c r="CJ140" i="8"/>
  <c r="BF140" i="8"/>
  <c r="EM139" i="8"/>
  <c r="BJ136" i="8"/>
  <c r="DL134" i="8"/>
  <c r="CQ134" i="8"/>
  <c r="EU134" i="8"/>
  <c r="DI132" i="8"/>
  <c r="DR131" i="8"/>
  <c r="DB131" i="8"/>
  <c r="EJ122" i="8"/>
  <c r="BL122" i="8"/>
  <c r="CV121" i="8"/>
  <c r="BU121" i="8"/>
  <c r="BQ121" i="8"/>
  <c r="BS121" i="8"/>
  <c r="CS120" i="8"/>
  <c r="DY117" i="8"/>
  <c r="DC115" i="8"/>
  <c r="EQ109" i="8"/>
  <c r="DN103" i="8"/>
  <c r="DK102" i="8"/>
  <c r="CP102" i="8"/>
  <c r="ET96" i="8"/>
  <c r="CX96" i="8"/>
  <c r="BR88" i="8"/>
  <c r="EY170" i="8"/>
  <c r="DN164" i="8"/>
  <c r="CO164" i="8"/>
  <c r="CJ160" i="8"/>
  <c r="FE148" i="8"/>
  <c r="DI148" i="8"/>
  <c r="FF148" i="8"/>
  <c r="CN148" i="8"/>
  <c r="BF147" i="8"/>
  <c r="CH144" i="8"/>
  <c r="EM142" i="8"/>
  <c r="FE137" i="8"/>
  <c r="BD136" i="8"/>
  <c r="CO131" i="8"/>
  <c r="BI131" i="8"/>
  <c r="ET131" i="8"/>
  <c r="CN124" i="8"/>
  <c r="DG122" i="8"/>
  <c r="CQ122" i="8"/>
  <c r="BG122" i="8"/>
  <c r="DO121" i="8"/>
  <c r="BC115" i="8"/>
  <c r="BD105" i="8"/>
  <c r="DI99" i="8"/>
  <c r="DM97" i="8"/>
  <c r="CN97" i="8"/>
  <c r="BL97" i="8"/>
  <c r="CZ97" i="8"/>
  <c r="CS96" i="8"/>
  <c r="CB93" i="8"/>
  <c r="DJ93" i="8"/>
  <c r="CC92" i="8"/>
  <c r="ET91" i="8"/>
  <c r="BV91" i="8"/>
  <c r="BD86" i="8"/>
  <c r="EK168" i="8"/>
  <c r="DZ164" i="8"/>
  <c r="CH161" i="8"/>
  <c r="CD161" i="8"/>
  <c r="DL161" i="8"/>
  <c r="DG161" i="8"/>
  <c r="CQ161" i="8"/>
  <c r="CM161" i="8"/>
  <c r="EJ161" i="8"/>
  <c r="BG161" i="8"/>
  <c r="DG158" i="8"/>
  <c r="CQ158" i="8"/>
  <c r="CU156" i="8"/>
  <c r="CS151" i="8"/>
  <c r="EX151" i="8"/>
  <c r="CB150" i="8"/>
  <c r="CD149" i="8"/>
  <c r="DL149" i="8"/>
  <c r="CH148" i="8"/>
  <c r="CU147" i="8"/>
  <c r="FD145" i="8"/>
  <c r="DC143" i="8"/>
  <c r="CK135" i="8"/>
  <c r="ER134" i="8"/>
  <c r="CZ133" i="8"/>
  <c r="BT133" i="8"/>
  <c r="BQ126" i="8"/>
  <c r="CG124" i="8"/>
  <c r="DZ123" i="8"/>
  <c r="EU122" i="8"/>
  <c r="DO122" i="8"/>
  <c r="BJ122" i="8"/>
  <c r="CS121" i="8"/>
  <c r="FC121" i="8"/>
  <c r="CZ120" i="8"/>
  <c r="CU120" i="8"/>
  <c r="BO120" i="8"/>
  <c r="DB120" i="8"/>
  <c r="BV120" i="8"/>
  <c r="BZ117" i="8"/>
  <c r="CR117" i="8"/>
  <c r="FR117" i="8"/>
  <c r="CC116" i="8"/>
  <c r="CH115" i="8"/>
  <c r="CY114" i="8"/>
  <c r="CG112" i="8"/>
  <c r="BZ111" i="8"/>
  <c r="FD108" i="8"/>
  <c r="CK107" i="8"/>
  <c r="CY106" i="8"/>
  <c r="CY102" i="8"/>
  <c r="CD102" i="8"/>
  <c r="DO101" i="8"/>
  <c r="CQ101" i="8"/>
  <c r="FM96" i="8"/>
  <c r="EH95" i="8"/>
  <c r="DR95" i="8"/>
  <c r="DM94" i="8"/>
  <c r="CR94" i="8"/>
  <c r="CC90" i="8"/>
  <c r="EJ89" i="8"/>
  <c r="FR89" i="8"/>
  <c r="FC89" i="8"/>
  <c r="EY88" i="8"/>
  <c r="FF88" i="8"/>
  <c r="DG87" i="8"/>
  <c r="EI87" i="8"/>
  <c r="BL87" i="8"/>
  <c r="CO200" i="8"/>
  <c r="BI200" i="8"/>
  <c r="DI200" i="8"/>
  <c r="CH200" i="8"/>
  <c r="CS200" i="8"/>
  <c r="CJ200" i="8"/>
  <c r="EN200" i="8"/>
  <c r="DW200" i="8"/>
  <c r="FE200" i="8"/>
  <c r="DU187" i="8"/>
  <c r="CG145" i="8"/>
  <c r="BR131" i="8"/>
  <c r="ET127" i="8"/>
  <c r="DQ124" i="8"/>
  <c r="BC124" i="8"/>
  <c r="CX120" i="8"/>
  <c r="BR120" i="8"/>
  <c r="DI117" i="8"/>
  <c r="FD105" i="8"/>
  <c r="DX105" i="8"/>
  <c r="BQ104" i="8"/>
  <c r="BC102" i="8"/>
  <c r="BZ99" i="8"/>
  <c r="BS98" i="8"/>
  <c r="CH96" i="8"/>
  <c r="BO95" i="8"/>
  <c r="DL95" i="8"/>
  <c r="CQ95" i="8"/>
  <c r="BY95" i="8"/>
  <c r="DT94" i="8"/>
  <c r="CE197" i="8"/>
  <c r="DK193" i="8"/>
  <c r="ER189" i="8"/>
  <c r="EK188" i="8"/>
  <c r="DQ188" i="8"/>
  <c r="FF187" i="8"/>
  <c r="BF187" i="8"/>
  <c r="BG178" i="8"/>
  <c r="CH174" i="8"/>
  <c r="BY174" i="8"/>
  <c r="DG174" i="8"/>
  <c r="BG174" i="8"/>
  <c r="CC167" i="8"/>
  <c r="EN160" i="8"/>
  <c r="CC160" i="8"/>
  <c r="CH152" i="8"/>
  <c r="CF150" i="8"/>
  <c r="CR150" i="8"/>
  <c r="CH149" i="8"/>
  <c r="DG146" i="8"/>
  <c r="EE146" i="8"/>
  <c r="CF140" i="8"/>
  <c r="DN140" i="8"/>
  <c r="CS140" i="8"/>
  <c r="CQ138" i="8"/>
  <c r="CG131" i="8"/>
  <c r="CS131" i="8"/>
  <c r="CD129" i="8"/>
  <c r="CZ122" i="8"/>
  <c r="BW121" i="8"/>
  <c r="CE115" i="8"/>
  <c r="CH114" i="8"/>
  <c r="CC108" i="8"/>
  <c r="DQ99" i="8"/>
  <c r="BZ97" i="8"/>
  <c r="DZ198" i="8"/>
  <c r="BN198" i="8"/>
  <c r="CF196" i="8"/>
  <c r="CE191" i="8"/>
  <c r="CG190" i="8"/>
  <c r="BY176" i="8"/>
  <c r="DC174" i="8"/>
  <c r="BW174" i="8"/>
  <c r="BN174" i="8"/>
  <c r="BR173" i="8"/>
  <c r="BW172" i="8"/>
  <c r="BQ170" i="8"/>
  <c r="BR169" i="8"/>
  <c r="CZ157" i="8"/>
  <c r="FQ156" i="8"/>
  <c r="FC155" i="8"/>
  <c r="CZ153" i="8"/>
  <c r="FF152" i="8"/>
  <c r="DT152" i="8"/>
  <c r="CV149" i="8"/>
  <c r="CD148" i="8"/>
  <c r="DU147" i="8"/>
  <c r="EV146" i="8"/>
  <c r="CU146" i="8"/>
  <c r="CB145" i="8"/>
  <c r="FC143" i="8"/>
  <c r="DA137" i="8"/>
  <c r="FQ137" i="8"/>
  <c r="EK137" i="8"/>
  <c r="CZ134" i="8"/>
  <c r="BQ130" i="8"/>
  <c r="CB127" i="8"/>
  <c r="BW126" i="8"/>
  <c r="DV123" i="8"/>
  <c r="CU119" i="8"/>
  <c r="CY115" i="8"/>
  <c r="CB113" i="8"/>
  <c r="EF113" i="8"/>
  <c r="CZ113" i="8"/>
  <c r="BT113" i="8"/>
  <c r="BO110" i="8"/>
  <c r="BR110" i="8"/>
  <c r="BY97" i="8"/>
  <c r="DB93" i="8"/>
  <c r="DF92" i="8"/>
  <c r="CK92" i="8"/>
  <c r="CX91" i="8"/>
  <c r="DN90" i="8"/>
  <c r="CS90" i="8"/>
  <c r="ER89" i="8"/>
  <c r="CD87" i="8"/>
  <c r="BN199" i="8"/>
  <c r="CP198" i="8"/>
  <c r="CP191" i="8"/>
  <c r="FQ191" i="8"/>
  <c r="EJ189" i="8"/>
  <c r="BL189" i="8"/>
  <c r="EB188" i="8"/>
  <c r="EQ186" i="8"/>
  <c r="FN186" i="8"/>
  <c r="BN184" i="8"/>
  <c r="CY180" i="8"/>
  <c r="CR179" i="8"/>
  <c r="BL179" i="8"/>
  <c r="DC176" i="8"/>
  <c r="CS176" i="8"/>
  <c r="BQ176" i="8"/>
  <c r="CC175" i="8"/>
  <c r="DK175" i="8"/>
  <c r="BJ175" i="8"/>
  <c r="BY172" i="8"/>
  <c r="DA168" i="8"/>
  <c r="BC168" i="8"/>
  <c r="BT164" i="8"/>
  <c r="DR163" i="8"/>
  <c r="CM162" i="8"/>
  <c r="BG162" i="8"/>
  <c r="CD162" i="8"/>
  <c r="CR161" i="8"/>
  <c r="BC161" i="8"/>
  <c r="CM158" i="8"/>
  <c r="CY158" i="8"/>
  <c r="CD158" i="8"/>
  <c r="CS156" i="8"/>
  <c r="CD150" i="8"/>
  <c r="DL150" i="8"/>
  <c r="DA148" i="8"/>
  <c r="DX148" i="8"/>
  <c r="DF147" i="8"/>
  <c r="CN145" i="8"/>
  <c r="BW139" i="8"/>
  <c r="BN139" i="8"/>
  <c r="CB138" i="8"/>
  <c r="BH138" i="8"/>
  <c r="DQ130" i="8"/>
  <c r="CC130" i="8"/>
  <c r="CN129" i="8"/>
  <c r="BH129" i="8"/>
  <c r="DC119" i="8"/>
  <c r="BR116" i="8"/>
  <c r="BO115" i="8"/>
  <c r="CM115" i="8"/>
  <c r="BG115" i="8"/>
  <c r="DM114" i="8"/>
  <c r="CS114" i="8"/>
  <c r="DM111" i="8"/>
  <c r="FQ111" i="8"/>
  <c r="DO107" i="8"/>
  <c r="DF107" i="8"/>
  <c r="CH105" i="8"/>
  <c r="BY105" i="8"/>
  <c r="CF103" i="8"/>
  <c r="CS103" i="8"/>
  <c r="DI100" i="8"/>
  <c r="CN100" i="8"/>
  <c r="BH100" i="8"/>
  <c r="BO92" i="8"/>
  <c r="DO89" i="8"/>
  <c r="DF89" i="8"/>
  <c r="CK89" i="8"/>
  <c r="BF89" i="8"/>
  <c r="CY87" i="8"/>
  <c r="DK182" i="8"/>
  <c r="DK154" i="8"/>
  <c r="FE144" i="8"/>
  <c r="CS132" i="8"/>
  <c r="EP127" i="8"/>
  <c r="EQ95" i="8"/>
  <c r="CO94" i="8"/>
  <c r="BC178" i="8"/>
  <c r="BH112" i="8"/>
  <c r="EQ102" i="8"/>
  <c r="BI97" i="8"/>
  <c r="DG95" i="8"/>
  <c r="DV198" i="8"/>
  <c r="CB196" i="8"/>
  <c r="DI191" i="8"/>
  <c r="DV190" i="8"/>
  <c r="EH190" i="8"/>
  <c r="ET190" i="8"/>
  <c r="EX183" i="8"/>
  <c r="DG180" i="8"/>
  <c r="BG180" i="8"/>
  <c r="CY174" i="8"/>
  <c r="BU174" i="8"/>
  <c r="BV173" i="8"/>
  <c r="DD173" i="8"/>
  <c r="CJ173" i="8"/>
  <c r="CY172" i="8"/>
  <c r="BS172" i="8"/>
  <c r="DA172" i="8"/>
  <c r="BU172" i="8"/>
  <c r="CY170" i="8"/>
  <c r="BV169" i="8"/>
  <c r="CJ169" i="8"/>
  <c r="BO157" i="8"/>
  <c r="BD153" i="8"/>
  <c r="FP149" i="8"/>
  <c r="CB148" i="8"/>
  <c r="BV147" i="8"/>
  <c r="BC146" i="8"/>
  <c r="DG143" i="8"/>
  <c r="CM143" i="8"/>
  <c r="BR143" i="8"/>
  <c r="DM141" i="8"/>
  <c r="BL141" i="8"/>
  <c r="BC141" i="8"/>
  <c r="EG137" i="8"/>
  <c r="BG134" i="8"/>
  <c r="CP131" i="8"/>
  <c r="BC130" i="8"/>
  <c r="CX123" i="8"/>
  <c r="BR123" i="8"/>
  <c r="CU113" i="8"/>
  <c r="DB110" i="8"/>
  <c r="BV110" i="8"/>
  <c r="DI97" i="8"/>
  <c r="EF97" i="8"/>
  <c r="ER97" i="8"/>
  <c r="EP93" i="8"/>
  <c r="DK92" i="8"/>
  <c r="DD91" i="8"/>
  <c r="DF191" i="8"/>
  <c r="DG189" i="8"/>
  <c r="DT189" i="8"/>
  <c r="BH189" i="8"/>
  <c r="CE186" i="8"/>
  <c r="BW186" i="8"/>
  <c r="BF185" i="8"/>
  <c r="CY184" i="8"/>
  <c r="DC180" i="8"/>
  <c r="BQ180" i="8"/>
  <c r="BH179" i="8"/>
  <c r="CO176" i="8"/>
  <c r="ES176" i="8"/>
  <c r="CG175" i="8"/>
  <c r="DO175" i="8"/>
  <c r="CJ175" i="8"/>
  <c r="BD175" i="8"/>
  <c r="BF175" i="8"/>
  <c r="CV168" i="8"/>
  <c r="CK164" i="8"/>
  <c r="BR164" i="8"/>
  <c r="BK162" i="8"/>
  <c r="CH162" i="8"/>
  <c r="EM162" i="8"/>
  <c r="BI159" i="8"/>
  <c r="DL158" i="8"/>
  <c r="BC158" i="8"/>
  <c r="FD153" i="8"/>
  <c r="BN148" i="8"/>
  <c r="FM147" i="8"/>
  <c r="DA145" i="8"/>
  <c r="BC145" i="8"/>
  <c r="CC143" i="8"/>
  <c r="BS139" i="8"/>
  <c r="BL138" i="8"/>
  <c r="BC138" i="8"/>
  <c r="CD134" i="8"/>
  <c r="CR129" i="8"/>
  <c r="BL129" i="8"/>
  <c r="FG126" i="8"/>
  <c r="DN116" i="8"/>
  <c r="CJ116" i="8"/>
  <c r="CQ115" i="8"/>
  <c r="DI111" i="8"/>
  <c r="BV107" i="8"/>
  <c r="DF106" i="8"/>
  <c r="DJ103" i="8"/>
  <c r="CO103" i="8"/>
  <c r="BI103" i="8"/>
  <c r="DM100" i="8"/>
  <c r="CR100" i="8"/>
  <c r="CE92" i="8"/>
  <c r="EB87" i="8"/>
  <c r="BT200" i="8"/>
  <c r="DM200" i="8"/>
  <c r="BZ200" i="8"/>
  <c r="CX198" i="8"/>
  <c r="BO198" i="8"/>
  <c r="CU194" i="8"/>
  <c r="CD194" i="8"/>
  <c r="EI193" i="8"/>
  <c r="BL192" i="8"/>
  <c r="CP190" i="8"/>
  <c r="DN190" i="8"/>
  <c r="DJ190" i="8"/>
  <c r="FR190" i="8"/>
  <c r="CM189" i="8"/>
  <c r="FL189" i="8"/>
  <c r="DN187" i="8"/>
  <c r="CS187" i="8"/>
  <c r="CO187" i="8"/>
  <c r="DA186" i="8"/>
  <c r="CH186" i="8"/>
  <c r="CD186" i="8"/>
  <c r="DL186" i="8"/>
  <c r="DW186" i="8"/>
  <c r="DR186" i="8"/>
  <c r="CQ186" i="8"/>
  <c r="CM186" i="8"/>
  <c r="EU186" i="8"/>
  <c r="CC186" i="8"/>
  <c r="BG186" i="8"/>
  <c r="CN200" i="8"/>
  <c r="DF199" i="8"/>
  <c r="CK199" i="8"/>
  <c r="BF199" i="8"/>
  <c r="BF198" i="8"/>
  <c r="CH197" i="8"/>
  <c r="CD197" i="8"/>
  <c r="BY197" i="8"/>
  <c r="DL197" i="8"/>
  <c r="DD196" i="8"/>
  <c r="CZ196" i="8"/>
  <c r="BT196" i="8"/>
  <c r="FF195" i="8"/>
  <c r="BY195" i="8"/>
  <c r="CB193" i="8"/>
  <c r="CD192" i="8"/>
  <c r="BO192" i="8"/>
  <c r="BI191" i="8"/>
  <c r="FG190" i="8"/>
  <c r="CE190" i="8"/>
  <c r="CQ190" i="8"/>
  <c r="DR194" i="8"/>
  <c r="BK193" i="8"/>
  <c r="BY193" i="8"/>
  <c r="CS192" i="8"/>
  <c r="CO192" i="8"/>
  <c r="BI192" i="8"/>
  <c r="DM189" i="8"/>
  <c r="DI189" i="8"/>
  <c r="CR189" i="8"/>
  <c r="BC189" i="8"/>
  <c r="CE189" i="8"/>
  <c r="DX188" i="8"/>
  <c r="CN188" i="8"/>
  <c r="BH188" i="8"/>
  <c r="ES188" i="8"/>
  <c r="FP200" i="8"/>
  <c r="DN199" i="8"/>
  <c r="CS199" i="8"/>
  <c r="BI199" i="8"/>
  <c r="DW193" i="8"/>
  <c r="BQ186" i="8"/>
  <c r="DI186" i="8"/>
  <c r="CY186" i="8"/>
  <c r="FB186" i="8"/>
  <c r="DO184" i="8"/>
  <c r="CG182" i="8"/>
  <c r="DO182" i="8"/>
  <c r="CK182" i="8"/>
  <c r="CE181" i="8"/>
  <c r="DT181" i="8"/>
  <c r="BH181" i="8"/>
  <c r="CN179" i="8"/>
  <c r="CB177" i="8"/>
  <c r="BS176" i="8"/>
  <c r="DD169" i="8"/>
  <c r="CZ169" i="8"/>
  <c r="BT169" i="8"/>
  <c r="BW166" i="8"/>
  <c r="CB166" i="8"/>
  <c r="FM165" i="8"/>
  <c r="DF164" i="8"/>
  <c r="EC164" i="8"/>
  <c r="FF162" i="8"/>
  <c r="CY162" i="8"/>
  <c r="DZ162" i="8"/>
  <c r="BS162" i="8"/>
  <c r="BN162" i="8"/>
  <c r="DA162" i="8"/>
  <c r="EE162" i="8"/>
  <c r="DM161" i="8"/>
  <c r="DI161" i="8"/>
  <c r="BL161" i="8"/>
  <c r="BH160" i="8"/>
  <c r="FI160" i="8"/>
  <c r="DN159" i="8"/>
  <c r="CS159" i="8"/>
  <c r="CP159" i="8"/>
  <c r="BJ159" i="8"/>
  <c r="CC158" i="8"/>
  <c r="BW158" i="8"/>
  <c r="BN158" i="8"/>
  <c r="DA158" i="8"/>
  <c r="CK158" i="8"/>
  <c r="BU158" i="8"/>
  <c r="BH157" i="8"/>
  <c r="DC156" i="8"/>
  <c r="CF155" i="8"/>
  <c r="DJ155" i="8"/>
  <c r="DN151" i="8"/>
  <c r="DJ151" i="8"/>
  <c r="CO151" i="8"/>
  <c r="BD187" i="8"/>
  <c r="DF186" i="8"/>
  <c r="CK186" i="8"/>
  <c r="CB184" i="8"/>
  <c r="EG184" i="8"/>
  <c r="BZ183" i="8"/>
  <c r="FL183" i="8"/>
  <c r="DU182" i="8"/>
  <c r="CU182" i="8"/>
  <c r="BO182" i="8"/>
  <c r="DD181" i="8"/>
  <c r="CZ181" i="8"/>
  <c r="CU181" i="8"/>
  <c r="DB181" i="8"/>
  <c r="BV181" i="8"/>
  <c r="BR181" i="8"/>
  <c r="DD179" i="8"/>
  <c r="CD179" i="8"/>
  <c r="CU179" i="8"/>
  <c r="DB179" i="8"/>
  <c r="EF179" i="8"/>
  <c r="DA178" i="8"/>
  <c r="BU178" i="8"/>
  <c r="BV177" i="8"/>
  <c r="CE176" i="8"/>
  <c r="CR176" i="8"/>
  <c r="BH176" i="8"/>
  <c r="BC174" i="8"/>
  <c r="EF173" i="8"/>
  <c r="CB171" i="8"/>
  <c r="BD171" i="8"/>
  <c r="CF168" i="8"/>
  <c r="CS168" i="8"/>
  <c r="BR166" i="8"/>
  <c r="BH166" i="8"/>
  <c r="CE166" i="8"/>
  <c r="DC165" i="8"/>
  <c r="BW165" i="8"/>
  <c r="BS165" i="8"/>
  <c r="EB165" i="8"/>
  <c r="DA165" i="8"/>
  <c r="EI165" i="8"/>
  <c r="BQ165" i="8"/>
  <c r="EY163" i="8"/>
  <c r="BF163" i="8"/>
  <c r="DV162" i="8"/>
  <c r="DD161" i="8"/>
  <c r="EV161" i="8"/>
  <c r="CU160" i="8"/>
  <c r="CK160" i="8"/>
  <c r="FE160" i="8"/>
  <c r="FA160" i="8"/>
  <c r="CK156" i="8"/>
  <c r="CG156" i="8"/>
  <c r="FR155" i="8"/>
  <c r="DK155" i="8"/>
  <c r="CH155" i="8"/>
  <c r="CR186" i="8"/>
  <c r="FG186" i="8"/>
  <c r="BC186" i="8"/>
  <c r="DD183" i="8"/>
  <c r="BT183" i="8"/>
  <c r="CX183" i="8"/>
  <c r="BR183" i="8"/>
  <c r="DA182" i="8"/>
  <c r="CM182" i="8"/>
  <c r="BK182" i="8"/>
  <c r="BW182" i="8"/>
  <c r="DQ182" i="8"/>
  <c r="DN181" i="8"/>
  <c r="CJ181" i="8"/>
  <c r="DX181" i="8"/>
  <c r="EP175" i="8"/>
  <c r="CF175" i="8"/>
  <c r="DD175" i="8"/>
  <c r="EQ174" i="8"/>
  <c r="FF171" i="8"/>
  <c r="BN171" i="8"/>
  <c r="EF169" i="8"/>
  <c r="CY168" i="8"/>
  <c r="CH167" i="8"/>
  <c r="BJ171" i="8"/>
  <c r="DG170" i="8"/>
  <c r="CM170" i="8"/>
  <c r="CG170" i="8"/>
  <c r="BK166" i="8"/>
  <c r="BC165" i="8"/>
  <c r="FE164" i="8"/>
  <c r="DG162" i="8"/>
  <c r="CQ162" i="8"/>
  <c r="EU162" i="8"/>
  <c r="ER161" i="8"/>
  <c r="CB160" i="8"/>
  <c r="EC160" i="8"/>
  <c r="EQ158" i="8"/>
  <c r="CH158" i="8"/>
  <c r="BK158" i="8"/>
  <c r="BG158" i="8"/>
  <c r="BD157" i="8"/>
  <c r="CB156" i="8"/>
  <c r="CO156" i="8"/>
  <c r="BJ155" i="8"/>
  <c r="DM153" i="8"/>
  <c r="DI153" i="8"/>
  <c r="FL153" i="8"/>
  <c r="EJ153" i="8"/>
  <c r="CR153" i="8"/>
  <c r="CN153" i="8"/>
  <c r="EV153" i="8"/>
  <c r="BH153" i="8"/>
  <c r="BC153" i="8"/>
  <c r="CS153" i="8"/>
  <c r="CO153" i="8"/>
  <c r="BI153" i="8"/>
  <c r="DO150" i="8"/>
  <c r="DG150" i="8"/>
  <c r="CQ150" i="8"/>
  <c r="BK150" i="8"/>
  <c r="EQ150" i="8"/>
  <c r="DM149" i="8"/>
  <c r="BC149" i="8"/>
  <c r="EN148" i="8"/>
  <c r="DJ148" i="8"/>
  <c r="CP148" i="8"/>
  <c r="DR148" i="8"/>
  <c r="BJ148" i="8"/>
  <c r="CG148" i="8"/>
  <c r="DU145" i="8"/>
  <c r="ES145" i="8"/>
  <c r="DB144" i="8"/>
  <c r="DD144" i="8"/>
  <c r="CZ144" i="8"/>
  <c r="BV144" i="8"/>
  <c r="CC144" i="8"/>
  <c r="FO143" i="8"/>
  <c r="DB143" i="8"/>
  <c r="FB143" i="8"/>
  <c r="FR143" i="8"/>
  <c r="CU143" i="8"/>
  <c r="CE143" i="8"/>
  <c r="BZ143" i="8"/>
  <c r="BL142" i="8"/>
  <c r="CZ142" i="8"/>
  <c r="DF140" i="8"/>
  <c r="CP140" i="8"/>
  <c r="BJ140" i="8"/>
  <c r="CC140" i="8"/>
  <c r="FG139" i="8"/>
  <c r="DF139" i="8"/>
  <c r="CC139" i="8"/>
  <c r="CU138" i="8"/>
  <c r="CM138" i="8"/>
  <c r="CO137" i="8"/>
  <c r="BI137" i="8"/>
  <c r="CV137" i="8"/>
  <c r="BV136" i="8"/>
  <c r="BT134" i="8"/>
  <c r="BU132" i="8"/>
  <c r="DC132" i="8"/>
  <c r="BG132" i="8"/>
  <c r="BW132" i="8"/>
  <c r="BS132" i="8"/>
  <c r="BC132" i="8"/>
  <c r="EV131" i="8"/>
  <c r="FC130" i="8"/>
  <c r="CU130" i="8"/>
  <c r="DN127" i="8"/>
  <c r="FB127" i="8"/>
  <c r="DD127" i="8"/>
  <c r="BZ127" i="8"/>
  <c r="CU126" i="8"/>
  <c r="BD125" i="8"/>
  <c r="CF125" i="8"/>
  <c r="BK119" i="8"/>
  <c r="EQ119" i="8"/>
  <c r="BC119" i="8"/>
  <c r="EN118" i="8"/>
  <c r="DJ116" i="8"/>
  <c r="FC115" i="8"/>
  <c r="FM148" i="8"/>
  <c r="BL148" i="8"/>
  <c r="DW146" i="8"/>
  <c r="DN144" i="8"/>
  <c r="FB144" i="8"/>
  <c r="EX144" i="8"/>
  <c r="EP144" i="8"/>
  <c r="DO143" i="8"/>
  <c r="BT142" i="8"/>
  <c r="DT141" i="8"/>
  <c r="BH141" i="8"/>
  <c r="EB141" i="8"/>
  <c r="CE141" i="8"/>
  <c r="FC122" i="8"/>
  <c r="CD114" i="8"/>
  <c r="DK114" i="8"/>
  <c r="EU130" i="8"/>
  <c r="DF123" i="8"/>
  <c r="FF117" i="8"/>
  <c r="FM117" i="8"/>
  <c r="EH155" i="8"/>
  <c r="CE152" i="8"/>
  <c r="DI152" i="8"/>
  <c r="EG152" i="8"/>
  <c r="CE151" i="8"/>
  <c r="BZ151" i="8"/>
  <c r="CH150" i="8"/>
  <c r="BC150" i="8"/>
  <c r="CE148" i="8"/>
  <c r="DM148" i="8"/>
  <c r="CR148" i="8"/>
  <c r="BH148" i="8"/>
  <c r="DZ144" i="8"/>
  <c r="CP143" i="8"/>
  <c r="BF143" i="8"/>
  <c r="CY143" i="8"/>
  <c r="BW143" i="8"/>
  <c r="EI143" i="8"/>
  <c r="CB142" i="8"/>
  <c r="FE141" i="8"/>
  <c r="FM141" i="8"/>
  <c r="BN140" i="8"/>
  <c r="CC137" i="8"/>
  <c r="CG136" i="8"/>
  <c r="DU136" i="8"/>
  <c r="CP136" i="8"/>
  <c r="BF136" i="8"/>
  <c r="CV135" i="8"/>
  <c r="BU135" i="8"/>
  <c r="BQ135" i="8"/>
  <c r="DC135" i="8"/>
  <c r="BK134" i="8"/>
  <c r="CF133" i="8"/>
  <c r="BH133" i="8"/>
  <c r="FJ133" i="8"/>
  <c r="EK132" i="8"/>
  <c r="DD131" i="8"/>
  <c r="CZ131" i="8"/>
  <c r="BZ131" i="8"/>
  <c r="DK130" i="8"/>
  <c r="DA130" i="8"/>
  <c r="BU130" i="8"/>
  <c r="BZ129" i="8"/>
  <c r="CV128" i="8"/>
  <c r="FE128" i="8"/>
  <c r="DC128" i="8"/>
  <c r="BJ127" i="8"/>
  <c r="CC126" i="8"/>
  <c r="DO126" i="8"/>
  <c r="CF123" i="8"/>
  <c r="CB123" i="8"/>
  <c r="DN123" i="8"/>
  <c r="DJ123" i="8"/>
  <c r="DD123" i="8"/>
  <c r="CZ123" i="8"/>
  <c r="BT123" i="8"/>
  <c r="CC121" i="8"/>
  <c r="BF120" i="8"/>
  <c r="BO119" i="8"/>
  <c r="DZ117" i="8"/>
  <c r="FN117" i="8"/>
  <c r="CO117" i="8"/>
  <c r="DB116" i="8"/>
  <c r="DG115" i="8"/>
  <c r="DQ119" i="8"/>
  <c r="CO116" i="8"/>
  <c r="BJ116" i="8"/>
  <c r="DO113" i="8"/>
  <c r="BS113" i="8"/>
  <c r="CB112" i="8"/>
  <c r="EN112" i="8"/>
  <c r="BI111" i="8"/>
  <c r="DN110" i="8"/>
  <c r="DJ110" i="8"/>
  <c r="CU110" i="8"/>
  <c r="DK106" i="8"/>
  <c r="EH106" i="8"/>
  <c r="DG105" i="8"/>
  <c r="CM105" i="8"/>
  <c r="BG105" i="8"/>
  <c r="DC104" i="8"/>
  <c r="BW104" i="8"/>
  <c r="CX102" i="8"/>
  <c r="DJ102" i="8"/>
  <c r="BT101" i="8"/>
  <c r="BL100" i="8"/>
  <c r="DN99" i="8"/>
  <c r="BQ99" i="8"/>
  <c r="EG97" i="8"/>
  <c r="DQ97" i="8"/>
  <c r="DA97" i="8"/>
  <c r="CB97" i="8"/>
  <c r="DM96" i="8"/>
  <c r="FR96" i="8"/>
  <c r="BI96" i="8"/>
  <c r="CX95" i="8"/>
  <c r="CN95" i="8"/>
  <c r="CZ95" i="8"/>
  <c r="CE95" i="8"/>
  <c r="BZ95" i="8"/>
  <c r="CK94" i="8"/>
  <c r="BG94" i="8"/>
  <c r="FN93" i="8"/>
  <c r="BI93" i="8"/>
  <c r="DG92" i="8"/>
  <c r="DB92" i="8"/>
  <c r="CG92" i="8"/>
  <c r="DJ91" i="8"/>
  <c r="DC90" i="8"/>
  <c r="FB90" i="8"/>
  <c r="BS90" i="8"/>
  <c r="ES90" i="8"/>
  <c r="BJ90" i="8"/>
  <c r="BF90" i="8"/>
  <c r="DO88" i="8"/>
  <c r="BD87" i="8"/>
  <c r="DT87" i="8"/>
  <c r="CE91" i="8"/>
  <c r="DR90" i="8"/>
  <c r="CE116" i="8"/>
  <c r="DX116" i="8"/>
  <c r="FF116" i="8"/>
  <c r="BK115" i="8"/>
  <c r="FN115" i="8"/>
  <c r="CQ113" i="8"/>
  <c r="CN113" i="8"/>
  <c r="ER113" i="8"/>
  <c r="DI112" i="8"/>
  <c r="DV110" i="8"/>
  <c r="EE109" i="8"/>
  <c r="CV105" i="8"/>
  <c r="CC104" i="8"/>
  <c r="FF103" i="8"/>
  <c r="BG102" i="8"/>
  <c r="CH102" i="8"/>
  <c r="DG101" i="8"/>
  <c r="FR99" i="8"/>
  <c r="BL98" i="8"/>
  <c r="DW98" i="8"/>
  <c r="CQ98" i="8"/>
  <c r="FP97" i="8"/>
  <c r="FE97" i="8"/>
  <c r="EK97" i="8"/>
  <c r="DV96" i="8"/>
  <c r="EB94" i="8"/>
  <c r="EH92" i="8"/>
  <c r="BH91" i="8"/>
  <c r="BC90" i="8"/>
  <c r="CH88" i="8"/>
  <c r="CR87" i="8"/>
  <c r="ER87" i="8"/>
  <c r="BZ86" i="8"/>
  <c r="FI114" i="8"/>
  <c r="BO113" i="8"/>
  <c r="CC110" i="8"/>
  <c r="CK110" i="8"/>
  <c r="CF107" i="8"/>
  <c r="BS106" i="8"/>
  <c r="BC105" i="8"/>
  <c r="BD104" i="8"/>
  <c r="EX103" i="8"/>
  <c r="EC103" i="8"/>
  <c r="CG102" i="8"/>
  <c r="DF102" i="8"/>
  <c r="BF102" i="8"/>
  <c r="CC101" i="8"/>
  <c r="DK101" i="8"/>
  <c r="FD101" i="8"/>
  <c r="BN99" i="8"/>
  <c r="BW98" i="8"/>
  <c r="EV97" i="8"/>
  <c r="DT97" i="8"/>
  <c r="FA97" i="8"/>
  <c r="CY94" i="8"/>
  <c r="FB92" i="8"/>
  <c r="BZ88" i="8"/>
  <c r="DL87" i="8"/>
  <c r="DB87" i="8"/>
  <c r="BV87" i="8"/>
  <c r="CE86" i="8"/>
  <c r="BC86" i="8"/>
  <c r="CD199" i="8"/>
  <c r="CP199" i="8"/>
  <c r="FR198" i="8"/>
  <c r="CH198" i="8"/>
  <c r="CC198" i="8"/>
  <c r="DK198" i="8"/>
  <c r="DA198" i="8"/>
  <c r="BC197" i="8"/>
  <c r="CN197" i="8"/>
  <c r="BH197" i="8"/>
  <c r="CG195" i="8"/>
  <c r="CS195" i="8"/>
  <c r="CK195" i="8"/>
  <c r="BQ195" i="8"/>
  <c r="CM190" i="8"/>
  <c r="CD189" i="8"/>
  <c r="CQ189" i="8"/>
  <c r="DD188" i="8"/>
  <c r="CV187" i="8"/>
  <c r="BQ187" i="8"/>
  <c r="EG187" i="8"/>
  <c r="DQ186" i="8"/>
  <c r="CN186" i="8"/>
  <c r="DD185" i="8"/>
  <c r="EX185" i="8"/>
  <c r="DR185" i="8"/>
  <c r="CF184" i="8"/>
  <c r="EH179" i="8"/>
  <c r="DB200" i="8"/>
  <c r="DY199" i="8"/>
  <c r="DJ199" i="8"/>
  <c r="CO199" i="8"/>
  <c r="CD198" i="8"/>
  <c r="BT198" i="8"/>
  <c r="BZ194" i="8"/>
  <c r="CX194" i="8"/>
  <c r="BR194" i="8"/>
  <c r="EY193" i="8"/>
  <c r="CF193" i="8"/>
  <c r="DO190" i="8"/>
  <c r="BF190" i="8"/>
  <c r="CC190" i="8"/>
  <c r="CY189" i="8"/>
  <c r="BS189" i="8"/>
  <c r="FF186" i="8"/>
  <c r="EI186" i="8"/>
  <c r="DA184" i="8"/>
  <c r="BW184" i="8"/>
  <c r="FN179" i="8"/>
  <c r="EH186" i="8"/>
  <c r="BQ182" i="8"/>
  <c r="FA182" i="8"/>
  <c r="CH179" i="8"/>
  <c r="EV179" i="8"/>
  <c r="DZ179" i="8"/>
  <c r="BF179" i="8"/>
  <c r="CX179" i="8"/>
  <c r="DQ197" i="8"/>
  <c r="CJ196" i="8"/>
  <c r="DL193" i="8"/>
  <c r="CM193" i="8"/>
  <c r="CZ192" i="8"/>
  <c r="CH191" i="8"/>
  <c r="CF190" i="8"/>
  <c r="CJ190" i="8"/>
  <c r="CF188" i="8"/>
  <c r="BI188" i="8"/>
  <c r="CR188" i="8"/>
  <c r="BL188" i="8"/>
  <c r="CP185" i="8"/>
  <c r="BF183" i="8"/>
  <c r="ES182" i="8"/>
  <c r="BR179" i="8"/>
  <c r="DF198" i="8"/>
  <c r="CK198" i="8"/>
  <c r="CV196" i="8"/>
  <c r="DA195" i="8"/>
  <c r="BU195" i="8"/>
  <c r="BO194" i="8"/>
  <c r="BG193" i="8"/>
  <c r="BY191" i="8"/>
  <c r="BO189" i="8"/>
  <c r="CE188" i="8"/>
  <c r="CZ188" i="8"/>
  <c r="BT188" i="8"/>
  <c r="DA187" i="8"/>
  <c r="BU187" i="8"/>
  <c r="EC186" i="8"/>
  <c r="DU184" i="8"/>
  <c r="FC184" i="8"/>
  <c r="EE182" i="8"/>
  <c r="DF181" i="8"/>
  <c r="EV200" i="8"/>
  <c r="DR200" i="8"/>
  <c r="BV194" i="8"/>
  <c r="DB190" i="8"/>
  <c r="BV190" i="8"/>
  <c r="DC189" i="8"/>
  <c r="BW189" i="8"/>
  <c r="CB187" i="8"/>
  <c r="CV184" i="8"/>
  <c r="BG184" i="8"/>
  <c r="BS184" i="8"/>
  <c r="BT179" i="8"/>
  <c r="DL179" i="8"/>
  <c r="DC193" i="8"/>
  <c r="ER192" i="8"/>
  <c r="CD191" i="8"/>
  <c r="CB190" i="8"/>
  <c r="EN188" i="8"/>
  <c r="EG188" i="8"/>
  <c r="BZ187" i="8"/>
  <c r="BY137" i="8"/>
  <c r="BC137" i="8"/>
  <c r="DQ137" i="8"/>
  <c r="BZ123" i="8"/>
  <c r="BD123" i="8"/>
  <c r="FJ123" i="8"/>
  <c r="CQ106" i="8"/>
  <c r="ET106" i="8"/>
  <c r="BJ106" i="8"/>
  <c r="EU106" i="8"/>
  <c r="BK106" i="8"/>
  <c r="CE184" i="8"/>
  <c r="EP183" i="8"/>
  <c r="DJ183" i="8"/>
  <c r="CZ183" i="8"/>
  <c r="EG176" i="8"/>
  <c r="CB176" i="8"/>
  <c r="DJ176" i="8"/>
  <c r="DU175" i="8"/>
  <c r="CV173" i="8"/>
  <c r="CV169" i="8"/>
  <c r="DB167" i="8"/>
  <c r="DI166" i="8"/>
  <c r="CN166" i="8"/>
  <c r="CN165" i="8"/>
  <c r="BI165" i="8"/>
  <c r="CV164" i="8"/>
  <c r="DB164" i="8"/>
  <c r="BV164" i="8"/>
  <c r="CO163" i="8"/>
  <c r="CP163" i="8"/>
  <c r="BV162" i="8"/>
  <c r="BK161" i="8"/>
  <c r="DQ160" i="8"/>
  <c r="DJ160" i="8"/>
  <c r="CF159" i="8"/>
  <c r="CJ159" i="8"/>
  <c r="FC158" i="8"/>
  <c r="DJ156" i="8"/>
  <c r="CC154" i="8"/>
  <c r="CU153" i="8"/>
  <c r="BO153" i="8"/>
  <c r="CX153" i="8"/>
  <c r="DN152" i="8"/>
  <c r="CB151" i="8"/>
  <c r="BN150" i="8"/>
  <c r="BY149" i="8"/>
  <c r="CG149" i="8"/>
  <c r="DQ149" i="8"/>
  <c r="CK149" i="8"/>
  <c r="DY148" i="8"/>
  <c r="DN148" i="8"/>
  <c r="DM144" i="8"/>
  <c r="CJ144" i="8"/>
  <c r="CU142" i="8"/>
  <c r="CJ141" i="8"/>
  <c r="CK136" i="8"/>
  <c r="FG180" i="8"/>
  <c r="CY178" i="8"/>
  <c r="CV176" i="8"/>
  <c r="DT176" i="8"/>
  <c r="EX175" i="8"/>
  <c r="FB175" i="8"/>
  <c r="EY174" i="8"/>
  <c r="CV174" i="8"/>
  <c r="EX171" i="8"/>
  <c r="CV170" i="8"/>
  <c r="BS170" i="8"/>
  <c r="FG166" i="8"/>
  <c r="EF166" i="8"/>
  <c r="BO161" i="8"/>
  <c r="FF159" i="8"/>
  <c r="BN159" i="8"/>
  <c r="DO158" i="8"/>
  <c r="DD157" i="8"/>
  <c r="CU157" i="8"/>
  <c r="DV143" i="8"/>
  <c r="CD143" i="8"/>
  <c r="BG139" i="8"/>
  <c r="DX137" i="8"/>
  <c r="CF137" i="8"/>
  <c r="DB133" i="8"/>
  <c r="DA128" i="8"/>
  <c r="CE128" i="8"/>
  <c r="CY122" i="8"/>
  <c r="DA176" i="8"/>
  <c r="EC176" i="8"/>
  <c r="FM176" i="8"/>
  <c r="DJ175" i="8"/>
  <c r="DQ174" i="8"/>
  <c r="CM174" i="8"/>
  <c r="ER173" i="8"/>
  <c r="CK170" i="8"/>
  <c r="ER169" i="8"/>
  <c r="BZ168" i="8"/>
  <c r="EI158" i="8"/>
  <c r="CP158" i="8"/>
  <c r="CQ157" i="8"/>
  <c r="DZ155" i="8"/>
  <c r="BL153" i="8"/>
  <c r="FO146" i="8"/>
  <c r="EX143" i="8"/>
  <c r="DI141" i="8"/>
  <c r="CC141" i="8"/>
  <c r="CD140" i="8"/>
  <c r="CV132" i="8"/>
  <c r="EC132" i="8"/>
  <c r="EY132" i="8"/>
  <c r="ET123" i="8"/>
  <c r="EC121" i="8"/>
  <c r="FO114" i="8"/>
  <c r="DW114" i="8"/>
  <c r="BF144" i="8"/>
  <c r="BC143" i="8"/>
  <c r="ET140" i="8"/>
  <c r="EC184" i="8"/>
  <c r="BV183" i="8"/>
  <c r="CH178" i="8"/>
  <c r="ER177" i="8"/>
  <c r="CF176" i="8"/>
  <c r="DN176" i="8"/>
  <c r="DF175" i="8"/>
  <c r="ET175" i="8"/>
  <c r="CS175" i="8"/>
  <c r="BO174" i="8"/>
  <c r="CO172" i="8"/>
  <c r="BZ172" i="8"/>
  <c r="DF171" i="8"/>
  <c r="CX167" i="8"/>
  <c r="FC166" i="8"/>
  <c r="DL166" i="8"/>
  <c r="DM166" i="8"/>
  <c r="BC166" i="8"/>
  <c r="BD165" i="8"/>
  <c r="CX164" i="8"/>
  <c r="CZ164" i="8"/>
  <c r="CG163" i="8"/>
  <c r="FG163" i="8"/>
  <c r="EC163" i="8"/>
  <c r="BQ163" i="8"/>
  <c r="BC162" i="8"/>
  <c r="DW162" i="8"/>
  <c r="BY161" i="8"/>
  <c r="BD161" i="8"/>
  <c r="DN160" i="8"/>
  <c r="CB159" i="8"/>
  <c r="DF158" i="8"/>
  <c r="FG158" i="8"/>
  <c r="BO158" i="8"/>
  <c r="DY156" i="8"/>
  <c r="CR156" i="8"/>
  <c r="DN156" i="8"/>
  <c r="DB155" i="8"/>
  <c r="CG154" i="8"/>
  <c r="CK154" i="8"/>
  <c r="EB153" i="8"/>
  <c r="CD153" i="8"/>
  <c r="BV153" i="8"/>
  <c r="CF151" i="8"/>
  <c r="CJ151" i="8"/>
  <c r="CC149" i="8"/>
  <c r="BU149" i="8"/>
  <c r="FB148" i="8"/>
  <c r="FN144" i="8"/>
  <c r="BI144" i="8"/>
  <c r="EQ143" i="8"/>
  <c r="FA137" i="8"/>
  <c r="DL129" i="8"/>
  <c r="CD122" i="8"/>
  <c r="BS122" i="8"/>
  <c r="DX183" i="8"/>
  <c r="EB183" i="8"/>
  <c r="BN181" i="8"/>
  <c r="FE180" i="8"/>
  <c r="BN178" i="8"/>
  <c r="FF175" i="8"/>
  <c r="BN175" i="8"/>
  <c r="EJ173" i="8"/>
  <c r="DA170" i="8"/>
  <c r="BU170" i="8"/>
  <c r="DC170" i="8"/>
  <c r="BW170" i="8"/>
  <c r="EJ169" i="8"/>
  <c r="CZ161" i="8"/>
  <c r="FB159" i="8"/>
  <c r="EY158" i="8"/>
  <c r="BJ158" i="8"/>
  <c r="DU155" i="8"/>
  <c r="CZ155" i="8"/>
  <c r="BT155" i="8"/>
  <c r="BZ148" i="8"/>
  <c r="FD146" i="8"/>
  <c r="BT146" i="8"/>
  <c r="DY144" i="8"/>
  <c r="CB144" i="8"/>
  <c r="FJ143" i="8"/>
  <c r="BZ141" i="8"/>
  <c r="BD141" i="8"/>
  <c r="EX140" i="8"/>
  <c r="BZ138" i="8"/>
  <c r="BD138" i="8"/>
  <c r="ES137" i="8"/>
  <c r="CE137" i="8"/>
  <c r="BN136" i="8"/>
  <c r="DA126" i="8"/>
  <c r="CM119" i="8"/>
  <c r="EE119" i="8"/>
  <c r="DW113" i="8"/>
  <c r="FD113" i="8"/>
  <c r="CR113" i="8"/>
  <c r="FF113" i="8"/>
  <c r="BL113" i="8"/>
  <c r="CH113" i="8"/>
  <c r="FR113" i="8"/>
  <c r="EM113" i="8"/>
  <c r="BC113" i="8"/>
  <c r="EK103" i="8"/>
  <c r="CH103" i="8"/>
  <c r="CO182" i="8"/>
  <c r="DI176" i="8"/>
  <c r="FE176" i="8"/>
  <c r="FQ176" i="8"/>
  <c r="CC174" i="8"/>
  <c r="CD174" i="8"/>
  <c r="DR171" i="8"/>
  <c r="FB171" i="8"/>
  <c r="DJ168" i="8"/>
  <c r="DK162" i="8"/>
  <c r="CE160" i="8"/>
  <c r="BC160" i="8"/>
  <c r="DZ158" i="8"/>
  <c r="DG157" i="8"/>
  <c r="CM157" i="8"/>
  <c r="ER157" i="8"/>
  <c r="BY153" i="8"/>
  <c r="CD152" i="8"/>
  <c r="CP152" i="8"/>
  <c r="EB146" i="8"/>
  <c r="CR141" i="8"/>
  <c r="DZ140" i="8"/>
  <c r="CU139" i="8"/>
  <c r="EB138" i="8"/>
  <c r="ES132" i="8"/>
  <c r="CC131" i="8"/>
  <c r="FB131" i="8"/>
  <c r="CF131" i="8"/>
  <c r="FP131" i="8"/>
  <c r="DG130" i="8"/>
  <c r="CK130" i="8"/>
  <c r="EY122" i="8"/>
  <c r="CP117" i="8"/>
  <c r="FD117" i="8"/>
  <c r="EH117" i="8"/>
  <c r="DL142" i="8"/>
  <c r="DM142" i="8"/>
  <c r="CV139" i="8"/>
  <c r="BQ139" i="8"/>
  <c r="EG139" i="8"/>
  <c r="CF138" i="8"/>
  <c r="FM137" i="8"/>
  <c r="DN137" i="8"/>
  <c r="CS137" i="8"/>
  <c r="CJ137" i="8"/>
  <c r="CC136" i="8"/>
  <c r="CD135" i="8"/>
  <c r="DC134" i="8"/>
  <c r="CR133" i="8"/>
  <c r="DM132" i="8"/>
  <c r="BV131" i="8"/>
  <c r="BS130" i="8"/>
  <c r="CE129" i="8"/>
  <c r="BC129" i="8"/>
  <c r="DL127" i="8"/>
  <c r="DX127" i="8"/>
  <c r="CP126" i="8"/>
  <c r="BJ126" i="8"/>
  <c r="BV125" i="8"/>
  <c r="EC124" i="8"/>
  <c r="BJ123" i="8"/>
  <c r="DL123" i="8"/>
  <c r="DX123" i="8"/>
  <c r="ET122" i="8"/>
  <c r="EX122" i="8"/>
  <c r="CM122" i="8"/>
  <c r="EQ122" i="8"/>
  <c r="DD120" i="8"/>
  <c r="BY119" i="8"/>
  <c r="BH117" i="8"/>
  <c r="FE116" i="8"/>
  <c r="DU116" i="8"/>
  <c r="CC115" i="8"/>
  <c r="BH113" i="8"/>
  <c r="CF112" i="8"/>
  <c r="BU112" i="8"/>
  <c r="BN111" i="8"/>
  <c r="ET110" i="8"/>
  <c r="EI102" i="8"/>
  <c r="BJ102" i="8"/>
  <c r="CD100" i="8"/>
  <c r="CZ100" i="8"/>
  <c r="CF94" i="8"/>
  <c r="EE122" i="8"/>
  <c r="BQ119" i="8"/>
  <c r="CX114" i="8"/>
  <c r="ES99" i="8"/>
  <c r="BI99" i="8"/>
  <c r="DG98" i="8"/>
  <c r="EY98" i="8"/>
  <c r="DX97" i="8"/>
  <c r="CF97" i="8"/>
  <c r="DY96" i="8"/>
  <c r="CG137" i="8"/>
  <c r="CF136" i="8"/>
  <c r="DN136" i="8"/>
  <c r="CS136" i="8"/>
  <c r="BC134" i="8"/>
  <c r="DJ133" i="8"/>
  <c r="EG132" i="8"/>
  <c r="DW132" i="8"/>
  <c r="DO130" i="8"/>
  <c r="FD129" i="8"/>
  <c r="CB128" i="8"/>
  <c r="BF127" i="8"/>
  <c r="CO127" i="8"/>
  <c r="BI127" i="8"/>
  <c r="DU126" i="8"/>
  <c r="EM119" i="8"/>
  <c r="CH117" i="8"/>
  <c r="CM117" i="8"/>
  <c r="DM116" i="8"/>
  <c r="CF116" i="8"/>
  <c r="FE114" i="8"/>
  <c r="FF114" i="8"/>
  <c r="EP114" i="8"/>
  <c r="CE111" i="8"/>
  <c r="DL108" i="8"/>
  <c r="EQ105" i="8"/>
  <c r="DD97" i="8"/>
  <c r="BJ96" i="8"/>
  <c r="CY135" i="8"/>
  <c r="FG130" i="8"/>
  <c r="EM130" i="8"/>
  <c r="BO130" i="8"/>
  <c r="BS126" i="8"/>
  <c r="FG122" i="8"/>
  <c r="DC122" i="8"/>
  <c r="BO121" i="8"/>
  <c r="EX114" i="8"/>
  <c r="DR114" i="8"/>
  <c r="EH110" i="8"/>
  <c r="CN142" i="8"/>
  <c r="DC141" i="8"/>
  <c r="BN141" i="8"/>
  <c r="BU139" i="8"/>
  <c r="CB137" i="8"/>
  <c r="DJ137" i="8"/>
  <c r="DF135" i="8"/>
  <c r="DA132" i="8"/>
  <c r="CO132" i="8"/>
  <c r="BI132" i="8"/>
  <c r="CX131" i="8"/>
  <c r="CQ130" i="8"/>
  <c r="DC130" i="8"/>
  <c r="BW130" i="8"/>
  <c r="DT127" i="8"/>
  <c r="CN127" i="8"/>
  <c r="DF126" i="8"/>
  <c r="BF126" i="8"/>
  <c r="CV123" i="8"/>
  <c r="DT123" i="8"/>
  <c r="DK122" i="8"/>
  <c r="EI122" i="8"/>
  <c r="BK122" i="8"/>
  <c r="BT120" i="8"/>
  <c r="DM117" i="8"/>
  <c r="ET116" i="8"/>
  <c r="DC114" i="8"/>
  <c r="CM113" i="8"/>
  <c r="BG113" i="8"/>
  <c r="EQ113" i="8"/>
  <c r="CG106" i="8"/>
  <c r="DO106" i="8"/>
  <c r="BW106" i="8"/>
  <c r="DZ106" i="8"/>
  <c r="CK106" i="8"/>
  <c r="EY106" i="8"/>
  <c r="BF106" i="8"/>
  <c r="EE106" i="8"/>
  <c r="EM105" i="8"/>
  <c r="DU103" i="8"/>
  <c r="FJ98" i="8"/>
  <c r="FM97" i="8"/>
  <c r="CR95" i="8"/>
  <c r="BK95" i="8"/>
  <c r="DC95" i="8"/>
  <c r="CH95" i="8"/>
  <c r="DZ95" i="8"/>
  <c r="DD133" i="8"/>
  <c r="BO133" i="8"/>
  <c r="BR133" i="8"/>
  <c r="CY132" i="8"/>
  <c r="CU129" i="8"/>
  <c r="EF129" i="8"/>
  <c r="DI124" i="8"/>
  <c r="BF122" i="8"/>
  <c r="DA119" i="8"/>
  <c r="DB114" i="8"/>
  <c r="EB113" i="8"/>
  <c r="CV113" i="8"/>
  <c r="DT113" i="8"/>
  <c r="FL113" i="8"/>
  <c r="CS112" i="8"/>
  <c r="BL112" i="8"/>
  <c r="FC110" i="8"/>
  <c r="DO102" i="8"/>
  <c r="BW102" i="8"/>
  <c r="DZ102" i="8"/>
  <c r="CK102" i="8"/>
  <c r="EY102" i="8"/>
  <c r="BL94" i="8"/>
  <c r="EK94" i="8"/>
  <c r="EX93" i="8"/>
  <c r="FI93" i="8"/>
  <c r="CO136" i="8"/>
  <c r="DN133" i="8"/>
  <c r="BY132" i="8"/>
  <c r="EE132" i="8"/>
  <c r="BR129" i="8"/>
  <c r="CF128" i="8"/>
  <c r="CJ128" i="8"/>
  <c r="BD128" i="8"/>
  <c r="CS127" i="8"/>
  <c r="DY126" i="8"/>
  <c r="CS126" i="8"/>
  <c r="CJ125" i="8"/>
  <c r="BY124" i="8"/>
  <c r="DT122" i="8"/>
  <c r="CG119" i="8"/>
  <c r="CQ117" i="8"/>
  <c r="DM112" i="8"/>
  <c r="BN102" i="8"/>
  <c r="CE99" i="8"/>
  <c r="DM99" i="8"/>
  <c r="BU99" i="8"/>
  <c r="CH99" i="8"/>
  <c r="EK99" i="8"/>
  <c r="CR97" i="8"/>
  <c r="EJ97" i="8"/>
  <c r="DN96" i="8"/>
  <c r="FF96" i="8"/>
  <c r="BC94" i="8"/>
  <c r="BF93" i="8"/>
  <c r="DT116" i="8"/>
  <c r="EG112" i="8"/>
  <c r="FA111" i="8"/>
  <c r="BN110" i="8"/>
  <c r="EI106" i="8"/>
  <c r="DC106" i="8"/>
  <c r="CH106" i="8"/>
  <c r="CY104" i="8"/>
  <c r="BS104" i="8"/>
  <c r="CQ102" i="8"/>
  <c r="BK102" i="8"/>
  <c r="BY101" i="8"/>
  <c r="EY101" i="8"/>
  <c r="CM101" i="8"/>
  <c r="BG101" i="8"/>
  <c r="FB99" i="8"/>
  <c r="EG99" i="8"/>
  <c r="BH98" i="8"/>
  <c r="DU97" i="8"/>
  <c r="ES96" i="8"/>
  <c r="DQ96" i="8"/>
  <c r="EJ95" i="8"/>
  <c r="FI94" i="8"/>
  <c r="CB94" i="8"/>
  <c r="ER94" i="8"/>
  <c r="FO94" i="8"/>
  <c r="CQ94" i="8"/>
  <c r="CO93" i="8"/>
  <c r="DN93" i="8"/>
  <c r="CJ93" i="8"/>
  <c r="CQ92" i="8"/>
  <c r="DN89" i="8"/>
  <c r="FC88" i="8"/>
  <c r="EH88" i="8"/>
  <c r="CH87" i="8"/>
  <c r="BY87" i="8"/>
  <c r="CX87" i="8"/>
  <c r="BR87" i="8"/>
  <c r="DW115" i="8"/>
  <c r="CD113" i="8"/>
  <c r="DL113" i="8"/>
  <c r="EY109" i="8"/>
  <c r="CY109" i="8"/>
  <c r="BS109" i="8"/>
  <c r="CD106" i="8"/>
  <c r="CC106" i="8"/>
  <c r="CP106" i="8"/>
  <c r="BW105" i="8"/>
  <c r="CK105" i="8"/>
  <c r="CV103" i="8"/>
  <c r="FB103" i="8"/>
  <c r="EG103" i="8"/>
  <c r="CC102" i="8"/>
  <c r="CG101" i="8"/>
  <c r="CK101" i="8"/>
  <c r="CH100" i="8"/>
  <c r="BT97" i="8"/>
  <c r="BG95" i="8"/>
  <c r="BH95" i="8"/>
  <c r="DI94" i="8"/>
  <c r="CN94" i="8"/>
  <c r="BH94" i="8"/>
  <c r="CZ93" i="8"/>
  <c r="CP93" i="8"/>
  <c r="BV93" i="8"/>
  <c r="BJ92" i="8"/>
  <c r="BL91" i="8"/>
  <c r="DJ90" i="8"/>
  <c r="CO90" i="8"/>
  <c r="BF88" i="8"/>
  <c r="BK87" i="8"/>
  <c r="EM87" i="8"/>
  <c r="CB110" i="8"/>
  <c r="FC106" i="8"/>
  <c r="DD105" i="8"/>
  <c r="BO105" i="8"/>
  <c r="EP103" i="8"/>
  <c r="DX101" i="8"/>
  <c r="CG100" i="8"/>
  <c r="EB100" i="8"/>
  <c r="EN100" i="8"/>
  <c r="FF98" i="8"/>
  <c r="DT98" i="8"/>
  <c r="BT95" i="8"/>
  <c r="FC92" i="8"/>
  <c r="DB91" i="8"/>
  <c r="EK90" i="8"/>
  <c r="CV90" i="8"/>
  <c r="CY90" i="8"/>
  <c r="DK89" i="8"/>
  <c r="FD89" i="8"/>
  <c r="FN88" i="8"/>
  <c r="DN88" i="8"/>
  <c r="EV112" i="8"/>
  <c r="FJ110" i="8"/>
  <c r="FB110" i="8"/>
  <c r="CV102" i="8"/>
  <c r="EE102" i="8"/>
  <c r="DV102" i="8"/>
  <c r="FE100" i="8"/>
  <c r="EJ100" i="8"/>
  <c r="BZ100" i="8"/>
  <c r="CS99" i="8"/>
  <c r="BQ96" i="8"/>
  <c r="ES94" i="8"/>
  <c r="BU94" i="8"/>
  <c r="EE92" i="8"/>
  <c r="CF89" i="8"/>
  <c r="EX110" i="8"/>
  <c r="EM108" i="8"/>
  <c r="DY107" i="8"/>
  <c r="CJ103" i="8"/>
  <c r="BD103" i="8"/>
  <c r="CM102" i="8"/>
  <c r="BK101" i="8"/>
  <c r="FQ97" i="8"/>
  <c r="CS97" i="8"/>
  <c r="EC97" i="8"/>
  <c r="DF96" i="8"/>
  <c r="EM95" i="8"/>
  <c r="DO92" i="8"/>
  <c r="BI89" i="8"/>
  <c r="FO87" i="8"/>
  <c r="CF90" i="8"/>
  <c r="DG88" i="8"/>
  <c r="DU112" i="8"/>
  <c r="CZ112" i="8"/>
  <c r="FC109" i="8"/>
  <c r="FN106" i="8"/>
  <c r="FG106" i="8"/>
  <c r="EF105" i="8"/>
  <c r="ER105" i="8"/>
  <c r="CE105" i="8"/>
  <c r="CO104" i="8"/>
  <c r="BI104" i="8"/>
  <c r="EH103" i="8"/>
  <c r="DB103" i="8"/>
  <c r="ET102" i="8"/>
  <c r="BV102" i="8"/>
  <c r="FG102" i="8"/>
  <c r="EF101" i="8"/>
  <c r="EH99" i="8"/>
  <c r="CY98" i="8"/>
  <c r="BU98" i="8"/>
  <c r="DY92" i="8"/>
  <c r="FG92" i="8"/>
  <c r="CU92" i="8"/>
  <c r="BT91" i="8"/>
  <c r="CU91" i="8"/>
  <c r="DA90" i="8"/>
  <c r="BU90" i="8"/>
  <c r="BW90" i="8"/>
  <c r="ET89" i="8"/>
  <c r="DD89" i="8"/>
  <c r="DZ88" i="8"/>
  <c r="BV199" i="8"/>
  <c r="CG199" i="8"/>
  <c r="FQ199" i="8"/>
  <c r="BR199" i="8"/>
  <c r="FM199" i="8"/>
  <c r="CC199" i="8"/>
  <c r="DU199" i="8"/>
  <c r="BN195" i="8"/>
  <c r="DQ195" i="8"/>
  <c r="CC194" i="8"/>
  <c r="FB194" i="8"/>
  <c r="DJ194" i="8"/>
  <c r="DV194" i="8"/>
  <c r="DK194" i="8"/>
  <c r="FC194" i="8"/>
  <c r="FN194" i="8"/>
  <c r="DA194" i="8"/>
  <c r="CP194" i="8"/>
  <c r="EH194" i="8"/>
  <c r="CK194" i="8"/>
  <c r="FJ194" i="8"/>
  <c r="BQ194" i="8"/>
  <c r="EP194" i="8"/>
  <c r="FD183" i="8"/>
  <c r="DL183" i="8"/>
  <c r="EJ183" i="8"/>
  <c r="FF183" i="8"/>
  <c r="CR183" i="8"/>
  <c r="DZ183" i="8"/>
  <c r="EV183" i="8"/>
  <c r="BL183" i="8"/>
  <c r="CH183" i="8"/>
  <c r="CD183" i="8"/>
  <c r="BH183" i="8"/>
  <c r="FN183" i="8"/>
  <c r="ER183" i="8"/>
  <c r="DK180" i="8"/>
  <c r="FC180" i="8"/>
  <c r="CU158" i="8"/>
  <c r="EM158" i="8"/>
  <c r="FO158" i="8"/>
  <c r="CE158" i="8"/>
  <c r="DW158" i="8"/>
  <c r="DL154" i="8"/>
  <c r="FD154" i="8"/>
  <c r="CE154" i="8"/>
  <c r="EI154" i="8"/>
  <c r="CQ154" i="8"/>
  <c r="DC154" i="8"/>
  <c r="EU154" i="8"/>
  <c r="BK154" i="8"/>
  <c r="BW154" i="8"/>
  <c r="CH154" i="8"/>
  <c r="BY154" i="8"/>
  <c r="BC154" i="8"/>
  <c r="DB108" i="8"/>
  <c r="FE108" i="8"/>
  <c r="CX108" i="8"/>
  <c r="DT108" i="8"/>
  <c r="BV108" i="8"/>
  <c r="DY108" i="8"/>
  <c r="DU108" i="8"/>
  <c r="BR108" i="8"/>
  <c r="CN108" i="8"/>
  <c r="CS108" i="8"/>
  <c r="FG108" i="8"/>
  <c r="DD108" i="8"/>
  <c r="CZ108" i="8"/>
  <c r="FC108" i="8"/>
  <c r="BT108" i="8"/>
  <c r="DW108" i="8"/>
  <c r="BI108" i="8"/>
  <c r="ES108" i="8"/>
  <c r="FO108" i="8"/>
  <c r="EN108" i="8"/>
  <c r="BZ108" i="8"/>
  <c r="EC108" i="8"/>
  <c r="FA199" i="8"/>
  <c r="CF198" i="8"/>
  <c r="DB198" i="8"/>
  <c r="DY198" i="8"/>
  <c r="DN198" i="8"/>
  <c r="BV198" i="8"/>
  <c r="DU198" i="8"/>
  <c r="BR198" i="8"/>
  <c r="FB198" i="8"/>
  <c r="DD198" i="8"/>
  <c r="FG198" i="8"/>
  <c r="CZ198" i="8"/>
  <c r="FN198" i="8"/>
  <c r="CJ198" i="8"/>
  <c r="CU198" i="8"/>
  <c r="EX198" i="8"/>
  <c r="BD198" i="8"/>
  <c r="BZ198" i="8"/>
  <c r="DR198" i="8"/>
  <c r="FJ198" i="8"/>
  <c r="DG197" i="8"/>
  <c r="BO197" i="8"/>
  <c r="DB197" i="8"/>
  <c r="CQ197" i="8"/>
  <c r="CX197" i="8"/>
  <c r="CM197" i="8"/>
  <c r="BV197" i="8"/>
  <c r="BK197" i="8"/>
  <c r="EU197" i="8"/>
  <c r="BR197" i="8"/>
  <c r="EQ197" i="8"/>
  <c r="FM195" i="8"/>
  <c r="CF195" i="8"/>
  <c r="CB195" i="8"/>
  <c r="DI195" i="8"/>
  <c r="DN195" i="8"/>
  <c r="DY195" i="8"/>
  <c r="DU195" i="8"/>
  <c r="FB195" i="8"/>
  <c r="DJ195" i="8"/>
  <c r="DD195" i="8"/>
  <c r="EK195" i="8"/>
  <c r="CZ195" i="8"/>
  <c r="EG195" i="8"/>
  <c r="CJ195" i="8"/>
  <c r="FI195" i="8"/>
  <c r="BT195" i="8"/>
  <c r="ES195" i="8"/>
  <c r="BD195" i="8"/>
  <c r="BZ195" i="8"/>
  <c r="FG187" i="8"/>
  <c r="FR187" i="8"/>
  <c r="CH187" i="8"/>
  <c r="FC187" i="8"/>
  <c r="CD187" i="8"/>
  <c r="CU187" i="8"/>
  <c r="DF187" i="8"/>
  <c r="EX187" i="8"/>
  <c r="DW187" i="8"/>
  <c r="CP187" i="8"/>
  <c r="EH187" i="8"/>
  <c r="BO187" i="8"/>
  <c r="DR187" i="8"/>
  <c r="FJ187" i="8"/>
  <c r="CK187" i="8"/>
  <c r="EC187" i="8"/>
  <c r="CQ187" i="8"/>
  <c r="BJ187" i="8"/>
  <c r="DB187" i="8"/>
  <c r="ET187" i="8"/>
  <c r="CM187" i="8"/>
  <c r="CX187" i="8"/>
  <c r="EP187" i="8"/>
  <c r="BK187" i="8"/>
  <c r="DY187" i="8"/>
  <c r="BV187" i="8"/>
  <c r="CG187" i="8"/>
  <c r="BG187" i="8"/>
  <c r="BR187" i="8"/>
  <c r="CC187" i="8"/>
  <c r="ES184" i="8"/>
  <c r="DV183" i="8"/>
  <c r="CE177" i="8"/>
  <c r="DL177" i="8"/>
  <c r="CV177" i="8"/>
  <c r="DR177" i="8"/>
  <c r="DM177" i="8"/>
  <c r="DX177" i="8"/>
  <c r="FP177" i="8"/>
  <c r="DI177" i="8"/>
  <c r="DT177" i="8"/>
  <c r="FL177" i="8"/>
  <c r="FQ177" i="8"/>
  <c r="EJ177" i="8"/>
  <c r="CR177" i="8"/>
  <c r="FM177" i="8"/>
  <c r="CN177" i="8"/>
  <c r="EF177" i="8"/>
  <c r="EK177" i="8"/>
  <c r="EV177" i="8"/>
  <c r="BL177" i="8"/>
  <c r="CH177" i="8"/>
  <c r="EG177" i="8"/>
  <c r="CD177" i="8"/>
  <c r="BH177" i="8"/>
  <c r="BY177" i="8"/>
  <c r="EB177" i="8"/>
  <c r="BZ175" i="8"/>
  <c r="FJ175" i="8"/>
  <c r="DR175" i="8"/>
  <c r="CH175" i="8"/>
  <c r="DZ175" i="8"/>
  <c r="FR175" i="8"/>
  <c r="DV175" i="8"/>
  <c r="FN175" i="8"/>
  <c r="CD175" i="8"/>
  <c r="DO167" i="8"/>
  <c r="DZ167" i="8"/>
  <c r="DK167" i="8"/>
  <c r="DV167" i="8"/>
  <c r="DF167" i="8"/>
  <c r="BN167" i="8"/>
  <c r="FO167" i="8"/>
  <c r="CP167" i="8"/>
  <c r="EH167" i="8"/>
  <c r="EY167" i="8"/>
  <c r="BD167" i="8"/>
  <c r="EI167" i="8"/>
  <c r="BJ167" i="8"/>
  <c r="CF167" i="8"/>
  <c r="ET167" i="8"/>
  <c r="EE167" i="8"/>
  <c r="BF167" i="8"/>
  <c r="CB167" i="8"/>
  <c r="EP167" i="8"/>
  <c r="DG166" i="8"/>
  <c r="BZ166" i="8"/>
  <c r="DC166" i="8"/>
  <c r="CR166" i="8"/>
  <c r="BL166" i="8"/>
  <c r="CH166" i="8"/>
  <c r="FN166" i="8"/>
  <c r="ER166" i="8"/>
  <c r="DV166" i="8"/>
  <c r="EQ163" i="8"/>
  <c r="CC163" i="8"/>
  <c r="BN163" i="8"/>
  <c r="DF163" i="8"/>
  <c r="BJ163" i="8"/>
  <c r="EI163" i="8"/>
  <c r="ET163" i="8"/>
  <c r="BU163" i="8"/>
  <c r="DO159" i="8"/>
  <c r="FR159" i="8"/>
  <c r="DK159" i="8"/>
  <c r="FN159" i="8"/>
  <c r="CU159" i="8"/>
  <c r="EX159" i="8"/>
  <c r="DF159" i="8"/>
  <c r="DW159" i="8"/>
  <c r="EH159" i="8"/>
  <c r="BO159" i="8"/>
  <c r="EC159" i="8"/>
  <c r="FJ159" i="8"/>
  <c r="CK159" i="8"/>
  <c r="DR159" i="8"/>
  <c r="CQ159" i="8"/>
  <c r="DB159" i="8"/>
  <c r="ET159" i="8"/>
  <c r="CM159" i="8"/>
  <c r="BF159" i="8"/>
  <c r="EP159" i="8"/>
  <c r="BK159" i="8"/>
  <c r="CG159" i="8"/>
  <c r="DY159" i="8"/>
  <c r="BV159" i="8"/>
  <c r="BG159" i="8"/>
  <c r="DU159" i="8"/>
  <c r="BR159" i="8"/>
  <c r="CC159" i="8"/>
  <c r="DF152" i="8"/>
  <c r="BY152" i="8"/>
  <c r="DR152" i="8"/>
  <c r="CK152" i="8"/>
  <c r="BJ152" i="8"/>
  <c r="FE152" i="8"/>
  <c r="BF152" i="8"/>
  <c r="FA152" i="8"/>
  <c r="BV152" i="8"/>
  <c r="CG152" i="8"/>
  <c r="FQ152" i="8"/>
  <c r="DY152" i="8"/>
  <c r="BR152" i="8"/>
  <c r="DU152" i="8"/>
  <c r="FM152" i="8"/>
  <c r="CC152" i="8"/>
  <c r="CE118" i="8"/>
  <c r="DL118" i="8"/>
  <c r="DG118" i="8"/>
  <c r="CV118" i="8"/>
  <c r="CQ118" i="8"/>
  <c r="DX118" i="8"/>
  <c r="CM118" i="8"/>
  <c r="DT118" i="8"/>
  <c r="FL118" i="8"/>
  <c r="BK118" i="8"/>
  <c r="EJ118" i="8"/>
  <c r="CR118" i="8"/>
  <c r="BG118" i="8"/>
  <c r="CN118" i="8"/>
  <c r="EF118" i="8"/>
  <c r="CH118" i="8"/>
  <c r="EV118" i="8"/>
  <c r="BL118" i="8"/>
  <c r="ER118" i="8"/>
  <c r="BH118" i="8"/>
  <c r="CD118" i="8"/>
  <c r="EB118" i="8"/>
  <c r="EM118" i="8"/>
  <c r="BY118" i="8"/>
  <c r="BC118" i="8"/>
  <c r="CG197" i="8"/>
  <c r="DC197" i="8"/>
  <c r="CC197" i="8"/>
  <c r="CY197" i="8"/>
  <c r="DZ197" i="8"/>
  <c r="BW197" i="8"/>
  <c r="DO197" i="8"/>
  <c r="FG197" i="8"/>
  <c r="DV197" i="8"/>
  <c r="BS197" i="8"/>
  <c r="FC197" i="8"/>
  <c r="DK197" i="8"/>
  <c r="DA197" i="8"/>
  <c r="FD197" i="8"/>
  <c r="FO197" i="8"/>
  <c r="CK197" i="8"/>
  <c r="CV197" i="8"/>
  <c r="BU197" i="8"/>
  <c r="EI197" i="8"/>
  <c r="BQ197" i="8"/>
  <c r="EE197" i="8"/>
  <c r="CE196" i="8"/>
  <c r="DL196" i="8"/>
  <c r="FE196" i="8"/>
  <c r="FP196" i="8"/>
  <c r="DX196" i="8"/>
  <c r="DI196" i="8"/>
  <c r="DT196" i="8"/>
  <c r="DC196" i="8"/>
  <c r="CR196" i="8"/>
  <c r="EJ196" i="8"/>
  <c r="CY196" i="8"/>
  <c r="CN196" i="8"/>
  <c r="EF196" i="8"/>
  <c r="BW196" i="8"/>
  <c r="EV196" i="8"/>
  <c r="BS196" i="8"/>
  <c r="BH196" i="8"/>
  <c r="ER196" i="8"/>
  <c r="BC196" i="8"/>
  <c r="EB196" i="8"/>
  <c r="DB185" i="8"/>
  <c r="CF185" i="8"/>
  <c r="CX185" i="8"/>
  <c r="FL185" i="8"/>
  <c r="EP185" i="8"/>
  <c r="DN185" i="8"/>
  <c r="BV185" i="8"/>
  <c r="FF185" i="8"/>
  <c r="BR185" i="8"/>
  <c r="DJ185" i="8"/>
  <c r="BH185" i="8"/>
  <c r="CZ185" i="8"/>
  <c r="ER185" i="8"/>
  <c r="BT185" i="8"/>
  <c r="EH185" i="8"/>
  <c r="FR183" i="8"/>
  <c r="CD178" i="8"/>
  <c r="DK178" i="8"/>
  <c r="BY178" i="8"/>
  <c r="DQ178" i="8"/>
  <c r="DL178" i="8"/>
  <c r="DW178" i="8"/>
  <c r="DG178" i="8"/>
  <c r="BO178" i="8"/>
  <c r="FP178" i="8"/>
  <c r="CQ178" i="8"/>
  <c r="FL178" i="8"/>
  <c r="CM178" i="8"/>
  <c r="EE178" i="8"/>
  <c r="EJ178" i="8"/>
  <c r="BK178" i="8"/>
  <c r="CG178" i="8"/>
  <c r="EU178" i="8"/>
  <c r="EF178" i="8"/>
  <c r="EQ178" i="8"/>
  <c r="FD177" i="8"/>
  <c r="CZ166" i="8"/>
  <c r="DK166" i="8"/>
  <c r="DF166" i="8"/>
  <c r="CU166" i="8"/>
  <c r="BT166" i="8"/>
  <c r="FO166" i="8"/>
  <c r="EY166" i="8"/>
  <c r="BO166" i="8"/>
  <c r="FE166" i="8"/>
  <c r="DB166" i="8"/>
  <c r="CX166" i="8"/>
  <c r="EP166" i="8"/>
  <c r="FA166" i="8"/>
  <c r="BV166" i="8"/>
  <c r="EU166" i="8"/>
  <c r="CV126" i="8"/>
  <c r="DG126" i="8"/>
  <c r="BU126" i="8"/>
  <c r="CQ126" i="8"/>
  <c r="EI126" i="8"/>
  <c r="DC126" i="8"/>
  <c r="BK126" i="8"/>
  <c r="EU126" i="8"/>
  <c r="BG126" i="8"/>
  <c r="EQ126" i="8"/>
  <c r="CY126" i="8"/>
  <c r="BN126" i="8"/>
  <c r="BY126" i="8"/>
  <c r="EM126" i="8"/>
  <c r="BC126" i="8"/>
  <c r="DQ126" i="8"/>
  <c r="CE125" i="8"/>
  <c r="FD125" i="8"/>
  <c r="DL125" i="8"/>
  <c r="DG125" i="8"/>
  <c r="BZ125" i="8"/>
  <c r="CV125" i="8"/>
  <c r="EN125" i="8"/>
  <c r="CQ125" i="8"/>
  <c r="DX125" i="8"/>
  <c r="FP125" i="8"/>
  <c r="CM125" i="8"/>
  <c r="DT125" i="8"/>
  <c r="BK125" i="8"/>
  <c r="CR125" i="8"/>
  <c r="EJ125" i="8"/>
  <c r="BG125" i="8"/>
  <c r="CN125" i="8"/>
  <c r="BW125" i="8"/>
  <c r="EV125" i="8"/>
  <c r="CH125" i="8"/>
  <c r="BL125" i="8"/>
  <c r="BS125" i="8"/>
  <c r="BH125" i="8"/>
  <c r="CD125" i="8"/>
  <c r="ER125" i="8"/>
  <c r="BC125" i="8"/>
  <c r="EB125" i="8"/>
  <c r="DR199" i="8"/>
  <c r="EC199" i="8"/>
  <c r="BJ199" i="8"/>
  <c r="FE199" i="8"/>
  <c r="CG194" i="8"/>
  <c r="DN194" i="8"/>
  <c r="FF194" i="8"/>
  <c r="DO194" i="8"/>
  <c r="FR194" i="8"/>
  <c r="DZ194" i="8"/>
  <c r="FG194" i="8"/>
  <c r="DF194" i="8"/>
  <c r="BN194" i="8"/>
  <c r="BU194" i="8"/>
  <c r="ET194" i="8"/>
  <c r="BJ194" i="8"/>
  <c r="DG183" i="8"/>
  <c r="EN183" i="8"/>
  <c r="EF183" i="8"/>
  <c r="CN183" i="8"/>
  <c r="DF180" i="8"/>
  <c r="BY180" i="8"/>
  <c r="EE180" i="8"/>
  <c r="CM180" i="8"/>
  <c r="BK180" i="8"/>
  <c r="FQ180" i="8"/>
  <c r="CG180" i="8"/>
  <c r="EQ180" i="8"/>
  <c r="DU180" i="8"/>
  <c r="DY176" i="8"/>
  <c r="CG176" i="8"/>
  <c r="BZ171" i="8"/>
  <c r="FJ171" i="8"/>
  <c r="DZ171" i="8"/>
  <c r="FR171" i="8"/>
  <c r="CH171" i="8"/>
  <c r="FN171" i="8"/>
  <c r="DV171" i="8"/>
  <c r="CD171" i="8"/>
  <c r="CV154" i="8"/>
  <c r="EY154" i="8"/>
  <c r="DG154" i="8"/>
  <c r="EE154" i="8"/>
  <c r="CM154" i="8"/>
  <c r="EQ154" i="8"/>
  <c r="BG154" i="8"/>
  <c r="CY154" i="8"/>
  <c r="BS154" i="8"/>
  <c r="CD154" i="8"/>
  <c r="FI199" i="8"/>
  <c r="CE199" i="8"/>
  <c r="ES199" i="8"/>
  <c r="CV199" i="8"/>
  <c r="BZ199" i="8"/>
  <c r="DX199" i="8"/>
  <c r="DM199" i="8"/>
  <c r="BU199" i="8"/>
  <c r="DT199" i="8"/>
  <c r="BQ199" i="8"/>
  <c r="DI199" i="8"/>
  <c r="DC199" i="8"/>
  <c r="FF199" i="8"/>
  <c r="CY199" i="8"/>
  <c r="FB199" i="8"/>
  <c r="BW199" i="8"/>
  <c r="EK199" i="8"/>
  <c r="BS199" i="8"/>
  <c r="EG199" i="8"/>
  <c r="BC199" i="8"/>
  <c r="BY199" i="8"/>
  <c r="DQ199" i="8"/>
  <c r="EH198" i="8"/>
  <c r="DJ198" i="8"/>
  <c r="EM197" i="8"/>
  <c r="FA196" i="8"/>
  <c r="BY196" i="8"/>
  <c r="BL196" i="8"/>
  <c r="EC195" i="8"/>
  <c r="DM195" i="8"/>
  <c r="CH192" i="8"/>
  <c r="DD192" i="8"/>
  <c r="EV192" i="8"/>
  <c r="CU192" i="8"/>
  <c r="BY192" i="8"/>
  <c r="DW192" i="8"/>
  <c r="BT192" i="8"/>
  <c r="DL192" i="8"/>
  <c r="DB192" i="8"/>
  <c r="FE192" i="8"/>
  <c r="CX192" i="8"/>
  <c r="FL192" i="8"/>
  <c r="FA192" i="8"/>
  <c r="BV192" i="8"/>
  <c r="EJ192" i="8"/>
  <c r="BR192" i="8"/>
  <c r="EF192" i="8"/>
  <c r="FN187" i="8"/>
  <c r="EH181" i="8"/>
  <c r="CP181" i="8"/>
  <c r="BT181" i="8"/>
  <c r="BO181" i="8"/>
  <c r="DR181" i="8"/>
  <c r="EP181" i="8"/>
  <c r="FL181" i="8"/>
  <c r="BF181" i="8"/>
  <c r="CX181" i="8"/>
  <c r="CC178" i="8"/>
  <c r="CK178" i="8"/>
  <c r="CG172" i="8"/>
  <c r="DC172" i="8"/>
  <c r="FQ172" i="8"/>
  <c r="BN172" i="8"/>
  <c r="DQ172" i="8"/>
  <c r="CB168" i="8"/>
  <c r="DI168" i="8"/>
  <c r="DN168" i="8"/>
  <c r="DY168" i="8"/>
  <c r="BI168" i="8"/>
  <c r="CE168" i="8"/>
  <c r="ES168" i="8"/>
  <c r="DD166" i="8"/>
  <c r="CH135" i="8"/>
  <c r="DO135" i="8"/>
  <c r="DL135" i="8"/>
  <c r="CP135" i="8"/>
  <c r="DW135" i="8"/>
  <c r="DG135" i="8"/>
  <c r="EY135" i="8"/>
  <c r="BJ135" i="8"/>
  <c r="CQ135" i="8"/>
  <c r="EI135" i="8"/>
  <c r="BF135" i="8"/>
  <c r="CM135" i="8"/>
  <c r="EE135" i="8"/>
  <c r="CG135" i="8"/>
  <c r="EU135" i="8"/>
  <c r="BK135" i="8"/>
  <c r="EQ135" i="8"/>
  <c r="BG135" i="8"/>
  <c r="CC135" i="8"/>
  <c r="EB129" i="8"/>
  <c r="CJ129" i="8"/>
  <c r="CF129" i="8"/>
  <c r="FP129" i="8"/>
  <c r="DX129" i="8"/>
  <c r="FL129" i="8"/>
  <c r="CB129" i="8"/>
  <c r="CD200" i="8"/>
  <c r="ER200" i="8"/>
  <c r="CU200" i="8"/>
  <c r="BY200" i="8"/>
  <c r="CX200" i="8"/>
  <c r="FA200" i="8"/>
  <c r="BV200" i="8"/>
  <c r="EJ200" i="8"/>
  <c r="BR200" i="8"/>
  <c r="EF200" i="8"/>
  <c r="DA199" i="8"/>
  <c r="DG190" i="8"/>
  <c r="BZ190" i="8"/>
  <c r="BK190" i="8"/>
  <c r="FF190" i="8"/>
  <c r="BG190" i="8"/>
  <c r="FB190" i="8"/>
  <c r="BW190" i="8"/>
  <c r="DZ190" i="8"/>
  <c r="CH190" i="8"/>
  <c r="BS190" i="8"/>
  <c r="CD190" i="8"/>
  <c r="FN190" i="8"/>
  <c r="BC190" i="8"/>
  <c r="BN190" i="8"/>
  <c r="DQ189" i="8"/>
  <c r="CJ189" i="8"/>
  <c r="EB189" i="8"/>
  <c r="DA189" i="8"/>
  <c r="FD189" i="8"/>
  <c r="FO189" i="8"/>
  <c r="EY189" i="8"/>
  <c r="CV189" i="8"/>
  <c r="EN189" i="8"/>
  <c r="EI189" i="8"/>
  <c r="FP189" i="8"/>
  <c r="DX189" i="8"/>
  <c r="EE189" i="8"/>
  <c r="CB189" i="8"/>
  <c r="EI184" i="8"/>
  <c r="BU184" i="8"/>
  <c r="CM184" i="8"/>
  <c r="BQ184" i="8"/>
  <c r="DC184" i="8"/>
  <c r="FQ184" i="8"/>
  <c r="FI184" i="8"/>
  <c r="DG182" i="8"/>
  <c r="EY182" i="8"/>
  <c r="EI182" i="8"/>
  <c r="CQ182" i="8"/>
  <c r="DM182" i="8"/>
  <c r="DC182" i="8"/>
  <c r="EU182" i="8"/>
  <c r="CY182" i="8"/>
  <c r="BG182" i="8"/>
  <c r="EQ182" i="8"/>
  <c r="EG182" i="8"/>
  <c r="BS182" i="8"/>
  <c r="BC182" i="8"/>
  <c r="BY182" i="8"/>
  <c r="EM182" i="8"/>
  <c r="DO180" i="8"/>
  <c r="BS180" i="8"/>
  <c r="EG180" i="8"/>
  <c r="BN180" i="8"/>
  <c r="FI180" i="8"/>
  <c r="ES180" i="8"/>
  <c r="DA180" i="8"/>
  <c r="EC180" i="8"/>
  <c r="BU180" i="8"/>
  <c r="EI180" i="8"/>
  <c r="CG179" i="8"/>
  <c r="FF179" i="8"/>
  <c r="CC179" i="8"/>
  <c r="DJ179" i="8"/>
  <c r="DO179" i="8"/>
  <c r="FR179" i="8"/>
  <c r="DK179" i="8"/>
  <c r="DV179" i="8"/>
  <c r="BN179" i="8"/>
  <c r="DF179" i="8"/>
  <c r="EB179" i="8"/>
  <c r="EX179" i="8"/>
  <c r="FO179" i="8"/>
  <c r="FD179" i="8"/>
  <c r="CP179" i="8"/>
  <c r="EY179" i="8"/>
  <c r="BD179" i="8"/>
  <c r="CV179" i="8"/>
  <c r="EN179" i="8"/>
  <c r="FJ179" i="8"/>
  <c r="EI179" i="8"/>
  <c r="BJ179" i="8"/>
  <c r="DX179" i="8"/>
  <c r="CF179" i="8"/>
  <c r="EE179" i="8"/>
  <c r="EP179" i="8"/>
  <c r="CB179" i="8"/>
  <c r="FL179" i="8"/>
  <c r="DT179" i="8"/>
  <c r="CF173" i="8"/>
  <c r="DB173" i="8"/>
  <c r="CB173" i="8"/>
  <c r="CX173" i="8"/>
  <c r="BZ173" i="8"/>
  <c r="EN173" i="8"/>
  <c r="DR173" i="8"/>
  <c r="EH171" i="8"/>
  <c r="BT171" i="8"/>
  <c r="CP171" i="8"/>
  <c r="ET171" i="8"/>
  <c r="DB171" i="8"/>
  <c r="CX171" i="8"/>
  <c r="EP171" i="8"/>
  <c r="CF169" i="8"/>
  <c r="DB169" i="8"/>
  <c r="CB169" i="8"/>
  <c r="CX169" i="8"/>
  <c r="BZ169" i="8"/>
  <c r="EN169" i="8"/>
  <c r="DR169" i="8"/>
  <c r="DX168" i="8"/>
  <c r="DM168" i="8"/>
  <c r="FE168" i="8"/>
  <c r="BU168" i="8"/>
  <c r="DT168" i="8"/>
  <c r="BQ168" i="8"/>
  <c r="CR168" i="8"/>
  <c r="DC168" i="8"/>
  <c r="CN168" i="8"/>
  <c r="FM168" i="8"/>
  <c r="BL168" i="8"/>
  <c r="BW168" i="8"/>
  <c r="BH168" i="8"/>
  <c r="BS168" i="8"/>
  <c r="EG168" i="8"/>
  <c r="EB168" i="8"/>
  <c r="DY167" i="8"/>
  <c r="BV167" i="8"/>
  <c r="FF167" i="8"/>
  <c r="DN167" i="8"/>
  <c r="DU167" i="8"/>
  <c r="DJ167" i="8"/>
  <c r="CS167" i="8"/>
  <c r="FR167" i="8"/>
  <c r="DD167" i="8"/>
  <c r="CO167" i="8"/>
  <c r="CZ167" i="8"/>
  <c r="FN167" i="8"/>
  <c r="CJ167" i="8"/>
  <c r="CU167" i="8"/>
  <c r="EX167" i="8"/>
  <c r="BI167" i="8"/>
  <c r="BT167" i="8"/>
  <c r="EC167" i="8"/>
  <c r="BO167" i="8"/>
  <c r="DR167" i="8"/>
  <c r="FJ167" i="8"/>
  <c r="DM165" i="8"/>
  <c r="CF165" i="8"/>
  <c r="CB165" i="8"/>
  <c r="DI165" i="8"/>
  <c r="DT165" i="8"/>
  <c r="DY165" i="8"/>
  <c r="CR165" i="8"/>
  <c r="CS165" i="8"/>
  <c r="EK165" i="8"/>
  <c r="EG165" i="8"/>
  <c r="BH165" i="8"/>
  <c r="FC165" i="8"/>
  <c r="ER165" i="8"/>
  <c r="CJ165" i="8"/>
  <c r="EM165" i="8"/>
  <c r="DO151" i="8"/>
  <c r="FG151" i="8"/>
  <c r="FC151" i="8"/>
  <c r="DK151" i="8"/>
  <c r="DV151" i="8"/>
  <c r="DF151" i="8"/>
  <c r="CU151" i="8"/>
  <c r="DL151" i="8"/>
  <c r="CP151" i="8"/>
  <c r="EH151" i="8"/>
  <c r="BO151" i="8"/>
  <c r="CK151" i="8"/>
  <c r="FJ151" i="8"/>
  <c r="DR151" i="8"/>
  <c r="EC151" i="8"/>
  <c r="FP151" i="8"/>
  <c r="ET151" i="8"/>
  <c r="BJ151" i="8"/>
  <c r="DB151" i="8"/>
  <c r="FL151" i="8"/>
  <c r="BF151" i="8"/>
  <c r="CX151" i="8"/>
  <c r="EP151" i="8"/>
  <c r="EJ151" i="8"/>
  <c r="BV151" i="8"/>
  <c r="CG151" i="8"/>
  <c r="DY151" i="8"/>
  <c r="EF151" i="8"/>
  <c r="CC151" i="8"/>
  <c r="DU151" i="8"/>
  <c r="BR151" i="8"/>
  <c r="BL150" i="8"/>
  <c r="FG150" i="8"/>
  <c r="BH150" i="8"/>
  <c r="FC150" i="8"/>
  <c r="CJ150" i="8"/>
  <c r="EM150" i="8"/>
  <c r="CU150" i="8"/>
  <c r="BT150" i="8"/>
  <c r="FO150" i="8"/>
  <c r="CE150" i="8"/>
  <c r="DW150" i="8"/>
  <c r="BD150" i="8"/>
  <c r="BO150" i="8"/>
  <c r="DD138" i="8"/>
  <c r="CH138" i="8"/>
  <c r="EV138" i="8"/>
  <c r="CD138" i="8"/>
  <c r="ER138" i="8"/>
  <c r="DL138" i="8"/>
  <c r="DW138" i="8"/>
  <c r="BT138" i="8"/>
  <c r="BO138" i="8"/>
  <c r="DG138" i="8"/>
  <c r="BK138" i="8"/>
  <c r="EJ138" i="8"/>
  <c r="BG138" i="8"/>
  <c r="EF138" i="8"/>
  <c r="CU133" i="8"/>
  <c r="EX133" i="8"/>
  <c r="BF133" i="8"/>
  <c r="CX133" i="8"/>
  <c r="EJ133" i="8"/>
  <c r="BV133" i="8"/>
  <c r="FL200" i="8"/>
  <c r="FD200" i="8"/>
  <c r="CG200" i="8"/>
  <c r="CC200" i="8"/>
  <c r="DQ200" i="8"/>
  <c r="CK200" i="8"/>
  <c r="CV200" i="8"/>
  <c r="BD200" i="8"/>
  <c r="BU200" i="8"/>
  <c r="DX200" i="8"/>
  <c r="CF200" i="8"/>
  <c r="BQ200" i="8"/>
  <c r="CB200" i="8"/>
  <c r="BU198" i="8"/>
  <c r="BJ198" i="8"/>
  <c r="BQ198" i="8"/>
  <c r="EP198" i="8"/>
  <c r="BZ196" i="8"/>
  <c r="EN196" i="8"/>
  <c r="DR191" i="8"/>
  <c r="CK191" i="8"/>
  <c r="BJ191" i="8"/>
  <c r="FE191" i="8"/>
  <c r="BF191" i="8"/>
  <c r="FA191" i="8"/>
  <c r="BV191" i="8"/>
  <c r="CG191" i="8"/>
  <c r="DY191" i="8"/>
  <c r="BR191" i="8"/>
  <c r="CC191" i="8"/>
  <c r="DU191" i="8"/>
  <c r="FM191" i="8"/>
  <c r="CF189" i="8"/>
  <c r="CU188" i="8"/>
  <c r="BY188" i="8"/>
  <c r="DR188" i="8"/>
  <c r="CK188" i="8"/>
  <c r="EC188" i="8"/>
  <c r="FP188" i="8"/>
  <c r="FE188" i="8"/>
  <c r="FL188" i="8"/>
  <c r="FA188" i="8"/>
  <c r="EJ188" i="8"/>
  <c r="DY188" i="8"/>
  <c r="CG188" i="8"/>
  <c r="FQ188" i="8"/>
  <c r="EF188" i="8"/>
  <c r="DU188" i="8"/>
  <c r="BY184" i="8"/>
  <c r="FM182" i="8"/>
  <c r="CV182" i="8"/>
  <c r="FP179" i="8"/>
  <c r="FB179" i="8"/>
  <c r="ET179" i="8"/>
  <c r="CJ179" i="8"/>
  <c r="CE173" i="8"/>
  <c r="DL173" i="8"/>
  <c r="FD173" i="8"/>
  <c r="DM173" i="8"/>
  <c r="FP173" i="8"/>
  <c r="DI173" i="8"/>
  <c r="DT173" i="8"/>
  <c r="FL173" i="8"/>
  <c r="FQ173" i="8"/>
  <c r="CR173" i="8"/>
  <c r="FM173" i="8"/>
  <c r="CN173" i="8"/>
  <c r="EK173" i="8"/>
  <c r="EV173" i="8"/>
  <c r="BL173" i="8"/>
  <c r="CH173" i="8"/>
  <c r="EG173" i="8"/>
  <c r="CD173" i="8"/>
  <c r="BH173" i="8"/>
  <c r="BY173" i="8"/>
  <c r="EB173" i="8"/>
  <c r="CE169" i="8"/>
  <c r="DL169" i="8"/>
  <c r="FD169" i="8"/>
  <c r="DM169" i="8"/>
  <c r="FP169" i="8"/>
  <c r="DI169" i="8"/>
  <c r="DT169" i="8"/>
  <c r="FL169" i="8"/>
  <c r="FQ169" i="8"/>
  <c r="CR169" i="8"/>
  <c r="FM169" i="8"/>
  <c r="CN169" i="8"/>
  <c r="EK169" i="8"/>
  <c r="EV169" i="8"/>
  <c r="BL169" i="8"/>
  <c r="CH169" i="8"/>
  <c r="EG169" i="8"/>
  <c r="CD169" i="8"/>
  <c r="BH169" i="8"/>
  <c r="BY169" i="8"/>
  <c r="EB169" i="8"/>
  <c r="FB167" i="8"/>
  <c r="CO165" i="8"/>
  <c r="DY164" i="8"/>
  <c r="CG164" i="8"/>
  <c r="CC164" i="8"/>
  <c r="DU164" i="8"/>
  <c r="CJ164" i="8"/>
  <c r="DQ164" i="8"/>
  <c r="EH164" i="8"/>
  <c r="CP164" i="8"/>
  <c r="DA164" i="8"/>
  <c r="CF164" i="8"/>
  <c r="ET164" i="8"/>
  <c r="BF164" i="8"/>
  <c r="CB164" i="8"/>
  <c r="DL157" i="8"/>
  <c r="DW157" i="8"/>
  <c r="BK157" i="8"/>
  <c r="CR157" i="8"/>
  <c r="EJ157" i="8"/>
  <c r="CN157" i="8"/>
  <c r="EF157" i="8"/>
  <c r="BG157" i="8"/>
  <c r="EV157" i="8"/>
  <c r="BL157" i="8"/>
  <c r="EM157" i="8"/>
  <c r="BC157" i="8"/>
  <c r="BY157" i="8"/>
  <c r="CE156" i="8"/>
  <c r="DA156" i="8"/>
  <c r="ES156" i="8"/>
  <c r="EN156" i="8"/>
  <c r="BZ156" i="8"/>
  <c r="CV156" i="8"/>
  <c r="BU156" i="8"/>
  <c r="DM156" i="8"/>
  <c r="DX156" i="8"/>
  <c r="DT156" i="8"/>
  <c r="BQ156" i="8"/>
  <c r="DI156" i="8"/>
  <c r="CY156" i="8"/>
  <c r="CN156" i="8"/>
  <c r="BW156" i="8"/>
  <c r="BL156" i="8"/>
  <c r="EK156" i="8"/>
  <c r="BS156" i="8"/>
  <c r="EG156" i="8"/>
  <c r="BH156" i="8"/>
  <c r="BC156" i="8"/>
  <c r="EB156" i="8"/>
  <c r="BY156" i="8"/>
  <c r="DQ156" i="8"/>
  <c r="FI156" i="8"/>
  <c r="FP138" i="8"/>
  <c r="CF163" i="8"/>
  <c r="DB163" i="8"/>
  <c r="CB163" i="8"/>
  <c r="CX163" i="8"/>
  <c r="FA163" i="8"/>
  <c r="DI163" i="8"/>
  <c r="DN163" i="8"/>
  <c r="DY163" i="8"/>
  <c r="DU163" i="8"/>
  <c r="CS163" i="8"/>
  <c r="FR163" i="8"/>
  <c r="EG163" i="8"/>
  <c r="FC163" i="8"/>
  <c r="CJ163" i="8"/>
  <c r="EX163" i="8"/>
  <c r="BI163" i="8"/>
  <c r="FO163" i="8"/>
  <c r="BD163" i="8"/>
  <c r="BZ163" i="8"/>
  <c r="FJ163" i="8"/>
  <c r="CG162" i="8"/>
  <c r="DC162" i="8"/>
  <c r="CC162" i="8"/>
  <c r="EQ162" i="8"/>
  <c r="CK162" i="8"/>
  <c r="EY162" i="8"/>
  <c r="BU162" i="8"/>
  <c r="EI162" i="8"/>
  <c r="ET162" i="8"/>
  <c r="BQ162" i="8"/>
  <c r="BF162" i="8"/>
  <c r="FE156" i="8"/>
  <c r="FA156" i="8"/>
  <c r="DU156" i="8"/>
  <c r="FM156" i="8"/>
  <c r="CB155" i="8"/>
  <c r="EP155" i="8"/>
  <c r="DY155" i="8"/>
  <c r="DN155" i="8"/>
  <c r="DD155" i="8"/>
  <c r="FG155" i="8"/>
  <c r="CJ155" i="8"/>
  <c r="CU155" i="8"/>
  <c r="EX155" i="8"/>
  <c r="BD155" i="8"/>
  <c r="BO155" i="8"/>
  <c r="DR155" i="8"/>
  <c r="BZ155" i="8"/>
  <c r="FB152" i="8"/>
  <c r="DJ152" i="8"/>
  <c r="DO152" i="8"/>
  <c r="EK152" i="8"/>
  <c r="DK152" i="8"/>
  <c r="CO152" i="8"/>
  <c r="EB152" i="8"/>
  <c r="FI152" i="8"/>
  <c r="BN152" i="8"/>
  <c r="DQ152" i="8"/>
  <c r="FO152" i="8"/>
  <c r="ES152" i="8"/>
  <c r="DA152" i="8"/>
  <c r="EY152" i="8"/>
  <c r="BD152" i="8"/>
  <c r="EC152" i="8"/>
  <c r="EI152" i="8"/>
  <c r="BU152" i="8"/>
  <c r="DX152" i="8"/>
  <c r="EE152" i="8"/>
  <c r="CB152" i="8"/>
  <c r="FE149" i="8"/>
  <c r="CF149" i="8"/>
  <c r="DI149" i="8"/>
  <c r="FA149" i="8"/>
  <c r="DN149" i="8"/>
  <c r="CR149" i="8"/>
  <c r="DJ149" i="8"/>
  <c r="CN149" i="8"/>
  <c r="EF149" i="8"/>
  <c r="FR149" i="8"/>
  <c r="DD149" i="8"/>
  <c r="EV149" i="8"/>
  <c r="FN149" i="8"/>
  <c r="CZ149" i="8"/>
  <c r="ER149" i="8"/>
  <c r="BH149" i="8"/>
  <c r="EX149" i="8"/>
  <c r="EB149" i="8"/>
  <c r="CJ149" i="8"/>
  <c r="EM149" i="8"/>
  <c r="EH149" i="8"/>
  <c r="BT149" i="8"/>
  <c r="CE149" i="8"/>
  <c r="BZ149" i="8"/>
  <c r="BD149" i="8"/>
  <c r="EN149" i="8"/>
  <c r="DN147" i="8"/>
  <c r="CG147" i="8"/>
  <c r="DO147" i="8"/>
  <c r="FG147" i="8"/>
  <c r="FR147" i="8"/>
  <c r="CO147" i="8"/>
  <c r="FC147" i="8"/>
  <c r="CP147" i="8"/>
  <c r="DA147" i="8"/>
  <c r="EY147" i="8"/>
  <c r="CK147" i="8"/>
  <c r="EC147" i="8"/>
  <c r="EI147" i="8"/>
  <c r="ET147" i="8"/>
  <c r="BQ147" i="8"/>
  <c r="EP147" i="8"/>
  <c r="CS145" i="8"/>
  <c r="BL145" i="8"/>
  <c r="EV145" i="8"/>
  <c r="CZ145" i="8"/>
  <c r="BH145" i="8"/>
  <c r="EG145" i="8"/>
  <c r="BZ145" i="8"/>
  <c r="BD145" i="8"/>
  <c r="EN145" i="8"/>
  <c r="FD138" i="8"/>
  <c r="FR133" i="8"/>
  <c r="FL125" i="8"/>
  <c r="EF125" i="8"/>
  <c r="DA121" i="8"/>
  <c r="ES121" i="8"/>
  <c r="CE121" i="8"/>
  <c r="DC121" i="8"/>
  <c r="FQ121" i="8"/>
  <c r="CY121" i="8"/>
  <c r="BG121" i="8"/>
  <c r="FI121" i="8"/>
  <c r="BC121" i="8"/>
  <c r="CE198" i="8"/>
  <c r="BW198" i="8"/>
  <c r="BS198" i="8"/>
  <c r="BC198" i="8"/>
  <c r="CF197" i="8"/>
  <c r="CB197" i="8"/>
  <c r="CJ197" i="8"/>
  <c r="BT197" i="8"/>
  <c r="BD197" i="8"/>
  <c r="CH196" i="8"/>
  <c r="CD196" i="8"/>
  <c r="CU196" i="8"/>
  <c r="DW196" i="8"/>
  <c r="DR196" i="8"/>
  <c r="DB196" i="8"/>
  <c r="CX196" i="8"/>
  <c r="BV196" i="8"/>
  <c r="BR196" i="8"/>
  <c r="CE195" i="8"/>
  <c r="CV195" i="8"/>
  <c r="DX195" i="8"/>
  <c r="DT195" i="8"/>
  <c r="DC195" i="8"/>
  <c r="CY195" i="8"/>
  <c r="BW195" i="8"/>
  <c r="BS195" i="8"/>
  <c r="BC195" i="8"/>
  <c r="BC193" i="8"/>
  <c r="EM193" i="8"/>
  <c r="CG192" i="8"/>
  <c r="CC192" i="8"/>
  <c r="DQ192" i="8"/>
  <c r="CJ192" i="8"/>
  <c r="CK192" i="8"/>
  <c r="EN192" i="8"/>
  <c r="CV192" i="8"/>
  <c r="BU192" i="8"/>
  <c r="FP192" i="8"/>
  <c r="DX192" i="8"/>
  <c r="BQ192" i="8"/>
  <c r="CB192" i="8"/>
  <c r="DT192" i="8"/>
  <c r="FB191" i="8"/>
  <c r="DJ191" i="8"/>
  <c r="DO191" i="8"/>
  <c r="EK191" i="8"/>
  <c r="DK191" i="8"/>
  <c r="EG191" i="8"/>
  <c r="CO191" i="8"/>
  <c r="FI191" i="8"/>
  <c r="BN191" i="8"/>
  <c r="DQ191" i="8"/>
  <c r="FO191" i="8"/>
  <c r="ES191" i="8"/>
  <c r="DA191" i="8"/>
  <c r="EY191" i="8"/>
  <c r="BD191" i="8"/>
  <c r="EI191" i="8"/>
  <c r="BU191" i="8"/>
  <c r="EE191" i="8"/>
  <c r="CB191" i="8"/>
  <c r="FC190" i="8"/>
  <c r="DK190" i="8"/>
  <c r="CU190" i="8"/>
  <c r="EX190" i="8"/>
  <c r="DL190" i="8"/>
  <c r="FJ190" i="8"/>
  <c r="BO190" i="8"/>
  <c r="CK190" i="8"/>
  <c r="DR190" i="8"/>
  <c r="BY186" i="8"/>
  <c r="EM186" i="8"/>
  <c r="BK186" i="8"/>
  <c r="CG186" i="8"/>
  <c r="DY186" i="8"/>
  <c r="DZ178" i="8"/>
  <c r="DO178" i="8"/>
  <c r="DV178" i="8"/>
  <c r="FC178" i="8"/>
  <c r="BS178" i="8"/>
  <c r="CP178" i="8"/>
  <c r="BJ178" i="8"/>
  <c r="EI178" i="8"/>
  <c r="BF178" i="8"/>
  <c r="BQ178" i="8"/>
  <c r="DL174" i="8"/>
  <c r="DW174" i="8"/>
  <c r="BK174" i="8"/>
  <c r="CG174" i="8"/>
  <c r="EU174" i="8"/>
  <c r="CF172" i="8"/>
  <c r="DM172" i="8"/>
  <c r="CB172" i="8"/>
  <c r="DI172" i="8"/>
  <c r="DN172" i="8"/>
  <c r="DY172" i="8"/>
  <c r="DJ172" i="8"/>
  <c r="CS172" i="8"/>
  <c r="EK172" i="8"/>
  <c r="EG172" i="8"/>
  <c r="BI172" i="8"/>
  <c r="ES172" i="8"/>
  <c r="BC170" i="8"/>
  <c r="DQ170" i="8"/>
  <c r="CS164" i="8"/>
  <c r="DD164" i="8"/>
  <c r="FM163" i="8"/>
  <c r="FF163" i="8"/>
  <c r="DM163" i="8"/>
  <c r="CP162" i="8"/>
  <c r="BW162" i="8"/>
  <c r="DJ162" i="8"/>
  <c r="CN161" i="8"/>
  <c r="EF161" i="8"/>
  <c r="CU161" i="8"/>
  <c r="EM161" i="8"/>
  <c r="BT161" i="8"/>
  <c r="CE161" i="8"/>
  <c r="CG160" i="8"/>
  <c r="FQ160" i="8"/>
  <c r="FM160" i="8"/>
  <c r="DU160" i="8"/>
  <c r="EC156" i="8"/>
  <c r="FB155" i="8"/>
  <c r="CX155" i="8"/>
  <c r="BV155" i="8"/>
  <c r="FF155" i="8"/>
  <c r="CD155" i="8"/>
  <c r="FN155" i="8"/>
  <c r="CH153" i="8"/>
  <c r="DD153" i="8"/>
  <c r="DW153" i="8"/>
  <c r="BT153" i="8"/>
  <c r="DL153" i="8"/>
  <c r="DB153" i="8"/>
  <c r="FE153" i="8"/>
  <c r="BR153" i="8"/>
  <c r="EF153" i="8"/>
  <c r="CJ152" i="8"/>
  <c r="BQ152" i="8"/>
  <c r="DX149" i="8"/>
  <c r="EX147" i="8"/>
  <c r="CG146" i="8"/>
  <c r="DC146" i="8"/>
  <c r="FF146" i="8"/>
  <c r="CC146" i="8"/>
  <c r="CY146" i="8"/>
  <c r="DZ146" i="8"/>
  <c r="BW146" i="8"/>
  <c r="DO146" i="8"/>
  <c r="DV146" i="8"/>
  <c r="DK146" i="8"/>
  <c r="BS146" i="8"/>
  <c r="CK146" i="8"/>
  <c r="CV146" i="8"/>
  <c r="EY146" i="8"/>
  <c r="FJ146" i="8"/>
  <c r="FP146" i="8"/>
  <c r="EI146" i="8"/>
  <c r="DT146" i="8"/>
  <c r="CB146" i="8"/>
  <c r="DI142" i="8"/>
  <c r="DT142" i="8"/>
  <c r="CH142" i="8"/>
  <c r="EV142" i="8"/>
  <c r="BH142" i="8"/>
  <c r="ER142" i="8"/>
  <c r="BY142" i="8"/>
  <c r="BC142" i="8"/>
  <c r="EB142" i="8"/>
  <c r="CB140" i="8"/>
  <c r="CX140" i="8"/>
  <c r="EP140" i="8"/>
  <c r="EC140" i="8"/>
  <c r="BZ140" i="8"/>
  <c r="CH139" i="8"/>
  <c r="DO139" i="8"/>
  <c r="FC139" i="8"/>
  <c r="CD139" i="8"/>
  <c r="DK139" i="8"/>
  <c r="DV139" i="8"/>
  <c r="DL139" i="8"/>
  <c r="FO139" i="8"/>
  <c r="CP139" i="8"/>
  <c r="DW139" i="8"/>
  <c r="BO139" i="8"/>
  <c r="DG139" i="8"/>
  <c r="EY139" i="8"/>
  <c r="FP139" i="8"/>
  <c r="CQ139" i="8"/>
  <c r="FL139" i="8"/>
  <c r="CM139" i="8"/>
  <c r="EE139" i="8"/>
  <c r="EJ139" i="8"/>
  <c r="BK139" i="8"/>
  <c r="CG139" i="8"/>
  <c r="EU139" i="8"/>
  <c r="EF139" i="8"/>
  <c r="EQ139" i="8"/>
  <c r="EQ134" i="8"/>
  <c r="CY134" i="8"/>
  <c r="DO134" i="8"/>
  <c r="BW134" i="8"/>
  <c r="DK134" i="8"/>
  <c r="DV134" i="8"/>
  <c r="CJ134" i="8"/>
  <c r="BN134" i="8"/>
  <c r="EB134" i="8"/>
  <c r="DA134" i="8"/>
  <c r="FD134" i="8"/>
  <c r="CP134" i="8"/>
  <c r="CV134" i="8"/>
  <c r="EY134" i="8"/>
  <c r="EN134" i="8"/>
  <c r="EI134" i="8"/>
  <c r="FP134" i="8"/>
  <c r="BU134" i="8"/>
  <c r="CF134" i="8"/>
  <c r="EE134" i="8"/>
  <c r="BQ134" i="8"/>
  <c r="CE200" i="8"/>
  <c r="DC200" i="8"/>
  <c r="CY200" i="8"/>
  <c r="BW200" i="8"/>
  <c r="BS200" i="8"/>
  <c r="BC200" i="8"/>
  <c r="CF199" i="8"/>
  <c r="CB199" i="8"/>
  <c r="DD199" i="8"/>
  <c r="CZ199" i="8"/>
  <c r="CJ199" i="8"/>
  <c r="BT199" i="8"/>
  <c r="BD199" i="8"/>
  <c r="FF198" i="8"/>
  <c r="DW197" i="8"/>
  <c r="FL196" i="8"/>
  <c r="FD196" i="8"/>
  <c r="CG196" i="8"/>
  <c r="CC196" i="8"/>
  <c r="CS196" i="8"/>
  <c r="CO196" i="8"/>
  <c r="DQ196" i="8"/>
  <c r="BI196" i="8"/>
  <c r="CK196" i="8"/>
  <c r="BU196" i="8"/>
  <c r="BQ196" i="8"/>
  <c r="FQ195" i="8"/>
  <c r="FA195" i="8"/>
  <c r="CH195" i="8"/>
  <c r="CD195" i="8"/>
  <c r="DF195" i="8"/>
  <c r="CP195" i="8"/>
  <c r="DR195" i="8"/>
  <c r="BJ195" i="8"/>
  <c r="BF195" i="8"/>
  <c r="BV195" i="8"/>
  <c r="BR195" i="8"/>
  <c r="EQ193" i="8"/>
  <c r="CH193" i="8"/>
  <c r="DO193" i="8"/>
  <c r="CD193" i="8"/>
  <c r="FC193" i="8"/>
  <c r="FD193" i="8"/>
  <c r="FO193" i="8"/>
  <c r="DG193" i="8"/>
  <c r="BO193" i="8"/>
  <c r="DB193" i="8"/>
  <c r="CQ193" i="8"/>
  <c r="BV193" i="8"/>
  <c r="EU193" i="8"/>
  <c r="FD192" i="8"/>
  <c r="CJ191" i="8"/>
  <c r="BQ191" i="8"/>
  <c r="DF190" i="8"/>
  <c r="BJ190" i="8"/>
  <c r="DD189" i="8"/>
  <c r="EV189" i="8"/>
  <c r="CU189" i="8"/>
  <c r="EM189" i="8"/>
  <c r="BY189" i="8"/>
  <c r="DL189" i="8"/>
  <c r="DW189" i="8"/>
  <c r="BG189" i="8"/>
  <c r="EF189" i="8"/>
  <c r="BU188" i="8"/>
  <c r="DM188" i="8"/>
  <c r="BQ188" i="8"/>
  <c r="DI188" i="8"/>
  <c r="DT188" i="8"/>
  <c r="BC188" i="8"/>
  <c r="FI188" i="8"/>
  <c r="FQ187" i="8"/>
  <c r="FM187" i="8"/>
  <c r="FB187" i="8"/>
  <c r="EK187" i="8"/>
  <c r="DZ187" i="8"/>
  <c r="BY187" i="8"/>
  <c r="DV186" i="8"/>
  <c r="DK186" i="8"/>
  <c r="DG186" i="8"/>
  <c r="DC186" i="8"/>
  <c r="DN186" i="8"/>
  <c r="DO186" i="8"/>
  <c r="DZ186" i="8"/>
  <c r="FR186" i="8"/>
  <c r="BS186" i="8"/>
  <c r="FC186" i="8"/>
  <c r="BN186" i="8"/>
  <c r="EX186" i="8"/>
  <c r="CP186" i="8"/>
  <c r="ES186" i="8"/>
  <c r="FO186" i="8"/>
  <c r="FD186" i="8"/>
  <c r="CV186" i="8"/>
  <c r="EY186" i="8"/>
  <c r="FJ186" i="8"/>
  <c r="BJ186" i="8"/>
  <c r="BU186" i="8"/>
  <c r="ET186" i="8"/>
  <c r="BF186" i="8"/>
  <c r="EE186" i="8"/>
  <c r="CJ185" i="8"/>
  <c r="DF185" i="8"/>
  <c r="DX185" i="8"/>
  <c r="CB185" i="8"/>
  <c r="CF183" i="8"/>
  <c r="DB183" i="8"/>
  <c r="CJ183" i="8"/>
  <c r="CU183" i="8"/>
  <c r="BO183" i="8"/>
  <c r="DR183" i="8"/>
  <c r="FE182" i="8"/>
  <c r="DI182" i="8"/>
  <c r="FQ182" i="8"/>
  <c r="DY182" i="8"/>
  <c r="EK182" i="8"/>
  <c r="CS182" i="8"/>
  <c r="FG182" i="8"/>
  <c r="BI182" i="8"/>
  <c r="FO182" i="8"/>
  <c r="CE182" i="8"/>
  <c r="FP181" i="8"/>
  <c r="CR181" i="8"/>
  <c r="FF181" i="8"/>
  <c r="EF181" i="8"/>
  <c r="DZ181" i="8"/>
  <c r="CD181" i="8"/>
  <c r="ER181" i="8"/>
  <c r="CZ179" i="8"/>
  <c r="ER179" i="8"/>
  <c r="BO179" i="8"/>
  <c r="DR179" i="8"/>
  <c r="EJ179" i="8"/>
  <c r="BV179" i="8"/>
  <c r="FO178" i="8"/>
  <c r="EY178" i="8"/>
  <c r="CF177" i="8"/>
  <c r="DB177" i="8"/>
  <c r="BZ177" i="8"/>
  <c r="EN177" i="8"/>
  <c r="DX176" i="8"/>
  <c r="BU176" i="8"/>
  <c r="CN176" i="8"/>
  <c r="CY176" i="8"/>
  <c r="BL176" i="8"/>
  <c r="EK176" i="8"/>
  <c r="BW176" i="8"/>
  <c r="EB176" i="8"/>
  <c r="BC176" i="8"/>
  <c r="BN176" i="8"/>
  <c r="FI176" i="8"/>
  <c r="DQ176" i="8"/>
  <c r="CX175" i="8"/>
  <c r="CB175" i="8"/>
  <c r="DY175" i="8"/>
  <c r="DN175" i="8"/>
  <c r="BV175" i="8"/>
  <c r="CO175" i="8"/>
  <c r="CZ175" i="8"/>
  <c r="BI175" i="8"/>
  <c r="BT175" i="8"/>
  <c r="EH175" i="8"/>
  <c r="EC175" i="8"/>
  <c r="BO175" i="8"/>
  <c r="DK174" i="8"/>
  <c r="DZ174" i="8"/>
  <c r="DO174" i="8"/>
  <c r="DV174" i="8"/>
  <c r="BS174" i="8"/>
  <c r="CP174" i="8"/>
  <c r="BJ174" i="8"/>
  <c r="EI174" i="8"/>
  <c r="BF174" i="8"/>
  <c r="BQ174" i="8"/>
  <c r="FM172" i="8"/>
  <c r="CQ170" i="8"/>
  <c r="BK170" i="8"/>
  <c r="CH170" i="8"/>
  <c r="CD170" i="8"/>
  <c r="DK170" i="8"/>
  <c r="DL170" i="8"/>
  <c r="EI170" i="8"/>
  <c r="EE170" i="8"/>
  <c r="EU170" i="8"/>
  <c r="EQ170" i="8"/>
  <c r="CC170" i="8"/>
  <c r="CK165" i="8"/>
  <c r="CV165" i="8"/>
  <c r="FN164" i="8"/>
  <c r="EH163" i="8"/>
  <c r="DJ163" i="8"/>
  <c r="BV163" i="8"/>
  <c r="DO162" i="8"/>
  <c r="DF162" i="8"/>
  <c r="BJ162" i="8"/>
  <c r="DW161" i="8"/>
  <c r="DY160" i="8"/>
  <c r="DZ160" i="8"/>
  <c r="CS160" i="8"/>
  <c r="EK160" i="8"/>
  <c r="DV160" i="8"/>
  <c r="EG160" i="8"/>
  <c r="BN160" i="8"/>
  <c r="EB160" i="8"/>
  <c r="CP160" i="8"/>
  <c r="BI160" i="8"/>
  <c r="DA160" i="8"/>
  <c r="ES160" i="8"/>
  <c r="FJ160" i="8"/>
  <c r="BD160" i="8"/>
  <c r="BJ160" i="8"/>
  <c r="CF160" i="8"/>
  <c r="BU160" i="8"/>
  <c r="BF160" i="8"/>
  <c r="BQ160" i="8"/>
  <c r="DT160" i="8"/>
  <c r="CV159" i="8"/>
  <c r="BZ159" i="8"/>
  <c r="DZ159" i="8"/>
  <c r="CH159" i="8"/>
  <c r="CD159" i="8"/>
  <c r="DV159" i="8"/>
  <c r="CG158" i="8"/>
  <c r="DC158" i="8"/>
  <c r="EU158" i="8"/>
  <c r="BS158" i="8"/>
  <c r="DK158" i="8"/>
  <c r="DV158" i="8"/>
  <c r="BQ158" i="8"/>
  <c r="BF158" i="8"/>
  <c r="DM157" i="8"/>
  <c r="DI157" i="8"/>
  <c r="BT157" i="8"/>
  <c r="CE157" i="8"/>
  <c r="CC156" i="8"/>
  <c r="FJ155" i="8"/>
  <c r="BR155" i="8"/>
  <c r="DW154" i="8"/>
  <c r="CG153" i="8"/>
  <c r="CC153" i="8"/>
  <c r="DQ153" i="8"/>
  <c r="CJ153" i="8"/>
  <c r="CK153" i="8"/>
  <c r="EN153" i="8"/>
  <c r="CV153" i="8"/>
  <c r="BU153" i="8"/>
  <c r="FP153" i="8"/>
  <c r="DX153" i="8"/>
  <c r="BQ153" i="8"/>
  <c r="CB153" i="8"/>
  <c r="DT153" i="8"/>
  <c r="EN152" i="8"/>
  <c r="CS152" i="8"/>
  <c r="DG151" i="8"/>
  <c r="CQ151" i="8"/>
  <c r="CM151" i="8"/>
  <c r="BK151" i="8"/>
  <c r="FF151" i="8"/>
  <c r="BG151" i="8"/>
  <c r="FB151" i="8"/>
  <c r="BW151" i="8"/>
  <c r="DZ151" i="8"/>
  <c r="FR151" i="8"/>
  <c r="CH151" i="8"/>
  <c r="BS151" i="8"/>
  <c r="CD151" i="8"/>
  <c r="FN151" i="8"/>
  <c r="BC151" i="8"/>
  <c r="BN151" i="8"/>
  <c r="CG150" i="8"/>
  <c r="DC150" i="8"/>
  <c r="EU150" i="8"/>
  <c r="CC150" i="8"/>
  <c r="CY150" i="8"/>
  <c r="DZ150" i="8"/>
  <c r="BW150" i="8"/>
  <c r="DV150" i="8"/>
  <c r="BS150" i="8"/>
  <c r="DK150" i="8"/>
  <c r="DA150" i="8"/>
  <c r="FD150" i="8"/>
  <c r="CK150" i="8"/>
  <c r="EY150" i="8"/>
  <c r="CV150" i="8"/>
  <c r="BU150" i="8"/>
  <c r="EI150" i="8"/>
  <c r="BQ150" i="8"/>
  <c r="EE150" i="8"/>
  <c r="EJ149" i="8"/>
  <c r="BL149" i="8"/>
  <c r="DK147" i="8"/>
  <c r="CE145" i="8"/>
  <c r="CM142" i="8"/>
  <c r="CD142" i="8"/>
  <c r="BG142" i="8"/>
  <c r="BO142" i="8"/>
  <c r="DG142" i="8"/>
  <c r="CQ142" i="8"/>
  <c r="FP142" i="8"/>
  <c r="EJ142" i="8"/>
  <c r="BK142" i="8"/>
  <c r="EF142" i="8"/>
  <c r="CY141" i="8"/>
  <c r="DU141" i="8"/>
  <c r="BW141" i="8"/>
  <c r="EK141" i="8"/>
  <c r="CS141" i="8"/>
  <c r="BS141" i="8"/>
  <c r="CO141" i="8"/>
  <c r="BI141" i="8"/>
  <c r="ES141" i="8"/>
  <c r="DA141" i="8"/>
  <c r="CV141" i="8"/>
  <c r="EN141" i="8"/>
  <c r="CF141" i="8"/>
  <c r="DX141" i="8"/>
  <c r="BU141" i="8"/>
  <c r="BQ141" i="8"/>
  <c r="CB141" i="8"/>
  <c r="EH140" i="8"/>
  <c r="DY140" i="8"/>
  <c r="BR140" i="8"/>
  <c r="DR140" i="8"/>
  <c r="FF140" i="8"/>
  <c r="FB140" i="8"/>
  <c r="FR140" i="8"/>
  <c r="CH140" i="8"/>
  <c r="DV140" i="8"/>
  <c r="FN140" i="8"/>
  <c r="BF139" i="8"/>
  <c r="CK139" i="8"/>
  <c r="BJ139" i="8"/>
  <c r="CB136" i="8"/>
  <c r="CX136" i="8"/>
  <c r="EP136" i="8"/>
  <c r="DJ136" i="8"/>
  <c r="BR136" i="8"/>
  <c r="CJ136" i="8"/>
  <c r="EX136" i="8"/>
  <c r="EH136" i="8"/>
  <c r="BI136" i="8"/>
  <c r="BZ136" i="8"/>
  <c r="EC136" i="8"/>
  <c r="CE135" i="8"/>
  <c r="DA135" i="8"/>
  <c r="BW135" i="8"/>
  <c r="DZ135" i="8"/>
  <c r="BS135" i="8"/>
  <c r="DV135" i="8"/>
  <c r="BC135" i="8"/>
  <c r="BY135" i="8"/>
  <c r="BN135" i="8"/>
  <c r="DQ135" i="8"/>
  <c r="DF134" i="8"/>
  <c r="CH132" i="8"/>
  <c r="DO132" i="8"/>
  <c r="CD132" i="8"/>
  <c r="FC132" i="8"/>
  <c r="DG132" i="8"/>
  <c r="CK132" i="8"/>
  <c r="EI132" i="8"/>
  <c r="CQ132" i="8"/>
  <c r="FE132" i="8"/>
  <c r="BK132" i="8"/>
  <c r="FQ132" i="8"/>
  <c r="FM132" i="8"/>
  <c r="CC132" i="8"/>
  <c r="EQ132" i="8"/>
  <c r="DU132" i="8"/>
  <c r="BU128" i="8"/>
  <c r="DM128" i="8"/>
  <c r="BQ128" i="8"/>
  <c r="DI128" i="8"/>
  <c r="CY128" i="8"/>
  <c r="FM128" i="8"/>
  <c r="EK128" i="8"/>
  <c r="BW128" i="8"/>
  <c r="EG128" i="8"/>
  <c r="BS128" i="8"/>
  <c r="BY128" i="8"/>
  <c r="BC128" i="8"/>
  <c r="CR124" i="8"/>
  <c r="DY124" i="8"/>
  <c r="FQ124" i="8"/>
  <c r="BL124" i="8"/>
  <c r="EK124" i="8"/>
  <c r="BH124" i="8"/>
  <c r="CO124" i="8"/>
  <c r="BT124" i="8"/>
  <c r="CE124" i="8"/>
  <c r="BI124" i="8"/>
  <c r="ES124" i="8"/>
  <c r="CG120" i="8"/>
  <c r="DN120" i="8"/>
  <c r="CC120" i="8"/>
  <c r="FB120" i="8"/>
  <c r="CO120" i="8"/>
  <c r="DV120" i="8"/>
  <c r="EX120" i="8"/>
  <c r="DF120" i="8"/>
  <c r="BI120" i="8"/>
  <c r="CP120" i="8"/>
  <c r="EH120" i="8"/>
  <c r="CK120" i="8"/>
  <c r="BD120" i="8"/>
  <c r="BJ120" i="8"/>
  <c r="ET120" i="8"/>
  <c r="CF120" i="8"/>
  <c r="CB120" i="8"/>
  <c r="EP120" i="8"/>
  <c r="CF118" i="8"/>
  <c r="DB118" i="8"/>
  <c r="CB118" i="8"/>
  <c r="CX118" i="8"/>
  <c r="DY118" i="8"/>
  <c r="BV118" i="8"/>
  <c r="DU118" i="8"/>
  <c r="BR118" i="8"/>
  <c r="CS118" i="8"/>
  <c r="DD118" i="8"/>
  <c r="CO118" i="8"/>
  <c r="CZ118" i="8"/>
  <c r="CU118" i="8"/>
  <c r="CJ118" i="8"/>
  <c r="BI118" i="8"/>
  <c r="BT118" i="8"/>
  <c r="EC118" i="8"/>
  <c r="BD118" i="8"/>
  <c r="BZ118" i="8"/>
  <c r="BO118" i="8"/>
  <c r="DR118" i="8"/>
  <c r="CF194" i="8"/>
  <c r="CB194" i="8"/>
  <c r="DY194" i="8"/>
  <c r="DU194" i="8"/>
  <c r="DD194" i="8"/>
  <c r="CZ194" i="8"/>
  <c r="CJ194" i="8"/>
  <c r="BT194" i="8"/>
  <c r="BD194" i="8"/>
  <c r="CG193" i="8"/>
  <c r="CC193" i="8"/>
  <c r="DZ193" i="8"/>
  <c r="DV193" i="8"/>
  <c r="DQ193" i="8"/>
  <c r="DA193" i="8"/>
  <c r="CK193" i="8"/>
  <c r="BU193" i="8"/>
  <c r="BQ193" i="8"/>
  <c r="DN192" i="8"/>
  <c r="DJ192" i="8"/>
  <c r="FR192" i="8"/>
  <c r="FN192" i="8"/>
  <c r="EX192" i="8"/>
  <c r="EH192" i="8"/>
  <c r="BZ192" i="8"/>
  <c r="DY189" i="8"/>
  <c r="DU189" i="8"/>
  <c r="CS189" i="8"/>
  <c r="CO189" i="8"/>
  <c r="FI189" i="8"/>
  <c r="BI189" i="8"/>
  <c r="EC189" i="8"/>
  <c r="FF188" i="8"/>
  <c r="FB188" i="8"/>
  <c r="DZ188" i="8"/>
  <c r="DV188" i="8"/>
  <c r="BN188" i="8"/>
  <c r="CP188" i="8"/>
  <c r="FJ188" i="8"/>
  <c r="BJ188" i="8"/>
  <c r="BF188" i="8"/>
  <c r="DO187" i="8"/>
  <c r="DK187" i="8"/>
  <c r="FP186" i="8"/>
  <c r="EP186" i="8"/>
  <c r="EK186" i="8"/>
  <c r="CO186" i="8"/>
  <c r="CU186" i="8"/>
  <c r="BT186" i="8"/>
  <c r="BO186" i="8"/>
  <c r="CE185" i="8"/>
  <c r="CV185" i="8"/>
  <c r="FP185" i="8"/>
  <c r="DT185" i="8"/>
  <c r="CR185" i="8"/>
  <c r="EF185" i="8"/>
  <c r="DZ185" i="8"/>
  <c r="CD185" i="8"/>
  <c r="FG184" i="8"/>
  <c r="DG184" i="8"/>
  <c r="FE184" i="8"/>
  <c r="EE184" i="8"/>
  <c r="BK184" i="8"/>
  <c r="EQ184" i="8"/>
  <c r="CH182" i="8"/>
  <c r="CD182" i="8"/>
  <c r="CF180" i="8"/>
  <c r="CB180" i="8"/>
  <c r="DU179" i="8"/>
  <c r="CS179" i="8"/>
  <c r="CO179" i="8"/>
  <c r="BI179" i="8"/>
  <c r="EC179" i="8"/>
  <c r="CU177" i="8"/>
  <c r="DW177" i="8"/>
  <c r="BO177" i="8"/>
  <c r="CQ177" i="8"/>
  <c r="CM177" i="8"/>
  <c r="BK177" i="8"/>
  <c r="BG177" i="8"/>
  <c r="FG174" i="8"/>
  <c r="FC174" i="8"/>
  <c r="CU174" i="8"/>
  <c r="FO174" i="8"/>
  <c r="CU173" i="8"/>
  <c r="DW173" i="8"/>
  <c r="BO173" i="8"/>
  <c r="CQ173" i="8"/>
  <c r="CM173" i="8"/>
  <c r="BK173" i="8"/>
  <c r="BG173" i="8"/>
  <c r="CV172" i="8"/>
  <c r="DX172" i="8"/>
  <c r="DT172" i="8"/>
  <c r="CR172" i="8"/>
  <c r="CN172" i="8"/>
  <c r="BL172" i="8"/>
  <c r="BH172" i="8"/>
  <c r="EB172" i="8"/>
  <c r="CG171" i="8"/>
  <c r="CC171" i="8"/>
  <c r="DO171" i="8"/>
  <c r="DK171" i="8"/>
  <c r="FO171" i="8"/>
  <c r="EY171" i="8"/>
  <c r="EI171" i="8"/>
  <c r="EE171" i="8"/>
  <c r="DZ170" i="8"/>
  <c r="DV170" i="8"/>
  <c r="BN170" i="8"/>
  <c r="CP170" i="8"/>
  <c r="BJ170" i="8"/>
  <c r="BF170" i="8"/>
  <c r="CU169" i="8"/>
  <c r="DW169" i="8"/>
  <c r="BO169" i="8"/>
  <c r="CQ169" i="8"/>
  <c r="CM169" i="8"/>
  <c r="BK169" i="8"/>
  <c r="BG169" i="8"/>
  <c r="BY168" i="8"/>
  <c r="EC168" i="8"/>
  <c r="CG168" i="8"/>
  <c r="DO166" i="8"/>
  <c r="CE164" i="8"/>
  <c r="CE163" i="8"/>
  <c r="CV163" i="8"/>
  <c r="DX163" i="8"/>
  <c r="DT163" i="8"/>
  <c r="DZ163" i="8"/>
  <c r="CD163" i="8"/>
  <c r="BY163" i="8"/>
  <c r="CV162" i="8"/>
  <c r="CV158" i="8"/>
  <c r="DX158" i="8"/>
  <c r="DT158" i="8"/>
  <c r="CR158" i="8"/>
  <c r="CN158" i="8"/>
  <c r="BL158" i="8"/>
  <c r="BH158" i="8"/>
  <c r="EB158" i="8"/>
  <c r="CH157" i="8"/>
  <c r="CD157" i="8"/>
  <c r="DB157" i="8"/>
  <c r="CX157" i="8"/>
  <c r="BV157" i="8"/>
  <c r="BR157" i="8"/>
  <c r="DZ156" i="8"/>
  <c r="DV156" i="8"/>
  <c r="BN156" i="8"/>
  <c r="CP156" i="8"/>
  <c r="FJ156" i="8"/>
  <c r="BJ156" i="8"/>
  <c r="BF156" i="8"/>
  <c r="DL155" i="8"/>
  <c r="FP155" i="8"/>
  <c r="FL155" i="8"/>
  <c r="EJ155" i="8"/>
  <c r="EF155" i="8"/>
  <c r="DN153" i="8"/>
  <c r="DJ153" i="8"/>
  <c r="FR153" i="8"/>
  <c r="FN153" i="8"/>
  <c r="EX153" i="8"/>
  <c r="EH153" i="8"/>
  <c r="BZ153" i="8"/>
  <c r="DF148" i="8"/>
  <c r="BY148" i="8"/>
  <c r="BF148" i="8"/>
  <c r="FA148" i="8"/>
  <c r="BV148" i="8"/>
  <c r="FQ148" i="8"/>
  <c r="BR148" i="8"/>
  <c r="CC148" i="8"/>
  <c r="DU148" i="8"/>
  <c r="CF147" i="8"/>
  <c r="DB147" i="8"/>
  <c r="CB147" i="8"/>
  <c r="DY147" i="8"/>
  <c r="BR147" i="8"/>
  <c r="DJ147" i="8"/>
  <c r="CS147" i="8"/>
  <c r="CJ147" i="8"/>
  <c r="FO147" i="8"/>
  <c r="EH147" i="8"/>
  <c r="BI147" i="8"/>
  <c r="BO147" i="8"/>
  <c r="BZ147" i="8"/>
  <c r="CZ146" i="8"/>
  <c r="DM145" i="8"/>
  <c r="DI145" i="8"/>
  <c r="DT145" i="8"/>
  <c r="CR145" i="8"/>
  <c r="FQ145" i="8"/>
  <c r="EB145" i="8"/>
  <c r="CU144" i="8"/>
  <c r="BY144" i="8"/>
  <c r="CX144" i="8"/>
  <c r="FA144" i="8"/>
  <c r="CG144" i="8"/>
  <c r="FQ144" i="8"/>
  <c r="BR144" i="8"/>
  <c r="DU144" i="8"/>
  <c r="BO143" i="8"/>
  <c r="DR143" i="8"/>
  <c r="FP143" i="8"/>
  <c r="CQ143" i="8"/>
  <c r="FL143" i="8"/>
  <c r="CX143" i="8"/>
  <c r="EJ143" i="8"/>
  <c r="BV143" i="8"/>
  <c r="CG143" i="8"/>
  <c r="EU143" i="8"/>
  <c r="EF143" i="8"/>
  <c r="BG143" i="8"/>
  <c r="FD142" i="8"/>
  <c r="DB140" i="8"/>
  <c r="BV140" i="8"/>
  <c r="DU140" i="8"/>
  <c r="DT138" i="8"/>
  <c r="FL138" i="8"/>
  <c r="BZ137" i="8"/>
  <c r="BD137" i="8"/>
  <c r="EC137" i="8"/>
  <c r="EN137" i="8"/>
  <c r="DR136" i="8"/>
  <c r="FF136" i="8"/>
  <c r="FB136" i="8"/>
  <c r="DZ136" i="8"/>
  <c r="FR136" i="8"/>
  <c r="FN136" i="8"/>
  <c r="CD136" i="8"/>
  <c r="DV136" i="8"/>
  <c r="DV133" i="8"/>
  <c r="CJ133" i="8"/>
  <c r="BN133" i="8"/>
  <c r="EH133" i="8"/>
  <c r="FD133" i="8"/>
  <c r="BD133" i="8"/>
  <c r="CV133" i="8"/>
  <c r="BJ133" i="8"/>
  <c r="ET133" i="8"/>
  <c r="FP133" i="8"/>
  <c r="DT133" i="8"/>
  <c r="EP133" i="8"/>
  <c r="CB133" i="8"/>
  <c r="CU132" i="8"/>
  <c r="BN131" i="8"/>
  <c r="DF131" i="8"/>
  <c r="CK131" i="8"/>
  <c r="BD131" i="8"/>
  <c r="BU131" i="8"/>
  <c r="DX131" i="8"/>
  <c r="BQ131" i="8"/>
  <c r="BF131" i="8"/>
  <c r="EP131" i="8"/>
  <c r="FL131" i="8"/>
  <c r="CB131" i="8"/>
  <c r="DT131" i="8"/>
  <c r="FO130" i="8"/>
  <c r="DW130" i="8"/>
  <c r="CE130" i="8"/>
  <c r="CR123" i="8"/>
  <c r="FF123" i="8"/>
  <c r="CN123" i="8"/>
  <c r="FB123" i="8"/>
  <c r="BL123" i="8"/>
  <c r="FR123" i="8"/>
  <c r="CH123" i="8"/>
  <c r="BH123" i="8"/>
  <c r="FN123" i="8"/>
  <c r="CD123" i="8"/>
  <c r="EB123" i="8"/>
  <c r="BN123" i="8"/>
  <c r="DJ120" i="8"/>
  <c r="CJ120" i="8"/>
  <c r="BW119" i="8"/>
  <c r="DO119" i="8"/>
  <c r="DK119" i="8"/>
  <c r="BS119" i="8"/>
  <c r="CK119" i="8"/>
  <c r="EY119" i="8"/>
  <c r="BU119" i="8"/>
  <c r="EI119" i="8"/>
  <c r="DN111" i="8"/>
  <c r="FF111" i="8"/>
  <c r="DJ111" i="8"/>
  <c r="DU111" i="8"/>
  <c r="EK111" i="8"/>
  <c r="CS111" i="8"/>
  <c r="EG111" i="8"/>
  <c r="CO111" i="8"/>
  <c r="ES111" i="8"/>
  <c r="DA111" i="8"/>
  <c r="CK111" i="8"/>
  <c r="BD111" i="8"/>
  <c r="BU111" i="8"/>
  <c r="CF111" i="8"/>
  <c r="CB111" i="8"/>
  <c r="BQ111" i="8"/>
  <c r="CF106" i="8"/>
  <c r="DB106" i="8"/>
  <c r="CB106" i="8"/>
  <c r="EP106" i="8"/>
  <c r="DY106" i="8"/>
  <c r="DN106" i="8"/>
  <c r="BV106" i="8"/>
  <c r="DU106" i="8"/>
  <c r="BR106" i="8"/>
  <c r="DJ106" i="8"/>
  <c r="CJ106" i="8"/>
  <c r="CU106" i="8"/>
  <c r="EX106" i="8"/>
  <c r="EM106" i="8"/>
  <c r="CE106" i="8"/>
  <c r="FO106" i="8"/>
  <c r="DW106" i="8"/>
  <c r="BZ106" i="8"/>
  <c r="FJ106" i="8"/>
  <c r="DR106" i="8"/>
  <c r="BO106" i="8"/>
  <c r="DG194" i="8"/>
  <c r="CQ194" i="8"/>
  <c r="CM194" i="8"/>
  <c r="BK194" i="8"/>
  <c r="BG194" i="8"/>
  <c r="BW194" i="8"/>
  <c r="BS194" i="8"/>
  <c r="BC194" i="8"/>
  <c r="CR193" i="8"/>
  <c r="CN193" i="8"/>
  <c r="BL193" i="8"/>
  <c r="BH193" i="8"/>
  <c r="CJ193" i="8"/>
  <c r="BT193" i="8"/>
  <c r="BD193" i="8"/>
  <c r="CV191" i="8"/>
  <c r="DX191" i="8"/>
  <c r="DT191" i="8"/>
  <c r="DC191" i="8"/>
  <c r="CY191" i="8"/>
  <c r="BW191" i="8"/>
  <c r="BS191" i="8"/>
  <c r="DY190" i="8"/>
  <c r="DU190" i="8"/>
  <c r="DD190" i="8"/>
  <c r="CZ190" i="8"/>
  <c r="BT190" i="8"/>
  <c r="BD190" i="8"/>
  <c r="DN188" i="8"/>
  <c r="DJ188" i="8"/>
  <c r="BZ188" i="8"/>
  <c r="CU185" i="8"/>
  <c r="BO185" i="8"/>
  <c r="CG183" i="8"/>
  <c r="CC183" i="8"/>
  <c r="BN183" i="8"/>
  <c r="EH183" i="8"/>
  <c r="FJ183" i="8"/>
  <c r="FP183" i="8"/>
  <c r="DT183" i="8"/>
  <c r="DZ182" i="8"/>
  <c r="DV182" i="8"/>
  <c r="BN182" i="8"/>
  <c r="CP182" i="8"/>
  <c r="BJ182" i="8"/>
  <c r="BF182" i="8"/>
  <c r="CV180" i="8"/>
  <c r="DG179" i="8"/>
  <c r="FR176" i="8"/>
  <c r="FN176" i="8"/>
  <c r="EX176" i="8"/>
  <c r="EH176" i="8"/>
  <c r="BZ176" i="8"/>
  <c r="FO175" i="8"/>
  <c r="EY175" i="8"/>
  <c r="EI175" i="8"/>
  <c r="EE175" i="8"/>
  <c r="FI172" i="8"/>
  <c r="EC172" i="8"/>
  <c r="FA172" i="8"/>
  <c r="CC172" i="8"/>
  <c r="DY171" i="8"/>
  <c r="DU171" i="8"/>
  <c r="CS171" i="8"/>
  <c r="CO171" i="8"/>
  <c r="BI171" i="8"/>
  <c r="EC171" i="8"/>
  <c r="FC170" i="8"/>
  <c r="DW170" i="8"/>
  <c r="BO170" i="8"/>
  <c r="CU164" i="8"/>
  <c r="DO163" i="8"/>
  <c r="DK163" i="8"/>
  <c r="CU163" i="8"/>
  <c r="CK163" i="8"/>
  <c r="FE163" i="8"/>
  <c r="EE163" i="8"/>
  <c r="EU163" i="8"/>
  <c r="BR163" i="8"/>
  <c r="DB161" i="8"/>
  <c r="CX161" i="8"/>
  <c r="BV161" i="8"/>
  <c r="BR161" i="8"/>
  <c r="DC160" i="8"/>
  <c r="CY160" i="8"/>
  <c r="BW160" i="8"/>
  <c r="BS160" i="8"/>
  <c r="DD159" i="8"/>
  <c r="CZ159" i="8"/>
  <c r="BT159" i="8"/>
  <c r="BD159" i="8"/>
  <c r="DZ154" i="8"/>
  <c r="DV154" i="8"/>
  <c r="BN154" i="8"/>
  <c r="DA154" i="8"/>
  <c r="BU154" i="8"/>
  <c r="BQ154" i="8"/>
  <c r="CV152" i="8"/>
  <c r="DC152" i="8"/>
  <c r="CY152" i="8"/>
  <c r="BW152" i="8"/>
  <c r="BS152" i="8"/>
  <c r="BC152" i="8"/>
  <c r="CS149" i="8"/>
  <c r="CO149" i="8"/>
  <c r="BI149" i="8"/>
  <c r="FD149" i="8"/>
  <c r="BQ149" i="8"/>
  <c r="CB149" i="8"/>
  <c r="DT149" i="8"/>
  <c r="FL149" i="8"/>
  <c r="DO148" i="8"/>
  <c r="EK148" i="8"/>
  <c r="DK148" i="8"/>
  <c r="CO148" i="8"/>
  <c r="EG148" i="8"/>
  <c r="CJ148" i="8"/>
  <c r="EB148" i="8"/>
  <c r="FI148" i="8"/>
  <c r="FO148" i="8"/>
  <c r="BI148" i="8"/>
  <c r="ES148" i="8"/>
  <c r="EY148" i="8"/>
  <c r="CV148" i="8"/>
  <c r="BD148" i="8"/>
  <c r="CK148" i="8"/>
  <c r="EI148" i="8"/>
  <c r="CF148" i="8"/>
  <c r="EE148" i="8"/>
  <c r="DT148" i="8"/>
  <c r="BQ148" i="8"/>
  <c r="EJ146" i="8"/>
  <c r="BK146" i="8"/>
  <c r="EU146" i="8"/>
  <c r="EQ146" i="8"/>
  <c r="BU145" i="8"/>
  <c r="DO144" i="8"/>
  <c r="CS144" i="8"/>
  <c r="DK144" i="8"/>
  <c r="DF144" i="8"/>
  <c r="FO144" i="8"/>
  <c r="CP144" i="8"/>
  <c r="DA144" i="8"/>
  <c r="EY144" i="8"/>
  <c r="BD144" i="8"/>
  <c r="CK144" i="8"/>
  <c r="EC144" i="8"/>
  <c r="FJ144" i="8"/>
  <c r="EI144" i="8"/>
  <c r="CF144" i="8"/>
  <c r="ET144" i="8"/>
  <c r="BJ144" i="8"/>
  <c r="EE144" i="8"/>
  <c r="BQ144" i="8"/>
  <c r="DZ143" i="8"/>
  <c r="FG143" i="8"/>
  <c r="BS143" i="8"/>
  <c r="DK143" i="8"/>
  <c r="FN143" i="8"/>
  <c r="BN143" i="8"/>
  <c r="DF143" i="8"/>
  <c r="EH143" i="8"/>
  <c r="CK143" i="8"/>
  <c r="EY143" i="8"/>
  <c r="ET143" i="8"/>
  <c r="BJ143" i="8"/>
  <c r="EE143" i="8"/>
  <c r="DA139" i="8"/>
  <c r="CE139" i="8"/>
  <c r="FQ139" i="8"/>
  <c r="DC139" i="8"/>
  <c r="FM139" i="8"/>
  <c r="CY139" i="8"/>
  <c r="EK139" i="8"/>
  <c r="DZ139" i="8"/>
  <c r="BY139" i="8"/>
  <c r="BC139" i="8"/>
  <c r="BU137" i="8"/>
  <c r="DM137" i="8"/>
  <c r="DI137" i="8"/>
  <c r="BQ137" i="8"/>
  <c r="DT137" i="8"/>
  <c r="CR137" i="8"/>
  <c r="CN137" i="8"/>
  <c r="BL137" i="8"/>
  <c r="BH137" i="8"/>
  <c r="EB137" i="8"/>
  <c r="CP133" i="8"/>
  <c r="FJ131" i="8"/>
  <c r="DD129" i="8"/>
  <c r="EV129" i="8"/>
  <c r="CZ129" i="8"/>
  <c r="ER129" i="8"/>
  <c r="DR129" i="8"/>
  <c r="BO129" i="8"/>
  <c r="BV129" i="8"/>
  <c r="EJ129" i="8"/>
  <c r="CR128" i="8"/>
  <c r="DY128" i="8"/>
  <c r="CN128" i="8"/>
  <c r="BL128" i="8"/>
  <c r="CS128" i="8"/>
  <c r="BH128" i="8"/>
  <c r="ES128" i="8"/>
  <c r="BI128" i="8"/>
  <c r="CV127" i="8"/>
  <c r="FJ127" i="8"/>
  <c r="CR127" i="8"/>
  <c r="FF127" i="8"/>
  <c r="BL127" i="8"/>
  <c r="CH127" i="8"/>
  <c r="DZ127" i="8"/>
  <c r="FR127" i="8"/>
  <c r="BH127" i="8"/>
  <c r="FN127" i="8"/>
  <c r="DV127" i="8"/>
  <c r="CD127" i="8"/>
  <c r="EB127" i="8"/>
  <c r="BN127" i="8"/>
  <c r="DM126" i="8"/>
  <c r="DI126" i="8"/>
  <c r="CO126" i="8"/>
  <c r="FC126" i="8"/>
  <c r="FI126" i="8"/>
  <c r="BI126" i="8"/>
  <c r="DW126" i="8"/>
  <c r="CE126" i="8"/>
  <c r="FO126" i="8"/>
  <c r="EC126" i="8"/>
  <c r="BO126" i="8"/>
  <c r="BN119" i="8"/>
  <c r="FG119" i="8"/>
  <c r="FC119" i="8"/>
  <c r="FO119" i="8"/>
  <c r="DW119" i="8"/>
  <c r="CE119" i="8"/>
  <c r="FB111" i="8"/>
  <c r="CJ111" i="8"/>
  <c r="FF106" i="8"/>
  <c r="CX106" i="8"/>
  <c r="DM150" i="8"/>
  <c r="DI150" i="8"/>
  <c r="FQ150" i="8"/>
  <c r="FM150" i="8"/>
  <c r="EK150" i="8"/>
  <c r="EG150" i="8"/>
  <c r="BY150" i="8"/>
  <c r="DW147" i="8"/>
  <c r="CV147" i="8"/>
  <c r="DX147" i="8"/>
  <c r="DT147" i="8"/>
  <c r="CR147" i="8"/>
  <c r="CN147" i="8"/>
  <c r="EB147" i="8"/>
  <c r="DB146" i="8"/>
  <c r="CX146" i="8"/>
  <c r="FB146" i="8"/>
  <c r="CS146" i="8"/>
  <c r="CO146" i="8"/>
  <c r="CJ146" i="8"/>
  <c r="BD146" i="8"/>
  <c r="CH145" i="8"/>
  <c r="CD145" i="8"/>
  <c r="DW145" i="8"/>
  <c r="CF143" i="8"/>
  <c r="CB143" i="8"/>
  <c r="DY143" i="8"/>
  <c r="DU143" i="8"/>
  <c r="CJ143" i="8"/>
  <c r="DN141" i="8"/>
  <c r="DJ141" i="8"/>
  <c r="DD140" i="8"/>
  <c r="CZ140" i="8"/>
  <c r="CU140" i="8"/>
  <c r="BT140" i="8"/>
  <c r="BO140" i="8"/>
  <c r="DB138" i="8"/>
  <c r="CX138" i="8"/>
  <c r="BV138" i="8"/>
  <c r="BR138" i="8"/>
  <c r="FR138" i="8"/>
  <c r="FN138" i="8"/>
  <c r="EX138" i="8"/>
  <c r="EH138" i="8"/>
  <c r="DU137" i="8"/>
  <c r="DD136" i="8"/>
  <c r="CZ136" i="8"/>
  <c r="CU136" i="8"/>
  <c r="DF136" i="8"/>
  <c r="BT136" i="8"/>
  <c r="BO136" i="8"/>
  <c r="ET136" i="8"/>
  <c r="DY136" i="8"/>
  <c r="DK135" i="8"/>
  <c r="CH134" i="8"/>
  <c r="DZ134" i="8"/>
  <c r="EV134" i="8"/>
  <c r="BS134" i="8"/>
  <c r="BO132" i="8"/>
  <c r="FF131" i="8"/>
  <c r="DN131" i="8"/>
  <c r="DJ131" i="8"/>
  <c r="BH131" i="8"/>
  <c r="ER131" i="8"/>
  <c r="FN131" i="8"/>
  <c r="CJ131" i="8"/>
  <c r="EX131" i="8"/>
  <c r="BT131" i="8"/>
  <c r="EH131" i="8"/>
  <c r="CV130" i="8"/>
  <c r="EY130" i="8"/>
  <c r="CM130" i="8"/>
  <c r="EE130" i="8"/>
  <c r="BG130" i="8"/>
  <c r="EQ130" i="8"/>
  <c r="BN130" i="8"/>
  <c r="BY130" i="8"/>
  <c r="CU127" i="8"/>
  <c r="EX127" i="8"/>
  <c r="DW127" i="8"/>
  <c r="BT127" i="8"/>
  <c r="BO127" i="8"/>
  <c r="DR127" i="8"/>
  <c r="CQ127" i="8"/>
  <c r="DB127" i="8"/>
  <c r="CM127" i="8"/>
  <c r="BK127" i="8"/>
  <c r="BV127" i="8"/>
  <c r="BG127" i="8"/>
  <c r="EY126" i="8"/>
  <c r="DM124" i="8"/>
  <c r="FE124" i="8"/>
  <c r="FM124" i="8"/>
  <c r="BS124" i="8"/>
  <c r="EG124" i="8"/>
  <c r="EP123" i="8"/>
  <c r="DF122" i="8"/>
  <c r="BV122" i="8"/>
  <c r="BW122" i="8"/>
  <c r="CH122" i="8"/>
  <c r="DZ122" i="8"/>
  <c r="DV122" i="8"/>
  <c r="BC122" i="8"/>
  <c r="BN122" i="8"/>
  <c r="FD118" i="8"/>
  <c r="FP118" i="8"/>
  <c r="DF117" i="8"/>
  <c r="BN117" i="8"/>
  <c r="CK117" i="8"/>
  <c r="BD117" i="8"/>
  <c r="EN117" i="8"/>
  <c r="ET117" i="8"/>
  <c r="BU117" i="8"/>
  <c r="CF117" i="8"/>
  <c r="DX117" i="8"/>
  <c r="CB117" i="8"/>
  <c r="BF117" i="8"/>
  <c r="DT117" i="8"/>
  <c r="DO116" i="8"/>
  <c r="FG116" i="8"/>
  <c r="DK116" i="8"/>
  <c r="FC116" i="8"/>
  <c r="CU116" i="8"/>
  <c r="DF116" i="8"/>
  <c r="EX116" i="8"/>
  <c r="CP116" i="8"/>
  <c r="EH116" i="8"/>
  <c r="CK116" i="8"/>
  <c r="EC116" i="8"/>
  <c r="DR116" i="8"/>
  <c r="EP116" i="8"/>
  <c r="BF116" i="8"/>
  <c r="CX116" i="8"/>
  <c r="BV116" i="8"/>
  <c r="CG116" i="8"/>
  <c r="DY116" i="8"/>
  <c r="DZ110" i="8"/>
  <c r="CH110" i="8"/>
  <c r="FR110" i="8"/>
  <c r="CE109" i="8"/>
  <c r="DL109" i="8"/>
  <c r="BK109" i="8"/>
  <c r="DC109" i="8"/>
  <c r="BW109" i="8"/>
  <c r="CH109" i="8"/>
  <c r="BY109" i="8"/>
  <c r="BC109" i="8"/>
  <c r="EM109" i="8"/>
  <c r="CE108" i="8"/>
  <c r="DR108" i="8"/>
  <c r="EY108" i="8"/>
  <c r="BU108" i="8"/>
  <c r="FP108" i="8"/>
  <c r="EI108" i="8"/>
  <c r="EE108" i="8"/>
  <c r="FA108" i="8"/>
  <c r="FL108" i="8"/>
  <c r="DI108" i="8"/>
  <c r="EJ108" i="8"/>
  <c r="FQ108" i="8"/>
  <c r="EF108" i="8"/>
  <c r="FM108" i="8"/>
  <c r="EV108" i="8"/>
  <c r="EK108" i="8"/>
  <c r="BH108" i="8"/>
  <c r="EG108" i="8"/>
  <c r="ER108" i="8"/>
  <c r="BC108" i="8"/>
  <c r="BY108" i="8"/>
  <c r="BN108" i="8"/>
  <c r="DQ108" i="8"/>
  <c r="EB108" i="8"/>
  <c r="FI108" i="8"/>
  <c r="CB107" i="8"/>
  <c r="CX107" i="8"/>
  <c r="DJ107" i="8"/>
  <c r="FB107" i="8"/>
  <c r="FG107" i="8"/>
  <c r="CS107" i="8"/>
  <c r="CO107" i="8"/>
  <c r="FC107" i="8"/>
  <c r="CJ107" i="8"/>
  <c r="EX107" i="8"/>
  <c r="BI107" i="8"/>
  <c r="EH107" i="8"/>
  <c r="BD107" i="8"/>
  <c r="DR107" i="8"/>
  <c r="EC107" i="8"/>
  <c r="CF104" i="8"/>
  <c r="DM104" i="8"/>
  <c r="CB104" i="8"/>
  <c r="DT104" i="8"/>
  <c r="DY104" i="8"/>
  <c r="EJ104" i="8"/>
  <c r="CS104" i="8"/>
  <c r="DD104" i="8"/>
  <c r="BL104" i="8"/>
  <c r="CJ104" i="8"/>
  <c r="EB104" i="8"/>
  <c r="EN104" i="8"/>
  <c r="BZ104" i="8"/>
  <c r="DW102" i="8"/>
  <c r="EH102" i="8"/>
  <c r="DR102" i="8"/>
  <c r="BO102" i="8"/>
  <c r="DD151" i="8"/>
  <c r="CZ151" i="8"/>
  <c r="BT151" i="8"/>
  <c r="BD151" i="8"/>
  <c r="CU149" i="8"/>
  <c r="DW149" i="8"/>
  <c r="BO149" i="8"/>
  <c r="DB149" i="8"/>
  <c r="CX149" i="8"/>
  <c r="BV149" i="8"/>
  <c r="BR149" i="8"/>
  <c r="DC148" i="8"/>
  <c r="CY148" i="8"/>
  <c r="BW148" i="8"/>
  <c r="BS148" i="8"/>
  <c r="BC148" i="8"/>
  <c r="BG147" i="8"/>
  <c r="CN146" i="8"/>
  <c r="BH146" i="8"/>
  <c r="DM146" i="8"/>
  <c r="DI146" i="8"/>
  <c r="FQ146" i="8"/>
  <c r="FM146" i="8"/>
  <c r="EK146" i="8"/>
  <c r="EG146" i="8"/>
  <c r="BY146" i="8"/>
  <c r="DC145" i="8"/>
  <c r="CY145" i="8"/>
  <c r="FI144" i="8"/>
  <c r="EH144" i="8"/>
  <c r="CE144" i="8"/>
  <c r="DX144" i="8"/>
  <c r="DT144" i="8"/>
  <c r="FF143" i="8"/>
  <c r="EM143" i="8"/>
  <c r="DW143" i="8"/>
  <c r="DJ143" i="8"/>
  <c r="DA143" i="8"/>
  <c r="CV143" i="8"/>
  <c r="BU143" i="8"/>
  <c r="BQ143" i="8"/>
  <c r="FQ143" i="8"/>
  <c r="FM143" i="8"/>
  <c r="EK143" i="8"/>
  <c r="EG143" i="8"/>
  <c r="BY143" i="8"/>
  <c r="DB142" i="8"/>
  <c r="CX142" i="8"/>
  <c r="BV142" i="8"/>
  <c r="BR142" i="8"/>
  <c r="BZ142" i="8"/>
  <c r="EG141" i="8"/>
  <c r="CN141" i="8"/>
  <c r="CK140" i="8"/>
  <c r="CG140" i="8"/>
  <c r="DO140" i="8"/>
  <c r="DK140" i="8"/>
  <c r="EI139" i="8"/>
  <c r="EM138" i="8"/>
  <c r="CZ138" i="8"/>
  <c r="CR138" i="8"/>
  <c r="CE138" i="8"/>
  <c r="DM138" i="8"/>
  <c r="DI138" i="8"/>
  <c r="BY138" i="8"/>
  <c r="DB136" i="8"/>
  <c r="CK134" i="8"/>
  <c r="DG134" i="8"/>
  <c r="BJ134" i="8"/>
  <c r="BF134" i="8"/>
  <c r="CM134" i="8"/>
  <c r="CG134" i="8"/>
  <c r="CC134" i="8"/>
  <c r="DG133" i="8"/>
  <c r="DX133" i="8"/>
  <c r="FL133" i="8"/>
  <c r="CN133" i="8"/>
  <c r="FB133" i="8"/>
  <c r="BL133" i="8"/>
  <c r="CH133" i="8"/>
  <c r="EV133" i="8"/>
  <c r="CD133" i="8"/>
  <c r="EB133" i="8"/>
  <c r="CE132" i="8"/>
  <c r="FI132" i="8"/>
  <c r="BL131" i="8"/>
  <c r="CY130" i="8"/>
  <c r="BK130" i="8"/>
  <c r="DF127" i="8"/>
  <c r="CB125" i="8"/>
  <c r="CX125" i="8"/>
  <c r="BO125" i="8"/>
  <c r="DR125" i="8"/>
  <c r="CJ123" i="8"/>
  <c r="EX123" i="8"/>
  <c r="DR123" i="8"/>
  <c r="EC123" i="8"/>
  <c r="CP122" i="8"/>
  <c r="FD122" i="8"/>
  <c r="FO122" i="8"/>
  <c r="DM121" i="8"/>
  <c r="DI121" i="8"/>
  <c r="EK121" i="8"/>
  <c r="EG121" i="8"/>
  <c r="EM121" i="8"/>
  <c r="CU121" i="8"/>
  <c r="FO121" i="8"/>
  <c r="EG117" i="8"/>
  <c r="BQ117" i="8"/>
  <c r="FN116" i="8"/>
  <c r="CG115" i="8"/>
  <c r="EU115" i="8"/>
  <c r="BW115" i="8"/>
  <c r="FG115" i="8"/>
  <c r="DO115" i="8"/>
  <c r="FR115" i="8"/>
  <c r="DZ115" i="8"/>
  <c r="DK115" i="8"/>
  <c r="DV115" i="8"/>
  <c r="BS115" i="8"/>
  <c r="BN115" i="8"/>
  <c r="DF115" i="8"/>
  <c r="DA115" i="8"/>
  <c r="FO115" i="8"/>
  <c r="CP115" i="8"/>
  <c r="CK115" i="8"/>
  <c r="EY115" i="8"/>
  <c r="BU115" i="8"/>
  <c r="BJ115" i="8"/>
  <c r="EI115" i="8"/>
  <c r="BQ115" i="8"/>
  <c r="EE115" i="8"/>
  <c r="BF115" i="8"/>
  <c r="EQ114" i="8"/>
  <c r="FB114" i="8"/>
  <c r="CC114" i="8"/>
  <c r="FG114" i="8"/>
  <c r="DZ114" i="8"/>
  <c r="EK114" i="8"/>
  <c r="EG114" i="8"/>
  <c r="BS114" i="8"/>
  <c r="DV114" i="8"/>
  <c r="FN114" i="8"/>
  <c r="BN114" i="8"/>
  <c r="DQ114" i="8"/>
  <c r="BI114" i="8"/>
  <c r="DA114" i="8"/>
  <c r="ES114" i="8"/>
  <c r="EH114" i="8"/>
  <c r="FJ114" i="8"/>
  <c r="EC114" i="8"/>
  <c r="BJ114" i="8"/>
  <c r="BU114" i="8"/>
  <c r="BF114" i="8"/>
  <c r="BQ114" i="8"/>
  <c r="FD112" i="8"/>
  <c r="CE112" i="8"/>
  <c r="CR112" i="8"/>
  <c r="FQ112" i="8"/>
  <c r="BC112" i="8"/>
  <c r="EB112" i="8"/>
  <c r="BG109" i="8"/>
  <c r="DX108" i="8"/>
  <c r="DM108" i="8"/>
  <c r="CR108" i="8"/>
  <c r="CH108" i="8"/>
  <c r="ET107" i="8"/>
  <c r="FL105" i="8"/>
  <c r="CB105" i="8"/>
  <c r="ES104" i="8"/>
  <c r="DC137" i="8"/>
  <c r="CY137" i="8"/>
  <c r="BW137" i="8"/>
  <c r="BS137" i="8"/>
  <c r="BN137" i="8"/>
  <c r="FO137" i="8"/>
  <c r="EY137" i="8"/>
  <c r="EI137" i="8"/>
  <c r="EE137" i="8"/>
  <c r="DO136" i="8"/>
  <c r="DK136" i="8"/>
  <c r="FG135" i="8"/>
  <c r="FC135" i="8"/>
  <c r="CU135" i="8"/>
  <c r="FO135" i="8"/>
  <c r="BO135" i="8"/>
  <c r="DX134" i="8"/>
  <c r="CR134" i="8"/>
  <c r="DD134" i="8"/>
  <c r="BH134" i="8"/>
  <c r="EX134" i="8"/>
  <c r="EH134" i="8"/>
  <c r="BD134" i="8"/>
  <c r="BN132" i="8"/>
  <c r="CE131" i="8"/>
  <c r="EN131" i="8"/>
  <c r="CR131" i="8"/>
  <c r="EF131" i="8"/>
  <c r="DZ131" i="8"/>
  <c r="CD131" i="8"/>
  <c r="EB131" i="8"/>
  <c r="EI130" i="8"/>
  <c r="CH130" i="8"/>
  <c r="CD130" i="8"/>
  <c r="DF130" i="8"/>
  <c r="CP130" i="8"/>
  <c r="BJ130" i="8"/>
  <c r="BF130" i="8"/>
  <c r="BV130" i="8"/>
  <c r="BR130" i="8"/>
  <c r="DQ128" i="8"/>
  <c r="FQ128" i="8"/>
  <c r="CG127" i="8"/>
  <c r="CC127" i="8"/>
  <c r="CK127" i="8"/>
  <c r="BU127" i="8"/>
  <c r="BQ127" i="8"/>
  <c r="CH126" i="8"/>
  <c r="CD126" i="8"/>
  <c r="BV126" i="8"/>
  <c r="BR126" i="8"/>
  <c r="CU124" i="8"/>
  <c r="DW124" i="8"/>
  <c r="BO124" i="8"/>
  <c r="CQ124" i="8"/>
  <c r="CM124" i="8"/>
  <c r="BK124" i="8"/>
  <c r="BG124" i="8"/>
  <c r="CU123" i="8"/>
  <c r="DW123" i="8"/>
  <c r="BO123" i="8"/>
  <c r="CQ123" i="8"/>
  <c r="CM123" i="8"/>
  <c r="BK123" i="8"/>
  <c r="BG123" i="8"/>
  <c r="CG122" i="8"/>
  <c r="CC122" i="8"/>
  <c r="CK122" i="8"/>
  <c r="CH121" i="8"/>
  <c r="CD121" i="8"/>
  <c r="DQ121" i="8"/>
  <c r="DG121" i="8"/>
  <c r="CQ121" i="8"/>
  <c r="CV119" i="8"/>
  <c r="DX119" i="8"/>
  <c r="DT119" i="8"/>
  <c r="CR119" i="8"/>
  <c r="CN119" i="8"/>
  <c r="BL119" i="8"/>
  <c r="BH119" i="8"/>
  <c r="EB119" i="8"/>
  <c r="BV117" i="8"/>
  <c r="DN117" i="8"/>
  <c r="CN117" i="8"/>
  <c r="FB117" i="8"/>
  <c r="CS117" i="8"/>
  <c r="EK117" i="8"/>
  <c r="FI117" i="8"/>
  <c r="ES117" i="8"/>
  <c r="EC117" i="8"/>
  <c r="DD113" i="8"/>
  <c r="EV113" i="8"/>
  <c r="EU113" i="8"/>
  <c r="BK113" i="8"/>
  <c r="EJ113" i="8"/>
  <c r="DO110" i="8"/>
  <c r="FG110" i="8"/>
  <c r="CX110" i="8"/>
  <c r="BF110" i="8"/>
  <c r="EP110" i="8"/>
  <c r="FO109" i="8"/>
  <c r="FD109" i="8"/>
  <c r="DG109" i="8"/>
  <c r="BO109" i="8"/>
  <c r="CQ109" i="8"/>
  <c r="CM109" i="8"/>
  <c r="EU109" i="8"/>
  <c r="DM107" i="8"/>
  <c r="FQ107" i="8"/>
  <c r="EM107" i="8"/>
  <c r="EM102" i="8"/>
  <c r="CD99" i="8"/>
  <c r="DV99" i="8"/>
  <c r="CU99" i="8"/>
  <c r="BY99" i="8"/>
  <c r="EX99" i="8"/>
  <c r="DR99" i="8"/>
  <c r="FJ99" i="8"/>
  <c r="DB99" i="8"/>
  <c r="FE99" i="8"/>
  <c r="CX99" i="8"/>
  <c r="FA99" i="8"/>
  <c r="BF99" i="8"/>
  <c r="EP99" i="8"/>
  <c r="DY99" i="8"/>
  <c r="CG99" i="8"/>
  <c r="FQ99" i="8"/>
  <c r="CC99" i="8"/>
  <c r="FM99" i="8"/>
  <c r="BR99" i="8"/>
  <c r="DU99" i="8"/>
  <c r="BW91" i="8"/>
  <c r="DO91" i="8"/>
  <c r="FG91" i="8"/>
  <c r="CS91" i="8"/>
  <c r="CO91" i="8"/>
  <c r="DK91" i="8"/>
  <c r="FC91" i="8"/>
  <c r="DF91" i="8"/>
  <c r="CJ91" i="8"/>
  <c r="FD91" i="8"/>
  <c r="FO91" i="8"/>
  <c r="BI91" i="8"/>
  <c r="EH91" i="8"/>
  <c r="CP91" i="8"/>
  <c r="BD91" i="8"/>
  <c r="EY91" i="8"/>
  <c r="CF91" i="8"/>
  <c r="BJ91" i="8"/>
  <c r="FL91" i="8"/>
  <c r="EP91" i="8"/>
  <c r="CB91" i="8"/>
  <c r="CU131" i="8"/>
  <c r="BO131" i="8"/>
  <c r="DG129" i="8"/>
  <c r="CQ129" i="8"/>
  <c r="CM129" i="8"/>
  <c r="BK129" i="8"/>
  <c r="BG129" i="8"/>
  <c r="BN128" i="8"/>
  <c r="CP127" i="8"/>
  <c r="BD127" i="8"/>
  <c r="EE126" i="8"/>
  <c r="DK126" i="8"/>
  <c r="CM126" i="8"/>
  <c r="CG126" i="8"/>
  <c r="DN125" i="8"/>
  <c r="DJ125" i="8"/>
  <c r="DZ125" i="8"/>
  <c r="DV125" i="8"/>
  <c r="BN125" i="8"/>
  <c r="CP125" i="8"/>
  <c r="FJ125" i="8"/>
  <c r="BJ125" i="8"/>
  <c r="BF125" i="8"/>
  <c r="FA124" i="8"/>
  <c r="DU124" i="8"/>
  <c r="DZ124" i="8"/>
  <c r="DV124" i="8"/>
  <c r="BN124" i="8"/>
  <c r="CP124" i="8"/>
  <c r="BJ124" i="8"/>
  <c r="BF124" i="8"/>
  <c r="DB123" i="8"/>
  <c r="BV123" i="8"/>
  <c r="CG123" i="8"/>
  <c r="CC123" i="8"/>
  <c r="CS123" i="8"/>
  <c r="CO123" i="8"/>
  <c r="BI123" i="8"/>
  <c r="CK123" i="8"/>
  <c r="BU123" i="8"/>
  <c r="BQ123" i="8"/>
  <c r="CV122" i="8"/>
  <c r="CF122" i="8"/>
  <c r="FE122" i="8"/>
  <c r="CX122" i="8"/>
  <c r="DY122" i="8"/>
  <c r="DU122" i="8"/>
  <c r="CS122" i="8"/>
  <c r="CO122" i="8"/>
  <c r="EB122" i="8"/>
  <c r="EC122" i="8"/>
  <c r="EI121" i="8"/>
  <c r="DU121" i="8"/>
  <c r="BN121" i="8"/>
  <c r="FF120" i="8"/>
  <c r="CH120" i="8"/>
  <c r="FN120" i="8"/>
  <c r="EU119" i="8"/>
  <c r="DG119" i="8"/>
  <c r="CY119" i="8"/>
  <c r="CQ119" i="8"/>
  <c r="BG119" i="8"/>
  <c r="CH119" i="8"/>
  <c r="CD119" i="8"/>
  <c r="DF119" i="8"/>
  <c r="CP119" i="8"/>
  <c r="BJ119" i="8"/>
  <c r="BF119" i="8"/>
  <c r="BV119" i="8"/>
  <c r="BR119" i="8"/>
  <c r="DN118" i="8"/>
  <c r="DJ118" i="8"/>
  <c r="DZ118" i="8"/>
  <c r="DV118" i="8"/>
  <c r="BN118" i="8"/>
  <c r="CP118" i="8"/>
  <c r="FJ118" i="8"/>
  <c r="BJ118" i="8"/>
  <c r="BF118" i="8"/>
  <c r="EX117" i="8"/>
  <c r="EB117" i="8"/>
  <c r="CJ117" i="8"/>
  <c r="BL117" i="8"/>
  <c r="DZ116" i="8"/>
  <c r="CD116" i="8"/>
  <c r="BY116" i="8"/>
  <c r="FI116" i="8"/>
  <c r="CU115" i="8"/>
  <c r="EM115" i="8"/>
  <c r="DO114" i="8"/>
  <c r="DF114" i="8"/>
  <c r="EM114" i="8"/>
  <c r="BY114" i="8"/>
  <c r="CK114" i="8"/>
  <c r="DG114" i="8"/>
  <c r="BO114" i="8"/>
  <c r="CM114" i="8"/>
  <c r="FA114" i="8"/>
  <c r="FQ114" i="8"/>
  <c r="CG114" i="8"/>
  <c r="EU114" i="8"/>
  <c r="BR114" i="8"/>
  <c r="DU114" i="8"/>
  <c r="EY113" i="8"/>
  <c r="EE113" i="8"/>
  <c r="DG113" i="8"/>
  <c r="CG113" i="8"/>
  <c r="CC113" i="8"/>
  <c r="CY113" i="8"/>
  <c r="DZ113" i="8"/>
  <c r="BW113" i="8"/>
  <c r="FG113" i="8"/>
  <c r="DV113" i="8"/>
  <c r="DK113" i="8"/>
  <c r="FN113" i="8"/>
  <c r="FC113" i="8"/>
  <c r="CK113" i="8"/>
  <c r="EN113" i="8"/>
  <c r="EI113" i="8"/>
  <c r="CF113" i="8"/>
  <c r="FP113" i="8"/>
  <c r="ES112" i="8"/>
  <c r="BZ112" i="8"/>
  <c r="BD112" i="8"/>
  <c r="FI111" i="8"/>
  <c r="CG111" i="8"/>
  <c r="DF110" i="8"/>
  <c r="CG110" i="8"/>
  <c r="BJ110" i="8"/>
  <c r="EI109" i="8"/>
  <c r="DW109" i="8"/>
  <c r="DK109" i="8"/>
  <c r="EC99" i="8"/>
  <c r="DF99" i="8"/>
  <c r="CP99" i="8"/>
  <c r="CK99" i="8"/>
  <c r="BJ99" i="8"/>
  <c r="CH98" i="8"/>
  <c r="FR98" i="8"/>
  <c r="CD98" i="8"/>
  <c r="FC98" i="8"/>
  <c r="CZ98" i="8"/>
  <c r="CU98" i="8"/>
  <c r="BY98" i="8"/>
  <c r="EX98" i="8"/>
  <c r="DL98" i="8"/>
  <c r="FO98" i="8"/>
  <c r="FD98" i="8"/>
  <c r="CM98" i="8"/>
  <c r="EE98" i="8"/>
  <c r="EU98" i="8"/>
  <c r="BK98" i="8"/>
  <c r="CG98" i="8"/>
  <c r="EJ98" i="8"/>
  <c r="CC98" i="8"/>
  <c r="EF98" i="8"/>
  <c r="DU98" i="8"/>
  <c r="EQ98" i="8"/>
  <c r="CE117" i="8"/>
  <c r="CF114" i="8"/>
  <c r="CB114" i="8"/>
  <c r="DN114" i="8"/>
  <c r="DJ114" i="8"/>
  <c r="DD114" i="8"/>
  <c r="CZ114" i="8"/>
  <c r="CJ114" i="8"/>
  <c r="BT114" i="8"/>
  <c r="DB113" i="8"/>
  <c r="CX113" i="8"/>
  <c r="CS113" i="8"/>
  <c r="CO113" i="8"/>
  <c r="EX113" i="8"/>
  <c r="CH112" i="8"/>
  <c r="CD112" i="8"/>
  <c r="DW112" i="8"/>
  <c r="FE112" i="8"/>
  <c r="FL112" i="8"/>
  <c r="EJ112" i="8"/>
  <c r="CC112" i="8"/>
  <c r="CG109" i="8"/>
  <c r="CC109" i="8"/>
  <c r="DZ109" i="8"/>
  <c r="DV109" i="8"/>
  <c r="BN109" i="8"/>
  <c r="DA109" i="8"/>
  <c r="CK109" i="8"/>
  <c r="BU109" i="8"/>
  <c r="BQ109" i="8"/>
  <c r="CU108" i="8"/>
  <c r="CU107" i="8"/>
  <c r="BR107" i="8"/>
  <c r="CC107" i="8"/>
  <c r="CV106" i="8"/>
  <c r="DG106" i="8"/>
  <c r="FB106" i="8"/>
  <c r="DX104" i="8"/>
  <c r="FL104" i="8"/>
  <c r="CB101" i="8"/>
  <c r="FL101" i="8"/>
  <c r="CR101" i="8"/>
  <c r="EJ101" i="8"/>
  <c r="DD101" i="8"/>
  <c r="EV101" i="8"/>
  <c r="ER101" i="8"/>
  <c r="BH101" i="8"/>
  <c r="FC101" i="8"/>
  <c r="EM101" i="8"/>
  <c r="CU101" i="8"/>
  <c r="CJ101" i="8"/>
  <c r="CE101" i="8"/>
  <c r="DW101" i="8"/>
  <c r="BD101" i="8"/>
  <c r="BO101" i="8"/>
  <c r="DQ98" i="8"/>
  <c r="DV117" i="8"/>
  <c r="CU117" i="8"/>
  <c r="DW117" i="8"/>
  <c r="CG117" i="8"/>
  <c r="BR117" i="8"/>
  <c r="BD116" i="8"/>
  <c r="DL115" i="8"/>
  <c r="CV115" i="8"/>
  <c r="DM115" i="8"/>
  <c r="DI115" i="8"/>
  <c r="FQ115" i="8"/>
  <c r="FM115" i="8"/>
  <c r="EK115" i="8"/>
  <c r="EG115" i="8"/>
  <c r="BY115" i="8"/>
  <c r="CV114" i="8"/>
  <c r="DM113" i="8"/>
  <c r="DI113" i="8"/>
  <c r="FQ113" i="8"/>
  <c r="FM113" i="8"/>
  <c r="EK113" i="8"/>
  <c r="EG113" i="8"/>
  <c r="BY113" i="8"/>
  <c r="DC112" i="8"/>
  <c r="CY112" i="8"/>
  <c r="DQ112" i="8"/>
  <c r="DA112" i="8"/>
  <c r="EC112" i="8"/>
  <c r="DX112" i="8"/>
  <c r="CV111" i="8"/>
  <c r="DX111" i="8"/>
  <c r="DT111" i="8"/>
  <c r="DC111" i="8"/>
  <c r="CY111" i="8"/>
  <c r="BW111" i="8"/>
  <c r="BS111" i="8"/>
  <c r="BC111" i="8"/>
  <c r="DY110" i="8"/>
  <c r="DU110" i="8"/>
  <c r="DD110" i="8"/>
  <c r="CZ110" i="8"/>
  <c r="CJ110" i="8"/>
  <c r="BT110" i="8"/>
  <c r="BD110" i="8"/>
  <c r="DO109" i="8"/>
  <c r="CE103" i="8"/>
  <c r="ES103" i="8"/>
  <c r="DX103" i="8"/>
  <c r="DM103" i="8"/>
  <c r="FE103" i="8"/>
  <c r="DT103" i="8"/>
  <c r="DI103" i="8"/>
  <c r="BQ103" i="8"/>
  <c r="DA92" i="8"/>
  <c r="DW92" i="8"/>
  <c r="CV92" i="8"/>
  <c r="BZ92" i="8"/>
  <c r="DC92" i="8"/>
  <c r="BK92" i="8"/>
  <c r="EU92" i="8"/>
  <c r="FF92" i="8"/>
  <c r="FR92" i="8"/>
  <c r="CH92" i="8"/>
  <c r="BW92" i="8"/>
  <c r="DZ92" i="8"/>
  <c r="CD92" i="8"/>
  <c r="DV92" i="8"/>
  <c r="FN92" i="8"/>
  <c r="BS92" i="8"/>
  <c r="BC92" i="8"/>
  <c r="BN92" i="8"/>
  <c r="EM92" i="8"/>
  <c r="BC106" i="8"/>
  <c r="CE104" i="8"/>
  <c r="BC104" i="8"/>
  <c r="FR103" i="8"/>
  <c r="DV103" i="8"/>
  <c r="FQ103" i="8"/>
  <c r="DZ98" i="8"/>
  <c r="DV98" i="8"/>
  <c r="CP98" i="8"/>
  <c r="CK98" i="8"/>
  <c r="DV87" i="8"/>
  <c r="DK87" i="8"/>
  <c r="BS87" i="8"/>
  <c r="EN87" i="8"/>
  <c r="EY87" i="8"/>
  <c r="CF87" i="8"/>
  <c r="FP87" i="8"/>
  <c r="DN108" i="8"/>
  <c r="DJ108" i="8"/>
  <c r="DO108" i="8"/>
  <c r="CO108" i="8"/>
  <c r="CJ108" i="8"/>
  <c r="EH108" i="8"/>
  <c r="FJ108" i="8"/>
  <c r="CF108" i="8"/>
  <c r="BF108" i="8"/>
  <c r="FR106" i="8"/>
  <c r="EQ106" i="8"/>
  <c r="DV106" i="8"/>
  <c r="BN106" i="8"/>
  <c r="BG106" i="8"/>
  <c r="FO105" i="8"/>
  <c r="FG105" i="8"/>
  <c r="EG104" i="8"/>
  <c r="DQ104" i="8"/>
  <c r="DI104" i="8"/>
  <c r="BY104" i="8"/>
  <c r="BH104" i="8"/>
  <c r="FJ103" i="8"/>
  <c r="BZ103" i="8"/>
  <c r="BF103" i="8"/>
  <c r="FN102" i="8"/>
  <c r="FF102" i="8"/>
  <c r="EU102" i="8"/>
  <c r="DC102" i="8"/>
  <c r="BS102" i="8"/>
  <c r="EQ101" i="8"/>
  <c r="EE101" i="8"/>
  <c r="CV101" i="8"/>
  <c r="CN101" i="8"/>
  <c r="CH101" i="8"/>
  <c r="CD101" i="8"/>
  <c r="EV100" i="8"/>
  <c r="CE100" i="8"/>
  <c r="BC100" i="8"/>
  <c r="FN99" i="8"/>
  <c r="FI99" i="8"/>
  <c r="DZ99" i="8"/>
  <c r="DA99" i="8"/>
  <c r="CF99" i="8"/>
  <c r="CB99" i="8"/>
  <c r="DD99" i="8"/>
  <c r="CZ99" i="8"/>
  <c r="CJ99" i="8"/>
  <c r="BT99" i="8"/>
  <c r="BD99" i="8"/>
  <c r="FN98" i="8"/>
  <c r="FG98" i="8"/>
  <c r="FB98" i="8"/>
  <c r="EB98" i="8"/>
  <c r="DK98" i="8"/>
  <c r="DC98" i="8"/>
  <c r="CV98" i="8"/>
  <c r="BQ98" i="8"/>
  <c r="FD97" i="8"/>
  <c r="EN97" i="8"/>
  <c r="CK97" i="8"/>
  <c r="BU97" i="8"/>
  <c r="BD97" i="8"/>
  <c r="CO97" i="8"/>
  <c r="CJ97" i="8"/>
  <c r="FA96" i="8"/>
  <c r="DR96" i="8"/>
  <c r="CB95" i="8"/>
  <c r="DY94" i="8"/>
  <c r="DD93" i="8"/>
  <c r="DZ93" i="8"/>
  <c r="CU93" i="8"/>
  <c r="DF93" i="8"/>
  <c r="CK93" i="8"/>
  <c r="DR93" i="8"/>
  <c r="ET93" i="8"/>
  <c r="BJ93" i="8"/>
  <c r="CX93" i="8"/>
  <c r="FA93" i="8"/>
  <c r="CC93" i="8"/>
  <c r="DU93" i="8"/>
  <c r="FM93" i="8"/>
  <c r="BR93" i="8"/>
  <c r="CB90" i="8"/>
  <c r="FA90" i="8"/>
  <c r="CJ90" i="8"/>
  <c r="EX90" i="8"/>
  <c r="DW90" i="8"/>
  <c r="EH90" i="8"/>
  <c r="BI90" i="8"/>
  <c r="FJ90" i="8"/>
  <c r="BO90" i="8"/>
  <c r="CF88" i="8"/>
  <c r="DB88" i="8"/>
  <c r="CB88" i="8"/>
  <c r="CX88" i="8"/>
  <c r="EP88" i="8"/>
  <c r="DU88" i="8"/>
  <c r="DJ88" i="8"/>
  <c r="CJ88" i="8"/>
  <c r="EX88" i="8"/>
  <c r="CU88" i="8"/>
  <c r="BO88" i="8"/>
  <c r="DR88" i="8"/>
  <c r="DA106" i="8"/>
  <c r="BU106" i="8"/>
  <c r="BQ106" i="8"/>
  <c r="CR104" i="8"/>
  <c r="DG102" i="8"/>
  <c r="DA102" i="8"/>
  <c r="BU102" i="8"/>
  <c r="BQ102" i="8"/>
  <c r="DZ101" i="8"/>
  <c r="DV101" i="8"/>
  <c r="CF101" i="8"/>
  <c r="DT101" i="8"/>
  <c r="CS100" i="8"/>
  <c r="CU100" i="8"/>
  <c r="DW100" i="8"/>
  <c r="FA100" i="8"/>
  <c r="DY100" i="8"/>
  <c r="CC100" i="8"/>
  <c r="ET99" i="8"/>
  <c r="CV99" i="8"/>
  <c r="DX99" i="8"/>
  <c r="DT99" i="8"/>
  <c r="EN98" i="8"/>
  <c r="DA98" i="8"/>
  <c r="FI97" i="8"/>
  <c r="ES97" i="8"/>
  <c r="DY97" i="8"/>
  <c r="CE97" i="8"/>
  <c r="DC97" i="8"/>
  <c r="CY97" i="8"/>
  <c r="BW97" i="8"/>
  <c r="BS97" i="8"/>
  <c r="BH97" i="8"/>
  <c r="BC97" i="8"/>
  <c r="BV96" i="8"/>
  <c r="DN95" i="8"/>
  <c r="BR95" i="8"/>
  <c r="EF95" i="8"/>
  <c r="DD95" i="8"/>
  <c r="EV95" i="8"/>
  <c r="FG95" i="8"/>
  <c r="DW95" i="8"/>
  <c r="FO95" i="8"/>
  <c r="BS94" i="8"/>
  <c r="EG94" i="8"/>
  <c r="EY94" i="8"/>
  <c r="CV94" i="8"/>
  <c r="BQ94" i="8"/>
  <c r="EE94" i="8"/>
  <c r="CF92" i="8"/>
  <c r="ET92" i="8"/>
  <c r="CB92" i="8"/>
  <c r="CX92" i="8"/>
  <c r="DU92" i="8"/>
  <c r="DJ92" i="8"/>
  <c r="CJ92" i="8"/>
  <c r="EX92" i="8"/>
  <c r="CK91" i="8"/>
  <c r="BO91" i="8"/>
  <c r="CG91" i="8"/>
  <c r="BK91" i="8"/>
  <c r="CC91" i="8"/>
  <c r="BG91" i="8"/>
  <c r="BR91" i="8"/>
  <c r="ET88" i="8"/>
  <c r="DI95" i="8"/>
  <c r="BL95" i="8"/>
  <c r="CS94" i="8"/>
  <c r="CJ94" i="8"/>
  <c r="BI94" i="8"/>
  <c r="BD94" i="8"/>
  <c r="EC93" i="8"/>
  <c r="DL92" i="8"/>
  <c r="CP92" i="8"/>
  <c r="FJ92" i="8"/>
  <c r="FP92" i="8"/>
  <c r="FL92" i="8"/>
  <c r="BF92" i="8"/>
  <c r="EJ92" i="8"/>
  <c r="EF92" i="8"/>
  <c r="BR92" i="8"/>
  <c r="EQ92" i="8"/>
  <c r="DN91" i="8"/>
  <c r="CZ91" i="8"/>
  <c r="EX91" i="8"/>
  <c r="BQ90" i="8"/>
  <c r="DI90" i="8"/>
  <c r="FF90" i="8"/>
  <c r="CD90" i="8"/>
  <c r="DV90" i="8"/>
  <c r="EG90" i="8"/>
  <c r="EM90" i="8"/>
  <c r="DQ90" i="8"/>
  <c r="FB88" i="8"/>
  <c r="FG87" i="8"/>
  <c r="CH97" i="8"/>
  <c r="CD97" i="8"/>
  <c r="CU97" i="8"/>
  <c r="DW97" i="8"/>
  <c r="CF96" i="8"/>
  <c r="CB96" i="8"/>
  <c r="CJ96" i="8"/>
  <c r="BD96" i="8"/>
  <c r="FN95" i="8"/>
  <c r="FB95" i="8"/>
  <c r="ER95" i="8"/>
  <c r="BW95" i="8"/>
  <c r="EN94" i="8"/>
  <c r="EH93" i="8"/>
  <c r="FB93" i="8"/>
  <c r="FO92" i="8"/>
  <c r="EY92" i="8"/>
  <c r="EP92" i="8"/>
  <c r="EI92" i="8"/>
  <c r="DR92" i="8"/>
  <c r="CM92" i="8"/>
  <c r="BV92" i="8"/>
  <c r="BG92" i="8"/>
  <c r="DM90" i="8"/>
  <c r="BN90" i="8"/>
  <c r="BK90" i="8"/>
  <c r="CP89" i="8"/>
  <c r="BV88" i="8"/>
  <c r="DO93" i="8"/>
  <c r="DK93" i="8"/>
  <c r="CH90" i="8"/>
  <c r="BY90" i="8"/>
  <c r="FO90" i="8"/>
  <c r="EC90" i="8"/>
  <c r="CX90" i="8"/>
  <c r="EQ90" i="8"/>
  <c r="BV89" i="8"/>
  <c r="BR89" i="8"/>
  <c r="CS89" i="8"/>
  <c r="CO89" i="8"/>
  <c r="CJ89" i="8"/>
  <c r="EF87" i="8"/>
  <c r="DD87" i="8"/>
  <c r="FQ90" i="8"/>
  <c r="DJ89" i="8"/>
  <c r="CZ89" i="8"/>
  <c r="CE89" i="8"/>
  <c r="CM88" i="8"/>
  <c r="CG88" i="8"/>
  <c r="CC88" i="8"/>
  <c r="EU87" i="8"/>
  <c r="CQ87" i="8"/>
  <c r="BG87" i="8"/>
  <c r="FO200" i="8"/>
  <c r="FG200" i="8"/>
  <c r="FC200" i="8"/>
  <c r="EY200" i="8"/>
  <c r="EU200" i="8"/>
  <c r="EQ200" i="8"/>
  <c r="EM200" i="8"/>
  <c r="EI200" i="8"/>
  <c r="EE200" i="8"/>
  <c r="DO200" i="8"/>
  <c r="DK200" i="8"/>
  <c r="DG200" i="8"/>
  <c r="CQ200" i="8"/>
  <c r="CM200" i="8"/>
  <c r="BO200" i="8"/>
  <c r="BK200" i="8"/>
  <c r="BG200" i="8"/>
  <c r="FP199" i="8"/>
  <c r="FL199" i="8"/>
  <c r="FD199" i="8"/>
  <c r="EV199" i="8"/>
  <c r="ER199" i="8"/>
  <c r="EN199" i="8"/>
  <c r="EJ199" i="8"/>
  <c r="EF199" i="8"/>
  <c r="EB199" i="8"/>
  <c r="DL199" i="8"/>
  <c r="CR199" i="8"/>
  <c r="CN199" i="8"/>
  <c r="BL199" i="8"/>
  <c r="BH199" i="8"/>
  <c r="FQ198" i="8"/>
  <c r="FM198" i="8"/>
  <c r="FI198" i="8"/>
  <c r="FE198" i="8"/>
  <c r="FA198" i="8"/>
  <c r="ES198" i="8"/>
  <c r="EK198" i="8"/>
  <c r="EG198" i="8"/>
  <c r="EC198" i="8"/>
  <c r="DQ198" i="8"/>
  <c r="DM198" i="8"/>
  <c r="DI198" i="8"/>
  <c r="CS198" i="8"/>
  <c r="CO198" i="8"/>
  <c r="BY198" i="8"/>
  <c r="BI198" i="8"/>
  <c r="FR197" i="8"/>
  <c r="FN197" i="8"/>
  <c r="FJ197" i="8"/>
  <c r="FF197" i="8"/>
  <c r="FB197" i="8"/>
  <c r="EX197" i="8"/>
  <c r="ET197" i="8"/>
  <c r="EP197" i="8"/>
  <c r="EH197" i="8"/>
  <c r="DR197" i="8"/>
  <c r="DN197" i="8"/>
  <c r="DJ197" i="8"/>
  <c r="DF197" i="8"/>
  <c r="CP197" i="8"/>
  <c r="BZ197" i="8"/>
  <c r="BN197" i="8"/>
  <c r="BJ197" i="8"/>
  <c r="BF197" i="8"/>
  <c r="FO196" i="8"/>
  <c r="FG196" i="8"/>
  <c r="FC196" i="8"/>
  <c r="EY196" i="8"/>
  <c r="EU196" i="8"/>
  <c r="EQ196" i="8"/>
  <c r="EM196" i="8"/>
  <c r="EI196" i="8"/>
  <c r="EE196" i="8"/>
  <c r="DO196" i="8"/>
  <c r="DK196" i="8"/>
  <c r="DG196" i="8"/>
  <c r="CQ196" i="8"/>
  <c r="CM196" i="8"/>
  <c r="BO196" i="8"/>
  <c r="BK196" i="8"/>
  <c r="BG196" i="8"/>
  <c r="FP195" i="8"/>
  <c r="FL195" i="8"/>
  <c r="FD195" i="8"/>
  <c r="EV195" i="8"/>
  <c r="ER195" i="8"/>
  <c r="EN195" i="8"/>
  <c r="EJ195" i="8"/>
  <c r="EF195" i="8"/>
  <c r="EB195" i="8"/>
  <c r="DL195" i="8"/>
  <c r="CR195" i="8"/>
  <c r="CN195" i="8"/>
  <c r="BL195" i="8"/>
  <c r="BH195" i="8"/>
  <c r="FQ194" i="8"/>
  <c r="FM194" i="8"/>
  <c r="FI194" i="8"/>
  <c r="FE194" i="8"/>
  <c r="FA194" i="8"/>
  <c r="ES194" i="8"/>
  <c r="EK194" i="8"/>
  <c r="EG194" i="8"/>
  <c r="EC194" i="8"/>
  <c r="DQ194" i="8"/>
  <c r="DM194" i="8"/>
  <c r="DI194" i="8"/>
  <c r="CS194" i="8"/>
  <c r="CO194" i="8"/>
  <c r="BY194" i="8"/>
  <c r="BI194" i="8"/>
  <c r="FR193" i="8"/>
  <c r="FN193" i="8"/>
  <c r="FJ193" i="8"/>
  <c r="FF193" i="8"/>
  <c r="FB193" i="8"/>
  <c r="EX193" i="8"/>
  <c r="ET193" i="8"/>
  <c r="EP193" i="8"/>
  <c r="EH193" i="8"/>
  <c r="DR193" i="8"/>
  <c r="DN193" i="8"/>
  <c r="DJ193" i="8"/>
  <c r="DF193" i="8"/>
  <c r="CP193" i="8"/>
  <c r="BZ193" i="8"/>
  <c r="BN193" i="8"/>
  <c r="BJ193" i="8"/>
  <c r="BF193" i="8"/>
  <c r="FO192" i="8"/>
  <c r="FG192" i="8"/>
  <c r="FC192" i="8"/>
  <c r="EY192" i="8"/>
  <c r="EU192" i="8"/>
  <c r="EQ192" i="8"/>
  <c r="EM192" i="8"/>
  <c r="EI192" i="8"/>
  <c r="EE192" i="8"/>
  <c r="DO192" i="8"/>
  <c r="DK192" i="8"/>
  <c r="DG192" i="8"/>
  <c r="DC192" i="8"/>
  <c r="CY192" i="8"/>
  <c r="CQ192" i="8"/>
  <c r="CM192" i="8"/>
  <c r="BW192" i="8"/>
  <c r="BS192" i="8"/>
  <c r="BK192" i="8"/>
  <c r="BG192" i="8"/>
  <c r="FP191" i="8"/>
  <c r="FL191" i="8"/>
  <c r="FD191" i="8"/>
  <c r="EV191" i="8"/>
  <c r="ER191" i="8"/>
  <c r="EN191" i="8"/>
  <c r="EJ191" i="8"/>
  <c r="EF191" i="8"/>
  <c r="EB191" i="8"/>
  <c r="DL191" i="8"/>
  <c r="DD191" i="8"/>
  <c r="CZ191" i="8"/>
  <c r="CR191" i="8"/>
  <c r="CN191" i="8"/>
  <c r="BT191" i="8"/>
  <c r="BL191" i="8"/>
  <c r="BH191" i="8"/>
  <c r="FQ190" i="8"/>
  <c r="FM190" i="8"/>
  <c r="FI190" i="8"/>
  <c r="FE190" i="8"/>
  <c r="FA190" i="8"/>
  <c r="ES190" i="8"/>
  <c r="EK190" i="8"/>
  <c r="EG190" i="8"/>
  <c r="EC190" i="8"/>
  <c r="DQ190" i="8"/>
  <c r="DM190" i="8"/>
  <c r="DI190" i="8"/>
  <c r="DA190" i="8"/>
  <c r="CS190" i="8"/>
  <c r="CO190" i="8"/>
  <c r="BY190" i="8"/>
  <c r="BU190" i="8"/>
  <c r="BQ190" i="8"/>
  <c r="BI190" i="8"/>
  <c r="FR189" i="8"/>
  <c r="FN189" i="8"/>
  <c r="FJ189" i="8"/>
  <c r="FF189" i="8"/>
  <c r="FB189" i="8"/>
  <c r="EX189" i="8"/>
  <c r="ET189" i="8"/>
  <c r="EP189" i="8"/>
  <c r="EH189" i="8"/>
  <c r="DZ189" i="8"/>
  <c r="DV189" i="8"/>
  <c r="DR189" i="8"/>
  <c r="DN189" i="8"/>
  <c r="DJ189" i="8"/>
  <c r="DF189" i="8"/>
  <c r="DB189" i="8"/>
  <c r="CX189" i="8"/>
  <c r="CP189" i="8"/>
  <c r="BZ189" i="8"/>
  <c r="BV189" i="8"/>
  <c r="BR189" i="8"/>
  <c r="BN189" i="8"/>
  <c r="BJ189" i="8"/>
  <c r="BF189" i="8"/>
  <c r="FO188" i="8"/>
  <c r="FG188" i="8"/>
  <c r="FC188" i="8"/>
  <c r="EY188" i="8"/>
  <c r="EU188" i="8"/>
  <c r="EQ188" i="8"/>
  <c r="EM188" i="8"/>
  <c r="EI188" i="8"/>
  <c r="EE188" i="8"/>
  <c r="DW188" i="8"/>
  <c r="DO188" i="8"/>
  <c r="DK188" i="8"/>
  <c r="DG188" i="8"/>
  <c r="DC188" i="8"/>
  <c r="CY188" i="8"/>
  <c r="CQ188" i="8"/>
  <c r="CM188" i="8"/>
  <c r="BW188" i="8"/>
  <c r="BS188" i="8"/>
  <c r="BO188" i="8"/>
  <c r="BK188" i="8"/>
  <c r="BG188" i="8"/>
  <c r="FP187" i="8"/>
  <c r="FL187" i="8"/>
  <c r="FD187" i="8"/>
  <c r="EV187" i="8"/>
  <c r="ER187" i="8"/>
  <c r="EN187" i="8"/>
  <c r="EJ187" i="8"/>
  <c r="EF187" i="8"/>
  <c r="EB187" i="8"/>
  <c r="DX187" i="8"/>
  <c r="DT187" i="8"/>
  <c r="DL187" i="8"/>
  <c r="DD187" i="8"/>
  <c r="CZ187" i="8"/>
  <c r="CR187" i="8"/>
  <c r="CN187" i="8"/>
  <c r="BT187" i="8"/>
  <c r="BL187" i="8"/>
  <c r="BH187" i="8"/>
  <c r="FQ186" i="8"/>
  <c r="FM186" i="8"/>
  <c r="FI186" i="8"/>
  <c r="FE186" i="8"/>
  <c r="FA186" i="8"/>
  <c r="EG186" i="8"/>
  <c r="DM186" i="8"/>
  <c r="BI186" i="8"/>
  <c r="FJ185" i="8"/>
  <c r="FB185" i="8"/>
  <c r="EV185" i="8"/>
  <c r="BZ185" i="8"/>
  <c r="BL185" i="8"/>
  <c r="CG185" i="8"/>
  <c r="DY185" i="8"/>
  <c r="CC185" i="8"/>
  <c r="DU185" i="8"/>
  <c r="CS185" i="8"/>
  <c r="DO185" i="8"/>
  <c r="FG185" i="8"/>
  <c r="CO185" i="8"/>
  <c r="DK185" i="8"/>
  <c r="FC185" i="8"/>
  <c r="BI185" i="8"/>
  <c r="DA185" i="8"/>
  <c r="ES185" i="8"/>
  <c r="FO185" i="8"/>
  <c r="CK185" i="8"/>
  <c r="EC185" i="8"/>
  <c r="EY185" i="8"/>
  <c r="BU185" i="8"/>
  <c r="EI185" i="8"/>
  <c r="BQ185" i="8"/>
  <c r="EE185" i="8"/>
  <c r="FM184" i="8"/>
  <c r="DY184" i="8"/>
  <c r="DQ184" i="8"/>
  <c r="CQ184" i="8"/>
  <c r="CK184" i="8"/>
  <c r="CC184" i="8"/>
  <c r="DN184" i="8"/>
  <c r="FF184" i="8"/>
  <c r="DJ184" i="8"/>
  <c r="FB184" i="8"/>
  <c r="FR184" i="8"/>
  <c r="DD184" i="8"/>
  <c r="FN184" i="8"/>
  <c r="CZ184" i="8"/>
  <c r="EX184" i="8"/>
  <c r="CJ184" i="8"/>
  <c r="EH184" i="8"/>
  <c r="BT184" i="8"/>
  <c r="BZ184" i="8"/>
  <c r="DR184" i="8"/>
  <c r="FJ184" i="8"/>
  <c r="BD184" i="8"/>
  <c r="EN184" i="8"/>
  <c r="CV183" i="8"/>
  <c r="CP183" i="8"/>
  <c r="CB183" i="8"/>
  <c r="BJ183" i="8"/>
  <c r="BD183" i="8"/>
  <c r="DY183" i="8"/>
  <c r="DU183" i="8"/>
  <c r="CS183" i="8"/>
  <c r="CO183" i="8"/>
  <c r="BI183" i="8"/>
  <c r="EC183" i="8"/>
  <c r="DW182" i="8"/>
  <c r="FJ181" i="8"/>
  <c r="FB181" i="8"/>
  <c r="EV181" i="8"/>
  <c r="BZ181" i="8"/>
  <c r="BL181" i="8"/>
  <c r="CG181" i="8"/>
  <c r="DY181" i="8"/>
  <c r="CC181" i="8"/>
  <c r="DU181" i="8"/>
  <c r="CS181" i="8"/>
  <c r="DO181" i="8"/>
  <c r="FG181" i="8"/>
  <c r="CO181" i="8"/>
  <c r="DK181" i="8"/>
  <c r="FC181" i="8"/>
  <c r="BI181" i="8"/>
  <c r="DA181" i="8"/>
  <c r="ES181" i="8"/>
  <c r="FO181" i="8"/>
  <c r="CK181" i="8"/>
  <c r="EC181" i="8"/>
  <c r="EY181" i="8"/>
  <c r="BU181" i="8"/>
  <c r="EI181" i="8"/>
  <c r="BQ181" i="8"/>
  <c r="EE181" i="8"/>
  <c r="FM180" i="8"/>
  <c r="DY180" i="8"/>
  <c r="DQ180" i="8"/>
  <c r="CQ180" i="8"/>
  <c r="CK180" i="8"/>
  <c r="CC180" i="8"/>
  <c r="DN180" i="8"/>
  <c r="FF180" i="8"/>
  <c r="DJ180" i="8"/>
  <c r="FB180" i="8"/>
  <c r="FR180" i="8"/>
  <c r="DD180" i="8"/>
  <c r="FN180" i="8"/>
  <c r="CZ180" i="8"/>
  <c r="EX180" i="8"/>
  <c r="CJ180" i="8"/>
  <c r="EH180" i="8"/>
  <c r="BT180" i="8"/>
  <c r="BZ180" i="8"/>
  <c r="DR180" i="8"/>
  <c r="FJ180" i="8"/>
  <c r="BD180" i="8"/>
  <c r="EN180" i="8"/>
  <c r="DY179" i="8"/>
  <c r="CF178" i="8"/>
  <c r="DX178" i="8"/>
  <c r="DM178" i="8"/>
  <c r="FE178" i="8"/>
  <c r="CB178" i="8"/>
  <c r="DT178" i="8"/>
  <c r="DI178" i="8"/>
  <c r="FA178" i="8"/>
  <c r="CR178" i="8"/>
  <c r="DY178" i="8"/>
  <c r="FQ178" i="8"/>
  <c r="DN178" i="8"/>
  <c r="FF178" i="8"/>
  <c r="CN178" i="8"/>
  <c r="DU178" i="8"/>
  <c r="FM178" i="8"/>
  <c r="DJ178" i="8"/>
  <c r="FB178" i="8"/>
  <c r="BL178" i="8"/>
  <c r="DD178" i="8"/>
  <c r="EV178" i="8"/>
  <c r="CS178" i="8"/>
  <c r="EK178" i="8"/>
  <c r="FR178" i="8"/>
  <c r="BH178" i="8"/>
  <c r="CZ178" i="8"/>
  <c r="ER178" i="8"/>
  <c r="CO178" i="8"/>
  <c r="EG178" i="8"/>
  <c r="FN178" i="8"/>
  <c r="CJ178" i="8"/>
  <c r="EB178" i="8"/>
  <c r="FI178" i="8"/>
  <c r="EX178" i="8"/>
  <c r="BT178" i="8"/>
  <c r="BI178" i="8"/>
  <c r="ES178" i="8"/>
  <c r="EH178" i="8"/>
  <c r="BD178" i="8"/>
  <c r="EN178" i="8"/>
  <c r="EC178" i="8"/>
  <c r="BZ178" i="8"/>
  <c r="DR178" i="8"/>
  <c r="FJ178" i="8"/>
  <c r="CH176" i="8"/>
  <c r="DZ176" i="8"/>
  <c r="DO176" i="8"/>
  <c r="FG176" i="8"/>
  <c r="CD176" i="8"/>
  <c r="DV176" i="8"/>
  <c r="DK176" i="8"/>
  <c r="FC176" i="8"/>
  <c r="DF176" i="8"/>
  <c r="CU176" i="8"/>
  <c r="EM176" i="8"/>
  <c r="CP176" i="8"/>
  <c r="DW176" i="8"/>
  <c r="FO176" i="8"/>
  <c r="DL176" i="8"/>
  <c r="FD176" i="8"/>
  <c r="BO176" i="8"/>
  <c r="DG176" i="8"/>
  <c r="EY176" i="8"/>
  <c r="BJ176" i="8"/>
  <c r="DB176" i="8"/>
  <c r="ET176" i="8"/>
  <c r="CQ176" i="8"/>
  <c r="EI176" i="8"/>
  <c r="FP176" i="8"/>
  <c r="BF176" i="8"/>
  <c r="CX176" i="8"/>
  <c r="EP176" i="8"/>
  <c r="CM176" i="8"/>
  <c r="EE176" i="8"/>
  <c r="FL176" i="8"/>
  <c r="BV176" i="8"/>
  <c r="BK176" i="8"/>
  <c r="EU176" i="8"/>
  <c r="EJ176" i="8"/>
  <c r="BR176" i="8"/>
  <c r="BG176" i="8"/>
  <c r="EQ176" i="8"/>
  <c r="EF176" i="8"/>
  <c r="CE175" i="8"/>
  <c r="DW175" i="8"/>
  <c r="DL175" i="8"/>
  <c r="FD175" i="8"/>
  <c r="DG175" i="8"/>
  <c r="CV175" i="8"/>
  <c r="EN175" i="8"/>
  <c r="CQ175" i="8"/>
  <c r="DX175" i="8"/>
  <c r="FP175" i="8"/>
  <c r="DM175" i="8"/>
  <c r="FE175" i="8"/>
  <c r="CM175" i="8"/>
  <c r="DT175" i="8"/>
  <c r="FL175" i="8"/>
  <c r="DI175" i="8"/>
  <c r="FA175" i="8"/>
  <c r="BK175" i="8"/>
  <c r="DC175" i="8"/>
  <c r="EU175" i="8"/>
  <c r="CR175" i="8"/>
  <c r="EJ175" i="8"/>
  <c r="FQ175" i="8"/>
  <c r="BG175" i="8"/>
  <c r="CY175" i="8"/>
  <c r="EQ175" i="8"/>
  <c r="CN175" i="8"/>
  <c r="EF175" i="8"/>
  <c r="FM175" i="8"/>
  <c r="BW175" i="8"/>
  <c r="BL175" i="8"/>
  <c r="EV175" i="8"/>
  <c r="EK175" i="8"/>
  <c r="BS175" i="8"/>
  <c r="BH175" i="8"/>
  <c r="ER175" i="8"/>
  <c r="EG175" i="8"/>
  <c r="BC175" i="8"/>
  <c r="EM175" i="8"/>
  <c r="EB175" i="8"/>
  <c r="BY175" i="8"/>
  <c r="DQ175" i="8"/>
  <c r="FI175" i="8"/>
  <c r="EM174" i="8"/>
  <c r="CE174" i="8"/>
  <c r="CG173" i="8"/>
  <c r="DY173" i="8"/>
  <c r="DN173" i="8"/>
  <c r="FF173" i="8"/>
  <c r="CC173" i="8"/>
  <c r="DU173" i="8"/>
  <c r="DJ173" i="8"/>
  <c r="FB173" i="8"/>
  <c r="CS173" i="8"/>
  <c r="DZ173" i="8"/>
  <c r="FR173" i="8"/>
  <c r="DO173" i="8"/>
  <c r="FG173" i="8"/>
  <c r="CO173" i="8"/>
  <c r="DV173" i="8"/>
  <c r="FN173" i="8"/>
  <c r="DK173" i="8"/>
  <c r="FC173" i="8"/>
  <c r="BN173" i="8"/>
  <c r="DF173" i="8"/>
  <c r="EX173" i="8"/>
  <c r="BI173" i="8"/>
  <c r="DA173" i="8"/>
  <c r="ES173" i="8"/>
  <c r="CP173" i="8"/>
  <c r="EH173" i="8"/>
  <c r="FO173" i="8"/>
  <c r="CK173" i="8"/>
  <c r="EC173" i="8"/>
  <c r="FJ173" i="8"/>
  <c r="EY173" i="8"/>
  <c r="BU173" i="8"/>
  <c r="BJ173" i="8"/>
  <c r="ET173" i="8"/>
  <c r="EI173" i="8"/>
  <c r="BQ173" i="8"/>
  <c r="BF173" i="8"/>
  <c r="EP173" i="8"/>
  <c r="EE173" i="8"/>
  <c r="DU172" i="8"/>
  <c r="CK172" i="8"/>
  <c r="FO170" i="8"/>
  <c r="FP170" i="8"/>
  <c r="FL170" i="8"/>
  <c r="EJ170" i="8"/>
  <c r="EF170" i="8"/>
  <c r="FI168" i="8"/>
  <c r="FR168" i="8"/>
  <c r="FN168" i="8"/>
  <c r="EX168" i="8"/>
  <c r="EH168" i="8"/>
  <c r="DO165" i="8"/>
  <c r="DD165" i="8"/>
  <c r="DR164" i="8"/>
  <c r="BZ164" i="8"/>
  <c r="DM164" i="8"/>
  <c r="BU164" i="8"/>
  <c r="DX164" i="8"/>
  <c r="FA164" i="8"/>
  <c r="DI164" i="8"/>
  <c r="FL164" i="8"/>
  <c r="DC164" i="8"/>
  <c r="CR164" i="8"/>
  <c r="FF164" i="8"/>
  <c r="FQ164" i="8"/>
  <c r="CY164" i="8"/>
  <c r="EF164" i="8"/>
  <c r="CN164" i="8"/>
  <c r="FB164" i="8"/>
  <c r="FM164" i="8"/>
  <c r="BW164" i="8"/>
  <c r="CH164" i="8"/>
  <c r="EK164" i="8"/>
  <c r="EV164" i="8"/>
  <c r="BL164" i="8"/>
  <c r="FR164" i="8"/>
  <c r="BS164" i="8"/>
  <c r="DV164" i="8"/>
  <c r="CD164" i="8"/>
  <c r="EG164" i="8"/>
  <c r="ER164" i="8"/>
  <c r="BC164" i="8"/>
  <c r="EM164" i="8"/>
  <c r="BN164" i="8"/>
  <c r="BY164" i="8"/>
  <c r="EB164" i="8"/>
  <c r="FI164" i="8"/>
  <c r="CF162" i="8"/>
  <c r="DB162" i="8"/>
  <c r="CB162" i="8"/>
  <c r="EP162" i="8"/>
  <c r="DY162" i="8"/>
  <c r="DN162" i="8"/>
  <c r="DU162" i="8"/>
  <c r="BR162" i="8"/>
  <c r="FB162" i="8"/>
  <c r="DD162" i="8"/>
  <c r="CS162" i="8"/>
  <c r="FG162" i="8"/>
  <c r="FR162" i="8"/>
  <c r="CZ162" i="8"/>
  <c r="CO162" i="8"/>
  <c r="FN162" i="8"/>
  <c r="FC162" i="8"/>
  <c r="CJ162" i="8"/>
  <c r="CU162" i="8"/>
  <c r="EX162" i="8"/>
  <c r="BT162" i="8"/>
  <c r="BI162" i="8"/>
  <c r="ES162" i="8"/>
  <c r="EH162" i="8"/>
  <c r="CE162" i="8"/>
  <c r="FO162" i="8"/>
  <c r="BD162" i="8"/>
  <c r="EN162" i="8"/>
  <c r="EC162" i="8"/>
  <c r="DR162" i="8"/>
  <c r="BZ162" i="8"/>
  <c r="FJ162" i="8"/>
  <c r="CG157" i="8"/>
  <c r="DC157" i="8"/>
  <c r="EU157" i="8"/>
  <c r="CC157" i="8"/>
  <c r="CY157" i="8"/>
  <c r="EQ157" i="8"/>
  <c r="DZ157" i="8"/>
  <c r="BW157" i="8"/>
  <c r="DO157" i="8"/>
  <c r="FG157" i="8"/>
  <c r="DV157" i="8"/>
  <c r="BS157" i="8"/>
  <c r="DK157" i="8"/>
  <c r="FC157" i="8"/>
  <c r="DQ157" i="8"/>
  <c r="BN157" i="8"/>
  <c r="DF157" i="8"/>
  <c r="CJ157" i="8"/>
  <c r="EB157" i="8"/>
  <c r="DA157" i="8"/>
  <c r="CP157" i="8"/>
  <c r="FO157" i="8"/>
  <c r="FD157" i="8"/>
  <c r="FR200" i="8"/>
  <c r="FN200" i="8"/>
  <c r="FJ200" i="8"/>
  <c r="FF200" i="8"/>
  <c r="FB200" i="8"/>
  <c r="EX200" i="8"/>
  <c r="ET200" i="8"/>
  <c r="EP200" i="8"/>
  <c r="EH200" i="8"/>
  <c r="DZ200" i="8"/>
  <c r="DV200" i="8"/>
  <c r="DN200" i="8"/>
  <c r="DJ200" i="8"/>
  <c r="DF200" i="8"/>
  <c r="CP200" i="8"/>
  <c r="BN200" i="8"/>
  <c r="BJ200" i="8"/>
  <c r="BF200" i="8"/>
  <c r="FO199" i="8"/>
  <c r="FG199" i="8"/>
  <c r="FC199" i="8"/>
  <c r="EY199" i="8"/>
  <c r="EU199" i="8"/>
  <c r="EQ199" i="8"/>
  <c r="EM199" i="8"/>
  <c r="EI199" i="8"/>
  <c r="EE199" i="8"/>
  <c r="DW199" i="8"/>
  <c r="DO199" i="8"/>
  <c r="DK199" i="8"/>
  <c r="DG199" i="8"/>
  <c r="CU199" i="8"/>
  <c r="CQ199" i="8"/>
  <c r="CM199" i="8"/>
  <c r="BO199" i="8"/>
  <c r="BK199" i="8"/>
  <c r="BG199" i="8"/>
  <c r="FP198" i="8"/>
  <c r="FL198" i="8"/>
  <c r="FD198" i="8"/>
  <c r="EV198" i="8"/>
  <c r="ER198" i="8"/>
  <c r="EN198" i="8"/>
  <c r="EJ198" i="8"/>
  <c r="EF198" i="8"/>
  <c r="EB198" i="8"/>
  <c r="DX198" i="8"/>
  <c r="DT198" i="8"/>
  <c r="DL198" i="8"/>
  <c r="CV198" i="8"/>
  <c r="CR198" i="8"/>
  <c r="CN198" i="8"/>
  <c r="BL198" i="8"/>
  <c r="BH198" i="8"/>
  <c r="FQ197" i="8"/>
  <c r="FM197" i="8"/>
  <c r="FI197" i="8"/>
  <c r="FE197" i="8"/>
  <c r="FA197" i="8"/>
  <c r="ES197" i="8"/>
  <c r="EK197" i="8"/>
  <c r="EG197" i="8"/>
  <c r="EC197" i="8"/>
  <c r="DY197" i="8"/>
  <c r="DU197" i="8"/>
  <c r="DM197" i="8"/>
  <c r="DI197" i="8"/>
  <c r="CS197" i="8"/>
  <c r="CO197" i="8"/>
  <c r="BI197" i="8"/>
  <c r="FR196" i="8"/>
  <c r="FN196" i="8"/>
  <c r="FJ196" i="8"/>
  <c r="FF196" i="8"/>
  <c r="FB196" i="8"/>
  <c r="EX196" i="8"/>
  <c r="ET196" i="8"/>
  <c r="EP196" i="8"/>
  <c r="EH196" i="8"/>
  <c r="DZ196" i="8"/>
  <c r="DV196" i="8"/>
  <c r="DN196" i="8"/>
  <c r="DJ196" i="8"/>
  <c r="DF196" i="8"/>
  <c r="CP196" i="8"/>
  <c r="BN196" i="8"/>
  <c r="BJ196" i="8"/>
  <c r="BF196" i="8"/>
  <c r="FO195" i="8"/>
  <c r="FG195" i="8"/>
  <c r="FC195" i="8"/>
  <c r="EY195" i="8"/>
  <c r="EU195" i="8"/>
  <c r="EQ195" i="8"/>
  <c r="EM195" i="8"/>
  <c r="EI195" i="8"/>
  <c r="EE195" i="8"/>
  <c r="DW195" i="8"/>
  <c r="DO195" i="8"/>
  <c r="DK195" i="8"/>
  <c r="DG195" i="8"/>
  <c r="CU195" i="8"/>
  <c r="CQ195" i="8"/>
  <c r="CM195" i="8"/>
  <c r="BO195" i="8"/>
  <c r="BK195" i="8"/>
  <c r="BG195" i="8"/>
  <c r="FP194" i="8"/>
  <c r="FL194" i="8"/>
  <c r="FD194" i="8"/>
  <c r="EV194" i="8"/>
  <c r="ER194" i="8"/>
  <c r="EN194" i="8"/>
  <c r="EJ194" i="8"/>
  <c r="EF194" i="8"/>
  <c r="EB194" i="8"/>
  <c r="DX194" i="8"/>
  <c r="DT194" i="8"/>
  <c r="DL194" i="8"/>
  <c r="CV194" i="8"/>
  <c r="CR194" i="8"/>
  <c r="CN194" i="8"/>
  <c r="BL194" i="8"/>
  <c r="BH194" i="8"/>
  <c r="FQ193" i="8"/>
  <c r="FM193" i="8"/>
  <c r="FI193" i="8"/>
  <c r="FE193" i="8"/>
  <c r="FA193" i="8"/>
  <c r="ES193" i="8"/>
  <c r="EK193" i="8"/>
  <c r="EG193" i="8"/>
  <c r="EC193" i="8"/>
  <c r="DY193" i="8"/>
  <c r="DU193" i="8"/>
  <c r="DM193" i="8"/>
  <c r="DI193" i="8"/>
  <c r="CS193" i="8"/>
  <c r="CO193" i="8"/>
  <c r="BI193" i="8"/>
  <c r="FJ192" i="8"/>
  <c r="FF192" i="8"/>
  <c r="FB192" i="8"/>
  <c r="ET192" i="8"/>
  <c r="EP192" i="8"/>
  <c r="DZ192" i="8"/>
  <c r="DV192" i="8"/>
  <c r="DR192" i="8"/>
  <c r="DF192" i="8"/>
  <c r="CP192" i="8"/>
  <c r="BN192" i="8"/>
  <c r="BJ192" i="8"/>
  <c r="BF192" i="8"/>
  <c r="FG191" i="8"/>
  <c r="FC191" i="8"/>
  <c r="EU191" i="8"/>
  <c r="EQ191" i="8"/>
  <c r="EM191" i="8"/>
  <c r="DW191" i="8"/>
  <c r="DG191" i="8"/>
  <c r="CU191" i="8"/>
  <c r="CQ191" i="8"/>
  <c r="CM191" i="8"/>
  <c r="BO191" i="8"/>
  <c r="BK191" i="8"/>
  <c r="BG191" i="8"/>
  <c r="FP190" i="8"/>
  <c r="FL190" i="8"/>
  <c r="FD190" i="8"/>
  <c r="EV190" i="8"/>
  <c r="ER190" i="8"/>
  <c r="EN190" i="8"/>
  <c r="EJ190" i="8"/>
  <c r="EF190" i="8"/>
  <c r="EB190" i="8"/>
  <c r="DX190" i="8"/>
  <c r="DT190" i="8"/>
  <c r="CV190" i="8"/>
  <c r="CR190" i="8"/>
  <c r="CN190" i="8"/>
  <c r="BL190" i="8"/>
  <c r="BH190" i="8"/>
  <c r="FQ189" i="8"/>
  <c r="FM189" i="8"/>
  <c r="FE189" i="8"/>
  <c r="FA189" i="8"/>
  <c r="ES189" i="8"/>
  <c r="EK189" i="8"/>
  <c r="EG189" i="8"/>
  <c r="CK189" i="8"/>
  <c r="CG189" i="8"/>
  <c r="CC189" i="8"/>
  <c r="BU189" i="8"/>
  <c r="BQ189" i="8"/>
  <c r="FR188" i="8"/>
  <c r="FN188" i="8"/>
  <c r="EX188" i="8"/>
  <c r="ET188" i="8"/>
  <c r="EP188" i="8"/>
  <c r="EH188" i="8"/>
  <c r="DF188" i="8"/>
  <c r="DB188" i="8"/>
  <c r="CX188" i="8"/>
  <c r="CH188" i="8"/>
  <c r="CD188" i="8"/>
  <c r="BV188" i="8"/>
  <c r="BR188" i="8"/>
  <c r="FO187" i="8"/>
  <c r="EY187" i="8"/>
  <c r="EU187" i="8"/>
  <c r="EQ187" i="8"/>
  <c r="EM187" i="8"/>
  <c r="EI187" i="8"/>
  <c r="EE187" i="8"/>
  <c r="DG187" i="8"/>
  <c r="DC187" i="8"/>
  <c r="CY187" i="8"/>
  <c r="CE187" i="8"/>
  <c r="BW187" i="8"/>
  <c r="BS187" i="8"/>
  <c r="BC187" i="8"/>
  <c r="FL186" i="8"/>
  <c r="DU186" i="8"/>
  <c r="DB186" i="8"/>
  <c r="CX186" i="8"/>
  <c r="EJ186" i="8"/>
  <c r="BV186" i="8"/>
  <c r="EF186" i="8"/>
  <c r="BR186" i="8"/>
  <c r="FN185" i="8"/>
  <c r="ET185" i="8"/>
  <c r="EN185" i="8"/>
  <c r="DL185" i="8"/>
  <c r="BJ185" i="8"/>
  <c r="BD185" i="8"/>
  <c r="EY184" i="8"/>
  <c r="EK184" i="8"/>
  <c r="DW184" i="8"/>
  <c r="DI184" i="8"/>
  <c r="CU184" i="8"/>
  <c r="CO184" i="8"/>
  <c r="BO184" i="8"/>
  <c r="BI184" i="8"/>
  <c r="DX184" i="8"/>
  <c r="DT184" i="8"/>
  <c r="CR184" i="8"/>
  <c r="CN184" i="8"/>
  <c r="BL184" i="8"/>
  <c r="BH184" i="8"/>
  <c r="EB184" i="8"/>
  <c r="FB183" i="8"/>
  <c r="DN183" i="8"/>
  <c r="DF183" i="8"/>
  <c r="CE183" i="8"/>
  <c r="DW183" i="8"/>
  <c r="CQ183" i="8"/>
  <c r="DM183" i="8"/>
  <c r="FE183" i="8"/>
  <c r="CM183" i="8"/>
  <c r="DI183" i="8"/>
  <c r="FA183" i="8"/>
  <c r="BK183" i="8"/>
  <c r="DC183" i="8"/>
  <c r="EU183" i="8"/>
  <c r="FQ183" i="8"/>
  <c r="BG183" i="8"/>
  <c r="CY183" i="8"/>
  <c r="EQ183" i="8"/>
  <c r="FM183" i="8"/>
  <c r="BW183" i="8"/>
  <c r="EK183" i="8"/>
  <c r="BS183" i="8"/>
  <c r="EG183" i="8"/>
  <c r="BC183" i="8"/>
  <c r="EM183" i="8"/>
  <c r="BY183" i="8"/>
  <c r="DQ183" i="8"/>
  <c r="FI183" i="8"/>
  <c r="FI182" i="8"/>
  <c r="FC182" i="8"/>
  <c r="EC182" i="8"/>
  <c r="DL182" i="8"/>
  <c r="FD182" i="8"/>
  <c r="FP182" i="8"/>
  <c r="DB182" i="8"/>
  <c r="FL182" i="8"/>
  <c r="CX182" i="8"/>
  <c r="EJ182" i="8"/>
  <c r="BV182" i="8"/>
  <c r="EF182" i="8"/>
  <c r="BR182" i="8"/>
  <c r="FN181" i="8"/>
  <c r="ET181" i="8"/>
  <c r="EN181" i="8"/>
  <c r="DL181" i="8"/>
  <c r="BJ181" i="8"/>
  <c r="BD181" i="8"/>
  <c r="EY180" i="8"/>
  <c r="EK180" i="8"/>
  <c r="DW180" i="8"/>
  <c r="DI180" i="8"/>
  <c r="CU180" i="8"/>
  <c r="CO180" i="8"/>
  <c r="BO180" i="8"/>
  <c r="BI180" i="8"/>
  <c r="DX180" i="8"/>
  <c r="DT180" i="8"/>
  <c r="CR180" i="8"/>
  <c r="CN180" i="8"/>
  <c r="BL180" i="8"/>
  <c r="BH180" i="8"/>
  <c r="EB180" i="8"/>
  <c r="DN179" i="8"/>
  <c r="CE179" i="8"/>
  <c r="DW179" i="8"/>
  <c r="CQ179" i="8"/>
  <c r="DM179" i="8"/>
  <c r="FE179" i="8"/>
  <c r="CM179" i="8"/>
  <c r="DI179" i="8"/>
  <c r="FA179" i="8"/>
  <c r="BK179" i="8"/>
  <c r="DC179" i="8"/>
  <c r="EU179" i="8"/>
  <c r="FQ179" i="8"/>
  <c r="BG179" i="8"/>
  <c r="CY179" i="8"/>
  <c r="EQ179" i="8"/>
  <c r="FM179" i="8"/>
  <c r="BW179" i="8"/>
  <c r="EK179" i="8"/>
  <c r="BS179" i="8"/>
  <c r="EG179" i="8"/>
  <c r="BC179" i="8"/>
  <c r="EM179" i="8"/>
  <c r="BY179" i="8"/>
  <c r="DQ179" i="8"/>
  <c r="FI179" i="8"/>
  <c r="FG178" i="8"/>
  <c r="EM178" i="8"/>
  <c r="CU178" i="8"/>
  <c r="CE178" i="8"/>
  <c r="CG177" i="8"/>
  <c r="DY177" i="8"/>
  <c r="DN177" i="8"/>
  <c r="FF177" i="8"/>
  <c r="CC177" i="8"/>
  <c r="DU177" i="8"/>
  <c r="DJ177" i="8"/>
  <c r="FB177" i="8"/>
  <c r="CS177" i="8"/>
  <c r="DZ177" i="8"/>
  <c r="FR177" i="8"/>
  <c r="DO177" i="8"/>
  <c r="FG177" i="8"/>
  <c r="CO177" i="8"/>
  <c r="DV177" i="8"/>
  <c r="FN177" i="8"/>
  <c r="DK177" i="8"/>
  <c r="FC177" i="8"/>
  <c r="BN177" i="8"/>
  <c r="DF177" i="8"/>
  <c r="EX177" i="8"/>
  <c r="BI177" i="8"/>
  <c r="DA177" i="8"/>
  <c r="ES177" i="8"/>
  <c r="CP177" i="8"/>
  <c r="EH177" i="8"/>
  <c r="FO177" i="8"/>
  <c r="CK177" i="8"/>
  <c r="EC177" i="8"/>
  <c r="FJ177" i="8"/>
  <c r="EY177" i="8"/>
  <c r="BU177" i="8"/>
  <c r="BJ177" i="8"/>
  <c r="ET177" i="8"/>
  <c r="EI177" i="8"/>
  <c r="BQ177" i="8"/>
  <c r="BF177" i="8"/>
  <c r="EP177" i="8"/>
  <c r="EE177" i="8"/>
  <c r="FA176" i="8"/>
  <c r="DU176" i="8"/>
  <c r="CK176" i="8"/>
  <c r="CC176" i="8"/>
  <c r="FP174" i="8"/>
  <c r="FL174" i="8"/>
  <c r="EJ174" i="8"/>
  <c r="EF174" i="8"/>
  <c r="FR172" i="8"/>
  <c r="FN172" i="8"/>
  <c r="EX172" i="8"/>
  <c r="EH172" i="8"/>
  <c r="FQ168" i="8"/>
  <c r="DQ168" i="8"/>
  <c r="CG161" i="8"/>
  <c r="DC161" i="8"/>
  <c r="EU161" i="8"/>
  <c r="CC161" i="8"/>
  <c r="CY161" i="8"/>
  <c r="EQ161" i="8"/>
  <c r="DZ161" i="8"/>
  <c r="BW161" i="8"/>
  <c r="DO161" i="8"/>
  <c r="FG161" i="8"/>
  <c r="DV161" i="8"/>
  <c r="BS161" i="8"/>
  <c r="DK161" i="8"/>
  <c r="DQ161" i="8"/>
  <c r="BN161" i="8"/>
  <c r="DF161" i="8"/>
  <c r="CJ161" i="8"/>
  <c r="EB161" i="8"/>
  <c r="DA161" i="8"/>
  <c r="CP161" i="8"/>
  <c r="FD161" i="8"/>
  <c r="FO161" i="8"/>
  <c r="CK161" i="8"/>
  <c r="CV161" i="8"/>
  <c r="EY161" i="8"/>
  <c r="EN161" i="8"/>
  <c r="BU161" i="8"/>
  <c r="BJ161" i="8"/>
  <c r="ET161" i="8"/>
  <c r="DX161" i="8"/>
  <c r="CF161" i="8"/>
  <c r="EI161" i="8"/>
  <c r="FP161" i="8"/>
  <c r="BQ161" i="8"/>
  <c r="BF161" i="8"/>
  <c r="EP161" i="8"/>
  <c r="CB161" i="8"/>
  <c r="EE161" i="8"/>
  <c r="FL161" i="8"/>
  <c r="DT161" i="8"/>
  <c r="FQ200" i="8"/>
  <c r="FM200" i="8"/>
  <c r="FI200" i="8"/>
  <c r="ES200" i="8"/>
  <c r="EK200" i="8"/>
  <c r="EG200" i="8"/>
  <c r="EC200" i="8"/>
  <c r="DY200" i="8"/>
  <c r="DU200" i="8"/>
  <c r="DA200" i="8"/>
  <c r="FR199" i="8"/>
  <c r="FN199" i="8"/>
  <c r="FJ199" i="8"/>
  <c r="EX199" i="8"/>
  <c r="ET199" i="8"/>
  <c r="EP199" i="8"/>
  <c r="EH199" i="8"/>
  <c r="DZ199" i="8"/>
  <c r="DV199" i="8"/>
  <c r="DB199" i="8"/>
  <c r="CX199" i="8"/>
  <c r="FO198" i="8"/>
  <c r="EY198" i="8"/>
  <c r="EU198" i="8"/>
  <c r="EQ198" i="8"/>
  <c r="EM198" i="8"/>
  <c r="EI198" i="8"/>
  <c r="EE198" i="8"/>
  <c r="DW198" i="8"/>
  <c r="DC198" i="8"/>
  <c r="CY198" i="8"/>
  <c r="FP197" i="8"/>
  <c r="FL197" i="8"/>
  <c r="EV197" i="8"/>
  <c r="ER197" i="8"/>
  <c r="EN197" i="8"/>
  <c r="EJ197" i="8"/>
  <c r="EF197" i="8"/>
  <c r="EB197" i="8"/>
  <c r="DX197" i="8"/>
  <c r="DT197" i="8"/>
  <c r="DD197" i="8"/>
  <c r="CZ197" i="8"/>
  <c r="FQ196" i="8"/>
  <c r="FM196" i="8"/>
  <c r="FI196" i="8"/>
  <c r="ES196" i="8"/>
  <c r="EK196" i="8"/>
  <c r="EG196" i="8"/>
  <c r="EC196" i="8"/>
  <c r="DY196" i="8"/>
  <c r="DU196" i="8"/>
  <c r="DA196" i="8"/>
  <c r="FR195" i="8"/>
  <c r="FN195" i="8"/>
  <c r="FJ195" i="8"/>
  <c r="EX195" i="8"/>
  <c r="ET195" i="8"/>
  <c r="EP195" i="8"/>
  <c r="EH195" i="8"/>
  <c r="DZ195" i="8"/>
  <c r="DV195" i="8"/>
  <c r="DB195" i="8"/>
  <c r="CX195" i="8"/>
  <c r="FO194" i="8"/>
  <c r="EY194" i="8"/>
  <c r="EU194" i="8"/>
  <c r="EQ194" i="8"/>
  <c r="EM194" i="8"/>
  <c r="EI194" i="8"/>
  <c r="EE194" i="8"/>
  <c r="DW194" i="8"/>
  <c r="DC194" i="8"/>
  <c r="CY194" i="8"/>
  <c r="FP193" i="8"/>
  <c r="FL193" i="8"/>
  <c r="EV193" i="8"/>
  <c r="ER193" i="8"/>
  <c r="EN193" i="8"/>
  <c r="EJ193" i="8"/>
  <c r="EF193" i="8"/>
  <c r="EB193" i="8"/>
  <c r="DX193" i="8"/>
  <c r="DT193" i="8"/>
  <c r="DD193" i="8"/>
  <c r="CZ193" i="8"/>
  <c r="FQ192" i="8"/>
  <c r="FM192" i="8"/>
  <c r="FI192" i="8"/>
  <c r="ES192" i="8"/>
  <c r="EK192" i="8"/>
  <c r="EG192" i="8"/>
  <c r="EC192" i="8"/>
  <c r="DY192" i="8"/>
  <c r="DU192" i="8"/>
  <c r="DA192" i="8"/>
  <c r="FR191" i="8"/>
  <c r="FN191" i="8"/>
  <c r="FJ191" i="8"/>
  <c r="EX191" i="8"/>
  <c r="ET191" i="8"/>
  <c r="EP191" i="8"/>
  <c r="EH191" i="8"/>
  <c r="DZ191" i="8"/>
  <c r="DV191" i="8"/>
  <c r="DB191" i="8"/>
  <c r="CX191" i="8"/>
  <c r="FO190" i="8"/>
  <c r="EY190" i="8"/>
  <c r="EU190" i="8"/>
  <c r="EQ190" i="8"/>
  <c r="EM190" i="8"/>
  <c r="EI190" i="8"/>
  <c r="EE190" i="8"/>
  <c r="DW190" i="8"/>
  <c r="DC190" i="8"/>
  <c r="CY190" i="8"/>
  <c r="DM185" i="8"/>
  <c r="FE185" i="8"/>
  <c r="DI185" i="8"/>
  <c r="FA185" i="8"/>
  <c r="FQ185" i="8"/>
  <c r="DC185" i="8"/>
  <c r="FM185" i="8"/>
  <c r="CY185" i="8"/>
  <c r="EK185" i="8"/>
  <c r="BW185" i="8"/>
  <c r="EG185" i="8"/>
  <c r="BS185" i="8"/>
  <c r="BY185" i="8"/>
  <c r="DQ185" i="8"/>
  <c r="FI185" i="8"/>
  <c r="BC185" i="8"/>
  <c r="EM185" i="8"/>
  <c r="CH184" i="8"/>
  <c r="DZ184" i="8"/>
  <c r="CD184" i="8"/>
  <c r="DV184" i="8"/>
  <c r="CP184" i="8"/>
  <c r="DL184" i="8"/>
  <c r="FD184" i="8"/>
  <c r="BJ184" i="8"/>
  <c r="DB184" i="8"/>
  <c r="ET184" i="8"/>
  <c r="FP184" i="8"/>
  <c r="BF184" i="8"/>
  <c r="CX184" i="8"/>
  <c r="EP184" i="8"/>
  <c r="FL184" i="8"/>
  <c r="BV184" i="8"/>
  <c r="EJ184" i="8"/>
  <c r="BR184" i="8"/>
  <c r="EF184" i="8"/>
  <c r="DM181" i="8"/>
  <c r="FE181" i="8"/>
  <c r="DI181" i="8"/>
  <c r="FA181" i="8"/>
  <c r="FQ181" i="8"/>
  <c r="DC181" i="8"/>
  <c r="FM181" i="8"/>
  <c r="CY181" i="8"/>
  <c r="EK181" i="8"/>
  <c r="BW181" i="8"/>
  <c r="EG181" i="8"/>
  <c r="BS181" i="8"/>
  <c r="BY181" i="8"/>
  <c r="DQ181" i="8"/>
  <c r="FI181" i="8"/>
  <c r="BC181" i="8"/>
  <c r="EM181" i="8"/>
  <c r="CH180" i="8"/>
  <c r="DZ180" i="8"/>
  <c r="CD180" i="8"/>
  <c r="DV180" i="8"/>
  <c r="CP180" i="8"/>
  <c r="DL180" i="8"/>
  <c r="FD180" i="8"/>
  <c r="BJ180" i="8"/>
  <c r="DB180" i="8"/>
  <c r="ET180" i="8"/>
  <c r="FP180" i="8"/>
  <c r="BF180" i="8"/>
  <c r="CX180" i="8"/>
  <c r="EP180" i="8"/>
  <c r="FL180" i="8"/>
  <c r="BV180" i="8"/>
  <c r="EJ180" i="8"/>
  <c r="BR180" i="8"/>
  <c r="EF180" i="8"/>
  <c r="CF170" i="8"/>
  <c r="DX170" i="8"/>
  <c r="DM170" i="8"/>
  <c r="FE170" i="8"/>
  <c r="CB170" i="8"/>
  <c r="DT170" i="8"/>
  <c r="DI170" i="8"/>
  <c r="FA170" i="8"/>
  <c r="CR170" i="8"/>
  <c r="DY170" i="8"/>
  <c r="FQ170" i="8"/>
  <c r="DN170" i="8"/>
  <c r="FF170" i="8"/>
  <c r="CN170" i="8"/>
  <c r="DU170" i="8"/>
  <c r="FM170" i="8"/>
  <c r="DJ170" i="8"/>
  <c r="FB170" i="8"/>
  <c r="BL170" i="8"/>
  <c r="DD170" i="8"/>
  <c r="EV170" i="8"/>
  <c r="CS170" i="8"/>
  <c r="EK170" i="8"/>
  <c r="FR170" i="8"/>
  <c r="BH170" i="8"/>
  <c r="CZ170" i="8"/>
  <c r="ER170" i="8"/>
  <c r="CO170" i="8"/>
  <c r="EG170" i="8"/>
  <c r="FN170" i="8"/>
  <c r="CJ170" i="8"/>
  <c r="EB170" i="8"/>
  <c r="FI170" i="8"/>
  <c r="EX170" i="8"/>
  <c r="BT170" i="8"/>
  <c r="BI170" i="8"/>
  <c r="ES170" i="8"/>
  <c r="EH170" i="8"/>
  <c r="BD170" i="8"/>
  <c r="EN170" i="8"/>
  <c r="EC170" i="8"/>
  <c r="BZ170" i="8"/>
  <c r="DR170" i="8"/>
  <c r="FJ170" i="8"/>
  <c r="CH168" i="8"/>
  <c r="DZ168" i="8"/>
  <c r="DO168" i="8"/>
  <c r="FG168" i="8"/>
  <c r="CD168" i="8"/>
  <c r="DV168" i="8"/>
  <c r="DK168" i="8"/>
  <c r="FC168" i="8"/>
  <c r="DF168" i="8"/>
  <c r="CU168" i="8"/>
  <c r="EM168" i="8"/>
  <c r="CP168" i="8"/>
  <c r="DW168" i="8"/>
  <c r="FO168" i="8"/>
  <c r="DL168" i="8"/>
  <c r="FD168" i="8"/>
  <c r="BO168" i="8"/>
  <c r="DG168" i="8"/>
  <c r="EY168" i="8"/>
  <c r="BJ168" i="8"/>
  <c r="DB168" i="8"/>
  <c r="ET168" i="8"/>
  <c r="CQ168" i="8"/>
  <c r="EI168" i="8"/>
  <c r="FP168" i="8"/>
  <c r="BF168" i="8"/>
  <c r="CX168" i="8"/>
  <c r="EP168" i="8"/>
  <c r="CM168" i="8"/>
  <c r="EE168" i="8"/>
  <c r="FL168" i="8"/>
  <c r="BV168" i="8"/>
  <c r="BK168" i="8"/>
  <c r="EU168" i="8"/>
  <c r="EJ168" i="8"/>
  <c r="BR168" i="8"/>
  <c r="BG168" i="8"/>
  <c r="EQ168" i="8"/>
  <c r="EF168" i="8"/>
  <c r="CE167" i="8"/>
  <c r="DW167" i="8"/>
  <c r="DL167" i="8"/>
  <c r="FD167" i="8"/>
  <c r="DG167" i="8"/>
  <c r="CV167" i="8"/>
  <c r="EN167" i="8"/>
  <c r="CQ167" i="8"/>
  <c r="DX167" i="8"/>
  <c r="FP167" i="8"/>
  <c r="DM167" i="8"/>
  <c r="FE167" i="8"/>
  <c r="CM167" i="8"/>
  <c r="DT167" i="8"/>
  <c r="FL167" i="8"/>
  <c r="DI167" i="8"/>
  <c r="FA167" i="8"/>
  <c r="BK167" i="8"/>
  <c r="DC167" i="8"/>
  <c r="EU167" i="8"/>
  <c r="CR167" i="8"/>
  <c r="EJ167" i="8"/>
  <c r="FQ167" i="8"/>
  <c r="BG167" i="8"/>
  <c r="CY167" i="8"/>
  <c r="EQ167" i="8"/>
  <c r="CN167" i="8"/>
  <c r="EF167" i="8"/>
  <c r="FM167" i="8"/>
  <c r="BW167" i="8"/>
  <c r="BL167" i="8"/>
  <c r="EV167" i="8"/>
  <c r="EK167" i="8"/>
  <c r="BS167" i="8"/>
  <c r="BH167" i="8"/>
  <c r="ER167" i="8"/>
  <c r="EG167" i="8"/>
  <c r="BC167" i="8"/>
  <c r="EM167" i="8"/>
  <c r="EB167" i="8"/>
  <c r="BY167" i="8"/>
  <c r="DQ167" i="8"/>
  <c r="FI167" i="8"/>
  <c r="CG166" i="8"/>
  <c r="DN166" i="8"/>
  <c r="FQ166" i="8"/>
  <c r="CC166" i="8"/>
  <c r="CY166" i="8"/>
  <c r="FM166" i="8"/>
  <c r="DJ166" i="8"/>
  <c r="CJ166" i="8"/>
  <c r="FI166" i="8"/>
  <c r="EX166" i="8"/>
  <c r="DA166" i="8"/>
  <c r="EH166" i="8"/>
  <c r="FD166" i="8"/>
  <c r="CP166" i="8"/>
  <c r="CK166" i="8"/>
  <c r="EN166" i="8"/>
  <c r="CV166" i="8"/>
  <c r="FJ166" i="8"/>
  <c r="BU166" i="8"/>
  <c r="BJ166" i="8"/>
  <c r="FP166" i="8"/>
  <c r="DX166" i="8"/>
  <c r="EI166" i="8"/>
  <c r="CF166" i="8"/>
  <c r="ET166" i="8"/>
  <c r="BQ166" i="8"/>
  <c r="FL166" i="8"/>
  <c r="BF166" i="8"/>
  <c r="DT166" i="8"/>
  <c r="EE166" i="8"/>
  <c r="CD165" i="8"/>
  <c r="DK165" i="8"/>
  <c r="DQ165" i="8"/>
  <c r="BY165" i="8"/>
  <c r="FD165" i="8"/>
  <c r="DL165" i="8"/>
  <c r="DW165" i="8"/>
  <c r="EY165" i="8"/>
  <c r="DG165" i="8"/>
  <c r="DB165" i="8"/>
  <c r="CQ165" i="8"/>
  <c r="FE165" i="8"/>
  <c r="FP165" i="8"/>
  <c r="CX165" i="8"/>
  <c r="EE165" i="8"/>
  <c r="CM165" i="8"/>
  <c r="FA165" i="8"/>
  <c r="FL165" i="8"/>
  <c r="BV165" i="8"/>
  <c r="CG165" i="8"/>
  <c r="EJ165" i="8"/>
  <c r="EU165" i="8"/>
  <c r="FQ165" i="8"/>
  <c r="BR165" i="8"/>
  <c r="BG165" i="8"/>
  <c r="DU165" i="8"/>
  <c r="CC165" i="8"/>
  <c r="EF165" i="8"/>
  <c r="EQ165" i="8"/>
  <c r="FJ164" i="8"/>
  <c r="EJ164" i="8"/>
  <c r="BH164" i="8"/>
  <c r="FC161" i="8"/>
  <c r="FG189" i="8"/>
  <c r="FC189" i="8"/>
  <c r="EU189" i="8"/>
  <c r="EQ189" i="8"/>
  <c r="DO189" i="8"/>
  <c r="DK189" i="8"/>
  <c r="FD188" i="8"/>
  <c r="EV188" i="8"/>
  <c r="ER188" i="8"/>
  <c r="DL188" i="8"/>
  <c r="FI187" i="8"/>
  <c r="FE187" i="8"/>
  <c r="FA187" i="8"/>
  <c r="ES187" i="8"/>
  <c r="DQ187" i="8"/>
  <c r="DM187" i="8"/>
  <c r="DI187" i="8"/>
  <c r="CF186" i="8"/>
  <c r="DX186" i="8"/>
  <c r="CB186" i="8"/>
  <c r="DT186" i="8"/>
  <c r="BL186" i="8"/>
  <c r="DD186" i="8"/>
  <c r="EV186" i="8"/>
  <c r="BH186" i="8"/>
  <c r="CZ186" i="8"/>
  <c r="ER186" i="8"/>
  <c r="CJ186" i="8"/>
  <c r="EB186" i="8"/>
  <c r="BD186" i="8"/>
  <c r="EN186" i="8"/>
  <c r="BZ186" i="8"/>
  <c r="FR185" i="8"/>
  <c r="FD185" i="8"/>
  <c r="EJ185" i="8"/>
  <c r="EB185" i="8"/>
  <c r="DV185" i="8"/>
  <c r="CN185" i="8"/>
  <c r="CH185" i="8"/>
  <c r="DW185" i="8"/>
  <c r="CQ185" i="8"/>
  <c r="CM185" i="8"/>
  <c r="BK185" i="8"/>
  <c r="BG185" i="8"/>
  <c r="FO184" i="8"/>
  <c r="FA184" i="8"/>
  <c r="EU184" i="8"/>
  <c r="EM184" i="8"/>
  <c r="DM184" i="8"/>
  <c r="CS184" i="8"/>
  <c r="DO183" i="8"/>
  <c r="FG183" i="8"/>
  <c r="DK183" i="8"/>
  <c r="FC183" i="8"/>
  <c r="FO183" i="8"/>
  <c r="DA183" i="8"/>
  <c r="EY183" i="8"/>
  <c r="CK183" i="8"/>
  <c r="EI183" i="8"/>
  <c r="BU183" i="8"/>
  <c r="EE183" i="8"/>
  <c r="BQ183" i="8"/>
  <c r="CF182" i="8"/>
  <c r="DX182" i="8"/>
  <c r="CB182" i="8"/>
  <c r="DT182" i="8"/>
  <c r="CR182" i="8"/>
  <c r="DN182" i="8"/>
  <c r="FF182" i="8"/>
  <c r="CN182" i="8"/>
  <c r="DJ182" i="8"/>
  <c r="FB182" i="8"/>
  <c r="BL182" i="8"/>
  <c r="DD182" i="8"/>
  <c r="EV182" i="8"/>
  <c r="FR182" i="8"/>
  <c r="BH182" i="8"/>
  <c r="CZ182" i="8"/>
  <c r="ER182" i="8"/>
  <c r="FN182" i="8"/>
  <c r="CJ182" i="8"/>
  <c r="EB182" i="8"/>
  <c r="EX182" i="8"/>
  <c r="BT182" i="8"/>
  <c r="EH182" i="8"/>
  <c r="BD182" i="8"/>
  <c r="EN182" i="8"/>
  <c r="BZ182" i="8"/>
  <c r="DR182" i="8"/>
  <c r="FJ182" i="8"/>
  <c r="FR181" i="8"/>
  <c r="FD181" i="8"/>
  <c r="EJ181" i="8"/>
  <c r="EB181" i="8"/>
  <c r="DV181" i="8"/>
  <c r="CN181" i="8"/>
  <c r="CH181" i="8"/>
  <c r="DW181" i="8"/>
  <c r="CQ181" i="8"/>
  <c r="CM181" i="8"/>
  <c r="BK181" i="8"/>
  <c r="BG181" i="8"/>
  <c r="FO180" i="8"/>
  <c r="FA180" i="8"/>
  <c r="EU180" i="8"/>
  <c r="EM180" i="8"/>
  <c r="DM180" i="8"/>
  <c r="CS180" i="8"/>
  <c r="CE180" i="8"/>
  <c r="CF174" i="8"/>
  <c r="DX174" i="8"/>
  <c r="DM174" i="8"/>
  <c r="FE174" i="8"/>
  <c r="CB174" i="8"/>
  <c r="DT174" i="8"/>
  <c r="DI174" i="8"/>
  <c r="FA174" i="8"/>
  <c r="CR174" i="8"/>
  <c r="DY174" i="8"/>
  <c r="FQ174" i="8"/>
  <c r="DN174" i="8"/>
  <c r="FF174" i="8"/>
  <c r="CN174" i="8"/>
  <c r="DU174" i="8"/>
  <c r="FM174" i="8"/>
  <c r="DJ174" i="8"/>
  <c r="FB174" i="8"/>
  <c r="BL174" i="8"/>
  <c r="DD174" i="8"/>
  <c r="EV174" i="8"/>
  <c r="CS174" i="8"/>
  <c r="EK174" i="8"/>
  <c r="FR174" i="8"/>
  <c r="BH174" i="8"/>
  <c r="CZ174" i="8"/>
  <c r="ER174" i="8"/>
  <c r="CO174" i="8"/>
  <c r="EG174" i="8"/>
  <c r="FN174" i="8"/>
  <c r="CJ174" i="8"/>
  <c r="EB174" i="8"/>
  <c r="FI174" i="8"/>
  <c r="EX174" i="8"/>
  <c r="BT174" i="8"/>
  <c r="BI174" i="8"/>
  <c r="ES174" i="8"/>
  <c r="EH174" i="8"/>
  <c r="BD174" i="8"/>
  <c r="EN174" i="8"/>
  <c r="EC174" i="8"/>
  <c r="BZ174" i="8"/>
  <c r="DR174" i="8"/>
  <c r="FJ174" i="8"/>
  <c r="CH172" i="8"/>
  <c r="DZ172" i="8"/>
  <c r="DO172" i="8"/>
  <c r="FG172" i="8"/>
  <c r="CD172" i="8"/>
  <c r="DV172" i="8"/>
  <c r="DK172" i="8"/>
  <c r="FC172" i="8"/>
  <c r="DF172" i="8"/>
  <c r="CU172" i="8"/>
  <c r="EM172" i="8"/>
  <c r="CP172" i="8"/>
  <c r="DW172" i="8"/>
  <c r="FO172" i="8"/>
  <c r="DL172" i="8"/>
  <c r="FD172" i="8"/>
  <c r="BO172" i="8"/>
  <c r="DG172" i="8"/>
  <c r="EY172" i="8"/>
  <c r="BJ172" i="8"/>
  <c r="DB172" i="8"/>
  <c r="ET172" i="8"/>
  <c r="CQ172" i="8"/>
  <c r="EI172" i="8"/>
  <c r="FP172" i="8"/>
  <c r="BF172" i="8"/>
  <c r="CX172" i="8"/>
  <c r="EP172" i="8"/>
  <c r="CM172" i="8"/>
  <c r="EE172" i="8"/>
  <c r="FL172" i="8"/>
  <c r="BV172" i="8"/>
  <c r="BK172" i="8"/>
  <c r="EU172" i="8"/>
  <c r="EJ172" i="8"/>
  <c r="BR172" i="8"/>
  <c r="BG172" i="8"/>
  <c r="EQ172" i="8"/>
  <c r="EF172" i="8"/>
  <c r="CE171" i="8"/>
  <c r="DW171" i="8"/>
  <c r="DL171" i="8"/>
  <c r="FD171" i="8"/>
  <c r="DG171" i="8"/>
  <c r="CV171" i="8"/>
  <c r="EN171" i="8"/>
  <c r="CQ171" i="8"/>
  <c r="DX171" i="8"/>
  <c r="FP171" i="8"/>
  <c r="DM171" i="8"/>
  <c r="FE171" i="8"/>
  <c r="CM171" i="8"/>
  <c r="DT171" i="8"/>
  <c r="FL171" i="8"/>
  <c r="DI171" i="8"/>
  <c r="FA171" i="8"/>
  <c r="BK171" i="8"/>
  <c r="DC171" i="8"/>
  <c r="EU171" i="8"/>
  <c r="CR171" i="8"/>
  <c r="EJ171" i="8"/>
  <c r="FQ171" i="8"/>
  <c r="BG171" i="8"/>
  <c r="CY171" i="8"/>
  <c r="EQ171" i="8"/>
  <c r="CN171" i="8"/>
  <c r="EF171" i="8"/>
  <c r="FM171" i="8"/>
  <c r="BW171" i="8"/>
  <c r="BL171" i="8"/>
  <c r="EV171" i="8"/>
  <c r="EK171" i="8"/>
  <c r="BS171" i="8"/>
  <c r="BH171" i="8"/>
  <c r="ER171" i="8"/>
  <c r="EG171" i="8"/>
  <c r="BC171" i="8"/>
  <c r="EM171" i="8"/>
  <c r="EB171" i="8"/>
  <c r="BY171" i="8"/>
  <c r="DQ171" i="8"/>
  <c r="FI171" i="8"/>
  <c r="FG170" i="8"/>
  <c r="EM170" i="8"/>
  <c r="CU170" i="8"/>
  <c r="CE170" i="8"/>
  <c r="CG169" i="8"/>
  <c r="DY169" i="8"/>
  <c r="DN169" i="8"/>
  <c r="FF169" i="8"/>
  <c r="CC169" i="8"/>
  <c r="DU169" i="8"/>
  <c r="DJ169" i="8"/>
  <c r="FB169" i="8"/>
  <c r="CS169" i="8"/>
  <c r="DZ169" i="8"/>
  <c r="FR169" i="8"/>
  <c r="DO169" i="8"/>
  <c r="FG169" i="8"/>
  <c r="CO169" i="8"/>
  <c r="DV169" i="8"/>
  <c r="FN169" i="8"/>
  <c r="DK169" i="8"/>
  <c r="FC169" i="8"/>
  <c r="BN169" i="8"/>
  <c r="DF169" i="8"/>
  <c r="EX169" i="8"/>
  <c r="BI169" i="8"/>
  <c r="DA169" i="8"/>
  <c r="ES169" i="8"/>
  <c r="CP169" i="8"/>
  <c r="EH169" i="8"/>
  <c r="FO169" i="8"/>
  <c r="CK169" i="8"/>
  <c r="EC169" i="8"/>
  <c r="FJ169" i="8"/>
  <c r="EY169" i="8"/>
  <c r="BU169" i="8"/>
  <c r="BJ169" i="8"/>
  <c r="ET169" i="8"/>
  <c r="EI169" i="8"/>
  <c r="BQ169" i="8"/>
  <c r="BF169" i="8"/>
  <c r="EP169" i="8"/>
  <c r="EE169" i="8"/>
  <c r="FA168" i="8"/>
  <c r="DU168" i="8"/>
  <c r="CK168" i="8"/>
  <c r="CC168" i="8"/>
  <c r="CK157" i="8"/>
  <c r="EY157" i="8"/>
  <c r="BU157" i="8"/>
  <c r="BJ157" i="8"/>
  <c r="ET157" i="8"/>
  <c r="EI157" i="8"/>
  <c r="BQ157" i="8"/>
  <c r="BF157" i="8"/>
  <c r="EP157" i="8"/>
  <c r="EE157" i="8"/>
  <c r="CF154" i="8"/>
  <c r="DX154" i="8"/>
  <c r="FP154" i="8"/>
  <c r="DB154" i="8"/>
  <c r="CB154" i="8"/>
  <c r="DT154" i="8"/>
  <c r="FL154" i="8"/>
  <c r="CX154" i="8"/>
  <c r="CR154" i="8"/>
  <c r="EJ154" i="8"/>
  <c r="DY154" i="8"/>
  <c r="BV154" i="8"/>
  <c r="DN154" i="8"/>
  <c r="FF154" i="8"/>
  <c r="CN154" i="8"/>
  <c r="EF154" i="8"/>
  <c r="DU154" i="8"/>
  <c r="BR154" i="8"/>
  <c r="DJ154" i="8"/>
  <c r="FB154" i="8"/>
  <c r="BL154" i="8"/>
  <c r="DD154" i="8"/>
  <c r="EV154" i="8"/>
  <c r="CS154" i="8"/>
  <c r="FR154" i="8"/>
  <c r="BH154" i="8"/>
  <c r="CZ154" i="8"/>
  <c r="ER154" i="8"/>
  <c r="CO154" i="8"/>
  <c r="FN154" i="8"/>
  <c r="CJ154" i="8"/>
  <c r="EB154" i="8"/>
  <c r="EX154" i="8"/>
  <c r="BT154" i="8"/>
  <c r="BI154" i="8"/>
  <c r="ES154" i="8"/>
  <c r="EH154" i="8"/>
  <c r="BD154" i="8"/>
  <c r="EN154" i="8"/>
  <c r="EC154" i="8"/>
  <c r="BZ154" i="8"/>
  <c r="DR154" i="8"/>
  <c r="FJ154" i="8"/>
  <c r="EU185" i="8"/>
  <c r="EQ185" i="8"/>
  <c r="DG185" i="8"/>
  <c r="EV184" i="8"/>
  <c r="ER184" i="8"/>
  <c r="ES183" i="8"/>
  <c r="ET182" i="8"/>
  <c r="EP182" i="8"/>
  <c r="DF182" i="8"/>
  <c r="EU181" i="8"/>
  <c r="EQ181" i="8"/>
  <c r="DG181" i="8"/>
  <c r="EV180" i="8"/>
  <c r="ER180" i="8"/>
  <c r="ES179" i="8"/>
  <c r="DA179" i="8"/>
  <c r="CK179" i="8"/>
  <c r="BU179" i="8"/>
  <c r="BQ179" i="8"/>
  <c r="ET178" i="8"/>
  <c r="EP178" i="8"/>
  <c r="DF178" i="8"/>
  <c r="DB178" i="8"/>
  <c r="CX178" i="8"/>
  <c r="BV178" i="8"/>
  <c r="BR178" i="8"/>
  <c r="EU177" i="8"/>
  <c r="EQ177" i="8"/>
  <c r="EM177" i="8"/>
  <c r="DG177" i="8"/>
  <c r="DC177" i="8"/>
  <c r="CY177" i="8"/>
  <c r="BW177" i="8"/>
  <c r="BS177" i="8"/>
  <c r="BC177" i="8"/>
  <c r="EV176" i="8"/>
  <c r="ER176" i="8"/>
  <c r="EN176" i="8"/>
  <c r="DD176" i="8"/>
  <c r="CZ176" i="8"/>
  <c r="CJ176" i="8"/>
  <c r="BT176" i="8"/>
  <c r="BD176" i="8"/>
  <c r="ES175" i="8"/>
  <c r="DA175" i="8"/>
  <c r="CK175" i="8"/>
  <c r="BU175" i="8"/>
  <c r="BQ175" i="8"/>
  <c r="ET174" i="8"/>
  <c r="EP174" i="8"/>
  <c r="DF174" i="8"/>
  <c r="DB174" i="8"/>
  <c r="CX174" i="8"/>
  <c r="BV174" i="8"/>
  <c r="BR174" i="8"/>
  <c r="EU173" i="8"/>
  <c r="EQ173" i="8"/>
  <c r="EM173" i="8"/>
  <c r="DG173" i="8"/>
  <c r="DC173" i="8"/>
  <c r="CY173" i="8"/>
  <c r="BW173" i="8"/>
  <c r="BS173" i="8"/>
  <c r="BC173" i="8"/>
  <c r="EV172" i="8"/>
  <c r="ER172" i="8"/>
  <c r="EN172" i="8"/>
  <c r="DD172" i="8"/>
  <c r="CZ172" i="8"/>
  <c r="CJ172" i="8"/>
  <c r="BT172" i="8"/>
  <c r="BD172" i="8"/>
  <c r="ES171" i="8"/>
  <c r="DA171" i="8"/>
  <c r="CK171" i="8"/>
  <c r="BU171" i="8"/>
  <c r="BQ171" i="8"/>
  <c r="ET170" i="8"/>
  <c r="EP170" i="8"/>
  <c r="DF170" i="8"/>
  <c r="DB170" i="8"/>
  <c r="CX170" i="8"/>
  <c r="BV170" i="8"/>
  <c r="BR170" i="8"/>
  <c r="EU169" i="8"/>
  <c r="EQ169" i="8"/>
  <c r="EM169" i="8"/>
  <c r="DG169" i="8"/>
  <c r="DC169" i="8"/>
  <c r="CY169" i="8"/>
  <c r="BW169" i="8"/>
  <c r="BS169" i="8"/>
  <c r="BC169" i="8"/>
  <c r="EV168" i="8"/>
  <c r="ER168" i="8"/>
  <c r="EN168" i="8"/>
  <c r="DD168" i="8"/>
  <c r="CZ168" i="8"/>
  <c r="CJ168" i="8"/>
  <c r="BT168" i="8"/>
  <c r="BD168" i="8"/>
  <c r="ES167" i="8"/>
  <c r="DA167" i="8"/>
  <c r="CK167" i="8"/>
  <c r="BU167" i="8"/>
  <c r="BQ167" i="8"/>
  <c r="FR166" i="8"/>
  <c r="FF166" i="8"/>
  <c r="FB166" i="8"/>
  <c r="EJ166" i="8"/>
  <c r="DZ166" i="8"/>
  <c r="CQ166" i="8"/>
  <c r="BG166" i="8"/>
  <c r="DY166" i="8"/>
  <c r="DU166" i="8"/>
  <c r="CS166" i="8"/>
  <c r="CO166" i="8"/>
  <c r="BI166" i="8"/>
  <c r="ES166" i="8"/>
  <c r="EC166" i="8"/>
  <c r="FG165" i="8"/>
  <c r="EV165" i="8"/>
  <c r="EC165" i="8"/>
  <c r="DX165" i="8"/>
  <c r="CE165" i="8"/>
  <c r="BT165" i="8"/>
  <c r="BO165" i="8"/>
  <c r="DZ165" i="8"/>
  <c r="DV165" i="8"/>
  <c r="BN165" i="8"/>
  <c r="DF165" i="8"/>
  <c r="CP165" i="8"/>
  <c r="BJ165" i="8"/>
  <c r="ET165" i="8"/>
  <c r="BF165" i="8"/>
  <c r="EP165" i="8"/>
  <c r="FD164" i="8"/>
  <c r="EX164" i="8"/>
  <c r="ES164" i="8"/>
  <c r="EN164" i="8"/>
  <c r="DT164" i="8"/>
  <c r="DJ164" i="8"/>
  <c r="BQ164" i="8"/>
  <c r="DW164" i="8"/>
  <c r="BO164" i="8"/>
  <c r="DG164" i="8"/>
  <c r="CQ164" i="8"/>
  <c r="CM164" i="8"/>
  <c r="BK164" i="8"/>
  <c r="EU164" i="8"/>
  <c r="BG164" i="8"/>
  <c r="EQ164" i="8"/>
  <c r="FN163" i="8"/>
  <c r="FI163" i="8"/>
  <c r="EP163" i="8"/>
  <c r="EK163" i="8"/>
  <c r="DA163" i="8"/>
  <c r="DD163" i="8"/>
  <c r="CZ163" i="8"/>
  <c r="BT163" i="8"/>
  <c r="DL162" i="8"/>
  <c r="FD162" i="8"/>
  <c r="DX162" i="8"/>
  <c r="FP162" i="8"/>
  <c r="DM162" i="8"/>
  <c r="FE162" i="8"/>
  <c r="DT162" i="8"/>
  <c r="FL162" i="8"/>
  <c r="DI162" i="8"/>
  <c r="FA162" i="8"/>
  <c r="CR162" i="8"/>
  <c r="EJ162" i="8"/>
  <c r="FQ162" i="8"/>
  <c r="CN162" i="8"/>
  <c r="EF162" i="8"/>
  <c r="FM162" i="8"/>
  <c r="BL162" i="8"/>
  <c r="EV162" i="8"/>
  <c r="EK162" i="8"/>
  <c r="BH162" i="8"/>
  <c r="ER162" i="8"/>
  <c r="EG162" i="8"/>
  <c r="EB162" i="8"/>
  <c r="BY162" i="8"/>
  <c r="DQ162" i="8"/>
  <c r="FI162" i="8"/>
  <c r="DY161" i="8"/>
  <c r="DU161" i="8"/>
  <c r="CS161" i="8"/>
  <c r="CO161" i="8"/>
  <c r="FI161" i="8"/>
  <c r="BI161" i="8"/>
  <c r="EC161" i="8"/>
  <c r="FP157" i="8"/>
  <c r="DT157" i="8"/>
  <c r="CF157" i="8"/>
  <c r="DY157" i="8"/>
  <c r="DU157" i="8"/>
  <c r="CS157" i="8"/>
  <c r="CO157" i="8"/>
  <c r="FI157" i="8"/>
  <c r="BI157" i="8"/>
  <c r="EC157" i="8"/>
  <c r="FG154" i="8"/>
  <c r="CU154" i="8"/>
  <c r="DM154" i="8"/>
  <c r="DI154" i="8"/>
  <c r="FQ154" i="8"/>
  <c r="FM154" i="8"/>
  <c r="EK154" i="8"/>
  <c r="EG154" i="8"/>
  <c r="EK166" i="8"/>
  <c r="EG166" i="8"/>
  <c r="BY166" i="8"/>
  <c r="DQ166" i="8"/>
  <c r="DN165" i="8"/>
  <c r="FF165" i="8"/>
  <c r="DJ165" i="8"/>
  <c r="FB165" i="8"/>
  <c r="FR165" i="8"/>
  <c r="FN165" i="8"/>
  <c r="EX165" i="8"/>
  <c r="EH165" i="8"/>
  <c r="BZ165" i="8"/>
  <c r="DR165" i="8"/>
  <c r="FJ165" i="8"/>
  <c r="DO164" i="8"/>
  <c r="FG164" i="8"/>
  <c r="DK164" i="8"/>
  <c r="FC164" i="8"/>
  <c r="FO164" i="8"/>
  <c r="EY164" i="8"/>
  <c r="EI164" i="8"/>
  <c r="EE164" i="8"/>
  <c r="DC163" i="8"/>
  <c r="CR163" i="8"/>
  <c r="CY163" i="8"/>
  <c r="CN163" i="8"/>
  <c r="BW163" i="8"/>
  <c r="BL163" i="8"/>
  <c r="EV163" i="8"/>
  <c r="BS163" i="8"/>
  <c r="BH163" i="8"/>
  <c r="ER163" i="8"/>
  <c r="BC163" i="8"/>
  <c r="EB163" i="8"/>
  <c r="FL157" i="8"/>
  <c r="FO154" i="8"/>
  <c r="EM154" i="8"/>
  <c r="FG179" i="8"/>
  <c r="FC179" i="8"/>
  <c r="FD178" i="8"/>
  <c r="FI177" i="8"/>
  <c r="FE177" i="8"/>
  <c r="FA177" i="8"/>
  <c r="DQ177" i="8"/>
  <c r="FJ176" i="8"/>
  <c r="FF176" i="8"/>
  <c r="FB176" i="8"/>
  <c r="DR176" i="8"/>
  <c r="FG175" i="8"/>
  <c r="FC175" i="8"/>
  <c r="FD174" i="8"/>
  <c r="FI173" i="8"/>
  <c r="FE173" i="8"/>
  <c r="FA173" i="8"/>
  <c r="DQ173" i="8"/>
  <c r="FJ172" i="8"/>
  <c r="FF172" i="8"/>
  <c r="FB172" i="8"/>
  <c r="DR172" i="8"/>
  <c r="FG171" i="8"/>
  <c r="FC171" i="8"/>
  <c r="FD170" i="8"/>
  <c r="FI169" i="8"/>
  <c r="FE169" i="8"/>
  <c r="FA169" i="8"/>
  <c r="DQ169" i="8"/>
  <c r="FJ168" i="8"/>
  <c r="FF168" i="8"/>
  <c r="FB168" i="8"/>
  <c r="DR168" i="8"/>
  <c r="FG167" i="8"/>
  <c r="FC167" i="8"/>
  <c r="EV166" i="8"/>
  <c r="EQ166" i="8"/>
  <c r="EM166" i="8"/>
  <c r="EB166" i="8"/>
  <c r="DW166" i="8"/>
  <c r="DR166" i="8"/>
  <c r="CD166" i="8"/>
  <c r="BS166" i="8"/>
  <c r="BN166" i="8"/>
  <c r="FO165" i="8"/>
  <c r="FI165" i="8"/>
  <c r="ES165" i="8"/>
  <c r="EN165" i="8"/>
  <c r="CZ165" i="8"/>
  <c r="CU165" i="8"/>
  <c r="BL165" i="8"/>
  <c r="FP164" i="8"/>
  <c r="EP164" i="8"/>
  <c r="BI164" i="8"/>
  <c r="BD164" i="8"/>
  <c r="FQ163" i="8"/>
  <c r="FB163" i="8"/>
  <c r="ES163" i="8"/>
  <c r="EM163" i="8"/>
  <c r="DV163" i="8"/>
  <c r="DQ163" i="8"/>
  <c r="CH163" i="8"/>
  <c r="DW163" i="8"/>
  <c r="DL163" i="8"/>
  <c r="FD163" i="8"/>
  <c r="BO163" i="8"/>
  <c r="DG163" i="8"/>
  <c r="CQ163" i="8"/>
  <c r="FP163" i="8"/>
  <c r="CM163" i="8"/>
  <c r="FL163" i="8"/>
  <c r="BK163" i="8"/>
  <c r="EJ163" i="8"/>
  <c r="BG163" i="8"/>
  <c r="EF163" i="8"/>
  <c r="CH160" i="8"/>
  <c r="DD160" i="8"/>
  <c r="EV160" i="8"/>
  <c r="CD160" i="8"/>
  <c r="CZ160" i="8"/>
  <c r="ER160" i="8"/>
  <c r="DW160" i="8"/>
  <c r="BT160" i="8"/>
  <c r="DL160" i="8"/>
  <c r="FD160" i="8"/>
  <c r="DR160" i="8"/>
  <c r="BO160" i="8"/>
  <c r="DG160" i="8"/>
  <c r="DB160" i="8"/>
  <c r="CQ160" i="8"/>
  <c r="FP160" i="8"/>
  <c r="CX160" i="8"/>
  <c r="CM160" i="8"/>
  <c r="FL160" i="8"/>
  <c r="BV160" i="8"/>
  <c r="BK160" i="8"/>
  <c r="EU160" i="8"/>
  <c r="EJ160" i="8"/>
  <c r="BR160" i="8"/>
  <c r="BG160" i="8"/>
  <c r="EQ160" i="8"/>
  <c r="EF160" i="8"/>
  <c r="CE159" i="8"/>
  <c r="DA159" i="8"/>
  <c r="ES159" i="8"/>
  <c r="DX159" i="8"/>
  <c r="BU159" i="8"/>
  <c r="DM159" i="8"/>
  <c r="FE159" i="8"/>
  <c r="DT159" i="8"/>
  <c r="BQ159" i="8"/>
  <c r="DI159" i="8"/>
  <c r="FA159" i="8"/>
  <c r="DC159" i="8"/>
  <c r="CR159" i="8"/>
  <c r="FQ159" i="8"/>
  <c r="CY159" i="8"/>
  <c r="CN159" i="8"/>
  <c r="FM159" i="8"/>
  <c r="BW159" i="8"/>
  <c r="BL159" i="8"/>
  <c r="EV159" i="8"/>
  <c r="EK159" i="8"/>
  <c r="BS159" i="8"/>
  <c r="BH159" i="8"/>
  <c r="ER159" i="8"/>
  <c r="EG159" i="8"/>
  <c r="BC159" i="8"/>
  <c r="EM159" i="8"/>
  <c r="EB159" i="8"/>
  <c r="BY159" i="8"/>
  <c r="DQ159" i="8"/>
  <c r="FI159" i="8"/>
  <c r="CF158" i="8"/>
  <c r="DB158" i="8"/>
  <c r="ET158" i="8"/>
  <c r="CB158" i="8"/>
  <c r="CX158" i="8"/>
  <c r="EP158" i="8"/>
  <c r="DY158" i="8"/>
  <c r="BV158" i="8"/>
  <c r="DN158" i="8"/>
  <c r="FF158" i="8"/>
  <c r="DU158" i="8"/>
  <c r="BR158" i="8"/>
  <c r="DJ158" i="8"/>
  <c r="FB158" i="8"/>
  <c r="DD158" i="8"/>
  <c r="CS158" i="8"/>
  <c r="FR158" i="8"/>
  <c r="CZ158" i="8"/>
  <c r="CO158" i="8"/>
  <c r="FN158" i="8"/>
  <c r="CJ158" i="8"/>
  <c r="EX158" i="8"/>
  <c r="BT158" i="8"/>
  <c r="BI158" i="8"/>
  <c r="ES158" i="8"/>
  <c r="EH158" i="8"/>
  <c r="BD158" i="8"/>
  <c r="EN158" i="8"/>
  <c r="EC158" i="8"/>
  <c r="BZ158" i="8"/>
  <c r="DR158" i="8"/>
  <c r="FJ158" i="8"/>
  <c r="EN157" i="8"/>
  <c r="DX157" i="8"/>
  <c r="CV157" i="8"/>
  <c r="CB157" i="8"/>
  <c r="CH156" i="8"/>
  <c r="DD156" i="8"/>
  <c r="EV156" i="8"/>
  <c r="CD156" i="8"/>
  <c r="CZ156" i="8"/>
  <c r="ER156" i="8"/>
  <c r="DW156" i="8"/>
  <c r="BT156" i="8"/>
  <c r="DL156" i="8"/>
  <c r="FD156" i="8"/>
  <c r="DR156" i="8"/>
  <c r="BO156" i="8"/>
  <c r="DG156" i="8"/>
  <c r="DB156" i="8"/>
  <c r="CQ156" i="8"/>
  <c r="FP156" i="8"/>
  <c r="CX156" i="8"/>
  <c r="CM156" i="8"/>
  <c r="FL156" i="8"/>
  <c r="BV156" i="8"/>
  <c r="BK156" i="8"/>
  <c r="EU156" i="8"/>
  <c r="EJ156" i="8"/>
  <c r="BR156" i="8"/>
  <c r="BG156" i="8"/>
  <c r="EQ156" i="8"/>
  <c r="EF156" i="8"/>
  <c r="CE155" i="8"/>
  <c r="DW155" i="8"/>
  <c r="FO155" i="8"/>
  <c r="DA155" i="8"/>
  <c r="DG155" i="8"/>
  <c r="EY155" i="8"/>
  <c r="CV155" i="8"/>
  <c r="CQ155" i="8"/>
  <c r="EI155" i="8"/>
  <c r="DX155" i="8"/>
  <c r="BU155" i="8"/>
  <c r="DM155" i="8"/>
  <c r="FE155" i="8"/>
  <c r="CM155" i="8"/>
  <c r="EE155" i="8"/>
  <c r="DT155" i="8"/>
  <c r="BQ155" i="8"/>
  <c r="DI155" i="8"/>
  <c r="FA155" i="8"/>
  <c r="BK155" i="8"/>
  <c r="DC155" i="8"/>
  <c r="EU155" i="8"/>
  <c r="CR155" i="8"/>
  <c r="FQ155" i="8"/>
  <c r="BG155" i="8"/>
  <c r="CY155" i="8"/>
  <c r="EQ155" i="8"/>
  <c r="CN155" i="8"/>
  <c r="FM155" i="8"/>
  <c r="BW155" i="8"/>
  <c r="BL155" i="8"/>
  <c r="EV155" i="8"/>
  <c r="EK155" i="8"/>
  <c r="BS155" i="8"/>
  <c r="BH155" i="8"/>
  <c r="ER155" i="8"/>
  <c r="EG155" i="8"/>
  <c r="BC155" i="8"/>
  <c r="EM155" i="8"/>
  <c r="EB155" i="8"/>
  <c r="BY155" i="8"/>
  <c r="DQ155" i="8"/>
  <c r="FI155" i="8"/>
  <c r="FC154" i="8"/>
  <c r="BO154" i="8"/>
  <c r="BL147" i="8"/>
  <c r="EV147" i="8"/>
  <c r="BH147" i="8"/>
  <c r="ER147" i="8"/>
  <c r="CU145" i="8"/>
  <c r="EM145" i="8"/>
  <c r="BO145" i="8"/>
  <c r="DG145" i="8"/>
  <c r="CQ145" i="8"/>
  <c r="DB145" i="8"/>
  <c r="CM145" i="8"/>
  <c r="CX145" i="8"/>
  <c r="BK145" i="8"/>
  <c r="EU145" i="8"/>
  <c r="BV145" i="8"/>
  <c r="BG145" i="8"/>
  <c r="EQ145" i="8"/>
  <c r="BR145" i="8"/>
  <c r="DC142" i="8"/>
  <c r="EU142" i="8"/>
  <c r="CG142" i="8"/>
  <c r="CY142" i="8"/>
  <c r="EQ142" i="8"/>
  <c r="CC142" i="8"/>
  <c r="DZ142" i="8"/>
  <c r="BW142" i="8"/>
  <c r="DO142" i="8"/>
  <c r="FG142" i="8"/>
  <c r="DV142" i="8"/>
  <c r="BS142" i="8"/>
  <c r="DK142" i="8"/>
  <c r="FC142" i="8"/>
  <c r="BN142" i="8"/>
  <c r="DF142" i="8"/>
  <c r="CP142" i="8"/>
  <c r="FO142" i="8"/>
  <c r="DA142" i="8"/>
  <c r="EY142" i="8"/>
  <c r="CK142" i="8"/>
  <c r="BJ142" i="8"/>
  <c r="ET142" i="8"/>
  <c r="EI142" i="8"/>
  <c r="BU142" i="8"/>
  <c r="BF142" i="8"/>
  <c r="EP142" i="8"/>
  <c r="EE142" i="8"/>
  <c r="BQ142" i="8"/>
  <c r="DD141" i="8"/>
  <c r="EV141" i="8"/>
  <c r="CH141" i="8"/>
  <c r="CZ141" i="8"/>
  <c r="ER141" i="8"/>
  <c r="CD141" i="8"/>
  <c r="CU141" i="8"/>
  <c r="EM141" i="8"/>
  <c r="DW141" i="8"/>
  <c r="BT141" i="8"/>
  <c r="DL141" i="8"/>
  <c r="FD141" i="8"/>
  <c r="BO141" i="8"/>
  <c r="DG141" i="8"/>
  <c r="CQ141" i="8"/>
  <c r="FP141" i="8"/>
  <c r="DB141" i="8"/>
  <c r="CM141" i="8"/>
  <c r="FL141" i="8"/>
  <c r="CX141" i="8"/>
  <c r="BK141" i="8"/>
  <c r="EU141" i="8"/>
  <c r="EJ141" i="8"/>
  <c r="BV141" i="8"/>
  <c r="BG141" i="8"/>
  <c r="EQ141" i="8"/>
  <c r="EF141" i="8"/>
  <c r="BR141" i="8"/>
  <c r="FP140" i="8"/>
  <c r="FL140" i="8"/>
  <c r="EJ140" i="8"/>
  <c r="EF140" i="8"/>
  <c r="DC138" i="8"/>
  <c r="EU138" i="8"/>
  <c r="CG138" i="8"/>
  <c r="CY138" i="8"/>
  <c r="EQ138" i="8"/>
  <c r="CC138" i="8"/>
  <c r="DZ138" i="8"/>
  <c r="BW138" i="8"/>
  <c r="DO138" i="8"/>
  <c r="FG138" i="8"/>
  <c r="DV138" i="8"/>
  <c r="BS138" i="8"/>
  <c r="DK138" i="8"/>
  <c r="FC138" i="8"/>
  <c r="BN138" i="8"/>
  <c r="DF138" i="8"/>
  <c r="CP138" i="8"/>
  <c r="FO138" i="8"/>
  <c r="DA138" i="8"/>
  <c r="EY138" i="8"/>
  <c r="CK138" i="8"/>
  <c r="BJ138" i="8"/>
  <c r="ET138" i="8"/>
  <c r="EI138" i="8"/>
  <c r="BU138" i="8"/>
  <c r="BF138" i="8"/>
  <c r="EP138" i="8"/>
  <c r="EE138" i="8"/>
  <c r="BQ138" i="8"/>
  <c r="DD137" i="8"/>
  <c r="EV137" i="8"/>
  <c r="CH137" i="8"/>
  <c r="CZ137" i="8"/>
  <c r="ER137" i="8"/>
  <c r="CD137" i="8"/>
  <c r="CU137" i="8"/>
  <c r="EM137" i="8"/>
  <c r="DW137" i="8"/>
  <c r="BT137" i="8"/>
  <c r="DL137" i="8"/>
  <c r="FD137" i="8"/>
  <c r="BO137" i="8"/>
  <c r="DG137" i="8"/>
  <c r="CQ137" i="8"/>
  <c r="FP137" i="8"/>
  <c r="DB137" i="8"/>
  <c r="CM137" i="8"/>
  <c r="FL137" i="8"/>
  <c r="CX137" i="8"/>
  <c r="BK137" i="8"/>
  <c r="EU137" i="8"/>
  <c r="EJ137" i="8"/>
  <c r="BV137" i="8"/>
  <c r="BG137" i="8"/>
  <c r="EQ137" i="8"/>
  <c r="EF137" i="8"/>
  <c r="BR137" i="8"/>
  <c r="CH136" i="8"/>
  <c r="CQ136" i="8"/>
  <c r="CM136" i="8"/>
  <c r="EJ136" i="8"/>
  <c r="EF136" i="8"/>
  <c r="EM135" i="8"/>
  <c r="DX135" i="8"/>
  <c r="DT135" i="8"/>
  <c r="CR135" i="8"/>
  <c r="CN135" i="8"/>
  <c r="BL135" i="8"/>
  <c r="BH135" i="8"/>
  <c r="EB135" i="8"/>
  <c r="EJ134" i="8"/>
  <c r="ES155" i="8"/>
  <c r="EC155" i="8"/>
  <c r="CS155" i="8"/>
  <c r="CO155" i="8"/>
  <c r="BI155" i="8"/>
  <c r="ET154" i="8"/>
  <c r="EP154" i="8"/>
  <c r="DF154" i="8"/>
  <c r="CP154" i="8"/>
  <c r="BJ154" i="8"/>
  <c r="BF154" i="8"/>
  <c r="FO153" i="8"/>
  <c r="FG153" i="8"/>
  <c r="FC153" i="8"/>
  <c r="EY153" i="8"/>
  <c r="EU153" i="8"/>
  <c r="EQ153" i="8"/>
  <c r="EM153" i="8"/>
  <c r="EI153" i="8"/>
  <c r="EE153" i="8"/>
  <c r="DO153" i="8"/>
  <c r="DK153" i="8"/>
  <c r="DG153" i="8"/>
  <c r="DC153" i="8"/>
  <c r="CY153" i="8"/>
  <c r="CQ153" i="8"/>
  <c r="CM153" i="8"/>
  <c r="BW153" i="8"/>
  <c r="BS153" i="8"/>
  <c r="BK153" i="8"/>
  <c r="BG153" i="8"/>
  <c r="FP152" i="8"/>
  <c r="FL152" i="8"/>
  <c r="FD152" i="8"/>
  <c r="EV152" i="8"/>
  <c r="ER152" i="8"/>
  <c r="EJ152" i="8"/>
  <c r="EF152" i="8"/>
  <c r="DL152" i="8"/>
  <c r="DD152" i="8"/>
  <c r="CZ152" i="8"/>
  <c r="CR152" i="8"/>
  <c r="CN152" i="8"/>
  <c r="BT152" i="8"/>
  <c r="BL152" i="8"/>
  <c r="BH152" i="8"/>
  <c r="FQ151" i="8"/>
  <c r="FM151" i="8"/>
  <c r="FI151" i="8"/>
  <c r="FE151" i="8"/>
  <c r="FA151" i="8"/>
  <c r="ES151" i="8"/>
  <c r="EK151" i="8"/>
  <c r="EG151" i="8"/>
  <c r="DQ151" i="8"/>
  <c r="DM151" i="8"/>
  <c r="DI151" i="8"/>
  <c r="DA151" i="8"/>
  <c r="BY151" i="8"/>
  <c r="BU151" i="8"/>
  <c r="BQ151" i="8"/>
  <c r="BI151" i="8"/>
  <c r="FR150" i="8"/>
  <c r="FN150" i="8"/>
  <c r="FJ150" i="8"/>
  <c r="FF150" i="8"/>
  <c r="FB150" i="8"/>
  <c r="EX150" i="8"/>
  <c r="ET150" i="8"/>
  <c r="EP150" i="8"/>
  <c r="EH150" i="8"/>
  <c r="DR150" i="8"/>
  <c r="DN150" i="8"/>
  <c r="DJ150" i="8"/>
  <c r="DF150" i="8"/>
  <c r="DB150" i="8"/>
  <c r="CX150" i="8"/>
  <c r="CP150" i="8"/>
  <c r="BZ150" i="8"/>
  <c r="BV150" i="8"/>
  <c r="BR150" i="8"/>
  <c r="BJ150" i="8"/>
  <c r="BF150" i="8"/>
  <c r="FO149" i="8"/>
  <c r="FG149" i="8"/>
  <c r="FC149" i="8"/>
  <c r="EY149" i="8"/>
  <c r="EU149" i="8"/>
  <c r="EQ149" i="8"/>
  <c r="EI149" i="8"/>
  <c r="EE149" i="8"/>
  <c r="DO149" i="8"/>
  <c r="DK149" i="8"/>
  <c r="DG149" i="8"/>
  <c r="DC149" i="8"/>
  <c r="CY149" i="8"/>
  <c r="CQ149" i="8"/>
  <c r="CM149" i="8"/>
  <c r="BW149" i="8"/>
  <c r="BS149" i="8"/>
  <c r="BK149" i="8"/>
  <c r="BG149" i="8"/>
  <c r="FP148" i="8"/>
  <c r="FL148" i="8"/>
  <c r="FD148" i="8"/>
  <c r="EV148" i="8"/>
  <c r="ER148" i="8"/>
  <c r="EJ148" i="8"/>
  <c r="EF148" i="8"/>
  <c r="DL148" i="8"/>
  <c r="DD148" i="8"/>
  <c r="CZ148" i="8"/>
  <c r="BT148" i="8"/>
  <c r="FQ147" i="8"/>
  <c r="FB147" i="8"/>
  <c r="ES147" i="8"/>
  <c r="EM147" i="8"/>
  <c r="DR147" i="8"/>
  <c r="DI147" i="8"/>
  <c r="CY147" i="8"/>
  <c r="CD147" i="8"/>
  <c r="BY147" i="8"/>
  <c r="BU147" i="8"/>
  <c r="BK147" i="8"/>
  <c r="DL147" i="8"/>
  <c r="FD147" i="8"/>
  <c r="FP147" i="8"/>
  <c r="FL147" i="8"/>
  <c r="EJ147" i="8"/>
  <c r="EF147" i="8"/>
  <c r="FN146" i="8"/>
  <c r="FC146" i="8"/>
  <c r="EX146" i="8"/>
  <c r="ER146" i="8"/>
  <c r="EM146" i="8"/>
  <c r="EF146" i="8"/>
  <c r="DD146" i="8"/>
  <c r="CF146" i="8"/>
  <c r="BL146" i="8"/>
  <c r="FP145" i="8"/>
  <c r="FI145" i="8"/>
  <c r="FA145" i="8"/>
  <c r="EF145" i="8"/>
  <c r="CK145" i="8"/>
  <c r="BT145" i="8"/>
  <c r="BW145" i="8"/>
  <c r="DO145" i="8"/>
  <c r="FG145" i="8"/>
  <c r="DZ145" i="8"/>
  <c r="BS145" i="8"/>
  <c r="DK145" i="8"/>
  <c r="FC145" i="8"/>
  <c r="DV145" i="8"/>
  <c r="BN145" i="8"/>
  <c r="DF145" i="8"/>
  <c r="FO145" i="8"/>
  <c r="CP145" i="8"/>
  <c r="EY145" i="8"/>
  <c r="EI145" i="8"/>
  <c r="BJ145" i="8"/>
  <c r="ET145" i="8"/>
  <c r="EE145" i="8"/>
  <c r="BF145" i="8"/>
  <c r="EP145" i="8"/>
  <c r="CV144" i="8"/>
  <c r="EN144" i="8"/>
  <c r="CR144" i="8"/>
  <c r="DC144" i="8"/>
  <c r="CN144" i="8"/>
  <c r="CY144" i="8"/>
  <c r="BL144" i="8"/>
  <c r="EV144" i="8"/>
  <c r="BW144" i="8"/>
  <c r="BH144" i="8"/>
  <c r="ER144" i="8"/>
  <c r="BS144" i="8"/>
  <c r="EB144" i="8"/>
  <c r="BC144" i="8"/>
  <c r="EM144" i="8"/>
  <c r="FL142" i="8"/>
  <c r="CF142" i="8"/>
  <c r="FR142" i="8"/>
  <c r="FN142" i="8"/>
  <c r="EX142" i="8"/>
  <c r="EH142" i="8"/>
  <c r="FA141" i="8"/>
  <c r="CG141" i="8"/>
  <c r="FO141" i="8"/>
  <c r="EY141" i="8"/>
  <c r="EI141" i="8"/>
  <c r="EE141" i="8"/>
  <c r="FO140" i="8"/>
  <c r="EY140" i="8"/>
  <c r="EI140" i="8"/>
  <c r="EE140" i="8"/>
  <c r="FO136" i="8"/>
  <c r="EY136" i="8"/>
  <c r="EI136" i="8"/>
  <c r="EE136" i="8"/>
  <c r="EJ135" i="8"/>
  <c r="EF135" i="8"/>
  <c r="DB134" i="8"/>
  <c r="ET134" i="8"/>
  <c r="DM134" i="8"/>
  <c r="CX134" i="8"/>
  <c r="EP134" i="8"/>
  <c r="DI134" i="8"/>
  <c r="BV134" i="8"/>
  <c r="DN134" i="8"/>
  <c r="FF134" i="8"/>
  <c r="BR134" i="8"/>
  <c r="DJ134" i="8"/>
  <c r="FB134" i="8"/>
  <c r="BL134" i="8"/>
  <c r="FR134" i="8"/>
  <c r="FG134" i="8"/>
  <c r="CS134" i="8"/>
  <c r="EK134" i="8"/>
  <c r="EN163" i="8"/>
  <c r="FR161" i="8"/>
  <c r="FN161" i="8"/>
  <c r="FJ161" i="8"/>
  <c r="FF161" i="8"/>
  <c r="FB161" i="8"/>
  <c r="EX161" i="8"/>
  <c r="EH161" i="8"/>
  <c r="DR161" i="8"/>
  <c r="DN161" i="8"/>
  <c r="DJ161" i="8"/>
  <c r="BZ161" i="8"/>
  <c r="FO160" i="8"/>
  <c r="FG160" i="8"/>
  <c r="FC160" i="8"/>
  <c r="EY160" i="8"/>
  <c r="EM160" i="8"/>
  <c r="EI160" i="8"/>
  <c r="EE160" i="8"/>
  <c r="DO160" i="8"/>
  <c r="DK160" i="8"/>
  <c r="FP159" i="8"/>
  <c r="FL159" i="8"/>
  <c r="FD159" i="8"/>
  <c r="EN159" i="8"/>
  <c r="EJ159" i="8"/>
  <c r="EF159" i="8"/>
  <c r="DL159" i="8"/>
  <c r="FQ158" i="8"/>
  <c r="FM158" i="8"/>
  <c r="FI158" i="8"/>
  <c r="FE158" i="8"/>
  <c r="FA158" i="8"/>
  <c r="EK158" i="8"/>
  <c r="EG158" i="8"/>
  <c r="DQ158" i="8"/>
  <c r="DM158" i="8"/>
  <c r="DI158" i="8"/>
  <c r="BY158" i="8"/>
  <c r="FR157" i="8"/>
  <c r="FN157" i="8"/>
  <c r="FJ157" i="8"/>
  <c r="FF157" i="8"/>
  <c r="FB157" i="8"/>
  <c r="EX157" i="8"/>
  <c r="EH157" i="8"/>
  <c r="DR157" i="8"/>
  <c r="DN157" i="8"/>
  <c r="DJ157" i="8"/>
  <c r="BZ157" i="8"/>
  <c r="FO156" i="8"/>
  <c r="FG156" i="8"/>
  <c r="FC156" i="8"/>
  <c r="EY156" i="8"/>
  <c r="EM156" i="8"/>
  <c r="EI156" i="8"/>
  <c r="EE156" i="8"/>
  <c r="DO156" i="8"/>
  <c r="DK156" i="8"/>
  <c r="FD155" i="8"/>
  <c r="EN155" i="8"/>
  <c r="FI154" i="8"/>
  <c r="FE154" i="8"/>
  <c r="FA154" i="8"/>
  <c r="DQ154" i="8"/>
  <c r="FJ153" i="8"/>
  <c r="FF153" i="8"/>
  <c r="FB153" i="8"/>
  <c r="ET153" i="8"/>
  <c r="EP153" i="8"/>
  <c r="DZ153" i="8"/>
  <c r="DV153" i="8"/>
  <c r="DR153" i="8"/>
  <c r="DF153" i="8"/>
  <c r="CP153" i="8"/>
  <c r="BN153" i="8"/>
  <c r="BJ153" i="8"/>
  <c r="BF153" i="8"/>
  <c r="FG152" i="8"/>
  <c r="FC152" i="8"/>
  <c r="EU152" i="8"/>
  <c r="EQ152" i="8"/>
  <c r="EM152" i="8"/>
  <c r="DW152" i="8"/>
  <c r="DG152" i="8"/>
  <c r="CU152" i="8"/>
  <c r="CQ152" i="8"/>
  <c r="CM152" i="8"/>
  <c r="BO152" i="8"/>
  <c r="BK152" i="8"/>
  <c r="BG152" i="8"/>
  <c r="FD151" i="8"/>
  <c r="EV151" i="8"/>
  <c r="ER151" i="8"/>
  <c r="EN151" i="8"/>
  <c r="EB151" i="8"/>
  <c r="DX151" i="8"/>
  <c r="DT151" i="8"/>
  <c r="CV151" i="8"/>
  <c r="CR151" i="8"/>
  <c r="CN151" i="8"/>
  <c r="BL151" i="8"/>
  <c r="BH151" i="8"/>
  <c r="FI150" i="8"/>
  <c r="FE150" i="8"/>
  <c r="FA150" i="8"/>
  <c r="ES150" i="8"/>
  <c r="EC150" i="8"/>
  <c r="DY150" i="8"/>
  <c r="DU150" i="8"/>
  <c r="DQ150" i="8"/>
  <c r="CS150" i="8"/>
  <c r="CO150" i="8"/>
  <c r="BI150" i="8"/>
  <c r="FJ149" i="8"/>
  <c r="FF149" i="8"/>
  <c r="FB149" i="8"/>
  <c r="ET149" i="8"/>
  <c r="EP149" i="8"/>
  <c r="DZ149" i="8"/>
  <c r="DV149" i="8"/>
  <c r="DR149" i="8"/>
  <c r="DF149" i="8"/>
  <c r="CP149" i="8"/>
  <c r="BN149" i="8"/>
  <c r="BJ149" i="8"/>
  <c r="BF149" i="8"/>
  <c r="FG148" i="8"/>
  <c r="FC148" i="8"/>
  <c r="EU148" i="8"/>
  <c r="EQ148" i="8"/>
  <c r="EM148" i="8"/>
  <c r="DW148" i="8"/>
  <c r="DG148" i="8"/>
  <c r="CU148" i="8"/>
  <c r="CQ148" i="8"/>
  <c r="CM148" i="8"/>
  <c r="BO148" i="8"/>
  <c r="BK148" i="8"/>
  <c r="BG148" i="8"/>
  <c r="FJ147" i="8"/>
  <c r="FF147" i="8"/>
  <c r="FA147" i="8"/>
  <c r="EQ147" i="8"/>
  <c r="EG147" i="8"/>
  <c r="DV147" i="8"/>
  <c r="DQ147" i="8"/>
  <c r="DM147" i="8"/>
  <c r="DC147" i="8"/>
  <c r="CX147" i="8"/>
  <c r="CM147" i="8"/>
  <c r="CH147" i="8"/>
  <c r="CC147" i="8"/>
  <c r="BS147" i="8"/>
  <c r="BJ147" i="8"/>
  <c r="FR146" i="8"/>
  <c r="FL146" i="8"/>
  <c r="FG146" i="8"/>
  <c r="DX146" i="8"/>
  <c r="BN146" i="8"/>
  <c r="DF146" i="8"/>
  <c r="CP146" i="8"/>
  <c r="DA146" i="8"/>
  <c r="BJ146" i="8"/>
  <c r="ET146" i="8"/>
  <c r="BU146" i="8"/>
  <c r="BF146" i="8"/>
  <c r="EP146" i="8"/>
  <c r="BQ146" i="8"/>
  <c r="FM145" i="8"/>
  <c r="ER145" i="8"/>
  <c r="EK145" i="8"/>
  <c r="DY145" i="8"/>
  <c r="DL145" i="8"/>
  <c r="DD145" i="8"/>
  <c r="CV145" i="8"/>
  <c r="CO145" i="8"/>
  <c r="CJ145" i="8"/>
  <c r="BY145" i="8"/>
  <c r="BQ145" i="8"/>
  <c r="BI145" i="8"/>
  <c r="DN145" i="8"/>
  <c r="DJ145" i="8"/>
  <c r="FR145" i="8"/>
  <c r="FN145" i="8"/>
  <c r="EX145" i="8"/>
  <c r="EH145" i="8"/>
  <c r="FR144" i="8"/>
  <c r="FF144" i="8"/>
  <c r="ES144" i="8"/>
  <c r="EK144" i="8"/>
  <c r="DV144" i="8"/>
  <c r="DQ144" i="8"/>
  <c r="CD144" i="8"/>
  <c r="BZ144" i="8"/>
  <c r="BU144" i="8"/>
  <c r="BN144" i="8"/>
  <c r="BT144" i="8"/>
  <c r="DL144" i="8"/>
  <c r="FD144" i="8"/>
  <c r="DW144" i="8"/>
  <c r="BO144" i="8"/>
  <c r="DG144" i="8"/>
  <c r="FP144" i="8"/>
  <c r="CQ144" i="8"/>
  <c r="FL144" i="8"/>
  <c r="CM144" i="8"/>
  <c r="EJ144" i="8"/>
  <c r="BK144" i="8"/>
  <c r="EU144" i="8"/>
  <c r="EF144" i="8"/>
  <c r="BG144" i="8"/>
  <c r="EQ144" i="8"/>
  <c r="CS143" i="8"/>
  <c r="DD143" i="8"/>
  <c r="CO143" i="8"/>
  <c r="CZ143" i="8"/>
  <c r="BI143" i="8"/>
  <c r="ES143" i="8"/>
  <c r="BT143" i="8"/>
  <c r="EC143" i="8"/>
  <c r="BD143" i="8"/>
  <c r="EN143" i="8"/>
  <c r="EN142" i="8"/>
  <c r="DX142" i="8"/>
  <c r="CV142" i="8"/>
  <c r="CJ142" i="8"/>
  <c r="FQ142" i="8"/>
  <c r="FM142" i="8"/>
  <c r="EK142" i="8"/>
  <c r="EG142" i="8"/>
  <c r="FI141" i="8"/>
  <c r="DY141" i="8"/>
  <c r="CK141" i="8"/>
  <c r="FR141" i="8"/>
  <c r="FN141" i="8"/>
  <c r="EX141" i="8"/>
  <c r="EH141" i="8"/>
  <c r="FJ140" i="8"/>
  <c r="DB139" i="8"/>
  <c r="ET139" i="8"/>
  <c r="CF139" i="8"/>
  <c r="CX139" i="8"/>
  <c r="EP139" i="8"/>
  <c r="CB139" i="8"/>
  <c r="DY139" i="8"/>
  <c r="BV139" i="8"/>
  <c r="DN139" i="8"/>
  <c r="FF139" i="8"/>
  <c r="DU139" i="8"/>
  <c r="BR139" i="8"/>
  <c r="DJ139" i="8"/>
  <c r="FB139" i="8"/>
  <c r="CS139" i="8"/>
  <c r="FR139" i="8"/>
  <c r="DD139" i="8"/>
  <c r="CO139" i="8"/>
  <c r="FN139" i="8"/>
  <c r="CZ139" i="8"/>
  <c r="EX139" i="8"/>
  <c r="CJ139" i="8"/>
  <c r="BI139" i="8"/>
  <c r="ES139" i="8"/>
  <c r="EH139" i="8"/>
  <c r="BT139" i="8"/>
  <c r="EC139" i="8"/>
  <c r="BZ139" i="8"/>
  <c r="DR139" i="8"/>
  <c r="FJ139" i="8"/>
  <c r="BD139" i="8"/>
  <c r="EN139" i="8"/>
  <c r="EN138" i="8"/>
  <c r="DX138" i="8"/>
  <c r="CV138" i="8"/>
  <c r="CJ138" i="8"/>
  <c r="FQ138" i="8"/>
  <c r="FM138" i="8"/>
  <c r="EK138" i="8"/>
  <c r="EG138" i="8"/>
  <c r="FI137" i="8"/>
  <c r="DY137" i="8"/>
  <c r="CK137" i="8"/>
  <c r="FR137" i="8"/>
  <c r="FN137" i="8"/>
  <c r="EX137" i="8"/>
  <c r="EH137" i="8"/>
  <c r="FJ136" i="8"/>
  <c r="FL134" i="8"/>
  <c r="EF134" i="8"/>
  <c r="DT134" i="8"/>
  <c r="FQ161" i="8"/>
  <c r="FM161" i="8"/>
  <c r="FE161" i="8"/>
  <c r="FA161" i="8"/>
  <c r="ES161" i="8"/>
  <c r="EK161" i="8"/>
  <c r="EG161" i="8"/>
  <c r="FR160" i="8"/>
  <c r="FN160" i="8"/>
  <c r="FF160" i="8"/>
  <c r="FB160" i="8"/>
  <c r="EX160" i="8"/>
  <c r="ET160" i="8"/>
  <c r="EP160" i="8"/>
  <c r="EH160" i="8"/>
  <c r="DF160" i="8"/>
  <c r="FO159" i="8"/>
  <c r="FG159" i="8"/>
  <c r="FC159" i="8"/>
  <c r="EY159" i="8"/>
  <c r="EU159" i="8"/>
  <c r="EQ159" i="8"/>
  <c r="EI159" i="8"/>
  <c r="EE159" i="8"/>
  <c r="DG159" i="8"/>
  <c r="FP158" i="8"/>
  <c r="FL158" i="8"/>
  <c r="FD158" i="8"/>
  <c r="EV158" i="8"/>
  <c r="ER158" i="8"/>
  <c r="EJ158" i="8"/>
  <c r="EF158" i="8"/>
  <c r="FQ157" i="8"/>
  <c r="FM157" i="8"/>
  <c r="FE157" i="8"/>
  <c r="FA157" i="8"/>
  <c r="ES157" i="8"/>
  <c r="EK157" i="8"/>
  <c r="EG157" i="8"/>
  <c r="FR156" i="8"/>
  <c r="FN156" i="8"/>
  <c r="FF156" i="8"/>
  <c r="FB156" i="8"/>
  <c r="EX156" i="8"/>
  <c r="ET156" i="8"/>
  <c r="EP156" i="8"/>
  <c r="EH156" i="8"/>
  <c r="DF156" i="8"/>
  <c r="FQ153" i="8"/>
  <c r="FM153" i="8"/>
  <c r="FI153" i="8"/>
  <c r="ES153" i="8"/>
  <c r="EK153" i="8"/>
  <c r="EG153" i="8"/>
  <c r="EC153" i="8"/>
  <c r="DY153" i="8"/>
  <c r="DU153" i="8"/>
  <c r="DA153" i="8"/>
  <c r="FR152" i="8"/>
  <c r="FN152" i="8"/>
  <c r="FJ152" i="8"/>
  <c r="EX152" i="8"/>
  <c r="ET152" i="8"/>
  <c r="EP152" i="8"/>
  <c r="EH152" i="8"/>
  <c r="DZ152" i="8"/>
  <c r="DV152" i="8"/>
  <c r="DB152" i="8"/>
  <c r="CX152" i="8"/>
  <c r="FO151" i="8"/>
  <c r="EY151" i="8"/>
  <c r="EU151" i="8"/>
  <c r="EQ151" i="8"/>
  <c r="EM151" i="8"/>
  <c r="EI151" i="8"/>
  <c r="EE151" i="8"/>
  <c r="DW151" i="8"/>
  <c r="DC151" i="8"/>
  <c r="CY151" i="8"/>
  <c r="FP150" i="8"/>
  <c r="FL150" i="8"/>
  <c r="EV150" i="8"/>
  <c r="ER150" i="8"/>
  <c r="EN150" i="8"/>
  <c r="EJ150" i="8"/>
  <c r="EF150" i="8"/>
  <c r="EB150" i="8"/>
  <c r="DX150" i="8"/>
  <c r="DT150" i="8"/>
  <c r="DD150" i="8"/>
  <c r="CZ150" i="8"/>
  <c r="FQ149" i="8"/>
  <c r="FM149" i="8"/>
  <c r="FI149" i="8"/>
  <c r="ES149" i="8"/>
  <c r="EK149" i="8"/>
  <c r="EG149" i="8"/>
  <c r="EC149" i="8"/>
  <c r="DY149" i="8"/>
  <c r="DU149" i="8"/>
  <c r="DA149" i="8"/>
  <c r="FR148" i="8"/>
  <c r="FN148" i="8"/>
  <c r="FJ148" i="8"/>
  <c r="EX148" i="8"/>
  <c r="ET148" i="8"/>
  <c r="EP148" i="8"/>
  <c r="EH148" i="8"/>
  <c r="DZ148" i="8"/>
  <c r="DV148" i="8"/>
  <c r="DB148" i="8"/>
  <c r="CX148" i="8"/>
  <c r="FN147" i="8"/>
  <c r="FI147" i="8"/>
  <c r="FE147" i="8"/>
  <c r="EU147" i="8"/>
  <c r="EK147" i="8"/>
  <c r="EE147" i="8"/>
  <c r="DZ147" i="8"/>
  <c r="DG147" i="8"/>
  <c r="CQ147" i="8"/>
  <c r="BW147" i="8"/>
  <c r="BN147" i="8"/>
  <c r="BC147" i="8"/>
  <c r="DD147" i="8"/>
  <c r="CZ147" i="8"/>
  <c r="BT147" i="8"/>
  <c r="BD147" i="8"/>
  <c r="EN147" i="8"/>
  <c r="BV146" i="8"/>
  <c r="DN146" i="8"/>
  <c r="DY146" i="8"/>
  <c r="BR146" i="8"/>
  <c r="DJ146" i="8"/>
  <c r="DU146" i="8"/>
  <c r="EH146" i="8"/>
  <c r="BI146" i="8"/>
  <c r="ES146" i="8"/>
  <c r="BZ146" i="8"/>
  <c r="DR146" i="8"/>
  <c r="EC146" i="8"/>
  <c r="FL145" i="8"/>
  <c r="FE145" i="8"/>
  <c r="EJ145" i="8"/>
  <c r="EC145" i="8"/>
  <c r="DQ145" i="8"/>
  <c r="CC145" i="8"/>
  <c r="FQ141" i="8"/>
  <c r="EC141" i="8"/>
  <c r="DQ141" i="8"/>
  <c r="BY141" i="8"/>
  <c r="DA140" i="8"/>
  <c r="ES140" i="8"/>
  <c r="CE140" i="8"/>
  <c r="CV140" i="8"/>
  <c r="EN140" i="8"/>
  <c r="DX140" i="8"/>
  <c r="BU140" i="8"/>
  <c r="DM140" i="8"/>
  <c r="FE140" i="8"/>
  <c r="DT140" i="8"/>
  <c r="BQ140" i="8"/>
  <c r="DI140" i="8"/>
  <c r="FA140" i="8"/>
  <c r="CR140" i="8"/>
  <c r="FQ140" i="8"/>
  <c r="DC140" i="8"/>
  <c r="CN140" i="8"/>
  <c r="FM140" i="8"/>
  <c r="CY140" i="8"/>
  <c r="BL140" i="8"/>
  <c r="EV140" i="8"/>
  <c r="EK140" i="8"/>
  <c r="BW140" i="8"/>
  <c r="BH140" i="8"/>
  <c r="ER140" i="8"/>
  <c r="EG140" i="8"/>
  <c r="BS140" i="8"/>
  <c r="EB140" i="8"/>
  <c r="BY140" i="8"/>
  <c r="DQ140" i="8"/>
  <c r="FI140" i="8"/>
  <c r="BC140" i="8"/>
  <c r="EM140" i="8"/>
  <c r="DA136" i="8"/>
  <c r="ES136" i="8"/>
  <c r="CE136" i="8"/>
  <c r="CV136" i="8"/>
  <c r="EN136" i="8"/>
  <c r="DX136" i="8"/>
  <c r="FP136" i="8"/>
  <c r="BU136" i="8"/>
  <c r="DM136" i="8"/>
  <c r="FE136" i="8"/>
  <c r="DT136" i="8"/>
  <c r="FL136" i="8"/>
  <c r="BQ136" i="8"/>
  <c r="DI136" i="8"/>
  <c r="FA136" i="8"/>
  <c r="CR136" i="8"/>
  <c r="FQ136" i="8"/>
  <c r="DC136" i="8"/>
  <c r="CN136" i="8"/>
  <c r="FM136" i="8"/>
  <c r="CY136" i="8"/>
  <c r="BL136" i="8"/>
  <c r="EV136" i="8"/>
  <c r="EK136" i="8"/>
  <c r="BW136" i="8"/>
  <c r="BH136" i="8"/>
  <c r="ER136" i="8"/>
  <c r="EG136" i="8"/>
  <c r="BS136" i="8"/>
  <c r="EB136" i="8"/>
  <c r="BY136" i="8"/>
  <c r="DQ136" i="8"/>
  <c r="FI136" i="8"/>
  <c r="BC136" i="8"/>
  <c r="EM136" i="8"/>
  <c r="DM135" i="8"/>
  <c r="FE135" i="8"/>
  <c r="DB135" i="8"/>
  <c r="ET135" i="8"/>
  <c r="CF135" i="8"/>
  <c r="DI135" i="8"/>
  <c r="FA135" i="8"/>
  <c r="CX135" i="8"/>
  <c r="EP135" i="8"/>
  <c r="CB135" i="8"/>
  <c r="DY135" i="8"/>
  <c r="FQ135" i="8"/>
  <c r="BV135" i="8"/>
  <c r="DN135" i="8"/>
  <c r="FF135" i="8"/>
  <c r="DU135" i="8"/>
  <c r="FM135" i="8"/>
  <c r="BR135" i="8"/>
  <c r="DJ135" i="8"/>
  <c r="FB135" i="8"/>
  <c r="CS135" i="8"/>
  <c r="EK135" i="8"/>
  <c r="FR135" i="8"/>
  <c r="DD135" i="8"/>
  <c r="CO135" i="8"/>
  <c r="EG135" i="8"/>
  <c r="FN135" i="8"/>
  <c r="CZ135" i="8"/>
  <c r="FI135" i="8"/>
  <c r="EX135" i="8"/>
  <c r="CJ135" i="8"/>
  <c r="BI135" i="8"/>
  <c r="ES135" i="8"/>
  <c r="EH135" i="8"/>
  <c r="BT135" i="8"/>
  <c r="EC135" i="8"/>
  <c r="BZ135" i="8"/>
  <c r="DR135" i="8"/>
  <c r="FJ135" i="8"/>
  <c r="BD135" i="8"/>
  <c r="EN135" i="8"/>
  <c r="CN134" i="8"/>
  <c r="CB134" i="8"/>
  <c r="FI146" i="8"/>
  <c r="FE146" i="8"/>
  <c r="FA146" i="8"/>
  <c r="DQ146" i="8"/>
  <c r="FJ145" i="8"/>
  <c r="FF145" i="8"/>
  <c r="FB145" i="8"/>
  <c r="DR145" i="8"/>
  <c r="FG144" i="8"/>
  <c r="FC144" i="8"/>
  <c r="FD143" i="8"/>
  <c r="EV143" i="8"/>
  <c r="ER143" i="8"/>
  <c r="EB143" i="8"/>
  <c r="DX143" i="8"/>
  <c r="DT143" i="8"/>
  <c r="CR143" i="8"/>
  <c r="CN143" i="8"/>
  <c r="BL143" i="8"/>
  <c r="BH143" i="8"/>
  <c r="FI142" i="8"/>
  <c r="FE142" i="8"/>
  <c r="FA142" i="8"/>
  <c r="ES142" i="8"/>
  <c r="EC142" i="8"/>
  <c r="DY142" i="8"/>
  <c r="DU142" i="8"/>
  <c r="DQ142" i="8"/>
  <c r="CS142" i="8"/>
  <c r="CO142" i="8"/>
  <c r="BI142" i="8"/>
  <c r="FJ141" i="8"/>
  <c r="FF141" i="8"/>
  <c r="FB141" i="8"/>
  <c r="ET141" i="8"/>
  <c r="EP141" i="8"/>
  <c r="DZ141" i="8"/>
  <c r="DV141" i="8"/>
  <c r="DR141" i="8"/>
  <c r="DF141" i="8"/>
  <c r="CP141" i="8"/>
  <c r="BJ141" i="8"/>
  <c r="BF141" i="8"/>
  <c r="FG140" i="8"/>
  <c r="FC140" i="8"/>
  <c r="EU140" i="8"/>
  <c r="EQ140" i="8"/>
  <c r="DW140" i="8"/>
  <c r="DG140" i="8"/>
  <c r="CQ140" i="8"/>
  <c r="CM140" i="8"/>
  <c r="BK140" i="8"/>
  <c r="BG140" i="8"/>
  <c r="FD139" i="8"/>
  <c r="EV139" i="8"/>
  <c r="ER139" i="8"/>
  <c r="EB139" i="8"/>
  <c r="DX139" i="8"/>
  <c r="DT139" i="8"/>
  <c r="CR139" i="8"/>
  <c r="CN139" i="8"/>
  <c r="BL139" i="8"/>
  <c r="BH139" i="8"/>
  <c r="FI138" i="8"/>
  <c r="FE138" i="8"/>
  <c r="FA138" i="8"/>
  <c r="ES138" i="8"/>
  <c r="EC138" i="8"/>
  <c r="DY138" i="8"/>
  <c r="DU138" i="8"/>
  <c r="DQ138" i="8"/>
  <c r="CS138" i="8"/>
  <c r="CO138" i="8"/>
  <c r="BI138" i="8"/>
  <c r="FJ137" i="8"/>
  <c r="FF137" i="8"/>
  <c r="FB137" i="8"/>
  <c r="ET137" i="8"/>
  <c r="EP137" i="8"/>
  <c r="DZ137" i="8"/>
  <c r="DV137" i="8"/>
  <c r="DR137" i="8"/>
  <c r="DF137" i="8"/>
  <c r="CP137" i="8"/>
  <c r="BJ137" i="8"/>
  <c r="BF137" i="8"/>
  <c r="FG136" i="8"/>
  <c r="FC136" i="8"/>
  <c r="EU136" i="8"/>
  <c r="EQ136" i="8"/>
  <c r="DW136" i="8"/>
  <c r="DG136" i="8"/>
  <c r="BK136" i="8"/>
  <c r="BG136" i="8"/>
  <c r="FP135" i="8"/>
  <c r="FL135" i="8"/>
  <c r="FD135" i="8"/>
  <c r="EV135" i="8"/>
  <c r="ER135" i="8"/>
  <c r="FQ134" i="8"/>
  <c r="FM134" i="8"/>
  <c r="FI134" i="8"/>
  <c r="FE134" i="8"/>
  <c r="FA134" i="8"/>
  <c r="ES134" i="8"/>
  <c r="EG134" i="8"/>
  <c r="EC134" i="8"/>
  <c r="DY134" i="8"/>
  <c r="DU134" i="8"/>
  <c r="DQ134" i="8"/>
  <c r="CO134" i="8"/>
  <c r="FF133" i="8"/>
  <c r="ER133" i="8"/>
  <c r="DR133" i="8"/>
  <c r="CG133" i="8"/>
  <c r="DY133" i="8"/>
  <c r="CC133" i="8"/>
  <c r="DU133" i="8"/>
  <c r="DO133" i="8"/>
  <c r="FG133" i="8"/>
  <c r="CS133" i="8"/>
  <c r="DK133" i="8"/>
  <c r="FC133" i="8"/>
  <c r="CO133" i="8"/>
  <c r="FO133" i="8"/>
  <c r="BI133" i="8"/>
  <c r="DA133" i="8"/>
  <c r="ES133" i="8"/>
  <c r="EY133" i="8"/>
  <c r="CK133" i="8"/>
  <c r="EC133" i="8"/>
  <c r="EI133" i="8"/>
  <c r="BU133" i="8"/>
  <c r="EE133" i="8"/>
  <c r="BQ133" i="8"/>
  <c r="FG132" i="8"/>
  <c r="DY132" i="8"/>
  <c r="DQ132" i="8"/>
  <c r="DK132" i="8"/>
  <c r="CF132" i="8"/>
  <c r="DX132" i="8"/>
  <c r="CB132" i="8"/>
  <c r="DT132" i="8"/>
  <c r="CR132" i="8"/>
  <c r="DN132" i="8"/>
  <c r="FF132" i="8"/>
  <c r="CN132" i="8"/>
  <c r="DJ132" i="8"/>
  <c r="FB132" i="8"/>
  <c r="BL132" i="8"/>
  <c r="DD132" i="8"/>
  <c r="EV132" i="8"/>
  <c r="FR132" i="8"/>
  <c r="BH132" i="8"/>
  <c r="CZ132" i="8"/>
  <c r="ER132" i="8"/>
  <c r="FN132" i="8"/>
  <c r="CJ132" i="8"/>
  <c r="EB132" i="8"/>
  <c r="EX132" i="8"/>
  <c r="BT132" i="8"/>
  <c r="EH132" i="8"/>
  <c r="BD132" i="8"/>
  <c r="EN132" i="8"/>
  <c r="BZ132" i="8"/>
  <c r="DR132" i="8"/>
  <c r="FJ132" i="8"/>
  <c r="FR131" i="8"/>
  <c r="FD131" i="8"/>
  <c r="EJ131" i="8"/>
  <c r="DV131" i="8"/>
  <c r="CV131" i="8"/>
  <c r="CN131" i="8"/>
  <c r="CH131" i="8"/>
  <c r="DW131" i="8"/>
  <c r="CQ131" i="8"/>
  <c r="CM131" i="8"/>
  <c r="BK131" i="8"/>
  <c r="BG131" i="8"/>
  <c r="BW129" i="8"/>
  <c r="BS129" i="8"/>
  <c r="DO128" i="8"/>
  <c r="FG128" i="8"/>
  <c r="CH128" i="8"/>
  <c r="DK128" i="8"/>
  <c r="FC128" i="8"/>
  <c r="CD128" i="8"/>
  <c r="CU128" i="8"/>
  <c r="EM128" i="8"/>
  <c r="DW128" i="8"/>
  <c r="FO128" i="8"/>
  <c r="DL128" i="8"/>
  <c r="FD128" i="8"/>
  <c r="BO128" i="8"/>
  <c r="DG128" i="8"/>
  <c r="EY128" i="8"/>
  <c r="CQ128" i="8"/>
  <c r="EI128" i="8"/>
  <c r="FP128" i="8"/>
  <c r="DB128" i="8"/>
  <c r="ET128" i="8"/>
  <c r="CM128" i="8"/>
  <c r="EE128" i="8"/>
  <c r="FL128" i="8"/>
  <c r="CX128" i="8"/>
  <c r="EP128" i="8"/>
  <c r="BK128" i="8"/>
  <c r="EU128" i="8"/>
  <c r="EJ128" i="8"/>
  <c r="BV128" i="8"/>
  <c r="BG128" i="8"/>
  <c r="EQ128" i="8"/>
  <c r="EF128" i="8"/>
  <c r="BR128" i="8"/>
  <c r="FO134" i="8"/>
  <c r="FC134" i="8"/>
  <c r="EM134" i="8"/>
  <c r="DW134" i="8"/>
  <c r="CU134" i="8"/>
  <c r="CE134" i="8"/>
  <c r="BO134" i="8"/>
  <c r="BI134" i="8"/>
  <c r="CE133" i="8"/>
  <c r="DW133" i="8"/>
  <c r="CQ133" i="8"/>
  <c r="DM133" i="8"/>
  <c r="FE133" i="8"/>
  <c r="CM133" i="8"/>
  <c r="DI133" i="8"/>
  <c r="FA133" i="8"/>
  <c r="BK133" i="8"/>
  <c r="DC133" i="8"/>
  <c r="EU133" i="8"/>
  <c r="FQ133" i="8"/>
  <c r="BG133" i="8"/>
  <c r="CY133" i="8"/>
  <c r="EQ133" i="8"/>
  <c r="FM133" i="8"/>
  <c r="BW133" i="8"/>
  <c r="EK133" i="8"/>
  <c r="BS133" i="8"/>
  <c r="EG133" i="8"/>
  <c r="BC133" i="8"/>
  <c r="EM133" i="8"/>
  <c r="BY133" i="8"/>
  <c r="DQ133" i="8"/>
  <c r="FI133" i="8"/>
  <c r="DL132" i="8"/>
  <c r="FD132" i="8"/>
  <c r="FP132" i="8"/>
  <c r="DB132" i="8"/>
  <c r="ET132" i="8"/>
  <c r="FL132" i="8"/>
  <c r="CX132" i="8"/>
  <c r="EP132" i="8"/>
  <c r="EJ132" i="8"/>
  <c r="BV132" i="8"/>
  <c r="EF132" i="8"/>
  <c r="BR132" i="8"/>
  <c r="DL131" i="8"/>
  <c r="DN129" i="8"/>
  <c r="FF129" i="8"/>
  <c r="CG129" i="8"/>
  <c r="DY129" i="8"/>
  <c r="DJ129" i="8"/>
  <c r="FB129" i="8"/>
  <c r="CC129" i="8"/>
  <c r="DU129" i="8"/>
  <c r="DZ129" i="8"/>
  <c r="FR129" i="8"/>
  <c r="DO129" i="8"/>
  <c r="FG129" i="8"/>
  <c r="CS129" i="8"/>
  <c r="DV129" i="8"/>
  <c r="FN129" i="8"/>
  <c r="DK129" i="8"/>
  <c r="FC129" i="8"/>
  <c r="CO129" i="8"/>
  <c r="BN129" i="8"/>
  <c r="DF129" i="8"/>
  <c r="EX129" i="8"/>
  <c r="CP129" i="8"/>
  <c r="EH129" i="8"/>
  <c r="FO129" i="8"/>
  <c r="BI129" i="8"/>
  <c r="DA129" i="8"/>
  <c r="ES129" i="8"/>
  <c r="FJ129" i="8"/>
  <c r="EY129" i="8"/>
  <c r="CK129" i="8"/>
  <c r="EC129" i="8"/>
  <c r="BJ129" i="8"/>
  <c r="ET129" i="8"/>
  <c r="EI129" i="8"/>
  <c r="BU129" i="8"/>
  <c r="BF129" i="8"/>
  <c r="EP129" i="8"/>
  <c r="EE129" i="8"/>
  <c r="BQ129" i="8"/>
  <c r="FA128" i="8"/>
  <c r="DU128" i="8"/>
  <c r="DZ128" i="8"/>
  <c r="DV128" i="8"/>
  <c r="CP128" i="8"/>
  <c r="BJ128" i="8"/>
  <c r="BF128" i="8"/>
  <c r="FI143" i="8"/>
  <c r="FE143" i="8"/>
  <c r="FA143" i="8"/>
  <c r="DQ143" i="8"/>
  <c r="DM143" i="8"/>
  <c r="DI143" i="8"/>
  <c r="FJ142" i="8"/>
  <c r="FF142" i="8"/>
  <c r="FB142" i="8"/>
  <c r="DR142" i="8"/>
  <c r="DN142" i="8"/>
  <c r="DJ142" i="8"/>
  <c r="FG141" i="8"/>
  <c r="FC141" i="8"/>
  <c r="DO141" i="8"/>
  <c r="DK141" i="8"/>
  <c r="FD140" i="8"/>
  <c r="DL140" i="8"/>
  <c r="FI139" i="8"/>
  <c r="FE139" i="8"/>
  <c r="FA139" i="8"/>
  <c r="DQ139" i="8"/>
  <c r="DM139" i="8"/>
  <c r="DI139" i="8"/>
  <c r="FJ138" i="8"/>
  <c r="FF138" i="8"/>
  <c r="FB138" i="8"/>
  <c r="DR138" i="8"/>
  <c r="DN138" i="8"/>
  <c r="DJ138" i="8"/>
  <c r="FG137" i="8"/>
  <c r="FC137" i="8"/>
  <c r="DO137" i="8"/>
  <c r="DK137" i="8"/>
  <c r="FD136" i="8"/>
  <c r="DL136" i="8"/>
  <c r="FN134" i="8"/>
  <c r="FJ134" i="8"/>
  <c r="DR134" i="8"/>
  <c r="BZ134" i="8"/>
  <c r="FN133" i="8"/>
  <c r="EN133" i="8"/>
  <c r="EF133" i="8"/>
  <c r="DZ133" i="8"/>
  <c r="DL133" i="8"/>
  <c r="BZ133" i="8"/>
  <c r="FO132" i="8"/>
  <c r="FA132" i="8"/>
  <c r="EU132" i="8"/>
  <c r="EM132" i="8"/>
  <c r="CM132" i="8"/>
  <c r="CG132" i="8"/>
  <c r="DZ132" i="8"/>
  <c r="DV132" i="8"/>
  <c r="CP132" i="8"/>
  <c r="BJ132" i="8"/>
  <c r="BF132" i="8"/>
  <c r="DM131" i="8"/>
  <c r="FE131" i="8"/>
  <c r="DI131" i="8"/>
  <c r="FA131" i="8"/>
  <c r="FQ131" i="8"/>
  <c r="DC131" i="8"/>
  <c r="EU131" i="8"/>
  <c r="FM131" i="8"/>
  <c r="CY131" i="8"/>
  <c r="EQ131" i="8"/>
  <c r="EK131" i="8"/>
  <c r="BW131" i="8"/>
  <c r="EG131" i="8"/>
  <c r="BS131" i="8"/>
  <c r="BY131" i="8"/>
  <c r="DQ131" i="8"/>
  <c r="FI131" i="8"/>
  <c r="BC131" i="8"/>
  <c r="EM131" i="8"/>
  <c r="DM130" i="8"/>
  <c r="FE130" i="8"/>
  <c r="CF130" i="8"/>
  <c r="DX130" i="8"/>
  <c r="DI130" i="8"/>
  <c r="FA130" i="8"/>
  <c r="CB130" i="8"/>
  <c r="DT130" i="8"/>
  <c r="DY130" i="8"/>
  <c r="FQ130" i="8"/>
  <c r="DN130" i="8"/>
  <c r="FF130" i="8"/>
  <c r="CR130" i="8"/>
  <c r="DU130" i="8"/>
  <c r="FM130" i="8"/>
  <c r="DJ130" i="8"/>
  <c r="FB130" i="8"/>
  <c r="CN130" i="8"/>
  <c r="CS130" i="8"/>
  <c r="EK130" i="8"/>
  <c r="FR130" i="8"/>
  <c r="BL130" i="8"/>
  <c r="DD130" i="8"/>
  <c r="EV130" i="8"/>
  <c r="CO130" i="8"/>
  <c r="EG130" i="8"/>
  <c r="FN130" i="8"/>
  <c r="BH130" i="8"/>
  <c r="CZ130" i="8"/>
  <c r="ER130" i="8"/>
  <c r="FI130" i="8"/>
  <c r="EX130" i="8"/>
  <c r="CJ130" i="8"/>
  <c r="EB130" i="8"/>
  <c r="BI130" i="8"/>
  <c r="ES130" i="8"/>
  <c r="EH130" i="8"/>
  <c r="BT130" i="8"/>
  <c r="EC130" i="8"/>
  <c r="BZ130" i="8"/>
  <c r="DR130" i="8"/>
  <c r="FJ130" i="8"/>
  <c r="BD130" i="8"/>
  <c r="EN130" i="8"/>
  <c r="EN129" i="8"/>
  <c r="DT129" i="8"/>
  <c r="CV129" i="8"/>
  <c r="BD129" i="8"/>
  <c r="FI128" i="8"/>
  <c r="EC128" i="8"/>
  <c r="CK128" i="8"/>
  <c r="CC128" i="8"/>
  <c r="BT128" i="8"/>
  <c r="DF132" i="8"/>
  <c r="FO131" i="8"/>
  <c r="FG131" i="8"/>
  <c r="FC131" i="8"/>
  <c r="EY131" i="8"/>
  <c r="EI131" i="8"/>
  <c r="EE131" i="8"/>
  <c r="DO131" i="8"/>
  <c r="DK131" i="8"/>
  <c r="DG131" i="8"/>
  <c r="FP130" i="8"/>
  <c r="FL130" i="8"/>
  <c r="FD130" i="8"/>
  <c r="EJ130" i="8"/>
  <c r="EF130" i="8"/>
  <c r="DL130" i="8"/>
  <c r="FQ129" i="8"/>
  <c r="FM129" i="8"/>
  <c r="FI129" i="8"/>
  <c r="FE129" i="8"/>
  <c r="FA129" i="8"/>
  <c r="EK129" i="8"/>
  <c r="EG129" i="8"/>
  <c r="DQ129" i="8"/>
  <c r="DM129" i="8"/>
  <c r="DI129" i="8"/>
  <c r="BY129" i="8"/>
  <c r="FR128" i="8"/>
  <c r="FN128" i="8"/>
  <c r="FJ128" i="8"/>
  <c r="FF128" i="8"/>
  <c r="FB128" i="8"/>
  <c r="EX128" i="8"/>
  <c r="EH128" i="8"/>
  <c r="DR128" i="8"/>
  <c r="DN128" i="8"/>
  <c r="DJ128" i="8"/>
  <c r="DF128" i="8"/>
  <c r="BZ128" i="8"/>
  <c r="FO127" i="8"/>
  <c r="FG127" i="8"/>
  <c r="FC127" i="8"/>
  <c r="EY127" i="8"/>
  <c r="EU127" i="8"/>
  <c r="EQ127" i="8"/>
  <c r="EM127" i="8"/>
  <c r="EI127" i="8"/>
  <c r="EE127" i="8"/>
  <c r="DO127" i="8"/>
  <c r="DK127" i="8"/>
  <c r="DG127" i="8"/>
  <c r="DC127" i="8"/>
  <c r="CY127" i="8"/>
  <c r="CE127" i="8"/>
  <c r="BW127" i="8"/>
  <c r="BS127" i="8"/>
  <c r="BC127" i="8"/>
  <c r="FP126" i="8"/>
  <c r="FL126" i="8"/>
  <c r="FD126" i="8"/>
  <c r="EV126" i="8"/>
  <c r="ER126" i="8"/>
  <c r="EN126" i="8"/>
  <c r="EJ126" i="8"/>
  <c r="EF126" i="8"/>
  <c r="EB126" i="8"/>
  <c r="DX126" i="8"/>
  <c r="DT126" i="8"/>
  <c r="DL126" i="8"/>
  <c r="DD126" i="8"/>
  <c r="CZ126" i="8"/>
  <c r="CR126" i="8"/>
  <c r="CN126" i="8"/>
  <c r="CJ126" i="8"/>
  <c r="CF126" i="8"/>
  <c r="CB126" i="8"/>
  <c r="BT126" i="8"/>
  <c r="BL126" i="8"/>
  <c r="BH126" i="8"/>
  <c r="BD126" i="8"/>
  <c r="FQ125" i="8"/>
  <c r="FM125" i="8"/>
  <c r="FI125" i="8"/>
  <c r="FE125" i="8"/>
  <c r="FA125" i="8"/>
  <c r="ES125" i="8"/>
  <c r="EK125" i="8"/>
  <c r="EG125" i="8"/>
  <c r="EC125" i="8"/>
  <c r="DY125" i="8"/>
  <c r="DU125" i="8"/>
  <c r="DQ125" i="8"/>
  <c r="DM125" i="8"/>
  <c r="DI125" i="8"/>
  <c r="DA125" i="8"/>
  <c r="CS125" i="8"/>
  <c r="CO125" i="8"/>
  <c r="CK125" i="8"/>
  <c r="CG125" i="8"/>
  <c r="CC125" i="8"/>
  <c r="BY125" i="8"/>
  <c r="BU125" i="8"/>
  <c r="BQ125" i="8"/>
  <c r="BI125" i="8"/>
  <c r="FR124" i="8"/>
  <c r="FN124" i="8"/>
  <c r="FJ124" i="8"/>
  <c r="FF124" i="8"/>
  <c r="FB124" i="8"/>
  <c r="EX124" i="8"/>
  <c r="ET124" i="8"/>
  <c r="EP124" i="8"/>
  <c r="EH124" i="8"/>
  <c r="DR124" i="8"/>
  <c r="DN124" i="8"/>
  <c r="DJ124" i="8"/>
  <c r="DF124" i="8"/>
  <c r="DB124" i="8"/>
  <c r="CX124" i="8"/>
  <c r="CH124" i="8"/>
  <c r="CD124" i="8"/>
  <c r="BZ124" i="8"/>
  <c r="BV124" i="8"/>
  <c r="BR124" i="8"/>
  <c r="FO123" i="8"/>
  <c r="FG123" i="8"/>
  <c r="FC123" i="8"/>
  <c r="EY123" i="8"/>
  <c r="EU123" i="8"/>
  <c r="EQ123" i="8"/>
  <c r="EM123" i="8"/>
  <c r="EI123" i="8"/>
  <c r="EE123" i="8"/>
  <c r="DO123" i="8"/>
  <c r="DK123" i="8"/>
  <c r="DG123" i="8"/>
  <c r="DC123" i="8"/>
  <c r="CY123" i="8"/>
  <c r="CE123" i="8"/>
  <c r="BW123" i="8"/>
  <c r="BS123" i="8"/>
  <c r="BC123" i="8"/>
  <c r="FP122" i="8"/>
  <c r="FL122" i="8"/>
  <c r="EP122" i="8"/>
  <c r="EF122" i="8"/>
  <c r="DB122" i="8"/>
  <c r="CR122" i="8"/>
  <c r="CB122" i="8"/>
  <c r="BR122" i="8"/>
  <c r="BH122" i="8"/>
  <c r="BD122" i="8"/>
  <c r="DA122" i="8"/>
  <c r="BU122" i="8"/>
  <c r="BQ122" i="8"/>
  <c r="FE121" i="8"/>
  <c r="EY121" i="8"/>
  <c r="EQ121" i="8"/>
  <c r="DW121" i="8"/>
  <c r="CK121" i="8"/>
  <c r="BI121" i="8"/>
  <c r="DZ120" i="8"/>
  <c r="DM119" i="8"/>
  <c r="FE119" i="8"/>
  <c r="CF119" i="8"/>
  <c r="DI119" i="8"/>
  <c r="FA119" i="8"/>
  <c r="CB119" i="8"/>
  <c r="DY119" i="8"/>
  <c r="FQ119" i="8"/>
  <c r="DN119" i="8"/>
  <c r="FF119" i="8"/>
  <c r="DU119" i="8"/>
  <c r="FM119" i="8"/>
  <c r="DJ119" i="8"/>
  <c r="FB119" i="8"/>
  <c r="CS119" i="8"/>
  <c r="EK119" i="8"/>
  <c r="FR119" i="8"/>
  <c r="DD119" i="8"/>
  <c r="CO119" i="8"/>
  <c r="EG119" i="8"/>
  <c r="FN119" i="8"/>
  <c r="CZ119" i="8"/>
  <c r="FI119" i="8"/>
  <c r="EX119" i="8"/>
  <c r="CJ119" i="8"/>
  <c r="BI119" i="8"/>
  <c r="ES119" i="8"/>
  <c r="EH119" i="8"/>
  <c r="BT119" i="8"/>
  <c r="EC119" i="8"/>
  <c r="BZ119" i="8"/>
  <c r="DR119" i="8"/>
  <c r="FJ119" i="8"/>
  <c r="BD119" i="8"/>
  <c r="EN119" i="8"/>
  <c r="BI122" i="8"/>
  <c r="ES122" i="8"/>
  <c r="DL121" i="8"/>
  <c r="FD121" i="8"/>
  <c r="FP121" i="8"/>
  <c r="DB121" i="8"/>
  <c r="FL121" i="8"/>
  <c r="CX121" i="8"/>
  <c r="EJ121" i="8"/>
  <c r="BV121" i="8"/>
  <c r="EF121" i="8"/>
  <c r="BR121" i="8"/>
  <c r="DL120" i="8"/>
  <c r="FD120" i="8"/>
  <c r="CE120" i="8"/>
  <c r="CV120" i="8"/>
  <c r="EN120" i="8"/>
  <c r="DX120" i="8"/>
  <c r="FP120" i="8"/>
  <c r="DM120" i="8"/>
  <c r="FE120" i="8"/>
  <c r="DT120" i="8"/>
  <c r="FL120" i="8"/>
  <c r="DI120" i="8"/>
  <c r="FA120" i="8"/>
  <c r="CR120" i="8"/>
  <c r="EJ120" i="8"/>
  <c r="FQ120" i="8"/>
  <c r="DC120" i="8"/>
  <c r="CN120" i="8"/>
  <c r="EF120" i="8"/>
  <c r="FM120" i="8"/>
  <c r="CY120" i="8"/>
  <c r="BL120" i="8"/>
  <c r="EV120" i="8"/>
  <c r="EK120" i="8"/>
  <c r="BW120" i="8"/>
  <c r="BH120" i="8"/>
  <c r="ER120" i="8"/>
  <c r="EG120" i="8"/>
  <c r="BS120" i="8"/>
  <c r="EB120" i="8"/>
  <c r="BY120" i="8"/>
  <c r="DQ120" i="8"/>
  <c r="FI120" i="8"/>
  <c r="BC120" i="8"/>
  <c r="EM120" i="8"/>
  <c r="ES131" i="8"/>
  <c r="EC131" i="8"/>
  <c r="DY131" i="8"/>
  <c r="DU131" i="8"/>
  <c r="DA131" i="8"/>
  <c r="ET130" i="8"/>
  <c r="EP130" i="8"/>
  <c r="DZ130" i="8"/>
  <c r="DV130" i="8"/>
  <c r="DB130" i="8"/>
  <c r="CX130" i="8"/>
  <c r="EU129" i="8"/>
  <c r="EQ129" i="8"/>
  <c r="EM129" i="8"/>
  <c r="DW129" i="8"/>
  <c r="DC129" i="8"/>
  <c r="CY129" i="8"/>
  <c r="EV128" i="8"/>
  <c r="ER128" i="8"/>
  <c r="EN128" i="8"/>
  <c r="EB128" i="8"/>
  <c r="DX128" i="8"/>
  <c r="DT128" i="8"/>
  <c r="DD128" i="8"/>
  <c r="CZ128" i="8"/>
  <c r="FQ127" i="8"/>
  <c r="FM127" i="8"/>
  <c r="FI127" i="8"/>
  <c r="FE127" i="8"/>
  <c r="FA127" i="8"/>
  <c r="ES127" i="8"/>
  <c r="EK127" i="8"/>
  <c r="EG127" i="8"/>
  <c r="EC127" i="8"/>
  <c r="DY127" i="8"/>
  <c r="DU127" i="8"/>
  <c r="DQ127" i="8"/>
  <c r="DM127" i="8"/>
  <c r="DI127" i="8"/>
  <c r="DA127" i="8"/>
  <c r="BY127" i="8"/>
  <c r="FR126" i="8"/>
  <c r="FN126" i="8"/>
  <c r="FJ126" i="8"/>
  <c r="FF126" i="8"/>
  <c r="FB126" i="8"/>
  <c r="EX126" i="8"/>
  <c r="ET126" i="8"/>
  <c r="EP126" i="8"/>
  <c r="EH126" i="8"/>
  <c r="DZ126" i="8"/>
  <c r="DV126" i="8"/>
  <c r="DR126" i="8"/>
  <c r="DN126" i="8"/>
  <c r="DJ126" i="8"/>
  <c r="DB126" i="8"/>
  <c r="CX126" i="8"/>
  <c r="BZ126" i="8"/>
  <c r="FO125" i="8"/>
  <c r="FG125" i="8"/>
  <c r="FC125" i="8"/>
  <c r="EY125" i="8"/>
  <c r="EU125" i="8"/>
  <c r="EQ125" i="8"/>
  <c r="EM125" i="8"/>
  <c r="EI125" i="8"/>
  <c r="EE125" i="8"/>
  <c r="DW125" i="8"/>
  <c r="DO125" i="8"/>
  <c r="DK125" i="8"/>
  <c r="DC125" i="8"/>
  <c r="CY125" i="8"/>
  <c r="FP124" i="8"/>
  <c r="FL124" i="8"/>
  <c r="FD124" i="8"/>
  <c r="EV124" i="8"/>
  <c r="ER124" i="8"/>
  <c r="EN124" i="8"/>
  <c r="EJ124" i="8"/>
  <c r="EF124" i="8"/>
  <c r="EB124" i="8"/>
  <c r="DX124" i="8"/>
  <c r="DT124" i="8"/>
  <c r="DL124" i="8"/>
  <c r="DD124" i="8"/>
  <c r="CZ124" i="8"/>
  <c r="FQ123" i="8"/>
  <c r="FM123" i="8"/>
  <c r="FI123" i="8"/>
  <c r="FE123" i="8"/>
  <c r="FA123" i="8"/>
  <c r="ES123" i="8"/>
  <c r="EK123" i="8"/>
  <c r="EG123" i="8"/>
  <c r="DY123" i="8"/>
  <c r="DU123" i="8"/>
  <c r="DQ123" i="8"/>
  <c r="DM123" i="8"/>
  <c r="DI123" i="8"/>
  <c r="DA123" i="8"/>
  <c r="BY123" i="8"/>
  <c r="FR122" i="8"/>
  <c r="FN122" i="8"/>
  <c r="FJ122" i="8"/>
  <c r="FF122" i="8"/>
  <c r="FB122" i="8"/>
  <c r="ER122" i="8"/>
  <c r="EN122" i="8"/>
  <c r="DX122" i="8"/>
  <c r="DN122" i="8"/>
  <c r="DD122" i="8"/>
  <c r="CU122" i="8"/>
  <c r="CJ122" i="8"/>
  <c r="CE122" i="8"/>
  <c r="BZ122" i="8"/>
  <c r="BT122" i="8"/>
  <c r="BO122" i="8"/>
  <c r="DM122" i="8"/>
  <c r="DI122" i="8"/>
  <c r="FA122" i="8"/>
  <c r="EK122" i="8"/>
  <c r="EG122" i="8"/>
  <c r="BY122" i="8"/>
  <c r="DQ122" i="8"/>
  <c r="FA121" i="8"/>
  <c r="EU121" i="8"/>
  <c r="CM121" i="8"/>
  <c r="CG121" i="8"/>
  <c r="BY121" i="8"/>
  <c r="DZ121" i="8"/>
  <c r="DV121" i="8"/>
  <c r="CP121" i="8"/>
  <c r="BJ121" i="8"/>
  <c r="BF121" i="8"/>
  <c r="FJ120" i="8"/>
  <c r="CD120" i="8"/>
  <c r="DW120" i="8"/>
  <c r="CQ120" i="8"/>
  <c r="CM120" i="8"/>
  <c r="BK120" i="8"/>
  <c r="BG120" i="8"/>
  <c r="FP127" i="8"/>
  <c r="FL127" i="8"/>
  <c r="FD127" i="8"/>
  <c r="EV127" i="8"/>
  <c r="ER127" i="8"/>
  <c r="EN127" i="8"/>
  <c r="EJ127" i="8"/>
  <c r="EF127" i="8"/>
  <c r="FQ126" i="8"/>
  <c r="FM126" i="8"/>
  <c r="FE126" i="8"/>
  <c r="FA126" i="8"/>
  <c r="ES126" i="8"/>
  <c r="EK126" i="8"/>
  <c r="EG126" i="8"/>
  <c r="FR125" i="8"/>
  <c r="FN125" i="8"/>
  <c r="FF125" i="8"/>
  <c r="FB125" i="8"/>
  <c r="EX125" i="8"/>
  <c r="ET125" i="8"/>
  <c r="EP125" i="8"/>
  <c r="EH125" i="8"/>
  <c r="DF125" i="8"/>
  <c r="FO124" i="8"/>
  <c r="FG124" i="8"/>
  <c r="FC124" i="8"/>
  <c r="EY124" i="8"/>
  <c r="EU124" i="8"/>
  <c r="EQ124" i="8"/>
  <c r="EM124" i="8"/>
  <c r="EI124" i="8"/>
  <c r="EE124" i="8"/>
  <c r="DG124" i="8"/>
  <c r="FP123" i="8"/>
  <c r="FL123" i="8"/>
  <c r="FD123" i="8"/>
  <c r="EV123" i="8"/>
  <c r="ER123" i="8"/>
  <c r="EN123" i="8"/>
  <c r="EJ123" i="8"/>
  <c r="EF123" i="8"/>
  <c r="FQ122" i="8"/>
  <c r="FM122" i="8"/>
  <c r="FI122" i="8"/>
  <c r="EV122" i="8"/>
  <c r="EM122" i="8"/>
  <c r="EH122" i="8"/>
  <c r="DW122" i="8"/>
  <c r="DR122" i="8"/>
  <c r="CN122" i="8"/>
  <c r="FM121" i="8"/>
  <c r="FG121" i="8"/>
  <c r="EE121" i="8"/>
  <c r="DY121" i="8"/>
  <c r="DK121" i="8"/>
  <c r="BK121" i="8"/>
  <c r="CF121" i="8"/>
  <c r="DX121" i="8"/>
  <c r="CB121" i="8"/>
  <c r="DT121" i="8"/>
  <c r="CR121" i="8"/>
  <c r="DN121" i="8"/>
  <c r="FF121" i="8"/>
  <c r="CN121" i="8"/>
  <c r="DJ121" i="8"/>
  <c r="FB121" i="8"/>
  <c r="BL121" i="8"/>
  <c r="DD121" i="8"/>
  <c r="EV121" i="8"/>
  <c r="FR121" i="8"/>
  <c r="BH121" i="8"/>
  <c r="CZ121" i="8"/>
  <c r="ER121" i="8"/>
  <c r="FN121" i="8"/>
  <c r="CJ121" i="8"/>
  <c r="EB121" i="8"/>
  <c r="EX121" i="8"/>
  <c r="BT121" i="8"/>
  <c r="EH121" i="8"/>
  <c r="BD121" i="8"/>
  <c r="EN121" i="8"/>
  <c r="BZ121" i="8"/>
  <c r="DR121" i="8"/>
  <c r="FJ121" i="8"/>
  <c r="FR120" i="8"/>
  <c r="DR120" i="8"/>
  <c r="BN120" i="8"/>
  <c r="BU120" i="8"/>
  <c r="BQ120" i="8"/>
  <c r="ET121" i="8"/>
  <c r="EP121" i="8"/>
  <c r="DF121" i="8"/>
  <c r="FO120" i="8"/>
  <c r="FG120" i="8"/>
  <c r="FC120" i="8"/>
  <c r="EY120" i="8"/>
  <c r="EU120" i="8"/>
  <c r="EQ120" i="8"/>
  <c r="EI120" i="8"/>
  <c r="EE120" i="8"/>
  <c r="DO120" i="8"/>
  <c r="DK120" i="8"/>
  <c r="DG120" i="8"/>
  <c r="FP119" i="8"/>
  <c r="FL119" i="8"/>
  <c r="FD119" i="8"/>
  <c r="EV119" i="8"/>
  <c r="ER119" i="8"/>
  <c r="EJ119" i="8"/>
  <c r="EF119" i="8"/>
  <c r="DL119" i="8"/>
  <c r="FQ118" i="8"/>
  <c r="FM118" i="8"/>
  <c r="FI118" i="8"/>
  <c r="FE118" i="8"/>
  <c r="FA118" i="8"/>
  <c r="ES118" i="8"/>
  <c r="EK118" i="8"/>
  <c r="EG118" i="8"/>
  <c r="DQ118" i="8"/>
  <c r="DM118" i="8"/>
  <c r="DI118" i="8"/>
  <c r="DA118" i="8"/>
  <c r="CK118" i="8"/>
  <c r="CG118" i="8"/>
  <c r="CC118" i="8"/>
  <c r="BU118" i="8"/>
  <c r="BQ118" i="8"/>
  <c r="FJ117" i="8"/>
  <c r="FE117" i="8"/>
  <c r="EJ117" i="8"/>
  <c r="DU117" i="8"/>
  <c r="DQ117" i="8"/>
  <c r="DL117" i="8"/>
  <c r="DA117" i="8"/>
  <c r="CV117" i="8"/>
  <c r="DC117" i="8"/>
  <c r="CY117" i="8"/>
  <c r="BW117" i="8"/>
  <c r="BS117" i="8"/>
  <c r="BC117" i="8"/>
  <c r="EM117" i="8"/>
  <c r="FO116" i="8"/>
  <c r="FJ116" i="8"/>
  <c r="FA116" i="8"/>
  <c r="EG116" i="8"/>
  <c r="DA116" i="8"/>
  <c r="DD116" i="8"/>
  <c r="CZ116" i="8"/>
  <c r="BT116" i="8"/>
  <c r="DB115" i="8"/>
  <c r="ET115" i="8"/>
  <c r="CF115" i="8"/>
  <c r="CX115" i="8"/>
  <c r="EP115" i="8"/>
  <c r="CB115" i="8"/>
  <c r="DY115" i="8"/>
  <c r="BV115" i="8"/>
  <c r="DN115" i="8"/>
  <c r="FF115" i="8"/>
  <c r="DU115" i="8"/>
  <c r="BR115" i="8"/>
  <c r="DJ115" i="8"/>
  <c r="FB115" i="8"/>
  <c r="CS115" i="8"/>
  <c r="DD115" i="8"/>
  <c r="CO115" i="8"/>
  <c r="CZ115" i="8"/>
  <c r="EX115" i="8"/>
  <c r="CJ115" i="8"/>
  <c r="BI115" i="8"/>
  <c r="ES115" i="8"/>
  <c r="EH115" i="8"/>
  <c r="BT115" i="8"/>
  <c r="EC115" i="8"/>
  <c r="BZ115" i="8"/>
  <c r="DR115" i="8"/>
  <c r="FJ115" i="8"/>
  <c r="BD115" i="8"/>
  <c r="EN115" i="8"/>
  <c r="BO117" i="8"/>
  <c r="DG117" i="8"/>
  <c r="BK117" i="8"/>
  <c r="EU117" i="8"/>
  <c r="BG117" i="8"/>
  <c r="EQ117" i="8"/>
  <c r="CR116" i="8"/>
  <c r="DC116" i="8"/>
  <c r="CN116" i="8"/>
  <c r="CY116" i="8"/>
  <c r="BL116" i="8"/>
  <c r="EV116" i="8"/>
  <c r="BW116" i="8"/>
  <c r="BH116" i="8"/>
  <c r="ER116" i="8"/>
  <c r="BS116" i="8"/>
  <c r="EB116" i="8"/>
  <c r="BC116" i="8"/>
  <c r="EM116" i="8"/>
  <c r="ES120" i="8"/>
  <c r="EC120" i="8"/>
  <c r="DY120" i="8"/>
  <c r="DU120" i="8"/>
  <c r="DA120" i="8"/>
  <c r="ET119" i="8"/>
  <c r="EP119" i="8"/>
  <c r="DZ119" i="8"/>
  <c r="DV119" i="8"/>
  <c r="DB119" i="8"/>
  <c r="CX119" i="8"/>
  <c r="FO118" i="8"/>
  <c r="FG118" i="8"/>
  <c r="FC118" i="8"/>
  <c r="EY118" i="8"/>
  <c r="EU118" i="8"/>
  <c r="EQ118" i="8"/>
  <c r="EI118" i="8"/>
  <c r="EE118" i="8"/>
  <c r="DW118" i="8"/>
  <c r="DO118" i="8"/>
  <c r="DK118" i="8"/>
  <c r="DC118" i="8"/>
  <c r="CY118" i="8"/>
  <c r="BW118" i="8"/>
  <c r="BS118" i="8"/>
  <c r="FQ117" i="8"/>
  <c r="FL117" i="8"/>
  <c r="ER117" i="8"/>
  <c r="DD117" i="8"/>
  <c r="CX117" i="8"/>
  <c r="CD117" i="8"/>
  <c r="BJ117" i="8"/>
  <c r="DO117" i="8"/>
  <c r="FG117" i="8"/>
  <c r="DK117" i="8"/>
  <c r="FC117" i="8"/>
  <c r="FO117" i="8"/>
  <c r="EY117" i="8"/>
  <c r="EI117" i="8"/>
  <c r="EE117" i="8"/>
  <c r="FR116" i="8"/>
  <c r="FM116" i="8"/>
  <c r="EY116" i="8"/>
  <c r="ES116" i="8"/>
  <c r="EK116" i="8"/>
  <c r="DV116" i="8"/>
  <c r="DQ116" i="8"/>
  <c r="CH116" i="8"/>
  <c r="DL116" i="8"/>
  <c r="FD116" i="8"/>
  <c r="DW116" i="8"/>
  <c r="BO116" i="8"/>
  <c r="DG116" i="8"/>
  <c r="FP116" i="8"/>
  <c r="CQ116" i="8"/>
  <c r="EI116" i="8"/>
  <c r="FL116" i="8"/>
  <c r="CM116" i="8"/>
  <c r="EE116" i="8"/>
  <c r="EJ116" i="8"/>
  <c r="BK116" i="8"/>
  <c r="EU116" i="8"/>
  <c r="EF116" i="8"/>
  <c r="BG116" i="8"/>
  <c r="EQ116" i="8"/>
  <c r="FR118" i="8"/>
  <c r="FN118" i="8"/>
  <c r="FF118" i="8"/>
  <c r="FB118" i="8"/>
  <c r="EX118" i="8"/>
  <c r="ET118" i="8"/>
  <c r="EP118" i="8"/>
  <c r="EH118" i="8"/>
  <c r="DF118" i="8"/>
  <c r="FP117" i="8"/>
  <c r="FA117" i="8"/>
  <c r="EV117" i="8"/>
  <c r="EP117" i="8"/>
  <c r="EF117" i="8"/>
  <c r="DR117" i="8"/>
  <c r="DB117" i="8"/>
  <c r="CC117" i="8"/>
  <c r="BY117" i="8"/>
  <c r="BT117" i="8"/>
  <c r="FQ116" i="8"/>
  <c r="FB116" i="8"/>
  <c r="DI116" i="8"/>
  <c r="BZ116" i="8"/>
  <c r="BU116" i="8"/>
  <c r="BN116" i="8"/>
  <c r="FP115" i="8"/>
  <c r="FL115" i="8"/>
  <c r="FD115" i="8"/>
  <c r="EV115" i="8"/>
  <c r="ER115" i="8"/>
  <c r="EJ115" i="8"/>
  <c r="EF115" i="8"/>
  <c r="EB115" i="8"/>
  <c r="DX115" i="8"/>
  <c r="DT115" i="8"/>
  <c r="CR115" i="8"/>
  <c r="CN115" i="8"/>
  <c r="BL115" i="8"/>
  <c r="BH115" i="8"/>
  <c r="DI114" i="8"/>
  <c r="CO114" i="8"/>
  <c r="DL114" i="8"/>
  <c r="FD114" i="8"/>
  <c r="FP114" i="8"/>
  <c r="FL114" i="8"/>
  <c r="EJ114" i="8"/>
  <c r="EF114" i="8"/>
  <c r="DY113" i="8"/>
  <c r="BV113" i="8"/>
  <c r="DN113" i="8"/>
  <c r="DU113" i="8"/>
  <c r="BR113" i="8"/>
  <c r="DJ113" i="8"/>
  <c r="FB113" i="8"/>
  <c r="BI113" i="8"/>
  <c r="ES113" i="8"/>
  <c r="EH113" i="8"/>
  <c r="EC113" i="8"/>
  <c r="BZ113" i="8"/>
  <c r="DR113" i="8"/>
  <c r="DY111" i="8"/>
  <c r="CH86" i="8"/>
  <c r="EV86" i="8"/>
  <c r="DD86" i="8"/>
  <c r="CD86" i="8"/>
  <c r="CZ86" i="8"/>
  <c r="ER86" i="8"/>
  <c r="CU86" i="8"/>
  <c r="EM86" i="8"/>
  <c r="BY86" i="8"/>
  <c r="DW86" i="8"/>
  <c r="BT86" i="8"/>
  <c r="DL86" i="8"/>
  <c r="DR86" i="8"/>
  <c r="BO86" i="8"/>
  <c r="DG86" i="8"/>
  <c r="DB86" i="8"/>
  <c r="CQ86" i="8"/>
  <c r="FE86" i="8"/>
  <c r="FP86" i="8"/>
  <c r="CX86" i="8"/>
  <c r="CM86" i="8"/>
  <c r="FA86" i="8"/>
  <c r="BV86" i="8"/>
  <c r="BK86" i="8"/>
  <c r="EU86" i="8"/>
  <c r="CG86" i="8"/>
  <c r="FQ86" i="8"/>
  <c r="EJ86" i="8"/>
  <c r="DY86" i="8"/>
  <c r="BR86" i="8"/>
  <c r="BG86" i="8"/>
  <c r="EQ86" i="8"/>
  <c r="DU86" i="8"/>
  <c r="CC86" i="8"/>
  <c r="EF86" i="8"/>
  <c r="FM86" i="8"/>
  <c r="CU112" i="8"/>
  <c r="EM112" i="8"/>
  <c r="BO112" i="8"/>
  <c r="DG112" i="8"/>
  <c r="DB112" i="8"/>
  <c r="CQ112" i="8"/>
  <c r="CX112" i="8"/>
  <c r="CM112" i="8"/>
  <c r="BV112" i="8"/>
  <c r="BK112" i="8"/>
  <c r="EU112" i="8"/>
  <c r="BR112" i="8"/>
  <c r="BG112" i="8"/>
  <c r="EQ112" i="8"/>
  <c r="CH111" i="8"/>
  <c r="DZ111" i="8"/>
  <c r="FR111" i="8"/>
  <c r="DD111" i="8"/>
  <c r="CD111" i="8"/>
  <c r="DV111" i="8"/>
  <c r="FN111" i="8"/>
  <c r="CZ111" i="8"/>
  <c r="DF111" i="8"/>
  <c r="EX111" i="8"/>
  <c r="CU111" i="8"/>
  <c r="CP111" i="8"/>
  <c r="EH111" i="8"/>
  <c r="DW111" i="8"/>
  <c r="BT111" i="8"/>
  <c r="DL111" i="8"/>
  <c r="FD111" i="8"/>
  <c r="DR111" i="8"/>
  <c r="FJ111" i="8"/>
  <c r="BO111" i="8"/>
  <c r="DG111" i="8"/>
  <c r="BJ111" i="8"/>
  <c r="DB111" i="8"/>
  <c r="ET111" i="8"/>
  <c r="CQ111" i="8"/>
  <c r="FP111" i="8"/>
  <c r="BF111" i="8"/>
  <c r="CX111" i="8"/>
  <c r="EP111" i="8"/>
  <c r="CM111" i="8"/>
  <c r="FL111" i="8"/>
  <c r="BV111" i="8"/>
  <c r="BK111" i="8"/>
  <c r="EU111" i="8"/>
  <c r="EJ111" i="8"/>
  <c r="BR111" i="8"/>
  <c r="BG111" i="8"/>
  <c r="EQ111" i="8"/>
  <c r="EF111" i="8"/>
  <c r="CE110" i="8"/>
  <c r="DW110" i="8"/>
  <c r="FO110" i="8"/>
  <c r="DA110" i="8"/>
  <c r="DG110" i="8"/>
  <c r="EY110" i="8"/>
  <c r="CV110" i="8"/>
  <c r="CQ110" i="8"/>
  <c r="EI110" i="8"/>
  <c r="DX110" i="8"/>
  <c r="BU110" i="8"/>
  <c r="DM110" i="8"/>
  <c r="FE110" i="8"/>
  <c r="CM110" i="8"/>
  <c r="EE110" i="8"/>
  <c r="DT110" i="8"/>
  <c r="BQ110" i="8"/>
  <c r="DI110" i="8"/>
  <c r="FA110" i="8"/>
  <c r="BK110" i="8"/>
  <c r="DC110" i="8"/>
  <c r="EU110" i="8"/>
  <c r="CR110" i="8"/>
  <c r="FQ110" i="8"/>
  <c r="BG110" i="8"/>
  <c r="CY110" i="8"/>
  <c r="EQ110" i="8"/>
  <c r="CN110" i="8"/>
  <c r="FM110" i="8"/>
  <c r="BW110" i="8"/>
  <c r="BL110" i="8"/>
  <c r="EV110" i="8"/>
  <c r="EK110" i="8"/>
  <c r="BS110" i="8"/>
  <c r="BH110" i="8"/>
  <c r="ER110" i="8"/>
  <c r="EG110" i="8"/>
  <c r="BC110" i="8"/>
  <c r="EM110" i="8"/>
  <c r="EB110" i="8"/>
  <c r="BY110" i="8"/>
  <c r="DQ110" i="8"/>
  <c r="FI110" i="8"/>
  <c r="CE107" i="8"/>
  <c r="DA107" i="8"/>
  <c r="FO107" i="8"/>
  <c r="CV107" i="8"/>
  <c r="EY107" i="8"/>
  <c r="BZ107" i="8"/>
  <c r="FJ107" i="8"/>
  <c r="DX107" i="8"/>
  <c r="EI107" i="8"/>
  <c r="BU107" i="8"/>
  <c r="DT107" i="8"/>
  <c r="DI107" i="8"/>
  <c r="FA107" i="8"/>
  <c r="DC107" i="8"/>
  <c r="CR107" i="8"/>
  <c r="FF107" i="8"/>
  <c r="CY107" i="8"/>
  <c r="CN107" i="8"/>
  <c r="FM107" i="8"/>
  <c r="EQ107" i="8"/>
  <c r="BW107" i="8"/>
  <c r="BL107" i="8"/>
  <c r="EV107" i="8"/>
  <c r="FR107" i="8"/>
  <c r="DZ107" i="8"/>
  <c r="EK107" i="8"/>
  <c r="CH107" i="8"/>
  <c r="BS107" i="8"/>
  <c r="BH107" i="8"/>
  <c r="ER107" i="8"/>
  <c r="CD107" i="8"/>
  <c r="FN107" i="8"/>
  <c r="DV107" i="8"/>
  <c r="EG107" i="8"/>
  <c r="BC107" i="8"/>
  <c r="EB107" i="8"/>
  <c r="BY107" i="8"/>
  <c r="BN107" i="8"/>
  <c r="FI107" i="8"/>
  <c r="DQ107" i="8"/>
  <c r="BD114" i="8"/>
  <c r="EN114" i="8"/>
  <c r="FP112" i="8"/>
  <c r="FI112" i="8"/>
  <c r="FA112" i="8"/>
  <c r="EF112" i="8"/>
  <c r="CK112" i="8"/>
  <c r="BT112" i="8"/>
  <c r="DZ112" i="8"/>
  <c r="BW112" i="8"/>
  <c r="DO112" i="8"/>
  <c r="FG112" i="8"/>
  <c r="DV112" i="8"/>
  <c r="BS112" i="8"/>
  <c r="DK112" i="8"/>
  <c r="FC112" i="8"/>
  <c r="BN112" i="8"/>
  <c r="DF112" i="8"/>
  <c r="CP112" i="8"/>
  <c r="FO112" i="8"/>
  <c r="EY112" i="8"/>
  <c r="BJ112" i="8"/>
  <c r="ET112" i="8"/>
  <c r="EI112" i="8"/>
  <c r="BF112" i="8"/>
  <c r="EP112" i="8"/>
  <c r="EE112" i="8"/>
  <c r="FM111" i="8"/>
  <c r="EC111" i="8"/>
  <c r="CC111" i="8"/>
  <c r="BY111" i="8"/>
  <c r="DO111" i="8"/>
  <c r="DK111" i="8"/>
  <c r="FO111" i="8"/>
  <c r="EY111" i="8"/>
  <c r="EI111" i="8"/>
  <c r="EE111" i="8"/>
  <c r="FN110" i="8"/>
  <c r="BZ110" i="8"/>
  <c r="DL110" i="8"/>
  <c r="FP110" i="8"/>
  <c r="FL110" i="8"/>
  <c r="EJ110" i="8"/>
  <c r="EF110" i="8"/>
  <c r="CF109" i="8"/>
  <c r="DX109" i="8"/>
  <c r="FP109" i="8"/>
  <c r="DB109" i="8"/>
  <c r="CB109" i="8"/>
  <c r="DT109" i="8"/>
  <c r="FL109" i="8"/>
  <c r="CX109" i="8"/>
  <c r="CR109" i="8"/>
  <c r="EJ109" i="8"/>
  <c r="DY109" i="8"/>
  <c r="BV109" i="8"/>
  <c r="DN109" i="8"/>
  <c r="FF109" i="8"/>
  <c r="CN109" i="8"/>
  <c r="EF109" i="8"/>
  <c r="DU109" i="8"/>
  <c r="BR109" i="8"/>
  <c r="DJ109" i="8"/>
  <c r="FB109" i="8"/>
  <c r="BL109" i="8"/>
  <c r="DD109" i="8"/>
  <c r="EV109" i="8"/>
  <c r="CS109" i="8"/>
  <c r="FR109" i="8"/>
  <c r="BH109" i="8"/>
  <c r="CZ109" i="8"/>
  <c r="ER109" i="8"/>
  <c r="CO109" i="8"/>
  <c r="FN109" i="8"/>
  <c r="CJ109" i="8"/>
  <c r="EB109" i="8"/>
  <c r="EX109" i="8"/>
  <c r="BT109" i="8"/>
  <c r="BI109" i="8"/>
  <c r="ES109" i="8"/>
  <c r="EH109" i="8"/>
  <c r="BD109" i="8"/>
  <c r="EN109" i="8"/>
  <c r="EC109" i="8"/>
  <c r="BZ109" i="8"/>
  <c r="DR109" i="8"/>
  <c r="FJ109" i="8"/>
  <c r="ES107" i="8"/>
  <c r="EN116" i="8"/>
  <c r="FI115" i="8"/>
  <c r="FE115" i="8"/>
  <c r="FA115" i="8"/>
  <c r="DQ115" i="8"/>
  <c r="FR114" i="8"/>
  <c r="FM114" i="8"/>
  <c r="FC114" i="8"/>
  <c r="EY114" i="8"/>
  <c r="ET114" i="8"/>
  <c r="EI114" i="8"/>
  <c r="DY114" i="8"/>
  <c r="CU114" i="8"/>
  <c r="CP114" i="8"/>
  <c r="CE114" i="8"/>
  <c r="BZ114" i="8"/>
  <c r="BV114" i="8"/>
  <c r="BG114" i="8"/>
  <c r="DX114" i="8"/>
  <c r="DT114" i="8"/>
  <c r="CR114" i="8"/>
  <c r="CN114" i="8"/>
  <c r="BL114" i="8"/>
  <c r="EV114" i="8"/>
  <c r="BH114" i="8"/>
  <c r="ER114" i="8"/>
  <c r="EB114" i="8"/>
  <c r="FO113" i="8"/>
  <c r="FJ113" i="8"/>
  <c r="DX113" i="8"/>
  <c r="CJ113" i="8"/>
  <c r="CE113" i="8"/>
  <c r="BD113" i="8"/>
  <c r="BN113" i="8"/>
  <c r="DF113" i="8"/>
  <c r="DA113" i="8"/>
  <c r="CP113" i="8"/>
  <c r="BU113" i="8"/>
  <c r="BJ113" i="8"/>
  <c r="ET113" i="8"/>
  <c r="BQ113" i="8"/>
  <c r="BF113" i="8"/>
  <c r="EP113" i="8"/>
  <c r="FM112" i="8"/>
  <c r="ER112" i="8"/>
  <c r="EK112" i="8"/>
  <c r="DY112" i="8"/>
  <c r="DL112" i="8"/>
  <c r="DD112" i="8"/>
  <c r="CV112" i="8"/>
  <c r="CO112" i="8"/>
  <c r="CJ112" i="8"/>
  <c r="BY112" i="8"/>
  <c r="BQ112" i="8"/>
  <c r="BI112" i="8"/>
  <c r="DN112" i="8"/>
  <c r="DJ112" i="8"/>
  <c r="FR112" i="8"/>
  <c r="FN112" i="8"/>
  <c r="EX112" i="8"/>
  <c r="EH112" i="8"/>
  <c r="FE111" i="8"/>
  <c r="DQ111" i="8"/>
  <c r="FF110" i="8"/>
  <c r="DR110" i="8"/>
  <c r="CD110" i="8"/>
  <c r="FG109" i="8"/>
  <c r="CU109" i="8"/>
  <c r="DM109" i="8"/>
  <c r="DI109" i="8"/>
  <c r="FQ109" i="8"/>
  <c r="FM109" i="8"/>
  <c r="EK109" i="8"/>
  <c r="EG109" i="8"/>
  <c r="DW107" i="8"/>
  <c r="BQ107" i="8"/>
  <c r="EV111" i="8"/>
  <c r="ER111" i="8"/>
  <c r="EN111" i="8"/>
  <c r="EB111" i="8"/>
  <c r="CR111" i="8"/>
  <c r="CN111" i="8"/>
  <c r="BL111" i="8"/>
  <c r="BH111" i="8"/>
  <c r="ES110" i="8"/>
  <c r="EC110" i="8"/>
  <c r="CS110" i="8"/>
  <c r="CO110" i="8"/>
  <c r="BI110" i="8"/>
  <c r="ET109" i="8"/>
  <c r="EP109" i="8"/>
  <c r="DF109" i="8"/>
  <c r="CP109" i="8"/>
  <c r="BJ109" i="8"/>
  <c r="BF109" i="8"/>
  <c r="EU108" i="8"/>
  <c r="EQ108" i="8"/>
  <c r="DK108" i="8"/>
  <c r="DF108" i="8"/>
  <c r="DA108" i="8"/>
  <c r="CV108" i="8"/>
  <c r="CP108" i="8"/>
  <c r="CK108" i="8"/>
  <c r="CG108" i="8"/>
  <c r="CB108" i="8"/>
  <c r="DC108" i="8"/>
  <c r="CY108" i="8"/>
  <c r="BW108" i="8"/>
  <c r="BS108" i="8"/>
  <c r="DL107" i="8"/>
  <c r="FD107" i="8"/>
  <c r="BO107" i="8"/>
  <c r="DG107" i="8"/>
  <c r="CQ107" i="8"/>
  <c r="FP107" i="8"/>
  <c r="CM107" i="8"/>
  <c r="FL107" i="8"/>
  <c r="BK107" i="8"/>
  <c r="EJ107" i="8"/>
  <c r="BG107" i="8"/>
  <c r="EF107" i="8"/>
  <c r="CG105" i="8"/>
  <c r="EU105" i="8"/>
  <c r="CC105" i="8"/>
  <c r="CY105" i="8"/>
  <c r="DZ105" i="8"/>
  <c r="DO105" i="8"/>
  <c r="DV105" i="8"/>
  <c r="BS105" i="8"/>
  <c r="DQ105" i="8"/>
  <c r="BN105" i="8"/>
  <c r="DF105" i="8"/>
  <c r="DA105" i="8"/>
  <c r="CP105" i="8"/>
  <c r="BU105" i="8"/>
  <c r="BJ105" i="8"/>
  <c r="ET105" i="8"/>
  <c r="CF105" i="8"/>
  <c r="EI105" i="8"/>
  <c r="FP105" i="8"/>
  <c r="BQ105" i="8"/>
  <c r="BF105" i="8"/>
  <c r="EP105" i="8"/>
  <c r="DT105" i="8"/>
  <c r="CH104" i="8"/>
  <c r="EV104" i="8"/>
  <c r="CD104" i="8"/>
  <c r="CZ104" i="8"/>
  <c r="CU104" i="8"/>
  <c r="FI104" i="8"/>
  <c r="DW104" i="8"/>
  <c r="BT104" i="8"/>
  <c r="FD104" i="8"/>
  <c r="DR104" i="8"/>
  <c r="BO104" i="8"/>
  <c r="DG104" i="8"/>
  <c r="CK104" i="8"/>
  <c r="DB104" i="8"/>
  <c r="CQ104" i="8"/>
  <c r="FP104" i="8"/>
  <c r="CX104" i="8"/>
  <c r="CM104" i="8"/>
  <c r="FA104" i="8"/>
  <c r="BV104" i="8"/>
  <c r="BK104" i="8"/>
  <c r="EU104" i="8"/>
  <c r="CG104" i="8"/>
  <c r="FQ104" i="8"/>
  <c r="BR104" i="8"/>
  <c r="BG104" i="8"/>
  <c r="EQ104" i="8"/>
  <c r="EF104" i="8"/>
  <c r="DU104" i="8"/>
  <c r="DQ103" i="8"/>
  <c r="CG103" i="8"/>
  <c r="BV103" i="8"/>
  <c r="DN100" i="8"/>
  <c r="FF100" i="8"/>
  <c r="DJ100" i="8"/>
  <c r="FB100" i="8"/>
  <c r="DZ100" i="8"/>
  <c r="FR100" i="8"/>
  <c r="DO100" i="8"/>
  <c r="FG100" i="8"/>
  <c r="EK100" i="8"/>
  <c r="DV100" i="8"/>
  <c r="FN100" i="8"/>
  <c r="DK100" i="8"/>
  <c r="FC100" i="8"/>
  <c r="CO100" i="8"/>
  <c r="BN100" i="8"/>
  <c r="DF100" i="8"/>
  <c r="EX100" i="8"/>
  <c r="DQ100" i="8"/>
  <c r="CJ100" i="8"/>
  <c r="FI100" i="8"/>
  <c r="CP100" i="8"/>
  <c r="EH100" i="8"/>
  <c r="FO100" i="8"/>
  <c r="DA100" i="8"/>
  <c r="BI100" i="8"/>
  <c r="ES100" i="8"/>
  <c r="FJ100" i="8"/>
  <c r="EY100" i="8"/>
  <c r="EC100" i="8"/>
  <c r="CV100" i="8"/>
  <c r="BD100" i="8"/>
  <c r="CK100" i="8"/>
  <c r="BJ100" i="8"/>
  <c r="ET100" i="8"/>
  <c r="EI100" i="8"/>
  <c r="DX100" i="8"/>
  <c r="CF100" i="8"/>
  <c r="FP100" i="8"/>
  <c r="BF100" i="8"/>
  <c r="EP100" i="8"/>
  <c r="EE100" i="8"/>
  <c r="CB100" i="8"/>
  <c r="FL100" i="8"/>
  <c r="BQ100" i="8"/>
  <c r="DT100" i="8"/>
  <c r="FI113" i="8"/>
  <c r="FE113" i="8"/>
  <c r="FA113" i="8"/>
  <c r="DQ113" i="8"/>
  <c r="FJ112" i="8"/>
  <c r="FF112" i="8"/>
  <c r="FB112" i="8"/>
  <c r="DR112" i="8"/>
  <c r="FG111" i="8"/>
  <c r="FC111" i="8"/>
  <c r="EM111" i="8"/>
  <c r="FD110" i="8"/>
  <c r="EN110" i="8"/>
  <c r="FI109" i="8"/>
  <c r="FE109" i="8"/>
  <c r="FA109" i="8"/>
  <c r="DQ109" i="8"/>
  <c r="FR108" i="8"/>
  <c r="FN108" i="8"/>
  <c r="FF108" i="8"/>
  <c r="FB108" i="8"/>
  <c r="EX108" i="8"/>
  <c r="ET108" i="8"/>
  <c r="EP108" i="8"/>
  <c r="DZ108" i="8"/>
  <c r="DV108" i="8"/>
  <c r="BQ108" i="8"/>
  <c r="BL108" i="8"/>
  <c r="BO108" i="8"/>
  <c r="DG108" i="8"/>
  <c r="CQ108" i="8"/>
  <c r="CM108" i="8"/>
  <c r="BK108" i="8"/>
  <c r="BG108" i="8"/>
  <c r="FE107" i="8"/>
  <c r="EU107" i="8"/>
  <c r="EP107" i="8"/>
  <c r="EE107" i="8"/>
  <c r="DU107" i="8"/>
  <c r="DB107" i="8"/>
  <c r="CG107" i="8"/>
  <c r="BF107" i="8"/>
  <c r="EY105" i="8"/>
  <c r="EE105" i="8"/>
  <c r="DC105" i="8"/>
  <c r="CJ105" i="8"/>
  <c r="DM105" i="8"/>
  <c r="FE105" i="8"/>
  <c r="DI105" i="8"/>
  <c r="FA105" i="8"/>
  <c r="DY105" i="8"/>
  <c r="FQ105" i="8"/>
  <c r="DN105" i="8"/>
  <c r="FF105" i="8"/>
  <c r="EJ105" i="8"/>
  <c r="DU105" i="8"/>
  <c r="FM105" i="8"/>
  <c r="DJ105" i="8"/>
  <c r="FB105" i="8"/>
  <c r="CN105" i="8"/>
  <c r="CS105" i="8"/>
  <c r="EK105" i="8"/>
  <c r="FR105" i="8"/>
  <c r="BL105" i="8"/>
  <c r="EV105" i="8"/>
  <c r="CO105" i="8"/>
  <c r="EG105" i="8"/>
  <c r="FN105" i="8"/>
  <c r="CZ105" i="8"/>
  <c r="FC105" i="8"/>
  <c r="FI105" i="8"/>
  <c r="EX105" i="8"/>
  <c r="EB105" i="8"/>
  <c r="CU105" i="8"/>
  <c r="BI105" i="8"/>
  <c r="ES105" i="8"/>
  <c r="EH105" i="8"/>
  <c r="BT105" i="8"/>
  <c r="DW105" i="8"/>
  <c r="EC105" i="8"/>
  <c r="BZ105" i="8"/>
  <c r="DR105" i="8"/>
  <c r="FJ105" i="8"/>
  <c r="EN105" i="8"/>
  <c r="FM104" i="8"/>
  <c r="FE104" i="8"/>
  <c r="ER104" i="8"/>
  <c r="EC104" i="8"/>
  <c r="CF102" i="8"/>
  <c r="DB102" i="8"/>
  <c r="CB102" i="8"/>
  <c r="EP102" i="8"/>
  <c r="DY102" i="8"/>
  <c r="DN102" i="8"/>
  <c r="DU102" i="8"/>
  <c r="BR102" i="8"/>
  <c r="FB102" i="8"/>
  <c r="DD102" i="8"/>
  <c r="CS102" i="8"/>
  <c r="FR102" i="8"/>
  <c r="CZ102" i="8"/>
  <c r="CO102" i="8"/>
  <c r="FC102" i="8"/>
  <c r="CJ102" i="8"/>
  <c r="CU102" i="8"/>
  <c r="EX102" i="8"/>
  <c r="BT102" i="8"/>
  <c r="BI102" i="8"/>
  <c r="ES102" i="8"/>
  <c r="CE102" i="8"/>
  <c r="FO102" i="8"/>
  <c r="BD102" i="8"/>
  <c r="EN102" i="8"/>
  <c r="EC102" i="8"/>
  <c r="BZ102" i="8"/>
  <c r="FJ102" i="8"/>
  <c r="FQ100" i="8"/>
  <c r="FD100" i="8"/>
  <c r="EG100" i="8"/>
  <c r="DU100" i="8"/>
  <c r="DD107" i="8"/>
  <c r="CZ107" i="8"/>
  <c r="BT107" i="8"/>
  <c r="DO103" i="8"/>
  <c r="FG103" i="8"/>
  <c r="DZ103" i="8"/>
  <c r="DK103" i="8"/>
  <c r="FC103" i="8"/>
  <c r="CD103" i="8"/>
  <c r="FN103" i="8"/>
  <c r="CU103" i="8"/>
  <c r="DF103" i="8"/>
  <c r="BY103" i="8"/>
  <c r="FI103" i="8"/>
  <c r="DW103" i="8"/>
  <c r="FO103" i="8"/>
  <c r="DL103" i="8"/>
  <c r="FD103" i="8"/>
  <c r="CP103" i="8"/>
  <c r="BO103" i="8"/>
  <c r="DG103" i="8"/>
  <c r="EY103" i="8"/>
  <c r="DR103" i="8"/>
  <c r="CK103" i="8"/>
  <c r="CQ103" i="8"/>
  <c r="EI103" i="8"/>
  <c r="FP103" i="8"/>
  <c r="BJ103" i="8"/>
  <c r="ET103" i="8"/>
  <c r="CM103" i="8"/>
  <c r="EE103" i="8"/>
  <c r="FL103" i="8"/>
  <c r="CX103" i="8"/>
  <c r="FA103" i="8"/>
  <c r="BK103" i="8"/>
  <c r="EU103" i="8"/>
  <c r="EJ103" i="8"/>
  <c r="DY103" i="8"/>
  <c r="BG103" i="8"/>
  <c r="EQ103" i="8"/>
  <c r="EF103" i="8"/>
  <c r="CC103" i="8"/>
  <c r="FM103" i="8"/>
  <c r="BR103" i="8"/>
  <c r="DD106" i="8"/>
  <c r="CS106" i="8"/>
  <c r="CZ106" i="8"/>
  <c r="CO106" i="8"/>
  <c r="BT106" i="8"/>
  <c r="BI106" i="8"/>
  <c r="ES106" i="8"/>
  <c r="BD106" i="8"/>
  <c r="EN106" i="8"/>
  <c r="EC106" i="8"/>
  <c r="DN104" i="8"/>
  <c r="FF104" i="8"/>
  <c r="DJ104" i="8"/>
  <c r="FB104" i="8"/>
  <c r="DZ104" i="8"/>
  <c r="FR104" i="8"/>
  <c r="DO104" i="8"/>
  <c r="FG104" i="8"/>
  <c r="DV104" i="8"/>
  <c r="FN104" i="8"/>
  <c r="DK104" i="8"/>
  <c r="FC104" i="8"/>
  <c r="BN104" i="8"/>
  <c r="DF104" i="8"/>
  <c r="EX104" i="8"/>
  <c r="CP104" i="8"/>
  <c r="EH104" i="8"/>
  <c r="FO104" i="8"/>
  <c r="FJ104" i="8"/>
  <c r="EY104" i="8"/>
  <c r="BJ104" i="8"/>
  <c r="ET104" i="8"/>
  <c r="EI104" i="8"/>
  <c r="BF104" i="8"/>
  <c r="EP104" i="8"/>
  <c r="EE104" i="8"/>
  <c r="DA103" i="8"/>
  <c r="DD103" i="8"/>
  <c r="CZ103" i="8"/>
  <c r="BT103" i="8"/>
  <c r="DL102" i="8"/>
  <c r="FD102" i="8"/>
  <c r="DX102" i="8"/>
  <c r="FP102" i="8"/>
  <c r="DM102" i="8"/>
  <c r="FE102" i="8"/>
  <c r="DT102" i="8"/>
  <c r="FL102" i="8"/>
  <c r="DI102" i="8"/>
  <c r="FA102" i="8"/>
  <c r="CR102" i="8"/>
  <c r="EJ102" i="8"/>
  <c r="FQ102" i="8"/>
  <c r="CN102" i="8"/>
  <c r="EF102" i="8"/>
  <c r="FM102" i="8"/>
  <c r="BL102" i="8"/>
  <c r="EV102" i="8"/>
  <c r="EK102" i="8"/>
  <c r="BH102" i="8"/>
  <c r="ER102" i="8"/>
  <c r="EG102" i="8"/>
  <c r="EB102" i="8"/>
  <c r="BY102" i="8"/>
  <c r="DQ102" i="8"/>
  <c r="FI102" i="8"/>
  <c r="FP101" i="8"/>
  <c r="EU101" i="8"/>
  <c r="EN101" i="8"/>
  <c r="EI101" i="8"/>
  <c r="EB101" i="8"/>
  <c r="CY101" i="8"/>
  <c r="BS101" i="8"/>
  <c r="BL101" i="8"/>
  <c r="DB101" i="8"/>
  <c r="CX101" i="8"/>
  <c r="BV101" i="8"/>
  <c r="BR101" i="8"/>
  <c r="EF100" i="8"/>
  <c r="BT100" i="8"/>
  <c r="DC99" i="8"/>
  <c r="CR99" i="8"/>
  <c r="CY99" i="8"/>
  <c r="CN99" i="8"/>
  <c r="BW99" i="8"/>
  <c r="BL99" i="8"/>
  <c r="EV99" i="8"/>
  <c r="BS99" i="8"/>
  <c r="BH99" i="8"/>
  <c r="ER99" i="8"/>
  <c r="BC99" i="8"/>
  <c r="EM99" i="8"/>
  <c r="EB99" i="8"/>
  <c r="EC96" i="8"/>
  <c r="DA91" i="8"/>
  <c r="ES91" i="8"/>
  <c r="DW91" i="8"/>
  <c r="DL91" i="8"/>
  <c r="BZ91" i="8"/>
  <c r="DR91" i="8"/>
  <c r="FJ91" i="8"/>
  <c r="CV91" i="8"/>
  <c r="EN91" i="8"/>
  <c r="DG91" i="8"/>
  <c r="BU91" i="8"/>
  <c r="DM91" i="8"/>
  <c r="CQ91" i="8"/>
  <c r="FP91" i="8"/>
  <c r="EI91" i="8"/>
  <c r="DX91" i="8"/>
  <c r="BQ91" i="8"/>
  <c r="DI91" i="8"/>
  <c r="CM91" i="8"/>
  <c r="DT91" i="8"/>
  <c r="EE91" i="8"/>
  <c r="FF91" i="8"/>
  <c r="CR91" i="8"/>
  <c r="DC91" i="8"/>
  <c r="EU91" i="8"/>
  <c r="FB91" i="8"/>
  <c r="CY91" i="8"/>
  <c r="EQ91" i="8"/>
  <c r="CN91" i="8"/>
  <c r="EF91" i="8"/>
  <c r="EK91" i="8"/>
  <c r="CH91" i="8"/>
  <c r="DZ91" i="8"/>
  <c r="FR91" i="8"/>
  <c r="EV91" i="8"/>
  <c r="EG91" i="8"/>
  <c r="CD91" i="8"/>
  <c r="DV91" i="8"/>
  <c r="FN91" i="8"/>
  <c r="BS91" i="8"/>
  <c r="ER91" i="8"/>
  <c r="BC91" i="8"/>
  <c r="BY91" i="8"/>
  <c r="DQ91" i="8"/>
  <c r="FI91" i="8"/>
  <c r="BN91" i="8"/>
  <c r="EB91" i="8"/>
  <c r="EM91" i="8"/>
  <c r="DL106" i="8"/>
  <c r="FD106" i="8"/>
  <c r="DX106" i="8"/>
  <c r="FP106" i="8"/>
  <c r="DM106" i="8"/>
  <c r="FE106" i="8"/>
  <c r="DT106" i="8"/>
  <c r="FL106" i="8"/>
  <c r="DI106" i="8"/>
  <c r="FA106" i="8"/>
  <c r="CR106" i="8"/>
  <c r="EJ106" i="8"/>
  <c r="FQ106" i="8"/>
  <c r="CN106" i="8"/>
  <c r="EF106" i="8"/>
  <c r="FM106" i="8"/>
  <c r="BL106" i="8"/>
  <c r="EV106" i="8"/>
  <c r="EK106" i="8"/>
  <c r="BH106" i="8"/>
  <c r="ER106" i="8"/>
  <c r="EG106" i="8"/>
  <c r="EB106" i="8"/>
  <c r="BY106" i="8"/>
  <c r="DQ106" i="8"/>
  <c r="FI106" i="8"/>
  <c r="DB105" i="8"/>
  <c r="CX105" i="8"/>
  <c r="BV105" i="8"/>
  <c r="BR105" i="8"/>
  <c r="DC103" i="8"/>
  <c r="CR103" i="8"/>
  <c r="CY103" i="8"/>
  <c r="CN103" i="8"/>
  <c r="BW103" i="8"/>
  <c r="BL103" i="8"/>
  <c r="EV103" i="8"/>
  <c r="BS103" i="8"/>
  <c r="BH103" i="8"/>
  <c r="ER103" i="8"/>
  <c r="BC103" i="8"/>
  <c r="EM103" i="8"/>
  <c r="EB103" i="8"/>
  <c r="FO101" i="8"/>
  <c r="FG101" i="8"/>
  <c r="DQ101" i="8"/>
  <c r="BN101" i="8"/>
  <c r="DF101" i="8"/>
  <c r="DA101" i="8"/>
  <c r="CP101" i="8"/>
  <c r="BU101" i="8"/>
  <c r="BJ101" i="8"/>
  <c r="ET101" i="8"/>
  <c r="BQ101" i="8"/>
  <c r="BF101" i="8"/>
  <c r="EP101" i="8"/>
  <c r="FM100" i="8"/>
  <c r="ER100" i="8"/>
  <c r="DL100" i="8"/>
  <c r="DD100" i="8"/>
  <c r="BY100" i="8"/>
  <c r="DC100" i="8"/>
  <c r="CY100" i="8"/>
  <c r="BW100" i="8"/>
  <c r="BS100" i="8"/>
  <c r="DO99" i="8"/>
  <c r="FG99" i="8"/>
  <c r="DK99" i="8"/>
  <c r="FC99" i="8"/>
  <c r="DW99" i="8"/>
  <c r="FO99" i="8"/>
  <c r="DL99" i="8"/>
  <c r="FD99" i="8"/>
  <c r="BO99" i="8"/>
  <c r="DG99" i="8"/>
  <c r="EY99" i="8"/>
  <c r="CQ99" i="8"/>
  <c r="EI99" i="8"/>
  <c r="FP99" i="8"/>
  <c r="CM99" i="8"/>
  <c r="EE99" i="8"/>
  <c r="FL99" i="8"/>
  <c r="BK99" i="8"/>
  <c r="EU99" i="8"/>
  <c r="EJ99" i="8"/>
  <c r="BG99" i="8"/>
  <c r="EQ99" i="8"/>
  <c r="EF99" i="8"/>
  <c r="DM98" i="8"/>
  <c r="DX98" i="8"/>
  <c r="FP98" i="8"/>
  <c r="FE98" i="8"/>
  <c r="FL98" i="8"/>
  <c r="DI98" i="8"/>
  <c r="FA98" i="8"/>
  <c r="DN98" i="8"/>
  <c r="DY98" i="8"/>
  <c r="FQ98" i="8"/>
  <c r="DJ98" i="8"/>
  <c r="CN98" i="8"/>
  <c r="FM98" i="8"/>
  <c r="CS98" i="8"/>
  <c r="EV98" i="8"/>
  <c r="DD98" i="8"/>
  <c r="EG98" i="8"/>
  <c r="CO98" i="8"/>
  <c r="ER98" i="8"/>
  <c r="CJ98" i="8"/>
  <c r="EM98" i="8"/>
  <c r="FI98" i="8"/>
  <c r="EH98" i="8"/>
  <c r="BI98" i="8"/>
  <c r="BT98" i="8"/>
  <c r="CE98" i="8"/>
  <c r="BZ98" i="8"/>
  <c r="DR98" i="8"/>
  <c r="BD98" i="8"/>
  <c r="BO98" i="8"/>
  <c r="EC98" i="8"/>
  <c r="CE96" i="8"/>
  <c r="DA96" i="8"/>
  <c r="CV96" i="8"/>
  <c r="BZ96" i="8"/>
  <c r="DX96" i="8"/>
  <c r="BU96" i="8"/>
  <c r="DT96" i="8"/>
  <c r="DI96" i="8"/>
  <c r="DC96" i="8"/>
  <c r="CR96" i="8"/>
  <c r="CY96" i="8"/>
  <c r="CN96" i="8"/>
  <c r="FB96" i="8"/>
  <c r="BW96" i="8"/>
  <c r="BL96" i="8"/>
  <c r="EV96" i="8"/>
  <c r="DZ96" i="8"/>
  <c r="BS96" i="8"/>
  <c r="BH96" i="8"/>
  <c r="ER96" i="8"/>
  <c r="CD96" i="8"/>
  <c r="EG96" i="8"/>
  <c r="FN96" i="8"/>
  <c r="BC96" i="8"/>
  <c r="EM96" i="8"/>
  <c r="EB96" i="8"/>
  <c r="BY96" i="8"/>
  <c r="FI96" i="8"/>
  <c r="BN96" i="8"/>
  <c r="CG95" i="8"/>
  <c r="DY95" i="8"/>
  <c r="EU95" i="8"/>
  <c r="FF95" i="8"/>
  <c r="CC95" i="8"/>
  <c r="CY95" i="8"/>
  <c r="DU95" i="8"/>
  <c r="DJ95" i="8"/>
  <c r="DO95" i="8"/>
  <c r="FR95" i="8"/>
  <c r="BS95" i="8"/>
  <c r="DV95" i="8"/>
  <c r="FC95" i="8"/>
  <c r="DK95" i="8"/>
  <c r="CJ95" i="8"/>
  <c r="EB95" i="8"/>
  <c r="BN95" i="8"/>
  <c r="EX95" i="8"/>
  <c r="DF95" i="8"/>
  <c r="DA95" i="8"/>
  <c r="CP95" i="8"/>
  <c r="FD95" i="8"/>
  <c r="ES95" i="8"/>
  <c r="CK95" i="8"/>
  <c r="EN95" i="8"/>
  <c r="CV95" i="8"/>
  <c r="EC95" i="8"/>
  <c r="FJ95" i="8"/>
  <c r="EY95" i="8"/>
  <c r="BU95" i="8"/>
  <c r="DX95" i="8"/>
  <c r="FP95" i="8"/>
  <c r="CF95" i="8"/>
  <c r="EI95" i="8"/>
  <c r="ET95" i="8"/>
  <c r="BJ95" i="8"/>
  <c r="BQ95" i="8"/>
  <c r="BF95" i="8"/>
  <c r="DT95" i="8"/>
  <c r="FL95" i="8"/>
  <c r="EE95" i="8"/>
  <c r="EP95" i="8"/>
  <c r="EJ91" i="8"/>
  <c r="DM101" i="8"/>
  <c r="FE101" i="8"/>
  <c r="DI101" i="8"/>
  <c r="FA101" i="8"/>
  <c r="DY101" i="8"/>
  <c r="FQ101" i="8"/>
  <c r="DN101" i="8"/>
  <c r="FF101" i="8"/>
  <c r="DU101" i="8"/>
  <c r="FM101" i="8"/>
  <c r="DJ101" i="8"/>
  <c r="FB101" i="8"/>
  <c r="CS101" i="8"/>
  <c r="EK101" i="8"/>
  <c r="FR101" i="8"/>
  <c r="CO101" i="8"/>
  <c r="EG101" i="8"/>
  <c r="FN101" i="8"/>
  <c r="FI101" i="8"/>
  <c r="EX101" i="8"/>
  <c r="BI101" i="8"/>
  <c r="ES101" i="8"/>
  <c r="EH101" i="8"/>
  <c r="EC101" i="8"/>
  <c r="BZ101" i="8"/>
  <c r="DR101" i="8"/>
  <c r="FJ101" i="8"/>
  <c r="DR100" i="8"/>
  <c r="BO100" i="8"/>
  <c r="DG100" i="8"/>
  <c r="DB100" i="8"/>
  <c r="CQ100" i="8"/>
  <c r="CX100" i="8"/>
  <c r="CM100" i="8"/>
  <c r="BV100" i="8"/>
  <c r="BK100" i="8"/>
  <c r="EU100" i="8"/>
  <c r="BR100" i="8"/>
  <c r="BG100" i="8"/>
  <c r="EQ100" i="8"/>
  <c r="DO96" i="8"/>
  <c r="FG96" i="8"/>
  <c r="DK96" i="8"/>
  <c r="FC96" i="8"/>
  <c r="CU96" i="8"/>
  <c r="EX96" i="8"/>
  <c r="DW96" i="8"/>
  <c r="FO96" i="8"/>
  <c r="DL96" i="8"/>
  <c r="FD96" i="8"/>
  <c r="EH96" i="8"/>
  <c r="BO96" i="8"/>
  <c r="DG96" i="8"/>
  <c r="EY96" i="8"/>
  <c r="CK96" i="8"/>
  <c r="FJ96" i="8"/>
  <c r="CQ96" i="8"/>
  <c r="EI96" i="8"/>
  <c r="FP96" i="8"/>
  <c r="DB96" i="8"/>
  <c r="FE96" i="8"/>
  <c r="CM96" i="8"/>
  <c r="EE96" i="8"/>
  <c r="FL96" i="8"/>
  <c r="BF96" i="8"/>
  <c r="EP96" i="8"/>
  <c r="BK96" i="8"/>
  <c r="EU96" i="8"/>
  <c r="EJ96" i="8"/>
  <c r="CG96" i="8"/>
  <c r="FQ96" i="8"/>
  <c r="BG96" i="8"/>
  <c r="EQ96" i="8"/>
  <c r="EF96" i="8"/>
  <c r="BR96" i="8"/>
  <c r="DU96" i="8"/>
  <c r="CH94" i="8"/>
  <c r="EV94" i="8"/>
  <c r="FG94" i="8"/>
  <c r="DD94" i="8"/>
  <c r="DO94" i="8"/>
  <c r="CD94" i="8"/>
  <c r="DK94" i="8"/>
  <c r="FC94" i="8"/>
  <c r="CZ94" i="8"/>
  <c r="DQ94" i="8"/>
  <c r="BY94" i="8"/>
  <c r="EM94" i="8"/>
  <c r="CU94" i="8"/>
  <c r="DL94" i="8"/>
  <c r="DW94" i="8"/>
  <c r="FD94" i="8"/>
  <c r="DG94" i="8"/>
  <c r="EC94" i="8"/>
  <c r="DB94" i="8"/>
  <c r="FE94" i="8"/>
  <c r="FP94" i="8"/>
  <c r="EI94" i="8"/>
  <c r="CX94" i="8"/>
  <c r="CM94" i="8"/>
  <c r="FA94" i="8"/>
  <c r="FL94" i="8"/>
  <c r="BV94" i="8"/>
  <c r="EU94" i="8"/>
  <c r="FQ94" i="8"/>
  <c r="BK94" i="8"/>
  <c r="CG94" i="8"/>
  <c r="EJ94" i="8"/>
  <c r="BR94" i="8"/>
  <c r="CC94" i="8"/>
  <c r="EF94" i="8"/>
  <c r="EQ94" i="8"/>
  <c r="DU94" i="8"/>
  <c r="FM94" i="8"/>
  <c r="DA89" i="8"/>
  <c r="DL89" i="8"/>
  <c r="DG89" i="8"/>
  <c r="BZ89" i="8"/>
  <c r="EN89" i="8"/>
  <c r="CV89" i="8"/>
  <c r="DM89" i="8"/>
  <c r="FP89" i="8"/>
  <c r="BU89" i="8"/>
  <c r="CQ89" i="8"/>
  <c r="DX89" i="8"/>
  <c r="EI89" i="8"/>
  <c r="DI89" i="8"/>
  <c r="BQ89" i="8"/>
  <c r="EE89" i="8"/>
  <c r="FL89" i="8"/>
  <c r="DT89" i="8"/>
  <c r="CR89" i="8"/>
  <c r="DC89" i="8"/>
  <c r="FF89" i="8"/>
  <c r="CN89" i="8"/>
  <c r="EQ89" i="8"/>
  <c r="CY89" i="8"/>
  <c r="BL89" i="8"/>
  <c r="EK89" i="8"/>
  <c r="BW89" i="8"/>
  <c r="CH89" i="8"/>
  <c r="EV89" i="8"/>
  <c r="DZ89" i="8"/>
  <c r="BH89" i="8"/>
  <c r="BS89" i="8"/>
  <c r="EG89" i="8"/>
  <c r="DV89" i="8"/>
  <c r="CD89" i="8"/>
  <c r="FN89" i="8"/>
  <c r="DQ89" i="8"/>
  <c r="FI89" i="8"/>
  <c r="EB89" i="8"/>
  <c r="EM89" i="8"/>
  <c r="BC89" i="8"/>
  <c r="BY89" i="8"/>
  <c r="BN89" i="8"/>
  <c r="DN86" i="8"/>
  <c r="FF86" i="8"/>
  <c r="DC86" i="8"/>
  <c r="DJ86" i="8"/>
  <c r="FB86" i="8"/>
  <c r="CY86" i="8"/>
  <c r="DZ86" i="8"/>
  <c r="FR86" i="8"/>
  <c r="BW86" i="8"/>
  <c r="DO86" i="8"/>
  <c r="FG86" i="8"/>
  <c r="CS86" i="8"/>
  <c r="EK86" i="8"/>
  <c r="DV86" i="8"/>
  <c r="FN86" i="8"/>
  <c r="BS86" i="8"/>
  <c r="DK86" i="8"/>
  <c r="FC86" i="8"/>
  <c r="EG86" i="8"/>
  <c r="CO86" i="8"/>
  <c r="BN86" i="8"/>
  <c r="DF86" i="8"/>
  <c r="EX86" i="8"/>
  <c r="EB86" i="8"/>
  <c r="DQ86" i="8"/>
  <c r="CJ86" i="8"/>
  <c r="FI86" i="8"/>
  <c r="CP86" i="8"/>
  <c r="EH86" i="8"/>
  <c r="FO86" i="8"/>
  <c r="FD86" i="8"/>
  <c r="BI86" i="8"/>
  <c r="DA86" i="8"/>
  <c r="ES86" i="8"/>
  <c r="FJ86" i="8"/>
  <c r="EY86" i="8"/>
  <c r="EN86" i="8"/>
  <c r="EC86" i="8"/>
  <c r="CK86" i="8"/>
  <c r="BJ86" i="8"/>
  <c r="ET86" i="8"/>
  <c r="EI86" i="8"/>
  <c r="DX86" i="8"/>
  <c r="BU86" i="8"/>
  <c r="CF86" i="8"/>
  <c r="BF86" i="8"/>
  <c r="EP86" i="8"/>
  <c r="EE86" i="8"/>
  <c r="CB86" i="8"/>
  <c r="BQ86" i="8"/>
  <c r="FL86" i="8"/>
  <c r="DT86" i="8"/>
  <c r="EN107" i="8"/>
  <c r="EM104" i="8"/>
  <c r="EN103" i="8"/>
  <c r="EM100" i="8"/>
  <c r="EN99" i="8"/>
  <c r="EI98" i="8"/>
  <c r="DO98" i="8"/>
  <c r="CF98" i="8"/>
  <c r="DB98" i="8"/>
  <c r="CX98" i="8"/>
  <c r="BV98" i="8"/>
  <c r="BR98" i="8"/>
  <c r="FL97" i="8"/>
  <c r="DR97" i="8"/>
  <c r="BO97" i="8"/>
  <c r="DG97" i="8"/>
  <c r="DB97" i="8"/>
  <c r="CQ97" i="8"/>
  <c r="CX97" i="8"/>
  <c r="CM97" i="8"/>
  <c r="BV97" i="8"/>
  <c r="BK97" i="8"/>
  <c r="EU97" i="8"/>
  <c r="BR97" i="8"/>
  <c r="BG97" i="8"/>
  <c r="EQ97" i="8"/>
  <c r="FQ95" i="8"/>
  <c r="EG95" i="8"/>
  <c r="CE93" i="8"/>
  <c r="ES93" i="8"/>
  <c r="CV93" i="8"/>
  <c r="EN93" i="8"/>
  <c r="FJ93" i="8"/>
  <c r="BZ93" i="8"/>
  <c r="DX93" i="8"/>
  <c r="FE93" i="8"/>
  <c r="BU93" i="8"/>
  <c r="DT93" i="8"/>
  <c r="DI93" i="8"/>
  <c r="DC93" i="8"/>
  <c r="CR93" i="8"/>
  <c r="FQ93" i="8"/>
  <c r="FF93" i="8"/>
  <c r="CY93" i="8"/>
  <c r="CN93" i="8"/>
  <c r="BW93" i="8"/>
  <c r="BL93" i="8"/>
  <c r="EV93" i="8"/>
  <c r="CH93" i="8"/>
  <c r="EK93" i="8"/>
  <c r="FR93" i="8"/>
  <c r="BS93" i="8"/>
  <c r="BH93" i="8"/>
  <c r="ER93" i="8"/>
  <c r="CD93" i="8"/>
  <c r="DV93" i="8"/>
  <c r="BC93" i="8"/>
  <c r="EM93" i="8"/>
  <c r="EB93" i="8"/>
  <c r="BY93" i="8"/>
  <c r="BN93" i="8"/>
  <c r="DQ93" i="8"/>
  <c r="CV86" i="8"/>
  <c r="BN98" i="8"/>
  <c r="DF98" i="8"/>
  <c r="BJ98" i="8"/>
  <c r="ET98" i="8"/>
  <c r="BF98" i="8"/>
  <c r="EP98" i="8"/>
  <c r="DN97" i="8"/>
  <c r="FF97" i="8"/>
  <c r="DJ97" i="8"/>
  <c r="FB97" i="8"/>
  <c r="DZ97" i="8"/>
  <c r="FR97" i="8"/>
  <c r="DO97" i="8"/>
  <c r="FG97" i="8"/>
  <c r="DV97" i="8"/>
  <c r="FN97" i="8"/>
  <c r="DK97" i="8"/>
  <c r="FC97" i="8"/>
  <c r="BN97" i="8"/>
  <c r="DF97" i="8"/>
  <c r="EX97" i="8"/>
  <c r="CP97" i="8"/>
  <c r="EH97" i="8"/>
  <c r="FO97" i="8"/>
  <c r="FJ97" i="8"/>
  <c r="EY97" i="8"/>
  <c r="BJ97" i="8"/>
  <c r="ET97" i="8"/>
  <c r="EI97" i="8"/>
  <c r="BF97" i="8"/>
  <c r="EP97" i="8"/>
  <c r="EE97" i="8"/>
  <c r="DD96" i="8"/>
  <c r="CZ96" i="8"/>
  <c r="BT96" i="8"/>
  <c r="EM97" i="8"/>
  <c r="EN96" i="8"/>
  <c r="FM95" i="8"/>
  <c r="FI95" i="8"/>
  <c r="FE95" i="8"/>
  <c r="FA95" i="8"/>
  <c r="EK95" i="8"/>
  <c r="DQ95" i="8"/>
  <c r="DM95" i="8"/>
  <c r="BC95" i="8"/>
  <c r="CS95" i="8"/>
  <c r="CO95" i="8"/>
  <c r="BI95" i="8"/>
  <c r="DX94" i="8"/>
  <c r="CE94" i="8"/>
  <c r="BT94" i="8"/>
  <c r="BO94" i="8"/>
  <c r="DZ94" i="8"/>
  <c r="DV94" i="8"/>
  <c r="BN94" i="8"/>
  <c r="DF94" i="8"/>
  <c r="CP94" i="8"/>
  <c r="BJ94" i="8"/>
  <c r="ET94" i="8"/>
  <c r="BF94" i="8"/>
  <c r="EP94" i="8"/>
  <c r="DW93" i="8"/>
  <c r="BT93" i="8"/>
  <c r="DL93" i="8"/>
  <c r="FD93" i="8"/>
  <c r="BO93" i="8"/>
  <c r="DG93" i="8"/>
  <c r="CQ93" i="8"/>
  <c r="FP93" i="8"/>
  <c r="CM93" i="8"/>
  <c r="FL93" i="8"/>
  <c r="BK93" i="8"/>
  <c r="EU93" i="8"/>
  <c r="EJ93" i="8"/>
  <c r="BG93" i="8"/>
  <c r="EQ93" i="8"/>
  <c r="EF93" i="8"/>
  <c r="DD92" i="8"/>
  <c r="CS92" i="8"/>
  <c r="CZ92" i="8"/>
  <c r="CO92" i="8"/>
  <c r="BT92" i="8"/>
  <c r="BI92" i="8"/>
  <c r="ES92" i="8"/>
  <c r="BD92" i="8"/>
  <c r="EN92" i="8"/>
  <c r="EC92" i="8"/>
  <c r="FE91" i="8"/>
  <c r="FA91" i="8"/>
  <c r="FG90" i="8"/>
  <c r="FG89" i="8"/>
  <c r="EX89" i="8"/>
  <c r="DN94" i="8"/>
  <c r="FF94" i="8"/>
  <c r="DJ94" i="8"/>
  <c r="FB94" i="8"/>
  <c r="FR94" i="8"/>
  <c r="FN94" i="8"/>
  <c r="EX94" i="8"/>
  <c r="EH94" i="8"/>
  <c r="BZ94" i="8"/>
  <c r="DR94" i="8"/>
  <c r="FJ94" i="8"/>
  <c r="FO93" i="8"/>
  <c r="EY93" i="8"/>
  <c r="EI93" i="8"/>
  <c r="EE93" i="8"/>
  <c r="DX92" i="8"/>
  <c r="BU92" i="8"/>
  <c r="DM92" i="8"/>
  <c r="FE92" i="8"/>
  <c r="DT92" i="8"/>
  <c r="BQ92" i="8"/>
  <c r="DI92" i="8"/>
  <c r="FA92" i="8"/>
  <c r="CR92" i="8"/>
  <c r="FQ92" i="8"/>
  <c r="CN92" i="8"/>
  <c r="FM92" i="8"/>
  <c r="BL92" i="8"/>
  <c r="EV92" i="8"/>
  <c r="EK92" i="8"/>
  <c r="BH92" i="8"/>
  <c r="ER92" i="8"/>
  <c r="EG92" i="8"/>
  <c r="EB92" i="8"/>
  <c r="BY92" i="8"/>
  <c r="DQ92" i="8"/>
  <c r="FI92" i="8"/>
  <c r="DO90" i="8"/>
  <c r="DZ90" i="8"/>
  <c r="DK90" i="8"/>
  <c r="FN90" i="8"/>
  <c r="DF90" i="8"/>
  <c r="FI90" i="8"/>
  <c r="DL90" i="8"/>
  <c r="FD90" i="8"/>
  <c r="CP90" i="8"/>
  <c r="CK90" i="8"/>
  <c r="EY90" i="8"/>
  <c r="DG90" i="8"/>
  <c r="FP90" i="8"/>
  <c r="EI90" i="8"/>
  <c r="ET90" i="8"/>
  <c r="CQ90" i="8"/>
  <c r="DB90" i="8"/>
  <c r="FE90" i="8"/>
  <c r="FL90" i="8"/>
  <c r="EE90" i="8"/>
  <c r="EP90" i="8"/>
  <c r="EJ90" i="8"/>
  <c r="BV90" i="8"/>
  <c r="DY90" i="8"/>
  <c r="CG90" i="8"/>
  <c r="EU90" i="8"/>
  <c r="EF90" i="8"/>
  <c r="BG90" i="8"/>
  <c r="FM90" i="8"/>
  <c r="BR90" i="8"/>
  <c r="DU90" i="8"/>
  <c r="CB89" i="8"/>
  <c r="CX89" i="8"/>
  <c r="BT89" i="8"/>
  <c r="ES89" i="8"/>
  <c r="FO89" i="8"/>
  <c r="DW89" i="8"/>
  <c r="EH89" i="8"/>
  <c r="BD89" i="8"/>
  <c r="BO89" i="8"/>
  <c r="EC89" i="8"/>
  <c r="FJ89" i="8"/>
  <c r="DR89" i="8"/>
  <c r="DD90" i="8"/>
  <c r="CZ90" i="8"/>
  <c r="BT90" i="8"/>
  <c r="BD90" i="8"/>
  <c r="EN90" i="8"/>
  <c r="BJ89" i="8"/>
  <c r="FE89" i="8"/>
  <c r="FA89" i="8"/>
  <c r="CG89" i="8"/>
  <c r="DY89" i="8"/>
  <c r="FQ89" i="8"/>
  <c r="CC89" i="8"/>
  <c r="DU89" i="8"/>
  <c r="FM89" i="8"/>
  <c r="DL88" i="8"/>
  <c r="FD88" i="8"/>
  <c r="DA88" i="8"/>
  <c r="CV88" i="8"/>
  <c r="FJ88" i="8"/>
  <c r="DX88" i="8"/>
  <c r="FP88" i="8"/>
  <c r="DM88" i="8"/>
  <c r="FE88" i="8"/>
  <c r="CQ88" i="8"/>
  <c r="DT88" i="8"/>
  <c r="FL88" i="8"/>
  <c r="DI88" i="8"/>
  <c r="FA88" i="8"/>
  <c r="CR88" i="8"/>
  <c r="EJ88" i="8"/>
  <c r="FQ88" i="8"/>
  <c r="DC88" i="8"/>
  <c r="BK88" i="8"/>
  <c r="CN88" i="8"/>
  <c r="EF88" i="8"/>
  <c r="FM88" i="8"/>
  <c r="EQ88" i="8"/>
  <c r="BL88" i="8"/>
  <c r="EV88" i="8"/>
  <c r="EK88" i="8"/>
  <c r="FR88" i="8"/>
  <c r="BW88" i="8"/>
  <c r="BH88" i="8"/>
  <c r="ER88" i="8"/>
  <c r="EG88" i="8"/>
  <c r="DV88" i="8"/>
  <c r="CD88" i="8"/>
  <c r="EB88" i="8"/>
  <c r="BY88" i="8"/>
  <c r="DQ88" i="8"/>
  <c r="FI88" i="8"/>
  <c r="BC88" i="8"/>
  <c r="CG87" i="8"/>
  <c r="DC87" i="8"/>
  <c r="CC87" i="8"/>
  <c r="EQ87" i="8"/>
  <c r="DZ87" i="8"/>
  <c r="DO87" i="8"/>
  <c r="BW87" i="8"/>
  <c r="DQ87" i="8"/>
  <c r="BN87" i="8"/>
  <c r="DF87" i="8"/>
  <c r="CJ87" i="8"/>
  <c r="DA87" i="8"/>
  <c r="CP87" i="8"/>
  <c r="FD87" i="8"/>
  <c r="CK87" i="8"/>
  <c r="CV87" i="8"/>
  <c r="BU87" i="8"/>
  <c r="BJ87" i="8"/>
  <c r="ET87" i="8"/>
  <c r="DX87" i="8"/>
  <c r="BQ87" i="8"/>
  <c r="BF87" i="8"/>
  <c r="EP87" i="8"/>
  <c r="CB87" i="8"/>
  <c r="EE87" i="8"/>
  <c r="FL87" i="8"/>
  <c r="FG93" i="8"/>
  <c r="FC93" i="8"/>
  <c r="FD92" i="8"/>
  <c r="FQ91" i="8"/>
  <c r="FM91" i="8"/>
  <c r="EC91" i="8"/>
  <c r="DY91" i="8"/>
  <c r="DU91" i="8"/>
  <c r="FR90" i="8"/>
  <c r="FC90" i="8"/>
  <c r="CU90" i="8"/>
  <c r="CE90" i="8"/>
  <c r="BZ90" i="8"/>
  <c r="DX90" i="8"/>
  <c r="DT90" i="8"/>
  <c r="CR90" i="8"/>
  <c r="CN90" i="8"/>
  <c r="BL90" i="8"/>
  <c r="EV90" i="8"/>
  <c r="BH90" i="8"/>
  <c r="ER90" i="8"/>
  <c r="EB90" i="8"/>
  <c r="EY89" i="8"/>
  <c r="EU89" i="8"/>
  <c r="EP89" i="8"/>
  <c r="EF89" i="8"/>
  <c r="DB89" i="8"/>
  <c r="CM89" i="8"/>
  <c r="BK89" i="8"/>
  <c r="FO88" i="8"/>
  <c r="EU88" i="8"/>
  <c r="EM88" i="8"/>
  <c r="EE88" i="8"/>
  <c r="DW88" i="8"/>
  <c r="CE88" i="8"/>
  <c r="BG88" i="8"/>
  <c r="BU88" i="8"/>
  <c r="BQ88" i="8"/>
  <c r="DM87" i="8"/>
  <c r="FE87" i="8"/>
  <c r="DI87" i="8"/>
  <c r="FA87" i="8"/>
  <c r="DY87" i="8"/>
  <c r="FQ87" i="8"/>
  <c r="DN87" i="8"/>
  <c r="FF87" i="8"/>
  <c r="DU87" i="8"/>
  <c r="FM87" i="8"/>
  <c r="DJ87" i="8"/>
  <c r="FB87" i="8"/>
  <c r="CS87" i="8"/>
  <c r="EK87" i="8"/>
  <c r="FR87" i="8"/>
  <c r="CO87" i="8"/>
  <c r="EG87" i="8"/>
  <c r="FN87" i="8"/>
  <c r="FI87" i="8"/>
  <c r="EX87" i="8"/>
  <c r="BI87" i="8"/>
  <c r="ES87" i="8"/>
  <c r="EH87" i="8"/>
  <c r="EC87" i="8"/>
  <c r="BZ87" i="8"/>
  <c r="DR87" i="8"/>
  <c r="FJ87" i="8"/>
  <c r="DD88" i="8"/>
  <c r="CS88" i="8"/>
  <c r="CZ88" i="8"/>
  <c r="CO88" i="8"/>
  <c r="BT88" i="8"/>
  <c r="BI88" i="8"/>
  <c r="ES88" i="8"/>
  <c r="BD88" i="8"/>
  <c r="EN88" i="8"/>
  <c r="EC88" i="8"/>
  <c r="FC87" i="8"/>
  <c r="EV87" i="8"/>
  <c r="EJ87" i="8"/>
  <c r="DW87" i="8"/>
  <c r="CZ87" i="8"/>
  <c r="CU87" i="8"/>
  <c r="CN87" i="8"/>
  <c r="BT87" i="8"/>
  <c r="O93" i="4"/>
  <c r="A79" i="7" l="1"/>
  <c r="A90" i="7"/>
  <c r="B90" i="7" s="1"/>
  <c r="A91" i="7"/>
  <c r="B91" i="7" s="1"/>
  <c r="A92" i="7"/>
  <c r="B92" i="7" s="1"/>
  <c r="A93" i="7"/>
  <c r="B93" i="7" s="1"/>
  <c r="A94" i="7"/>
  <c r="B94" i="7" s="1"/>
  <c r="A95" i="7"/>
  <c r="B95" i="7" s="1"/>
  <c r="A96" i="7"/>
  <c r="B96" i="7" s="1"/>
  <c r="A97" i="7"/>
  <c r="B97" i="7" s="1"/>
  <c r="B99" i="7"/>
  <c r="A25" i="7"/>
  <c r="B98" i="7" l="1"/>
  <c r="O76" i="4"/>
  <c r="O73" i="4"/>
  <c r="A61" i="7"/>
  <c r="B61" i="7" s="1"/>
  <c r="A62" i="7"/>
  <c r="B62" i="7" s="1"/>
  <c r="A63" i="7"/>
  <c r="B63" i="7" s="1"/>
  <c r="A64" i="7"/>
  <c r="B64" i="7" s="1"/>
  <c r="A65" i="7"/>
  <c r="B65" i="7" s="1"/>
  <c r="A66" i="7"/>
  <c r="B66" i="7" s="1"/>
  <c r="C66" i="7" s="1"/>
  <c r="A67" i="7"/>
  <c r="B67" i="7" s="1"/>
  <c r="A68" i="7"/>
  <c r="B68" i="7" s="1"/>
  <c r="A69" i="7"/>
  <c r="B69" i="7" s="1"/>
  <c r="A70" i="7"/>
  <c r="B70" i="7" s="1"/>
  <c r="A71" i="7"/>
  <c r="B71" i="7" s="1"/>
  <c r="A72" i="7"/>
  <c r="B72" i="7" s="1"/>
  <c r="A73" i="7"/>
  <c r="B73" i="7" s="1"/>
  <c r="A74" i="7"/>
  <c r="B74" i="7" s="1"/>
  <c r="A75" i="7"/>
  <c r="B75" i="7" s="1"/>
  <c r="A76" i="7"/>
  <c r="B76" i="7" s="1"/>
  <c r="A77" i="7"/>
  <c r="B77" i="7" s="1"/>
  <c r="A78" i="7"/>
  <c r="B78" i="7" s="1"/>
  <c r="F78" i="7" s="1"/>
  <c r="B79" i="7"/>
  <c r="A80" i="7"/>
  <c r="B80" i="7" s="1"/>
  <c r="A81" i="7"/>
  <c r="B81" i="7" s="1"/>
  <c r="A82" i="7"/>
  <c r="B82" i="7" s="1"/>
  <c r="A83" i="7"/>
  <c r="B83" i="7" s="1"/>
  <c r="A84" i="7"/>
  <c r="B84" i="7" s="1"/>
  <c r="A85" i="7"/>
  <c r="B85" i="7" s="1"/>
  <c r="A86" i="7"/>
  <c r="B86" i="7" s="1"/>
  <c r="A87" i="7"/>
  <c r="B87" i="7" s="1"/>
  <c r="A88" i="7"/>
  <c r="B88" i="7" s="1"/>
  <c r="A89" i="7"/>
  <c r="B89" i="7" s="1"/>
  <c r="J66" i="7" l="1"/>
  <c r="F66" i="7"/>
  <c r="J78" i="7"/>
  <c r="C78" i="7"/>
  <c r="G78" i="7"/>
  <c r="D78" i="7"/>
  <c r="H78" i="7"/>
  <c r="E78" i="7"/>
  <c r="I78" i="7"/>
  <c r="I66" i="7"/>
  <c r="E66" i="7"/>
  <c r="H66" i="7"/>
  <c r="D66" i="7"/>
  <c r="G66" i="7"/>
  <c r="B45" i="6"/>
  <c r="A28" i="1" s="1"/>
  <c r="AN45" i="6" s="1"/>
  <c r="A23" i="1"/>
  <c r="AN40" i="6" s="1"/>
  <c r="A24" i="1"/>
  <c r="AN41" i="6" s="1"/>
  <c r="A25" i="1"/>
  <c r="AN42" i="6" s="1"/>
  <c r="A26" i="1"/>
  <c r="AN43" i="6" s="1"/>
  <c r="A27" i="1"/>
  <c r="AN44" i="6" s="1"/>
  <c r="D82" i="8"/>
  <c r="H82" i="8"/>
  <c r="N82" i="8"/>
  <c r="O82" i="8"/>
  <c r="P82" i="8"/>
  <c r="Q82" i="8"/>
  <c r="R82" i="8"/>
  <c r="S82" i="8"/>
  <c r="T82" i="8"/>
  <c r="V82" i="8"/>
  <c r="W82" i="8"/>
  <c r="Y82" i="8"/>
  <c r="Z82" i="8"/>
  <c r="AA82" i="8"/>
  <c r="AB82" i="8"/>
  <c r="DA82" i="8" s="1"/>
  <c r="AC82" i="8"/>
  <c r="AD82" i="8"/>
  <c r="AE82" i="8"/>
  <c r="AG82" i="8"/>
  <c r="BN82" i="8" s="1"/>
  <c r="AH82" i="8"/>
  <c r="AJ82" i="8"/>
  <c r="AK82" i="8"/>
  <c r="AL82" i="8"/>
  <c r="BS82" i="8" s="1"/>
  <c r="AM82" i="8"/>
  <c r="AN82" i="8"/>
  <c r="AO82" i="8"/>
  <c r="AP82" i="8"/>
  <c r="AR82" i="8"/>
  <c r="AS82" i="8"/>
  <c r="AU82" i="8"/>
  <c r="AV82" i="8"/>
  <c r="CY82" i="8" s="1"/>
  <c r="AW82" i="8"/>
  <c r="AX82" i="8"/>
  <c r="AY82" i="8"/>
  <c r="DM82" i="8" s="1"/>
  <c r="AZ82" i="8"/>
  <c r="DC82" i="8" s="1"/>
  <c r="BA82" i="8"/>
  <c r="BB82" i="8"/>
  <c r="BE82" i="8"/>
  <c r="BM82" i="8"/>
  <c r="BP82" i="8"/>
  <c r="BX82" i="8"/>
  <c r="CA82" i="8"/>
  <c r="CI82" i="8"/>
  <c r="CL82" i="8"/>
  <c r="CT82" i="8"/>
  <c r="CW82" i="8"/>
  <c r="DE82" i="8"/>
  <c r="DH82" i="8"/>
  <c r="DI82" i="8"/>
  <c r="DP82" i="8"/>
  <c r="DS82" i="8"/>
  <c r="EA82" i="8"/>
  <c r="ED82" i="8"/>
  <c r="EL82" i="8"/>
  <c r="EO82" i="8"/>
  <c r="EW82" i="8"/>
  <c r="EZ82" i="8"/>
  <c r="FH82" i="8"/>
  <c r="FK82" i="8"/>
  <c r="D83" i="8"/>
  <c r="H83" i="8"/>
  <c r="N83" i="8"/>
  <c r="O83" i="8"/>
  <c r="P83" i="8"/>
  <c r="Q83" i="8"/>
  <c r="R83" i="8"/>
  <c r="S83" i="8"/>
  <c r="T83" i="8"/>
  <c r="V83" i="8"/>
  <c r="W83" i="8"/>
  <c r="Y83" i="8"/>
  <c r="Z83" i="8"/>
  <c r="AA83" i="8"/>
  <c r="AB83" i="8"/>
  <c r="AC83" i="8"/>
  <c r="AD83" i="8"/>
  <c r="AE83" i="8"/>
  <c r="AG83" i="8"/>
  <c r="AH83" i="8"/>
  <c r="AJ83" i="8"/>
  <c r="AK83" i="8"/>
  <c r="AL83" i="8"/>
  <c r="AM83" i="8"/>
  <c r="CP83" i="8" s="1"/>
  <c r="AN83" i="8"/>
  <c r="AO83" i="8"/>
  <c r="AP83" i="8"/>
  <c r="AR83" i="8"/>
  <c r="AS83" i="8"/>
  <c r="AU83" i="8"/>
  <c r="AV83" i="8"/>
  <c r="AW83" i="8"/>
  <c r="DK83" i="8" s="1"/>
  <c r="AX83" i="8"/>
  <c r="AY83" i="8"/>
  <c r="AZ83" i="8"/>
  <c r="BA83" i="8"/>
  <c r="BB83" i="8"/>
  <c r="BE83" i="8"/>
  <c r="BM83" i="8"/>
  <c r="BP83" i="8"/>
  <c r="BX83" i="8"/>
  <c r="CA83" i="8"/>
  <c r="CI83" i="8"/>
  <c r="CL83" i="8"/>
  <c r="CT83" i="8"/>
  <c r="CW83" i="8"/>
  <c r="DE83" i="8"/>
  <c r="DH83" i="8"/>
  <c r="DP83" i="8"/>
  <c r="DS83" i="8"/>
  <c r="EA83" i="8"/>
  <c r="ED83" i="8"/>
  <c r="EL83" i="8"/>
  <c r="EO83" i="8"/>
  <c r="EW83" i="8"/>
  <c r="EZ83" i="8"/>
  <c r="FH83" i="8"/>
  <c r="FK83" i="8"/>
  <c r="D84" i="8"/>
  <c r="H84" i="8"/>
  <c r="N84" i="8"/>
  <c r="O84" i="8"/>
  <c r="P84" i="8"/>
  <c r="Q84" i="8"/>
  <c r="R84" i="8"/>
  <c r="S84" i="8"/>
  <c r="T84" i="8"/>
  <c r="V84" i="8"/>
  <c r="W84" i="8"/>
  <c r="Y84" i="8"/>
  <c r="Z84" i="8"/>
  <c r="AA84" i="8"/>
  <c r="AB84" i="8"/>
  <c r="AC84" i="8"/>
  <c r="AD84" i="8"/>
  <c r="AE84" i="8"/>
  <c r="AG84" i="8"/>
  <c r="AH84" i="8"/>
  <c r="AJ84" i="8"/>
  <c r="AK84" i="8"/>
  <c r="AL84" i="8"/>
  <c r="AM84" i="8"/>
  <c r="AN84" i="8"/>
  <c r="AO84" i="8"/>
  <c r="AP84" i="8"/>
  <c r="AR84" i="8"/>
  <c r="AS84" i="8"/>
  <c r="AU84" i="8"/>
  <c r="AV84" i="8"/>
  <c r="AW84" i="8"/>
  <c r="AX84" i="8"/>
  <c r="AY84" i="8"/>
  <c r="AZ84" i="8"/>
  <c r="BA84" i="8"/>
  <c r="BB84" i="8"/>
  <c r="BE84" i="8"/>
  <c r="BM84" i="8"/>
  <c r="BP84" i="8"/>
  <c r="BX84" i="8"/>
  <c r="CA84" i="8"/>
  <c r="CI84" i="8"/>
  <c r="CL84" i="8"/>
  <c r="CT84" i="8"/>
  <c r="CW84" i="8"/>
  <c r="DE84" i="8"/>
  <c r="DH84" i="8"/>
  <c r="DP84" i="8"/>
  <c r="DS84" i="8"/>
  <c r="EA84" i="8"/>
  <c r="ED84" i="8"/>
  <c r="EL84" i="8"/>
  <c r="EO84" i="8"/>
  <c r="EW84" i="8"/>
  <c r="EZ84" i="8"/>
  <c r="FH84" i="8"/>
  <c r="FK84" i="8"/>
  <c r="D85" i="8"/>
  <c r="H85" i="8"/>
  <c r="N85" i="8"/>
  <c r="O85" i="8"/>
  <c r="P85" i="8"/>
  <c r="Q85" i="8"/>
  <c r="R85" i="8"/>
  <c r="S85" i="8"/>
  <c r="T85" i="8"/>
  <c r="V85" i="8"/>
  <c r="W85" i="8"/>
  <c r="Y85" i="8"/>
  <c r="Z85" i="8"/>
  <c r="AA85" i="8"/>
  <c r="AB85" i="8"/>
  <c r="AC85" i="8"/>
  <c r="AD85" i="8"/>
  <c r="AE85" i="8"/>
  <c r="AG85" i="8"/>
  <c r="AH85" i="8"/>
  <c r="AJ85" i="8"/>
  <c r="AK85" i="8"/>
  <c r="AL85" i="8"/>
  <c r="EG85" i="8" s="1"/>
  <c r="AM85" i="8"/>
  <c r="AN85" i="8"/>
  <c r="AO85" i="8"/>
  <c r="AP85" i="8"/>
  <c r="AR85" i="8"/>
  <c r="CU85" i="8" s="1"/>
  <c r="AS85" i="8"/>
  <c r="AU85" i="8"/>
  <c r="AV85" i="8"/>
  <c r="AW85" i="8"/>
  <c r="AX85" i="8"/>
  <c r="AY85" i="8"/>
  <c r="AZ85" i="8"/>
  <c r="BA85" i="8"/>
  <c r="BB85" i="8"/>
  <c r="BE85" i="8"/>
  <c r="BM85" i="8"/>
  <c r="BP85" i="8"/>
  <c r="BX85" i="8"/>
  <c r="CA85" i="8"/>
  <c r="CI85" i="8"/>
  <c r="CL85" i="8"/>
  <c r="CT85" i="8"/>
  <c r="CW85" i="8"/>
  <c r="DE85" i="8"/>
  <c r="DH85" i="8"/>
  <c r="DP85" i="8"/>
  <c r="DS85" i="8"/>
  <c r="EA85" i="8"/>
  <c r="ED85" i="8"/>
  <c r="EL85" i="8"/>
  <c r="EO85" i="8"/>
  <c r="EW85" i="8"/>
  <c r="EZ85" i="8"/>
  <c r="FH85" i="8"/>
  <c r="FK85" i="8"/>
  <c r="D74" i="8"/>
  <c r="H74" i="8"/>
  <c r="N74" i="8"/>
  <c r="O74" i="8"/>
  <c r="P74" i="8"/>
  <c r="Q74" i="8"/>
  <c r="R74" i="8"/>
  <c r="S74" i="8"/>
  <c r="T74" i="8"/>
  <c r="V74" i="8"/>
  <c r="W74" i="8"/>
  <c r="Y74" i="8"/>
  <c r="Z74" i="8"/>
  <c r="AA74" i="8"/>
  <c r="AB74" i="8"/>
  <c r="AC74" i="8"/>
  <c r="AD74" i="8"/>
  <c r="AE74" i="8"/>
  <c r="CS74" i="8" s="1"/>
  <c r="AG74" i="8"/>
  <c r="AH74" i="8"/>
  <c r="AJ74" i="8"/>
  <c r="AK74" i="8"/>
  <c r="AL74" i="8"/>
  <c r="BS74" i="8" s="1"/>
  <c r="AM74" i="8"/>
  <c r="AN74" i="8"/>
  <c r="AO74" i="8"/>
  <c r="DN74" i="8" s="1"/>
  <c r="AP74" i="8"/>
  <c r="AR74" i="8"/>
  <c r="AS74" i="8"/>
  <c r="AU74" i="8"/>
  <c r="AV74" i="8"/>
  <c r="AW74" i="8"/>
  <c r="AX74" i="8"/>
  <c r="AY74" i="8"/>
  <c r="AZ74" i="8"/>
  <c r="BA74" i="8"/>
  <c r="DO74" i="8" s="1"/>
  <c r="BB74" i="8"/>
  <c r="BE74" i="8"/>
  <c r="BM74" i="8"/>
  <c r="BP74" i="8"/>
  <c r="BX74" i="8"/>
  <c r="CA74" i="8"/>
  <c r="CI74" i="8"/>
  <c r="CL74" i="8"/>
  <c r="CT74" i="8"/>
  <c r="CW74" i="8"/>
  <c r="DE74" i="8"/>
  <c r="DH74" i="8"/>
  <c r="DP74" i="8"/>
  <c r="DS74" i="8"/>
  <c r="EA74" i="8"/>
  <c r="ED74" i="8"/>
  <c r="EL74" i="8"/>
  <c r="EO74" i="8"/>
  <c r="EW74" i="8"/>
  <c r="EZ74" i="8"/>
  <c r="FH74" i="8"/>
  <c r="FK74" i="8"/>
  <c r="D75" i="8"/>
  <c r="H75" i="8"/>
  <c r="N75" i="8"/>
  <c r="O75" i="8"/>
  <c r="P75" i="8"/>
  <c r="Q75" i="8"/>
  <c r="R75" i="8"/>
  <c r="S75" i="8"/>
  <c r="T75" i="8"/>
  <c r="V75" i="8"/>
  <c r="W75" i="8"/>
  <c r="Y75" i="8"/>
  <c r="Z75" i="8"/>
  <c r="AA75" i="8"/>
  <c r="AB75" i="8"/>
  <c r="AC75" i="8"/>
  <c r="AD75" i="8"/>
  <c r="AE75" i="8"/>
  <c r="AG75" i="8"/>
  <c r="AH75" i="8"/>
  <c r="AJ75" i="8"/>
  <c r="AK75" i="8"/>
  <c r="AL75" i="8"/>
  <c r="AM75" i="8"/>
  <c r="AN75" i="8"/>
  <c r="AO75" i="8"/>
  <c r="AP75" i="8"/>
  <c r="AR75" i="8"/>
  <c r="AS75" i="8"/>
  <c r="AU75" i="8"/>
  <c r="AV75" i="8"/>
  <c r="AW75" i="8"/>
  <c r="AX75" i="8"/>
  <c r="AY75" i="8"/>
  <c r="AZ75" i="8"/>
  <c r="BA75" i="8"/>
  <c r="BB75" i="8"/>
  <c r="BE75" i="8"/>
  <c r="BM75" i="8"/>
  <c r="BP75" i="8"/>
  <c r="BX75" i="8"/>
  <c r="CA75" i="8"/>
  <c r="CI75" i="8"/>
  <c r="CL75" i="8"/>
  <c r="CT75" i="8"/>
  <c r="CW75" i="8"/>
  <c r="DE75" i="8"/>
  <c r="DH75" i="8"/>
  <c r="DP75" i="8"/>
  <c r="DS75" i="8"/>
  <c r="EA75" i="8"/>
  <c r="ED75" i="8"/>
  <c r="EL75" i="8"/>
  <c r="EO75" i="8"/>
  <c r="EW75" i="8"/>
  <c r="EZ75" i="8"/>
  <c r="FH75" i="8"/>
  <c r="FK75" i="8"/>
  <c r="D76" i="8"/>
  <c r="H76" i="8"/>
  <c r="N76" i="8"/>
  <c r="O76" i="8"/>
  <c r="P76" i="8"/>
  <c r="Q76" i="8"/>
  <c r="R76" i="8"/>
  <c r="S76" i="8"/>
  <c r="T76" i="8"/>
  <c r="V76" i="8"/>
  <c r="W76" i="8"/>
  <c r="Y76" i="8"/>
  <c r="Z76" i="8"/>
  <c r="AA76" i="8"/>
  <c r="AB76" i="8"/>
  <c r="AC76" i="8"/>
  <c r="AD76" i="8"/>
  <c r="AE76" i="8"/>
  <c r="AG76" i="8"/>
  <c r="AH76" i="8"/>
  <c r="AJ76" i="8"/>
  <c r="AK76" i="8"/>
  <c r="AL76" i="8"/>
  <c r="AM76" i="8"/>
  <c r="AN76" i="8"/>
  <c r="AO76" i="8"/>
  <c r="AP76" i="8"/>
  <c r="AR76" i="8"/>
  <c r="AS76" i="8"/>
  <c r="AU76" i="8"/>
  <c r="AV76" i="8"/>
  <c r="AW76" i="8"/>
  <c r="AX76" i="8"/>
  <c r="AY76" i="8"/>
  <c r="AZ76" i="8"/>
  <c r="BA76" i="8"/>
  <c r="BB76" i="8"/>
  <c r="BE76" i="8"/>
  <c r="BM76" i="8"/>
  <c r="BP76" i="8"/>
  <c r="BX76" i="8"/>
  <c r="CA76" i="8"/>
  <c r="CI76" i="8"/>
  <c r="CL76" i="8"/>
  <c r="CT76" i="8"/>
  <c r="CW76" i="8"/>
  <c r="DE76" i="8"/>
  <c r="DH76" i="8"/>
  <c r="DP76" i="8"/>
  <c r="DS76" i="8"/>
  <c r="EA76" i="8"/>
  <c r="ED76" i="8"/>
  <c r="EL76" i="8"/>
  <c r="EO76" i="8"/>
  <c r="EW76" i="8"/>
  <c r="EZ76" i="8"/>
  <c r="FH76" i="8"/>
  <c r="FK76" i="8"/>
  <c r="D77" i="8"/>
  <c r="H77" i="8"/>
  <c r="N77" i="8"/>
  <c r="O77" i="8"/>
  <c r="P77" i="8"/>
  <c r="Q77" i="8"/>
  <c r="R77" i="8"/>
  <c r="S77" i="8"/>
  <c r="T77" i="8"/>
  <c r="V77" i="8"/>
  <c r="W77" i="8"/>
  <c r="Y77" i="8"/>
  <c r="Z77" i="8"/>
  <c r="AA77" i="8"/>
  <c r="AB77" i="8"/>
  <c r="AC77" i="8"/>
  <c r="AD77" i="8"/>
  <c r="AE77" i="8"/>
  <c r="AG77" i="8"/>
  <c r="AH77" i="8"/>
  <c r="AJ77" i="8"/>
  <c r="AK77" i="8"/>
  <c r="AL77" i="8"/>
  <c r="AM77" i="8"/>
  <c r="AN77" i="8"/>
  <c r="AO77" i="8"/>
  <c r="AP77" i="8"/>
  <c r="AR77" i="8"/>
  <c r="AS77" i="8"/>
  <c r="AU77" i="8"/>
  <c r="DT77" i="8" s="1"/>
  <c r="AV77" i="8"/>
  <c r="AW77" i="8"/>
  <c r="AX77" i="8"/>
  <c r="AY77" i="8"/>
  <c r="CF77" i="8" s="1"/>
  <c r="AZ77" i="8"/>
  <c r="DC77" i="8" s="1"/>
  <c r="BA77" i="8"/>
  <c r="BB77" i="8"/>
  <c r="BE77" i="8"/>
  <c r="BM77" i="8"/>
  <c r="BP77" i="8"/>
  <c r="BX77" i="8"/>
  <c r="CA77" i="8"/>
  <c r="CI77" i="8"/>
  <c r="CL77" i="8"/>
  <c r="CT77" i="8"/>
  <c r="CW77" i="8"/>
  <c r="DE77" i="8"/>
  <c r="DH77" i="8"/>
  <c r="DP77" i="8"/>
  <c r="DS77" i="8"/>
  <c r="EA77" i="8"/>
  <c r="ED77" i="8"/>
  <c r="EL77" i="8"/>
  <c r="EO77" i="8"/>
  <c r="EW77" i="8"/>
  <c r="EZ77" i="8"/>
  <c r="FH77" i="8"/>
  <c r="FK77" i="8"/>
  <c r="D78" i="8"/>
  <c r="H78" i="8"/>
  <c r="N78" i="8"/>
  <c r="O78" i="8"/>
  <c r="P78" i="8"/>
  <c r="Q78" i="8"/>
  <c r="R78" i="8"/>
  <c r="S78" i="8"/>
  <c r="T78" i="8"/>
  <c r="V78" i="8"/>
  <c r="W78" i="8"/>
  <c r="Y78" i="8"/>
  <c r="Z78" i="8"/>
  <c r="AA78" i="8"/>
  <c r="AB78" i="8"/>
  <c r="AC78" i="8"/>
  <c r="AD78" i="8"/>
  <c r="AE78" i="8"/>
  <c r="AG78" i="8"/>
  <c r="AH78" i="8"/>
  <c r="AJ78" i="8"/>
  <c r="AK78" i="8"/>
  <c r="AL78" i="8"/>
  <c r="AM78" i="8"/>
  <c r="AN78" i="8"/>
  <c r="AO78" i="8"/>
  <c r="AP78" i="8"/>
  <c r="AR78" i="8"/>
  <c r="AS78" i="8"/>
  <c r="AU78" i="8"/>
  <c r="AV78" i="8"/>
  <c r="AW78" i="8"/>
  <c r="AX78" i="8"/>
  <c r="AY78" i="8"/>
  <c r="AZ78" i="8"/>
  <c r="BA78" i="8"/>
  <c r="BB78" i="8"/>
  <c r="BE78" i="8"/>
  <c r="BM78" i="8"/>
  <c r="BP78" i="8"/>
  <c r="BX78" i="8"/>
  <c r="CA78" i="8"/>
  <c r="CI78" i="8"/>
  <c r="CL78" i="8"/>
  <c r="CT78" i="8"/>
  <c r="CW78" i="8"/>
  <c r="DE78" i="8"/>
  <c r="DH78" i="8"/>
  <c r="DP78" i="8"/>
  <c r="DS78" i="8"/>
  <c r="EA78" i="8"/>
  <c r="ED78" i="8"/>
  <c r="EL78" i="8"/>
  <c r="EO78" i="8"/>
  <c r="EW78" i="8"/>
  <c r="EZ78" i="8"/>
  <c r="FH78" i="8"/>
  <c r="FK78" i="8"/>
  <c r="D79" i="8"/>
  <c r="H79" i="8"/>
  <c r="N79" i="8"/>
  <c r="O79" i="8"/>
  <c r="P79" i="8"/>
  <c r="Q79" i="8"/>
  <c r="R79" i="8"/>
  <c r="S79" i="8"/>
  <c r="T79" i="8"/>
  <c r="V79" i="8"/>
  <c r="W79" i="8"/>
  <c r="Y79" i="8"/>
  <c r="Z79" i="8"/>
  <c r="AA79" i="8"/>
  <c r="AB79" i="8"/>
  <c r="AC79" i="8"/>
  <c r="AD79" i="8"/>
  <c r="AE79" i="8"/>
  <c r="AG79" i="8"/>
  <c r="AH79" i="8"/>
  <c r="AJ79" i="8"/>
  <c r="AK79" i="8"/>
  <c r="AL79" i="8"/>
  <c r="AM79" i="8"/>
  <c r="AN79" i="8"/>
  <c r="AO79" i="8"/>
  <c r="AP79" i="8"/>
  <c r="AR79" i="8"/>
  <c r="AS79" i="8"/>
  <c r="AU79" i="8"/>
  <c r="AV79" i="8"/>
  <c r="AW79" i="8"/>
  <c r="AX79" i="8"/>
  <c r="AY79" i="8"/>
  <c r="AZ79" i="8"/>
  <c r="BA79" i="8"/>
  <c r="BB79" i="8"/>
  <c r="BE79" i="8"/>
  <c r="BM79" i="8"/>
  <c r="BP79" i="8"/>
  <c r="BX79" i="8"/>
  <c r="CA79" i="8"/>
  <c r="CI79" i="8"/>
  <c r="CL79" i="8"/>
  <c r="CT79" i="8"/>
  <c r="CW79" i="8"/>
  <c r="DE79" i="8"/>
  <c r="DH79" i="8"/>
  <c r="DP79" i="8"/>
  <c r="DS79" i="8"/>
  <c r="EA79" i="8"/>
  <c r="ED79" i="8"/>
  <c r="EL79" i="8"/>
  <c r="EO79" i="8"/>
  <c r="EW79" i="8"/>
  <c r="EZ79" i="8"/>
  <c r="FH79" i="8"/>
  <c r="FK79" i="8"/>
  <c r="D80" i="8"/>
  <c r="H80" i="8"/>
  <c r="N80" i="8"/>
  <c r="O80" i="8"/>
  <c r="P80" i="8"/>
  <c r="Q80" i="8"/>
  <c r="R80" i="8"/>
  <c r="S80" i="8"/>
  <c r="T80" i="8"/>
  <c r="V80" i="8"/>
  <c r="W80" i="8"/>
  <c r="Y80" i="8"/>
  <c r="BF80" i="8" s="1"/>
  <c r="Z80" i="8"/>
  <c r="AA80" i="8"/>
  <c r="AB80" i="8"/>
  <c r="AC80" i="8"/>
  <c r="AD80" i="8"/>
  <c r="AE80" i="8"/>
  <c r="AG80" i="8"/>
  <c r="AH80" i="8"/>
  <c r="AJ80" i="8"/>
  <c r="AK80" i="8"/>
  <c r="AL80" i="8"/>
  <c r="AM80" i="8"/>
  <c r="AN80" i="8"/>
  <c r="AO80" i="8"/>
  <c r="AP80" i="8"/>
  <c r="AR80" i="8"/>
  <c r="AS80" i="8"/>
  <c r="AU80" i="8"/>
  <c r="AV80" i="8"/>
  <c r="AW80" i="8"/>
  <c r="AX80" i="8"/>
  <c r="AY80" i="8"/>
  <c r="AZ80" i="8"/>
  <c r="BA80" i="8"/>
  <c r="BB80" i="8"/>
  <c r="BE80" i="8"/>
  <c r="BM80" i="8"/>
  <c r="BP80" i="8"/>
  <c r="BX80" i="8"/>
  <c r="CA80" i="8"/>
  <c r="CI80" i="8"/>
  <c r="CL80" i="8"/>
  <c r="CT80" i="8"/>
  <c r="CW80" i="8"/>
  <c r="DE80" i="8"/>
  <c r="DH80" i="8"/>
  <c r="DP80" i="8"/>
  <c r="DS80" i="8"/>
  <c r="EA80" i="8"/>
  <c r="ED80" i="8"/>
  <c r="EL80" i="8"/>
  <c r="EO80" i="8"/>
  <c r="EW80" i="8"/>
  <c r="EZ80" i="8"/>
  <c r="FH80" i="8"/>
  <c r="FK80" i="8"/>
  <c r="D81" i="8"/>
  <c r="H81" i="8"/>
  <c r="N81" i="8"/>
  <c r="O81" i="8"/>
  <c r="P81" i="8"/>
  <c r="Q81" i="8"/>
  <c r="R81" i="8"/>
  <c r="S81" i="8"/>
  <c r="T81" i="8"/>
  <c r="V81" i="8"/>
  <c r="W81" i="8"/>
  <c r="Y81" i="8"/>
  <c r="Z81" i="8"/>
  <c r="AA81" i="8"/>
  <c r="AB81" i="8"/>
  <c r="AC81" i="8"/>
  <c r="AD81" i="8"/>
  <c r="AE81" i="8"/>
  <c r="AG81" i="8"/>
  <c r="AH81" i="8"/>
  <c r="AJ81" i="8"/>
  <c r="AK81" i="8"/>
  <c r="AL81" i="8"/>
  <c r="AM81" i="8"/>
  <c r="AN81" i="8"/>
  <c r="AO81" i="8"/>
  <c r="AP81" i="8"/>
  <c r="AR81" i="8"/>
  <c r="AS81" i="8"/>
  <c r="AU81" i="8"/>
  <c r="AV81" i="8"/>
  <c r="AW81" i="8"/>
  <c r="AX81" i="8"/>
  <c r="AY81" i="8"/>
  <c r="AZ81" i="8"/>
  <c r="BA81" i="8"/>
  <c r="BB81" i="8"/>
  <c r="BE81" i="8"/>
  <c r="BM81" i="8"/>
  <c r="BP81" i="8"/>
  <c r="BX81" i="8"/>
  <c r="CA81" i="8"/>
  <c r="CI81" i="8"/>
  <c r="CL81" i="8"/>
  <c r="CT81" i="8"/>
  <c r="CW81" i="8"/>
  <c r="DE81" i="8"/>
  <c r="DH81" i="8"/>
  <c r="DP81" i="8"/>
  <c r="DS81" i="8"/>
  <c r="EA81" i="8"/>
  <c r="ED81" i="8"/>
  <c r="EL81" i="8"/>
  <c r="EO81" i="8"/>
  <c r="EW81" i="8"/>
  <c r="EZ81" i="8"/>
  <c r="FH81" i="8"/>
  <c r="FK81" i="8"/>
  <c r="D60" i="8"/>
  <c r="H60" i="8"/>
  <c r="N60" i="8"/>
  <c r="O60" i="8"/>
  <c r="P60" i="8"/>
  <c r="Q60" i="8"/>
  <c r="R60" i="8"/>
  <c r="S60" i="8"/>
  <c r="T60" i="8"/>
  <c r="V60" i="8"/>
  <c r="W60" i="8"/>
  <c r="Y60" i="8"/>
  <c r="Z60" i="8"/>
  <c r="AA60" i="8"/>
  <c r="AB60" i="8"/>
  <c r="AC60" i="8"/>
  <c r="AD60" i="8"/>
  <c r="AE60" i="8"/>
  <c r="AG60" i="8"/>
  <c r="AH60" i="8"/>
  <c r="AJ60" i="8"/>
  <c r="AK60" i="8"/>
  <c r="AL60" i="8"/>
  <c r="BS60" i="8" s="1"/>
  <c r="AM60" i="8"/>
  <c r="AN60" i="8"/>
  <c r="AO60" i="8"/>
  <c r="AP60" i="8"/>
  <c r="AR60" i="8"/>
  <c r="AS60" i="8"/>
  <c r="AU60" i="8"/>
  <c r="DI60" i="8" s="1"/>
  <c r="AV60" i="8"/>
  <c r="CY60" i="8" s="1"/>
  <c r="AW60" i="8"/>
  <c r="AX60" i="8"/>
  <c r="AY60" i="8"/>
  <c r="AZ60" i="8"/>
  <c r="BA60" i="8"/>
  <c r="BB60" i="8"/>
  <c r="BE60" i="8"/>
  <c r="BM60" i="8"/>
  <c r="BP60" i="8"/>
  <c r="BX60" i="8"/>
  <c r="CA60" i="8"/>
  <c r="CI60" i="8"/>
  <c r="CL60" i="8"/>
  <c r="CT60" i="8"/>
  <c r="CW60" i="8"/>
  <c r="DE60" i="8"/>
  <c r="DH60" i="8"/>
  <c r="DP60" i="8"/>
  <c r="DS60" i="8"/>
  <c r="EA60" i="8"/>
  <c r="ED60" i="8"/>
  <c r="EL60" i="8"/>
  <c r="EO60" i="8"/>
  <c r="EW60" i="8"/>
  <c r="EZ60" i="8"/>
  <c r="FH60" i="8"/>
  <c r="FK60" i="8"/>
  <c r="D61" i="8"/>
  <c r="H61" i="8"/>
  <c r="N61" i="8"/>
  <c r="O61" i="8"/>
  <c r="P61" i="8"/>
  <c r="Q61" i="8"/>
  <c r="R61" i="8"/>
  <c r="S61" i="8"/>
  <c r="T61" i="8"/>
  <c r="V61" i="8"/>
  <c r="W61" i="8"/>
  <c r="Y61" i="8"/>
  <c r="Z61" i="8"/>
  <c r="AA61" i="8"/>
  <c r="AB61" i="8"/>
  <c r="AC61" i="8"/>
  <c r="AD61" i="8"/>
  <c r="AE61" i="8"/>
  <c r="AG61" i="8"/>
  <c r="AH61" i="8"/>
  <c r="AJ61" i="8"/>
  <c r="AK61" i="8"/>
  <c r="AL61" i="8"/>
  <c r="AM61" i="8"/>
  <c r="AN61" i="8"/>
  <c r="AO61" i="8"/>
  <c r="AP61" i="8"/>
  <c r="AR61" i="8"/>
  <c r="AS61" i="8"/>
  <c r="AU61" i="8"/>
  <c r="AV61" i="8"/>
  <c r="AW61" i="8"/>
  <c r="AX61" i="8"/>
  <c r="AY61" i="8"/>
  <c r="AZ61" i="8"/>
  <c r="BA61" i="8"/>
  <c r="BB61" i="8"/>
  <c r="BE61" i="8"/>
  <c r="BM61" i="8"/>
  <c r="BP61" i="8"/>
  <c r="BX61" i="8"/>
  <c r="CA61" i="8"/>
  <c r="CI61" i="8"/>
  <c r="CL61" i="8"/>
  <c r="CT61" i="8"/>
  <c r="CW61" i="8"/>
  <c r="DE61" i="8"/>
  <c r="DH61" i="8"/>
  <c r="DP61" i="8"/>
  <c r="DS61" i="8"/>
  <c r="EA61" i="8"/>
  <c r="ED61" i="8"/>
  <c r="EL61" i="8"/>
  <c r="EO61" i="8"/>
  <c r="EW61" i="8"/>
  <c r="EZ61" i="8"/>
  <c r="FH61" i="8"/>
  <c r="FK61" i="8"/>
  <c r="D62" i="8"/>
  <c r="H62" i="8"/>
  <c r="N62" i="8"/>
  <c r="O62" i="8"/>
  <c r="P62" i="8"/>
  <c r="Q62" i="8"/>
  <c r="R62" i="8"/>
  <c r="S62" i="8"/>
  <c r="T62" i="8"/>
  <c r="V62" i="8"/>
  <c r="W62" i="8"/>
  <c r="Y62" i="8"/>
  <c r="Z62" i="8"/>
  <c r="AA62" i="8"/>
  <c r="AB62" i="8"/>
  <c r="AC62" i="8"/>
  <c r="AD62" i="8"/>
  <c r="AE62" i="8"/>
  <c r="AG62" i="8"/>
  <c r="AH62" i="8"/>
  <c r="AJ62" i="8"/>
  <c r="AK62" i="8"/>
  <c r="AL62" i="8"/>
  <c r="AM62" i="8"/>
  <c r="AN62" i="8"/>
  <c r="AO62" i="8"/>
  <c r="AP62" i="8"/>
  <c r="AR62" i="8"/>
  <c r="AS62" i="8"/>
  <c r="AU62" i="8"/>
  <c r="AV62" i="8"/>
  <c r="AW62" i="8"/>
  <c r="AX62" i="8"/>
  <c r="AY62" i="8"/>
  <c r="AZ62" i="8"/>
  <c r="BA62" i="8"/>
  <c r="BB62" i="8"/>
  <c r="BE62" i="8"/>
  <c r="BM62" i="8"/>
  <c r="BP62" i="8"/>
  <c r="BX62" i="8"/>
  <c r="CA62" i="8"/>
  <c r="CI62" i="8"/>
  <c r="CL62" i="8"/>
  <c r="CT62" i="8"/>
  <c r="CW62" i="8"/>
  <c r="DE62" i="8"/>
  <c r="DH62" i="8"/>
  <c r="DP62" i="8"/>
  <c r="DS62" i="8"/>
  <c r="EA62" i="8"/>
  <c r="ED62" i="8"/>
  <c r="EL62" i="8"/>
  <c r="EO62" i="8"/>
  <c r="EW62" i="8"/>
  <c r="EZ62" i="8"/>
  <c r="FH62" i="8"/>
  <c r="FK62" i="8"/>
  <c r="D63" i="8"/>
  <c r="H63" i="8"/>
  <c r="N63" i="8"/>
  <c r="O63" i="8"/>
  <c r="P63" i="8"/>
  <c r="Q63" i="8"/>
  <c r="R63" i="8"/>
  <c r="S63" i="8"/>
  <c r="T63" i="8"/>
  <c r="V63" i="8"/>
  <c r="W63" i="8"/>
  <c r="Y63" i="8"/>
  <c r="Z63" i="8"/>
  <c r="AA63" i="8"/>
  <c r="AB63" i="8"/>
  <c r="AC63" i="8"/>
  <c r="AD63" i="8"/>
  <c r="AE63" i="8"/>
  <c r="AG63" i="8"/>
  <c r="AH63" i="8"/>
  <c r="AJ63" i="8"/>
  <c r="AK63" i="8"/>
  <c r="AL63" i="8"/>
  <c r="AM63" i="8"/>
  <c r="AN63" i="8"/>
  <c r="AO63" i="8"/>
  <c r="AP63" i="8"/>
  <c r="AR63" i="8"/>
  <c r="AS63" i="8"/>
  <c r="AU63" i="8"/>
  <c r="AV63" i="8"/>
  <c r="AW63" i="8"/>
  <c r="AX63" i="8"/>
  <c r="AY63" i="8"/>
  <c r="AZ63" i="8"/>
  <c r="BA63" i="8"/>
  <c r="BB63" i="8"/>
  <c r="BE63" i="8"/>
  <c r="BM63" i="8"/>
  <c r="BP63" i="8"/>
  <c r="BX63" i="8"/>
  <c r="CA63" i="8"/>
  <c r="CI63" i="8"/>
  <c r="CL63" i="8"/>
  <c r="CT63" i="8"/>
  <c r="CW63" i="8"/>
  <c r="DE63" i="8"/>
  <c r="DH63" i="8"/>
  <c r="DP63" i="8"/>
  <c r="DS63" i="8"/>
  <c r="EA63" i="8"/>
  <c r="ED63" i="8"/>
  <c r="EL63" i="8"/>
  <c r="EO63" i="8"/>
  <c r="EW63" i="8"/>
  <c r="EZ63" i="8"/>
  <c r="FH63" i="8"/>
  <c r="FK63" i="8"/>
  <c r="D64" i="8"/>
  <c r="H64" i="8"/>
  <c r="N64" i="8"/>
  <c r="O64" i="8"/>
  <c r="P64" i="8"/>
  <c r="Q64" i="8"/>
  <c r="R64" i="8"/>
  <c r="S64" i="8"/>
  <c r="T64" i="8"/>
  <c r="V64" i="8"/>
  <c r="W64" i="8"/>
  <c r="Y64" i="8"/>
  <c r="Z64" i="8"/>
  <c r="AA64" i="8"/>
  <c r="AB64" i="8"/>
  <c r="AC64" i="8"/>
  <c r="AD64" i="8"/>
  <c r="AE64" i="8"/>
  <c r="AG64" i="8"/>
  <c r="AH64" i="8"/>
  <c r="AJ64" i="8"/>
  <c r="AK64" i="8"/>
  <c r="AL64" i="8"/>
  <c r="CO64" i="8" s="1"/>
  <c r="AM64" i="8"/>
  <c r="AN64" i="8"/>
  <c r="AO64" i="8"/>
  <c r="AP64" i="8"/>
  <c r="AR64" i="8"/>
  <c r="AS64" i="8"/>
  <c r="AU64" i="8"/>
  <c r="AV64" i="8"/>
  <c r="DJ64" i="8" s="1"/>
  <c r="AW64" i="8"/>
  <c r="AX64" i="8"/>
  <c r="AY64" i="8"/>
  <c r="AZ64" i="8"/>
  <c r="BA64" i="8"/>
  <c r="BB64" i="8"/>
  <c r="BE64" i="8"/>
  <c r="BJ64" i="8"/>
  <c r="BM64" i="8"/>
  <c r="BP64" i="8"/>
  <c r="BX64" i="8"/>
  <c r="CA64" i="8"/>
  <c r="CI64" i="8"/>
  <c r="CL64" i="8"/>
  <c r="CT64" i="8"/>
  <c r="CW64" i="8"/>
  <c r="DE64" i="8"/>
  <c r="DH64" i="8"/>
  <c r="DP64" i="8"/>
  <c r="DS64" i="8"/>
  <c r="EA64" i="8"/>
  <c r="ED64" i="8"/>
  <c r="EL64" i="8"/>
  <c r="EO64" i="8"/>
  <c r="EW64" i="8"/>
  <c r="EZ64" i="8"/>
  <c r="FH64" i="8"/>
  <c r="FK64" i="8"/>
  <c r="D65" i="8"/>
  <c r="H65" i="8"/>
  <c r="N65" i="8"/>
  <c r="O65" i="8"/>
  <c r="P65" i="8"/>
  <c r="Q65" i="8"/>
  <c r="R65" i="8"/>
  <c r="S65" i="8"/>
  <c r="T65" i="8"/>
  <c r="V65" i="8"/>
  <c r="W65" i="8"/>
  <c r="Y65" i="8"/>
  <c r="Z65" i="8"/>
  <c r="AA65" i="8"/>
  <c r="AB65" i="8"/>
  <c r="AC65" i="8"/>
  <c r="BJ65" i="8" s="1"/>
  <c r="AD65" i="8"/>
  <c r="AE65" i="8"/>
  <c r="AG65" i="8"/>
  <c r="BN65" i="8" s="1"/>
  <c r="AH65" i="8"/>
  <c r="AJ65" i="8"/>
  <c r="AK65" i="8"/>
  <c r="AL65" i="8"/>
  <c r="AM65" i="8"/>
  <c r="AN65" i="8"/>
  <c r="AO65" i="8"/>
  <c r="AP65" i="8"/>
  <c r="AR65" i="8"/>
  <c r="AS65" i="8"/>
  <c r="AU65" i="8"/>
  <c r="AV65" i="8"/>
  <c r="AW65" i="8"/>
  <c r="AX65" i="8"/>
  <c r="AY65" i="8"/>
  <c r="AZ65" i="8"/>
  <c r="BA65" i="8"/>
  <c r="BB65" i="8"/>
  <c r="BE65" i="8"/>
  <c r="BM65" i="8"/>
  <c r="BP65" i="8"/>
  <c r="BU65" i="8"/>
  <c r="BX65" i="8"/>
  <c r="CA65" i="8"/>
  <c r="CI65" i="8"/>
  <c r="CL65" i="8"/>
  <c r="CT65" i="8"/>
  <c r="CW65" i="8"/>
  <c r="DA65" i="8"/>
  <c r="DE65" i="8"/>
  <c r="DH65" i="8"/>
  <c r="DP65" i="8"/>
  <c r="DS65" i="8"/>
  <c r="EA65" i="8"/>
  <c r="ED65" i="8"/>
  <c r="EL65" i="8"/>
  <c r="EO65" i="8"/>
  <c r="EW65" i="8"/>
  <c r="EZ65" i="8"/>
  <c r="FH65" i="8"/>
  <c r="FK65" i="8"/>
  <c r="D66" i="8"/>
  <c r="H66" i="8"/>
  <c r="N66" i="8"/>
  <c r="O66" i="8"/>
  <c r="P66" i="8"/>
  <c r="Q66" i="8"/>
  <c r="R66" i="8"/>
  <c r="S66" i="8"/>
  <c r="T66" i="8"/>
  <c r="V66" i="8"/>
  <c r="W66" i="8"/>
  <c r="Y66" i="8"/>
  <c r="Z66" i="8"/>
  <c r="AA66" i="8"/>
  <c r="AB66" i="8"/>
  <c r="AC66" i="8"/>
  <c r="AD66" i="8"/>
  <c r="AE66" i="8"/>
  <c r="AG66" i="8"/>
  <c r="AH66" i="8"/>
  <c r="AJ66" i="8"/>
  <c r="AK66" i="8"/>
  <c r="AL66" i="8"/>
  <c r="AM66" i="8"/>
  <c r="AN66" i="8"/>
  <c r="AO66" i="8"/>
  <c r="AP66" i="8"/>
  <c r="AR66" i="8"/>
  <c r="AS66" i="8"/>
  <c r="AU66" i="8"/>
  <c r="AV66" i="8"/>
  <c r="AW66" i="8"/>
  <c r="AX66" i="8"/>
  <c r="AY66" i="8"/>
  <c r="AZ66" i="8"/>
  <c r="BA66" i="8"/>
  <c r="BB66" i="8"/>
  <c r="BE66" i="8"/>
  <c r="BM66" i="8"/>
  <c r="BP66" i="8"/>
  <c r="BX66" i="8"/>
  <c r="CA66" i="8"/>
  <c r="CI66" i="8"/>
  <c r="CL66" i="8"/>
  <c r="CT66" i="8"/>
  <c r="CW66" i="8"/>
  <c r="DE66" i="8"/>
  <c r="DH66" i="8"/>
  <c r="DP66" i="8"/>
  <c r="DS66" i="8"/>
  <c r="EA66" i="8"/>
  <c r="ED66" i="8"/>
  <c r="EL66" i="8"/>
  <c r="EO66" i="8"/>
  <c r="EW66" i="8"/>
  <c r="EZ66" i="8"/>
  <c r="FH66" i="8"/>
  <c r="FK66" i="8"/>
  <c r="D67" i="8"/>
  <c r="H67" i="8"/>
  <c r="N67" i="8"/>
  <c r="O67" i="8"/>
  <c r="P67" i="8"/>
  <c r="Q67" i="8"/>
  <c r="R67" i="8"/>
  <c r="S67" i="8"/>
  <c r="T67" i="8"/>
  <c r="V67" i="8"/>
  <c r="W67" i="8"/>
  <c r="Y67" i="8"/>
  <c r="Z67" i="8"/>
  <c r="AA67" i="8"/>
  <c r="AB67" i="8"/>
  <c r="AC67" i="8"/>
  <c r="AD67" i="8"/>
  <c r="AE67" i="8"/>
  <c r="AG67" i="8"/>
  <c r="AH67" i="8"/>
  <c r="AJ67" i="8"/>
  <c r="AK67" i="8"/>
  <c r="AL67" i="8"/>
  <c r="AM67" i="8"/>
  <c r="AN67" i="8"/>
  <c r="AO67" i="8"/>
  <c r="AP67" i="8"/>
  <c r="AR67" i="8"/>
  <c r="AS67" i="8"/>
  <c r="AU67" i="8"/>
  <c r="AV67" i="8"/>
  <c r="AW67" i="8"/>
  <c r="AX67" i="8"/>
  <c r="AY67" i="8"/>
  <c r="AZ67" i="8"/>
  <c r="BA67" i="8"/>
  <c r="BB67" i="8"/>
  <c r="BE67" i="8"/>
  <c r="BM67" i="8"/>
  <c r="BP67" i="8"/>
  <c r="BX67" i="8"/>
  <c r="CA67" i="8"/>
  <c r="CI67" i="8"/>
  <c r="CL67" i="8"/>
  <c r="CT67" i="8"/>
  <c r="CW67" i="8"/>
  <c r="DE67" i="8"/>
  <c r="DH67" i="8"/>
  <c r="DP67" i="8"/>
  <c r="DS67" i="8"/>
  <c r="EA67" i="8"/>
  <c r="ED67" i="8"/>
  <c r="EL67" i="8"/>
  <c r="EO67" i="8"/>
  <c r="EW67" i="8"/>
  <c r="EZ67" i="8"/>
  <c r="FH67" i="8"/>
  <c r="FK67" i="8"/>
  <c r="D68" i="8"/>
  <c r="H68" i="8"/>
  <c r="N68" i="8"/>
  <c r="O68" i="8"/>
  <c r="P68" i="8"/>
  <c r="Q68" i="8"/>
  <c r="R68" i="8"/>
  <c r="S68" i="8"/>
  <c r="T68" i="8"/>
  <c r="V68" i="8"/>
  <c r="W68" i="8"/>
  <c r="Y68" i="8"/>
  <c r="Z68" i="8"/>
  <c r="AA68" i="8"/>
  <c r="AB68" i="8"/>
  <c r="AC68" i="8"/>
  <c r="AD68" i="8"/>
  <c r="AE68" i="8"/>
  <c r="AG68" i="8"/>
  <c r="AH68" i="8"/>
  <c r="AJ68" i="8"/>
  <c r="AK68" i="8"/>
  <c r="AL68" i="8"/>
  <c r="AM68" i="8"/>
  <c r="AN68" i="8"/>
  <c r="AO68" i="8"/>
  <c r="AP68" i="8"/>
  <c r="AR68" i="8"/>
  <c r="AS68" i="8"/>
  <c r="AU68" i="8"/>
  <c r="AV68" i="8"/>
  <c r="AW68" i="8"/>
  <c r="DK68" i="8" s="1"/>
  <c r="AX68" i="8"/>
  <c r="AY68" i="8"/>
  <c r="AZ68" i="8"/>
  <c r="BA68" i="8"/>
  <c r="BB68" i="8"/>
  <c r="BE68" i="8"/>
  <c r="BM68" i="8"/>
  <c r="BP68" i="8"/>
  <c r="BX68" i="8"/>
  <c r="CA68" i="8"/>
  <c r="CI68" i="8"/>
  <c r="CL68" i="8"/>
  <c r="CT68" i="8"/>
  <c r="CW68" i="8"/>
  <c r="DE68" i="8"/>
  <c r="DH68" i="8"/>
  <c r="DP68" i="8"/>
  <c r="DS68" i="8"/>
  <c r="EA68" i="8"/>
  <c r="ED68" i="8"/>
  <c r="EL68" i="8"/>
  <c r="EO68" i="8"/>
  <c r="EW68" i="8"/>
  <c r="EZ68" i="8"/>
  <c r="FH68" i="8"/>
  <c r="FK68" i="8"/>
  <c r="D69" i="8"/>
  <c r="H69" i="8"/>
  <c r="N69" i="8"/>
  <c r="O69" i="8"/>
  <c r="P69" i="8"/>
  <c r="Q69" i="8"/>
  <c r="R69" i="8"/>
  <c r="S69" i="8"/>
  <c r="T69" i="8"/>
  <c r="V69" i="8"/>
  <c r="W69" i="8"/>
  <c r="Y69" i="8"/>
  <c r="CX69" i="8" s="1"/>
  <c r="Z69" i="8"/>
  <c r="AA69" i="8"/>
  <c r="AB69" i="8"/>
  <c r="AC69" i="8"/>
  <c r="AD69" i="8"/>
  <c r="AE69" i="8"/>
  <c r="AG69" i="8"/>
  <c r="AH69" i="8"/>
  <c r="AJ69" i="8"/>
  <c r="AK69" i="8"/>
  <c r="AL69" i="8"/>
  <c r="AM69" i="8"/>
  <c r="AN69" i="8"/>
  <c r="AO69" i="8"/>
  <c r="AP69" i="8"/>
  <c r="AR69" i="8"/>
  <c r="AS69" i="8"/>
  <c r="AU69" i="8"/>
  <c r="AV69" i="8"/>
  <c r="AW69" i="8"/>
  <c r="AX69" i="8"/>
  <c r="AY69" i="8"/>
  <c r="AZ69" i="8"/>
  <c r="BA69" i="8"/>
  <c r="BB69" i="8"/>
  <c r="BE69" i="8"/>
  <c r="BM69" i="8"/>
  <c r="BP69" i="8"/>
  <c r="BX69" i="8"/>
  <c r="CA69" i="8"/>
  <c r="CI69" i="8"/>
  <c r="CL69" i="8"/>
  <c r="CT69" i="8"/>
  <c r="CW69" i="8"/>
  <c r="DE69" i="8"/>
  <c r="DH69" i="8"/>
  <c r="DP69" i="8"/>
  <c r="DS69" i="8"/>
  <c r="EA69" i="8"/>
  <c r="ED69" i="8"/>
  <c r="EL69" i="8"/>
  <c r="EO69" i="8"/>
  <c r="EW69" i="8"/>
  <c r="EZ69" i="8"/>
  <c r="FH69" i="8"/>
  <c r="FK69" i="8"/>
  <c r="D70" i="8"/>
  <c r="H70" i="8"/>
  <c r="N70" i="8"/>
  <c r="O70" i="8"/>
  <c r="P70" i="8"/>
  <c r="Q70" i="8"/>
  <c r="R70" i="8"/>
  <c r="S70" i="8"/>
  <c r="T70" i="8"/>
  <c r="V70" i="8"/>
  <c r="W70" i="8"/>
  <c r="Y70" i="8"/>
  <c r="Z70" i="8"/>
  <c r="AA70" i="8"/>
  <c r="AB70" i="8"/>
  <c r="AC70" i="8"/>
  <c r="AD70" i="8"/>
  <c r="AE70" i="8"/>
  <c r="AG70" i="8"/>
  <c r="AH70" i="8"/>
  <c r="AJ70" i="8"/>
  <c r="AK70" i="8"/>
  <c r="AL70" i="8"/>
  <c r="AM70" i="8"/>
  <c r="AN70" i="8"/>
  <c r="AO70" i="8"/>
  <c r="AP70" i="8"/>
  <c r="AR70" i="8"/>
  <c r="AS70" i="8"/>
  <c r="AU70" i="8"/>
  <c r="AV70" i="8"/>
  <c r="AW70" i="8"/>
  <c r="AX70" i="8"/>
  <c r="AY70" i="8"/>
  <c r="AZ70" i="8"/>
  <c r="BA70" i="8"/>
  <c r="BB70" i="8"/>
  <c r="BE70" i="8"/>
  <c r="BM70" i="8"/>
  <c r="BP70" i="8"/>
  <c r="BX70" i="8"/>
  <c r="CA70" i="8"/>
  <c r="CI70" i="8"/>
  <c r="CL70" i="8"/>
  <c r="CT70" i="8"/>
  <c r="CW70" i="8"/>
  <c r="DE70" i="8"/>
  <c r="DH70" i="8"/>
  <c r="DP70" i="8"/>
  <c r="DS70" i="8"/>
  <c r="EA70" i="8"/>
  <c r="ED70" i="8"/>
  <c r="EL70" i="8"/>
  <c r="EO70" i="8"/>
  <c r="EW70" i="8"/>
  <c r="EZ70" i="8"/>
  <c r="FH70" i="8"/>
  <c r="FK70" i="8"/>
  <c r="D71" i="8"/>
  <c r="H71" i="8"/>
  <c r="N71" i="8"/>
  <c r="BQ71" i="8" s="1"/>
  <c r="O71" i="8"/>
  <c r="P71" i="8"/>
  <c r="Q71" i="8"/>
  <c r="R71" i="8"/>
  <c r="S71" i="8"/>
  <c r="T71" i="8"/>
  <c r="V71" i="8"/>
  <c r="W71" i="8"/>
  <c r="Y71" i="8"/>
  <c r="Z71" i="8"/>
  <c r="AA71" i="8"/>
  <c r="AB71" i="8"/>
  <c r="AC71" i="8"/>
  <c r="AD71" i="8"/>
  <c r="AE71" i="8"/>
  <c r="AG71" i="8"/>
  <c r="AH71" i="8"/>
  <c r="AJ71" i="8"/>
  <c r="AK71" i="8"/>
  <c r="AL71" i="8"/>
  <c r="AM71" i="8"/>
  <c r="AN71" i="8"/>
  <c r="AO71" i="8"/>
  <c r="AP71" i="8"/>
  <c r="AR71" i="8"/>
  <c r="AS71" i="8"/>
  <c r="AU71" i="8"/>
  <c r="AV71" i="8"/>
  <c r="AW71" i="8"/>
  <c r="AX71" i="8"/>
  <c r="AY71" i="8"/>
  <c r="AZ71" i="8"/>
  <c r="BA71" i="8"/>
  <c r="BB71" i="8"/>
  <c r="BE71" i="8"/>
  <c r="BM71" i="8"/>
  <c r="BP71" i="8"/>
  <c r="BX71" i="8"/>
  <c r="CA71" i="8"/>
  <c r="CI71" i="8"/>
  <c r="CL71" i="8"/>
  <c r="CT71" i="8"/>
  <c r="CW71" i="8"/>
  <c r="DE71" i="8"/>
  <c r="DH71" i="8"/>
  <c r="DP71" i="8"/>
  <c r="DS71" i="8"/>
  <c r="EA71" i="8"/>
  <c r="ED71" i="8"/>
  <c r="EL71" i="8"/>
  <c r="EO71" i="8"/>
  <c r="EW71" i="8"/>
  <c r="EZ71" i="8"/>
  <c r="FH71" i="8"/>
  <c r="FK71" i="8"/>
  <c r="D72" i="8"/>
  <c r="H72" i="8"/>
  <c r="N72" i="8"/>
  <c r="O72" i="8"/>
  <c r="P72" i="8"/>
  <c r="Q72" i="8"/>
  <c r="R72" i="8"/>
  <c r="S72" i="8"/>
  <c r="T72" i="8"/>
  <c r="V72" i="8"/>
  <c r="W72" i="8"/>
  <c r="Y72" i="8"/>
  <c r="Z72" i="8"/>
  <c r="AA72" i="8"/>
  <c r="AB72" i="8"/>
  <c r="AC72" i="8"/>
  <c r="AD72" i="8"/>
  <c r="AE72" i="8"/>
  <c r="AG72" i="8"/>
  <c r="AH72" i="8"/>
  <c r="BO72" i="8" s="1"/>
  <c r="AJ72" i="8"/>
  <c r="AK72" i="8"/>
  <c r="AL72" i="8"/>
  <c r="AM72" i="8"/>
  <c r="AN72" i="8"/>
  <c r="AO72" i="8"/>
  <c r="AP72" i="8"/>
  <c r="AR72" i="8"/>
  <c r="AS72" i="8"/>
  <c r="AU72" i="8"/>
  <c r="AV72" i="8"/>
  <c r="AW72" i="8"/>
  <c r="AX72" i="8"/>
  <c r="AY72" i="8"/>
  <c r="AZ72" i="8"/>
  <c r="BA72" i="8"/>
  <c r="DD72" i="8" s="1"/>
  <c r="BB72" i="8"/>
  <c r="BE72" i="8"/>
  <c r="BM72" i="8"/>
  <c r="BP72" i="8"/>
  <c r="BX72" i="8"/>
  <c r="CA72" i="8"/>
  <c r="CI72" i="8"/>
  <c r="CL72" i="8"/>
  <c r="CT72" i="8"/>
  <c r="CW72" i="8"/>
  <c r="DE72" i="8"/>
  <c r="DH72" i="8"/>
  <c r="DP72" i="8"/>
  <c r="DS72" i="8"/>
  <c r="EA72" i="8"/>
  <c r="ED72" i="8"/>
  <c r="EL72" i="8"/>
  <c r="EO72" i="8"/>
  <c r="EW72" i="8"/>
  <c r="EZ72" i="8"/>
  <c r="FH72" i="8"/>
  <c r="FK72" i="8"/>
  <c r="D73" i="8"/>
  <c r="H73" i="8"/>
  <c r="BO73" i="8" s="1"/>
  <c r="N73" i="8"/>
  <c r="O73" i="8"/>
  <c r="P73" i="8"/>
  <c r="Q73" i="8"/>
  <c r="R73" i="8"/>
  <c r="S73" i="8"/>
  <c r="T73" i="8"/>
  <c r="V73" i="8"/>
  <c r="W73" i="8"/>
  <c r="Y73" i="8"/>
  <c r="Z73" i="8"/>
  <c r="AA73" i="8"/>
  <c r="AB73" i="8"/>
  <c r="AC73" i="8"/>
  <c r="AD73" i="8"/>
  <c r="BK73" i="8" s="1"/>
  <c r="AE73" i="8"/>
  <c r="AG73" i="8"/>
  <c r="AH73" i="8"/>
  <c r="AJ73" i="8"/>
  <c r="AK73" i="8"/>
  <c r="AL73" i="8"/>
  <c r="DK73" i="8" s="1"/>
  <c r="AM73" i="8"/>
  <c r="AN73" i="8"/>
  <c r="AO73" i="8"/>
  <c r="AP73" i="8"/>
  <c r="AR73" i="8"/>
  <c r="AS73" i="8"/>
  <c r="AU73" i="8"/>
  <c r="AV73" i="8"/>
  <c r="CC73" i="8" s="1"/>
  <c r="AW73" i="8"/>
  <c r="AX73" i="8"/>
  <c r="AY73" i="8"/>
  <c r="AZ73" i="8"/>
  <c r="BA73" i="8"/>
  <c r="BB73" i="8"/>
  <c r="BE73" i="8"/>
  <c r="BJ73" i="8"/>
  <c r="BM73" i="8"/>
  <c r="BP73" i="8"/>
  <c r="BX73" i="8"/>
  <c r="CA73" i="8"/>
  <c r="CI73" i="8"/>
  <c r="CL73" i="8"/>
  <c r="CT73" i="8"/>
  <c r="CW73" i="8"/>
  <c r="DE73" i="8"/>
  <c r="DH73" i="8"/>
  <c r="DP73" i="8"/>
  <c r="DS73" i="8"/>
  <c r="EA73" i="8"/>
  <c r="ED73" i="8"/>
  <c r="EL73" i="8"/>
  <c r="EO73" i="8"/>
  <c r="EW73" i="8"/>
  <c r="EZ73" i="8"/>
  <c r="FH73" i="8"/>
  <c r="FK73" i="8"/>
  <c r="B100" i="7"/>
  <c r="D87" i="4"/>
  <c r="I87" i="4"/>
  <c r="N87" i="4"/>
  <c r="O87" i="4"/>
  <c r="P87" i="4"/>
  <c r="Q87" i="4"/>
  <c r="R87" i="4"/>
  <c r="S87" i="4"/>
  <c r="T87" i="4"/>
  <c r="U87" i="4"/>
  <c r="D88" i="4"/>
  <c r="I88" i="4"/>
  <c r="N88" i="4"/>
  <c r="O88" i="4"/>
  <c r="P88" i="4"/>
  <c r="Q88" i="4"/>
  <c r="R88" i="4"/>
  <c r="S88" i="4"/>
  <c r="T88" i="4"/>
  <c r="U88" i="4"/>
  <c r="D89" i="4"/>
  <c r="I89" i="4"/>
  <c r="N89" i="4"/>
  <c r="O89" i="4"/>
  <c r="P89" i="4"/>
  <c r="Q89" i="4"/>
  <c r="R89" i="4"/>
  <c r="S89" i="4"/>
  <c r="T89" i="4"/>
  <c r="U89" i="4"/>
  <c r="D90" i="4"/>
  <c r="I90" i="4"/>
  <c r="N90" i="4"/>
  <c r="O90" i="4"/>
  <c r="P90" i="4"/>
  <c r="Q90" i="4"/>
  <c r="R90" i="4"/>
  <c r="S90" i="4"/>
  <c r="T90" i="4"/>
  <c r="U90" i="4"/>
  <c r="D91" i="4"/>
  <c r="I91" i="4"/>
  <c r="N91" i="4"/>
  <c r="O91" i="4"/>
  <c r="P91" i="4"/>
  <c r="Q91" i="4"/>
  <c r="R91" i="4"/>
  <c r="S91" i="4"/>
  <c r="T91" i="4"/>
  <c r="U91" i="4"/>
  <c r="D92" i="4"/>
  <c r="I92" i="4"/>
  <c r="N92" i="4"/>
  <c r="O92" i="4"/>
  <c r="P92" i="4"/>
  <c r="Q92" i="4"/>
  <c r="R92" i="4"/>
  <c r="S92" i="4"/>
  <c r="T92" i="4"/>
  <c r="U92" i="4"/>
  <c r="D93" i="4"/>
  <c r="I93" i="4"/>
  <c r="N93" i="4"/>
  <c r="P93" i="4"/>
  <c r="Q93" i="4"/>
  <c r="R93" i="4"/>
  <c r="S93" i="4"/>
  <c r="T93" i="4"/>
  <c r="U93" i="4"/>
  <c r="D94" i="4"/>
  <c r="I94" i="4"/>
  <c r="N94" i="4"/>
  <c r="O94" i="4"/>
  <c r="P94" i="4"/>
  <c r="Q94" i="4"/>
  <c r="R94" i="4"/>
  <c r="S94" i="4"/>
  <c r="T94" i="4"/>
  <c r="U94" i="4"/>
  <c r="D95" i="4"/>
  <c r="I95" i="4"/>
  <c r="N95" i="4"/>
  <c r="H49" i="14" s="1"/>
  <c r="O95" i="4"/>
  <c r="G49" i="14" s="1"/>
  <c r="P95" i="4"/>
  <c r="I49" i="14" s="1"/>
  <c r="Q95" i="4"/>
  <c r="J49" i="14" s="1"/>
  <c r="R95" i="4"/>
  <c r="S95" i="4"/>
  <c r="T95" i="4"/>
  <c r="U95" i="4"/>
  <c r="D96" i="4"/>
  <c r="I96" i="4"/>
  <c r="N96" i="4"/>
  <c r="H50" i="14" s="1"/>
  <c r="O96" i="4"/>
  <c r="G50" i="14" s="1"/>
  <c r="P96" i="4"/>
  <c r="I50" i="14" s="1"/>
  <c r="Q96" i="4"/>
  <c r="J50" i="14" s="1"/>
  <c r="R96" i="4"/>
  <c r="S96" i="4"/>
  <c r="T96" i="4"/>
  <c r="U96" i="4"/>
  <c r="D97" i="4"/>
  <c r="I97" i="4"/>
  <c r="N97" i="4"/>
  <c r="H51" i="14" s="1"/>
  <c r="O97" i="4"/>
  <c r="G51" i="14" s="1"/>
  <c r="P97" i="4"/>
  <c r="I51" i="14" s="1"/>
  <c r="Q97" i="4"/>
  <c r="J51" i="14" s="1"/>
  <c r="R97" i="4"/>
  <c r="S97" i="4"/>
  <c r="T97" i="4"/>
  <c r="U97" i="4"/>
  <c r="D98" i="4"/>
  <c r="I98" i="4"/>
  <c r="N98" i="4"/>
  <c r="H52" i="14" s="1"/>
  <c r="O98" i="4"/>
  <c r="G52" i="14" s="1"/>
  <c r="P98" i="4"/>
  <c r="I52" i="14" s="1"/>
  <c r="Q98" i="4"/>
  <c r="J52" i="14" s="1"/>
  <c r="R98" i="4"/>
  <c r="S98" i="4"/>
  <c r="T98" i="4"/>
  <c r="U98" i="4"/>
  <c r="FO73" i="8" l="1"/>
  <c r="CH73" i="8"/>
  <c r="CU68" i="8"/>
  <c r="BV68" i="8"/>
  <c r="CY62" i="8"/>
  <c r="BS62" i="8"/>
  <c r="DD81" i="8"/>
  <c r="CG78" i="8"/>
  <c r="CU84" i="8"/>
  <c r="DJ83" i="8"/>
  <c r="CO83" i="8"/>
  <c r="BI83" i="8"/>
  <c r="CP73" i="8"/>
  <c r="BL62" i="8"/>
  <c r="CM85" i="8"/>
  <c r="CC68" i="8"/>
  <c r="CR67" i="8"/>
  <c r="EV67" i="8"/>
  <c r="BC67" i="8"/>
  <c r="BF63" i="8"/>
  <c r="DZ60" i="8"/>
  <c r="CV60" i="8"/>
  <c r="DM83" i="8"/>
  <c r="CN82" i="8"/>
  <c r="BY64" i="8"/>
  <c r="BO60" i="8"/>
  <c r="CU74" i="8"/>
  <c r="BJ69" i="8"/>
  <c r="DG68" i="8"/>
  <c r="CM68" i="8"/>
  <c r="CD68" i="8"/>
  <c r="DT61" i="8"/>
  <c r="BW77" i="8"/>
  <c r="CS77" i="8"/>
  <c r="DO68" i="8"/>
  <c r="DF68" i="8"/>
  <c r="CK68" i="8"/>
  <c r="DN73" i="8"/>
  <c r="DO73" i="8"/>
  <c r="DF73" i="8"/>
  <c r="CK73" i="8"/>
  <c r="BF73" i="8"/>
  <c r="DB68" i="8"/>
  <c r="CM64" i="8"/>
  <c r="ER64" i="8"/>
  <c r="DB76" i="8"/>
  <c r="BV76" i="8"/>
  <c r="DT74" i="8"/>
  <c r="DJ74" i="8"/>
  <c r="CO74" i="8"/>
  <c r="BI74" i="8"/>
  <c r="EM68" i="8"/>
  <c r="CQ76" i="8"/>
  <c r="BK76" i="8"/>
  <c r="CD70" i="8"/>
  <c r="EG65" i="8"/>
  <c r="DI63" i="8"/>
  <c r="DG60" i="8"/>
  <c r="CS81" i="8"/>
  <c r="CP81" i="8"/>
  <c r="DC79" i="8"/>
  <c r="BO74" i="8"/>
  <c r="BG85" i="8"/>
  <c r="DI79" i="8"/>
  <c r="CR79" i="8"/>
  <c r="CE79" i="8"/>
  <c r="BZ79" i="8"/>
  <c r="CD76" i="8"/>
  <c r="EK71" i="8"/>
  <c r="CG70" i="8"/>
  <c r="DO70" i="8"/>
  <c r="CP70" i="8"/>
  <c r="EI70" i="8"/>
  <c r="CQ65" i="8"/>
  <c r="BL65" i="8"/>
  <c r="FG63" i="8"/>
  <c r="EY63" i="8"/>
  <c r="EE63" i="8"/>
  <c r="FG60" i="8"/>
  <c r="DG81" i="8"/>
  <c r="FE81" i="8"/>
  <c r="CR81" i="8"/>
  <c r="FO77" i="8"/>
  <c r="CY72" i="8"/>
  <c r="FL67" i="8"/>
  <c r="CY66" i="8"/>
  <c r="BS66" i="8"/>
  <c r="DD80" i="8"/>
  <c r="DK76" i="8"/>
  <c r="CP76" i="8"/>
  <c r="FA75" i="8"/>
  <c r="ER75" i="8"/>
  <c r="DR83" i="8"/>
  <c r="DN71" i="8"/>
  <c r="CS71" i="8"/>
  <c r="FI71" i="8"/>
  <c r="DN67" i="8"/>
  <c r="CJ67" i="8"/>
  <c r="BD67" i="8"/>
  <c r="BY65" i="8"/>
  <c r="CV63" i="8"/>
  <c r="CJ62" i="8"/>
  <c r="BD62" i="8"/>
  <c r="EP60" i="8"/>
  <c r="DN80" i="8"/>
  <c r="EK80" i="8"/>
  <c r="DF80" i="8"/>
  <c r="BK78" i="8"/>
  <c r="EJ75" i="8"/>
  <c r="BZ75" i="8"/>
  <c r="CS82" i="8"/>
  <c r="EE72" i="8"/>
  <c r="BK69" i="8"/>
  <c r="ET66" i="8"/>
  <c r="BV66" i="8"/>
  <c r="BO66" i="8"/>
  <c r="CZ64" i="8"/>
  <c r="BT64" i="8"/>
  <c r="DM62" i="8"/>
  <c r="CR62" i="8"/>
  <c r="EB77" i="8"/>
  <c r="DG74" i="8"/>
  <c r="BN73" i="8"/>
  <c r="EI73" i="8"/>
  <c r="DQ68" i="8"/>
  <c r="CY68" i="8"/>
  <c r="EI64" i="8"/>
  <c r="CK63" i="8"/>
  <c r="FL81" i="8"/>
  <c r="FB81" i="8"/>
  <c r="DB79" i="8"/>
  <c r="EN78" i="8"/>
  <c r="BQ78" i="8"/>
  <c r="FP84" i="8"/>
  <c r="EU84" i="8"/>
  <c r="DT71" i="8"/>
  <c r="CN71" i="8"/>
  <c r="BH71" i="8"/>
  <c r="CE71" i="8"/>
  <c r="CB67" i="8"/>
  <c r="CQ66" i="8"/>
  <c r="BK65" i="8"/>
  <c r="DO63" i="8"/>
  <c r="CM63" i="8"/>
  <c r="CC63" i="8"/>
  <c r="FD62" i="8"/>
  <c r="CF60" i="8"/>
  <c r="CC80" i="8"/>
  <c r="DK80" i="8"/>
  <c r="ES80" i="8"/>
  <c r="CF80" i="8"/>
  <c r="DU75" i="8"/>
  <c r="BH75" i="8"/>
  <c r="ES75" i="8"/>
  <c r="CF82" i="8"/>
  <c r="CQ72" i="8"/>
  <c r="BK72" i="8"/>
  <c r="BY71" i="8"/>
  <c r="CK71" i="8"/>
  <c r="CQ70" i="8"/>
  <c r="BO68" i="8"/>
  <c r="DI66" i="8"/>
  <c r="DJ66" i="8"/>
  <c r="BH66" i="8"/>
  <c r="BI66" i="8"/>
  <c r="FC65" i="8"/>
  <c r="DK61" i="8"/>
  <c r="DA79" i="8"/>
  <c r="CD77" i="8"/>
  <c r="CY73" i="8"/>
  <c r="CV71" i="8"/>
  <c r="DA68" i="8"/>
  <c r="FF68" i="8"/>
  <c r="BW68" i="8"/>
  <c r="DC64" i="8"/>
  <c r="BW64" i="8"/>
  <c r="DT64" i="8"/>
  <c r="CU60" i="8"/>
  <c r="DC78" i="8"/>
  <c r="EK78" i="8"/>
  <c r="BN78" i="8"/>
  <c r="CV75" i="8"/>
  <c r="EM74" i="8"/>
  <c r="CV85" i="8"/>
  <c r="CV84" i="8"/>
  <c r="EP73" i="8"/>
  <c r="DG72" i="8"/>
  <c r="DI71" i="8"/>
  <c r="CF69" i="8"/>
  <c r="DN69" i="8"/>
  <c r="DW69" i="8"/>
  <c r="DD67" i="8"/>
  <c r="DF67" i="8"/>
  <c r="BO67" i="8"/>
  <c r="FE67" i="8"/>
  <c r="CC67" i="8"/>
  <c r="FO66" i="8"/>
  <c r="FQ65" i="8"/>
  <c r="CZ65" i="8"/>
  <c r="BI65" i="8"/>
  <c r="FG64" i="8"/>
  <c r="CF64" i="8"/>
  <c r="EJ64" i="8"/>
  <c r="CN64" i="8"/>
  <c r="FC64" i="8"/>
  <c r="BI64" i="8"/>
  <c r="EP63" i="8"/>
  <c r="BQ63" i="8"/>
  <c r="DR61" i="8"/>
  <c r="DM61" i="8"/>
  <c r="DI61" i="8"/>
  <c r="BY61" i="8"/>
  <c r="BO81" i="8"/>
  <c r="CR78" i="8"/>
  <c r="DZ78" i="8"/>
  <c r="CZ78" i="8"/>
  <c r="FI78" i="8"/>
  <c r="EC78" i="8"/>
  <c r="CQ78" i="8"/>
  <c r="DW76" i="8"/>
  <c r="BZ76" i="8"/>
  <c r="BW76" i="8"/>
  <c r="DJ75" i="8"/>
  <c r="DI75" i="8"/>
  <c r="CN75" i="8"/>
  <c r="FN75" i="8"/>
  <c r="EX74" i="8"/>
  <c r="DA74" i="8"/>
  <c r="CM74" i="8"/>
  <c r="BG74" i="8"/>
  <c r="BY74" i="8"/>
  <c r="DI85" i="8"/>
  <c r="DO85" i="8"/>
  <c r="DK85" i="8"/>
  <c r="DL85" i="8"/>
  <c r="DG85" i="8"/>
  <c r="CX85" i="8"/>
  <c r="BR85" i="8"/>
  <c r="DO84" i="8"/>
  <c r="DL84" i="8"/>
  <c r="BK84" i="8"/>
  <c r="FO83" i="8"/>
  <c r="BU82" i="8"/>
  <c r="DD82" i="8"/>
  <c r="CE82" i="8"/>
  <c r="FJ82" i="8"/>
  <c r="DA70" i="8"/>
  <c r="CV69" i="8"/>
  <c r="CN68" i="8"/>
  <c r="BU68" i="8"/>
  <c r="EB67" i="8"/>
  <c r="BN67" i="8"/>
  <c r="ER66" i="8"/>
  <c r="CG66" i="8"/>
  <c r="EQ66" i="8"/>
  <c r="DV64" i="8"/>
  <c r="DG63" i="8"/>
  <c r="BG63" i="8"/>
  <c r="DF62" i="8"/>
  <c r="DG62" i="8"/>
  <c r="BY62" i="8"/>
  <c r="DD61" i="8"/>
  <c r="CU61" i="8"/>
  <c r="BU60" i="8"/>
  <c r="FM60" i="8"/>
  <c r="EG60" i="8"/>
  <c r="BC60" i="8"/>
  <c r="DC81" i="8"/>
  <c r="DQ81" i="8"/>
  <c r="DA81" i="8"/>
  <c r="BD81" i="8"/>
  <c r="BU81" i="8"/>
  <c r="DG80" i="8"/>
  <c r="BW80" i="8"/>
  <c r="DG79" i="8"/>
  <c r="DN78" i="8"/>
  <c r="BW78" i="8"/>
  <c r="BD78" i="8"/>
  <c r="ER77" i="8"/>
  <c r="DZ77" i="8"/>
  <c r="DK77" i="8"/>
  <c r="BY77" i="8"/>
  <c r="CG77" i="8"/>
  <c r="BI75" i="8"/>
  <c r="DD75" i="8"/>
  <c r="DK75" i="8"/>
  <c r="CU75" i="8"/>
  <c r="DG75" i="8"/>
  <c r="BJ75" i="8"/>
  <c r="CX75" i="8"/>
  <c r="BV75" i="8"/>
  <c r="BR75" i="8"/>
  <c r="CY85" i="8"/>
  <c r="DD83" i="8"/>
  <c r="CU83" i="8"/>
  <c r="FE83" i="8"/>
  <c r="DL72" i="8"/>
  <c r="CM72" i="8"/>
  <c r="CR72" i="8"/>
  <c r="BL72" i="8"/>
  <c r="CD72" i="8"/>
  <c r="BC72" i="8"/>
  <c r="FA71" i="8"/>
  <c r="CR71" i="8"/>
  <c r="BL71" i="8"/>
  <c r="FC69" i="8"/>
  <c r="EH69" i="8"/>
  <c r="BF69" i="8"/>
  <c r="DM67" i="8"/>
  <c r="BL67" i="8"/>
  <c r="DU66" i="8"/>
  <c r="CN66" i="8"/>
  <c r="CP65" i="8"/>
  <c r="DU64" i="8"/>
  <c r="DU61" i="8"/>
  <c r="BI61" i="8"/>
  <c r="FP61" i="8"/>
  <c r="CC60" i="8"/>
  <c r="DC80" i="8"/>
  <c r="DJ79" i="8"/>
  <c r="FG79" i="8"/>
  <c r="DX79" i="8"/>
  <c r="DT75" i="8"/>
  <c r="CF74" i="8"/>
  <c r="DJ85" i="8"/>
  <c r="DM84" i="8"/>
  <c r="CR84" i="8"/>
  <c r="CE83" i="8"/>
  <c r="EP85" i="8"/>
  <c r="BF85" i="8"/>
  <c r="FF85" i="8"/>
  <c r="CS85" i="8"/>
  <c r="CS84" i="8"/>
  <c r="CJ84" i="8"/>
  <c r="ES83" i="8"/>
  <c r="DI83" i="8"/>
  <c r="CR83" i="8"/>
  <c r="FB82" i="8"/>
  <c r="EG82" i="8"/>
  <c r="EY85" i="8"/>
  <c r="CC85" i="8"/>
  <c r="FD84" i="8"/>
  <c r="DF84" i="8"/>
  <c r="BC84" i="8"/>
  <c r="DB84" i="8"/>
  <c r="CX67" i="8"/>
  <c r="DD66" i="8"/>
  <c r="FB73" i="8"/>
  <c r="CF73" i="8"/>
  <c r="CU73" i="8"/>
  <c r="CH72" i="8"/>
  <c r="DM71" i="8"/>
  <c r="CH71" i="8"/>
  <c r="DG70" i="8"/>
  <c r="CM70" i="8"/>
  <c r="CC70" i="8"/>
  <c r="EQ68" i="8"/>
  <c r="EB68" i="8"/>
  <c r="CV68" i="8"/>
  <c r="BG68" i="8"/>
  <c r="FD68" i="8"/>
  <c r="FP68" i="8"/>
  <c r="EJ68" i="8"/>
  <c r="FR67" i="8"/>
  <c r="FF67" i="8"/>
  <c r="BJ67" i="8"/>
  <c r="DW65" i="8"/>
  <c r="BT65" i="8"/>
  <c r="CN65" i="8"/>
  <c r="BS65" i="8"/>
  <c r="EQ64" i="8"/>
  <c r="EH64" i="8"/>
  <c r="DK64" i="8"/>
  <c r="DW64" i="8"/>
  <c r="FP64" i="8"/>
  <c r="DI64" i="8"/>
  <c r="CB63" i="8"/>
  <c r="DT63" i="8"/>
  <c r="DN63" i="8"/>
  <c r="CN63" i="8"/>
  <c r="DD63" i="8"/>
  <c r="BH63" i="8"/>
  <c r="DV62" i="8"/>
  <c r="CP62" i="8"/>
  <c r="BJ62" i="8"/>
  <c r="CO61" i="8"/>
  <c r="EQ60" i="8"/>
  <c r="CN60" i="8"/>
  <c r="BH60" i="8"/>
  <c r="DY81" i="8"/>
  <c r="DJ81" i="8"/>
  <c r="CO81" i="8"/>
  <c r="CU81" i="8"/>
  <c r="EH81" i="8"/>
  <c r="FG80" i="8"/>
  <c r="CU79" i="8"/>
  <c r="EX79" i="8"/>
  <c r="FO79" i="8"/>
  <c r="DY71" i="8"/>
  <c r="CV70" i="8"/>
  <c r="DD69" i="8"/>
  <c r="EC69" i="8"/>
  <c r="BT67" i="8"/>
  <c r="CX64" i="8"/>
  <c r="CY81" i="8"/>
  <c r="BS81" i="8"/>
  <c r="EB80" i="8"/>
  <c r="EX69" i="8"/>
  <c r="DB73" i="8"/>
  <c r="CM73" i="8"/>
  <c r="BV73" i="8"/>
  <c r="EU72" i="8"/>
  <c r="DX72" i="8"/>
  <c r="ER71" i="8"/>
  <c r="FB71" i="8"/>
  <c r="CO71" i="8"/>
  <c r="FO71" i="8"/>
  <c r="DM70" i="8"/>
  <c r="DN70" i="8"/>
  <c r="BL70" i="8"/>
  <c r="EX70" i="8"/>
  <c r="FD69" i="8"/>
  <c r="EU69" i="8"/>
  <c r="DZ69" i="8"/>
  <c r="EY68" i="8"/>
  <c r="BC68" i="8"/>
  <c r="FA68" i="8"/>
  <c r="BH68" i="8"/>
  <c r="CS67" i="8"/>
  <c r="BZ67" i="8"/>
  <c r="FB66" i="8"/>
  <c r="DY66" i="8"/>
  <c r="DO66" i="8"/>
  <c r="DT66" i="8"/>
  <c r="ES65" i="8"/>
  <c r="BQ65" i="8"/>
  <c r="CP64" i="8"/>
  <c r="BZ62" i="8"/>
  <c r="FE61" i="8"/>
  <c r="EJ61" i="8"/>
  <c r="DJ60" i="8"/>
  <c r="BN60" i="8"/>
  <c r="CM60" i="8"/>
  <c r="BG60" i="8"/>
  <c r="EV81" i="8"/>
  <c r="DF81" i="8"/>
  <c r="CC81" i="8"/>
  <c r="CN80" i="8"/>
  <c r="DO79" i="8"/>
  <c r="CZ79" i="8"/>
  <c r="BV79" i="8"/>
  <c r="EX64" i="8"/>
  <c r="EK62" i="8"/>
  <c r="DA60" i="8"/>
  <c r="DI80" i="8"/>
  <c r="CM80" i="8"/>
  <c r="FB80" i="8"/>
  <c r="BG80" i="8"/>
  <c r="FD77" i="8"/>
  <c r="DG77" i="8"/>
  <c r="EI77" i="8"/>
  <c r="CD75" i="8"/>
  <c r="CP75" i="8"/>
  <c r="DM74" i="8"/>
  <c r="CR74" i="8"/>
  <c r="EK74" i="8"/>
  <c r="CN85" i="8"/>
  <c r="CE85" i="8"/>
  <c r="FR82" i="8"/>
  <c r="CH80" i="8"/>
  <c r="CU80" i="8"/>
  <c r="DL80" i="8"/>
  <c r="CX80" i="8"/>
  <c r="BK80" i="8"/>
  <c r="EF80" i="8"/>
  <c r="CG79" i="8"/>
  <c r="CV79" i="8"/>
  <c r="CY77" i="8"/>
  <c r="BN77" i="8"/>
  <c r="BQ77" i="8"/>
  <c r="DB75" i="8"/>
  <c r="FF74" i="8"/>
  <c r="EB74" i="8"/>
  <c r="DC74" i="8"/>
  <c r="FG74" i="8"/>
  <c r="CK74" i="8"/>
  <c r="BF74" i="8"/>
  <c r="CC74" i="8"/>
  <c r="FG85" i="8"/>
  <c r="CY84" i="8"/>
  <c r="EQ83" i="8"/>
  <c r="BC83" i="8"/>
  <c r="EN82" i="8"/>
  <c r="DI77" i="8"/>
  <c r="CE77" i="8"/>
  <c r="DN76" i="8"/>
  <c r="CJ76" i="8"/>
  <c r="CV76" i="8"/>
  <c r="BQ76" i="8"/>
  <c r="DV75" i="8"/>
  <c r="DW75" i="8"/>
  <c r="CQ75" i="8"/>
  <c r="CC84" i="8"/>
  <c r="DB83" i="8"/>
  <c r="CX83" i="8"/>
  <c r="BK83" i="8"/>
  <c r="BR83" i="8"/>
  <c r="FQ78" i="8"/>
  <c r="DF85" i="8"/>
  <c r="CK85" i="8"/>
  <c r="CF85" i="8"/>
  <c r="EE85" i="8"/>
  <c r="CB84" i="8"/>
  <c r="BY83" i="8"/>
  <c r="FM68" i="8"/>
  <c r="DJ68" i="8"/>
  <c r="FF65" i="8"/>
  <c r="CG65" i="8"/>
  <c r="ES71" i="8"/>
  <c r="DJ67" i="8"/>
  <c r="EU65" i="8"/>
  <c r="BD65" i="8"/>
  <c r="EN65" i="8"/>
  <c r="FJ65" i="8"/>
  <c r="CU63" i="8"/>
  <c r="CJ63" i="8"/>
  <c r="EX63" i="8"/>
  <c r="FE71" i="8"/>
  <c r="FE70" i="8"/>
  <c r="EE70" i="8"/>
  <c r="EM69" i="8"/>
  <c r="DM69" i="8"/>
  <c r="BY69" i="8"/>
  <c r="EB69" i="8"/>
  <c r="DI67" i="8"/>
  <c r="FB67" i="8"/>
  <c r="DV67" i="8"/>
  <c r="DC66" i="8"/>
  <c r="FR66" i="8"/>
  <c r="DV65" i="8"/>
  <c r="CB65" i="8"/>
  <c r="DX65" i="8"/>
  <c r="BC65" i="8"/>
  <c r="CY64" i="8"/>
  <c r="FB64" i="8"/>
  <c r="BS64" i="8"/>
  <c r="FN64" i="8"/>
  <c r="BH64" i="8"/>
  <c r="CD64" i="8"/>
  <c r="DX62" i="8"/>
  <c r="CV61" i="8"/>
  <c r="EQ80" i="8"/>
  <c r="CO80" i="8"/>
  <c r="BZ70" i="8"/>
  <c r="EN70" i="8"/>
  <c r="FJ70" i="8"/>
  <c r="ER61" i="8"/>
  <c r="EG61" i="8"/>
  <c r="BS61" i="8"/>
  <c r="FN61" i="8"/>
  <c r="FI70" i="8"/>
  <c r="EH67" i="8"/>
  <c r="CS65" i="8"/>
  <c r="CG62" i="8"/>
  <c r="BV62" i="8"/>
  <c r="EU62" i="8"/>
  <c r="BG72" i="8"/>
  <c r="CQ69" i="8"/>
  <c r="BV69" i="8"/>
  <c r="FQ69" i="8"/>
  <c r="BR67" i="8"/>
  <c r="CU67" i="8"/>
  <c r="BY67" i="8"/>
  <c r="EM67" i="8"/>
  <c r="CD66" i="8"/>
  <c r="CZ66" i="8"/>
  <c r="BT66" i="8"/>
  <c r="DL66" i="8"/>
  <c r="DB66" i="8"/>
  <c r="DG64" i="8"/>
  <c r="BG64" i="8"/>
  <c r="DK63" i="8"/>
  <c r="CD63" i="8"/>
  <c r="DB63" i="8"/>
  <c r="BV63" i="8"/>
  <c r="FR62" i="8"/>
  <c r="DO60" i="8"/>
  <c r="DF60" i="8"/>
  <c r="CK60" i="8"/>
  <c r="EY60" i="8"/>
  <c r="BQ60" i="8"/>
  <c r="EE60" i="8"/>
  <c r="BF60" i="8"/>
  <c r="FM80" i="8"/>
  <c r="BW73" i="8"/>
  <c r="DZ73" i="8"/>
  <c r="EI71" i="8"/>
  <c r="CF71" i="8"/>
  <c r="FP71" i="8"/>
  <c r="BU71" i="8"/>
  <c r="FD67" i="8"/>
  <c r="DA67" i="8"/>
  <c r="CV66" i="8"/>
  <c r="EY66" i="8"/>
  <c r="CK66" i="8"/>
  <c r="CY61" i="8"/>
  <c r="CN61" i="8"/>
  <c r="FM71" i="8"/>
  <c r="BO70" i="8"/>
  <c r="FJ66" i="8"/>
  <c r="DY65" i="8"/>
  <c r="DN65" i="8"/>
  <c r="BK62" i="8"/>
  <c r="CK72" i="8"/>
  <c r="DT72" i="8"/>
  <c r="DA71" i="8"/>
  <c r="EY70" i="8"/>
  <c r="FF69" i="8"/>
  <c r="EJ69" i="8"/>
  <c r="DK69" i="8"/>
  <c r="CP69" i="8"/>
  <c r="ET69" i="8"/>
  <c r="CH67" i="8"/>
  <c r="CK67" i="8"/>
  <c r="DQ65" i="8"/>
  <c r="CK64" i="8"/>
  <c r="BQ64" i="8"/>
  <c r="DY63" i="8"/>
  <c r="CY63" i="8"/>
  <c r="EQ63" i="8"/>
  <c r="DV63" i="8"/>
  <c r="CP63" i="8"/>
  <c r="EH63" i="8"/>
  <c r="CF63" i="8"/>
  <c r="FQ62" i="8"/>
  <c r="EM62" i="8"/>
  <c r="DN60" i="8"/>
  <c r="DD60" i="8"/>
  <c r="CS60" i="8"/>
  <c r="CJ60" i="8"/>
  <c r="EX60" i="8"/>
  <c r="EC60" i="8"/>
  <c r="DR60" i="8"/>
  <c r="EM73" i="8"/>
  <c r="BC73" i="8"/>
  <c r="CE68" i="8"/>
  <c r="DW68" i="8"/>
  <c r="DT68" i="8"/>
  <c r="CO67" i="8"/>
  <c r="CZ67" i="8"/>
  <c r="CU66" i="8"/>
  <c r="CJ66" i="8"/>
  <c r="CJ65" i="8"/>
  <c r="EB65" i="8"/>
  <c r="FP62" i="8"/>
  <c r="DB62" i="8"/>
  <c r="EQ61" i="8"/>
  <c r="EV72" i="8"/>
  <c r="FE72" i="8"/>
  <c r="CF72" i="8"/>
  <c r="FP72" i="8"/>
  <c r="CU72" i="8"/>
  <c r="BZ72" i="8"/>
  <c r="EN72" i="8"/>
  <c r="DX71" i="8"/>
  <c r="BZ71" i="8"/>
  <c r="EC71" i="8"/>
  <c r="DJ69" i="8"/>
  <c r="EH68" i="8"/>
  <c r="DL68" i="8"/>
  <c r="BK68" i="8"/>
  <c r="DX67" i="8"/>
  <c r="CB66" i="8"/>
  <c r="EK65" i="8"/>
  <c r="CR65" i="8"/>
  <c r="EK64" i="8"/>
  <c r="DD64" i="8"/>
  <c r="BO64" i="8"/>
  <c r="EC64" i="8"/>
  <c r="FB61" i="8"/>
  <c r="DJ61" i="8"/>
  <c r="DV61" i="8"/>
  <c r="CP61" i="8"/>
  <c r="DL61" i="8"/>
  <c r="BJ61" i="8"/>
  <c r="DB61" i="8"/>
  <c r="BK61" i="8"/>
  <c r="BV61" i="8"/>
  <c r="DK71" i="8"/>
  <c r="EG71" i="8"/>
  <c r="BU67" i="8"/>
  <c r="BZ66" i="8"/>
  <c r="DR66" i="8"/>
  <c r="EC63" i="8"/>
  <c r="BO63" i="8"/>
  <c r="BD63" i="8"/>
  <c r="DR63" i="8"/>
  <c r="BC71" i="8"/>
  <c r="EB71" i="8"/>
  <c r="DQ71" i="8"/>
  <c r="DR70" i="8"/>
  <c r="CU70" i="8"/>
  <c r="BG70" i="8"/>
  <c r="EQ70" i="8"/>
  <c r="EG68" i="8"/>
  <c r="CQ68" i="8"/>
  <c r="FE68" i="8"/>
  <c r="CV65" i="8"/>
  <c r="DT65" i="8"/>
  <c r="DI65" i="8"/>
  <c r="DL62" i="8"/>
  <c r="CQ62" i="8"/>
  <c r="DY62" i="8"/>
  <c r="CS62" i="8"/>
  <c r="DO62" i="8"/>
  <c r="BQ62" i="8"/>
  <c r="EE62" i="8"/>
  <c r="FA61" i="8"/>
  <c r="BH61" i="8"/>
  <c r="CF61" i="8"/>
  <c r="EI61" i="8"/>
  <c r="FG70" i="8"/>
  <c r="DD70" i="8"/>
  <c r="EV70" i="8"/>
  <c r="EE66" i="8"/>
  <c r="BF66" i="8"/>
  <c r="BQ66" i="8"/>
  <c r="EB62" i="8"/>
  <c r="FI62" i="8"/>
  <c r="BC62" i="8"/>
  <c r="ER68" i="8"/>
  <c r="DY73" i="8"/>
  <c r="CJ73" i="8"/>
  <c r="FJ73" i="8"/>
  <c r="BZ73" i="8"/>
  <c r="CC71" i="8"/>
  <c r="BI71" i="8"/>
  <c r="CG71" i="8"/>
  <c r="FQ71" i="8"/>
  <c r="FQ70" i="8"/>
  <c r="EM70" i="8"/>
  <c r="CK70" i="8"/>
  <c r="BQ70" i="8"/>
  <c r="BF70" i="8"/>
  <c r="DB69" i="8"/>
  <c r="DV68" i="8"/>
  <c r="BS68" i="8"/>
  <c r="CP68" i="8"/>
  <c r="BJ68" i="8"/>
  <c r="EI68" i="8"/>
  <c r="FM67" i="8"/>
  <c r="ER67" i="8"/>
  <c r="CS66" i="8"/>
  <c r="DF65" i="8"/>
  <c r="DG65" i="8"/>
  <c r="FA65" i="8"/>
  <c r="DU65" i="8"/>
  <c r="CC65" i="8"/>
  <c r="EN63" i="8"/>
  <c r="CS63" i="8"/>
  <c r="FE62" i="8"/>
  <c r="EJ62" i="8"/>
  <c r="DN62" i="8"/>
  <c r="EC62" i="8"/>
  <c r="FJ62" i="8"/>
  <c r="CD61" i="8"/>
  <c r="CZ61" i="8"/>
  <c r="BT61" i="8"/>
  <c r="ES61" i="8"/>
  <c r="FO61" i="8"/>
  <c r="EH61" i="8"/>
  <c r="CX81" i="8"/>
  <c r="DU80" i="8"/>
  <c r="DJ80" i="8"/>
  <c r="BR80" i="8"/>
  <c r="BI80" i="8"/>
  <c r="CE80" i="8"/>
  <c r="FO80" i="8"/>
  <c r="FB77" i="8"/>
  <c r="CN77" i="8"/>
  <c r="DJ77" i="8"/>
  <c r="EG77" i="8"/>
  <c r="CZ77" i="8"/>
  <c r="DC76" i="8"/>
  <c r="FF76" i="8"/>
  <c r="EB76" i="8"/>
  <c r="BN76" i="8"/>
  <c r="FC79" i="8"/>
  <c r="EH79" i="8"/>
  <c r="DK78" i="8"/>
  <c r="DA78" i="8"/>
  <c r="CP78" i="8"/>
  <c r="EI78" i="8"/>
  <c r="FN77" i="8"/>
  <c r="FE76" i="8"/>
  <c r="EK76" i="8"/>
  <c r="DM76" i="8"/>
  <c r="CR76" i="8"/>
  <c r="DI84" i="8"/>
  <c r="EE84" i="8"/>
  <c r="EG84" i="8"/>
  <c r="BS84" i="8"/>
  <c r="DV84" i="8"/>
  <c r="BW60" i="8"/>
  <c r="EY81" i="8"/>
  <c r="BS80" i="8"/>
  <c r="CH70" i="8"/>
  <c r="CZ69" i="8"/>
  <c r="BJ66" i="8"/>
  <c r="BC64" i="8"/>
  <c r="BI63" i="8"/>
  <c r="BU62" i="8"/>
  <c r="BR61" i="8"/>
  <c r="FF81" i="8"/>
  <c r="EM72" i="8"/>
  <c r="DB72" i="8"/>
  <c r="BV72" i="8"/>
  <c r="CY71" i="8"/>
  <c r="BS71" i="8"/>
  <c r="DL70" i="8"/>
  <c r="DB70" i="8"/>
  <c r="EU70" i="8"/>
  <c r="DI69" i="8"/>
  <c r="CN69" i="8"/>
  <c r="EG69" i="8"/>
  <c r="EI66" i="8"/>
  <c r="DL65" i="8"/>
  <c r="DB65" i="8"/>
  <c r="CE64" i="8"/>
  <c r="CQ64" i="8"/>
  <c r="BK64" i="8"/>
  <c r="FN63" i="8"/>
  <c r="EG63" i="8"/>
  <c r="FC62" i="8"/>
  <c r="DW62" i="8"/>
  <c r="DQ60" i="8"/>
  <c r="CJ81" i="8"/>
  <c r="DM81" i="8"/>
  <c r="EK81" i="8"/>
  <c r="BY81" i="8"/>
  <c r="FA80" i="8"/>
  <c r="EG80" i="8"/>
  <c r="CV80" i="8"/>
  <c r="DT80" i="8"/>
  <c r="FQ79" i="8"/>
  <c r="DR79" i="8"/>
  <c r="CO77" i="8"/>
  <c r="CX77" i="8"/>
  <c r="EF77" i="8"/>
  <c r="FD76" i="8"/>
  <c r="BD76" i="8"/>
  <c r="BU76" i="8"/>
  <c r="FB75" i="8"/>
  <c r="CY75" i="8"/>
  <c r="CO75" i="8"/>
  <c r="FC75" i="8"/>
  <c r="CF75" i="8"/>
  <c r="FP75" i="8"/>
  <c r="DC60" i="8"/>
  <c r="DO81" i="8"/>
  <c r="FP70" i="8"/>
  <c r="BN70" i="8"/>
  <c r="BI69" i="8"/>
  <c r="DO67" i="8"/>
  <c r="DV66" i="8"/>
  <c r="DX64" i="8"/>
  <c r="CH64" i="8"/>
  <c r="DK62" i="8"/>
  <c r="DG61" i="8"/>
  <c r="FF60" i="8"/>
  <c r="CK81" i="8"/>
  <c r="DR81" i="8"/>
  <c r="CX73" i="8"/>
  <c r="DU73" i="8"/>
  <c r="FC73" i="8"/>
  <c r="BY72" i="8"/>
  <c r="EQ72" i="8"/>
  <c r="BS72" i="8"/>
  <c r="FD72" i="8"/>
  <c r="CU71" i="8"/>
  <c r="DX70" i="8"/>
  <c r="BU70" i="8"/>
  <c r="CY70" i="8"/>
  <c r="DV70" i="8"/>
  <c r="CF70" i="8"/>
  <c r="ES69" i="8"/>
  <c r="FR69" i="8"/>
  <c r="CU69" i="8"/>
  <c r="BO69" i="8"/>
  <c r="EP69" i="8"/>
  <c r="DU69" i="8"/>
  <c r="DC68" i="8"/>
  <c r="DQ67" i="8"/>
  <c r="DC67" i="8"/>
  <c r="BW67" i="8"/>
  <c r="EG66" i="8"/>
  <c r="DM65" i="8"/>
  <c r="CY65" i="8"/>
  <c r="DK65" i="8"/>
  <c r="FD65" i="8"/>
  <c r="ET65" i="8"/>
  <c r="FO64" i="8"/>
  <c r="DM64" i="8"/>
  <c r="FM63" i="8"/>
  <c r="EF63" i="8"/>
  <c r="CX63" i="8"/>
  <c r="BR63" i="8"/>
  <c r="ET62" i="8"/>
  <c r="EN62" i="8"/>
  <c r="DI62" i="8"/>
  <c r="CN62" i="8"/>
  <c r="EG62" i="8"/>
  <c r="FM61" i="8"/>
  <c r="DN61" i="8"/>
  <c r="CJ61" i="8"/>
  <c r="BZ61" i="8"/>
  <c r="DT60" i="8"/>
  <c r="CE60" i="8"/>
  <c r="FJ81" i="8"/>
  <c r="EM81" i="8"/>
  <c r="DN81" i="8"/>
  <c r="BL81" i="8"/>
  <c r="CZ81" i="8"/>
  <c r="DW81" i="8"/>
  <c r="CQ81" i="8"/>
  <c r="BK81" i="8"/>
  <c r="FR80" i="8"/>
  <c r="CJ80" i="8"/>
  <c r="EN80" i="8"/>
  <c r="CB79" i="8"/>
  <c r="DT79" i="8"/>
  <c r="FB79" i="8"/>
  <c r="FN79" i="8"/>
  <c r="CV78" i="8"/>
  <c r="FB78" i="8"/>
  <c r="DV78" i="8"/>
  <c r="BS78" i="8"/>
  <c r="DL77" i="8"/>
  <c r="BT77" i="8"/>
  <c r="CV77" i="8"/>
  <c r="EY77" i="8"/>
  <c r="FC76" i="8"/>
  <c r="CO76" i="8"/>
  <c r="BS76" i="8"/>
  <c r="BC76" i="8"/>
  <c r="DU76" i="8"/>
  <c r="BI76" i="8"/>
  <c r="DR75" i="8"/>
  <c r="DG84" i="8"/>
  <c r="CH82" i="8"/>
  <c r="DM60" i="8"/>
  <c r="EB60" i="8"/>
  <c r="EE81" i="8"/>
  <c r="CY80" i="8"/>
  <c r="CG73" i="8"/>
  <c r="DC70" i="8"/>
  <c r="CP66" i="8"/>
  <c r="DA62" i="8"/>
  <c r="CX61" i="8"/>
  <c r="EM60" i="8"/>
  <c r="FR81" i="8"/>
  <c r="EX81" i="8"/>
  <c r="EU73" i="8"/>
  <c r="CV73" i="8"/>
  <c r="EE73" i="8"/>
  <c r="EQ73" i="8"/>
  <c r="CD73" i="8"/>
  <c r="EJ72" i="8"/>
  <c r="CN72" i="8"/>
  <c r="FC72" i="8"/>
  <c r="BT72" i="8"/>
  <c r="DC71" i="8"/>
  <c r="BW71" i="8"/>
  <c r="DF71" i="8"/>
  <c r="EY71" i="8"/>
  <c r="FL71" i="8"/>
  <c r="FF70" i="8"/>
  <c r="BC70" i="8"/>
  <c r="CG69" i="8"/>
  <c r="DO69" i="8"/>
  <c r="DF69" i="8"/>
  <c r="CF68" i="8"/>
  <c r="CS68" i="8"/>
  <c r="DR68" i="8"/>
  <c r="EJ67" i="8"/>
  <c r="CP67" i="8"/>
  <c r="ET67" i="8"/>
  <c r="DY67" i="8"/>
  <c r="DK66" i="8"/>
  <c r="FG66" i="8"/>
  <c r="FE65" i="8"/>
  <c r="EM65" i="8"/>
  <c r="ES64" i="8"/>
  <c r="DL64" i="8"/>
  <c r="FL63" i="8"/>
  <c r="DJ63" i="8"/>
  <c r="DF63" i="8"/>
  <c r="CF62" i="8"/>
  <c r="EV62" i="8"/>
  <c r="CU62" i="8"/>
  <c r="DR62" i="8"/>
  <c r="FL62" i="8"/>
  <c r="EF62" i="8"/>
  <c r="DA61" i="8"/>
  <c r="DX61" i="8"/>
  <c r="CR61" i="8"/>
  <c r="CH61" i="8"/>
  <c r="BC61" i="8"/>
  <c r="FA60" i="8"/>
  <c r="EF60" i="8"/>
  <c r="CH81" i="8"/>
  <c r="FC81" i="8"/>
  <c r="EI81" i="8"/>
  <c r="EY80" i="8"/>
  <c r="DA80" i="8"/>
  <c r="DM80" i="8"/>
  <c r="CR80" i="8"/>
  <c r="BL80" i="8"/>
  <c r="BC80" i="8"/>
  <c r="EN79" i="8"/>
  <c r="DK79" i="8"/>
  <c r="FI79" i="8"/>
  <c r="EU78" i="8"/>
  <c r="EH77" i="8"/>
  <c r="EX77" i="8"/>
  <c r="DY76" i="8"/>
  <c r="CY76" i="8"/>
  <c r="EI85" i="8"/>
  <c r="DB85" i="8"/>
  <c r="EJ85" i="8"/>
  <c r="DY85" i="8"/>
  <c r="BZ84" i="8"/>
  <c r="CP79" i="8"/>
  <c r="DX76" i="8"/>
  <c r="DA76" i="8"/>
  <c r="EH75" i="8"/>
  <c r="DL75" i="8"/>
  <c r="BS75" i="8"/>
  <c r="EH85" i="8"/>
  <c r="FC85" i="8"/>
  <c r="EG79" i="8"/>
  <c r="BI77" i="8"/>
  <c r="FQ76" i="8"/>
  <c r="EU76" i="8"/>
  <c r="FA74" i="8"/>
  <c r="DI74" i="8"/>
  <c r="EE74" i="8"/>
  <c r="EF74" i="8"/>
  <c r="CY74" i="8"/>
  <c r="CN74" i="8"/>
  <c r="FM74" i="8"/>
  <c r="BH74" i="8"/>
  <c r="EG74" i="8"/>
  <c r="CY83" i="8"/>
  <c r="FB83" i="8"/>
  <c r="CN83" i="8"/>
  <c r="ER83" i="8"/>
  <c r="BH83" i="8"/>
  <c r="CD83" i="8"/>
  <c r="FN83" i="8"/>
  <c r="EG83" i="8"/>
  <c r="BS83" i="8"/>
  <c r="CU82" i="8"/>
  <c r="BY82" i="8"/>
  <c r="DQ82" i="8"/>
  <c r="FI82" i="8"/>
  <c r="DG82" i="8"/>
  <c r="BO82" i="8"/>
  <c r="FA82" i="8"/>
  <c r="CM82" i="8"/>
  <c r="CX82" i="8"/>
  <c r="BG82" i="8"/>
  <c r="FM82" i="8"/>
  <c r="EF82" i="8"/>
  <c r="CC82" i="8"/>
  <c r="BR82" i="8"/>
  <c r="FE79" i="8"/>
  <c r="CJ79" i="8"/>
  <c r="BU79" i="8"/>
  <c r="FF79" i="8"/>
  <c r="BW79" i="8"/>
  <c r="DQ79" i="8"/>
  <c r="DL78" i="8"/>
  <c r="CE78" i="8"/>
  <c r="BC78" i="8"/>
  <c r="EM78" i="8"/>
  <c r="ES77" i="8"/>
  <c r="CB77" i="8"/>
  <c r="BH77" i="8"/>
  <c r="CG76" i="8"/>
  <c r="BL76" i="8"/>
  <c r="CS76" i="8"/>
  <c r="EN76" i="8"/>
  <c r="ET75" i="8"/>
  <c r="EQ74" i="8"/>
  <c r="CV74" i="8"/>
  <c r="CP85" i="8"/>
  <c r="DR84" i="8"/>
  <c r="CM84" i="8"/>
  <c r="DG83" i="8"/>
  <c r="DZ82" i="8"/>
  <c r="BF82" i="8"/>
  <c r="EE79" i="8"/>
  <c r="DU79" i="8"/>
  <c r="DB78" i="8"/>
  <c r="EV78" i="8"/>
  <c r="DL76" i="8"/>
  <c r="EJ76" i="8"/>
  <c r="DM75" i="8"/>
  <c r="EY74" i="8"/>
  <c r="DR74" i="8"/>
  <c r="CE74" i="8"/>
  <c r="BN74" i="8"/>
  <c r="BQ74" i="8"/>
  <c r="FM85" i="8"/>
  <c r="EX85" i="8"/>
  <c r="DT85" i="8"/>
  <c r="FJ84" i="8"/>
  <c r="EM84" i="8"/>
  <c r="CQ84" i="8"/>
  <c r="BV84" i="8"/>
  <c r="CM83" i="8"/>
  <c r="CV83" i="8"/>
  <c r="DT83" i="8"/>
  <c r="CO82" i="8"/>
  <c r="FF82" i="8"/>
  <c r="EK82" i="8"/>
  <c r="EX82" i="8"/>
  <c r="DR82" i="8"/>
  <c r="BK75" i="8"/>
  <c r="CH75" i="8"/>
  <c r="BY75" i="8"/>
  <c r="DQ74" i="8"/>
  <c r="DD74" i="8"/>
  <c r="BC74" i="8"/>
  <c r="EC74" i="8"/>
  <c r="BS85" i="8"/>
  <c r="DD84" i="8"/>
  <c r="CP84" i="8"/>
  <c r="FA83" i="8"/>
  <c r="EH83" i="8"/>
  <c r="DL83" i="8"/>
  <c r="DA83" i="8"/>
  <c r="BZ83" i="8"/>
  <c r="FG82" i="8"/>
  <c r="DJ82" i="8"/>
  <c r="FD75" i="8"/>
  <c r="EQ85" i="8"/>
  <c r="DZ85" i="8"/>
  <c r="BQ85" i="8"/>
  <c r="FE84" i="8"/>
  <c r="EJ84" i="8"/>
  <c r="EV84" i="8"/>
  <c r="CH83" i="8"/>
  <c r="DV83" i="8"/>
  <c r="CQ79" i="8"/>
  <c r="DY79" i="8"/>
  <c r="CB78" i="8"/>
  <c r="FC78" i="8"/>
  <c r="ES78" i="8"/>
  <c r="DW77" i="8"/>
  <c r="DO76" i="8"/>
  <c r="EM76" i="8"/>
  <c r="DG76" i="8"/>
  <c r="FA76" i="8"/>
  <c r="CZ75" i="8"/>
  <c r="BT75" i="8"/>
  <c r="EP74" i="8"/>
  <c r="BW74" i="8"/>
  <c r="BN85" i="8"/>
  <c r="DN85" i="8"/>
  <c r="DD85" i="8"/>
  <c r="CJ85" i="8"/>
  <c r="EC85" i="8"/>
  <c r="CH84" i="8"/>
  <c r="DK84" i="8"/>
  <c r="DA84" i="8"/>
  <c r="BU84" i="8"/>
  <c r="EI83" i="8"/>
  <c r="EB82" i="8"/>
  <c r="CV82" i="8"/>
  <c r="CK82" i="8"/>
  <c r="BI82" i="8"/>
  <c r="EG75" i="8"/>
  <c r="DZ74" i="8"/>
  <c r="BU74" i="8"/>
  <c r="CX74" i="8"/>
  <c r="DU74" i="8"/>
  <c r="EB84" i="8"/>
  <c r="FC84" i="8"/>
  <c r="DW84" i="8"/>
  <c r="CZ83" i="8"/>
  <c r="BT83" i="8"/>
  <c r="EY82" i="8"/>
  <c r="BW82" i="8"/>
  <c r="BH82" i="8"/>
  <c r="EB81" i="8"/>
  <c r="BR81" i="8"/>
  <c r="BC81" i="8"/>
  <c r="BZ80" i="8"/>
  <c r="BH80" i="8"/>
  <c r="EK79" i="8"/>
  <c r="CD79" i="8"/>
  <c r="EU85" i="8"/>
  <c r="ET84" i="8"/>
  <c r="CF84" i="8"/>
  <c r="DY84" i="8"/>
  <c r="BD84" i="8"/>
  <c r="FM83" i="8"/>
  <c r="ES82" i="8"/>
  <c r="EI80" i="8"/>
  <c r="ER80" i="8"/>
  <c r="FP80" i="8"/>
  <c r="CC79" i="8"/>
  <c r="BN79" i="8"/>
  <c r="CD85" i="8"/>
  <c r="BO85" i="8"/>
  <c r="DX84" i="8"/>
  <c r="BL84" i="8"/>
  <c r="BV83" i="8"/>
  <c r="EQ82" i="8"/>
  <c r="DU82" i="8"/>
  <c r="CF81" i="8"/>
  <c r="CF83" i="8"/>
  <c r="BU83" i="8"/>
  <c r="DT82" i="8"/>
  <c r="ET81" i="8"/>
  <c r="DX81" i="8"/>
  <c r="BN81" i="8"/>
  <c r="EC79" i="8"/>
  <c r="BL79" i="8"/>
  <c r="BT79" i="8"/>
  <c r="BY84" i="8"/>
  <c r="BJ84" i="8"/>
  <c r="DU83" i="8"/>
  <c r="EB83" i="8"/>
  <c r="DV81" i="8"/>
  <c r="EN85" i="8"/>
  <c r="BZ81" i="8"/>
  <c r="BJ81" i="8"/>
  <c r="FJ80" i="8"/>
  <c r="BO80" i="8"/>
  <c r="DV79" i="8"/>
  <c r="BD79" i="8"/>
  <c r="FN85" i="8"/>
  <c r="BV85" i="8"/>
  <c r="DV85" i="8"/>
  <c r="FR84" i="8"/>
  <c r="FP83" i="8"/>
  <c r="EJ83" i="8"/>
  <c r="CC83" i="8"/>
  <c r="DX83" i="8"/>
  <c r="FL82" i="8"/>
  <c r="DR85" i="8"/>
  <c r="BH85" i="8"/>
  <c r="EF84" i="8"/>
  <c r="BJ83" i="8"/>
  <c r="FN82" i="8"/>
  <c r="DK82" i="8"/>
  <c r="ER82" i="8"/>
  <c r="DV82" i="8"/>
  <c r="FC82" i="8"/>
  <c r="CZ82" i="8"/>
  <c r="EH82" i="8"/>
  <c r="FO82" i="8"/>
  <c r="DL82" i="8"/>
  <c r="CP82" i="8"/>
  <c r="DW82" i="8"/>
  <c r="BT82" i="8"/>
  <c r="FD82" i="8"/>
  <c r="DB82" i="8"/>
  <c r="EI82" i="8"/>
  <c r="FP82" i="8"/>
  <c r="BJ82" i="8"/>
  <c r="ET82" i="8"/>
  <c r="CQ82" i="8"/>
  <c r="FE82" i="8"/>
  <c r="BV82" i="8"/>
  <c r="EJ82" i="8"/>
  <c r="CG82" i="8"/>
  <c r="FQ82" i="8"/>
  <c r="BK82" i="8"/>
  <c r="EU82" i="8"/>
  <c r="DY82" i="8"/>
  <c r="DW85" i="8"/>
  <c r="DA85" i="8"/>
  <c r="DM85" i="8"/>
  <c r="CQ85" i="8"/>
  <c r="DX85" i="8"/>
  <c r="BU85" i="8"/>
  <c r="FE85" i="8"/>
  <c r="DC85" i="8"/>
  <c r="BK85" i="8"/>
  <c r="CR85" i="8"/>
  <c r="BW85" i="8"/>
  <c r="EK85" i="8"/>
  <c r="CH85" i="8"/>
  <c r="FR85" i="8"/>
  <c r="BL85" i="8"/>
  <c r="EV85" i="8"/>
  <c r="EB85" i="8"/>
  <c r="BY85" i="8"/>
  <c r="FI85" i="8"/>
  <c r="BC85" i="8"/>
  <c r="EM85" i="8"/>
  <c r="DQ85" i="8"/>
  <c r="CD82" i="8"/>
  <c r="DT84" i="8"/>
  <c r="FA84" i="8"/>
  <c r="CX84" i="8"/>
  <c r="DJ84" i="8"/>
  <c r="CN84" i="8"/>
  <c r="DU84" i="8"/>
  <c r="BR84" i="8"/>
  <c r="FB84" i="8"/>
  <c r="CZ84" i="8"/>
  <c r="BH84" i="8"/>
  <c r="ER84" i="8"/>
  <c r="CO84" i="8"/>
  <c r="BT84" i="8"/>
  <c r="EH84" i="8"/>
  <c r="CE84" i="8"/>
  <c r="FO84" i="8"/>
  <c r="BI84" i="8"/>
  <c r="ES84" i="8"/>
  <c r="CG83" i="8"/>
  <c r="FQ83" i="8"/>
  <c r="DY83" i="8"/>
  <c r="FF83" i="8"/>
  <c r="DC83" i="8"/>
  <c r="EK83" i="8"/>
  <c r="DO83" i="8"/>
  <c r="CS83" i="8"/>
  <c r="DZ83" i="8"/>
  <c r="BW83" i="8"/>
  <c r="FG83" i="8"/>
  <c r="FI83" i="8"/>
  <c r="DF83" i="8"/>
  <c r="DQ83" i="8"/>
  <c r="BN83" i="8"/>
  <c r="EX83" i="8"/>
  <c r="EC83" i="8"/>
  <c r="CK83" i="8"/>
  <c r="EY83" i="8"/>
  <c r="BQ83" i="8"/>
  <c r="EE83" i="8"/>
  <c r="CB83" i="8"/>
  <c r="FL83" i="8"/>
  <c r="BF83" i="8"/>
  <c r="EP83" i="8"/>
  <c r="DN83" i="8"/>
  <c r="CJ83" i="8"/>
  <c r="DN84" i="8"/>
  <c r="BO83" i="8"/>
  <c r="BG83" i="8"/>
  <c r="EV82" i="8"/>
  <c r="DX82" i="8"/>
  <c r="CR82" i="8"/>
  <c r="CJ82" i="8"/>
  <c r="CB82" i="8"/>
  <c r="BL82" i="8"/>
  <c r="BD82" i="8"/>
  <c r="FL85" i="8"/>
  <c r="FD85" i="8"/>
  <c r="EF85" i="8"/>
  <c r="CZ85" i="8"/>
  <c r="CB85" i="8"/>
  <c r="BT85" i="8"/>
  <c r="BD85" i="8"/>
  <c r="FQ84" i="8"/>
  <c r="FI84" i="8"/>
  <c r="EK84" i="8"/>
  <c r="EC84" i="8"/>
  <c r="CG84" i="8"/>
  <c r="BQ84" i="8"/>
  <c r="EM82" i="8"/>
  <c r="EE82" i="8"/>
  <c r="DO82" i="8"/>
  <c r="BC82" i="8"/>
  <c r="DN82" i="8"/>
  <c r="DF82" i="8"/>
  <c r="BZ82" i="8"/>
  <c r="FJ85" i="8"/>
  <c r="FB85" i="8"/>
  <c r="ET85" i="8"/>
  <c r="BZ85" i="8"/>
  <c r="BJ85" i="8"/>
  <c r="FG84" i="8"/>
  <c r="EY84" i="8"/>
  <c r="EQ84" i="8"/>
  <c r="EI84" i="8"/>
  <c r="DC84" i="8"/>
  <c r="BW84" i="8"/>
  <c r="BO84" i="8"/>
  <c r="BG84" i="8"/>
  <c r="FD83" i="8"/>
  <c r="EV83" i="8"/>
  <c r="EN83" i="8"/>
  <c r="EF83" i="8"/>
  <c r="BL83" i="8"/>
  <c r="BD83" i="8"/>
  <c r="EC82" i="8"/>
  <c r="BQ82" i="8"/>
  <c r="FQ85" i="8"/>
  <c r="FA85" i="8"/>
  <c r="ES85" i="8"/>
  <c r="DU85" i="8"/>
  <c r="CO85" i="8"/>
  <c r="CG85" i="8"/>
  <c r="BI85" i="8"/>
  <c r="FN84" i="8"/>
  <c r="FF84" i="8"/>
  <c r="EX84" i="8"/>
  <c r="EP84" i="8"/>
  <c r="DZ84" i="8"/>
  <c r="CD84" i="8"/>
  <c r="BN84" i="8"/>
  <c r="BF84" i="8"/>
  <c r="FC83" i="8"/>
  <c r="EU83" i="8"/>
  <c r="EM83" i="8"/>
  <c r="DW83" i="8"/>
  <c r="CQ83" i="8"/>
  <c r="FP85" i="8"/>
  <c r="ER85" i="8"/>
  <c r="FM84" i="8"/>
  <c r="DQ84" i="8"/>
  <c r="CK84" i="8"/>
  <c r="FR83" i="8"/>
  <c r="FJ83" i="8"/>
  <c r="ET83" i="8"/>
  <c r="FO85" i="8"/>
  <c r="FL84" i="8"/>
  <c r="EN84" i="8"/>
  <c r="EP82" i="8"/>
  <c r="BF78" i="8"/>
  <c r="EP78" i="8"/>
  <c r="CC78" i="8"/>
  <c r="FM78" i="8"/>
  <c r="DN77" i="8"/>
  <c r="DY77" i="8"/>
  <c r="BZ77" i="8"/>
  <c r="FJ77" i="8"/>
  <c r="CD74" i="8"/>
  <c r="FN74" i="8"/>
  <c r="DK74" i="8"/>
  <c r="ER74" i="8"/>
  <c r="DV74" i="8"/>
  <c r="FC74" i="8"/>
  <c r="EH74" i="8"/>
  <c r="FO74" i="8"/>
  <c r="DL74" i="8"/>
  <c r="CP74" i="8"/>
  <c r="DW74" i="8"/>
  <c r="FD74" i="8"/>
  <c r="DB74" i="8"/>
  <c r="EI74" i="8"/>
  <c r="FP74" i="8"/>
  <c r="BJ74" i="8"/>
  <c r="ET74" i="8"/>
  <c r="CQ74" i="8"/>
  <c r="BV74" i="8"/>
  <c r="EJ74" i="8"/>
  <c r="CG74" i="8"/>
  <c r="FQ74" i="8"/>
  <c r="BK74" i="8"/>
  <c r="EU74" i="8"/>
  <c r="FQ81" i="8"/>
  <c r="FI81" i="8"/>
  <c r="FA81" i="8"/>
  <c r="ES81" i="8"/>
  <c r="EC81" i="8"/>
  <c r="DU81" i="8"/>
  <c r="CG81" i="8"/>
  <c r="BQ81" i="8"/>
  <c r="BI81" i="8"/>
  <c r="FN80" i="8"/>
  <c r="FF80" i="8"/>
  <c r="EX80" i="8"/>
  <c r="EP80" i="8"/>
  <c r="EH80" i="8"/>
  <c r="DZ80" i="8"/>
  <c r="DR80" i="8"/>
  <c r="DB80" i="8"/>
  <c r="CD80" i="8"/>
  <c r="BV80" i="8"/>
  <c r="BN80" i="8"/>
  <c r="DF79" i="8"/>
  <c r="CK79" i="8"/>
  <c r="BJ79" i="8"/>
  <c r="FR78" i="8"/>
  <c r="FG78" i="8"/>
  <c r="DX78" i="8"/>
  <c r="DM78" i="8"/>
  <c r="CY78" i="8"/>
  <c r="CO78" i="8"/>
  <c r="BR78" i="8"/>
  <c r="BJ78" i="8"/>
  <c r="CK78" i="8"/>
  <c r="FQ77" i="8"/>
  <c r="FG77" i="8"/>
  <c r="EV77" i="8"/>
  <c r="EK77" i="8"/>
  <c r="DM77" i="8"/>
  <c r="DB77" i="8"/>
  <c r="BG77" i="8"/>
  <c r="CQ77" i="8"/>
  <c r="FE77" i="8"/>
  <c r="BK77" i="8"/>
  <c r="EU77" i="8"/>
  <c r="CH77" i="8"/>
  <c r="FR77" i="8"/>
  <c r="BC77" i="8"/>
  <c r="EM77" i="8"/>
  <c r="DQ77" i="8"/>
  <c r="ES76" i="8"/>
  <c r="EC76" i="8"/>
  <c r="FP81" i="8"/>
  <c r="ER81" i="8"/>
  <c r="EJ81" i="8"/>
  <c r="DT81" i="8"/>
  <c r="DL81" i="8"/>
  <c r="CV81" i="8"/>
  <c r="CN81" i="8"/>
  <c r="BH81" i="8"/>
  <c r="FE80" i="8"/>
  <c r="DY80" i="8"/>
  <c r="DQ80" i="8"/>
  <c r="CS80" i="8"/>
  <c r="CK80" i="8"/>
  <c r="BU80" i="8"/>
  <c r="BD80" i="8"/>
  <c r="FM79" i="8"/>
  <c r="EV79" i="8"/>
  <c r="DZ79" i="8"/>
  <c r="BR79" i="8"/>
  <c r="BI79" i="8"/>
  <c r="DD79" i="8"/>
  <c r="FD78" i="8"/>
  <c r="DW78" i="8"/>
  <c r="CX78" i="8"/>
  <c r="CM78" i="8"/>
  <c r="BI78" i="8"/>
  <c r="DY78" i="8"/>
  <c r="BV78" i="8"/>
  <c r="FF78" i="8"/>
  <c r="CS78" i="8"/>
  <c r="DD78" i="8"/>
  <c r="EX78" i="8"/>
  <c r="DR78" i="8"/>
  <c r="FP77" i="8"/>
  <c r="FF77" i="8"/>
  <c r="EJ77" i="8"/>
  <c r="CM77" i="8"/>
  <c r="BF77" i="8"/>
  <c r="FE74" i="8"/>
  <c r="DY74" i="8"/>
  <c r="FO81" i="8"/>
  <c r="FG81" i="8"/>
  <c r="EQ81" i="8"/>
  <c r="DK81" i="8"/>
  <c r="CM81" i="8"/>
  <c r="CE81" i="8"/>
  <c r="BW81" i="8"/>
  <c r="BG81" i="8"/>
  <c r="FL80" i="8"/>
  <c r="FD80" i="8"/>
  <c r="EV80" i="8"/>
  <c r="DX80" i="8"/>
  <c r="CZ80" i="8"/>
  <c r="CB80" i="8"/>
  <c r="BT80" i="8"/>
  <c r="FL79" i="8"/>
  <c r="FD79" i="8"/>
  <c r="ET79" i="8"/>
  <c r="EI79" i="8"/>
  <c r="DN79" i="8"/>
  <c r="CS79" i="8"/>
  <c r="BQ79" i="8"/>
  <c r="BG79" i="8"/>
  <c r="EB79" i="8"/>
  <c r="BC79" i="8"/>
  <c r="EM79" i="8"/>
  <c r="FO78" i="8"/>
  <c r="ET78" i="8"/>
  <c r="BZ78" i="8"/>
  <c r="BG78" i="8"/>
  <c r="FE78" i="8"/>
  <c r="EJ78" i="8"/>
  <c r="DQ78" i="8"/>
  <c r="DX77" i="8"/>
  <c r="BO77" i="8"/>
  <c r="DV77" i="8"/>
  <c r="BS77" i="8"/>
  <c r="FC77" i="8"/>
  <c r="CP77" i="8"/>
  <c r="DA77" i="8"/>
  <c r="BJ77" i="8"/>
  <c r="ET77" i="8"/>
  <c r="BU77" i="8"/>
  <c r="CG75" i="8"/>
  <c r="FQ75" i="8"/>
  <c r="DN75" i="8"/>
  <c r="DY75" i="8"/>
  <c r="FF75" i="8"/>
  <c r="EK75" i="8"/>
  <c r="DO75" i="8"/>
  <c r="CS75" i="8"/>
  <c r="DZ75" i="8"/>
  <c r="FG75" i="8"/>
  <c r="FI75" i="8"/>
  <c r="DF75" i="8"/>
  <c r="BN75" i="8"/>
  <c r="EX75" i="8"/>
  <c r="EC75" i="8"/>
  <c r="FJ75" i="8"/>
  <c r="CK75" i="8"/>
  <c r="EY75" i="8"/>
  <c r="BQ75" i="8"/>
  <c r="EE75" i="8"/>
  <c r="CB75" i="8"/>
  <c r="FL75" i="8"/>
  <c r="BF75" i="8"/>
  <c r="EP75" i="8"/>
  <c r="FN81" i="8"/>
  <c r="EP81" i="8"/>
  <c r="DZ81" i="8"/>
  <c r="DB81" i="8"/>
  <c r="CD81" i="8"/>
  <c r="BV81" i="8"/>
  <c r="BF81" i="8"/>
  <c r="FC80" i="8"/>
  <c r="EU80" i="8"/>
  <c r="EM80" i="8"/>
  <c r="EE80" i="8"/>
  <c r="DW80" i="8"/>
  <c r="DO80" i="8"/>
  <c r="CQ80" i="8"/>
  <c r="BJ80" i="8"/>
  <c r="ES79" i="8"/>
  <c r="DM79" i="8"/>
  <c r="CH79" i="8"/>
  <c r="BY79" i="8"/>
  <c r="BF79" i="8"/>
  <c r="DL79" i="8"/>
  <c r="DW79" i="8"/>
  <c r="EJ79" i="8"/>
  <c r="BK79" i="8"/>
  <c r="EU79" i="8"/>
  <c r="FL78" i="8"/>
  <c r="EF78" i="8"/>
  <c r="DU78" i="8"/>
  <c r="DG78" i="8"/>
  <c r="CU78" i="8"/>
  <c r="CJ78" i="8"/>
  <c r="BY78" i="8"/>
  <c r="BO78" i="8"/>
  <c r="FA77" i="8"/>
  <c r="EQ77" i="8"/>
  <c r="DU77" i="8"/>
  <c r="CJ77" i="8"/>
  <c r="BD77" i="8"/>
  <c r="CB76" i="8"/>
  <c r="DI76" i="8"/>
  <c r="DT76" i="8"/>
  <c r="DJ76" i="8"/>
  <c r="CN76" i="8"/>
  <c r="FB76" i="8"/>
  <c r="CZ76" i="8"/>
  <c r="EG76" i="8"/>
  <c r="FN76" i="8"/>
  <c r="BH76" i="8"/>
  <c r="ER76" i="8"/>
  <c r="BT76" i="8"/>
  <c r="EH76" i="8"/>
  <c r="CE76" i="8"/>
  <c r="FO76" i="8"/>
  <c r="EB75" i="8"/>
  <c r="CJ75" i="8"/>
  <c r="BD75" i="8"/>
  <c r="FM81" i="8"/>
  <c r="EG81" i="8"/>
  <c r="DI81" i="8"/>
  <c r="ET80" i="8"/>
  <c r="DV80" i="8"/>
  <c r="CP80" i="8"/>
  <c r="FJ79" i="8"/>
  <c r="FA79" i="8"/>
  <c r="EQ79" i="8"/>
  <c r="BO79" i="8"/>
  <c r="CF79" i="8"/>
  <c r="FP79" i="8"/>
  <c r="FA78" i="8"/>
  <c r="EQ78" i="8"/>
  <c r="EE78" i="8"/>
  <c r="DF78" i="8"/>
  <c r="BU78" i="8"/>
  <c r="CF78" i="8"/>
  <c r="FP78" i="8"/>
  <c r="FL77" i="8"/>
  <c r="EP77" i="8"/>
  <c r="CU77" i="8"/>
  <c r="FD81" i="8"/>
  <c r="EN81" i="8"/>
  <c r="EF81" i="8"/>
  <c r="CB81" i="8"/>
  <c r="BT81" i="8"/>
  <c r="FQ80" i="8"/>
  <c r="FI80" i="8"/>
  <c r="EC80" i="8"/>
  <c r="CG80" i="8"/>
  <c r="BY80" i="8"/>
  <c r="BQ80" i="8"/>
  <c r="FR79" i="8"/>
  <c r="EP79" i="8"/>
  <c r="EF79" i="8"/>
  <c r="CO79" i="8"/>
  <c r="FJ78" i="8"/>
  <c r="CH78" i="8"/>
  <c r="DJ78" i="8"/>
  <c r="EH78" i="8"/>
  <c r="BL77" i="8"/>
  <c r="BR77" i="8"/>
  <c r="CC77" i="8"/>
  <c r="FM77" i="8"/>
  <c r="EV76" i="8"/>
  <c r="DZ76" i="8"/>
  <c r="DD76" i="8"/>
  <c r="DQ76" i="8"/>
  <c r="EX76" i="8"/>
  <c r="CU76" i="8"/>
  <c r="CK76" i="8"/>
  <c r="DR76" i="8"/>
  <c r="BO76" i="8"/>
  <c r="FL76" i="8"/>
  <c r="BF76" i="8"/>
  <c r="EP76" i="8"/>
  <c r="CM76" i="8"/>
  <c r="CX76" i="8"/>
  <c r="EF76" i="8"/>
  <c r="CC76" i="8"/>
  <c r="FM76" i="8"/>
  <c r="BG76" i="8"/>
  <c r="EQ76" i="8"/>
  <c r="BR76" i="8"/>
  <c r="EU81" i="8"/>
  <c r="EJ80" i="8"/>
  <c r="EY79" i="8"/>
  <c r="CX79" i="8"/>
  <c r="CM79" i="8"/>
  <c r="CN79" i="8"/>
  <c r="CY79" i="8"/>
  <c r="BH79" i="8"/>
  <c r="ER79" i="8"/>
  <c r="BS79" i="8"/>
  <c r="EY78" i="8"/>
  <c r="DO78" i="8"/>
  <c r="BT78" i="8"/>
  <c r="BL78" i="8"/>
  <c r="DI78" i="8"/>
  <c r="DT78" i="8"/>
  <c r="CN78" i="8"/>
  <c r="EG78" i="8"/>
  <c r="CD78" i="8"/>
  <c r="FN78" i="8"/>
  <c r="BH78" i="8"/>
  <c r="ER78" i="8"/>
  <c r="FI77" i="8"/>
  <c r="EN77" i="8"/>
  <c r="EC77" i="8"/>
  <c r="DR77" i="8"/>
  <c r="DD77" i="8"/>
  <c r="CR77" i="8"/>
  <c r="BV77" i="8"/>
  <c r="DO77" i="8"/>
  <c r="DF77" i="8"/>
  <c r="CK77" i="8"/>
  <c r="EE77" i="8"/>
  <c r="FI76" i="8"/>
  <c r="EE76" i="8"/>
  <c r="BY76" i="8"/>
  <c r="FG76" i="8"/>
  <c r="DF76" i="8"/>
  <c r="EY76" i="8"/>
  <c r="EB78" i="8"/>
  <c r="FR76" i="8"/>
  <c r="FJ76" i="8"/>
  <c r="ET76" i="8"/>
  <c r="DV76" i="8"/>
  <c r="CH76" i="8"/>
  <c r="BJ76" i="8"/>
  <c r="FO75" i="8"/>
  <c r="EQ75" i="8"/>
  <c r="EI75" i="8"/>
  <c r="DC75" i="8"/>
  <c r="CM75" i="8"/>
  <c r="CE75" i="8"/>
  <c r="BW75" i="8"/>
  <c r="BO75" i="8"/>
  <c r="BG75" i="8"/>
  <c r="FL74" i="8"/>
  <c r="EV74" i="8"/>
  <c r="EN74" i="8"/>
  <c r="DX74" i="8"/>
  <c r="CZ74" i="8"/>
  <c r="CJ74" i="8"/>
  <c r="CB74" i="8"/>
  <c r="BT74" i="8"/>
  <c r="BL74" i="8"/>
  <c r="BD74" i="8"/>
  <c r="FP76" i="8"/>
  <c r="CF76" i="8"/>
  <c r="FM75" i="8"/>
  <c r="FE75" i="8"/>
  <c r="DQ75" i="8"/>
  <c r="DA75" i="8"/>
  <c r="CC75" i="8"/>
  <c r="BU75" i="8"/>
  <c r="FR74" i="8"/>
  <c r="FJ74" i="8"/>
  <c r="FB74" i="8"/>
  <c r="DF74" i="8"/>
  <c r="CH74" i="8"/>
  <c r="BZ74" i="8"/>
  <c r="BR74" i="8"/>
  <c r="EI76" i="8"/>
  <c r="EV75" i="8"/>
  <c r="EN75" i="8"/>
  <c r="EF75" i="8"/>
  <c r="DX75" i="8"/>
  <c r="CR75" i="8"/>
  <c r="BL75" i="8"/>
  <c r="FI74" i="8"/>
  <c r="ES74" i="8"/>
  <c r="EU75" i="8"/>
  <c r="EM75" i="8"/>
  <c r="BC75" i="8"/>
  <c r="FR75" i="8"/>
  <c r="BI73" i="8"/>
  <c r="ES73" i="8"/>
  <c r="BT73" i="8"/>
  <c r="FN73" i="8"/>
  <c r="EY73" i="8"/>
  <c r="DW73" i="8"/>
  <c r="DJ73" i="8"/>
  <c r="EY72" i="8"/>
  <c r="EX73" i="8"/>
  <c r="DV73" i="8"/>
  <c r="BQ73" i="8"/>
  <c r="FL72" i="8"/>
  <c r="BR72" i="8"/>
  <c r="DD71" i="8"/>
  <c r="EV71" i="8"/>
  <c r="BO71" i="8"/>
  <c r="DG71" i="8"/>
  <c r="DR71" i="8"/>
  <c r="CM71" i="8"/>
  <c r="CX71" i="8"/>
  <c r="BG71" i="8"/>
  <c r="EQ71" i="8"/>
  <c r="BR71" i="8"/>
  <c r="EF71" i="8"/>
  <c r="DG73" i="8"/>
  <c r="CS73" i="8"/>
  <c r="DD73" i="8"/>
  <c r="EC73" i="8"/>
  <c r="BD73" i="8"/>
  <c r="EN73" i="8"/>
  <c r="EF72" i="8"/>
  <c r="CZ72" i="8"/>
  <c r="DC72" i="8"/>
  <c r="CG72" i="8"/>
  <c r="DZ72" i="8"/>
  <c r="BW72" i="8"/>
  <c r="DF72" i="8"/>
  <c r="DQ72" i="8"/>
  <c r="BN72" i="8"/>
  <c r="BF72" i="8"/>
  <c r="EP72" i="8"/>
  <c r="BQ72" i="8"/>
  <c r="CB70" i="8"/>
  <c r="FL70" i="8"/>
  <c r="EP70" i="8"/>
  <c r="DI70" i="8"/>
  <c r="FA70" i="8"/>
  <c r="DT70" i="8"/>
  <c r="FB70" i="8"/>
  <c r="DU70" i="8"/>
  <c r="FM70" i="8"/>
  <c r="CN70" i="8"/>
  <c r="DJ70" i="8"/>
  <c r="EG70" i="8"/>
  <c r="CO70" i="8"/>
  <c r="CZ70" i="8"/>
  <c r="ER70" i="8"/>
  <c r="BH70" i="8"/>
  <c r="FC70" i="8"/>
  <c r="BI70" i="8"/>
  <c r="BT70" i="8"/>
  <c r="DW70" i="8"/>
  <c r="CE70" i="8"/>
  <c r="FO70" i="8"/>
  <c r="EH70" i="8"/>
  <c r="ES70" i="8"/>
  <c r="FG73" i="8"/>
  <c r="BS73" i="8"/>
  <c r="BU73" i="8"/>
  <c r="FE73" i="8"/>
  <c r="FP73" i="8"/>
  <c r="DM73" i="8"/>
  <c r="DX73" i="8"/>
  <c r="DQ73" i="8"/>
  <c r="EB73" i="8"/>
  <c r="BY73" i="8"/>
  <c r="FI73" i="8"/>
  <c r="DN72" i="8"/>
  <c r="FR72" i="8"/>
  <c r="DR73" i="8"/>
  <c r="BG73" i="8"/>
  <c r="EJ73" i="8"/>
  <c r="CR73" i="8"/>
  <c r="BH72" i="8"/>
  <c r="EX72" i="8"/>
  <c r="FN70" i="8"/>
  <c r="EH73" i="8"/>
  <c r="CE73" i="8"/>
  <c r="DA73" i="8"/>
  <c r="DL73" i="8"/>
  <c r="FD73" i="8"/>
  <c r="EK73" i="8"/>
  <c r="BL73" i="8"/>
  <c r="EV73" i="8"/>
  <c r="FF73" i="8"/>
  <c r="ET73" i="8"/>
  <c r="CQ73" i="8"/>
  <c r="BR73" i="8"/>
  <c r="FG72" i="8"/>
  <c r="ER72" i="8"/>
  <c r="DO72" i="8"/>
  <c r="FR73" i="8"/>
  <c r="DC73" i="8"/>
  <c r="EB72" i="8"/>
  <c r="CV72" i="8"/>
  <c r="CJ72" i="8"/>
  <c r="DU71" i="8"/>
  <c r="CZ71" i="8"/>
  <c r="CD71" i="8"/>
  <c r="DW71" i="8"/>
  <c r="FD71" i="8"/>
  <c r="BT71" i="8"/>
  <c r="DL71" i="8"/>
  <c r="CQ71" i="8"/>
  <c r="DB71" i="8"/>
  <c r="BK71" i="8"/>
  <c r="EU71" i="8"/>
  <c r="BV71" i="8"/>
  <c r="EJ71" i="8"/>
  <c r="EF70" i="8"/>
  <c r="BD72" i="8"/>
  <c r="DV72" i="8"/>
  <c r="DK72" i="8"/>
  <c r="CP72" i="8"/>
  <c r="DA72" i="8"/>
  <c r="BJ72" i="8"/>
  <c r="ET72" i="8"/>
  <c r="BU72" i="8"/>
  <c r="EI72" i="8"/>
  <c r="CO73" i="8"/>
  <c r="CZ73" i="8"/>
  <c r="DI73" i="8"/>
  <c r="DT73" i="8"/>
  <c r="FA73" i="8"/>
  <c r="FL73" i="8"/>
  <c r="FM73" i="8"/>
  <c r="CN73" i="8"/>
  <c r="EF73" i="8"/>
  <c r="EG73" i="8"/>
  <c r="BH73" i="8"/>
  <c r="ER73" i="8"/>
  <c r="CX72" i="8"/>
  <c r="DI72" i="8"/>
  <c r="FA72" i="8"/>
  <c r="FB72" i="8"/>
  <c r="FM72" i="8"/>
  <c r="DJ72" i="8"/>
  <c r="DU72" i="8"/>
  <c r="EG72" i="8"/>
  <c r="CO72" i="8"/>
  <c r="EH72" i="8"/>
  <c r="CE72" i="8"/>
  <c r="BI72" i="8"/>
  <c r="ES72" i="8"/>
  <c r="FO72" i="8"/>
  <c r="DW72" i="8"/>
  <c r="CB72" i="8"/>
  <c r="CB73" i="8"/>
  <c r="FQ72" i="8"/>
  <c r="FI72" i="8"/>
  <c r="EK72" i="8"/>
  <c r="EC72" i="8"/>
  <c r="DM72" i="8"/>
  <c r="FN71" i="8"/>
  <c r="FF71" i="8"/>
  <c r="EX71" i="8"/>
  <c r="EP71" i="8"/>
  <c r="EH71" i="8"/>
  <c r="DZ71" i="8"/>
  <c r="DJ71" i="8"/>
  <c r="BN71" i="8"/>
  <c r="BF71" i="8"/>
  <c r="EK70" i="8"/>
  <c r="EC70" i="8"/>
  <c r="DK70" i="8"/>
  <c r="CS70" i="8"/>
  <c r="CJ70" i="8"/>
  <c r="DF70" i="8"/>
  <c r="EK69" i="8"/>
  <c r="BS69" i="8"/>
  <c r="DY69" i="8"/>
  <c r="CS69" i="8"/>
  <c r="CJ69" i="8"/>
  <c r="BD69" i="8"/>
  <c r="FN68" i="8"/>
  <c r="CX68" i="8"/>
  <c r="BR68" i="8"/>
  <c r="FP67" i="8"/>
  <c r="FC67" i="8"/>
  <c r="DK67" i="8"/>
  <c r="EI67" i="8"/>
  <c r="CD60" i="8"/>
  <c r="FN60" i="8"/>
  <c r="DK60" i="8"/>
  <c r="DV60" i="8"/>
  <c r="FC60" i="8"/>
  <c r="EH60" i="8"/>
  <c r="FO60" i="8"/>
  <c r="DL60" i="8"/>
  <c r="CP60" i="8"/>
  <c r="DW60" i="8"/>
  <c r="FD60" i="8"/>
  <c r="DB60" i="8"/>
  <c r="EI60" i="8"/>
  <c r="FP60" i="8"/>
  <c r="BJ60" i="8"/>
  <c r="ET60" i="8"/>
  <c r="CQ60" i="8"/>
  <c r="FE60" i="8"/>
  <c r="BV60" i="8"/>
  <c r="EJ60" i="8"/>
  <c r="CG60" i="8"/>
  <c r="FQ60" i="8"/>
  <c r="BK60" i="8"/>
  <c r="EU60" i="8"/>
  <c r="DY60" i="8"/>
  <c r="FR70" i="8"/>
  <c r="EJ70" i="8"/>
  <c r="EB70" i="8"/>
  <c r="CR70" i="8"/>
  <c r="BY70" i="8"/>
  <c r="BR69" i="8"/>
  <c r="BH69" i="8"/>
  <c r="DX69" i="8"/>
  <c r="FE69" i="8"/>
  <c r="EI69" i="8"/>
  <c r="CR69" i="8"/>
  <c r="DC69" i="8"/>
  <c r="BL69" i="8"/>
  <c r="EV69" i="8"/>
  <c r="BW69" i="8"/>
  <c r="DQ69" i="8"/>
  <c r="BQ68" i="8"/>
  <c r="CB68" i="8"/>
  <c r="FL68" i="8"/>
  <c r="CB71" i="8"/>
  <c r="BD71" i="8"/>
  <c r="DV69" i="8"/>
  <c r="CD69" i="8"/>
  <c r="BQ69" i="8"/>
  <c r="EX68" i="8"/>
  <c r="DN68" i="8"/>
  <c r="CJ68" i="8"/>
  <c r="EC68" i="8"/>
  <c r="BZ68" i="8"/>
  <c r="FJ68" i="8"/>
  <c r="BD68" i="8"/>
  <c r="EN68" i="8"/>
  <c r="DG67" i="8"/>
  <c r="DR67" i="8"/>
  <c r="CV67" i="8"/>
  <c r="DT67" i="8"/>
  <c r="FA67" i="8"/>
  <c r="CY67" i="8"/>
  <c r="CN67" i="8"/>
  <c r="BS67" i="8"/>
  <c r="CD67" i="8"/>
  <c r="FN67" i="8"/>
  <c r="BH67" i="8"/>
  <c r="EN71" i="8"/>
  <c r="CJ71" i="8"/>
  <c r="FQ73" i="8"/>
  <c r="FN72" i="8"/>
  <c r="FF72" i="8"/>
  <c r="DR72" i="8"/>
  <c r="FC71" i="8"/>
  <c r="EM71" i="8"/>
  <c r="EE71" i="8"/>
  <c r="DO71" i="8"/>
  <c r="DZ70" i="8"/>
  <c r="DQ70" i="8"/>
  <c r="BW70" i="8"/>
  <c r="FP69" i="8"/>
  <c r="FB69" i="8"/>
  <c r="ER69" i="8"/>
  <c r="EE69" i="8"/>
  <c r="DL69" i="8"/>
  <c r="CO69" i="8"/>
  <c r="DA69" i="8"/>
  <c r="BU69" i="8"/>
  <c r="DZ68" i="8"/>
  <c r="DD68" i="8"/>
  <c r="DM68" i="8"/>
  <c r="DX68" i="8"/>
  <c r="CR68" i="8"/>
  <c r="EK68" i="8"/>
  <c r="CH68" i="8"/>
  <c r="FR68" i="8"/>
  <c r="BL68" i="8"/>
  <c r="EV68" i="8"/>
  <c r="BY68" i="8"/>
  <c r="FI68" i="8"/>
  <c r="EG67" i="8"/>
  <c r="CM67" i="8"/>
  <c r="BG67" i="8"/>
  <c r="DY72" i="8"/>
  <c r="CS72" i="8"/>
  <c r="CC72" i="8"/>
  <c r="FR71" i="8"/>
  <c r="FJ71" i="8"/>
  <c r="ET71" i="8"/>
  <c r="DV71" i="8"/>
  <c r="CP71" i="8"/>
  <c r="BJ71" i="8"/>
  <c r="DY70" i="8"/>
  <c r="BV70" i="8"/>
  <c r="BD70" i="8"/>
  <c r="BJ70" i="8"/>
  <c r="ET70" i="8"/>
  <c r="FN69" i="8"/>
  <c r="FA69" i="8"/>
  <c r="DT69" i="8"/>
  <c r="CY69" i="8"/>
  <c r="BZ69" i="8"/>
  <c r="BN69" i="8"/>
  <c r="BC69" i="8"/>
  <c r="BT69" i="8"/>
  <c r="CE69" i="8"/>
  <c r="FO69" i="8"/>
  <c r="FG68" i="8"/>
  <c r="EU68" i="8"/>
  <c r="DY68" i="8"/>
  <c r="BF68" i="8"/>
  <c r="CG68" i="8"/>
  <c r="FQ68" i="8"/>
  <c r="FJ67" i="8"/>
  <c r="EF67" i="8"/>
  <c r="EY67" i="8"/>
  <c r="EE67" i="8"/>
  <c r="EC66" i="8"/>
  <c r="DG66" i="8"/>
  <c r="CX66" i="8"/>
  <c r="FA66" i="8"/>
  <c r="CM66" i="8"/>
  <c r="BR66" i="8"/>
  <c r="BG66" i="8"/>
  <c r="CC66" i="8"/>
  <c r="EF66" i="8"/>
  <c r="FM66" i="8"/>
  <c r="BK70" i="8"/>
  <c r="FJ69" i="8"/>
  <c r="DR69" i="8"/>
  <c r="CM69" i="8"/>
  <c r="EF69" i="8"/>
  <c r="CC69" i="8"/>
  <c r="FM69" i="8"/>
  <c r="BG69" i="8"/>
  <c r="EQ69" i="8"/>
  <c r="DU68" i="8"/>
  <c r="FB68" i="8"/>
  <c r="CO68" i="8"/>
  <c r="CZ68" i="8"/>
  <c r="BI68" i="8"/>
  <c r="ES68" i="8"/>
  <c r="BT68" i="8"/>
  <c r="CE63" i="8"/>
  <c r="DA63" i="8"/>
  <c r="DM63" i="8"/>
  <c r="DX63" i="8"/>
  <c r="BU63" i="8"/>
  <c r="FE63" i="8"/>
  <c r="DC63" i="8"/>
  <c r="CR63" i="8"/>
  <c r="FF63" i="8"/>
  <c r="BW63" i="8"/>
  <c r="EK63" i="8"/>
  <c r="CH63" i="8"/>
  <c r="FR63" i="8"/>
  <c r="BL63" i="8"/>
  <c r="EV63" i="8"/>
  <c r="DZ63" i="8"/>
  <c r="EB63" i="8"/>
  <c r="BY63" i="8"/>
  <c r="FI63" i="8"/>
  <c r="BC63" i="8"/>
  <c r="EM63" i="8"/>
  <c r="DQ63" i="8"/>
  <c r="BN63" i="8"/>
  <c r="FJ72" i="8"/>
  <c r="FG71" i="8"/>
  <c r="FD70" i="8"/>
  <c r="BS70" i="8"/>
  <c r="CX70" i="8"/>
  <c r="BR70" i="8"/>
  <c r="FI69" i="8"/>
  <c r="DG69" i="8"/>
  <c r="CH69" i="8"/>
  <c r="FG69" i="8"/>
  <c r="EN69" i="8"/>
  <c r="CK69" i="8"/>
  <c r="EY69" i="8"/>
  <c r="CB69" i="8"/>
  <c r="FL69" i="8"/>
  <c r="FO68" i="8"/>
  <c r="FC68" i="8"/>
  <c r="EP68" i="8"/>
  <c r="EE68" i="8"/>
  <c r="DI68" i="8"/>
  <c r="BN68" i="8"/>
  <c r="EN67" i="8"/>
  <c r="DW67" i="8"/>
  <c r="DL67" i="8"/>
  <c r="CQ67" i="8"/>
  <c r="DB67" i="8"/>
  <c r="BK67" i="8"/>
  <c r="EU67" i="8"/>
  <c r="BV67" i="8"/>
  <c r="CG67" i="8"/>
  <c r="FQ67" i="8"/>
  <c r="DA66" i="8"/>
  <c r="ES66" i="8"/>
  <c r="DW66" i="8"/>
  <c r="CE66" i="8"/>
  <c r="FP66" i="8"/>
  <c r="DM66" i="8"/>
  <c r="FE66" i="8"/>
  <c r="CR66" i="8"/>
  <c r="EJ66" i="8"/>
  <c r="FQ66" i="8"/>
  <c r="BK66" i="8"/>
  <c r="EU66" i="8"/>
  <c r="FF66" i="8"/>
  <c r="CH66" i="8"/>
  <c r="EK66" i="8"/>
  <c r="BL66" i="8"/>
  <c r="EV66" i="8"/>
  <c r="BW66" i="8"/>
  <c r="DZ66" i="8"/>
  <c r="BY66" i="8"/>
  <c r="EB66" i="8"/>
  <c r="FI66" i="8"/>
  <c r="EM66" i="8"/>
  <c r="BC66" i="8"/>
  <c r="BN66" i="8"/>
  <c r="DQ66" i="8"/>
  <c r="EF68" i="8"/>
  <c r="FI67" i="8"/>
  <c r="ES67" i="8"/>
  <c r="EK67" i="8"/>
  <c r="EC67" i="8"/>
  <c r="DU67" i="8"/>
  <c r="BQ67" i="8"/>
  <c r="BI67" i="8"/>
  <c r="FN66" i="8"/>
  <c r="EX66" i="8"/>
  <c r="EP66" i="8"/>
  <c r="EH66" i="8"/>
  <c r="CO66" i="8"/>
  <c r="CF66" i="8"/>
  <c r="FP65" i="8"/>
  <c r="EF65" i="8"/>
  <c r="CO65" i="8"/>
  <c r="BR65" i="8"/>
  <c r="BV65" i="8"/>
  <c r="EJ65" i="8"/>
  <c r="FA64" i="8"/>
  <c r="EB64" i="8"/>
  <c r="CV64" i="8"/>
  <c r="FO63" i="8"/>
  <c r="EI63" i="8"/>
  <c r="EJ63" i="8"/>
  <c r="CB62" i="8"/>
  <c r="CG61" i="8"/>
  <c r="FQ61" i="8"/>
  <c r="DY61" i="8"/>
  <c r="FF61" i="8"/>
  <c r="EK61" i="8"/>
  <c r="DO61" i="8"/>
  <c r="CS61" i="8"/>
  <c r="DZ61" i="8"/>
  <c r="FG61" i="8"/>
  <c r="FI61" i="8"/>
  <c r="DF61" i="8"/>
  <c r="BN61" i="8"/>
  <c r="EX61" i="8"/>
  <c r="EC61" i="8"/>
  <c r="CK61" i="8"/>
  <c r="EY61" i="8"/>
  <c r="BQ61" i="8"/>
  <c r="EE61" i="8"/>
  <c r="CB61" i="8"/>
  <c r="FL61" i="8"/>
  <c r="BF61" i="8"/>
  <c r="EP61" i="8"/>
  <c r="CF67" i="8"/>
  <c r="BD66" i="8"/>
  <c r="FM65" i="8"/>
  <c r="EE65" i="8"/>
  <c r="CX65" i="8"/>
  <c r="EI65" i="8"/>
  <c r="CF65" i="8"/>
  <c r="CU64" i="8"/>
  <c r="CG64" i="8"/>
  <c r="ET68" i="8"/>
  <c r="FO67" i="8"/>
  <c r="FG67" i="8"/>
  <c r="EQ67" i="8"/>
  <c r="CE67" i="8"/>
  <c r="FL66" i="8"/>
  <c r="FD66" i="8"/>
  <c r="EN66" i="8"/>
  <c r="DX66" i="8"/>
  <c r="BU66" i="8"/>
  <c r="FL65" i="8"/>
  <c r="FB65" i="8"/>
  <c r="CK65" i="8"/>
  <c r="BZ65" i="8"/>
  <c r="DJ65" i="8"/>
  <c r="EH65" i="8"/>
  <c r="CE65" i="8"/>
  <c r="FO65" i="8"/>
  <c r="FI64" i="8"/>
  <c r="EY64" i="8"/>
  <c r="EB61" i="8"/>
  <c r="EX67" i="8"/>
  <c r="EP67" i="8"/>
  <c r="DZ67" i="8"/>
  <c r="BF67" i="8"/>
  <c r="FC66" i="8"/>
  <c r="EC65" i="8"/>
  <c r="CD65" i="8"/>
  <c r="FN65" i="8"/>
  <c r="BH65" i="8"/>
  <c r="ER65" i="8"/>
  <c r="BR64" i="8"/>
  <c r="EF64" i="8"/>
  <c r="CC64" i="8"/>
  <c r="FM64" i="8"/>
  <c r="FG65" i="8"/>
  <c r="DD65" i="8"/>
  <c r="EX65" i="8"/>
  <c r="CU65" i="8"/>
  <c r="DR65" i="8"/>
  <c r="BO65" i="8"/>
  <c r="EY65" i="8"/>
  <c r="EP65" i="8"/>
  <c r="CM65" i="8"/>
  <c r="BG65" i="8"/>
  <c r="EQ65" i="8"/>
  <c r="DO64" i="8"/>
  <c r="DZ64" i="8"/>
  <c r="DF64" i="8"/>
  <c r="BN64" i="8"/>
  <c r="EE64" i="8"/>
  <c r="CB64" i="8"/>
  <c r="FL64" i="8"/>
  <c r="BF64" i="8"/>
  <c r="EP64" i="8"/>
  <c r="DF66" i="8"/>
  <c r="FI65" i="8"/>
  <c r="CH65" i="8"/>
  <c r="DZ65" i="8"/>
  <c r="BF65" i="8"/>
  <c r="FQ64" i="8"/>
  <c r="FF64" i="8"/>
  <c r="ET64" i="8"/>
  <c r="DB64" i="8"/>
  <c r="DN64" i="8"/>
  <c r="DY64" i="8"/>
  <c r="BV64" i="8"/>
  <c r="FR64" i="8"/>
  <c r="CS64" i="8"/>
  <c r="CJ64" i="8"/>
  <c r="BZ64" i="8"/>
  <c r="FJ64" i="8"/>
  <c r="BD64" i="8"/>
  <c r="EN64" i="8"/>
  <c r="DR64" i="8"/>
  <c r="FA62" i="8"/>
  <c r="CX62" i="8"/>
  <c r="DJ62" i="8"/>
  <c r="DU62" i="8"/>
  <c r="BR62" i="8"/>
  <c r="FB62" i="8"/>
  <c r="CZ62" i="8"/>
  <c r="CO62" i="8"/>
  <c r="BT62" i="8"/>
  <c r="EH62" i="8"/>
  <c r="CE62" i="8"/>
  <c r="FO62" i="8"/>
  <c r="BI62" i="8"/>
  <c r="ES62" i="8"/>
  <c r="DN66" i="8"/>
  <c r="FR65" i="8"/>
  <c r="EV65" i="8"/>
  <c r="DO65" i="8"/>
  <c r="EU64" i="8"/>
  <c r="CH62" i="8"/>
  <c r="DC61" i="8"/>
  <c r="CM61" i="8"/>
  <c r="CE61" i="8"/>
  <c r="BW61" i="8"/>
  <c r="BO61" i="8"/>
  <c r="BG61" i="8"/>
  <c r="FL60" i="8"/>
  <c r="EV60" i="8"/>
  <c r="EN60" i="8"/>
  <c r="DX60" i="8"/>
  <c r="CZ60" i="8"/>
  <c r="CR60" i="8"/>
  <c r="CB60" i="8"/>
  <c r="BT60" i="8"/>
  <c r="BL60" i="8"/>
  <c r="BD60" i="8"/>
  <c r="FD63" i="8"/>
  <c r="CZ63" i="8"/>
  <c r="BT63" i="8"/>
  <c r="FC63" i="8"/>
  <c r="EU63" i="8"/>
  <c r="DW63" i="8"/>
  <c r="CQ63" i="8"/>
  <c r="BS63" i="8"/>
  <c r="BK63" i="8"/>
  <c r="ER62" i="8"/>
  <c r="DT62" i="8"/>
  <c r="DD62" i="8"/>
  <c r="CV62" i="8"/>
  <c r="BH62" i="8"/>
  <c r="DQ61" i="8"/>
  <c r="CC61" i="8"/>
  <c r="BU61" i="8"/>
  <c r="FR60" i="8"/>
  <c r="FJ60" i="8"/>
  <c r="FB60" i="8"/>
  <c r="CX60" i="8"/>
  <c r="CH60" i="8"/>
  <c r="BZ60" i="8"/>
  <c r="BR60" i="8"/>
  <c r="FE64" i="8"/>
  <c r="EG64" i="8"/>
  <c r="DQ64" i="8"/>
  <c r="DA64" i="8"/>
  <c r="BU64" i="8"/>
  <c r="FJ63" i="8"/>
  <c r="FB63" i="8"/>
  <c r="ET63" i="8"/>
  <c r="BZ63" i="8"/>
  <c r="BJ63" i="8"/>
  <c r="FG62" i="8"/>
  <c r="EY62" i="8"/>
  <c r="EQ62" i="8"/>
  <c r="EI62" i="8"/>
  <c r="DC62" i="8"/>
  <c r="CM62" i="8"/>
  <c r="BW62" i="8"/>
  <c r="BO62" i="8"/>
  <c r="BG62" i="8"/>
  <c r="FD61" i="8"/>
  <c r="EV61" i="8"/>
  <c r="EN61" i="8"/>
  <c r="EF61" i="8"/>
  <c r="BL61" i="8"/>
  <c r="BD61" i="8"/>
  <c r="FI60" i="8"/>
  <c r="ES60" i="8"/>
  <c r="EK60" i="8"/>
  <c r="DU60" i="8"/>
  <c r="CO60" i="8"/>
  <c r="BY60" i="8"/>
  <c r="BI60" i="8"/>
  <c r="DC65" i="8"/>
  <c r="BW65" i="8"/>
  <c r="FD64" i="8"/>
  <c r="EV64" i="8"/>
  <c r="CR64" i="8"/>
  <c r="BL64" i="8"/>
  <c r="FQ63" i="8"/>
  <c r="FA63" i="8"/>
  <c r="ES63" i="8"/>
  <c r="DU63" i="8"/>
  <c r="CO63" i="8"/>
  <c r="CG63" i="8"/>
  <c r="FN62" i="8"/>
  <c r="FF62" i="8"/>
  <c r="EX62" i="8"/>
  <c r="EP62" i="8"/>
  <c r="DZ62" i="8"/>
  <c r="CD62" i="8"/>
  <c r="BN62" i="8"/>
  <c r="BF62" i="8"/>
  <c r="FC61" i="8"/>
  <c r="EU61" i="8"/>
  <c r="EM61" i="8"/>
  <c r="DW61" i="8"/>
  <c r="CQ61" i="8"/>
  <c r="ER60" i="8"/>
  <c r="EM64" i="8"/>
  <c r="FP63" i="8"/>
  <c r="ER63" i="8"/>
  <c r="DL63" i="8"/>
  <c r="FM62" i="8"/>
  <c r="DQ62" i="8"/>
  <c r="CK62" i="8"/>
  <c r="CC62" i="8"/>
  <c r="FR61" i="8"/>
  <c r="FJ61" i="8"/>
  <c r="ET61" i="8"/>
  <c r="H5" i="12"/>
  <c r="H6" i="12"/>
  <c r="H7" i="12"/>
  <c r="H8" i="12"/>
  <c r="H9" i="12"/>
  <c r="H10" i="12"/>
  <c r="H11" i="12"/>
  <c r="H12" i="12"/>
  <c r="H13" i="12"/>
  <c r="H14" i="12"/>
  <c r="H15" i="12"/>
  <c r="H16" i="12"/>
  <c r="H17" i="12"/>
  <c r="H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40" i="12"/>
  <c r="H41" i="12"/>
  <c r="H42" i="12"/>
  <c r="H43" i="12"/>
  <c r="H44" i="12"/>
  <c r="H45" i="12"/>
  <c r="H46" i="12"/>
  <c r="H47" i="12"/>
  <c r="H48" i="12"/>
  <c r="H49" i="12"/>
  <c r="H50" i="12"/>
  <c r="H51" i="12"/>
  <c r="H52" i="12"/>
  <c r="H53" i="12"/>
  <c r="H54" i="12"/>
  <c r="H55" i="12"/>
  <c r="H56" i="12"/>
  <c r="H57" i="12"/>
  <c r="H58" i="12"/>
  <c r="H59" i="12"/>
  <c r="H60" i="12"/>
  <c r="H61" i="12"/>
  <c r="H62" i="12"/>
  <c r="H63" i="12"/>
  <c r="H64" i="12"/>
  <c r="H65" i="12"/>
  <c r="H66" i="12"/>
  <c r="H67" i="12"/>
  <c r="H68" i="12"/>
  <c r="H69" i="12"/>
  <c r="H70" i="12"/>
  <c r="H71" i="12"/>
  <c r="H72" i="12"/>
  <c r="H73" i="12"/>
  <c r="H74" i="12"/>
  <c r="H75" i="12"/>
  <c r="H76" i="12"/>
  <c r="H77" i="12"/>
  <c r="H78" i="12"/>
  <c r="H79" i="12"/>
  <c r="H4" i="12"/>
  <c r="P20" i="4" l="1"/>
  <c r="I23" i="14" s="1"/>
  <c r="D86" i="4" l="1"/>
  <c r="I86" i="4"/>
  <c r="N86" i="4"/>
  <c r="O86" i="4"/>
  <c r="P86" i="4"/>
  <c r="Q86" i="4"/>
  <c r="R86" i="4"/>
  <c r="S86" i="4"/>
  <c r="T86" i="4"/>
  <c r="U86" i="4"/>
  <c r="O85" i="4" l="1"/>
  <c r="D85" i="4"/>
  <c r="I85" i="4"/>
  <c r="N85" i="4"/>
  <c r="P85" i="4"/>
  <c r="Q85" i="4"/>
  <c r="R85" i="4"/>
  <c r="S85" i="4"/>
  <c r="T85" i="4"/>
  <c r="U85" i="4"/>
  <c r="O84" i="4" l="1"/>
  <c r="G16" i="14" s="1"/>
  <c r="D84" i="4"/>
  <c r="I84" i="4"/>
  <c r="N84" i="4"/>
  <c r="H16" i="14" s="1"/>
  <c r="P84" i="4"/>
  <c r="I16" i="14" s="1"/>
  <c r="Q84" i="4"/>
  <c r="J16" i="14" s="1"/>
  <c r="R84" i="4"/>
  <c r="S84" i="4"/>
  <c r="T84" i="4"/>
  <c r="U84" i="4"/>
  <c r="O56" i="4" l="1"/>
  <c r="G65" i="14" s="1"/>
  <c r="N56" i="4"/>
  <c r="H65" i="14" s="1"/>
  <c r="O67" i="4"/>
  <c r="G70" i="14" s="1"/>
  <c r="N67" i="4"/>
  <c r="H70" i="14" s="1"/>
  <c r="O43" i="4"/>
  <c r="G47" i="14" s="1"/>
  <c r="O42" i="4"/>
  <c r="G46" i="14" s="1"/>
  <c r="N43" i="4"/>
  <c r="H47" i="14" s="1"/>
  <c r="O25" i="4"/>
  <c r="G29" i="14" s="1"/>
  <c r="N25" i="4"/>
  <c r="H29" i="14" s="1"/>
  <c r="O83" i="4" l="1"/>
  <c r="G53" i="14" s="1"/>
  <c r="D83" i="4"/>
  <c r="I83" i="4"/>
  <c r="N83" i="4"/>
  <c r="H53" i="14" s="1"/>
  <c r="P83" i="4"/>
  <c r="I53" i="14" s="1"/>
  <c r="Q83" i="4"/>
  <c r="J53" i="14" s="1"/>
  <c r="R83" i="4"/>
  <c r="S83" i="4"/>
  <c r="T83" i="4"/>
  <c r="U83" i="4"/>
  <c r="O71" i="4"/>
  <c r="D82" i="4" l="1"/>
  <c r="I82" i="4"/>
  <c r="N82" i="4"/>
  <c r="P82" i="4"/>
  <c r="Q82" i="4"/>
  <c r="R82" i="4"/>
  <c r="S82" i="4"/>
  <c r="T82" i="4"/>
  <c r="U82" i="4"/>
  <c r="P81" i="4" l="1"/>
  <c r="Q81" i="4"/>
  <c r="R81" i="4"/>
  <c r="S81" i="4"/>
  <c r="T81" i="4"/>
  <c r="U81" i="4"/>
  <c r="I81" i="4"/>
  <c r="N81" i="4"/>
  <c r="D81" i="4"/>
  <c r="O81" i="4"/>
  <c r="AS5" i="6" l="1"/>
  <c r="O78" i="4" l="1"/>
  <c r="F45" i="6" l="1"/>
  <c r="N6" i="4" l="1"/>
  <c r="H9" i="14" s="1"/>
  <c r="N5" i="4"/>
  <c r="H8" i="14" s="1"/>
  <c r="N7" i="4"/>
  <c r="H10" i="14" s="1"/>
  <c r="N8" i="4"/>
  <c r="H12" i="14" s="1"/>
  <c r="N9" i="4"/>
  <c r="H11" i="14" s="1"/>
  <c r="N10" i="4"/>
  <c r="H13" i="14" s="1"/>
  <c r="N11" i="4"/>
  <c r="H14" i="14" s="1"/>
  <c r="N12" i="4"/>
  <c r="H15" i="14" s="1"/>
  <c r="N13" i="4"/>
  <c r="N14" i="4"/>
  <c r="H17" i="14" s="1"/>
  <c r="N15" i="4"/>
  <c r="H18" i="14" s="1"/>
  <c r="N16" i="4"/>
  <c r="H19" i="14" s="1"/>
  <c r="N17" i="4"/>
  <c r="H20" i="14" s="1"/>
  <c r="N18" i="4"/>
  <c r="H21" i="14" s="1"/>
  <c r="N19" i="4"/>
  <c r="H22" i="14" s="1"/>
  <c r="N20" i="4"/>
  <c r="H23" i="14" s="1"/>
  <c r="N21" i="4"/>
  <c r="H24" i="14" s="1"/>
  <c r="N22" i="4"/>
  <c r="H26" i="14" s="1"/>
  <c r="N23" i="4"/>
  <c r="H27" i="14" s="1"/>
  <c r="N24" i="4"/>
  <c r="H28" i="14" s="1"/>
  <c r="N26" i="4"/>
  <c r="H30" i="14" s="1"/>
  <c r="N27" i="4"/>
  <c r="H31" i="14" s="1"/>
  <c r="N28" i="4"/>
  <c r="H32" i="14" s="1"/>
  <c r="N29" i="4"/>
  <c r="H33" i="14" s="1"/>
  <c r="N30" i="4"/>
  <c r="H34" i="14" s="1"/>
  <c r="N31" i="4"/>
  <c r="H35" i="14" s="1"/>
  <c r="N32" i="4"/>
  <c r="H36" i="14" s="1"/>
  <c r="N33" i="4"/>
  <c r="H37" i="14" s="1"/>
  <c r="N34" i="4"/>
  <c r="H38" i="14" s="1"/>
  <c r="N35" i="4"/>
  <c r="H39" i="14" s="1"/>
  <c r="N36" i="4"/>
  <c r="H40" i="14" s="1"/>
  <c r="N37" i="4"/>
  <c r="H41" i="14" s="1"/>
  <c r="N38" i="4"/>
  <c r="H42" i="14" s="1"/>
  <c r="N39" i="4"/>
  <c r="H43" i="14" s="1"/>
  <c r="N40" i="4"/>
  <c r="H44" i="14" s="1"/>
  <c r="N41" i="4"/>
  <c r="H45" i="14" s="1"/>
  <c r="N42" i="4"/>
  <c r="H46" i="14" s="1"/>
  <c r="N44" i="4"/>
  <c r="H48" i="14" s="1"/>
  <c r="N45" i="4"/>
  <c r="H54" i="14" s="1"/>
  <c r="N46" i="4"/>
  <c r="H55" i="14" s="1"/>
  <c r="N47" i="4"/>
  <c r="H56" i="14" s="1"/>
  <c r="N48" i="4"/>
  <c r="H57" i="14" s="1"/>
  <c r="N49" i="4"/>
  <c r="H58" i="14" s="1"/>
  <c r="N50" i="4"/>
  <c r="H59" i="14" s="1"/>
  <c r="N51" i="4"/>
  <c r="H60" i="14" s="1"/>
  <c r="N52" i="4"/>
  <c r="H61" i="14" s="1"/>
  <c r="N53" i="4"/>
  <c r="H62" i="14" s="1"/>
  <c r="N54" i="4"/>
  <c r="H63" i="14" s="1"/>
  <c r="N55" i="4"/>
  <c r="H64" i="14" s="1"/>
  <c r="N57" i="4"/>
  <c r="H66" i="14" s="1"/>
  <c r="N58" i="4"/>
  <c r="H67" i="14" s="1"/>
  <c r="N59" i="4"/>
  <c r="H68" i="14" s="1"/>
  <c r="N60" i="4"/>
  <c r="H69" i="14" s="1"/>
  <c r="N61" i="4"/>
  <c r="H25" i="14" s="1"/>
  <c r="N62" i="4"/>
  <c r="N63" i="4"/>
  <c r="N64" i="4"/>
  <c r="N65" i="4"/>
  <c r="N66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4" i="4"/>
  <c r="H7" i="14" s="1"/>
  <c r="O20" i="4"/>
  <c r="G23" i="14" s="1"/>
  <c r="O72" i="4" l="1"/>
  <c r="P56" i="4" l="1"/>
  <c r="I65" i="14" s="1"/>
  <c r="P25" i="4"/>
  <c r="I29" i="14" s="1"/>
  <c r="P43" i="4"/>
  <c r="I47" i="14" s="1"/>
  <c r="AQ54" i="6"/>
  <c r="AQ52" i="6"/>
  <c r="AQ51" i="6"/>
  <c r="AQ53" i="6"/>
  <c r="H54" i="8" l="1"/>
  <c r="D54" i="8"/>
  <c r="N54" i="8"/>
  <c r="O54" i="8"/>
  <c r="N53" i="8"/>
  <c r="N50" i="8"/>
  <c r="N49" i="8"/>
  <c r="N48" i="8"/>
  <c r="N47" i="8"/>
  <c r="N46" i="8"/>
  <c r="N45" i="8"/>
  <c r="N43" i="8"/>
  <c r="N41" i="8"/>
  <c r="O61" i="4" l="1"/>
  <c r="G25" i="14" s="1"/>
  <c r="O58" i="4"/>
  <c r="G67" i="14" s="1"/>
  <c r="O57" i="4"/>
  <c r="G66" i="14" s="1"/>
  <c r="D54" i="4"/>
  <c r="I54" i="4"/>
  <c r="O54" i="4"/>
  <c r="G63" i="14" s="1"/>
  <c r="P54" i="4"/>
  <c r="I63" i="14" s="1"/>
  <c r="Q54" i="4"/>
  <c r="J63" i="14" s="1"/>
  <c r="R54" i="4"/>
  <c r="S54" i="4"/>
  <c r="T54" i="4"/>
  <c r="U54" i="4"/>
  <c r="W54" i="4"/>
  <c r="X54" i="4"/>
  <c r="Z54" i="4"/>
  <c r="AA54" i="4"/>
  <c r="AB54" i="4"/>
  <c r="AC54" i="4"/>
  <c r="AD54" i="4"/>
  <c r="AE54" i="4"/>
  <c r="AF54" i="4"/>
  <c r="AH54" i="4"/>
  <c r="AI54" i="4"/>
  <c r="AK54" i="4"/>
  <c r="AL54" i="4"/>
  <c r="AM54" i="4"/>
  <c r="AN54" i="4"/>
  <c r="AO54" i="4"/>
  <c r="AP54" i="4"/>
  <c r="AQ54" i="4"/>
  <c r="AS54" i="4"/>
  <c r="AT54" i="4"/>
  <c r="AV54" i="4"/>
  <c r="AW54" i="4"/>
  <c r="AX54" i="4"/>
  <c r="AY54" i="4"/>
  <c r="AZ54" i="4"/>
  <c r="BA54" i="4"/>
  <c r="BB54" i="4"/>
  <c r="BC54" i="4"/>
  <c r="BF54" i="4"/>
  <c r="BN54" i="4"/>
  <c r="BQ54" i="4"/>
  <c r="BY54" i="4"/>
  <c r="CB54" i="4"/>
  <c r="CJ54" i="4"/>
  <c r="CM54" i="4"/>
  <c r="CU54" i="4"/>
  <c r="CX54" i="4"/>
  <c r="DF54" i="4"/>
  <c r="DI54" i="4"/>
  <c r="DQ54" i="4"/>
  <c r="DT54" i="4"/>
  <c r="EB54" i="4"/>
  <c r="EE54" i="4"/>
  <c r="EM54" i="4"/>
  <c r="EP54" i="4"/>
  <c r="EX54" i="4"/>
  <c r="FA54" i="4"/>
  <c r="FI54" i="4"/>
  <c r="FL54" i="4"/>
  <c r="O55" i="4"/>
  <c r="G64" i="14" s="1"/>
  <c r="O53" i="4"/>
  <c r="G62" i="14" s="1"/>
  <c r="O52" i="4"/>
  <c r="G61" i="14" s="1"/>
  <c r="O46" i="4"/>
  <c r="G55" i="14" s="1"/>
  <c r="O44" i="4"/>
  <c r="G48" i="14" s="1"/>
  <c r="D43" i="4"/>
  <c r="I43" i="4"/>
  <c r="Q43" i="4"/>
  <c r="J47" i="14" s="1"/>
  <c r="R43" i="4"/>
  <c r="S43" i="4"/>
  <c r="T43" i="4"/>
  <c r="U43" i="4"/>
  <c r="W43" i="4"/>
  <c r="X43" i="4"/>
  <c r="Z43" i="4"/>
  <c r="BG43" i="4" s="1"/>
  <c r="AA43" i="4"/>
  <c r="AB43" i="4"/>
  <c r="AC43" i="4"/>
  <c r="AD43" i="4"/>
  <c r="AE43" i="4"/>
  <c r="AF43" i="4"/>
  <c r="AH43" i="4"/>
  <c r="AI43" i="4"/>
  <c r="AK43" i="4"/>
  <c r="BR43" i="4" s="1"/>
  <c r="AL43" i="4"/>
  <c r="BS43" i="4" s="1"/>
  <c r="AM43" i="4"/>
  <c r="AN43" i="4"/>
  <c r="AO43" i="4"/>
  <c r="AP43" i="4"/>
  <c r="AQ43" i="4"/>
  <c r="AS43" i="4"/>
  <c r="AT43" i="4"/>
  <c r="AV43" i="4"/>
  <c r="CC43" i="4" s="1"/>
  <c r="AW43" i="4"/>
  <c r="AX43" i="4"/>
  <c r="AY43" i="4"/>
  <c r="AZ43" i="4"/>
  <c r="BA43" i="4"/>
  <c r="BB43" i="4"/>
  <c r="BC43" i="4"/>
  <c r="BF43" i="4"/>
  <c r="BN43" i="4"/>
  <c r="BQ43" i="4"/>
  <c r="BY43" i="4"/>
  <c r="CB43" i="4"/>
  <c r="CJ43" i="4"/>
  <c r="CM43" i="4"/>
  <c r="CU43" i="4"/>
  <c r="CX43" i="4"/>
  <c r="DF43" i="4"/>
  <c r="DI43" i="4"/>
  <c r="DQ43" i="4"/>
  <c r="DT43" i="4"/>
  <c r="EB43" i="4"/>
  <c r="EE43" i="4"/>
  <c r="EM43" i="4"/>
  <c r="EP43" i="4"/>
  <c r="EX43" i="4"/>
  <c r="FA43" i="4"/>
  <c r="FI43" i="4"/>
  <c r="FL43" i="4"/>
  <c r="O31" i="4"/>
  <c r="G35" i="14" s="1"/>
  <c r="O28" i="4"/>
  <c r="G32" i="14" s="1"/>
  <c r="O27" i="4"/>
  <c r="G31" i="14" s="1"/>
  <c r="O26" i="4"/>
  <c r="G30" i="14" s="1"/>
  <c r="D25" i="4"/>
  <c r="I25" i="4"/>
  <c r="Q25" i="4"/>
  <c r="J29" i="14" s="1"/>
  <c r="R25" i="4"/>
  <c r="S25" i="4"/>
  <c r="T25" i="4"/>
  <c r="U25" i="4"/>
  <c r="W25" i="4"/>
  <c r="X25" i="4"/>
  <c r="Z25" i="4"/>
  <c r="AA25" i="4"/>
  <c r="AB25" i="4"/>
  <c r="AC25" i="4"/>
  <c r="AD25" i="4"/>
  <c r="AE25" i="4"/>
  <c r="AF25" i="4"/>
  <c r="AH25" i="4"/>
  <c r="AI25" i="4"/>
  <c r="AK25" i="4"/>
  <c r="AL25" i="4"/>
  <c r="BS25" i="4" s="1"/>
  <c r="AM25" i="4"/>
  <c r="AN25" i="4"/>
  <c r="AO25" i="4"/>
  <c r="AP25" i="4"/>
  <c r="AQ25" i="4"/>
  <c r="AS25" i="4"/>
  <c r="AT25" i="4"/>
  <c r="AV25" i="4"/>
  <c r="CC25" i="4" s="1"/>
  <c r="AW25" i="4"/>
  <c r="CD25" i="4" s="1"/>
  <c r="AX25" i="4"/>
  <c r="AY25" i="4"/>
  <c r="AZ25" i="4"/>
  <c r="BA25" i="4"/>
  <c r="BB25" i="4"/>
  <c r="BC25" i="4"/>
  <c r="BF25" i="4"/>
  <c r="BN25" i="4"/>
  <c r="BQ25" i="4"/>
  <c r="BY25" i="4"/>
  <c r="CB25" i="4"/>
  <c r="CJ25" i="4"/>
  <c r="CM25" i="4"/>
  <c r="CU25" i="4"/>
  <c r="CX25" i="4"/>
  <c r="DF25" i="4"/>
  <c r="DI25" i="4"/>
  <c r="DQ25" i="4"/>
  <c r="DT25" i="4"/>
  <c r="EB25" i="4"/>
  <c r="EE25" i="4"/>
  <c r="EM25" i="4"/>
  <c r="EP25" i="4"/>
  <c r="EX25" i="4"/>
  <c r="FA25" i="4"/>
  <c r="FI25" i="4"/>
  <c r="FL25" i="4"/>
  <c r="O24" i="4"/>
  <c r="G28" i="14" s="1"/>
  <c r="O23" i="4"/>
  <c r="G27" i="14" s="1"/>
  <c r="O22" i="4"/>
  <c r="G26" i="14" s="1"/>
  <c r="O21" i="4"/>
  <c r="G24" i="14" s="1"/>
  <c r="O18" i="4"/>
  <c r="G21" i="14" s="1"/>
  <c r="O19" i="4"/>
  <c r="G22" i="14" s="1"/>
  <c r="O17" i="4"/>
  <c r="G20" i="14" s="1"/>
  <c r="O16" i="4"/>
  <c r="G19" i="14" s="1"/>
  <c r="O12" i="4"/>
  <c r="G15" i="14" s="1"/>
  <c r="O11" i="4"/>
  <c r="G14" i="14" s="1"/>
  <c r="BJ54" i="4" l="1"/>
  <c r="CP54" i="4"/>
  <c r="CW54" i="4"/>
  <c r="DJ54" i="4"/>
  <c r="CT54" i="4"/>
  <c r="CF54" i="4"/>
  <c r="DN54" i="4"/>
  <c r="BD43" i="4"/>
  <c r="BD54" i="4"/>
  <c r="CP25" i="4"/>
  <c r="BG54" i="4"/>
  <c r="BW54" i="4"/>
  <c r="CT25" i="4"/>
  <c r="CF25" i="4"/>
  <c r="CT43" i="4"/>
  <c r="ET43" i="4"/>
  <c r="DB43" i="4"/>
  <c r="CZ43" i="4"/>
  <c r="EH43" i="4"/>
  <c r="DO25" i="4"/>
  <c r="CK25" i="4"/>
  <c r="DG43" i="4"/>
  <c r="CQ43" i="4"/>
  <c r="DV25" i="4"/>
  <c r="BV25" i="4"/>
  <c r="BJ43" i="4"/>
  <c r="BW43" i="4"/>
  <c r="DK25" i="4"/>
  <c r="EO25" i="4"/>
  <c r="DG25" i="4"/>
  <c r="CQ25" i="4"/>
  <c r="BW25" i="4"/>
  <c r="DD54" i="4"/>
  <c r="FN54" i="4"/>
  <c r="BX54" i="4"/>
  <c r="EL43" i="4"/>
  <c r="DJ25" i="4"/>
  <c r="DD25" i="4"/>
  <c r="CO25" i="4"/>
  <c r="BI25" i="4"/>
  <c r="DV43" i="4"/>
  <c r="BO43" i="4"/>
  <c r="CZ25" i="4"/>
  <c r="CE43" i="4"/>
  <c r="FR54" i="4"/>
  <c r="DB25" i="4"/>
  <c r="DY25" i="4"/>
  <c r="BE25" i="4"/>
  <c r="DJ43" i="4"/>
  <c r="DD43" i="4"/>
  <c r="BX43" i="4"/>
  <c r="BT43" i="4"/>
  <c r="CW43" i="4"/>
  <c r="BV43" i="4"/>
  <c r="CI43" i="4"/>
  <c r="FK43" i="4"/>
  <c r="EH25" i="4"/>
  <c r="CF43" i="4"/>
  <c r="CS25" i="4"/>
  <c r="FF25" i="4"/>
  <c r="FB25" i="4"/>
  <c r="FC25" i="4"/>
  <c r="CW25" i="4"/>
  <c r="BR25" i="4"/>
  <c r="CG43" i="4"/>
  <c r="DO43" i="4"/>
  <c r="DK43" i="4"/>
  <c r="CP43" i="4"/>
  <c r="CH54" i="4"/>
  <c r="CL54" i="4"/>
  <c r="FG25" i="4"/>
  <c r="DU25" i="4"/>
  <c r="DN25" i="4"/>
  <c r="DS25" i="4"/>
  <c r="FJ43" i="4"/>
  <c r="FN25" i="4"/>
  <c r="CA25" i="4"/>
  <c r="BJ25" i="4"/>
  <c r="BO25" i="4"/>
  <c r="DN43" i="4"/>
  <c r="ET25" i="4"/>
  <c r="CL25" i="4"/>
  <c r="DZ54" i="4"/>
  <c r="DV54" i="4"/>
  <c r="DZ25" i="4"/>
  <c r="ED43" i="4"/>
  <c r="DR43" i="4"/>
  <c r="CZ54" i="4"/>
  <c r="DB54" i="4"/>
  <c r="BV54" i="4"/>
  <c r="BK43" i="4"/>
  <c r="DR54" i="4"/>
  <c r="EL54" i="4"/>
  <c r="BT54" i="4"/>
  <c r="DR25" i="4"/>
  <c r="CG25" i="4"/>
  <c r="CA43" i="4"/>
  <c r="FF54" i="4"/>
  <c r="ET54" i="4"/>
  <c r="EH54" i="4"/>
  <c r="BR54" i="4"/>
  <c r="CI54" i="4"/>
  <c r="CE54" i="4"/>
  <c r="DG54" i="4"/>
  <c r="CQ54" i="4"/>
  <c r="FK54" i="4"/>
  <c r="BK54" i="4"/>
  <c r="BS54" i="4"/>
  <c r="FR25" i="4"/>
  <c r="ED25" i="4"/>
  <c r="BD25" i="4"/>
  <c r="FF43" i="4"/>
  <c r="FS43" i="4"/>
  <c r="FO43" i="4"/>
  <c r="EY43" i="4"/>
  <c r="EI43" i="4"/>
  <c r="FB54" i="4"/>
  <c r="CH25" i="4"/>
  <c r="BX25" i="4"/>
  <c r="BT25" i="4"/>
  <c r="FB43" i="4"/>
  <c r="CL43" i="4"/>
  <c r="BZ43" i="4"/>
  <c r="FJ54" i="4"/>
  <c r="ED54" i="4"/>
  <c r="CD54" i="4"/>
  <c r="BO54" i="4"/>
  <c r="CG54" i="4"/>
  <c r="CC54" i="4"/>
  <c r="DO54" i="4"/>
  <c r="DK54" i="4"/>
  <c r="FS54" i="4"/>
  <c r="FO54" i="4"/>
  <c r="EY54" i="4"/>
  <c r="EI54" i="4"/>
  <c r="CA54" i="4"/>
  <c r="FQ54" i="4"/>
  <c r="FM54" i="4"/>
  <c r="FE54" i="4"/>
  <c r="EW54" i="4"/>
  <c r="ES54" i="4"/>
  <c r="EO54" i="4"/>
  <c r="EK54" i="4"/>
  <c r="EG54" i="4"/>
  <c r="EC54" i="4"/>
  <c r="DY54" i="4"/>
  <c r="DU54" i="4"/>
  <c r="DM54" i="4"/>
  <c r="DE54" i="4"/>
  <c r="DA54" i="4"/>
  <c r="CS54" i="4"/>
  <c r="CO54" i="4"/>
  <c r="CK54" i="4"/>
  <c r="BU54" i="4"/>
  <c r="BM54" i="4"/>
  <c r="BI54" i="4"/>
  <c r="BE54" i="4"/>
  <c r="FP54" i="4"/>
  <c r="FH54" i="4"/>
  <c r="FD54" i="4"/>
  <c r="EZ54" i="4"/>
  <c r="EV54" i="4"/>
  <c r="ER54" i="4"/>
  <c r="EN54" i="4"/>
  <c r="EJ54" i="4"/>
  <c r="EF54" i="4"/>
  <c r="DX54" i="4"/>
  <c r="DP54" i="4"/>
  <c r="DL54" i="4"/>
  <c r="DH54" i="4"/>
  <c r="CV54" i="4"/>
  <c r="CR54" i="4"/>
  <c r="CN54" i="4"/>
  <c r="BP54" i="4"/>
  <c r="BL54" i="4"/>
  <c r="BH54" i="4"/>
  <c r="BZ54" i="4"/>
  <c r="FG54" i="4"/>
  <c r="FC54" i="4"/>
  <c r="EU54" i="4"/>
  <c r="EQ54" i="4"/>
  <c r="EA54" i="4"/>
  <c r="DW54" i="4"/>
  <c r="DS54" i="4"/>
  <c r="DC54" i="4"/>
  <c r="CY54" i="4"/>
  <c r="CD43" i="4"/>
  <c r="FR43" i="4"/>
  <c r="FN43" i="4"/>
  <c r="DZ43" i="4"/>
  <c r="CH43" i="4"/>
  <c r="FQ43" i="4"/>
  <c r="FM43" i="4"/>
  <c r="FE43" i="4"/>
  <c r="EW43" i="4"/>
  <c r="ES43" i="4"/>
  <c r="EO43" i="4"/>
  <c r="EK43" i="4"/>
  <c r="EG43" i="4"/>
  <c r="EC43" i="4"/>
  <c r="DY43" i="4"/>
  <c r="DU43" i="4"/>
  <c r="DM43" i="4"/>
  <c r="DE43" i="4"/>
  <c r="DA43" i="4"/>
  <c r="CS43" i="4"/>
  <c r="CO43" i="4"/>
  <c r="CK43" i="4"/>
  <c r="BU43" i="4"/>
  <c r="BM43" i="4"/>
  <c r="BI43" i="4"/>
  <c r="BE43" i="4"/>
  <c r="FP43" i="4"/>
  <c r="FH43" i="4"/>
  <c r="FD43" i="4"/>
  <c r="EZ43" i="4"/>
  <c r="EV43" i="4"/>
  <c r="ER43" i="4"/>
  <c r="EN43" i="4"/>
  <c r="EJ43" i="4"/>
  <c r="EF43" i="4"/>
  <c r="DX43" i="4"/>
  <c r="DP43" i="4"/>
  <c r="DL43" i="4"/>
  <c r="DH43" i="4"/>
  <c r="CV43" i="4"/>
  <c r="CR43" i="4"/>
  <c r="CN43" i="4"/>
  <c r="BP43" i="4"/>
  <c r="BL43" i="4"/>
  <c r="BH43" i="4"/>
  <c r="FG43" i="4"/>
  <c r="FC43" i="4"/>
  <c r="EU43" i="4"/>
  <c r="EQ43" i="4"/>
  <c r="EA43" i="4"/>
  <c r="DW43" i="4"/>
  <c r="DS43" i="4"/>
  <c r="DC43" i="4"/>
  <c r="CY43" i="4"/>
  <c r="FJ25" i="4"/>
  <c r="EL25" i="4"/>
  <c r="EC25" i="4"/>
  <c r="BZ25" i="4"/>
  <c r="CI25" i="4"/>
  <c r="CE25" i="4"/>
  <c r="BK25" i="4"/>
  <c r="BG25" i="4"/>
  <c r="BM25" i="4"/>
  <c r="FQ25" i="4"/>
  <c r="FM25" i="4"/>
  <c r="FE25" i="4"/>
  <c r="EW25" i="4"/>
  <c r="ES25" i="4"/>
  <c r="EK25" i="4"/>
  <c r="EG25" i="4"/>
  <c r="DM25" i="4"/>
  <c r="DE25" i="4"/>
  <c r="DA25" i="4"/>
  <c r="BU25" i="4"/>
  <c r="FP25" i="4"/>
  <c r="FH25" i="4"/>
  <c r="FD25" i="4"/>
  <c r="EZ25" i="4"/>
  <c r="EV25" i="4"/>
  <c r="ER25" i="4"/>
  <c r="EN25" i="4"/>
  <c r="EJ25" i="4"/>
  <c r="EF25" i="4"/>
  <c r="DX25" i="4"/>
  <c r="DP25" i="4"/>
  <c r="DL25" i="4"/>
  <c r="DH25" i="4"/>
  <c r="CV25" i="4"/>
  <c r="CR25" i="4"/>
  <c r="CN25" i="4"/>
  <c r="BP25" i="4"/>
  <c r="BL25" i="4"/>
  <c r="BH25" i="4"/>
  <c r="FS25" i="4"/>
  <c r="FO25" i="4"/>
  <c r="FK25" i="4"/>
  <c r="EY25" i="4"/>
  <c r="EU25" i="4"/>
  <c r="EQ25" i="4"/>
  <c r="EI25" i="4"/>
  <c r="EA25" i="4"/>
  <c r="DW25" i="4"/>
  <c r="DC25" i="4"/>
  <c r="CY25" i="4"/>
  <c r="D80" i="4" l="1"/>
  <c r="I80" i="4"/>
  <c r="O80" i="4"/>
  <c r="P80" i="4"/>
  <c r="Q80" i="4"/>
  <c r="R80" i="4"/>
  <c r="S80" i="4"/>
  <c r="T80" i="4"/>
  <c r="U80" i="4"/>
  <c r="A13" i="7"/>
  <c r="A11" i="7" l="1"/>
  <c r="AN48" i="6" l="1"/>
  <c r="I5" i="4" l="1"/>
  <c r="O5" i="4"/>
  <c r="G8" i="14" s="1"/>
  <c r="P5" i="4"/>
  <c r="I8" i="14" s="1"/>
  <c r="Q5" i="4"/>
  <c r="J8" i="14" s="1"/>
  <c r="R5" i="4"/>
  <c r="S5" i="4"/>
  <c r="T5" i="4"/>
  <c r="U5" i="4"/>
  <c r="I6" i="4"/>
  <c r="O6" i="4"/>
  <c r="G9" i="14" s="1"/>
  <c r="P6" i="4"/>
  <c r="I9" i="14" s="1"/>
  <c r="Q6" i="4"/>
  <c r="J9" i="14" s="1"/>
  <c r="R6" i="4"/>
  <c r="S6" i="4"/>
  <c r="T6" i="4"/>
  <c r="U6" i="4"/>
  <c r="I7" i="4"/>
  <c r="O7" i="4"/>
  <c r="G10" i="14" s="1"/>
  <c r="P7" i="4"/>
  <c r="I10" i="14" s="1"/>
  <c r="Q7" i="4"/>
  <c r="J10" i="14" s="1"/>
  <c r="R7" i="4"/>
  <c r="S7" i="4"/>
  <c r="T7" i="4"/>
  <c r="U7" i="4"/>
  <c r="I8" i="4"/>
  <c r="O8" i="4"/>
  <c r="G12" i="14" s="1"/>
  <c r="P8" i="4"/>
  <c r="I12" i="14" s="1"/>
  <c r="Q8" i="4"/>
  <c r="J12" i="14" s="1"/>
  <c r="R8" i="4"/>
  <c r="S8" i="4"/>
  <c r="T8" i="4"/>
  <c r="U8" i="4"/>
  <c r="I9" i="4"/>
  <c r="O9" i="4"/>
  <c r="G11" i="14" s="1"/>
  <c r="P9" i="4"/>
  <c r="I11" i="14" s="1"/>
  <c r="Q9" i="4"/>
  <c r="J11" i="14" s="1"/>
  <c r="R9" i="4"/>
  <c r="S9" i="4"/>
  <c r="T9" i="4"/>
  <c r="U9" i="4"/>
  <c r="I10" i="4"/>
  <c r="O10" i="4"/>
  <c r="G13" i="14" s="1"/>
  <c r="P10" i="4"/>
  <c r="I13" i="14" s="1"/>
  <c r="Q10" i="4"/>
  <c r="J13" i="14" s="1"/>
  <c r="R10" i="4"/>
  <c r="S10" i="4"/>
  <c r="T10" i="4"/>
  <c r="U10" i="4"/>
  <c r="I11" i="4"/>
  <c r="P11" i="4"/>
  <c r="I14" i="14" s="1"/>
  <c r="Q11" i="4"/>
  <c r="J14" i="14" s="1"/>
  <c r="R11" i="4"/>
  <c r="S11" i="4"/>
  <c r="T11" i="4"/>
  <c r="U11" i="4"/>
  <c r="I12" i="4"/>
  <c r="P12" i="4"/>
  <c r="I15" i="14" s="1"/>
  <c r="Q12" i="4"/>
  <c r="J15" i="14" s="1"/>
  <c r="R12" i="4"/>
  <c r="S12" i="4"/>
  <c r="T12" i="4"/>
  <c r="U12" i="4"/>
  <c r="I13" i="4"/>
  <c r="O13" i="4"/>
  <c r="P13" i="4"/>
  <c r="Q13" i="4"/>
  <c r="R13" i="4"/>
  <c r="S13" i="4"/>
  <c r="T13" i="4"/>
  <c r="U13" i="4"/>
  <c r="I14" i="4"/>
  <c r="O14" i="4"/>
  <c r="G17" i="14" s="1"/>
  <c r="P14" i="4"/>
  <c r="I17" i="14" s="1"/>
  <c r="Q14" i="4"/>
  <c r="J17" i="14" s="1"/>
  <c r="R14" i="4"/>
  <c r="S14" i="4"/>
  <c r="T14" i="4"/>
  <c r="U14" i="4"/>
  <c r="I15" i="4"/>
  <c r="O15" i="4"/>
  <c r="G18" i="14" s="1"/>
  <c r="P15" i="4"/>
  <c r="I18" i="14" s="1"/>
  <c r="Q15" i="4"/>
  <c r="J18" i="14" s="1"/>
  <c r="R15" i="4"/>
  <c r="S15" i="4"/>
  <c r="T15" i="4"/>
  <c r="U15" i="4"/>
  <c r="I16" i="4"/>
  <c r="P16" i="4"/>
  <c r="I19" i="14" s="1"/>
  <c r="Q16" i="4"/>
  <c r="J19" i="14" s="1"/>
  <c r="R16" i="4"/>
  <c r="S16" i="4"/>
  <c r="T16" i="4"/>
  <c r="U16" i="4"/>
  <c r="I17" i="4"/>
  <c r="P17" i="4"/>
  <c r="I20" i="14" s="1"/>
  <c r="Q17" i="4"/>
  <c r="J20" i="14" s="1"/>
  <c r="R17" i="4"/>
  <c r="S17" i="4"/>
  <c r="T17" i="4"/>
  <c r="U17" i="4"/>
  <c r="I18" i="4"/>
  <c r="P18" i="4"/>
  <c r="I21" i="14" s="1"/>
  <c r="Q18" i="4"/>
  <c r="J21" i="14" s="1"/>
  <c r="R18" i="4"/>
  <c r="S18" i="4"/>
  <c r="T18" i="4"/>
  <c r="U18" i="4"/>
  <c r="I19" i="4"/>
  <c r="P19" i="4"/>
  <c r="I22" i="14" s="1"/>
  <c r="Q19" i="4"/>
  <c r="J22" i="14" s="1"/>
  <c r="R19" i="4"/>
  <c r="S19" i="4"/>
  <c r="T19" i="4"/>
  <c r="U19" i="4"/>
  <c r="I20" i="4"/>
  <c r="Q20" i="4"/>
  <c r="J23" i="14" s="1"/>
  <c r="R20" i="4"/>
  <c r="S20" i="4"/>
  <c r="T20" i="4"/>
  <c r="U20" i="4"/>
  <c r="I21" i="4"/>
  <c r="P21" i="4"/>
  <c r="I24" i="14" s="1"/>
  <c r="Q21" i="4"/>
  <c r="J24" i="14" s="1"/>
  <c r="R21" i="4"/>
  <c r="S21" i="4"/>
  <c r="T21" i="4"/>
  <c r="U21" i="4"/>
  <c r="I22" i="4"/>
  <c r="P22" i="4"/>
  <c r="I26" i="14" s="1"/>
  <c r="Q22" i="4"/>
  <c r="J26" i="14" s="1"/>
  <c r="R22" i="4"/>
  <c r="S22" i="4"/>
  <c r="T22" i="4"/>
  <c r="U22" i="4"/>
  <c r="I23" i="4"/>
  <c r="P23" i="4"/>
  <c r="I27" i="14" s="1"/>
  <c r="Q23" i="4"/>
  <c r="J27" i="14" s="1"/>
  <c r="R23" i="4"/>
  <c r="S23" i="4"/>
  <c r="T23" i="4"/>
  <c r="U23" i="4"/>
  <c r="I24" i="4"/>
  <c r="P24" i="4"/>
  <c r="I28" i="14" s="1"/>
  <c r="Q24" i="4"/>
  <c r="J28" i="14" s="1"/>
  <c r="R24" i="4"/>
  <c r="S24" i="4"/>
  <c r="T24" i="4"/>
  <c r="U24" i="4"/>
  <c r="I26" i="4"/>
  <c r="P26" i="4"/>
  <c r="I30" i="14" s="1"/>
  <c r="Q26" i="4"/>
  <c r="J30" i="14" s="1"/>
  <c r="R26" i="4"/>
  <c r="S26" i="4"/>
  <c r="T26" i="4"/>
  <c r="U26" i="4"/>
  <c r="I27" i="4"/>
  <c r="P27" i="4"/>
  <c r="I31" i="14" s="1"/>
  <c r="Q27" i="4"/>
  <c r="J31" i="14" s="1"/>
  <c r="R27" i="4"/>
  <c r="S27" i="4"/>
  <c r="T27" i="4"/>
  <c r="U27" i="4"/>
  <c r="I28" i="4"/>
  <c r="P28" i="4"/>
  <c r="I32" i="14" s="1"/>
  <c r="Q28" i="4"/>
  <c r="J32" i="14" s="1"/>
  <c r="R28" i="4"/>
  <c r="S28" i="4"/>
  <c r="T28" i="4"/>
  <c r="U28" i="4"/>
  <c r="I29" i="4"/>
  <c r="O29" i="4"/>
  <c r="G33" i="14" s="1"/>
  <c r="P29" i="4"/>
  <c r="I33" i="14" s="1"/>
  <c r="Q29" i="4"/>
  <c r="J33" i="14" s="1"/>
  <c r="R29" i="4"/>
  <c r="S29" i="4"/>
  <c r="T29" i="4"/>
  <c r="U29" i="4"/>
  <c r="I30" i="4"/>
  <c r="O30" i="4"/>
  <c r="G34" i="14" s="1"/>
  <c r="P30" i="4"/>
  <c r="I34" i="14" s="1"/>
  <c r="Q30" i="4"/>
  <c r="J34" i="14" s="1"/>
  <c r="R30" i="4"/>
  <c r="S30" i="4"/>
  <c r="T30" i="4"/>
  <c r="U30" i="4"/>
  <c r="I31" i="4"/>
  <c r="P31" i="4"/>
  <c r="I35" i="14" s="1"/>
  <c r="Q31" i="4"/>
  <c r="J35" i="14" s="1"/>
  <c r="R31" i="4"/>
  <c r="S31" i="4"/>
  <c r="T31" i="4"/>
  <c r="U31" i="4"/>
  <c r="I32" i="4"/>
  <c r="O32" i="4"/>
  <c r="G36" i="14" s="1"/>
  <c r="P32" i="4"/>
  <c r="I36" i="14" s="1"/>
  <c r="Q32" i="4"/>
  <c r="J36" i="14" s="1"/>
  <c r="R32" i="4"/>
  <c r="S32" i="4"/>
  <c r="T32" i="4"/>
  <c r="U32" i="4"/>
  <c r="I33" i="4"/>
  <c r="O33" i="4"/>
  <c r="G37" i="14" s="1"/>
  <c r="P33" i="4"/>
  <c r="I37" i="14" s="1"/>
  <c r="Q33" i="4"/>
  <c r="J37" i="14" s="1"/>
  <c r="R33" i="4"/>
  <c r="S33" i="4"/>
  <c r="T33" i="4"/>
  <c r="U33" i="4"/>
  <c r="I34" i="4"/>
  <c r="O34" i="4"/>
  <c r="G38" i="14" s="1"/>
  <c r="P34" i="4"/>
  <c r="I38" i="14" s="1"/>
  <c r="Q34" i="4"/>
  <c r="J38" i="14" s="1"/>
  <c r="R34" i="4"/>
  <c r="S34" i="4"/>
  <c r="T34" i="4"/>
  <c r="U34" i="4"/>
  <c r="I35" i="4"/>
  <c r="O35" i="4"/>
  <c r="G39" i="14" s="1"/>
  <c r="P35" i="4"/>
  <c r="I39" i="14" s="1"/>
  <c r="Q35" i="4"/>
  <c r="J39" i="14" s="1"/>
  <c r="R35" i="4"/>
  <c r="S35" i="4"/>
  <c r="T35" i="4"/>
  <c r="U35" i="4"/>
  <c r="I36" i="4"/>
  <c r="O36" i="4"/>
  <c r="G40" i="14" s="1"/>
  <c r="P36" i="4"/>
  <c r="I40" i="14" s="1"/>
  <c r="Q36" i="4"/>
  <c r="J40" i="14" s="1"/>
  <c r="R36" i="4"/>
  <c r="S36" i="4"/>
  <c r="T36" i="4"/>
  <c r="U36" i="4"/>
  <c r="I37" i="4"/>
  <c r="O37" i="4"/>
  <c r="G41" i="14" s="1"/>
  <c r="P37" i="4"/>
  <c r="I41" i="14" s="1"/>
  <c r="Q37" i="4"/>
  <c r="J41" i="14" s="1"/>
  <c r="R37" i="4"/>
  <c r="S37" i="4"/>
  <c r="T37" i="4"/>
  <c r="U37" i="4"/>
  <c r="I38" i="4"/>
  <c r="O38" i="4"/>
  <c r="G42" i="14" s="1"/>
  <c r="P38" i="4"/>
  <c r="I42" i="14" s="1"/>
  <c r="Q38" i="4"/>
  <c r="J42" i="14" s="1"/>
  <c r="R38" i="4"/>
  <c r="S38" i="4"/>
  <c r="T38" i="4"/>
  <c r="U38" i="4"/>
  <c r="I39" i="4"/>
  <c r="O39" i="4"/>
  <c r="G43" i="14" s="1"/>
  <c r="P39" i="4"/>
  <c r="I43" i="14" s="1"/>
  <c r="Q39" i="4"/>
  <c r="J43" i="14" s="1"/>
  <c r="R39" i="4"/>
  <c r="S39" i="4"/>
  <c r="T39" i="4"/>
  <c r="U39" i="4"/>
  <c r="I40" i="4"/>
  <c r="O40" i="4"/>
  <c r="G44" i="14" s="1"/>
  <c r="P40" i="4"/>
  <c r="I44" i="14" s="1"/>
  <c r="Q40" i="4"/>
  <c r="J44" i="14" s="1"/>
  <c r="R40" i="4"/>
  <c r="S40" i="4"/>
  <c r="T40" i="4"/>
  <c r="U40" i="4"/>
  <c r="I41" i="4"/>
  <c r="O41" i="4"/>
  <c r="G45" i="14" s="1"/>
  <c r="P41" i="4"/>
  <c r="I45" i="14" s="1"/>
  <c r="Q41" i="4"/>
  <c r="J45" i="14" s="1"/>
  <c r="R41" i="4"/>
  <c r="S41" i="4"/>
  <c r="T41" i="4"/>
  <c r="U41" i="4"/>
  <c r="I42" i="4"/>
  <c r="P42" i="4"/>
  <c r="I46" i="14" s="1"/>
  <c r="Q42" i="4"/>
  <c r="J46" i="14" s="1"/>
  <c r="R42" i="4"/>
  <c r="S42" i="4"/>
  <c r="T42" i="4"/>
  <c r="U42" i="4"/>
  <c r="I44" i="4"/>
  <c r="P44" i="4"/>
  <c r="I48" i="14" s="1"/>
  <c r="Q44" i="4"/>
  <c r="J48" i="14" s="1"/>
  <c r="R44" i="4"/>
  <c r="S44" i="4"/>
  <c r="T44" i="4"/>
  <c r="U44" i="4"/>
  <c r="I45" i="4"/>
  <c r="O45" i="4"/>
  <c r="G54" i="14" s="1"/>
  <c r="P45" i="4"/>
  <c r="I54" i="14" s="1"/>
  <c r="Q45" i="4"/>
  <c r="J54" i="14" s="1"/>
  <c r="R45" i="4"/>
  <c r="S45" i="4"/>
  <c r="T45" i="4"/>
  <c r="U45" i="4"/>
  <c r="I46" i="4"/>
  <c r="P46" i="4"/>
  <c r="I55" i="14" s="1"/>
  <c r="Q46" i="4"/>
  <c r="J55" i="14" s="1"/>
  <c r="R46" i="4"/>
  <c r="S46" i="4"/>
  <c r="T46" i="4"/>
  <c r="U46" i="4"/>
  <c r="I47" i="4"/>
  <c r="O47" i="4"/>
  <c r="G56" i="14" s="1"/>
  <c r="P47" i="4"/>
  <c r="I56" i="14" s="1"/>
  <c r="Q47" i="4"/>
  <c r="J56" i="14" s="1"/>
  <c r="R47" i="4"/>
  <c r="S47" i="4"/>
  <c r="T47" i="4"/>
  <c r="U47" i="4"/>
  <c r="I48" i="4"/>
  <c r="O48" i="4"/>
  <c r="G57" i="14" s="1"/>
  <c r="P48" i="4"/>
  <c r="I57" i="14" s="1"/>
  <c r="Q48" i="4"/>
  <c r="J57" i="14" s="1"/>
  <c r="R48" i="4"/>
  <c r="S48" i="4"/>
  <c r="T48" i="4"/>
  <c r="U48" i="4"/>
  <c r="I49" i="4"/>
  <c r="O49" i="4"/>
  <c r="G58" i="14" s="1"/>
  <c r="P49" i="4"/>
  <c r="I58" i="14" s="1"/>
  <c r="Q49" i="4"/>
  <c r="J58" i="14" s="1"/>
  <c r="R49" i="4"/>
  <c r="S49" i="4"/>
  <c r="T49" i="4"/>
  <c r="U49" i="4"/>
  <c r="I50" i="4"/>
  <c r="O50" i="4"/>
  <c r="G59" i="14" s="1"/>
  <c r="P50" i="4"/>
  <c r="I59" i="14" s="1"/>
  <c r="Q50" i="4"/>
  <c r="J59" i="14" s="1"/>
  <c r="R50" i="4"/>
  <c r="S50" i="4"/>
  <c r="T50" i="4"/>
  <c r="U50" i="4"/>
  <c r="I51" i="4"/>
  <c r="O51" i="4"/>
  <c r="G60" i="14" s="1"/>
  <c r="P51" i="4"/>
  <c r="I60" i="14" s="1"/>
  <c r="Q51" i="4"/>
  <c r="J60" i="14" s="1"/>
  <c r="R51" i="4"/>
  <c r="S51" i="4"/>
  <c r="T51" i="4"/>
  <c r="U51" i="4"/>
  <c r="I52" i="4"/>
  <c r="P52" i="4"/>
  <c r="I61" i="14" s="1"/>
  <c r="Q52" i="4"/>
  <c r="J61" i="14" s="1"/>
  <c r="R52" i="4"/>
  <c r="S52" i="4"/>
  <c r="T52" i="4"/>
  <c r="U52" i="4"/>
  <c r="I53" i="4"/>
  <c r="P53" i="4"/>
  <c r="I62" i="14" s="1"/>
  <c r="Q53" i="4"/>
  <c r="J62" i="14" s="1"/>
  <c r="R53" i="4"/>
  <c r="S53" i="4"/>
  <c r="T53" i="4"/>
  <c r="U53" i="4"/>
  <c r="I55" i="4"/>
  <c r="P55" i="4"/>
  <c r="I64" i="14" s="1"/>
  <c r="Q55" i="4"/>
  <c r="J64" i="14" s="1"/>
  <c r="R55" i="4"/>
  <c r="S55" i="4"/>
  <c r="T55" i="4"/>
  <c r="U55" i="4"/>
  <c r="I56" i="4"/>
  <c r="Q56" i="4"/>
  <c r="J65" i="14" s="1"/>
  <c r="R56" i="4"/>
  <c r="S56" i="4"/>
  <c r="T56" i="4"/>
  <c r="U56" i="4"/>
  <c r="I57" i="4"/>
  <c r="P57" i="4"/>
  <c r="I66" i="14" s="1"/>
  <c r="Q57" i="4"/>
  <c r="J66" i="14" s="1"/>
  <c r="R57" i="4"/>
  <c r="S57" i="4"/>
  <c r="T57" i="4"/>
  <c r="U57" i="4"/>
  <c r="I58" i="4"/>
  <c r="P58" i="4"/>
  <c r="I67" i="14" s="1"/>
  <c r="Q58" i="4"/>
  <c r="J67" i="14" s="1"/>
  <c r="R58" i="4"/>
  <c r="S58" i="4"/>
  <c r="T58" i="4"/>
  <c r="U58" i="4"/>
  <c r="I59" i="4"/>
  <c r="O59" i="4"/>
  <c r="G68" i="14" s="1"/>
  <c r="P59" i="4"/>
  <c r="I68" i="14" s="1"/>
  <c r="Q59" i="4"/>
  <c r="J68" i="14" s="1"/>
  <c r="R59" i="4"/>
  <c r="S59" i="4"/>
  <c r="T59" i="4"/>
  <c r="U59" i="4"/>
  <c r="I60" i="4"/>
  <c r="O60" i="4"/>
  <c r="G69" i="14" s="1"/>
  <c r="P60" i="4"/>
  <c r="I69" i="14" s="1"/>
  <c r="Q60" i="4"/>
  <c r="J69" i="14" s="1"/>
  <c r="R60" i="4"/>
  <c r="S60" i="4"/>
  <c r="T60" i="4"/>
  <c r="U60" i="4"/>
  <c r="I61" i="4"/>
  <c r="P61" i="4"/>
  <c r="I25" i="14" s="1"/>
  <c r="Q61" i="4"/>
  <c r="J25" i="14" s="1"/>
  <c r="R61" i="4"/>
  <c r="S61" i="4"/>
  <c r="T61" i="4"/>
  <c r="U61" i="4"/>
  <c r="I62" i="4"/>
  <c r="O62" i="4"/>
  <c r="P62" i="4"/>
  <c r="Q62" i="4"/>
  <c r="R62" i="4"/>
  <c r="S62" i="4"/>
  <c r="T62" i="4"/>
  <c r="U62" i="4"/>
  <c r="I63" i="4"/>
  <c r="O63" i="4"/>
  <c r="P63" i="4"/>
  <c r="Q63" i="4"/>
  <c r="R63" i="4"/>
  <c r="S63" i="4"/>
  <c r="T63" i="4"/>
  <c r="U63" i="4"/>
  <c r="I64" i="4"/>
  <c r="O64" i="4"/>
  <c r="P64" i="4"/>
  <c r="Q64" i="4"/>
  <c r="R64" i="4"/>
  <c r="S64" i="4"/>
  <c r="T64" i="4"/>
  <c r="U64" i="4"/>
  <c r="I65" i="4"/>
  <c r="O65" i="4"/>
  <c r="P65" i="4"/>
  <c r="Q65" i="4"/>
  <c r="R65" i="4"/>
  <c r="S65" i="4"/>
  <c r="T65" i="4"/>
  <c r="U65" i="4"/>
  <c r="I66" i="4"/>
  <c r="O66" i="4"/>
  <c r="P66" i="4"/>
  <c r="Q66" i="4"/>
  <c r="R66" i="4"/>
  <c r="S66" i="4"/>
  <c r="T66" i="4"/>
  <c r="U66" i="4"/>
  <c r="I67" i="4"/>
  <c r="P67" i="4"/>
  <c r="I70" i="14" s="1"/>
  <c r="Q67" i="4"/>
  <c r="J70" i="14" s="1"/>
  <c r="R67" i="4"/>
  <c r="S67" i="4"/>
  <c r="T67" i="4"/>
  <c r="U67" i="4"/>
  <c r="I68" i="4"/>
  <c r="O68" i="4"/>
  <c r="P68" i="4"/>
  <c r="Q68" i="4"/>
  <c r="R68" i="4"/>
  <c r="S68" i="4"/>
  <c r="T68" i="4"/>
  <c r="U68" i="4"/>
  <c r="I69" i="4"/>
  <c r="O69" i="4"/>
  <c r="P69" i="4"/>
  <c r="Q69" i="4"/>
  <c r="R69" i="4"/>
  <c r="S69" i="4"/>
  <c r="T69" i="4"/>
  <c r="U69" i="4"/>
  <c r="I70" i="4"/>
  <c r="O70" i="4"/>
  <c r="P70" i="4"/>
  <c r="Q70" i="4"/>
  <c r="R70" i="4"/>
  <c r="S70" i="4"/>
  <c r="T70" i="4"/>
  <c r="U70" i="4"/>
  <c r="I71" i="4"/>
  <c r="P71" i="4"/>
  <c r="Q71" i="4"/>
  <c r="R71" i="4"/>
  <c r="S71" i="4"/>
  <c r="T71" i="4"/>
  <c r="U71" i="4"/>
  <c r="I72" i="4"/>
  <c r="P72" i="4"/>
  <c r="Q72" i="4"/>
  <c r="R72" i="4"/>
  <c r="S72" i="4"/>
  <c r="T72" i="4"/>
  <c r="U72" i="4"/>
  <c r="I73" i="4"/>
  <c r="P73" i="4"/>
  <c r="Q73" i="4"/>
  <c r="R73" i="4"/>
  <c r="S73" i="4"/>
  <c r="T73" i="4"/>
  <c r="U73" i="4"/>
  <c r="I74" i="4"/>
  <c r="O74" i="4"/>
  <c r="P74" i="4"/>
  <c r="Q74" i="4"/>
  <c r="R74" i="4"/>
  <c r="S74" i="4"/>
  <c r="T74" i="4"/>
  <c r="U74" i="4"/>
  <c r="I75" i="4"/>
  <c r="O75" i="4"/>
  <c r="P75" i="4"/>
  <c r="Q75" i="4"/>
  <c r="R75" i="4"/>
  <c r="S75" i="4"/>
  <c r="T75" i="4"/>
  <c r="U75" i="4"/>
  <c r="I76" i="4"/>
  <c r="P76" i="4"/>
  <c r="Q76" i="4"/>
  <c r="R76" i="4"/>
  <c r="S76" i="4"/>
  <c r="T76" i="4"/>
  <c r="U76" i="4"/>
  <c r="I77" i="4"/>
  <c r="O77" i="4"/>
  <c r="P77" i="4"/>
  <c r="Q77" i="4"/>
  <c r="R77" i="4"/>
  <c r="S77" i="4"/>
  <c r="T77" i="4"/>
  <c r="U77" i="4"/>
  <c r="I78" i="4"/>
  <c r="P78" i="4"/>
  <c r="Q78" i="4"/>
  <c r="R78" i="4"/>
  <c r="S78" i="4"/>
  <c r="T78" i="4"/>
  <c r="U78" i="4"/>
  <c r="I79" i="4"/>
  <c r="O79" i="4"/>
  <c r="P79" i="4"/>
  <c r="Q79" i="4"/>
  <c r="R79" i="4"/>
  <c r="S79" i="4"/>
  <c r="T79" i="4"/>
  <c r="U79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4" i="4"/>
  <c r="D45" i="4"/>
  <c r="D46" i="4"/>
  <c r="D47" i="4"/>
  <c r="D48" i="4"/>
  <c r="D49" i="4"/>
  <c r="D50" i="4"/>
  <c r="D51" i="4"/>
  <c r="D52" i="4"/>
  <c r="D53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L69" i="1" l="1"/>
  <c r="G46" i="6"/>
  <c r="H46" i="6"/>
  <c r="I46" i="6"/>
  <c r="J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AJ46" i="6"/>
  <c r="AK46" i="6"/>
  <c r="AO6" i="6"/>
  <c r="G77" i="12" l="1"/>
  <c r="G78" i="12"/>
  <c r="G151" i="12"/>
  <c r="H151" i="12"/>
  <c r="G152" i="12"/>
  <c r="H152" i="12"/>
  <c r="G300" i="12"/>
  <c r="H300" i="12"/>
  <c r="G225" i="12"/>
  <c r="H225" i="12"/>
  <c r="G226" i="12"/>
  <c r="H226" i="12"/>
  <c r="A225" i="12"/>
  <c r="A226" i="12"/>
  <c r="A151" i="12"/>
  <c r="A152" i="12"/>
  <c r="A77" i="12"/>
  <c r="A78" i="12"/>
  <c r="BC63" i="4"/>
  <c r="BD63" i="4"/>
  <c r="BE63" i="4"/>
  <c r="BF63" i="4"/>
  <c r="BG63" i="4"/>
  <c r="BH63" i="4"/>
  <c r="BI63" i="4"/>
  <c r="BJ63" i="4"/>
  <c r="BK63" i="4"/>
  <c r="BL63" i="4"/>
  <c r="BM63" i="4"/>
  <c r="BN63" i="4"/>
  <c r="BO63" i="4"/>
  <c r="BP63" i="4"/>
  <c r="BQ63" i="4"/>
  <c r="BR63" i="4"/>
  <c r="BS63" i="4"/>
  <c r="BT63" i="4"/>
  <c r="BU63" i="4"/>
  <c r="BV63" i="4"/>
  <c r="BW63" i="4"/>
  <c r="BX63" i="4"/>
  <c r="BY63" i="4"/>
  <c r="BZ63" i="4"/>
  <c r="CA63" i="4"/>
  <c r="CB63" i="4"/>
  <c r="CC63" i="4"/>
  <c r="CD63" i="4"/>
  <c r="CE63" i="4"/>
  <c r="CF63" i="4"/>
  <c r="CG63" i="4"/>
  <c r="CH63" i="4"/>
  <c r="CI63" i="4"/>
  <c r="CJ63" i="4"/>
  <c r="CK63" i="4"/>
  <c r="CL63" i="4"/>
  <c r="CM63" i="4"/>
  <c r="CN63" i="4"/>
  <c r="CO63" i="4"/>
  <c r="CP63" i="4"/>
  <c r="CQ63" i="4"/>
  <c r="CR63" i="4"/>
  <c r="CS63" i="4"/>
  <c r="CT63" i="4"/>
  <c r="CU63" i="4"/>
  <c r="CV63" i="4"/>
  <c r="CW63" i="4"/>
  <c r="CX63" i="4"/>
  <c r="CY63" i="4"/>
  <c r="CZ63" i="4"/>
  <c r="DA63" i="4"/>
  <c r="DB63" i="4"/>
  <c r="DC63" i="4"/>
  <c r="DD63" i="4"/>
  <c r="DE63" i="4"/>
  <c r="DF63" i="4"/>
  <c r="DG63" i="4"/>
  <c r="DH63" i="4"/>
  <c r="DI63" i="4"/>
  <c r="DJ63" i="4"/>
  <c r="DK63" i="4"/>
  <c r="DL63" i="4"/>
  <c r="DM63" i="4"/>
  <c r="DN63" i="4"/>
  <c r="DO63" i="4"/>
  <c r="DP63" i="4"/>
  <c r="DQ63" i="4"/>
  <c r="DR63" i="4"/>
  <c r="DS63" i="4"/>
  <c r="DT63" i="4"/>
  <c r="DU63" i="4"/>
  <c r="DV63" i="4"/>
  <c r="DW63" i="4"/>
  <c r="DX63" i="4"/>
  <c r="DY63" i="4"/>
  <c r="DZ63" i="4"/>
  <c r="EA63" i="4"/>
  <c r="EB63" i="4"/>
  <c r="EC63" i="4"/>
  <c r="ED63" i="4"/>
  <c r="EE63" i="4"/>
  <c r="EF63" i="4"/>
  <c r="EG63" i="4"/>
  <c r="EH63" i="4"/>
  <c r="EI63" i="4"/>
  <c r="EJ63" i="4"/>
  <c r="EK63" i="4"/>
  <c r="EL63" i="4"/>
  <c r="EM63" i="4"/>
  <c r="EN63" i="4"/>
  <c r="EO63" i="4"/>
  <c r="EP63" i="4"/>
  <c r="EQ63" i="4"/>
  <c r="ER63" i="4"/>
  <c r="ES63" i="4"/>
  <c r="ET63" i="4"/>
  <c r="EU63" i="4"/>
  <c r="EV63" i="4"/>
  <c r="EW63" i="4"/>
  <c r="EX63" i="4"/>
  <c r="EY63" i="4"/>
  <c r="EZ63" i="4"/>
  <c r="FA63" i="4"/>
  <c r="FB63" i="4"/>
  <c r="FC63" i="4"/>
  <c r="FD63" i="4"/>
  <c r="FE63" i="4"/>
  <c r="FF63" i="4"/>
  <c r="FG63" i="4"/>
  <c r="FH63" i="4"/>
  <c r="FI63" i="4"/>
  <c r="FJ63" i="4"/>
  <c r="FK63" i="4"/>
  <c r="FL63" i="4"/>
  <c r="FM63" i="4"/>
  <c r="FN63" i="4"/>
  <c r="FO63" i="4"/>
  <c r="FP63" i="4"/>
  <c r="FQ63" i="4"/>
  <c r="FR63" i="4"/>
  <c r="FS63" i="4"/>
  <c r="BC64" i="4"/>
  <c r="BD64" i="4"/>
  <c r="BE64" i="4"/>
  <c r="BF64" i="4"/>
  <c r="BG64" i="4"/>
  <c r="BH64" i="4"/>
  <c r="BI64" i="4"/>
  <c r="BJ64" i="4"/>
  <c r="BK64" i="4"/>
  <c r="BL64" i="4"/>
  <c r="BM64" i="4"/>
  <c r="BN64" i="4"/>
  <c r="BO64" i="4"/>
  <c r="BP64" i="4"/>
  <c r="BQ64" i="4"/>
  <c r="BR64" i="4"/>
  <c r="BS64" i="4"/>
  <c r="BT64" i="4"/>
  <c r="BU64" i="4"/>
  <c r="BV64" i="4"/>
  <c r="BW64" i="4"/>
  <c r="BX64" i="4"/>
  <c r="BY64" i="4"/>
  <c r="BZ64" i="4"/>
  <c r="CA64" i="4"/>
  <c r="CB64" i="4"/>
  <c r="CC64" i="4"/>
  <c r="CD64" i="4"/>
  <c r="CE64" i="4"/>
  <c r="CF64" i="4"/>
  <c r="CG64" i="4"/>
  <c r="CH64" i="4"/>
  <c r="CI64" i="4"/>
  <c r="CJ64" i="4"/>
  <c r="CK64" i="4"/>
  <c r="CL64" i="4"/>
  <c r="CM64" i="4"/>
  <c r="CN64" i="4"/>
  <c r="CO64" i="4"/>
  <c r="CP64" i="4"/>
  <c r="CQ64" i="4"/>
  <c r="CR64" i="4"/>
  <c r="CS64" i="4"/>
  <c r="CT64" i="4"/>
  <c r="CU64" i="4"/>
  <c r="CV64" i="4"/>
  <c r="CW64" i="4"/>
  <c r="CX64" i="4"/>
  <c r="CY64" i="4"/>
  <c r="CZ64" i="4"/>
  <c r="DA64" i="4"/>
  <c r="DB64" i="4"/>
  <c r="DC64" i="4"/>
  <c r="DD64" i="4"/>
  <c r="DE64" i="4"/>
  <c r="DF64" i="4"/>
  <c r="DG64" i="4"/>
  <c r="DH64" i="4"/>
  <c r="DI64" i="4"/>
  <c r="DJ64" i="4"/>
  <c r="DK64" i="4"/>
  <c r="DL64" i="4"/>
  <c r="DM64" i="4"/>
  <c r="DN64" i="4"/>
  <c r="DO64" i="4"/>
  <c r="DP64" i="4"/>
  <c r="DQ64" i="4"/>
  <c r="DR64" i="4"/>
  <c r="DS64" i="4"/>
  <c r="DT64" i="4"/>
  <c r="DU64" i="4"/>
  <c r="DV64" i="4"/>
  <c r="DW64" i="4"/>
  <c r="DX64" i="4"/>
  <c r="DY64" i="4"/>
  <c r="DZ64" i="4"/>
  <c r="EA64" i="4"/>
  <c r="EB64" i="4"/>
  <c r="EC64" i="4"/>
  <c r="ED64" i="4"/>
  <c r="EE64" i="4"/>
  <c r="EF64" i="4"/>
  <c r="EG64" i="4"/>
  <c r="EH64" i="4"/>
  <c r="EI64" i="4"/>
  <c r="EJ64" i="4"/>
  <c r="EK64" i="4"/>
  <c r="EL64" i="4"/>
  <c r="EM64" i="4"/>
  <c r="EN64" i="4"/>
  <c r="EO64" i="4"/>
  <c r="EP64" i="4"/>
  <c r="EQ64" i="4"/>
  <c r="ER64" i="4"/>
  <c r="ES64" i="4"/>
  <c r="ET64" i="4"/>
  <c r="EU64" i="4"/>
  <c r="EV64" i="4"/>
  <c r="EW64" i="4"/>
  <c r="EX64" i="4"/>
  <c r="EY64" i="4"/>
  <c r="EZ64" i="4"/>
  <c r="FA64" i="4"/>
  <c r="FB64" i="4"/>
  <c r="FC64" i="4"/>
  <c r="FD64" i="4"/>
  <c r="FE64" i="4"/>
  <c r="FF64" i="4"/>
  <c r="FG64" i="4"/>
  <c r="FH64" i="4"/>
  <c r="FI64" i="4"/>
  <c r="FJ64" i="4"/>
  <c r="FK64" i="4"/>
  <c r="FL64" i="4"/>
  <c r="FM64" i="4"/>
  <c r="FN64" i="4"/>
  <c r="FO64" i="4"/>
  <c r="FP64" i="4"/>
  <c r="FQ64" i="4"/>
  <c r="FR64" i="4"/>
  <c r="FS64" i="4"/>
  <c r="AV28" i="4"/>
  <c r="AK28" i="4"/>
  <c r="Z28" i="4"/>
  <c r="BC62" i="4" l="1"/>
  <c r="BD62" i="4"/>
  <c r="BE62" i="4"/>
  <c r="BF62" i="4"/>
  <c r="BG62" i="4"/>
  <c r="BH62" i="4"/>
  <c r="BI62" i="4"/>
  <c r="BJ62" i="4"/>
  <c r="BK62" i="4"/>
  <c r="BL62" i="4"/>
  <c r="BM62" i="4"/>
  <c r="BN62" i="4"/>
  <c r="BO62" i="4"/>
  <c r="BP62" i="4"/>
  <c r="BQ62" i="4"/>
  <c r="BR62" i="4"/>
  <c r="BS62" i="4"/>
  <c r="BT62" i="4"/>
  <c r="BU62" i="4"/>
  <c r="BV62" i="4"/>
  <c r="BW62" i="4"/>
  <c r="BX62" i="4"/>
  <c r="BY62" i="4"/>
  <c r="BZ62" i="4"/>
  <c r="CA62" i="4"/>
  <c r="CB62" i="4"/>
  <c r="CC62" i="4"/>
  <c r="CD62" i="4"/>
  <c r="CE62" i="4"/>
  <c r="CF62" i="4"/>
  <c r="CG62" i="4"/>
  <c r="CH62" i="4"/>
  <c r="CI62" i="4"/>
  <c r="CJ62" i="4"/>
  <c r="CK62" i="4"/>
  <c r="CL62" i="4"/>
  <c r="CM62" i="4"/>
  <c r="CN62" i="4"/>
  <c r="CO62" i="4"/>
  <c r="CP62" i="4"/>
  <c r="CQ62" i="4"/>
  <c r="CR62" i="4"/>
  <c r="CS62" i="4"/>
  <c r="CT62" i="4"/>
  <c r="CU62" i="4"/>
  <c r="CV62" i="4"/>
  <c r="CW62" i="4"/>
  <c r="CX62" i="4"/>
  <c r="CY62" i="4"/>
  <c r="CZ62" i="4"/>
  <c r="DA62" i="4"/>
  <c r="DB62" i="4"/>
  <c r="DC62" i="4"/>
  <c r="DD62" i="4"/>
  <c r="DE62" i="4"/>
  <c r="DF62" i="4"/>
  <c r="DG62" i="4"/>
  <c r="DH62" i="4"/>
  <c r="DI62" i="4"/>
  <c r="DJ62" i="4"/>
  <c r="DK62" i="4"/>
  <c r="DL62" i="4"/>
  <c r="DM62" i="4"/>
  <c r="DN62" i="4"/>
  <c r="DO62" i="4"/>
  <c r="DP62" i="4"/>
  <c r="DQ62" i="4"/>
  <c r="DR62" i="4"/>
  <c r="DS62" i="4"/>
  <c r="DT62" i="4"/>
  <c r="DU62" i="4"/>
  <c r="DV62" i="4"/>
  <c r="DW62" i="4"/>
  <c r="DX62" i="4"/>
  <c r="DY62" i="4"/>
  <c r="DZ62" i="4"/>
  <c r="EA62" i="4"/>
  <c r="EB62" i="4"/>
  <c r="EC62" i="4"/>
  <c r="ED62" i="4"/>
  <c r="EE62" i="4"/>
  <c r="EF62" i="4"/>
  <c r="EG62" i="4"/>
  <c r="EH62" i="4"/>
  <c r="EI62" i="4"/>
  <c r="EJ62" i="4"/>
  <c r="EK62" i="4"/>
  <c r="EL62" i="4"/>
  <c r="EM62" i="4"/>
  <c r="EN62" i="4"/>
  <c r="EO62" i="4"/>
  <c r="EP62" i="4"/>
  <c r="EQ62" i="4"/>
  <c r="ER62" i="4"/>
  <c r="ES62" i="4"/>
  <c r="ET62" i="4"/>
  <c r="EU62" i="4"/>
  <c r="EV62" i="4"/>
  <c r="EW62" i="4"/>
  <c r="EX62" i="4"/>
  <c r="EY62" i="4"/>
  <c r="EZ62" i="4"/>
  <c r="FA62" i="4"/>
  <c r="FB62" i="4"/>
  <c r="FC62" i="4"/>
  <c r="FD62" i="4"/>
  <c r="FE62" i="4"/>
  <c r="FF62" i="4"/>
  <c r="FG62" i="4"/>
  <c r="FH62" i="4"/>
  <c r="FI62" i="4"/>
  <c r="FJ62" i="4"/>
  <c r="FK62" i="4"/>
  <c r="FL62" i="4"/>
  <c r="FM62" i="4"/>
  <c r="FN62" i="4"/>
  <c r="FO62" i="4"/>
  <c r="FP62" i="4"/>
  <c r="FQ62" i="4"/>
  <c r="FR62" i="4"/>
  <c r="FS62" i="4"/>
  <c r="BC61" i="4"/>
  <c r="BD61" i="4"/>
  <c r="BE61" i="4"/>
  <c r="BF61" i="4"/>
  <c r="BG61" i="4"/>
  <c r="BH61" i="4"/>
  <c r="BI61" i="4"/>
  <c r="BJ61" i="4"/>
  <c r="BK61" i="4"/>
  <c r="BL61" i="4"/>
  <c r="BM61" i="4"/>
  <c r="BN61" i="4"/>
  <c r="BO61" i="4"/>
  <c r="BP61" i="4"/>
  <c r="BQ61" i="4"/>
  <c r="BR61" i="4"/>
  <c r="BS61" i="4"/>
  <c r="BT61" i="4"/>
  <c r="BU61" i="4"/>
  <c r="BV61" i="4"/>
  <c r="BW61" i="4"/>
  <c r="BX61" i="4"/>
  <c r="BY61" i="4"/>
  <c r="BZ61" i="4"/>
  <c r="CA61" i="4"/>
  <c r="CB61" i="4"/>
  <c r="CC61" i="4"/>
  <c r="CD61" i="4"/>
  <c r="CE61" i="4"/>
  <c r="CF61" i="4"/>
  <c r="CG61" i="4"/>
  <c r="CH61" i="4"/>
  <c r="CI61" i="4"/>
  <c r="CJ61" i="4"/>
  <c r="CK61" i="4"/>
  <c r="CL61" i="4"/>
  <c r="CM61" i="4"/>
  <c r="CN61" i="4"/>
  <c r="CO61" i="4"/>
  <c r="CP61" i="4"/>
  <c r="CQ61" i="4"/>
  <c r="CR61" i="4"/>
  <c r="CS61" i="4"/>
  <c r="CT61" i="4"/>
  <c r="CU61" i="4"/>
  <c r="CV61" i="4"/>
  <c r="CW61" i="4"/>
  <c r="CX61" i="4"/>
  <c r="CY61" i="4"/>
  <c r="CZ61" i="4"/>
  <c r="DA61" i="4"/>
  <c r="DB61" i="4"/>
  <c r="DC61" i="4"/>
  <c r="DD61" i="4"/>
  <c r="DE61" i="4"/>
  <c r="DF61" i="4"/>
  <c r="DG61" i="4"/>
  <c r="DH61" i="4"/>
  <c r="DI61" i="4"/>
  <c r="DJ61" i="4"/>
  <c r="DK61" i="4"/>
  <c r="DL61" i="4"/>
  <c r="DM61" i="4"/>
  <c r="DN61" i="4"/>
  <c r="DO61" i="4"/>
  <c r="DP61" i="4"/>
  <c r="DQ61" i="4"/>
  <c r="DR61" i="4"/>
  <c r="DS61" i="4"/>
  <c r="DT61" i="4"/>
  <c r="DU61" i="4"/>
  <c r="DV61" i="4"/>
  <c r="DW61" i="4"/>
  <c r="DX61" i="4"/>
  <c r="DY61" i="4"/>
  <c r="DZ61" i="4"/>
  <c r="EA61" i="4"/>
  <c r="EB61" i="4"/>
  <c r="EC61" i="4"/>
  <c r="ED61" i="4"/>
  <c r="EE61" i="4"/>
  <c r="EF61" i="4"/>
  <c r="EG61" i="4"/>
  <c r="EH61" i="4"/>
  <c r="EI61" i="4"/>
  <c r="EJ61" i="4"/>
  <c r="EK61" i="4"/>
  <c r="EL61" i="4"/>
  <c r="EM61" i="4"/>
  <c r="EN61" i="4"/>
  <c r="EO61" i="4"/>
  <c r="EP61" i="4"/>
  <c r="EQ61" i="4"/>
  <c r="ER61" i="4"/>
  <c r="ES61" i="4"/>
  <c r="ET61" i="4"/>
  <c r="EU61" i="4"/>
  <c r="EV61" i="4"/>
  <c r="EW61" i="4"/>
  <c r="EX61" i="4"/>
  <c r="EY61" i="4"/>
  <c r="EZ61" i="4"/>
  <c r="FA61" i="4"/>
  <c r="FB61" i="4"/>
  <c r="FC61" i="4"/>
  <c r="FD61" i="4"/>
  <c r="FE61" i="4"/>
  <c r="FF61" i="4"/>
  <c r="FG61" i="4"/>
  <c r="FH61" i="4"/>
  <c r="FI61" i="4"/>
  <c r="FJ61" i="4"/>
  <c r="FK61" i="4"/>
  <c r="FL61" i="4"/>
  <c r="FM61" i="4"/>
  <c r="FN61" i="4"/>
  <c r="FO61" i="4"/>
  <c r="FP61" i="4"/>
  <c r="FQ61" i="4"/>
  <c r="FR61" i="4"/>
  <c r="FS61" i="4"/>
  <c r="G224" i="12"/>
  <c r="H224" i="12"/>
  <c r="A224" i="12"/>
  <c r="G150" i="12"/>
  <c r="H150" i="12"/>
  <c r="A150" i="12"/>
  <c r="G76" i="12"/>
  <c r="A76" i="12"/>
  <c r="G75" i="12" l="1"/>
  <c r="G149" i="12"/>
  <c r="H149" i="12"/>
  <c r="A149" i="12"/>
  <c r="G223" i="12"/>
  <c r="H223" i="12"/>
  <c r="A223" i="12"/>
  <c r="A75" i="12"/>
  <c r="BC60" i="4"/>
  <c r="BF60" i="4"/>
  <c r="BN60" i="4"/>
  <c r="BQ60" i="4"/>
  <c r="BY60" i="4"/>
  <c r="CB60" i="4"/>
  <c r="CJ60" i="4"/>
  <c r="CM60" i="4"/>
  <c r="CU60" i="4"/>
  <c r="CX60" i="4"/>
  <c r="DF60" i="4"/>
  <c r="DI60" i="4"/>
  <c r="DQ60" i="4"/>
  <c r="DT60" i="4"/>
  <c r="EB60" i="4"/>
  <c r="EE60" i="4"/>
  <c r="EM60" i="4"/>
  <c r="EP60" i="4"/>
  <c r="EX60" i="4"/>
  <c r="FA60" i="4"/>
  <c r="FI60" i="4"/>
  <c r="FL60" i="4"/>
  <c r="AV60" i="4"/>
  <c r="AS60" i="4"/>
  <c r="AT60" i="4"/>
  <c r="AW60" i="4"/>
  <c r="CD60" i="4" s="1"/>
  <c r="AX60" i="4"/>
  <c r="AY60" i="4"/>
  <c r="AZ60" i="4"/>
  <c r="BA60" i="4"/>
  <c r="CH60" i="4" s="1"/>
  <c r="BB60" i="4"/>
  <c r="AK60" i="4"/>
  <c r="BR60" i="4" s="1"/>
  <c r="AH60" i="4"/>
  <c r="AI60" i="4"/>
  <c r="AL60" i="4"/>
  <c r="AM60" i="4"/>
  <c r="AN60" i="4"/>
  <c r="AO60" i="4"/>
  <c r="DN60" i="4" s="1"/>
  <c r="AP60" i="4"/>
  <c r="AQ60" i="4"/>
  <c r="Z60" i="4"/>
  <c r="W60" i="4"/>
  <c r="X60" i="4"/>
  <c r="AA60" i="4"/>
  <c r="AB60" i="4"/>
  <c r="AC60" i="4"/>
  <c r="AD60" i="4"/>
  <c r="AE60" i="4"/>
  <c r="AF60" i="4"/>
  <c r="DH60" i="4" l="1"/>
  <c r="FQ60" i="4"/>
  <c r="EH60" i="4"/>
  <c r="DB60" i="4"/>
  <c r="EY60" i="4"/>
  <c r="CT60" i="4"/>
  <c r="CP60" i="4"/>
  <c r="EL60" i="4"/>
  <c r="EC60" i="4"/>
  <c r="FF60" i="4"/>
  <c r="CL60" i="4"/>
  <c r="BJ60" i="4"/>
  <c r="FB60" i="4"/>
  <c r="CW60" i="4"/>
  <c r="BU60" i="4"/>
  <c r="BI60" i="4"/>
  <c r="EW60" i="4"/>
  <c r="DE60" i="4"/>
  <c r="CC60" i="4"/>
  <c r="ES60" i="4"/>
  <c r="DA60" i="4"/>
  <c r="BW60" i="4"/>
  <c r="BS60" i="4"/>
  <c r="CY60" i="4"/>
  <c r="CK60" i="4"/>
  <c r="BM60" i="4"/>
  <c r="FG60" i="4"/>
  <c r="BL60" i="4"/>
  <c r="DD60" i="4"/>
  <c r="CS60" i="4"/>
  <c r="EK60" i="4"/>
  <c r="EV60" i="4"/>
  <c r="BT60" i="4"/>
  <c r="DL60" i="4"/>
  <c r="FD60" i="4"/>
  <c r="DG60" i="4"/>
  <c r="CV60" i="4"/>
  <c r="BV60" i="4"/>
  <c r="BK60" i="4"/>
  <c r="EU60" i="4"/>
  <c r="EJ60" i="4"/>
  <c r="CG60" i="4"/>
  <c r="DY60" i="4"/>
  <c r="ED60" i="4"/>
  <c r="CA60" i="4"/>
  <c r="DS60" i="4"/>
  <c r="FK60" i="4"/>
  <c r="BP60" i="4"/>
  <c r="BE60" i="4"/>
  <c r="EO60" i="4"/>
  <c r="FC60" i="4"/>
  <c r="BH60" i="4"/>
  <c r="CZ60" i="4"/>
  <c r="ER60" i="4"/>
  <c r="CO60" i="4"/>
  <c r="EG60" i="4"/>
  <c r="BX60" i="4"/>
  <c r="DP60" i="4"/>
  <c r="FH60" i="4"/>
  <c r="DJ60" i="4"/>
  <c r="CN60" i="4"/>
  <c r="EF60" i="4"/>
  <c r="DU60" i="4"/>
  <c r="FM60" i="4"/>
  <c r="DM60" i="4"/>
  <c r="FE60" i="4"/>
  <c r="BZ60" i="4"/>
  <c r="FP60" i="4"/>
  <c r="EZ60" i="4"/>
  <c r="EN60" i="4"/>
  <c r="DX60" i="4"/>
  <c r="CR60" i="4"/>
  <c r="CF60" i="4"/>
  <c r="BD60" i="4"/>
  <c r="FS60" i="4"/>
  <c r="FO60" i="4"/>
  <c r="EQ60" i="4"/>
  <c r="EI60" i="4"/>
  <c r="EA60" i="4"/>
  <c r="DW60" i="4"/>
  <c r="DO60" i="4"/>
  <c r="DK60" i="4"/>
  <c r="DC60" i="4"/>
  <c r="CQ60" i="4"/>
  <c r="CI60" i="4"/>
  <c r="CE60" i="4"/>
  <c r="BO60" i="4"/>
  <c r="BG60" i="4"/>
  <c r="FR60" i="4"/>
  <c r="FN60" i="4"/>
  <c r="FJ60" i="4"/>
  <c r="ET60" i="4"/>
  <c r="DZ60" i="4"/>
  <c r="DV60" i="4"/>
  <c r="DR60" i="4"/>
  <c r="BC36" i="4"/>
  <c r="BF36" i="4"/>
  <c r="BN36" i="4"/>
  <c r="BQ36" i="4"/>
  <c r="BY36" i="4"/>
  <c r="CB36" i="4"/>
  <c r="CJ36" i="4"/>
  <c r="CM36" i="4"/>
  <c r="CU36" i="4"/>
  <c r="CX36" i="4"/>
  <c r="DF36" i="4"/>
  <c r="DI36" i="4"/>
  <c r="DQ36" i="4"/>
  <c r="DT36" i="4"/>
  <c r="EB36" i="4"/>
  <c r="EE36" i="4"/>
  <c r="EM36" i="4"/>
  <c r="EP36" i="4"/>
  <c r="EX36" i="4"/>
  <c r="FA36" i="4"/>
  <c r="FI36" i="4"/>
  <c r="FL36" i="4"/>
  <c r="BC37" i="4"/>
  <c r="BF37" i="4"/>
  <c r="BN37" i="4"/>
  <c r="BQ37" i="4"/>
  <c r="BY37" i="4"/>
  <c r="CB37" i="4"/>
  <c r="CJ37" i="4"/>
  <c r="CM37" i="4"/>
  <c r="CU37" i="4"/>
  <c r="CX37" i="4"/>
  <c r="DF37" i="4"/>
  <c r="DI37" i="4"/>
  <c r="DQ37" i="4"/>
  <c r="DT37" i="4"/>
  <c r="EB37" i="4"/>
  <c r="EE37" i="4"/>
  <c r="EM37" i="4"/>
  <c r="EP37" i="4"/>
  <c r="EX37" i="4"/>
  <c r="FA37" i="4"/>
  <c r="FI37" i="4"/>
  <c r="FL37" i="4"/>
  <c r="BC38" i="4"/>
  <c r="BF38" i="4"/>
  <c r="BN38" i="4"/>
  <c r="BQ38" i="4"/>
  <c r="BY38" i="4"/>
  <c r="CB38" i="4"/>
  <c r="CJ38" i="4"/>
  <c r="CM38" i="4"/>
  <c r="CU38" i="4"/>
  <c r="CX38" i="4"/>
  <c r="DF38" i="4"/>
  <c r="DI38" i="4"/>
  <c r="DQ38" i="4"/>
  <c r="DT38" i="4"/>
  <c r="EB38" i="4"/>
  <c r="EE38" i="4"/>
  <c r="EM38" i="4"/>
  <c r="EP38" i="4"/>
  <c r="EX38" i="4"/>
  <c r="FA38" i="4"/>
  <c r="FI38" i="4"/>
  <c r="FL38" i="4"/>
  <c r="BC39" i="4"/>
  <c r="BF39" i="4"/>
  <c r="BN39" i="4"/>
  <c r="BQ39" i="4"/>
  <c r="BY39" i="4"/>
  <c r="CB39" i="4"/>
  <c r="CJ39" i="4"/>
  <c r="CM39" i="4"/>
  <c r="CU39" i="4"/>
  <c r="CX39" i="4"/>
  <c r="DF39" i="4"/>
  <c r="DI39" i="4"/>
  <c r="DQ39" i="4"/>
  <c r="DT39" i="4"/>
  <c r="EB39" i="4"/>
  <c r="EE39" i="4"/>
  <c r="EM39" i="4"/>
  <c r="EP39" i="4"/>
  <c r="EX39" i="4"/>
  <c r="FA39" i="4"/>
  <c r="FI39" i="4"/>
  <c r="FL39" i="4"/>
  <c r="BC40" i="4"/>
  <c r="BF40" i="4"/>
  <c r="BN40" i="4"/>
  <c r="BQ40" i="4"/>
  <c r="BY40" i="4"/>
  <c r="CB40" i="4"/>
  <c r="CJ40" i="4"/>
  <c r="CM40" i="4"/>
  <c r="CU40" i="4"/>
  <c r="CX40" i="4"/>
  <c r="DF40" i="4"/>
  <c r="DI40" i="4"/>
  <c r="DQ40" i="4"/>
  <c r="DT40" i="4"/>
  <c r="EB40" i="4"/>
  <c r="EE40" i="4"/>
  <c r="EM40" i="4"/>
  <c r="EP40" i="4"/>
  <c r="EX40" i="4"/>
  <c r="FA40" i="4"/>
  <c r="FI40" i="4"/>
  <c r="FL40" i="4"/>
  <c r="BC41" i="4"/>
  <c r="BF41" i="4"/>
  <c r="BN41" i="4"/>
  <c r="BQ41" i="4"/>
  <c r="BY41" i="4"/>
  <c r="CB41" i="4"/>
  <c r="CJ41" i="4"/>
  <c r="CM41" i="4"/>
  <c r="CU41" i="4"/>
  <c r="CX41" i="4"/>
  <c r="DF41" i="4"/>
  <c r="DI41" i="4"/>
  <c r="DQ41" i="4"/>
  <c r="DT41" i="4"/>
  <c r="EB41" i="4"/>
  <c r="EE41" i="4"/>
  <c r="EM41" i="4"/>
  <c r="EP41" i="4"/>
  <c r="EX41" i="4"/>
  <c r="FA41" i="4"/>
  <c r="FI41" i="4"/>
  <c r="FL41" i="4"/>
  <c r="BC42" i="4"/>
  <c r="BF42" i="4"/>
  <c r="BN42" i="4"/>
  <c r="BQ42" i="4"/>
  <c r="BY42" i="4"/>
  <c r="CB42" i="4"/>
  <c r="CJ42" i="4"/>
  <c r="CM42" i="4"/>
  <c r="CU42" i="4"/>
  <c r="CX42" i="4"/>
  <c r="DF42" i="4"/>
  <c r="DI42" i="4"/>
  <c r="DQ42" i="4"/>
  <c r="DT42" i="4"/>
  <c r="EB42" i="4"/>
  <c r="EE42" i="4"/>
  <c r="EM42" i="4"/>
  <c r="EP42" i="4"/>
  <c r="EX42" i="4"/>
  <c r="FA42" i="4"/>
  <c r="FI42" i="4"/>
  <c r="FL42" i="4"/>
  <c r="BC44" i="4"/>
  <c r="BF44" i="4"/>
  <c r="BN44" i="4"/>
  <c r="BQ44" i="4"/>
  <c r="BY44" i="4"/>
  <c r="CB44" i="4"/>
  <c r="CJ44" i="4"/>
  <c r="CM44" i="4"/>
  <c r="CU44" i="4"/>
  <c r="CX44" i="4"/>
  <c r="DF44" i="4"/>
  <c r="DI44" i="4"/>
  <c r="DQ44" i="4"/>
  <c r="DT44" i="4"/>
  <c r="EB44" i="4"/>
  <c r="EE44" i="4"/>
  <c r="EM44" i="4"/>
  <c r="EP44" i="4"/>
  <c r="EX44" i="4"/>
  <c r="FA44" i="4"/>
  <c r="FI44" i="4"/>
  <c r="FL44" i="4"/>
  <c r="BC45" i="4"/>
  <c r="BF45" i="4"/>
  <c r="BN45" i="4"/>
  <c r="BQ45" i="4"/>
  <c r="BY45" i="4"/>
  <c r="CB45" i="4"/>
  <c r="CJ45" i="4"/>
  <c r="CM45" i="4"/>
  <c r="CU45" i="4"/>
  <c r="CX45" i="4"/>
  <c r="DF45" i="4"/>
  <c r="DI45" i="4"/>
  <c r="DQ45" i="4"/>
  <c r="DT45" i="4"/>
  <c r="EB45" i="4"/>
  <c r="EE45" i="4"/>
  <c r="EM45" i="4"/>
  <c r="EP45" i="4"/>
  <c r="EX45" i="4"/>
  <c r="FA45" i="4"/>
  <c r="FI45" i="4"/>
  <c r="FL45" i="4"/>
  <c r="BC46" i="4"/>
  <c r="BF46" i="4"/>
  <c r="BN46" i="4"/>
  <c r="BQ46" i="4"/>
  <c r="BY46" i="4"/>
  <c r="CB46" i="4"/>
  <c r="CJ46" i="4"/>
  <c r="CM46" i="4"/>
  <c r="CU46" i="4"/>
  <c r="CX46" i="4"/>
  <c r="DF46" i="4"/>
  <c r="DI46" i="4"/>
  <c r="DQ46" i="4"/>
  <c r="DT46" i="4"/>
  <c r="EB46" i="4"/>
  <c r="EE46" i="4"/>
  <c r="EM46" i="4"/>
  <c r="EP46" i="4"/>
  <c r="EX46" i="4"/>
  <c r="FA46" i="4"/>
  <c r="FI46" i="4"/>
  <c r="FL46" i="4"/>
  <c r="BC47" i="4"/>
  <c r="BF47" i="4"/>
  <c r="BN47" i="4"/>
  <c r="BQ47" i="4"/>
  <c r="BY47" i="4"/>
  <c r="CB47" i="4"/>
  <c r="CJ47" i="4"/>
  <c r="CM47" i="4"/>
  <c r="CU47" i="4"/>
  <c r="CX47" i="4"/>
  <c r="DF47" i="4"/>
  <c r="DI47" i="4"/>
  <c r="DQ47" i="4"/>
  <c r="DT47" i="4"/>
  <c r="EB47" i="4"/>
  <c r="EE47" i="4"/>
  <c r="EM47" i="4"/>
  <c r="EP47" i="4"/>
  <c r="EX47" i="4"/>
  <c r="FA47" i="4"/>
  <c r="FI47" i="4"/>
  <c r="FL47" i="4"/>
  <c r="BC48" i="4"/>
  <c r="BF48" i="4"/>
  <c r="BN48" i="4"/>
  <c r="BQ48" i="4"/>
  <c r="BY48" i="4"/>
  <c r="CB48" i="4"/>
  <c r="CJ48" i="4"/>
  <c r="CM48" i="4"/>
  <c r="CU48" i="4"/>
  <c r="CX48" i="4"/>
  <c r="DF48" i="4"/>
  <c r="DI48" i="4"/>
  <c r="DQ48" i="4"/>
  <c r="DT48" i="4"/>
  <c r="EB48" i="4"/>
  <c r="EE48" i="4"/>
  <c r="EM48" i="4"/>
  <c r="EP48" i="4"/>
  <c r="EX48" i="4"/>
  <c r="FA48" i="4"/>
  <c r="FI48" i="4"/>
  <c r="FL48" i="4"/>
  <c r="BC49" i="4"/>
  <c r="BF49" i="4"/>
  <c r="BN49" i="4"/>
  <c r="BQ49" i="4"/>
  <c r="BY49" i="4"/>
  <c r="CB49" i="4"/>
  <c r="CJ49" i="4"/>
  <c r="CM49" i="4"/>
  <c r="CU49" i="4"/>
  <c r="CX49" i="4"/>
  <c r="DF49" i="4"/>
  <c r="DI49" i="4"/>
  <c r="DQ49" i="4"/>
  <c r="DT49" i="4"/>
  <c r="EB49" i="4"/>
  <c r="EE49" i="4"/>
  <c r="EM49" i="4"/>
  <c r="EP49" i="4"/>
  <c r="EX49" i="4"/>
  <c r="FA49" i="4"/>
  <c r="FI49" i="4"/>
  <c r="FL49" i="4"/>
  <c r="BC50" i="4"/>
  <c r="BF50" i="4"/>
  <c r="BN50" i="4"/>
  <c r="BQ50" i="4"/>
  <c r="BY50" i="4"/>
  <c r="CB50" i="4"/>
  <c r="CJ50" i="4"/>
  <c r="CM50" i="4"/>
  <c r="CU50" i="4"/>
  <c r="CX50" i="4"/>
  <c r="DF50" i="4"/>
  <c r="DI50" i="4"/>
  <c r="DQ50" i="4"/>
  <c r="DT50" i="4"/>
  <c r="EB50" i="4"/>
  <c r="EE50" i="4"/>
  <c r="EM50" i="4"/>
  <c r="EP50" i="4"/>
  <c r="EX50" i="4"/>
  <c r="FA50" i="4"/>
  <c r="FI50" i="4"/>
  <c r="FL50" i="4"/>
  <c r="BC51" i="4"/>
  <c r="BF51" i="4"/>
  <c r="BN51" i="4"/>
  <c r="BQ51" i="4"/>
  <c r="BY51" i="4"/>
  <c r="CB51" i="4"/>
  <c r="CJ51" i="4"/>
  <c r="CM51" i="4"/>
  <c r="CU51" i="4"/>
  <c r="CX51" i="4"/>
  <c r="DF51" i="4"/>
  <c r="DI51" i="4"/>
  <c r="DQ51" i="4"/>
  <c r="DT51" i="4"/>
  <c r="EB51" i="4"/>
  <c r="EE51" i="4"/>
  <c r="EM51" i="4"/>
  <c r="EP51" i="4"/>
  <c r="EX51" i="4"/>
  <c r="FA51" i="4"/>
  <c r="FI51" i="4"/>
  <c r="FL51" i="4"/>
  <c r="BC52" i="4"/>
  <c r="BF52" i="4"/>
  <c r="BN52" i="4"/>
  <c r="BQ52" i="4"/>
  <c r="BY52" i="4"/>
  <c r="CB52" i="4"/>
  <c r="CJ52" i="4"/>
  <c r="CM52" i="4"/>
  <c r="CU52" i="4"/>
  <c r="CX52" i="4"/>
  <c r="DF52" i="4"/>
  <c r="DI52" i="4"/>
  <c r="DQ52" i="4"/>
  <c r="DT52" i="4"/>
  <c r="EB52" i="4"/>
  <c r="EE52" i="4"/>
  <c r="EM52" i="4"/>
  <c r="EP52" i="4"/>
  <c r="EX52" i="4"/>
  <c r="FA52" i="4"/>
  <c r="FI52" i="4"/>
  <c r="FL52" i="4"/>
  <c r="BC53" i="4"/>
  <c r="BF53" i="4"/>
  <c r="BN53" i="4"/>
  <c r="BQ53" i="4"/>
  <c r="BY53" i="4"/>
  <c r="CB53" i="4"/>
  <c r="CJ53" i="4"/>
  <c r="CM53" i="4"/>
  <c r="CU53" i="4"/>
  <c r="CX53" i="4"/>
  <c r="DF53" i="4"/>
  <c r="DI53" i="4"/>
  <c r="DQ53" i="4"/>
  <c r="DT53" i="4"/>
  <c r="EB53" i="4"/>
  <c r="EE53" i="4"/>
  <c r="EM53" i="4"/>
  <c r="EP53" i="4"/>
  <c r="EX53" i="4"/>
  <c r="FA53" i="4"/>
  <c r="FI53" i="4"/>
  <c r="FL53" i="4"/>
  <c r="BC55" i="4"/>
  <c r="BD55" i="4"/>
  <c r="BE55" i="4"/>
  <c r="BF55" i="4"/>
  <c r="BG55" i="4"/>
  <c r="BH55" i="4"/>
  <c r="BN55" i="4"/>
  <c r="BO55" i="4"/>
  <c r="BP55" i="4"/>
  <c r="BQ55" i="4"/>
  <c r="BR55" i="4"/>
  <c r="BS55" i="4"/>
  <c r="BY55" i="4"/>
  <c r="BZ55" i="4"/>
  <c r="CA55" i="4"/>
  <c r="CB55" i="4"/>
  <c r="CC55" i="4"/>
  <c r="CD55" i="4"/>
  <c r="CJ55" i="4"/>
  <c r="CK55" i="4"/>
  <c r="CL55" i="4"/>
  <c r="CM55" i="4"/>
  <c r="CN55" i="4"/>
  <c r="CO55" i="4"/>
  <c r="CU55" i="4"/>
  <c r="CV55" i="4"/>
  <c r="CW55" i="4"/>
  <c r="CX55" i="4"/>
  <c r="CY55" i="4"/>
  <c r="CZ55" i="4"/>
  <c r="DF55" i="4"/>
  <c r="DG55" i="4"/>
  <c r="DH55" i="4"/>
  <c r="DI55" i="4"/>
  <c r="DJ55" i="4"/>
  <c r="DK55" i="4"/>
  <c r="DQ55" i="4"/>
  <c r="DR55" i="4"/>
  <c r="DS55" i="4"/>
  <c r="DT55" i="4"/>
  <c r="DU55" i="4"/>
  <c r="DV55" i="4"/>
  <c r="EB55" i="4"/>
  <c r="EC55" i="4"/>
  <c r="ED55" i="4"/>
  <c r="EE55" i="4"/>
  <c r="EF55" i="4"/>
  <c r="EG55" i="4"/>
  <c r="EM55" i="4"/>
  <c r="EN55" i="4"/>
  <c r="EO55" i="4"/>
  <c r="EP55" i="4"/>
  <c r="EQ55" i="4"/>
  <c r="ER55" i="4"/>
  <c r="EX55" i="4"/>
  <c r="EY55" i="4"/>
  <c r="EZ55" i="4"/>
  <c r="FA55" i="4"/>
  <c r="FB55" i="4"/>
  <c r="FC55" i="4"/>
  <c r="FI55" i="4"/>
  <c r="FJ55" i="4"/>
  <c r="FK55" i="4"/>
  <c r="FL55" i="4"/>
  <c r="FM55" i="4"/>
  <c r="FN55" i="4"/>
  <c r="BC56" i="4"/>
  <c r="BD56" i="4"/>
  <c r="BE56" i="4"/>
  <c r="BF56" i="4"/>
  <c r="BG56" i="4"/>
  <c r="BH56" i="4"/>
  <c r="BN56" i="4"/>
  <c r="BO56" i="4"/>
  <c r="BP56" i="4"/>
  <c r="BQ56" i="4"/>
  <c r="BR56" i="4"/>
  <c r="BS56" i="4"/>
  <c r="BY56" i="4"/>
  <c r="BZ56" i="4"/>
  <c r="CA56" i="4"/>
  <c r="CB56" i="4"/>
  <c r="CC56" i="4"/>
  <c r="CD56" i="4"/>
  <c r="CJ56" i="4"/>
  <c r="CK56" i="4"/>
  <c r="CL56" i="4"/>
  <c r="CM56" i="4"/>
  <c r="CN56" i="4"/>
  <c r="CO56" i="4"/>
  <c r="CU56" i="4"/>
  <c r="CV56" i="4"/>
  <c r="CW56" i="4"/>
  <c r="CX56" i="4"/>
  <c r="CY56" i="4"/>
  <c r="CZ56" i="4"/>
  <c r="DF56" i="4"/>
  <c r="DG56" i="4"/>
  <c r="DH56" i="4"/>
  <c r="DI56" i="4"/>
  <c r="DJ56" i="4"/>
  <c r="DK56" i="4"/>
  <c r="DQ56" i="4"/>
  <c r="DR56" i="4"/>
  <c r="DS56" i="4"/>
  <c r="DT56" i="4"/>
  <c r="DU56" i="4"/>
  <c r="DV56" i="4"/>
  <c r="EB56" i="4"/>
  <c r="EC56" i="4"/>
  <c r="ED56" i="4"/>
  <c r="EE56" i="4"/>
  <c r="EF56" i="4"/>
  <c r="EG56" i="4"/>
  <c r="EM56" i="4"/>
  <c r="EN56" i="4"/>
  <c r="EO56" i="4"/>
  <c r="EP56" i="4"/>
  <c r="EQ56" i="4"/>
  <c r="ER56" i="4"/>
  <c r="EX56" i="4"/>
  <c r="EY56" i="4"/>
  <c r="EZ56" i="4"/>
  <c r="FA56" i="4"/>
  <c r="FB56" i="4"/>
  <c r="FC56" i="4"/>
  <c r="FI56" i="4"/>
  <c r="FJ56" i="4"/>
  <c r="FK56" i="4"/>
  <c r="FL56" i="4"/>
  <c r="FM56" i="4"/>
  <c r="FN56" i="4"/>
  <c r="BC57" i="4"/>
  <c r="BF57" i="4"/>
  <c r="BN57" i="4"/>
  <c r="BQ57" i="4"/>
  <c r="BY57" i="4"/>
  <c r="CB57" i="4"/>
  <c r="CJ57" i="4"/>
  <c r="CM57" i="4"/>
  <c r="CU57" i="4"/>
  <c r="CX57" i="4"/>
  <c r="DF57" i="4"/>
  <c r="DI57" i="4"/>
  <c r="DQ57" i="4"/>
  <c r="DT57" i="4"/>
  <c r="EB57" i="4"/>
  <c r="EE57" i="4"/>
  <c r="EM57" i="4"/>
  <c r="EP57" i="4"/>
  <c r="EX57" i="4"/>
  <c r="FA57" i="4"/>
  <c r="FI57" i="4"/>
  <c r="FL57" i="4"/>
  <c r="BC58" i="4"/>
  <c r="BF58" i="4"/>
  <c r="BN58" i="4"/>
  <c r="BQ58" i="4"/>
  <c r="BY58" i="4"/>
  <c r="CB58" i="4"/>
  <c r="CJ58" i="4"/>
  <c r="CM58" i="4"/>
  <c r="CU58" i="4"/>
  <c r="CX58" i="4"/>
  <c r="DF58" i="4"/>
  <c r="DI58" i="4"/>
  <c r="DQ58" i="4"/>
  <c r="DT58" i="4"/>
  <c r="EB58" i="4"/>
  <c r="EE58" i="4"/>
  <c r="EM58" i="4"/>
  <c r="EP58" i="4"/>
  <c r="EX58" i="4"/>
  <c r="FA58" i="4"/>
  <c r="FI58" i="4"/>
  <c r="FL58" i="4"/>
  <c r="BC59" i="4"/>
  <c r="BF59" i="4"/>
  <c r="BN59" i="4"/>
  <c r="BQ59" i="4"/>
  <c r="BY59" i="4"/>
  <c r="CB59" i="4"/>
  <c r="CJ59" i="4"/>
  <c r="CM59" i="4"/>
  <c r="CU59" i="4"/>
  <c r="CX59" i="4"/>
  <c r="DF59" i="4"/>
  <c r="DI59" i="4"/>
  <c r="DQ59" i="4"/>
  <c r="DT59" i="4"/>
  <c r="EB59" i="4"/>
  <c r="EE59" i="4"/>
  <c r="EM59" i="4"/>
  <c r="EP59" i="4"/>
  <c r="EX59" i="4"/>
  <c r="FA59" i="4"/>
  <c r="FI59" i="4"/>
  <c r="FL59" i="4"/>
  <c r="BC9" i="4"/>
  <c r="BF9" i="4"/>
  <c r="BN9" i="4"/>
  <c r="BQ9" i="4"/>
  <c r="BY9" i="4"/>
  <c r="CB9" i="4"/>
  <c r="CJ9" i="4"/>
  <c r="CM9" i="4"/>
  <c r="CU9" i="4"/>
  <c r="CX9" i="4"/>
  <c r="DF9" i="4"/>
  <c r="DI9" i="4"/>
  <c r="DQ9" i="4"/>
  <c r="DT9" i="4"/>
  <c r="EB9" i="4"/>
  <c r="EE9" i="4"/>
  <c r="EM9" i="4"/>
  <c r="EP9" i="4"/>
  <c r="EX9" i="4"/>
  <c r="FA9" i="4"/>
  <c r="FI9" i="4"/>
  <c r="FL9" i="4"/>
  <c r="BC10" i="4"/>
  <c r="BF10" i="4"/>
  <c r="BN10" i="4"/>
  <c r="BQ10" i="4"/>
  <c r="BY10" i="4"/>
  <c r="CB10" i="4"/>
  <c r="CJ10" i="4"/>
  <c r="CM10" i="4"/>
  <c r="CU10" i="4"/>
  <c r="CX10" i="4"/>
  <c r="DF10" i="4"/>
  <c r="DI10" i="4"/>
  <c r="DQ10" i="4"/>
  <c r="DT10" i="4"/>
  <c r="EB10" i="4"/>
  <c r="EE10" i="4"/>
  <c r="EM10" i="4"/>
  <c r="EP10" i="4"/>
  <c r="EX10" i="4"/>
  <c r="FA10" i="4"/>
  <c r="FI10" i="4"/>
  <c r="FL10" i="4"/>
  <c r="BC11" i="4"/>
  <c r="BF11" i="4"/>
  <c r="BN11" i="4"/>
  <c r="BQ11" i="4"/>
  <c r="BY11" i="4"/>
  <c r="CB11" i="4"/>
  <c r="CJ11" i="4"/>
  <c r="CM11" i="4"/>
  <c r="CU11" i="4"/>
  <c r="CX11" i="4"/>
  <c r="DF11" i="4"/>
  <c r="DI11" i="4"/>
  <c r="DQ11" i="4"/>
  <c r="DT11" i="4"/>
  <c r="EB11" i="4"/>
  <c r="EE11" i="4"/>
  <c r="EM11" i="4"/>
  <c r="EP11" i="4"/>
  <c r="EX11" i="4"/>
  <c r="FA11" i="4"/>
  <c r="FI11" i="4"/>
  <c r="FL11" i="4"/>
  <c r="BC12" i="4"/>
  <c r="BF12" i="4"/>
  <c r="BN12" i="4"/>
  <c r="BQ12" i="4"/>
  <c r="BY12" i="4"/>
  <c r="CB12" i="4"/>
  <c r="CJ12" i="4"/>
  <c r="CM12" i="4"/>
  <c r="CU12" i="4"/>
  <c r="CX12" i="4"/>
  <c r="DF12" i="4"/>
  <c r="DI12" i="4"/>
  <c r="DQ12" i="4"/>
  <c r="DT12" i="4"/>
  <c r="EB12" i="4"/>
  <c r="EE12" i="4"/>
  <c r="EM12" i="4"/>
  <c r="EP12" i="4"/>
  <c r="EX12" i="4"/>
  <c r="FA12" i="4"/>
  <c r="FI12" i="4"/>
  <c r="FL12" i="4"/>
  <c r="BC13" i="4"/>
  <c r="BF13" i="4"/>
  <c r="BN13" i="4"/>
  <c r="BQ13" i="4"/>
  <c r="BY13" i="4"/>
  <c r="CB13" i="4"/>
  <c r="CJ13" i="4"/>
  <c r="CM13" i="4"/>
  <c r="CU13" i="4"/>
  <c r="CX13" i="4"/>
  <c r="DF13" i="4"/>
  <c r="DI13" i="4"/>
  <c r="DQ13" i="4"/>
  <c r="DT13" i="4"/>
  <c r="EB13" i="4"/>
  <c r="EE13" i="4"/>
  <c r="EM13" i="4"/>
  <c r="EP13" i="4"/>
  <c r="EX13" i="4"/>
  <c r="FA13" i="4"/>
  <c r="FI13" i="4"/>
  <c r="FL13" i="4"/>
  <c r="BC14" i="4"/>
  <c r="BF14" i="4"/>
  <c r="BN14" i="4"/>
  <c r="BQ14" i="4"/>
  <c r="BY14" i="4"/>
  <c r="CB14" i="4"/>
  <c r="CJ14" i="4"/>
  <c r="CM14" i="4"/>
  <c r="CU14" i="4"/>
  <c r="CX14" i="4"/>
  <c r="DF14" i="4"/>
  <c r="DI14" i="4"/>
  <c r="DQ14" i="4"/>
  <c r="DT14" i="4"/>
  <c r="EB14" i="4"/>
  <c r="EE14" i="4"/>
  <c r="EM14" i="4"/>
  <c r="EP14" i="4"/>
  <c r="EX14" i="4"/>
  <c r="FA14" i="4"/>
  <c r="FI14" i="4"/>
  <c r="FL14" i="4"/>
  <c r="BC15" i="4"/>
  <c r="BF15" i="4"/>
  <c r="BN15" i="4"/>
  <c r="BQ15" i="4"/>
  <c r="BY15" i="4"/>
  <c r="CB15" i="4"/>
  <c r="CJ15" i="4"/>
  <c r="CM15" i="4"/>
  <c r="CU15" i="4"/>
  <c r="CX15" i="4"/>
  <c r="DF15" i="4"/>
  <c r="DI15" i="4"/>
  <c r="DQ15" i="4"/>
  <c r="DT15" i="4"/>
  <c r="EB15" i="4"/>
  <c r="EE15" i="4"/>
  <c r="EM15" i="4"/>
  <c r="EP15" i="4"/>
  <c r="EX15" i="4"/>
  <c r="FA15" i="4"/>
  <c r="FI15" i="4"/>
  <c r="FL15" i="4"/>
  <c r="BC16" i="4"/>
  <c r="BF16" i="4"/>
  <c r="BN16" i="4"/>
  <c r="BQ16" i="4"/>
  <c r="BY16" i="4"/>
  <c r="CB16" i="4"/>
  <c r="CJ16" i="4"/>
  <c r="CM16" i="4"/>
  <c r="CU16" i="4"/>
  <c r="CX16" i="4"/>
  <c r="DF16" i="4"/>
  <c r="DI16" i="4"/>
  <c r="DQ16" i="4"/>
  <c r="DT16" i="4"/>
  <c r="EB16" i="4"/>
  <c r="EE16" i="4"/>
  <c r="EM16" i="4"/>
  <c r="EP16" i="4"/>
  <c r="EX16" i="4"/>
  <c r="FA16" i="4"/>
  <c r="FI16" i="4"/>
  <c r="FL16" i="4"/>
  <c r="BC17" i="4"/>
  <c r="BF17" i="4"/>
  <c r="BN17" i="4"/>
  <c r="BQ17" i="4"/>
  <c r="BY17" i="4"/>
  <c r="CB17" i="4"/>
  <c r="CJ17" i="4"/>
  <c r="CM17" i="4"/>
  <c r="CU17" i="4"/>
  <c r="CX17" i="4"/>
  <c r="DF17" i="4"/>
  <c r="DI17" i="4"/>
  <c r="DQ17" i="4"/>
  <c r="DT17" i="4"/>
  <c r="EB17" i="4"/>
  <c r="EE17" i="4"/>
  <c r="EM17" i="4"/>
  <c r="EP17" i="4"/>
  <c r="EX17" i="4"/>
  <c r="FA17" i="4"/>
  <c r="FI17" i="4"/>
  <c r="FL17" i="4"/>
  <c r="BC18" i="4"/>
  <c r="BF18" i="4"/>
  <c r="BN18" i="4"/>
  <c r="BQ18" i="4"/>
  <c r="BY18" i="4"/>
  <c r="CB18" i="4"/>
  <c r="CJ18" i="4"/>
  <c r="CM18" i="4"/>
  <c r="CU18" i="4"/>
  <c r="CX18" i="4"/>
  <c r="DF18" i="4"/>
  <c r="DI18" i="4"/>
  <c r="DQ18" i="4"/>
  <c r="DT18" i="4"/>
  <c r="EB18" i="4"/>
  <c r="EE18" i="4"/>
  <c r="EM18" i="4"/>
  <c r="EP18" i="4"/>
  <c r="EX18" i="4"/>
  <c r="FA18" i="4"/>
  <c r="FI18" i="4"/>
  <c r="FL18" i="4"/>
  <c r="BC19" i="4"/>
  <c r="BF19" i="4"/>
  <c r="BN19" i="4"/>
  <c r="BQ19" i="4"/>
  <c r="BY19" i="4"/>
  <c r="CB19" i="4"/>
  <c r="CJ19" i="4"/>
  <c r="CM19" i="4"/>
  <c r="CU19" i="4"/>
  <c r="CX19" i="4"/>
  <c r="DF19" i="4"/>
  <c r="DI19" i="4"/>
  <c r="DQ19" i="4"/>
  <c r="DT19" i="4"/>
  <c r="EB19" i="4"/>
  <c r="EE19" i="4"/>
  <c r="EM19" i="4"/>
  <c r="EP19" i="4"/>
  <c r="EX19" i="4"/>
  <c r="FA19" i="4"/>
  <c r="FI19" i="4"/>
  <c r="FL19" i="4"/>
  <c r="BC20" i="4"/>
  <c r="BD20" i="4"/>
  <c r="BE20" i="4"/>
  <c r="BF20" i="4"/>
  <c r="BG20" i="4"/>
  <c r="BH20" i="4"/>
  <c r="BJ20" i="4"/>
  <c r="BK20" i="4"/>
  <c r="BL20" i="4"/>
  <c r="BM20" i="4"/>
  <c r="BN20" i="4"/>
  <c r="BO20" i="4"/>
  <c r="BP20" i="4"/>
  <c r="BQ20" i="4"/>
  <c r="BR20" i="4"/>
  <c r="BS20" i="4"/>
  <c r="BU20" i="4"/>
  <c r="BV20" i="4"/>
  <c r="BW20" i="4"/>
  <c r="BX20" i="4"/>
  <c r="BY20" i="4"/>
  <c r="BZ20" i="4"/>
  <c r="CA20" i="4"/>
  <c r="CB20" i="4"/>
  <c r="CC20" i="4"/>
  <c r="CD20" i="4"/>
  <c r="CF20" i="4"/>
  <c r="CG20" i="4"/>
  <c r="CH20" i="4"/>
  <c r="CI20" i="4"/>
  <c r="CJ20" i="4"/>
  <c r="CK20" i="4"/>
  <c r="CL20" i="4"/>
  <c r="CM20" i="4"/>
  <c r="CN20" i="4"/>
  <c r="CO20" i="4"/>
  <c r="CQ20" i="4"/>
  <c r="CR20" i="4"/>
  <c r="CS20" i="4"/>
  <c r="CT20" i="4"/>
  <c r="CU20" i="4"/>
  <c r="CV20" i="4"/>
  <c r="CW20" i="4"/>
  <c r="CX20" i="4"/>
  <c r="CY20" i="4"/>
  <c r="CZ20" i="4"/>
  <c r="DB20" i="4"/>
  <c r="DC20" i="4"/>
  <c r="DD20" i="4"/>
  <c r="DE20" i="4"/>
  <c r="DF20" i="4"/>
  <c r="DG20" i="4"/>
  <c r="DH20" i="4"/>
  <c r="DI20" i="4"/>
  <c r="DJ20" i="4"/>
  <c r="DK20" i="4"/>
  <c r="DM20" i="4"/>
  <c r="DN20" i="4"/>
  <c r="DO20" i="4"/>
  <c r="DP20" i="4"/>
  <c r="DQ20" i="4"/>
  <c r="DR20" i="4"/>
  <c r="DS20" i="4"/>
  <c r="DT20" i="4"/>
  <c r="DU20" i="4"/>
  <c r="DV20" i="4"/>
  <c r="DX20" i="4"/>
  <c r="DY20" i="4"/>
  <c r="DZ20" i="4"/>
  <c r="EA20" i="4"/>
  <c r="EB20" i="4"/>
  <c r="EC20" i="4"/>
  <c r="ED20" i="4"/>
  <c r="EE20" i="4"/>
  <c r="EF20" i="4"/>
  <c r="EG20" i="4"/>
  <c r="EI20" i="4"/>
  <c r="EJ20" i="4"/>
  <c r="EK20" i="4"/>
  <c r="EL20" i="4"/>
  <c r="EM20" i="4"/>
  <c r="EN20" i="4"/>
  <c r="EO20" i="4"/>
  <c r="EP20" i="4"/>
  <c r="EQ20" i="4"/>
  <c r="ER20" i="4"/>
  <c r="ET20" i="4"/>
  <c r="EU20" i="4"/>
  <c r="EV20" i="4"/>
  <c r="EW20" i="4"/>
  <c r="EX20" i="4"/>
  <c r="EY20" i="4"/>
  <c r="EZ20" i="4"/>
  <c r="FA20" i="4"/>
  <c r="FB20" i="4"/>
  <c r="FC20" i="4"/>
  <c r="FE20" i="4"/>
  <c r="FF20" i="4"/>
  <c r="FG20" i="4"/>
  <c r="FH20" i="4"/>
  <c r="FI20" i="4"/>
  <c r="FJ20" i="4"/>
  <c r="FK20" i="4"/>
  <c r="FL20" i="4"/>
  <c r="FM20" i="4"/>
  <c r="FN20" i="4"/>
  <c r="FP20" i="4"/>
  <c r="FQ20" i="4"/>
  <c r="FR20" i="4"/>
  <c r="FS20" i="4"/>
  <c r="BC21" i="4"/>
  <c r="BF21" i="4"/>
  <c r="BN21" i="4"/>
  <c r="BQ21" i="4"/>
  <c r="BY21" i="4"/>
  <c r="CB21" i="4"/>
  <c r="CJ21" i="4"/>
  <c r="CM21" i="4"/>
  <c r="CU21" i="4"/>
  <c r="CX21" i="4"/>
  <c r="DF21" i="4"/>
  <c r="DI21" i="4"/>
  <c r="DQ21" i="4"/>
  <c r="DT21" i="4"/>
  <c r="EB21" i="4"/>
  <c r="EE21" i="4"/>
  <c r="EM21" i="4"/>
  <c r="EP21" i="4"/>
  <c r="EX21" i="4"/>
  <c r="FA21" i="4"/>
  <c r="FI21" i="4"/>
  <c r="FL21" i="4"/>
  <c r="BC22" i="4"/>
  <c r="BF22" i="4"/>
  <c r="BN22" i="4"/>
  <c r="BQ22" i="4"/>
  <c r="BY22" i="4"/>
  <c r="CB22" i="4"/>
  <c r="CJ22" i="4"/>
  <c r="CM22" i="4"/>
  <c r="CU22" i="4"/>
  <c r="CX22" i="4"/>
  <c r="DF22" i="4"/>
  <c r="DI22" i="4"/>
  <c r="DQ22" i="4"/>
  <c r="DT22" i="4"/>
  <c r="EB22" i="4"/>
  <c r="EE22" i="4"/>
  <c r="EM22" i="4"/>
  <c r="EP22" i="4"/>
  <c r="EX22" i="4"/>
  <c r="FA22" i="4"/>
  <c r="FI22" i="4"/>
  <c r="FL22" i="4"/>
  <c r="BC23" i="4"/>
  <c r="BF23" i="4"/>
  <c r="BN23" i="4"/>
  <c r="BQ23" i="4"/>
  <c r="BY23" i="4"/>
  <c r="CB23" i="4"/>
  <c r="CJ23" i="4"/>
  <c r="CM23" i="4"/>
  <c r="CU23" i="4"/>
  <c r="CX23" i="4"/>
  <c r="DF23" i="4"/>
  <c r="DI23" i="4"/>
  <c r="DQ23" i="4"/>
  <c r="DT23" i="4"/>
  <c r="EB23" i="4"/>
  <c r="EE23" i="4"/>
  <c r="EM23" i="4"/>
  <c r="EP23" i="4"/>
  <c r="EX23" i="4"/>
  <c r="FA23" i="4"/>
  <c r="FI23" i="4"/>
  <c r="FL23" i="4"/>
  <c r="BC24" i="4"/>
  <c r="BF24" i="4"/>
  <c r="BN24" i="4"/>
  <c r="BQ24" i="4"/>
  <c r="BY24" i="4"/>
  <c r="CB24" i="4"/>
  <c r="CJ24" i="4"/>
  <c r="CM24" i="4"/>
  <c r="CU24" i="4"/>
  <c r="CX24" i="4"/>
  <c r="DF24" i="4"/>
  <c r="DI24" i="4"/>
  <c r="DQ24" i="4"/>
  <c r="DT24" i="4"/>
  <c r="EB24" i="4"/>
  <c r="EE24" i="4"/>
  <c r="EM24" i="4"/>
  <c r="EP24" i="4"/>
  <c r="EX24" i="4"/>
  <c r="FA24" i="4"/>
  <c r="FI24" i="4"/>
  <c r="FL24" i="4"/>
  <c r="BC26" i="4"/>
  <c r="BF26" i="4"/>
  <c r="BN26" i="4"/>
  <c r="BQ26" i="4"/>
  <c r="BY26" i="4"/>
  <c r="CB26" i="4"/>
  <c r="CJ26" i="4"/>
  <c r="CM26" i="4"/>
  <c r="CU26" i="4"/>
  <c r="CX26" i="4"/>
  <c r="DF26" i="4"/>
  <c r="DI26" i="4"/>
  <c r="DQ26" i="4"/>
  <c r="DT26" i="4"/>
  <c r="EB26" i="4"/>
  <c r="EE26" i="4"/>
  <c r="EM26" i="4"/>
  <c r="EP26" i="4"/>
  <c r="EX26" i="4"/>
  <c r="FA26" i="4"/>
  <c r="FI26" i="4"/>
  <c r="FL26" i="4"/>
  <c r="BC27" i="4"/>
  <c r="BF27" i="4"/>
  <c r="BN27" i="4"/>
  <c r="BQ27" i="4"/>
  <c r="BY27" i="4"/>
  <c r="CB27" i="4"/>
  <c r="CJ27" i="4"/>
  <c r="CM27" i="4"/>
  <c r="CU27" i="4"/>
  <c r="CX27" i="4"/>
  <c r="DF27" i="4"/>
  <c r="DI27" i="4"/>
  <c r="DQ27" i="4"/>
  <c r="DT27" i="4"/>
  <c r="EB27" i="4"/>
  <c r="EE27" i="4"/>
  <c r="EM27" i="4"/>
  <c r="EP27" i="4"/>
  <c r="EX27" i="4"/>
  <c r="FA27" i="4"/>
  <c r="FI27" i="4"/>
  <c r="FL27" i="4"/>
  <c r="BC28" i="4"/>
  <c r="BF28" i="4"/>
  <c r="BN28" i="4"/>
  <c r="BQ28" i="4"/>
  <c r="BY28" i="4"/>
  <c r="CB28" i="4"/>
  <c r="CJ28" i="4"/>
  <c r="CM28" i="4"/>
  <c r="CN28" i="4"/>
  <c r="CU28" i="4"/>
  <c r="CX28" i="4"/>
  <c r="CY28" i="4"/>
  <c r="DF28" i="4"/>
  <c r="DI28" i="4"/>
  <c r="DJ28" i="4"/>
  <c r="DQ28" i="4"/>
  <c r="DT28" i="4"/>
  <c r="EB28" i="4"/>
  <c r="EE28" i="4"/>
  <c r="EM28" i="4"/>
  <c r="EP28" i="4"/>
  <c r="EX28" i="4"/>
  <c r="FA28" i="4"/>
  <c r="FB28" i="4"/>
  <c r="FI28" i="4"/>
  <c r="FL28" i="4"/>
  <c r="BC29" i="4"/>
  <c r="BF29" i="4"/>
  <c r="BN29" i="4"/>
  <c r="BQ29" i="4"/>
  <c r="BY29" i="4"/>
  <c r="CB29" i="4"/>
  <c r="CJ29" i="4"/>
  <c r="CM29" i="4"/>
  <c r="CU29" i="4"/>
  <c r="CX29" i="4"/>
  <c r="DF29" i="4"/>
  <c r="DI29" i="4"/>
  <c r="DQ29" i="4"/>
  <c r="DT29" i="4"/>
  <c r="EB29" i="4"/>
  <c r="EE29" i="4"/>
  <c r="EM29" i="4"/>
  <c r="EP29" i="4"/>
  <c r="EX29" i="4"/>
  <c r="FA29" i="4"/>
  <c r="FI29" i="4"/>
  <c r="FL29" i="4"/>
  <c r="BC30" i="4"/>
  <c r="BF30" i="4"/>
  <c r="BN30" i="4"/>
  <c r="BQ30" i="4"/>
  <c r="BY30" i="4"/>
  <c r="CB30" i="4"/>
  <c r="CJ30" i="4"/>
  <c r="CM30" i="4"/>
  <c r="CU30" i="4"/>
  <c r="CX30" i="4"/>
  <c r="DF30" i="4"/>
  <c r="DI30" i="4"/>
  <c r="DQ30" i="4"/>
  <c r="DT30" i="4"/>
  <c r="EB30" i="4"/>
  <c r="EE30" i="4"/>
  <c r="EM30" i="4"/>
  <c r="EP30" i="4"/>
  <c r="EX30" i="4"/>
  <c r="FA30" i="4"/>
  <c r="FI30" i="4"/>
  <c r="FL30" i="4"/>
  <c r="BC31" i="4"/>
  <c r="BF31" i="4"/>
  <c r="BN31" i="4"/>
  <c r="BQ31" i="4"/>
  <c r="BY31" i="4"/>
  <c r="CB31" i="4"/>
  <c r="CJ31" i="4"/>
  <c r="CM31" i="4"/>
  <c r="CU31" i="4"/>
  <c r="CX31" i="4"/>
  <c r="DF31" i="4"/>
  <c r="DI31" i="4"/>
  <c r="DQ31" i="4"/>
  <c r="DT31" i="4"/>
  <c r="EB31" i="4"/>
  <c r="EE31" i="4"/>
  <c r="EM31" i="4"/>
  <c r="EP31" i="4"/>
  <c r="EX31" i="4"/>
  <c r="FA31" i="4"/>
  <c r="FI31" i="4"/>
  <c r="FL31" i="4"/>
  <c r="BC32" i="4"/>
  <c r="BF32" i="4"/>
  <c r="BN32" i="4"/>
  <c r="BQ32" i="4"/>
  <c r="BY32" i="4"/>
  <c r="CB32" i="4"/>
  <c r="CJ32" i="4"/>
  <c r="CM32" i="4"/>
  <c r="CU32" i="4"/>
  <c r="CX32" i="4"/>
  <c r="DF32" i="4"/>
  <c r="DI32" i="4"/>
  <c r="DQ32" i="4"/>
  <c r="DT32" i="4"/>
  <c r="EB32" i="4"/>
  <c r="EE32" i="4"/>
  <c r="EM32" i="4"/>
  <c r="EP32" i="4"/>
  <c r="EX32" i="4"/>
  <c r="FA32" i="4"/>
  <c r="FI32" i="4"/>
  <c r="FL32" i="4"/>
  <c r="BC33" i="4"/>
  <c r="BF33" i="4"/>
  <c r="BN33" i="4"/>
  <c r="BQ33" i="4"/>
  <c r="BY33" i="4"/>
  <c r="CB33" i="4"/>
  <c r="CJ33" i="4"/>
  <c r="CM33" i="4"/>
  <c r="CU33" i="4"/>
  <c r="CX33" i="4"/>
  <c r="DF33" i="4"/>
  <c r="DI33" i="4"/>
  <c r="DQ33" i="4"/>
  <c r="DT33" i="4"/>
  <c r="EB33" i="4"/>
  <c r="EE33" i="4"/>
  <c r="EM33" i="4"/>
  <c r="EP33" i="4"/>
  <c r="EX33" i="4"/>
  <c r="FA33" i="4"/>
  <c r="FI33" i="4"/>
  <c r="FL33" i="4"/>
  <c r="BC34" i="4"/>
  <c r="BF34" i="4"/>
  <c r="BN34" i="4"/>
  <c r="BQ34" i="4"/>
  <c r="BY34" i="4"/>
  <c r="CB34" i="4"/>
  <c r="CJ34" i="4"/>
  <c r="CM34" i="4"/>
  <c r="CU34" i="4"/>
  <c r="CX34" i="4"/>
  <c r="DF34" i="4"/>
  <c r="DI34" i="4"/>
  <c r="DQ34" i="4"/>
  <c r="DT34" i="4"/>
  <c r="EB34" i="4"/>
  <c r="EE34" i="4"/>
  <c r="EM34" i="4"/>
  <c r="EP34" i="4"/>
  <c r="EX34" i="4"/>
  <c r="FA34" i="4"/>
  <c r="FI34" i="4"/>
  <c r="FL34" i="4"/>
  <c r="BC35" i="4"/>
  <c r="BF35" i="4"/>
  <c r="BN35" i="4"/>
  <c r="BQ35" i="4"/>
  <c r="BY35" i="4"/>
  <c r="CB35" i="4"/>
  <c r="CJ35" i="4"/>
  <c r="CM35" i="4"/>
  <c r="CU35" i="4"/>
  <c r="CX35" i="4"/>
  <c r="DF35" i="4"/>
  <c r="DI35" i="4"/>
  <c r="DQ35" i="4"/>
  <c r="DT35" i="4"/>
  <c r="EB35" i="4"/>
  <c r="EE35" i="4"/>
  <c r="EM35" i="4"/>
  <c r="EP35" i="4"/>
  <c r="EX35" i="4"/>
  <c r="FA35" i="4"/>
  <c r="FI35" i="4"/>
  <c r="FL35" i="4"/>
  <c r="A5" i="7"/>
  <c r="B5" i="7" s="1"/>
  <c r="A6" i="7"/>
  <c r="B6" i="7" s="1"/>
  <c r="A7" i="7"/>
  <c r="B7" i="7" s="1"/>
  <c r="A245" i="12"/>
  <c r="A8" i="7"/>
  <c r="B8" i="7" s="1"/>
  <c r="A9" i="7"/>
  <c r="B9" i="7" s="1"/>
  <c r="A10" i="7"/>
  <c r="B10" i="7" s="1"/>
  <c r="B11" i="7"/>
  <c r="A12" i="7"/>
  <c r="B12" i="7" s="1"/>
  <c r="B13" i="7"/>
  <c r="A14" i="7"/>
  <c r="B14" i="7" s="1"/>
  <c r="A15" i="7"/>
  <c r="B15" i="7" s="1"/>
  <c r="A16" i="7"/>
  <c r="B16" i="7" s="1"/>
  <c r="A17" i="7"/>
  <c r="B17" i="7" s="1"/>
  <c r="A18" i="7"/>
  <c r="B18" i="7" s="1"/>
  <c r="A19" i="7"/>
  <c r="B19" i="7" s="1"/>
  <c r="A20" i="7"/>
  <c r="B20" i="7" s="1"/>
  <c r="A21" i="7"/>
  <c r="B21" i="7" s="1"/>
  <c r="A22" i="7"/>
  <c r="B22" i="7" s="1"/>
  <c r="A23" i="7"/>
  <c r="B23" i="7" s="1"/>
  <c r="A24" i="7"/>
  <c r="B24" i="7" s="1"/>
  <c r="B25" i="7"/>
  <c r="A26" i="7"/>
  <c r="B26" i="7" s="1"/>
  <c r="A27" i="7"/>
  <c r="B27" i="7" s="1"/>
  <c r="A28" i="7"/>
  <c r="A29" i="7"/>
  <c r="B29" i="7" s="1"/>
  <c r="A30" i="7"/>
  <c r="B30" i="7" s="1"/>
  <c r="A31" i="7"/>
  <c r="B31" i="7" s="1"/>
  <c r="A32" i="7"/>
  <c r="B32" i="7" s="1"/>
  <c r="A33" i="7"/>
  <c r="B33" i="7" s="1"/>
  <c r="A34" i="7"/>
  <c r="B34" i="7" s="1"/>
  <c r="A35" i="7"/>
  <c r="B35" i="7" s="1"/>
  <c r="A36" i="7"/>
  <c r="B36" i="7" s="1"/>
  <c r="A37" i="7"/>
  <c r="B37" i="7" s="1"/>
  <c r="A38" i="7"/>
  <c r="B38" i="7" s="1"/>
  <c r="A39" i="7"/>
  <c r="B39" i="7" s="1"/>
  <c r="A40" i="7"/>
  <c r="B40" i="7" s="1"/>
  <c r="A41" i="7"/>
  <c r="B41" i="7" s="1"/>
  <c r="A42" i="7"/>
  <c r="B42" i="7" s="1"/>
  <c r="A43" i="7"/>
  <c r="B43" i="7" s="1"/>
  <c r="A44" i="7"/>
  <c r="B44" i="7" s="1"/>
  <c r="A45" i="7"/>
  <c r="B45" i="7" s="1"/>
  <c r="A46" i="7"/>
  <c r="B46" i="7" s="1"/>
  <c r="A47" i="7"/>
  <c r="B47" i="7" s="1"/>
  <c r="A48" i="7"/>
  <c r="B48" i="7" s="1"/>
  <c r="A49" i="7"/>
  <c r="B49" i="7" s="1"/>
  <c r="A50" i="7"/>
  <c r="B50" i="7" s="1"/>
  <c r="A51" i="7"/>
  <c r="B51" i="7" s="1"/>
  <c r="A52" i="7"/>
  <c r="B52" i="7" s="1"/>
  <c r="A53" i="7"/>
  <c r="A54" i="7"/>
  <c r="B54" i="7" s="1"/>
  <c r="A55" i="7"/>
  <c r="B55" i="7" s="1"/>
  <c r="A56" i="7"/>
  <c r="B56" i="7" s="1"/>
  <c r="A57" i="7"/>
  <c r="B57" i="7" s="1"/>
  <c r="A58" i="7"/>
  <c r="B58" i="7" s="1"/>
  <c r="A59" i="7"/>
  <c r="B59" i="7" s="1"/>
  <c r="A60" i="7"/>
  <c r="P3" i="1"/>
  <c r="A24" i="12"/>
  <c r="A99" i="12"/>
  <c r="A173" i="12"/>
  <c r="A228" i="12"/>
  <c r="A229" i="12"/>
  <c r="A230" i="12"/>
  <c r="A231" i="12"/>
  <c r="G228" i="12"/>
  <c r="H228" i="12"/>
  <c r="G229" i="12"/>
  <c r="H229" i="12"/>
  <c r="G230" i="12"/>
  <c r="H230" i="12"/>
  <c r="G231" i="12"/>
  <c r="H231" i="12"/>
  <c r="A232" i="12"/>
  <c r="G232" i="12"/>
  <c r="H232" i="12"/>
  <c r="A233" i="12"/>
  <c r="G233" i="12"/>
  <c r="H233" i="12"/>
  <c r="A234" i="12"/>
  <c r="G234" i="12"/>
  <c r="H234" i="12"/>
  <c r="A235" i="12"/>
  <c r="G235" i="12"/>
  <c r="H235" i="12"/>
  <c r="A236" i="12"/>
  <c r="G236" i="12"/>
  <c r="H236" i="12"/>
  <c r="A237" i="12"/>
  <c r="G237" i="12"/>
  <c r="H237" i="12"/>
  <c r="A238" i="12"/>
  <c r="G238" i="12"/>
  <c r="H238" i="12"/>
  <c r="A239" i="12"/>
  <c r="G239" i="12"/>
  <c r="H239" i="12"/>
  <c r="A240" i="12"/>
  <c r="G240" i="12"/>
  <c r="H240" i="12"/>
  <c r="A241" i="12"/>
  <c r="G241" i="12"/>
  <c r="H241" i="12"/>
  <c r="A242" i="12"/>
  <c r="G242" i="12"/>
  <c r="H242" i="12"/>
  <c r="A243" i="12"/>
  <c r="G243" i="12"/>
  <c r="H243" i="12"/>
  <c r="A244" i="12"/>
  <c r="G244" i="12"/>
  <c r="H244" i="12"/>
  <c r="G245" i="12"/>
  <c r="H245" i="12"/>
  <c r="A246" i="12"/>
  <c r="G246" i="12"/>
  <c r="H246" i="12"/>
  <c r="A247" i="12"/>
  <c r="G247" i="12"/>
  <c r="H247" i="12"/>
  <c r="A248" i="12"/>
  <c r="G248" i="12"/>
  <c r="H248" i="12"/>
  <c r="A249" i="12"/>
  <c r="G249" i="12"/>
  <c r="H249" i="12"/>
  <c r="A250" i="12"/>
  <c r="G250" i="12"/>
  <c r="H250" i="12"/>
  <c r="A251" i="12"/>
  <c r="G251" i="12"/>
  <c r="H251" i="12"/>
  <c r="A252" i="12"/>
  <c r="G252" i="12"/>
  <c r="H252" i="12"/>
  <c r="A253" i="12"/>
  <c r="G253" i="12"/>
  <c r="H253" i="12"/>
  <c r="A254" i="12"/>
  <c r="G254" i="12"/>
  <c r="H254" i="12"/>
  <c r="A255" i="12"/>
  <c r="G255" i="12"/>
  <c r="H255" i="12"/>
  <c r="A256" i="12"/>
  <c r="G256" i="12"/>
  <c r="H256" i="12"/>
  <c r="A257" i="12"/>
  <c r="G257" i="12"/>
  <c r="H257" i="12"/>
  <c r="A258" i="12"/>
  <c r="G258" i="12"/>
  <c r="H258" i="12"/>
  <c r="A259" i="12"/>
  <c r="G259" i="12"/>
  <c r="H259" i="12"/>
  <c r="A260" i="12"/>
  <c r="G260" i="12"/>
  <c r="H260" i="12"/>
  <c r="A261" i="12"/>
  <c r="G261" i="12"/>
  <c r="H261" i="12"/>
  <c r="A262" i="12"/>
  <c r="G262" i="12"/>
  <c r="H262" i="12"/>
  <c r="A263" i="12"/>
  <c r="G263" i="12"/>
  <c r="H263" i="12"/>
  <c r="A264" i="12"/>
  <c r="G264" i="12"/>
  <c r="H264" i="12"/>
  <c r="A265" i="12"/>
  <c r="G265" i="12"/>
  <c r="H265" i="12"/>
  <c r="A266" i="12"/>
  <c r="G266" i="12"/>
  <c r="H266" i="12"/>
  <c r="A267" i="12"/>
  <c r="G267" i="12"/>
  <c r="H267" i="12"/>
  <c r="A268" i="12"/>
  <c r="G268" i="12"/>
  <c r="H268" i="12"/>
  <c r="A269" i="12"/>
  <c r="G269" i="12"/>
  <c r="H269" i="12"/>
  <c r="A270" i="12"/>
  <c r="G270" i="12"/>
  <c r="H270" i="12"/>
  <c r="A271" i="12"/>
  <c r="G271" i="12"/>
  <c r="H271" i="12"/>
  <c r="A272" i="12"/>
  <c r="G272" i="12"/>
  <c r="H272" i="12"/>
  <c r="A273" i="12"/>
  <c r="G273" i="12"/>
  <c r="H273" i="12"/>
  <c r="A274" i="12"/>
  <c r="G274" i="12"/>
  <c r="H274" i="12"/>
  <c r="A275" i="12"/>
  <c r="G275" i="12"/>
  <c r="H275" i="12"/>
  <c r="A276" i="12"/>
  <c r="G276" i="12"/>
  <c r="H276" i="12"/>
  <c r="A277" i="12"/>
  <c r="G277" i="12"/>
  <c r="H277" i="12"/>
  <c r="A278" i="12"/>
  <c r="G278" i="12"/>
  <c r="H278" i="12"/>
  <c r="A279" i="12"/>
  <c r="G279" i="12"/>
  <c r="H279" i="12"/>
  <c r="A280" i="12"/>
  <c r="G280" i="12"/>
  <c r="H280" i="12"/>
  <c r="A281" i="12"/>
  <c r="G281" i="12"/>
  <c r="H281" i="12"/>
  <c r="A282" i="12"/>
  <c r="G282" i="12"/>
  <c r="H282" i="12"/>
  <c r="A283" i="12"/>
  <c r="G283" i="12"/>
  <c r="H283" i="12"/>
  <c r="A284" i="12"/>
  <c r="G284" i="12"/>
  <c r="H284" i="12"/>
  <c r="A285" i="12"/>
  <c r="G285" i="12"/>
  <c r="H285" i="12"/>
  <c r="A286" i="12"/>
  <c r="G286" i="12"/>
  <c r="H286" i="12"/>
  <c r="A287" i="12"/>
  <c r="G287" i="12"/>
  <c r="H287" i="12"/>
  <c r="A288" i="12"/>
  <c r="G288" i="12"/>
  <c r="H288" i="12"/>
  <c r="A289" i="12"/>
  <c r="G289" i="12"/>
  <c r="H289" i="12"/>
  <c r="A290" i="12"/>
  <c r="G290" i="12"/>
  <c r="H290" i="12"/>
  <c r="A291" i="12"/>
  <c r="G291" i="12"/>
  <c r="H291" i="12"/>
  <c r="A292" i="12"/>
  <c r="G292" i="12"/>
  <c r="H292" i="12"/>
  <c r="A293" i="12"/>
  <c r="G293" i="12"/>
  <c r="H293" i="12"/>
  <c r="A294" i="12"/>
  <c r="G294" i="12"/>
  <c r="H294" i="12"/>
  <c r="A295" i="12"/>
  <c r="H295" i="12"/>
  <c r="A296" i="12"/>
  <c r="A297" i="12"/>
  <c r="A298" i="12"/>
  <c r="AX55" i="4"/>
  <c r="AY55" i="4"/>
  <c r="AZ55" i="4"/>
  <c r="BA55" i="4"/>
  <c r="BB55" i="4"/>
  <c r="AX56" i="4"/>
  <c r="AY56" i="4"/>
  <c r="AZ56" i="4"/>
  <c r="BA56" i="4"/>
  <c r="BB56" i="4"/>
  <c r="AW57" i="4"/>
  <c r="AX57" i="4"/>
  <c r="AY57" i="4"/>
  <c r="AZ57" i="4"/>
  <c r="BA57" i="4"/>
  <c r="BB57" i="4"/>
  <c r="AW58" i="4"/>
  <c r="AX58" i="4"/>
  <c r="AY58" i="4"/>
  <c r="AZ58" i="4"/>
  <c r="BA58" i="4"/>
  <c r="BB58" i="4"/>
  <c r="AW59" i="4"/>
  <c r="AX59" i="4"/>
  <c r="AY59" i="4"/>
  <c r="AZ59" i="4"/>
  <c r="BA59" i="4"/>
  <c r="BB59" i="4"/>
  <c r="AS57" i="4"/>
  <c r="AT57" i="4"/>
  <c r="AS58" i="4"/>
  <c r="AT58" i="4"/>
  <c r="AS59" i="4"/>
  <c r="AT59" i="4"/>
  <c r="AM55" i="4"/>
  <c r="AN55" i="4"/>
  <c r="AO55" i="4"/>
  <c r="AP55" i="4"/>
  <c r="AQ55" i="4"/>
  <c r="AM56" i="4"/>
  <c r="AN56" i="4"/>
  <c r="AO56" i="4"/>
  <c r="AP56" i="4"/>
  <c r="AQ56" i="4"/>
  <c r="AL57" i="4"/>
  <c r="AM57" i="4"/>
  <c r="AN57" i="4"/>
  <c r="AO57" i="4"/>
  <c r="AP57" i="4"/>
  <c r="AQ57" i="4"/>
  <c r="AL58" i="4"/>
  <c r="AM58" i="4"/>
  <c r="AN58" i="4"/>
  <c r="AO58" i="4"/>
  <c r="AP58" i="4"/>
  <c r="AQ58" i="4"/>
  <c r="AL59" i="4"/>
  <c r="AM59" i="4"/>
  <c r="AN59" i="4"/>
  <c r="AO59" i="4"/>
  <c r="AP59" i="4"/>
  <c r="AQ59" i="4"/>
  <c r="AH57" i="4"/>
  <c r="AI57" i="4"/>
  <c r="AH58" i="4"/>
  <c r="AI58" i="4"/>
  <c r="AH59" i="4"/>
  <c r="AI59" i="4"/>
  <c r="AB55" i="4"/>
  <c r="AB56" i="4"/>
  <c r="AC55" i="4"/>
  <c r="AD55" i="4"/>
  <c r="AE55" i="4"/>
  <c r="AF55" i="4"/>
  <c r="AC56" i="4"/>
  <c r="AD56" i="4"/>
  <c r="AE56" i="4"/>
  <c r="AF56" i="4"/>
  <c r="AA57" i="4"/>
  <c r="AB57" i="4"/>
  <c r="AC57" i="4"/>
  <c r="AD57" i="4"/>
  <c r="AE57" i="4"/>
  <c r="AF57" i="4"/>
  <c r="AA58" i="4"/>
  <c r="AB58" i="4"/>
  <c r="AC58" i="4"/>
  <c r="AD58" i="4"/>
  <c r="AE58" i="4"/>
  <c r="AF58" i="4"/>
  <c r="AA59" i="4"/>
  <c r="AB59" i="4"/>
  <c r="AC59" i="4"/>
  <c r="AD59" i="4"/>
  <c r="AE59" i="4"/>
  <c r="AF59" i="4"/>
  <c r="W57" i="4"/>
  <c r="X57" i="4"/>
  <c r="W58" i="4"/>
  <c r="X58" i="4"/>
  <c r="W59" i="4"/>
  <c r="X59" i="4"/>
  <c r="Z57" i="4"/>
  <c r="Z58" i="4"/>
  <c r="Z59" i="4"/>
  <c r="A4" i="7"/>
  <c r="AK57" i="4"/>
  <c r="AV57" i="4"/>
  <c r="AK58" i="4"/>
  <c r="AV58" i="4"/>
  <c r="AK59" i="4"/>
  <c r="AV59" i="4"/>
  <c r="CC28" i="4"/>
  <c r="AU59" i="8"/>
  <c r="AU58" i="8"/>
  <c r="AU57" i="8"/>
  <c r="AU56" i="8"/>
  <c r="AU53" i="8"/>
  <c r="AU52" i="8"/>
  <c r="AU51" i="8"/>
  <c r="AU50" i="8"/>
  <c r="AU49" i="8"/>
  <c r="CB49" i="8" s="1"/>
  <c r="AU48" i="8"/>
  <c r="CB48" i="8" s="1"/>
  <c r="AU47" i="8"/>
  <c r="CB47" i="8" s="1"/>
  <c r="AU46" i="8"/>
  <c r="AU45" i="8"/>
  <c r="AU44" i="8"/>
  <c r="DI44" i="8" s="1"/>
  <c r="AU43" i="8"/>
  <c r="CB43" i="8" s="1"/>
  <c r="AU42" i="8"/>
  <c r="AU41" i="8"/>
  <c r="AU40" i="8"/>
  <c r="AU39" i="8"/>
  <c r="AU38" i="8"/>
  <c r="AU37" i="8"/>
  <c r="AU36" i="8"/>
  <c r="DI36" i="8" s="1"/>
  <c r="AU35" i="8"/>
  <c r="AU34" i="8"/>
  <c r="AU33" i="8"/>
  <c r="AU32" i="8"/>
  <c r="AU31" i="8"/>
  <c r="AU30" i="8"/>
  <c r="AU29" i="8"/>
  <c r="AU28" i="8"/>
  <c r="AU27" i="8"/>
  <c r="AU26" i="8"/>
  <c r="AU25" i="8"/>
  <c r="AU24" i="8"/>
  <c r="AU23" i="8"/>
  <c r="AU22" i="8"/>
  <c r="AU21" i="8"/>
  <c r="AU19" i="8"/>
  <c r="AU18" i="8"/>
  <c r="AU17" i="8"/>
  <c r="AU16" i="8"/>
  <c r="AU15" i="8"/>
  <c r="AU14" i="8"/>
  <c r="AU13" i="8"/>
  <c r="AU12" i="8"/>
  <c r="AU11" i="8"/>
  <c r="AU10" i="8"/>
  <c r="AU9" i="8"/>
  <c r="AU8" i="8"/>
  <c r="AU7" i="8"/>
  <c r="AU6" i="8"/>
  <c r="AU5" i="8"/>
  <c r="AU4" i="8"/>
  <c r="AJ59" i="8"/>
  <c r="CM59" i="8" s="1"/>
  <c r="AJ58" i="8"/>
  <c r="AJ57" i="8"/>
  <c r="AJ56" i="8"/>
  <c r="AJ53" i="8"/>
  <c r="BQ53" i="8" s="1"/>
  <c r="AJ52" i="8"/>
  <c r="AJ51" i="8"/>
  <c r="AJ50" i="8"/>
  <c r="AJ49" i="8"/>
  <c r="AJ48" i="8"/>
  <c r="AJ47" i="8"/>
  <c r="AJ46" i="8"/>
  <c r="AJ45" i="8"/>
  <c r="AJ44" i="8"/>
  <c r="AJ43" i="8"/>
  <c r="AJ42" i="8"/>
  <c r="AJ41" i="8"/>
  <c r="AJ40" i="8"/>
  <c r="AJ39" i="8"/>
  <c r="AJ38" i="8"/>
  <c r="AJ37" i="8"/>
  <c r="AJ36" i="8"/>
  <c r="AJ35" i="8"/>
  <c r="AJ34" i="8"/>
  <c r="AJ33" i="8"/>
  <c r="CM33" i="8" s="1"/>
  <c r="AJ32" i="8"/>
  <c r="AJ31" i="8"/>
  <c r="AJ30" i="8"/>
  <c r="AJ29" i="8"/>
  <c r="AJ28" i="8"/>
  <c r="AJ27" i="8"/>
  <c r="AJ26" i="8"/>
  <c r="AJ25" i="8"/>
  <c r="AJ24" i="8"/>
  <c r="AJ23" i="8"/>
  <c r="AJ22" i="8"/>
  <c r="AJ21" i="8"/>
  <c r="AJ19" i="8"/>
  <c r="AJ18" i="8"/>
  <c r="AJ17" i="8"/>
  <c r="AJ16" i="8"/>
  <c r="CM16" i="8" s="1"/>
  <c r="AJ15" i="8"/>
  <c r="AJ14" i="8"/>
  <c r="AJ13" i="8"/>
  <c r="AJ12" i="8"/>
  <c r="AJ11" i="8"/>
  <c r="AJ10" i="8"/>
  <c r="AJ9" i="8"/>
  <c r="AJ8" i="8"/>
  <c r="AJ7" i="8"/>
  <c r="AJ6" i="8"/>
  <c r="AJ5" i="8"/>
  <c r="AJ4" i="8"/>
  <c r="Y59" i="8"/>
  <c r="Y58" i="8"/>
  <c r="Y57" i="8"/>
  <c r="Y56" i="8"/>
  <c r="BF56" i="8" s="1"/>
  <c r="Y53" i="8"/>
  <c r="BF53" i="8" s="1"/>
  <c r="Y52" i="8"/>
  <c r="Y51" i="8"/>
  <c r="Y50" i="8"/>
  <c r="BF50" i="8" s="1"/>
  <c r="Y49" i="8"/>
  <c r="Y48" i="8"/>
  <c r="Y47" i="8"/>
  <c r="Y46" i="8"/>
  <c r="Y45" i="8"/>
  <c r="Y44" i="8"/>
  <c r="Y43" i="8"/>
  <c r="BF43" i="8" s="1"/>
  <c r="Y42" i="8"/>
  <c r="CM42" i="8" s="1"/>
  <c r="Y41" i="8"/>
  <c r="Y40" i="8"/>
  <c r="Y39" i="8"/>
  <c r="Y38" i="8"/>
  <c r="Y37" i="8"/>
  <c r="Y36" i="8"/>
  <c r="Y35" i="8"/>
  <c r="Y34" i="8"/>
  <c r="Y33" i="8"/>
  <c r="Y32" i="8"/>
  <c r="Y31" i="8"/>
  <c r="Y30" i="8"/>
  <c r="Y29" i="8"/>
  <c r="Y28" i="8"/>
  <c r="Y27" i="8"/>
  <c r="Y26" i="8"/>
  <c r="Y25" i="8"/>
  <c r="Y24" i="8"/>
  <c r="Y23" i="8"/>
  <c r="Y22" i="8"/>
  <c r="Y21" i="8"/>
  <c r="Y19" i="8"/>
  <c r="Y18" i="8"/>
  <c r="Y17" i="8"/>
  <c r="Y16" i="8"/>
  <c r="Y15" i="8"/>
  <c r="Y14" i="8"/>
  <c r="Y13" i="8"/>
  <c r="Y12" i="8"/>
  <c r="Y11" i="8"/>
  <c r="Y10" i="8"/>
  <c r="Y9" i="8"/>
  <c r="Y8" i="8"/>
  <c r="Y7" i="8"/>
  <c r="Y6" i="8"/>
  <c r="Y5" i="8"/>
  <c r="Y4" i="8"/>
  <c r="N42" i="8"/>
  <c r="N39" i="8"/>
  <c r="CB39" i="8" s="1"/>
  <c r="G222" i="12"/>
  <c r="H222" i="12"/>
  <c r="A222" i="12"/>
  <c r="G148" i="12"/>
  <c r="H148" i="12"/>
  <c r="A148" i="12"/>
  <c r="G74" i="12"/>
  <c r="A74" i="12"/>
  <c r="G221" i="12"/>
  <c r="H221" i="12"/>
  <c r="A221" i="12"/>
  <c r="G147" i="12"/>
  <c r="H147" i="12"/>
  <c r="A147" i="12"/>
  <c r="G73" i="12"/>
  <c r="A73" i="12"/>
  <c r="G299" i="12"/>
  <c r="G220" i="12"/>
  <c r="H220" i="12"/>
  <c r="A220" i="12"/>
  <c r="G146" i="12"/>
  <c r="H146" i="12"/>
  <c r="A146" i="12"/>
  <c r="G72" i="12"/>
  <c r="A72" i="12"/>
  <c r="G298" i="12"/>
  <c r="G219" i="12"/>
  <c r="H219" i="12"/>
  <c r="A219" i="12"/>
  <c r="G145" i="12"/>
  <c r="H145" i="12"/>
  <c r="A145" i="12"/>
  <c r="G71" i="12"/>
  <c r="A71" i="12"/>
  <c r="G297" i="12"/>
  <c r="G295" i="12"/>
  <c r="G296" i="12"/>
  <c r="G227" i="12"/>
  <c r="G144" i="12"/>
  <c r="H144" i="12"/>
  <c r="A144" i="12"/>
  <c r="G70" i="12"/>
  <c r="A70" i="12"/>
  <c r="G218" i="12"/>
  <c r="H218" i="12"/>
  <c r="A218" i="12"/>
  <c r="G210" i="12"/>
  <c r="H210" i="12"/>
  <c r="G211" i="12"/>
  <c r="H211" i="12"/>
  <c r="G212" i="12"/>
  <c r="H212" i="12"/>
  <c r="G213" i="12"/>
  <c r="H213" i="12"/>
  <c r="G214" i="12"/>
  <c r="H214" i="12"/>
  <c r="G215" i="12"/>
  <c r="H215" i="12"/>
  <c r="G216" i="12"/>
  <c r="H216" i="12"/>
  <c r="G217" i="12"/>
  <c r="H217" i="12"/>
  <c r="A210" i="12"/>
  <c r="A211" i="12"/>
  <c r="A212" i="12"/>
  <c r="A213" i="12"/>
  <c r="A214" i="12"/>
  <c r="A215" i="12"/>
  <c r="A216" i="12"/>
  <c r="A217" i="12"/>
  <c r="A136" i="12"/>
  <c r="A137" i="12"/>
  <c r="A138" i="12"/>
  <c r="A139" i="12"/>
  <c r="A140" i="12"/>
  <c r="A141" i="12"/>
  <c r="A142" i="12"/>
  <c r="A143" i="12"/>
  <c r="G136" i="12"/>
  <c r="H136" i="12"/>
  <c r="G137" i="12"/>
  <c r="H137" i="12"/>
  <c r="G138" i="12"/>
  <c r="H138" i="12"/>
  <c r="G139" i="12"/>
  <c r="H139" i="12"/>
  <c r="G140" i="12"/>
  <c r="H140" i="12"/>
  <c r="G141" i="12"/>
  <c r="H141" i="12"/>
  <c r="G142" i="12"/>
  <c r="H142" i="12"/>
  <c r="G143" i="12"/>
  <c r="H143" i="12"/>
  <c r="A62" i="12"/>
  <c r="A63" i="12"/>
  <c r="A64" i="12"/>
  <c r="A65" i="12"/>
  <c r="A66" i="12"/>
  <c r="A67" i="12"/>
  <c r="A68" i="12"/>
  <c r="A69" i="12"/>
  <c r="G62" i="12"/>
  <c r="G63" i="12"/>
  <c r="G64" i="12"/>
  <c r="G65" i="12"/>
  <c r="G66" i="12"/>
  <c r="G67" i="12"/>
  <c r="G68" i="12"/>
  <c r="G69" i="12"/>
  <c r="W5" i="4"/>
  <c r="BD5" i="4" s="1"/>
  <c r="X5" i="4"/>
  <c r="BE5" i="4" s="1"/>
  <c r="Z5" i="4"/>
  <c r="BG5" i="4" s="1"/>
  <c r="AA5" i="4"/>
  <c r="AB5" i="4"/>
  <c r="AC5" i="4"/>
  <c r="AD5" i="4"/>
  <c r="AE5" i="4"/>
  <c r="AF5" i="4"/>
  <c r="AH5" i="4"/>
  <c r="BO5" i="4" s="1"/>
  <c r="AI5" i="4"/>
  <c r="AK5" i="4"/>
  <c r="AL5" i="4"/>
  <c r="BS5" i="4" s="1"/>
  <c r="AM5" i="4"/>
  <c r="AN5" i="4"/>
  <c r="AO5" i="4"/>
  <c r="AP5" i="4"/>
  <c r="BW5" i="4" s="1"/>
  <c r="AQ5" i="4"/>
  <c r="AS5" i="4"/>
  <c r="AT5" i="4"/>
  <c r="AV5" i="4"/>
  <c r="AW5" i="4"/>
  <c r="AX5" i="4"/>
  <c r="AY5" i="4"/>
  <c r="AZ5" i="4"/>
  <c r="CG5" i="4" s="1"/>
  <c r="BA5" i="4"/>
  <c r="CH5" i="4" s="1"/>
  <c r="BB5" i="4"/>
  <c r="BC5" i="4"/>
  <c r="BN5" i="4"/>
  <c r="BY5" i="4"/>
  <c r="CJ5" i="4"/>
  <c r="CU5" i="4"/>
  <c r="DF5" i="4"/>
  <c r="DQ5" i="4"/>
  <c r="EB5" i="4"/>
  <c r="EM5" i="4"/>
  <c r="EX5" i="4"/>
  <c r="FI5" i="4"/>
  <c r="W6" i="4"/>
  <c r="BD6" i="4" s="1"/>
  <c r="X6" i="4"/>
  <c r="Z6" i="4"/>
  <c r="BG6" i="4" s="1"/>
  <c r="AA6" i="4"/>
  <c r="AB6" i="4"/>
  <c r="BI6" i="4" s="1"/>
  <c r="AC6" i="4"/>
  <c r="AD6" i="4"/>
  <c r="AE6" i="4"/>
  <c r="AF6" i="4"/>
  <c r="BM6" i="4" s="1"/>
  <c r="AH6" i="4"/>
  <c r="AI6" i="4"/>
  <c r="AK6" i="4"/>
  <c r="AL6" i="4"/>
  <c r="AM6" i="4"/>
  <c r="AN6" i="4"/>
  <c r="AO6" i="4"/>
  <c r="AP6" i="4"/>
  <c r="AQ6" i="4"/>
  <c r="BX6" i="4" s="1"/>
  <c r="AS6" i="4"/>
  <c r="AT6" i="4"/>
  <c r="AV6" i="4"/>
  <c r="AW6" i="4"/>
  <c r="AX6" i="4"/>
  <c r="AY6" i="4"/>
  <c r="AZ6" i="4"/>
  <c r="BA6" i="4"/>
  <c r="BB6" i="4"/>
  <c r="BC6" i="4"/>
  <c r="BE6" i="4"/>
  <c r="BN6" i="4"/>
  <c r="BY6" i="4"/>
  <c r="CJ6" i="4"/>
  <c r="CU6" i="4"/>
  <c r="DF6" i="4"/>
  <c r="DQ6" i="4"/>
  <c r="EB6" i="4"/>
  <c r="EM6" i="4"/>
  <c r="EX6" i="4"/>
  <c r="FI6" i="4"/>
  <c r="W7" i="4"/>
  <c r="BD7" i="4" s="1"/>
  <c r="X7" i="4"/>
  <c r="BE7" i="4" s="1"/>
  <c r="Z7" i="4"/>
  <c r="BG7" i="4" s="1"/>
  <c r="AA7" i="4"/>
  <c r="AB7" i="4"/>
  <c r="BI7" i="4" s="1"/>
  <c r="AC7" i="4"/>
  <c r="BJ7" i="4" s="1"/>
  <c r="AD7" i="4"/>
  <c r="AE7" i="4"/>
  <c r="AF7" i="4"/>
  <c r="AH7" i="4"/>
  <c r="AI7" i="4"/>
  <c r="AK7" i="4"/>
  <c r="BR7" i="4" s="1"/>
  <c r="AL7" i="4"/>
  <c r="BS7" i="4" s="1"/>
  <c r="AM7" i="4"/>
  <c r="AN7" i="4"/>
  <c r="AO7" i="4"/>
  <c r="AP7" i="4"/>
  <c r="BW7" i="4" s="1"/>
  <c r="AQ7" i="4"/>
  <c r="AS7" i="4"/>
  <c r="BZ7" i="4" s="1"/>
  <c r="AT7" i="4"/>
  <c r="CA7" i="4" s="1"/>
  <c r="AV7" i="4"/>
  <c r="CC7" i="4" s="1"/>
  <c r="AW7" i="4"/>
  <c r="AX7" i="4"/>
  <c r="AY7" i="4"/>
  <c r="AZ7" i="4"/>
  <c r="BA7" i="4"/>
  <c r="BB7" i="4"/>
  <c r="BC7" i="4"/>
  <c r="BN7" i="4"/>
  <c r="BY7" i="4"/>
  <c r="CJ7" i="4"/>
  <c r="CU7" i="4"/>
  <c r="DF7" i="4"/>
  <c r="DQ7" i="4"/>
  <c r="EB7" i="4"/>
  <c r="EM7" i="4"/>
  <c r="EX7" i="4"/>
  <c r="FI7" i="4"/>
  <c r="W8" i="4"/>
  <c r="BD8" i="4" s="1"/>
  <c r="X8" i="4"/>
  <c r="BE8" i="4" s="1"/>
  <c r="Z8" i="4"/>
  <c r="AA8" i="4"/>
  <c r="BH8" i="4" s="1"/>
  <c r="AB8" i="4"/>
  <c r="AC8" i="4"/>
  <c r="AD8" i="4"/>
  <c r="AE8" i="4"/>
  <c r="AF8" i="4"/>
  <c r="AH8" i="4"/>
  <c r="AI8" i="4"/>
  <c r="AK8" i="4"/>
  <c r="BR8" i="4" s="1"/>
  <c r="AL8" i="4"/>
  <c r="AM8" i="4"/>
  <c r="AN8" i="4"/>
  <c r="AO8" i="4"/>
  <c r="BV8" i="4" s="1"/>
  <c r="AP8" i="4"/>
  <c r="AQ8" i="4"/>
  <c r="AS8" i="4"/>
  <c r="AT8" i="4"/>
  <c r="AV8" i="4"/>
  <c r="AW8" i="4"/>
  <c r="AX8" i="4"/>
  <c r="CE8" i="4" s="1"/>
  <c r="AY8" i="4"/>
  <c r="AZ8" i="4"/>
  <c r="BA8" i="4"/>
  <c r="BB8" i="4"/>
  <c r="BC8" i="4"/>
  <c r="BN8" i="4"/>
  <c r="BY8" i="4"/>
  <c r="CJ8" i="4"/>
  <c r="CU8" i="4"/>
  <c r="DF8" i="4"/>
  <c r="DQ8" i="4"/>
  <c r="EB8" i="4"/>
  <c r="EM8" i="4"/>
  <c r="EX8" i="4"/>
  <c r="FI8" i="4"/>
  <c r="W9" i="4"/>
  <c r="X9" i="4"/>
  <c r="Z9" i="4"/>
  <c r="AA9" i="4"/>
  <c r="AB9" i="4"/>
  <c r="AC9" i="4"/>
  <c r="AD9" i="4"/>
  <c r="AE9" i="4"/>
  <c r="AF9" i="4"/>
  <c r="AH9" i="4"/>
  <c r="AI9" i="4"/>
  <c r="AK9" i="4"/>
  <c r="AL9" i="4"/>
  <c r="AM9" i="4"/>
  <c r="AN9" i="4"/>
  <c r="AO9" i="4"/>
  <c r="AP9" i="4"/>
  <c r="AQ9" i="4"/>
  <c r="AS9" i="4"/>
  <c r="AT9" i="4"/>
  <c r="AV9" i="4"/>
  <c r="AW9" i="4"/>
  <c r="AX9" i="4"/>
  <c r="AY9" i="4"/>
  <c r="AZ9" i="4"/>
  <c r="BA9" i="4"/>
  <c r="BB9" i="4"/>
  <c r="W10" i="4"/>
  <c r="X10" i="4"/>
  <c r="Z10" i="4"/>
  <c r="AA10" i="4"/>
  <c r="AB10" i="4"/>
  <c r="AC10" i="4"/>
  <c r="AD10" i="4"/>
  <c r="AE10" i="4"/>
  <c r="AF10" i="4"/>
  <c r="AH10" i="4"/>
  <c r="AI10" i="4"/>
  <c r="AK10" i="4"/>
  <c r="AL10" i="4"/>
  <c r="AM10" i="4"/>
  <c r="AN10" i="4"/>
  <c r="AO10" i="4"/>
  <c r="AP10" i="4"/>
  <c r="AQ10" i="4"/>
  <c r="AS10" i="4"/>
  <c r="AT10" i="4"/>
  <c r="AV10" i="4"/>
  <c r="AW10" i="4"/>
  <c r="AX10" i="4"/>
  <c r="AY10" i="4"/>
  <c r="AZ10" i="4"/>
  <c r="BA10" i="4"/>
  <c r="BB10" i="4"/>
  <c r="W11" i="4"/>
  <c r="X11" i="4"/>
  <c r="Z11" i="4"/>
  <c r="AA11" i="4"/>
  <c r="AB11" i="4"/>
  <c r="AC11" i="4"/>
  <c r="AD11" i="4"/>
  <c r="AE11" i="4"/>
  <c r="AF11" i="4"/>
  <c r="AH11" i="4"/>
  <c r="AI11" i="4"/>
  <c r="AK11" i="4"/>
  <c r="AL11" i="4"/>
  <c r="AM11" i="4"/>
  <c r="AN11" i="4"/>
  <c r="AO11" i="4"/>
  <c r="AP11" i="4"/>
  <c r="AQ11" i="4"/>
  <c r="AS11" i="4"/>
  <c r="AT11" i="4"/>
  <c r="AV11" i="4"/>
  <c r="AW11" i="4"/>
  <c r="AX11" i="4"/>
  <c r="AY11" i="4"/>
  <c r="AZ11" i="4"/>
  <c r="BA11" i="4"/>
  <c r="BB11" i="4"/>
  <c r="W12" i="4"/>
  <c r="X12" i="4"/>
  <c r="Z12" i="4"/>
  <c r="AA12" i="4"/>
  <c r="AB12" i="4"/>
  <c r="AC12" i="4"/>
  <c r="AD12" i="4"/>
  <c r="AE12" i="4"/>
  <c r="AF12" i="4"/>
  <c r="AH12" i="4"/>
  <c r="AI12" i="4"/>
  <c r="AK12" i="4"/>
  <c r="AL12" i="4"/>
  <c r="AM12" i="4"/>
  <c r="AN12" i="4"/>
  <c r="AO12" i="4"/>
  <c r="AP12" i="4"/>
  <c r="AQ12" i="4"/>
  <c r="AS12" i="4"/>
  <c r="AT12" i="4"/>
  <c r="AV12" i="4"/>
  <c r="AW12" i="4"/>
  <c r="AX12" i="4"/>
  <c r="AY12" i="4"/>
  <c r="AZ12" i="4"/>
  <c r="BA12" i="4"/>
  <c r="BB12" i="4"/>
  <c r="W13" i="4"/>
  <c r="X13" i="4"/>
  <c r="Z13" i="4"/>
  <c r="AA13" i="4"/>
  <c r="AB13" i="4"/>
  <c r="AC13" i="4"/>
  <c r="AD13" i="4"/>
  <c r="AE13" i="4"/>
  <c r="AF13" i="4"/>
  <c r="AH13" i="4"/>
  <c r="AI13" i="4"/>
  <c r="AK13" i="4"/>
  <c r="AL13" i="4"/>
  <c r="AM13" i="4"/>
  <c r="AN13" i="4"/>
  <c r="AO13" i="4"/>
  <c r="AP13" i="4"/>
  <c r="AQ13" i="4"/>
  <c r="AS13" i="4"/>
  <c r="AT13" i="4"/>
  <c r="AV13" i="4"/>
  <c r="AW13" i="4"/>
  <c r="AX13" i="4"/>
  <c r="AY13" i="4"/>
  <c r="AZ13" i="4"/>
  <c r="BA13" i="4"/>
  <c r="BB13" i="4"/>
  <c r="W14" i="4"/>
  <c r="X14" i="4"/>
  <c r="Z14" i="4"/>
  <c r="AA14" i="4"/>
  <c r="AB14" i="4"/>
  <c r="AC14" i="4"/>
  <c r="AD14" i="4"/>
  <c r="AE14" i="4"/>
  <c r="AF14" i="4"/>
  <c r="AH14" i="4"/>
  <c r="AI14" i="4"/>
  <c r="AK14" i="4"/>
  <c r="AL14" i="4"/>
  <c r="AM14" i="4"/>
  <c r="AN14" i="4"/>
  <c r="AO14" i="4"/>
  <c r="AP14" i="4"/>
  <c r="AQ14" i="4"/>
  <c r="AS14" i="4"/>
  <c r="AT14" i="4"/>
  <c r="AV14" i="4"/>
  <c r="AW14" i="4"/>
  <c r="AX14" i="4"/>
  <c r="AY14" i="4"/>
  <c r="AZ14" i="4"/>
  <c r="BA14" i="4"/>
  <c r="BB14" i="4"/>
  <c r="W15" i="4"/>
  <c r="X15" i="4"/>
  <c r="Z15" i="4"/>
  <c r="AA15" i="4"/>
  <c r="AB15" i="4"/>
  <c r="AC15" i="4"/>
  <c r="AD15" i="4"/>
  <c r="AE15" i="4"/>
  <c r="AF15" i="4"/>
  <c r="AH15" i="4"/>
  <c r="AI15" i="4"/>
  <c r="AK15" i="4"/>
  <c r="AL15" i="4"/>
  <c r="AM15" i="4"/>
  <c r="AN15" i="4"/>
  <c r="AO15" i="4"/>
  <c r="AP15" i="4"/>
  <c r="AQ15" i="4"/>
  <c r="AS15" i="4"/>
  <c r="AT15" i="4"/>
  <c r="AV15" i="4"/>
  <c r="AW15" i="4"/>
  <c r="AX15" i="4"/>
  <c r="AY15" i="4"/>
  <c r="AZ15" i="4"/>
  <c r="BA15" i="4"/>
  <c r="BB15" i="4"/>
  <c r="W16" i="4"/>
  <c r="X16" i="4"/>
  <c r="Z16" i="4"/>
  <c r="AA16" i="4"/>
  <c r="AB16" i="4"/>
  <c r="AC16" i="4"/>
  <c r="AD16" i="4"/>
  <c r="AE16" i="4"/>
  <c r="AF16" i="4"/>
  <c r="AH16" i="4"/>
  <c r="AI16" i="4"/>
  <c r="AK16" i="4"/>
  <c r="AL16" i="4"/>
  <c r="AM16" i="4"/>
  <c r="AN16" i="4"/>
  <c r="AO16" i="4"/>
  <c r="AP16" i="4"/>
  <c r="AQ16" i="4"/>
  <c r="AS16" i="4"/>
  <c r="AT16" i="4"/>
  <c r="AV16" i="4"/>
  <c r="AW16" i="4"/>
  <c r="AX16" i="4"/>
  <c r="AY16" i="4"/>
  <c r="AZ16" i="4"/>
  <c r="BA16" i="4"/>
  <c r="BB16" i="4"/>
  <c r="W17" i="4"/>
  <c r="X17" i="4"/>
  <c r="Z17" i="4"/>
  <c r="AA17" i="4"/>
  <c r="AB17" i="4"/>
  <c r="AC17" i="4"/>
  <c r="AD17" i="4"/>
  <c r="AE17" i="4"/>
  <c r="AF17" i="4"/>
  <c r="AH17" i="4"/>
  <c r="AI17" i="4"/>
  <c r="AK17" i="4"/>
  <c r="AL17" i="4"/>
  <c r="AM17" i="4"/>
  <c r="AN17" i="4"/>
  <c r="AO17" i="4"/>
  <c r="AP17" i="4"/>
  <c r="AQ17" i="4"/>
  <c r="AS17" i="4"/>
  <c r="AT17" i="4"/>
  <c r="AV17" i="4"/>
  <c r="AW17" i="4"/>
  <c r="AX17" i="4"/>
  <c r="AY17" i="4"/>
  <c r="AZ17" i="4"/>
  <c r="BA17" i="4"/>
  <c r="BB17" i="4"/>
  <c r="W18" i="4"/>
  <c r="X18" i="4"/>
  <c r="Z18" i="4"/>
  <c r="AA18" i="4"/>
  <c r="AB18" i="4"/>
  <c r="AC18" i="4"/>
  <c r="AD18" i="4"/>
  <c r="AE18" i="4"/>
  <c r="AF18" i="4"/>
  <c r="AH18" i="4"/>
  <c r="AI18" i="4"/>
  <c r="AK18" i="4"/>
  <c r="AL18" i="4"/>
  <c r="AM18" i="4"/>
  <c r="AN18" i="4"/>
  <c r="AO18" i="4"/>
  <c r="AP18" i="4"/>
  <c r="AQ18" i="4"/>
  <c r="AS18" i="4"/>
  <c r="AT18" i="4"/>
  <c r="AV18" i="4"/>
  <c r="AW18" i="4"/>
  <c r="AX18" i="4"/>
  <c r="AY18" i="4"/>
  <c r="AZ18" i="4"/>
  <c r="BA18" i="4"/>
  <c r="BB18" i="4"/>
  <c r="W19" i="4"/>
  <c r="X19" i="4"/>
  <c r="Z19" i="4"/>
  <c r="AA19" i="4"/>
  <c r="AB19" i="4"/>
  <c r="AC19" i="4"/>
  <c r="AD19" i="4"/>
  <c r="AE19" i="4"/>
  <c r="AF19" i="4"/>
  <c r="AH19" i="4"/>
  <c r="AI19" i="4"/>
  <c r="AK19" i="4"/>
  <c r="AL19" i="4"/>
  <c r="AM19" i="4"/>
  <c r="AN19" i="4"/>
  <c r="AO19" i="4"/>
  <c r="AP19" i="4"/>
  <c r="AQ19" i="4"/>
  <c r="AS19" i="4"/>
  <c r="AT19" i="4"/>
  <c r="AV19" i="4"/>
  <c r="AW19" i="4"/>
  <c r="AX19" i="4"/>
  <c r="AY19" i="4"/>
  <c r="AZ19" i="4"/>
  <c r="BA19" i="4"/>
  <c r="BB19" i="4"/>
  <c r="AB20" i="4"/>
  <c r="AM20" i="4"/>
  <c r="AX20" i="4"/>
  <c r="W21" i="4"/>
  <c r="X21" i="4"/>
  <c r="Z21" i="4"/>
  <c r="AA21" i="4"/>
  <c r="AB21" i="4"/>
  <c r="AC21" i="4"/>
  <c r="AD21" i="4"/>
  <c r="AE21" i="4"/>
  <c r="AF21" i="4"/>
  <c r="AH21" i="4"/>
  <c r="AI21" i="4"/>
  <c r="AK21" i="4"/>
  <c r="AL21" i="4"/>
  <c r="AM21" i="4"/>
  <c r="AN21" i="4"/>
  <c r="AO21" i="4"/>
  <c r="AP21" i="4"/>
  <c r="AQ21" i="4"/>
  <c r="AS21" i="4"/>
  <c r="AT21" i="4"/>
  <c r="AV21" i="4"/>
  <c r="AW21" i="4"/>
  <c r="AX21" i="4"/>
  <c r="AY21" i="4"/>
  <c r="AZ21" i="4"/>
  <c r="BA21" i="4"/>
  <c r="BB21" i="4"/>
  <c r="W22" i="4"/>
  <c r="X22" i="4"/>
  <c r="Z22" i="4"/>
  <c r="AA22" i="4"/>
  <c r="AB22" i="4"/>
  <c r="AC22" i="4"/>
  <c r="AD22" i="4"/>
  <c r="AE22" i="4"/>
  <c r="AF22" i="4"/>
  <c r="AH22" i="4"/>
  <c r="AI22" i="4"/>
  <c r="AK22" i="4"/>
  <c r="AL22" i="4"/>
  <c r="AM22" i="4"/>
  <c r="AN22" i="4"/>
  <c r="AO22" i="4"/>
  <c r="AP22" i="4"/>
  <c r="AQ22" i="4"/>
  <c r="AS22" i="4"/>
  <c r="AT22" i="4"/>
  <c r="AV22" i="4"/>
  <c r="AW22" i="4"/>
  <c r="AX22" i="4"/>
  <c r="AY22" i="4"/>
  <c r="AZ22" i="4"/>
  <c r="BA22" i="4"/>
  <c r="BB22" i="4"/>
  <c r="W23" i="4"/>
  <c r="X23" i="4"/>
  <c r="Z23" i="4"/>
  <c r="AA23" i="4"/>
  <c r="AB23" i="4"/>
  <c r="AC23" i="4"/>
  <c r="AD23" i="4"/>
  <c r="AE23" i="4"/>
  <c r="AF23" i="4"/>
  <c r="AH23" i="4"/>
  <c r="AI23" i="4"/>
  <c r="AK23" i="4"/>
  <c r="AL23" i="4"/>
  <c r="AM23" i="4"/>
  <c r="AN23" i="4"/>
  <c r="AO23" i="4"/>
  <c r="AP23" i="4"/>
  <c r="AQ23" i="4"/>
  <c r="AS23" i="4"/>
  <c r="AT23" i="4"/>
  <c r="AV23" i="4"/>
  <c r="AW23" i="4"/>
  <c r="AX23" i="4"/>
  <c r="AY23" i="4"/>
  <c r="AZ23" i="4"/>
  <c r="BA23" i="4"/>
  <c r="BB23" i="4"/>
  <c r="W24" i="4"/>
  <c r="X24" i="4"/>
  <c r="Z24" i="4"/>
  <c r="AA24" i="4"/>
  <c r="AB24" i="4"/>
  <c r="AC24" i="4"/>
  <c r="AD24" i="4"/>
  <c r="AE24" i="4"/>
  <c r="AF24" i="4"/>
  <c r="AH24" i="4"/>
  <c r="AI24" i="4"/>
  <c r="AK24" i="4"/>
  <c r="AL24" i="4"/>
  <c r="AM24" i="4"/>
  <c r="AN24" i="4"/>
  <c r="AO24" i="4"/>
  <c r="AP24" i="4"/>
  <c r="AQ24" i="4"/>
  <c r="AS24" i="4"/>
  <c r="AT24" i="4"/>
  <c r="AV24" i="4"/>
  <c r="AW24" i="4"/>
  <c r="AX24" i="4"/>
  <c r="AY24" i="4"/>
  <c r="AZ24" i="4"/>
  <c r="BA24" i="4"/>
  <c r="BB24" i="4"/>
  <c r="W26" i="4"/>
  <c r="X26" i="4"/>
  <c r="Z26" i="4"/>
  <c r="AA26" i="4"/>
  <c r="AB26" i="4"/>
  <c r="AC26" i="4"/>
  <c r="AD26" i="4"/>
  <c r="AE26" i="4"/>
  <c r="AF26" i="4"/>
  <c r="AH26" i="4"/>
  <c r="AI26" i="4"/>
  <c r="AK26" i="4"/>
  <c r="AL26" i="4"/>
  <c r="AM26" i="4"/>
  <c r="AN26" i="4"/>
  <c r="AO26" i="4"/>
  <c r="AP26" i="4"/>
  <c r="AQ26" i="4"/>
  <c r="AS26" i="4"/>
  <c r="BZ26" i="4" s="1"/>
  <c r="AT26" i="4"/>
  <c r="AV26" i="4"/>
  <c r="AW26" i="4"/>
  <c r="AX26" i="4"/>
  <c r="AY26" i="4"/>
  <c r="AZ26" i="4"/>
  <c r="BA26" i="4"/>
  <c r="BB26" i="4"/>
  <c r="W27" i="4"/>
  <c r="X27" i="4"/>
  <c r="Z27" i="4"/>
  <c r="AA27" i="4"/>
  <c r="AB27" i="4"/>
  <c r="AC27" i="4"/>
  <c r="AD27" i="4"/>
  <c r="AE27" i="4"/>
  <c r="AF27" i="4"/>
  <c r="AH27" i="4"/>
  <c r="AI27" i="4"/>
  <c r="AK27" i="4"/>
  <c r="AL27" i="4"/>
  <c r="AM27" i="4"/>
  <c r="AN27" i="4"/>
  <c r="AO27" i="4"/>
  <c r="AP27" i="4"/>
  <c r="AQ27" i="4"/>
  <c r="AS27" i="4"/>
  <c r="AT27" i="4"/>
  <c r="AV27" i="4"/>
  <c r="AW27" i="4"/>
  <c r="AX27" i="4"/>
  <c r="AY27" i="4"/>
  <c r="AZ27" i="4"/>
  <c r="BA27" i="4"/>
  <c r="BB27" i="4"/>
  <c r="W28" i="4"/>
  <c r="X28" i="4"/>
  <c r="AA28" i="4"/>
  <c r="AB28" i="4"/>
  <c r="AC28" i="4"/>
  <c r="AD28" i="4"/>
  <c r="AE28" i="4"/>
  <c r="AF28" i="4"/>
  <c r="AH28" i="4"/>
  <c r="AI28" i="4"/>
  <c r="AL28" i="4"/>
  <c r="AM28" i="4"/>
  <c r="AN28" i="4"/>
  <c r="AO28" i="4"/>
  <c r="AP28" i="4"/>
  <c r="AQ28" i="4"/>
  <c r="AS28" i="4"/>
  <c r="AT28" i="4"/>
  <c r="AW28" i="4"/>
  <c r="AX28" i="4"/>
  <c r="AY28" i="4"/>
  <c r="AZ28" i="4"/>
  <c r="BA28" i="4"/>
  <c r="BB28" i="4"/>
  <c r="W29" i="4"/>
  <c r="X29" i="4"/>
  <c r="Z29" i="4"/>
  <c r="AA29" i="4"/>
  <c r="AB29" i="4"/>
  <c r="AC29" i="4"/>
  <c r="AD29" i="4"/>
  <c r="AE29" i="4"/>
  <c r="AF29" i="4"/>
  <c r="AH29" i="4"/>
  <c r="AI29" i="4"/>
  <c r="AK29" i="4"/>
  <c r="AL29" i="4"/>
  <c r="AM29" i="4"/>
  <c r="AN29" i="4"/>
  <c r="AO29" i="4"/>
  <c r="AP29" i="4"/>
  <c r="AQ29" i="4"/>
  <c r="AS29" i="4"/>
  <c r="AT29" i="4"/>
  <c r="AV29" i="4"/>
  <c r="AW29" i="4"/>
  <c r="AX29" i="4"/>
  <c r="AY29" i="4"/>
  <c r="AZ29" i="4"/>
  <c r="BA29" i="4"/>
  <c r="BB29" i="4"/>
  <c r="W30" i="4"/>
  <c r="X30" i="4"/>
  <c r="Z30" i="4"/>
  <c r="AA30" i="4"/>
  <c r="AB30" i="4"/>
  <c r="AC30" i="4"/>
  <c r="AD30" i="4"/>
  <c r="AE30" i="4"/>
  <c r="AF30" i="4"/>
  <c r="AH30" i="4"/>
  <c r="BO30" i="4" s="1"/>
  <c r="AI30" i="4"/>
  <c r="AK30" i="4"/>
  <c r="AL30" i="4"/>
  <c r="AM30" i="4"/>
  <c r="AN30" i="4"/>
  <c r="AO30" i="4"/>
  <c r="AP30" i="4"/>
  <c r="AQ30" i="4"/>
  <c r="AS30" i="4"/>
  <c r="AT30" i="4"/>
  <c r="AV30" i="4"/>
  <c r="AW30" i="4"/>
  <c r="AX30" i="4"/>
  <c r="AY30" i="4"/>
  <c r="AZ30" i="4"/>
  <c r="BA30" i="4"/>
  <c r="BB30" i="4"/>
  <c r="W31" i="4"/>
  <c r="X31" i="4"/>
  <c r="Z31" i="4"/>
  <c r="AA31" i="4"/>
  <c r="AB31" i="4"/>
  <c r="AC31" i="4"/>
  <c r="AD31" i="4"/>
  <c r="AE31" i="4"/>
  <c r="AF31" i="4"/>
  <c r="AH31" i="4"/>
  <c r="AI31" i="4"/>
  <c r="AK31" i="4"/>
  <c r="AL31" i="4"/>
  <c r="AM31" i="4"/>
  <c r="AN31" i="4"/>
  <c r="AO31" i="4"/>
  <c r="AP31" i="4"/>
  <c r="AQ31" i="4"/>
  <c r="AS31" i="4"/>
  <c r="BZ31" i="4" s="1"/>
  <c r="AT31" i="4"/>
  <c r="AV31" i="4"/>
  <c r="AW31" i="4"/>
  <c r="AX31" i="4"/>
  <c r="AY31" i="4"/>
  <c r="AZ31" i="4"/>
  <c r="BA31" i="4"/>
  <c r="BB31" i="4"/>
  <c r="W32" i="4"/>
  <c r="X32" i="4"/>
  <c r="Z32" i="4"/>
  <c r="AA32" i="4"/>
  <c r="AB32" i="4"/>
  <c r="AC32" i="4"/>
  <c r="AD32" i="4"/>
  <c r="AE32" i="4"/>
  <c r="AF32" i="4"/>
  <c r="AH32" i="4"/>
  <c r="AI32" i="4"/>
  <c r="AK32" i="4"/>
  <c r="AL32" i="4"/>
  <c r="AM32" i="4"/>
  <c r="AN32" i="4"/>
  <c r="AO32" i="4"/>
  <c r="AP32" i="4"/>
  <c r="AQ32" i="4"/>
  <c r="AS32" i="4"/>
  <c r="AT32" i="4"/>
  <c r="AV32" i="4"/>
  <c r="AW32" i="4"/>
  <c r="AX32" i="4"/>
  <c r="AY32" i="4"/>
  <c r="AZ32" i="4"/>
  <c r="BA32" i="4"/>
  <c r="BB32" i="4"/>
  <c r="W33" i="4"/>
  <c r="X33" i="4"/>
  <c r="Z33" i="4"/>
  <c r="AA33" i="4"/>
  <c r="AB33" i="4"/>
  <c r="AC33" i="4"/>
  <c r="AD33" i="4"/>
  <c r="AE33" i="4"/>
  <c r="AF33" i="4"/>
  <c r="AH33" i="4"/>
  <c r="AI33" i="4"/>
  <c r="AK33" i="4"/>
  <c r="AL33" i="4"/>
  <c r="BS33" i="4" s="1"/>
  <c r="AM33" i="4"/>
  <c r="AN33" i="4"/>
  <c r="AO33" i="4"/>
  <c r="AP33" i="4"/>
  <c r="BW33" i="4" s="1"/>
  <c r="AQ33" i="4"/>
  <c r="AS33" i="4"/>
  <c r="AT33" i="4"/>
  <c r="AV33" i="4"/>
  <c r="AW33" i="4"/>
  <c r="AX33" i="4"/>
  <c r="CE33" i="4" s="1"/>
  <c r="AY33" i="4"/>
  <c r="AZ33" i="4"/>
  <c r="BA33" i="4"/>
  <c r="BB33" i="4"/>
  <c r="W34" i="4"/>
  <c r="X34" i="4"/>
  <c r="Z34" i="4"/>
  <c r="AA34" i="4"/>
  <c r="AB34" i="4"/>
  <c r="AC34" i="4"/>
  <c r="AD34" i="4"/>
  <c r="AE34" i="4"/>
  <c r="AF34" i="4"/>
  <c r="AH34" i="4"/>
  <c r="AI34" i="4"/>
  <c r="AK34" i="4"/>
  <c r="AL34" i="4"/>
  <c r="AM34" i="4"/>
  <c r="AN34" i="4"/>
  <c r="AO34" i="4"/>
  <c r="AP34" i="4"/>
  <c r="AQ34" i="4"/>
  <c r="AS34" i="4"/>
  <c r="AT34" i="4"/>
  <c r="AV34" i="4"/>
  <c r="AW34" i="4"/>
  <c r="AX34" i="4"/>
  <c r="AY34" i="4"/>
  <c r="AZ34" i="4"/>
  <c r="BA34" i="4"/>
  <c r="BB34" i="4"/>
  <c r="W35" i="4"/>
  <c r="X35" i="4"/>
  <c r="Z35" i="4"/>
  <c r="AA35" i="4"/>
  <c r="AB35" i="4"/>
  <c r="AC35" i="4"/>
  <c r="AD35" i="4"/>
  <c r="AE35" i="4"/>
  <c r="AF35" i="4"/>
  <c r="AH35" i="4"/>
  <c r="AI35" i="4"/>
  <c r="AK35" i="4"/>
  <c r="AL35" i="4"/>
  <c r="AM35" i="4"/>
  <c r="AN35" i="4"/>
  <c r="AO35" i="4"/>
  <c r="AP35" i="4"/>
  <c r="AQ35" i="4"/>
  <c r="AS35" i="4"/>
  <c r="BZ35" i="4" s="1"/>
  <c r="AT35" i="4"/>
  <c r="AV35" i="4"/>
  <c r="AW35" i="4"/>
  <c r="AX35" i="4"/>
  <c r="AY35" i="4"/>
  <c r="AZ35" i="4"/>
  <c r="BA35" i="4"/>
  <c r="BB35" i="4"/>
  <c r="W36" i="4"/>
  <c r="X36" i="4"/>
  <c r="Z36" i="4"/>
  <c r="AA36" i="4"/>
  <c r="AB36" i="4"/>
  <c r="AC36" i="4"/>
  <c r="AD36" i="4"/>
  <c r="AE36" i="4"/>
  <c r="AF36" i="4"/>
  <c r="AH36" i="4"/>
  <c r="AI36" i="4"/>
  <c r="AK36" i="4"/>
  <c r="AL36" i="4"/>
  <c r="AM36" i="4"/>
  <c r="AN36" i="4"/>
  <c r="AO36" i="4"/>
  <c r="AP36" i="4"/>
  <c r="AQ36" i="4"/>
  <c r="AS36" i="4"/>
  <c r="AT36" i="4"/>
  <c r="AV36" i="4"/>
  <c r="AW36" i="4"/>
  <c r="AX36" i="4"/>
  <c r="AY36" i="4"/>
  <c r="AZ36" i="4"/>
  <c r="BA36" i="4"/>
  <c r="BB36" i="4"/>
  <c r="W37" i="4"/>
  <c r="X37" i="4"/>
  <c r="Z37" i="4"/>
  <c r="AA37" i="4"/>
  <c r="AB37" i="4"/>
  <c r="AC37" i="4"/>
  <c r="AD37" i="4"/>
  <c r="AE37" i="4"/>
  <c r="AF37" i="4"/>
  <c r="AH37" i="4"/>
  <c r="AI37" i="4"/>
  <c r="AK37" i="4"/>
  <c r="AL37" i="4"/>
  <c r="AM37" i="4"/>
  <c r="AN37" i="4"/>
  <c r="AO37" i="4"/>
  <c r="AP37" i="4"/>
  <c r="AQ37" i="4"/>
  <c r="AS37" i="4"/>
  <c r="AT37" i="4"/>
  <c r="AV37" i="4"/>
  <c r="AW37" i="4"/>
  <c r="AX37" i="4"/>
  <c r="AY37" i="4"/>
  <c r="AZ37" i="4"/>
  <c r="BA37" i="4"/>
  <c r="BB37" i="4"/>
  <c r="W38" i="4"/>
  <c r="X38" i="4"/>
  <c r="Z38" i="4"/>
  <c r="AA38" i="4"/>
  <c r="AB38" i="4"/>
  <c r="AC38" i="4"/>
  <c r="AD38" i="4"/>
  <c r="AE38" i="4"/>
  <c r="AF38" i="4"/>
  <c r="AH38" i="4"/>
  <c r="AI38" i="4"/>
  <c r="AK38" i="4"/>
  <c r="AL38" i="4"/>
  <c r="AM38" i="4"/>
  <c r="AN38" i="4"/>
  <c r="AO38" i="4"/>
  <c r="AP38" i="4"/>
  <c r="AQ38" i="4"/>
  <c r="AS38" i="4"/>
  <c r="AT38" i="4"/>
  <c r="AV38" i="4"/>
  <c r="AW38" i="4"/>
  <c r="AX38" i="4"/>
  <c r="AY38" i="4"/>
  <c r="AZ38" i="4"/>
  <c r="BA38" i="4"/>
  <c r="BB38" i="4"/>
  <c r="W39" i="4"/>
  <c r="X39" i="4"/>
  <c r="Z39" i="4"/>
  <c r="AA39" i="4"/>
  <c r="AB39" i="4"/>
  <c r="AC39" i="4"/>
  <c r="AD39" i="4"/>
  <c r="AE39" i="4"/>
  <c r="AF39" i="4"/>
  <c r="AH39" i="4"/>
  <c r="AI39" i="4"/>
  <c r="AK39" i="4"/>
  <c r="AL39" i="4"/>
  <c r="AM39" i="4"/>
  <c r="AN39" i="4"/>
  <c r="AO39" i="4"/>
  <c r="AP39" i="4"/>
  <c r="AQ39" i="4"/>
  <c r="AS39" i="4"/>
  <c r="AT39" i="4"/>
  <c r="AV39" i="4"/>
  <c r="AW39" i="4"/>
  <c r="AX39" i="4"/>
  <c r="AY39" i="4"/>
  <c r="AZ39" i="4"/>
  <c r="BA39" i="4"/>
  <c r="BB39" i="4"/>
  <c r="W40" i="4"/>
  <c r="X40" i="4"/>
  <c r="Z40" i="4"/>
  <c r="AA40" i="4"/>
  <c r="AB40" i="4"/>
  <c r="AC40" i="4"/>
  <c r="AD40" i="4"/>
  <c r="AE40" i="4"/>
  <c r="AF40" i="4"/>
  <c r="AH40" i="4"/>
  <c r="AI40" i="4"/>
  <c r="AK40" i="4"/>
  <c r="AL40" i="4"/>
  <c r="AM40" i="4"/>
  <c r="AN40" i="4"/>
  <c r="AO40" i="4"/>
  <c r="AP40" i="4"/>
  <c r="AQ40" i="4"/>
  <c r="AS40" i="4"/>
  <c r="AT40" i="4"/>
  <c r="AV40" i="4"/>
  <c r="AW40" i="4"/>
  <c r="AX40" i="4"/>
  <c r="AY40" i="4"/>
  <c r="AZ40" i="4"/>
  <c r="BA40" i="4"/>
  <c r="BB40" i="4"/>
  <c r="W41" i="4"/>
  <c r="X41" i="4"/>
  <c r="Z41" i="4"/>
  <c r="AA41" i="4"/>
  <c r="AB41" i="4"/>
  <c r="AC41" i="4"/>
  <c r="AD41" i="4"/>
  <c r="AE41" i="4"/>
  <c r="AF41" i="4"/>
  <c r="AH41" i="4"/>
  <c r="AI41" i="4"/>
  <c r="AK41" i="4"/>
  <c r="AL41" i="4"/>
  <c r="AM41" i="4"/>
  <c r="AN41" i="4"/>
  <c r="AO41" i="4"/>
  <c r="AP41" i="4"/>
  <c r="AQ41" i="4"/>
  <c r="AS41" i="4"/>
  <c r="AT41" i="4"/>
  <c r="AV41" i="4"/>
  <c r="AW41" i="4"/>
  <c r="AX41" i="4"/>
  <c r="AY41" i="4"/>
  <c r="AZ41" i="4"/>
  <c r="BA41" i="4"/>
  <c r="BB41" i="4"/>
  <c r="W42" i="4"/>
  <c r="X42" i="4"/>
  <c r="Z42" i="4"/>
  <c r="AA42" i="4"/>
  <c r="AB42" i="4"/>
  <c r="AC42" i="4"/>
  <c r="AD42" i="4"/>
  <c r="AE42" i="4"/>
  <c r="AF42" i="4"/>
  <c r="AH42" i="4"/>
  <c r="AI42" i="4"/>
  <c r="AK42" i="4"/>
  <c r="AL42" i="4"/>
  <c r="AM42" i="4"/>
  <c r="AN42" i="4"/>
  <c r="AO42" i="4"/>
  <c r="AP42" i="4"/>
  <c r="AQ42" i="4"/>
  <c r="AS42" i="4"/>
  <c r="AT42" i="4"/>
  <c r="AV42" i="4"/>
  <c r="AW42" i="4"/>
  <c r="AX42" i="4"/>
  <c r="AY42" i="4"/>
  <c r="AZ42" i="4"/>
  <c r="BA42" i="4"/>
  <c r="BB42" i="4"/>
  <c r="W44" i="4"/>
  <c r="X44" i="4"/>
  <c r="Z44" i="4"/>
  <c r="AA44" i="4"/>
  <c r="AB44" i="4"/>
  <c r="AC44" i="4"/>
  <c r="AD44" i="4"/>
  <c r="AE44" i="4"/>
  <c r="AF44" i="4"/>
  <c r="AH44" i="4"/>
  <c r="AI44" i="4"/>
  <c r="AK44" i="4"/>
  <c r="AL44" i="4"/>
  <c r="AM44" i="4"/>
  <c r="AN44" i="4"/>
  <c r="AO44" i="4"/>
  <c r="AP44" i="4"/>
  <c r="AQ44" i="4"/>
  <c r="AS44" i="4"/>
  <c r="AT44" i="4"/>
  <c r="AV44" i="4"/>
  <c r="AW44" i="4"/>
  <c r="AX44" i="4"/>
  <c r="AY44" i="4"/>
  <c r="AZ44" i="4"/>
  <c r="BA44" i="4"/>
  <c r="BB44" i="4"/>
  <c r="W45" i="4"/>
  <c r="X45" i="4"/>
  <c r="Z45" i="4"/>
  <c r="AA45" i="4"/>
  <c r="AB45" i="4"/>
  <c r="AC45" i="4"/>
  <c r="AD45" i="4"/>
  <c r="AE45" i="4"/>
  <c r="AF45" i="4"/>
  <c r="AH45" i="4"/>
  <c r="AI45" i="4"/>
  <c r="AK45" i="4"/>
  <c r="AL45" i="4"/>
  <c r="AM45" i="4"/>
  <c r="AN45" i="4"/>
  <c r="AO45" i="4"/>
  <c r="AP45" i="4"/>
  <c r="AQ45" i="4"/>
  <c r="AS45" i="4"/>
  <c r="AT45" i="4"/>
  <c r="AV45" i="4"/>
  <c r="AW45" i="4"/>
  <c r="AX45" i="4"/>
  <c r="AY45" i="4"/>
  <c r="AZ45" i="4"/>
  <c r="BA45" i="4"/>
  <c r="BB45" i="4"/>
  <c r="W46" i="4"/>
  <c r="X46" i="4"/>
  <c r="Z46" i="4"/>
  <c r="AA46" i="4"/>
  <c r="AB46" i="4"/>
  <c r="AC46" i="4"/>
  <c r="AD46" i="4"/>
  <c r="AE46" i="4"/>
  <c r="AF46" i="4"/>
  <c r="AH46" i="4"/>
  <c r="AI46" i="4"/>
  <c r="AK46" i="4"/>
  <c r="AL46" i="4"/>
  <c r="AM46" i="4"/>
  <c r="AN46" i="4"/>
  <c r="AO46" i="4"/>
  <c r="AP46" i="4"/>
  <c r="AQ46" i="4"/>
  <c r="AS46" i="4"/>
  <c r="AT46" i="4"/>
  <c r="AV46" i="4"/>
  <c r="AW46" i="4"/>
  <c r="AX46" i="4"/>
  <c r="AY46" i="4"/>
  <c r="AZ46" i="4"/>
  <c r="BA46" i="4"/>
  <c r="BB46" i="4"/>
  <c r="W47" i="4"/>
  <c r="X47" i="4"/>
  <c r="Z47" i="4"/>
  <c r="AA47" i="4"/>
  <c r="AB47" i="4"/>
  <c r="AC47" i="4"/>
  <c r="AD47" i="4"/>
  <c r="AE47" i="4"/>
  <c r="AF47" i="4"/>
  <c r="AH47" i="4"/>
  <c r="AI47" i="4"/>
  <c r="AK47" i="4"/>
  <c r="AL47" i="4"/>
  <c r="AM47" i="4"/>
  <c r="AN47" i="4"/>
  <c r="AO47" i="4"/>
  <c r="AP47" i="4"/>
  <c r="AQ47" i="4"/>
  <c r="AS47" i="4"/>
  <c r="AT47" i="4"/>
  <c r="AV47" i="4"/>
  <c r="AW47" i="4"/>
  <c r="AX47" i="4"/>
  <c r="AY47" i="4"/>
  <c r="AZ47" i="4"/>
  <c r="BA47" i="4"/>
  <c r="BB47" i="4"/>
  <c r="W48" i="4"/>
  <c r="X48" i="4"/>
  <c r="Z48" i="4"/>
  <c r="AA48" i="4"/>
  <c r="AB48" i="4"/>
  <c r="AC48" i="4"/>
  <c r="AD48" i="4"/>
  <c r="AE48" i="4"/>
  <c r="AF48" i="4"/>
  <c r="AH48" i="4"/>
  <c r="AI48" i="4"/>
  <c r="AK48" i="4"/>
  <c r="AL48" i="4"/>
  <c r="AM48" i="4"/>
  <c r="AN48" i="4"/>
  <c r="AO48" i="4"/>
  <c r="AP48" i="4"/>
  <c r="AQ48" i="4"/>
  <c r="AS48" i="4"/>
  <c r="AT48" i="4"/>
  <c r="AV48" i="4"/>
  <c r="AW48" i="4"/>
  <c r="AX48" i="4"/>
  <c r="AY48" i="4"/>
  <c r="AZ48" i="4"/>
  <c r="BA48" i="4"/>
  <c r="BB48" i="4"/>
  <c r="W49" i="4"/>
  <c r="X49" i="4"/>
  <c r="Z49" i="4"/>
  <c r="AA49" i="4"/>
  <c r="AB49" i="4"/>
  <c r="AC49" i="4"/>
  <c r="AD49" i="4"/>
  <c r="AE49" i="4"/>
  <c r="AF49" i="4"/>
  <c r="AH49" i="4"/>
  <c r="AI49" i="4"/>
  <c r="AK49" i="4"/>
  <c r="AL49" i="4"/>
  <c r="AM49" i="4"/>
  <c r="AN49" i="4"/>
  <c r="AO49" i="4"/>
  <c r="AP49" i="4"/>
  <c r="AQ49" i="4"/>
  <c r="AS49" i="4"/>
  <c r="AT49" i="4"/>
  <c r="AV49" i="4"/>
  <c r="AW49" i="4"/>
  <c r="AX49" i="4"/>
  <c r="AY49" i="4"/>
  <c r="AZ49" i="4"/>
  <c r="BA49" i="4"/>
  <c r="BB49" i="4"/>
  <c r="W50" i="4"/>
  <c r="X50" i="4"/>
  <c r="Z50" i="4"/>
  <c r="AA50" i="4"/>
  <c r="AB50" i="4"/>
  <c r="AC50" i="4"/>
  <c r="AD50" i="4"/>
  <c r="AE50" i="4"/>
  <c r="AF50" i="4"/>
  <c r="AH50" i="4"/>
  <c r="AI50" i="4"/>
  <c r="AK50" i="4"/>
  <c r="AL50" i="4"/>
  <c r="AM50" i="4"/>
  <c r="AN50" i="4"/>
  <c r="AO50" i="4"/>
  <c r="AP50" i="4"/>
  <c r="AQ50" i="4"/>
  <c r="AS50" i="4"/>
  <c r="AT50" i="4"/>
  <c r="AV50" i="4"/>
  <c r="AW50" i="4"/>
  <c r="AX50" i="4"/>
  <c r="AY50" i="4"/>
  <c r="AZ50" i="4"/>
  <c r="BA50" i="4"/>
  <c r="BB50" i="4"/>
  <c r="W51" i="4"/>
  <c r="X51" i="4"/>
  <c r="Z51" i="4"/>
  <c r="AA51" i="4"/>
  <c r="AB51" i="4"/>
  <c r="AC51" i="4"/>
  <c r="AD51" i="4"/>
  <c r="AE51" i="4"/>
  <c r="AF51" i="4"/>
  <c r="AH51" i="4"/>
  <c r="AI51" i="4"/>
  <c r="AK51" i="4"/>
  <c r="AL51" i="4"/>
  <c r="AM51" i="4"/>
  <c r="AN51" i="4"/>
  <c r="AO51" i="4"/>
  <c r="AP51" i="4"/>
  <c r="AQ51" i="4"/>
  <c r="AS51" i="4"/>
  <c r="AT51" i="4"/>
  <c r="AV51" i="4"/>
  <c r="AW51" i="4"/>
  <c r="AX51" i="4"/>
  <c r="AY51" i="4"/>
  <c r="AZ51" i="4"/>
  <c r="BA51" i="4"/>
  <c r="BB51" i="4"/>
  <c r="W52" i="4"/>
  <c r="X52" i="4"/>
  <c r="Z52" i="4"/>
  <c r="AA52" i="4"/>
  <c r="AB52" i="4"/>
  <c r="AC52" i="4"/>
  <c r="AD52" i="4"/>
  <c r="AE52" i="4"/>
  <c r="AF52" i="4"/>
  <c r="AH52" i="4"/>
  <c r="AI52" i="4"/>
  <c r="AK52" i="4"/>
  <c r="AL52" i="4"/>
  <c r="AM52" i="4"/>
  <c r="AN52" i="4"/>
  <c r="AO52" i="4"/>
  <c r="AP52" i="4"/>
  <c r="AQ52" i="4"/>
  <c r="AS52" i="4"/>
  <c r="AT52" i="4"/>
  <c r="AV52" i="4"/>
  <c r="AW52" i="4"/>
  <c r="AX52" i="4"/>
  <c r="AY52" i="4"/>
  <c r="AZ52" i="4"/>
  <c r="BA52" i="4"/>
  <c r="BB52" i="4"/>
  <c r="W53" i="4"/>
  <c r="X53" i="4"/>
  <c r="Z53" i="4"/>
  <c r="AA53" i="4"/>
  <c r="AB53" i="4"/>
  <c r="AC53" i="4"/>
  <c r="AD53" i="4"/>
  <c r="AE53" i="4"/>
  <c r="AF53" i="4"/>
  <c r="AH53" i="4"/>
  <c r="AI53" i="4"/>
  <c r="AK53" i="4"/>
  <c r="AL53" i="4"/>
  <c r="AM53" i="4"/>
  <c r="AN53" i="4"/>
  <c r="AO53" i="4"/>
  <c r="AP53" i="4"/>
  <c r="AQ53" i="4"/>
  <c r="AS53" i="4"/>
  <c r="AT53" i="4"/>
  <c r="AV53" i="4"/>
  <c r="AW53" i="4"/>
  <c r="AX53" i="4"/>
  <c r="AY53" i="4"/>
  <c r="AZ53" i="4"/>
  <c r="BA53" i="4"/>
  <c r="BB53" i="4"/>
  <c r="A1" i="12"/>
  <c r="H296" i="12"/>
  <c r="H297" i="12"/>
  <c r="H298" i="12"/>
  <c r="G301" i="12"/>
  <c r="H301" i="12"/>
  <c r="G302" i="12"/>
  <c r="H302" i="12"/>
  <c r="G303" i="12"/>
  <c r="H303" i="12"/>
  <c r="G304" i="12"/>
  <c r="H304" i="12"/>
  <c r="G305" i="12"/>
  <c r="H305" i="12"/>
  <c r="G306" i="12"/>
  <c r="H306" i="12"/>
  <c r="G307" i="12"/>
  <c r="H307" i="12"/>
  <c r="G308" i="12"/>
  <c r="H308" i="12"/>
  <c r="G309" i="12"/>
  <c r="H309" i="12"/>
  <c r="G310" i="12"/>
  <c r="H310" i="12"/>
  <c r="G311" i="12"/>
  <c r="H311" i="12"/>
  <c r="G312" i="12"/>
  <c r="H312" i="12"/>
  <c r="H299" i="12"/>
  <c r="V5" i="8"/>
  <c r="A299" i="12"/>
  <c r="A300" i="12"/>
  <c r="A301" i="12"/>
  <c r="A302" i="12"/>
  <c r="A303" i="12"/>
  <c r="A304" i="12"/>
  <c r="A305" i="12"/>
  <c r="A306" i="12"/>
  <c r="A307" i="12"/>
  <c r="FK59" i="8"/>
  <c r="FH59" i="8"/>
  <c r="EZ59" i="8"/>
  <c r="EW59" i="8"/>
  <c r="EO59" i="8"/>
  <c r="EL59" i="8"/>
  <c r="ED59" i="8"/>
  <c r="EA59" i="8"/>
  <c r="DS59" i="8"/>
  <c r="DP59" i="8"/>
  <c r="DH59" i="8"/>
  <c r="DE59" i="8"/>
  <c r="CW59" i="8"/>
  <c r="CT59" i="8"/>
  <c r="CL59" i="8"/>
  <c r="CI59" i="8"/>
  <c r="CA59" i="8"/>
  <c r="BX59" i="8"/>
  <c r="BP59" i="8"/>
  <c r="BM59" i="8"/>
  <c r="BE59" i="8"/>
  <c r="BB59" i="8"/>
  <c r="BA59" i="8"/>
  <c r="AZ59" i="8"/>
  <c r="AY59" i="8"/>
  <c r="AX59" i="8"/>
  <c r="AW59" i="8"/>
  <c r="AV59" i="8"/>
  <c r="AS59" i="8"/>
  <c r="AR59" i="8"/>
  <c r="AP59" i="8"/>
  <c r="DO59" i="8" s="1"/>
  <c r="AO59" i="8"/>
  <c r="AN59" i="8"/>
  <c r="DM59" i="8" s="1"/>
  <c r="AM59" i="8"/>
  <c r="DL59" i="8" s="1"/>
  <c r="AL59" i="8"/>
  <c r="DK59" i="8" s="1"/>
  <c r="AK59" i="8"/>
  <c r="DJ59" i="8" s="1"/>
  <c r="AH59" i="8"/>
  <c r="DG59" i="8" s="1"/>
  <c r="AG59" i="8"/>
  <c r="AE59" i="8"/>
  <c r="DD59" i="8" s="1"/>
  <c r="AD59" i="8"/>
  <c r="AC59" i="8"/>
  <c r="DB59" i="8" s="1"/>
  <c r="AB59" i="8"/>
  <c r="DA59" i="8" s="1"/>
  <c r="AA59" i="8"/>
  <c r="CO59" i="8" s="1"/>
  <c r="Z59" i="8"/>
  <c r="W59" i="8"/>
  <c r="CV59" i="8" s="1"/>
  <c r="V59" i="8"/>
  <c r="T59" i="8"/>
  <c r="EV59" i="8" s="1"/>
  <c r="S59" i="8"/>
  <c r="BV59" i="8" s="1"/>
  <c r="R59" i="8"/>
  <c r="BU59" i="8" s="1"/>
  <c r="Q59" i="8"/>
  <c r="CE59" i="8" s="1"/>
  <c r="P59" i="8"/>
  <c r="ER59" i="8" s="1"/>
  <c r="O59" i="8"/>
  <c r="BR59" i="8" s="1"/>
  <c r="N59" i="8"/>
  <c r="H59" i="8"/>
  <c r="D59" i="8"/>
  <c r="FK58" i="8"/>
  <c r="FH58" i="8"/>
  <c r="EZ58" i="8"/>
  <c r="EW58" i="8"/>
  <c r="EO58" i="8"/>
  <c r="EL58" i="8"/>
  <c r="ED58" i="8"/>
  <c r="EA58" i="8"/>
  <c r="DS58" i="8"/>
  <c r="DP58" i="8"/>
  <c r="DH58" i="8"/>
  <c r="DE58" i="8"/>
  <c r="CW58" i="8"/>
  <c r="CT58" i="8"/>
  <c r="CL58" i="8"/>
  <c r="CI58" i="8"/>
  <c r="CA58" i="8"/>
  <c r="BX58" i="8"/>
  <c r="BP58" i="8"/>
  <c r="BM58" i="8"/>
  <c r="BE58" i="8"/>
  <c r="BB58" i="8"/>
  <c r="BA58" i="8"/>
  <c r="AZ58" i="8"/>
  <c r="AY58" i="8"/>
  <c r="AX58" i="8"/>
  <c r="AW58" i="8"/>
  <c r="AV58" i="8"/>
  <c r="AS58" i="8"/>
  <c r="AR58" i="8"/>
  <c r="AP58" i="8"/>
  <c r="AO58" i="8"/>
  <c r="DN58" i="8" s="1"/>
  <c r="AN58" i="8"/>
  <c r="DM58" i="8" s="1"/>
  <c r="AM58" i="8"/>
  <c r="DL58" i="8" s="1"/>
  <c r="AL58" i="8"/>
  <c r="AK58" i="8"/>
  <c r="AH58" i="8"/>
  <c r="DG58" i="8" s="1"/>
  <c r="AG58" i="8"/>
  <c r="AE58" i="8"/>
  <c r="AD58" i="8"/>
  <c r="DC58" i="8" s="1"/>
  <c r="AC58" i="8"/>
  <c r="FE58" i="8" s="1"/>
  <c r="AB58" i="8"/>
  <c r="DA58" i="8" s="1"/>
  <c r="AA58" i="8"/>
  <c r="CO58" i="8" s="1"/>
  <c r="Z58" i="8"/>
  <c r="CN58" i="8" s="1"/>
  <c r="W58" i="8"/>
  <c r="CK58" i="8" s="1"/>
  <c r="V58" i="8"/>
  <c r="T58" i="8"/>
  <c r="DZ58" i="8" s="1"/>
  <c r="S58" i="8"/>
  <c r="BK58" i="8" s="1"/>
  <c r="R58" i="8"/>
  <c r="BU58" i="8" s="1"/>
  <c r="Q58" i="8"/>
  <c r="CE58" i="8" s="1"/>
  <c r="P58" i="8"/>
  <c r="O58" i="8"/>
  <c r="N58" i="8"/>
  <c r="H58" i="8"/>
  <c r="D58" i="8"/>
  <c r="FK57" i="8"/>
  <c r="FH57" i="8"/>
  <c r="EZ57" i="8"/>
  <c r="EW57" i="8"/>
  <c r="EO57" i="8"/>
  <c r="EL57" i="8"/>
  <c r="ED57" i="8"/>
  <c r="EA57" i="8"/>
  <c r="DS57" i="8"/>
  <c r="DP57" i="8"/>
  <c r="DH57" i="8"/>
  <c r="DE57" i="8"/>
  <c r="CW57" i="8"/>
  <c r="CT57" i="8"/>
  <c r="CL57" i="8"/>
  <c r="CI57" i="8"/>
  <c r="CA57" i="8"/>
  <c r="BX57" i="8"/>
  <c r="BP57" i="8"/>
  <c r="BM57" i="8"/>
  <c r="BE57" i="8"/>
  <c r="BB57" i="8"/>
  <c r="BA57" i="8"/>
  <c r="AZ57" i="8"/>
  <c r="AY57" i="8"/>
  <c r="AX57" i="8"/>
  <c r="AW57" i="8"/>
  <c r="AV57" i="8"/>
  <c r="AS57" i="8"/>
  <c r="AR57" i="8"/>
  <c r="AP57" i="8"/>
  <c r="DO57" i="8" s="1"/>
  <c r="AO57" i="8"/>
  <c r="DN57" i="8" s="1"/>
  <c r="AN57" i="8"/>
  <c r="AM57" i="8"/>
  <c r="DL57" i="8" s="1"/>
  <c r="AL57" i="8"/>
  <c r="DK57" i="8" s="1"/>
  <c r="AK57" i="8"/>
  <c r="DJ57" i="8" s="1"/>
  <c r="AH57" i="8"/>
  <c r="DG57" i="8" s="1"/>
  <c r="AG57" i="8"/>
  <c r="AE57" i="8"/>
  <c r="CS57" i="8" s="1"/>
  <c r="AD57" i="8"/>
  <c r="AC57" i="8"/>
  <c r="DB57" i="8" s="1"/>
  <c r="AB57" i="8"/>
  <c r="AA57" i="8"/>
  <c r="CO57" i="8" s="1"/>
  <c r="Z57" i="8"/>
  <c r="W57" i="8"/>
  <c r="EY57" i="8" s="1"/>
  <c r="V57" i="8"/>
  <c r="T57" i="8"/>
  <c r="EV57" i="8" s="1"/>
  <c r="S57" i="8"/>
  <c r="R57" i="8"/>
  <c r="DX57" i="8" s="1"/>
  <c r="Q57" i="8"/>
  <c r="BI57" i="8" s="1"/>
  <c r="P57" i="8"/>
  <c r="ER57" i="8" s="1"/>
  <c r="O57" i="8"/>
  <c r="N57" i="8"/>
  <c r="H57" i="8"/>
  <c r="D57" i="8"/>
  <c r="FK56" i="8"/>
  <c r="FH56" i="8"/>
  <c r="EZ56" i="8"/>
  <c r="EW56" i="8"/>
  <c r="EO56" i="8"/>
  <c r="EL56" i="8"/>
  <c r="ED56" i="8"/>
  <c r="EA56" i="8"/>
  <c r="DS56" i="8"/>
  <c r="DP56" i="8"/>
  <c r="DH56" i="8"/>
  <c r="DE56" i="8"/>
  <c r="CW56" i="8"/>
  <c r="CT56" i="8"/>
  <c r="CL56" i="8"/>
  <c r="CI56" i="8"/>
  <c r="CA56" i="8"/>
  <c r="BX56" i="8"/>
  <c r="BP56" i="8"/>
  <c r="BM56" i="8"/>
  <c r="BE56" i="8"/>
  <c r="BB56" i="8"/>
  <c r="BA56" i="8"/>
  <c r="AZ56" i="8"/>
  <c r="AY56" i="8"/>
  <c r="AX56" i="8"/>
  <c r="AW56" i="8"/>
  <c r="AV56" i="8"/>
  <c r="AS56" i="8"/>
  <c r="AR56" i="8"/>
  <c r="AP56" i="8"/>
  <c r="DO56" i="8" s="1"/>
  <c r="AO56" i="8"/>
  <c r="DN56" i="8" s="1"/>
  <c r="AN56" i="8"/>
  <c r="AM56" i="8"/>
  <c r="DL56" i="8" s="1"/>
  <c r="AL56" i="8"/>
  <c r="DK56" i="8" s="1"/>
  <c r="AK56" i="8"/>
  <c r="DJ56" i="8" s="1"/>
  <c r="AH56" i="8"/>
  <c r="AG56" i="8"/>
  <c r="DF56" i="8" s="1"/>
  <c r="AE56" i="8"/>
  <c r="DD56" i="8" s="1"/>
  <c r="AD56" i="8"/>
  <c r="FF56" i="8" s="1"/>
  <c r="AC56" i="8"/>
  <c r="AB56" i="8"/>
  <c r="DA56" i="8" s="1"/>
  <c r="AA56" i="8"/>
  <c r="CZ56" i="8" s="1"/>
  <c r="Z56" i="8"/>
  <c r="CN56" i="8" s="1"/>
  <c r="W56" i="8"/>
  <c r="EY56" i="8" s="1"/>
  <c r="V56" i="8"/>
  <c r="EX56" i="8" s="1"/>
  <c r="T56" i="8"/>
  <c r="FR56" i="8" s="1"/>
  <c r="S56" i="8"/>
  <c r="FQ56" i="8" s="1"/>
  <c r="R56" i="8"/>
  <c r="Q56" i="8"/>
  <c r="BT56" i="8" s="1"/>
  <c r="P56" i="8"/>
  <c r="FN56" i="8" s="1"/>
  <c r="O56" i="8"/>
  <c r="EF56" i="8" s="1"/>
  <c r="N56" i="8"/>
  <c r="H56" i="8"/>
  <c r="D56" i="8"/>
  <c r="FK55" i="8"/>
  <c r="FH55" i="8"/>
  <c r="EZ55" i="8"/>
  <c r="EW55" i="8"/>
  <c r="EO55" i="8"/>
  <c r="EL55" i="8"/>
  <c r="ED55" i="8"/>
  <c r="EA55" i="8"/>
  <c r="DS55" i="8"/>
  <c r="DP55" i="8"/>
  <c r="DH55" i="8"/>
  <c r="DE55" i="8"/>
  <c r="CW55" i="8"/>
  <c r="CT55" i="8"/>
  <c r="CL55" i="8"/>
  <c r="CI55" i="8"/>
  <c r="CA55" i="8"/>
  <c r="BX55" i="8"/>
  <c r="BP55" i="8"/>
  <c r="BM55" i="8"/>
  <c r="BE55" i="8"/>
  <c r="BB55" i="8"/>
  <c r="BA55" i="8"/>
  <c r="AZ55" i="8"/>
  <c r="AY55" i="8"/>
  <c r="AX55" i="8"/>
  <c r="AW55" i="8"/>
  <c r="AP55" i="8"/>
  <c r="AO55" i="8"/>
  <c r="AN55" i="8"/>
  <c r="AM55" i="8"/>
  <c r="AL55" i="8"/>
  <c r="AE55" i="8"/>
  <c r="AD55" i="8"/>
  <c r="AC55" i="8"/>
  <c r="AB55" i="8"/>
  <c r="AA55" i="8"/>
  <c r="T55" i="8"/>
  <c r="S55" i="8"/>
  <c r="R55" i="8"/>
  <c r="Q55" i="8"/>
  <c r="P55" i="8"/>
  <c r="FK54" i="8"/>
  <c r="FH54" i="8"/>
  <c r="EZ54" i="8"/>
  <c r="EW54" i="8"/>
  <c r="EO54" i="8"/>
  <c r="EL54" i="8"/>
  <c r="ED54" i="8"/>
  <c r="EA54" i="8"/>
  <c r="DS54" i="8"/>
  <c r="DP54" i="8"/>
  <c r="DH54" i="8"/>
  <c r="DE54" i="8"/>
  <c r="CW54" i="8"/>
  <c r="CT54" i="8"/>
  <c r="CL54" i="8"/>
  <c r="CI54" i="8"/>
  <c r="CA54" i="8"/>
  <c r="BX54" i="8"/>
  <c r="BP54" i="8"/>
  <c r="BM54" i="8"/>
  <c r="BE54" i="8"/>
  <c r="BB54" i="8"/>
  <c r="BA54" i="8"/>
  <c r="AZ54" i="8"/>
  <c r="AY54" i="8"/>
  <c r="AX54" i="8"/>
  <c r="AW54" i="8"/>
  <c r="AP54" i="8"/>
  <c r="AO54" i="8"/>
  <c r="AN54" i="8"/>
  <c r="AM54" i="8"/>
  <c r="AL54" i="8"/>
  <c r="AE54" i="8"/>
  <c r="AD54" i="8"/>
  <c r="AC54" i="8"/>
  <c r="AB54" i="8"/>
  <c r="AA54" i="8"/>
  <c r="CN54" i="8"/>
  <c r="T54" i="8"/>
  <c r="S54" i="8"/>
  <c r="R54" i="8"/>
  <c r="CF54" i="8" s="1"/>
  <c r="Q54" i="8"/>
  <c r="P54" i="8"/>
  <c r="FK53" i="8"/>
  <c r="FH53" i="8"/>
  <c r="EZ53" i="8"/>
  <c r="EW53" i="8"/>
  <c r="EO53" i="8"/>
  <c r="EL53" i="8"/>
  <c r="ED53" i="8"/>
  <c r="EA53" i="8"/>
  <c r="DS53" i="8"/>
  <c r="DP53" i="8"/>
  <c r="DH53" i="8"/>
  <c r="DE53" i="8"/>
  <c r="CW53" i="8"/>
  <c r="CT53" i="8"/>
  <c r="CL53" i="8"/>
  <c r="CI53" i="8"/>
  <c r="CA53" i="8"/>
  <c r="BX53" i="8"/>
  <c r="BP53" i="8"/>
  <c r="BM53" i="8"/>
  <c r="BE53" i="8"/>
  <c r="BB53" i="8"/>
  <c r="BA53" i="8"/>
  <c r="AZ53" i="8"/>
  <c r="AY53" i="8"/>
  <c r="AX53" i="8"/>
  <c r="AW53" i="8"/>
  <c r="AV53" i="8"/>
  <c r="AS53" i="8"/>
  <c r="AR53" i="8"/>
  <c r="AP53" i="8"/>
  <c r="AO53" i="8"/>
  <c r="DN53" i="8" s="1"/>
  <c r="AN53" i="8"/>
  <c r="AM53" i="8"/>
  <c r="DL53" i="8" s="1"/>
  <c r="AL53" i="8"/>
  <c r="DK53" i="8" s="1"/>
  <c r="AK53" i="8"/>
  <c r="DJ53" i="8" s="1"/>
  <c r="AH53" i="8"/>
  <c r="DG53" i="8" s="1"/>
  <c r="AG53" i="8"/>
  <c r="DF53" i="8" s="1"/>
  <c r="AE53" i="8"/>
  <c r="FG53" i="8" s="1"/>
  <c r="AD53" i="8"/>
  <c r="AC53" i="8"/>
  <c r="AB53" i="8"/>
  <c r="DA53" i="8" s="1"/>
  <c r="AA53" i="8"/>
  <c r="CO53" i="8" s="1"/>
  <c r="Z53" i="8"/>
  <c r="CN53" i="8" s="1"/>
  <c r="W53" i="8"/>
  <c r="CK53" i="8" s="1"/>
  <c r="V53" i="8"/>
  <c r="CJ53" i="8" s="1"/>
  <c r="T53" i="8"/>
  <c r="S53" i="8"/>
  <c r="BK53" i="8" s="1"/>
  <c r="R53" i="8"/>
  <c r="BU53" i="8" s="1"/>
  <c r="Q53" i="8"/>
  <c r="CE53" i="8" s="1"/>
  <c r="P53" i="8"/>
  <c r="O53" i="8"/>
  <c r="CC53" i="8" s="1"/>
  <c r="H53" i="8"/>
  <c r="EN53" i="8" s="1"/>
  <c r="D53" i="8"/>
  <c r="EB53" i="8" s="1"/>
  <c r="FK52" i="8"/>
  <c r="FH52" i="8"/>
  <c r="EZ52" i="8"/>
  <c r="EW52" i="8"/>
  <c r="EO52" i="8"/>
  <c r="EL52" i="8"/>
  <c r="ED52" i="8"/>
  <c r="EA52" i="8"/>
  <c r="DS52" i="8"/>
  <c r="DP52" i="8"/>
  <c r="DH52" i="8"/>
  <c r="DE52" i="8"/>
  <c r="CW52" i="8"/>
  <c r="CT52" i="8"/>
  <c r="CL52" i="8"/>
  <c r="CI52" i="8"/>
  <c r="CA52" i="8"/>
  <c r="BX52" i="8"/>
  <c r="BP52" i="8"/>
  <c r="BM52" i="8"/>
  <c r="BE52" i="8"/>
  <c r="BB52" i="8"/>
  <c r="BA52" i="8"/>
  <c r="AZ52" i="8"/>
  <c r="AY52" i="8"/>
  <c r="AX52" i="8"/>
  <c r="AW52" i="8"/>
  <c r="AV52" i="8"/>
  <c r="AS52" i="8"/>
  <c r="AR52" i="8"/>
  <c r="AP52" i="8"/>
  <c r="AO52" i="8"/>
  <c r="AN52" i="8"/>
  <c r="AM52" i="8"/>
  <c r="DL52" i="8" s="1"/>
  <c r="AL52" i="8"/>
  <c r="AK52" i="8"/>
  <c r="DJ52" i="8" s="1"/>
  <c r="AH52" i="8"/>
  <c r="AG52" i="8"/>
  <c r="AE52" i="8"/>
  <c r="AD52" i="8"/>
  <c r="AC52" i="8"/>
  <c r="FE52" i="8" s="1"/>
  <c r="AB52" i="8"/>
  <c r="DA52" i="8" s="1"/>
  <c r="AA52" i="8"/>
  <c r="FC52" i="8" s="1"/>
  <c r="Z52" i="8"/>
  <c r="W52" i="8"/>
  <c r="CK52" i="8" s="1"/>
  <c r="V52" i="8"/>
  <c r="CJ52" i="8" s="1"/>
  <c r="T52" i="8"/>
  <c r="S52" i="8"/>
  <c r="R52" i="8"/>
  <c r="BJ52" i="8" s="1"/>
  <c r="Q52" i="8"/>
  <c r="ES52" i="8" s="1"/>
  <c r="P52" i="8"/>
  <c r="O52" i="8"/>
  <c r="FM52" i="8" s="1"/>
  <c r="N52" i="8"/>
  <c r="BQ52" i="8" s="1"/>
  <c r="H52" i="8"/>
  <c r="D52" i="8"/>
  <c r="FK51" i="8"/>
  <c r="FH51" i="8"/>
  <c r="EZ51" i="8"/>
  <c r="EW51" i="8"/>
  <c r="EO51" i="8"/>
  <c r="EL51" i="8"/>
  <c r="ED51" i="8"/>
  <c r="EA51" i="8"/>
  <c r="DS51" i="8"/>
  <c r="DP51" i="8"/>
  <c r="DH51" i="8"/>
  <c r="DE51" i="8"/>
  <c r="CW51" i="8"/>
  <c r="CT51" i="8"/>
  <c r="CL51" i="8"/>
  <c r="CI51" i="8"/>
  <c r="CA51" i="8"/>
  <c r="BX51" i="8"/>
  <c r="BP51" i="8"/>
  <c r="BM51" i="8"/>
  <c r="BE51" i="8"/>
  <c r="BB51" i="8"/>
  <c r="BA51" i="8"/>
  <c r="AZ51" i="8"/>
  <c r="AY51" i="8"/>
  <c r="AX51" i="8"/>
  <c r="AW51" i="8"/>
  <c r="AV51" i="8"/>
  <c r="AS51" i="8"/>
  <c r="AR51" i="8"/>
  <c r="AP51" i="8"/>
  <c r="DO51" i="8" s="1"/>
  <c r="AO51" i="8"/>
  <c r="DN51" i="8" s="1"/>
  <c r="AN51" i="8"/>
  <c r="DM51" i="8" s="1"/>
  <c r="AM51" i="8"/>
  <c r="AL51" i="8"/>
  <c r="DK51" i="8" s="1"/>
  <c r="AK51" i="8"/>
  <c r="DJ51" i="8" s="1"/>
  <c r="AH51" i="8"/>
  <c r="AG51" i="8"/>
  <c r="DF51" i="8" s="1"/>
  <c r="AE51" i="8"/>
  <c r="DD51" i="8" s="1"/>
  <c r="AD51" i="8"/>
  <c r="AC51" i="8"/>
  <c r="AB51" i="8"/>
  <c r="CP51" i="8" s="1"/>
  <c r="AA51" i="8"/>
  <c r="CZ51" i="8" s="1"/>
  <c r="Z51" i="8"/>
  <c r="W51" i="8"/>
  <c r="V51" i="8"/>
  <c r="CU51" i="8" s="1"/>
  <c r="T51" i="8"/>
  <c r="BW51" i="8" s="1"/>
  <c r="S51" i="8"/>
  <c r="CG51" i="8" s="1"/>
  <c r="R51" i="8"/>
  <c r="Q51" i="8"/>
  <c r="EH51" i="8" s="1"/>
  <c r="P51" i="8"/>
  <c r="CD51" i="8" s="1"/>
  <c r="O51" i="8"/>
  <c r="N51" i="8"/>
  <c r="H51" i="8"/>
  <c r="D51" i="8"/>
  <c r="FK50" i="8"/>
  <c r="FH50" i="8"/>
  <c r="EZ50" i="8"/>
  <c r="EW50" i="8"/>
  <c r="EO50" i="8"/>
  <c r="EL50" i="8"/>
  <c r="ED50" i="8"/>
  <c r="EA50" i="8"/>
  <c r="DS50" i="8"/>
  <c r="DP50" i="8"/>
  <c r="DH50" i="8"/>
  <c r="DE50" i="8"/>
  <c r="CW50" i="8"/>
  <c r="CT50" i="8"/>
  <c r="CL50" i="8"/>
  <c r="CI50" i="8"/>
  <c r="CA50" i="8"/>
  <c r="BX50" i="8"/>
  <c r="BP50" i="8"/>
  <c r="BM50" i="8"/>
  <c r="BE50" i="8"/>
  <c r="BB50" i="8"/>
  <c r="BA50" i="8"/>
  <c r="AZ50" i="8"/>
  <c r="AY50" i="8"/>
  <c r="AX50" i="8"/>
  <c r="AW50" i="8"/>
  <c r="AV50" i="8"/>
  <c r="AS50" i="8"/>
  <c r="AR50" i="8"/>
  <c r="AP50" i="8"/>
  <c r="DO50" i="8" s="1"/>
  <c r="AO50" i="8"/>
  <c r="DN50" i="8" s="1"/>
  <c r="AN50" i="8"/>
  <c r="DM50" i="8" s="1"/>
  <c r="AM50" i="8"/>
  <c r="AL50" i="8"/>
  <c r="DK50" i="8" s="1"/>
  <c r="AK50" i="8"/>
  <c r="DJ50" i="8" s="1"/>
  <c r="AH50" i="8"/>
  <c r="AG50" i="8"/>
  <c r="AE50" i="8"/>
  <c r="CS50" i="8" s="1"/>
  <c r="AD50" i="8"/>
  <c r="CR50" i="8" s="1"/>
  <c r="AC50" i="8"/>
  <c r="FE50" i="8" s="1"/>
  <c r="AB50" i="8"/>
  <c r="CP50" i="8" s="1"/>
  <c r="AA50" i="8"/>
  <c r="CO50" i="8" s="1"/>
  <c r="Z50" i="8"/>
  <c r="CY50" i="8" s="1"/>
  <c r="W50" i="8"/>
  <c r="V50" i="8"/>
  <c r="T50" i="8"/>
  <c r="EV50" i="8" s="1"/>
  <c r="S50" i="8"/>
  <c r="EU50" i="8" s="1"/>
  <c r="R50" i="8"/>
  <c r="Q50" i="8"/>
  <c r="P50" i="8"/>
  <c r="BS50" i="8" s="1"/>
  <c r="O50" i="8"/>
  <c r="H50" i="8"/>
  <c r="D50" i="8"/>
  <c r="FK49" i="8"/>
  <c r="FH49" i="8"/>
  <c r="EZ49" i="8"/>
  <c r="EW49" i="8"/>
  <c r="EO49" i="8"/>
  <c r="EL49" i="8"/>
  <c r="ED49" i="8"/>
  <c r="EA49" i="8"/>
  <c r="DS49" i="8"/>
  <c r="DP49" i="8"/>
  <c r="DH49" i="8"/>
  <c r="DE49" i="8"/>
  <c r="CW49" i="8"/>
  <c r="CT49" i="8"/>
  <c r="CL49" i="8"/>
  <c r="CI49" i="8"/>
  <c r="CA49" i="8"/>
  <c r="BX49" i="8"/>
  <c r="BP49" i="8"/>
  <c r="BM49" i="8"/>
  <c r="BE49" i="8"/>
  <c r="BB49" i="8"/>
  <c r="BA49" i="8"/>
  <c r="AZ49" i="8"/>
  <c r="AY49" i="8"/>
  <c r="AX49" i="8"/>
  <c r="AW49" i="8"/>
  <c r="AV49" i="8"/>
  <c r="AS49" i="8"/>
  <c r="AR49" i="8"/>
  <c r="AP49" i="8"/>
  <c r="DO49" i="8" s="1"/>
  <c r="AO49" i="8"/>
  <c r="DN49" i="8" s="1"/>
  <c r="AN49" i="8"/>
  <c r="DM49" i="8" s="1"/>
  <c r="AM49" i="8"/>
  <c r="DL49" i="8" s="1"/>
  <c r="AL49" i="8"/>
  <c r="DK49" i="8" s="1"/>
  <c r="AK49" i="8"/>
  <c r="DJ49" i="8" s="1"/>
  <c r="AH49" i="8"/>
  <c r="DG49" i="8" s="1"/>
  <c r="AG49" i="8"/>
  <c r="DF49" i="8" s="1"/>
  <c r="AE49" i="8"/>
  <c r="DD49" i="8" s="1"/>
  <c r="AD49" i="8"/>
  <c r="FF49" i="8" s="1"/>
  <c r="AC49" i="8"/>
  <c r="FE49" i="8" s="1"/>
  <c r="AB49" i="8"/>
  <c r="FD49" i="8" s="1"/>
  <c r="AA49" i="8"/>
  <c r="Z49" i="8"/>
  <c r="CN49" i="8" s="1"/>
  <c r="W49" i="8"/>
  <c r="EY49" i="8" s="1"/>
  <c r="V49" i="8"/>
  <c r="T49" i="8"/>
  <c r="S49" i="8"/>
  <c r="R49" i="8"/>
  <c r="FP49" i="8" s="1"/>
  <c r="Q49" i="8"/>
  <c r="BI49" i="8" s="1"/>
  <c r="P49" i="8"/>
  <c r="O49" i="8"/>
  <c r="BG49" i="8" s="1"/>
  <c r="H49" i="8"/>
  <c r="EC49" i="8" s="1"/>
  <c r="D49" i="8"/>
  <c r="EM49" i="8" s="1"/>
  <c r="FK48" i="8"/>
  <c r="FH48" i="8"/>
  <c r="EZ48" i="8"/>
  <c r="EW48" i="8"/>
  <c r="EO48" i="8"/>
  <c r="EL48" i="8"/>
  <c r="ED48" i="8"/>
  <c r="EA48" i="8"/>
  <c r="DS48" i="8"/>
  <c r="DP48" i="8"/>
  <c r="DH48" i="8"/>
  <c r="DE48" i="8"/>
  <c r="CW48" i="8"/>
  <c r="CT48" i="8"/>
  <c r="CL48" i="8"/>
  <c r="CI48" i="8"/>
  <c r="CA48" i="8"/>
  <c r="BX48" i="8"/>
  <c r="BP48" i="8"/>
  <c r="BM48" i="8"/>
  <c r="BE48" i="8"/>
  <c r="BB48" i="8"/>
  <c r="BA48" i="8"/>
  <c r="AZ48" i="8"/>
  <c r="AY48" i="8"/>
  <c r="AX48" i="8"/>
  <c r="AW48" i="8"/>
  <c r="AV48" i="8"/>
  <c r="AS48" i="8"/>
  <c r="AR48" i="8"/>
  <c r="AP48" i="8"/>
  <c r="DO48" i="8" s="1"/>
  <c r="AO48" i="8"/>
  <c r="DN48" i="8" s="1"/>
  <c r="AN48" i="8"/>
  <c r="DM48" i="8" s="1"/>
  <c r="AM48" i="8"/>
  <c r="DL48" i="8" s="1"/>
  <c r="AL48" i="8"/>
  <c r="DK48" i="8" s="1"/>
  <c r="AK48" i="8"/>
  <c r="DJ48" i="8" s="1"/>
  <c r="AH48" i="8"/>
  <c r="AG48" i="8"/>
  <c r="DF48" i="8" s="1"/>
  <c r="AE48" i="8"/>
  <c r="DD48" i="8" s="1"/>
  <c r="AD48" i="8"/>
  <c r="AC48" i="8"/>
  <c r="AB48" i="8"/>
  <c r="CP48" i="8" s="1"/>
  <c r="AA48" i="8"/>
  <c r="CO48" i="8" s="1"/>
  <c r="Z48" i="8"/>
  <c r="CY48" i="8" s="1"/>
  <c r="W48" i="8"/>
  <c r="V48" i="8"/>
  <c r="T48" i="8"/>
  <c r="DZ48" i="8" s="1"/>
  <c r="S48" i="8"/>
  <c r="BK48" i="8" s="1"/>
  <c r="R48" i="8"/>
  <c r="Q48" i="8"/>
  <c r="BT48" i="8" s="1"/>
  <c r="P48" i="8"/>
  <c r="BS48" i="8" s="1"/>
  <c r="O48" i="8"/>
  <c r="H48" i="8"/>
  <c r="BZ48" i="8" s="1"/>
  <c r="D48" i="8"/>
  <c r="EM48" i="8" s="1"/>
  <c r="FK47" i="8"/>
  <c r="FH47" i="8"/>
  <c r="EZ47" i="8"/>
  <c r="EW47" i="8"/>
  <c r="EO47" i="8"/>
  <c r="EL47" i="8"/>
  <c r="ED47" i="8"/>
  <c r="EA47" i="8"/>
  <c r="DS47" i="8"/>
  <c r="DP47" i="8"/>
  <c r="DH47" i="8"/>
  <c r="DE47" i="8"/>
  <c r="CW47" i="8"/>
  <c r="CT47" i="8"/>
  <c r="CL47" i="8"/>
  <c r="CI47" i="8"/>
  <c r="CA47" i="8"/>
  <c r="BX47" i="8"/>
  <c r="BP47" i="8"/>
  <c r="BM47" i="8"/>
  <c r="BE47" i="8"/>
  <c r="BB47" i="8"/>
  <c r="BA47" i="8"/>
  <c r="AZ47" i="8"/>
  <c r="AY47" i="8"/>
  <c r="AX47" i="8"/>
  <c r="AW47" i="8"/>
  <c r="AV47" i="8"/>
  <c r="AS47" i="8"/>
  <c r="AR47" i="8"/>
  <c r="AP47" i="8"/>
  <c r="AO47" i="8"/>
  <c r="AN47" i="8"/>
  <c r="DM47" i="8" s="1"/>
  <c r="AM47" i="8"/>
  <c r="DL47" i="8" s="1"/>
  <c r="AL47" i="8"/>
  <c r="AK47" i="8"/>
  <c r="DJ47" i="8" s="1"/>
  <c r="AH47" i="8"/>
  <c r="AG47" i="8"/>
  <c r="DF47" i="8" s="1"/>
  <c r="AE47" i="8"/>
  <c r="AD47" i="8"/>
  <c r="FF47" i="8" s="1"/>
  <c r="AC47" i="8"/>
  <c r="FE47" i="8" s="1"/>
  <c r="AB47" i="8"/>
  <c r="AA47" i="8"/>
  <c r="FC47" i="8" s="1"/>
  <c r="Z47" i="8"/>
  <c r="CY47" i="8" s="1"/>
  <c r="W47" i="8"/>
  <c r="V47" i="8"/>
  <c r="CU47" i="8" s="1"/>
  <c r="T47" i="8"/>
  <c r="S47" i="8"/>
  <c r="DY47" i="8" s="1"/>
  <c r="R47" i="8"/>
  <c r="BU47" i="8" s="1"/>
  <c r="Q47" i="8"/>
  <c r="ES47" i="8" s="1"/>
  <c r="P47" i="8"/>
  <c r="FN47" i="8" s="1"/>
  <c r="O47" i="8"/>
  <c r="FM47" i="8" s="1"/>
  <c r="H47" i="8"/>
  <c r="EC47" i="8" s="1"/>
  <c r="D47" i="8"/>
  <c r="FK46" i="8"/>
  <c r="FH46" i="8"/>
  <c r="EZ46" i="8"/>
  <c r="EW46" i="8"/>
  <c r="EO46" i="8"/>
  <c r="EL46" i="8"/>
  <c r="ED46" i="8"/>
  <c r="EA46" i="8"/>
  <c r="DS46" i="8"/>
  <c r="DP46" i="8"/>
  <c r="DH46" i="8"/>
  <c r="DE46" i="8"/>
  <c r="CW46" i="8"/>
  <c r="CT46" i="8"/>
  <c r="CL46" i="8"/>
  <c r="CI46" i="8"/>
  <c r="CA46" i="8"/>
  <c r="BX46" i="8"/>
  <c r="BP46" i="8"/>
  <c r="BM46" i="8"/>
  <c r="BE46" i="8"/>
  <c r="BB46" i="8"/>
  <c r="BA46" i="8"/>
  <c r="AZ46" i="8"/>
  <c r="AY46" i="8"/>
  <c r="AX46" i="8"/>
  <c r="AW46" i="8"/>
  <c r="AV46" i="8"/>
  <c r="AS46" i="8"/>
  <c r="AR46" i="8"/>
  <c r="AP46" i="8"/>
  <c r="DO46" i="8" s="1"/>
  <c r="AO46" i="8"/>
  <c r="DN46" i="8" s="1"/>
  <c r="AN46" i="8"/>
  <c r="AM46" i="8"/>
  <c r="DL46" i="8" s="1"/>
  <c r="AL46" i="8"/>
  <c r="DK46" i="8" s="1"/>
  <c r="AK46" i="8"/>
  <c r="DJ46" i="8" s="1"/>
  <c r="AH46" i="8"/>
  <c r="AG46" i="8"/>
  <c r="DF46" i="8" s="1"/>
  <c r="AE46" i="8"/>
  <c r="AD46" i="8"/>
  <c r="AC46" i="8"/>
  <c r="AB46" i="8"/>
  <c r="DA46" i="8" s="1"/>
  <c r="AA46" i="8"/>
  <c r="Z46" i="8"/>
  <c r="FB46" i="8" s="1"/>
  <c r="W46" i="8"/>
  <c r="EY46" i="8" s="1"/>
  <c r="V46" i="8"/>
  <c r="CU46" i="8" s="1"/>
  <c r="T46" i="8"/>
  <c r="S46" i="8"/>
  <c r="EU46" i="8" s="1"/>
  <c r="R46" i="8"/>
  <c r="Q46" i="8"/>
  <c r="P46" i="8"/>
  <c r="ER46" i="8" s="1"/>
  <c r="O46" i="8"/>
  <c r="H46" i="8"/>
  <c r="D46" i="8"/>
  <c r="BY46" i="8" s="1"/>
  <c r="FK45" i="8"/>
  <c r="FH45" i="8"/>
  <c r="EZ45" i="8"/>
  <c r="EW45" i="8"/>
  <c r="EO45" i="8"/>
  <c r="EL45" i="8"/>
  <c r="ED45" i="8"/>
  <c r="EA45" i="8"/>
  <c r="DS45" i="8"/>
  <c r="DP45" i="8"/>
  <c r="DH45" i="8"/>
  <c r="DE45" i="8"/>
  <c r="CW45" i="8"/>
  <c r="CT45" i="8"/>
  <c r="CL45" i="8"/>
  <c r="CI45" i="8"/>
  <c r="CA45" i="8"/>
  <c r="BX45" i="8"/>
  <c r="BP45" i="8"/>
  <c r="BM45" i="8"/>
  <c r="BE45" i="8"/>
  <c r="BB45" i="8"/>
  <c r="BA45" i="8"/>
  <c r="AZ45" i="8"/>
  <c r="AY45" i="8"/>
  <c r="AX45" i="8"/>
  <c r="AW45" i="8"/>
  <c r="AV45" i="8"/>
  <c r="AS45" i="8"/>
  <c r="AR45" i="8"/>
  <c r="AP45" i="8"/>
  <c r="DO45" i="8" s="1"/>
  <c r="AO45" i="8"/>
  <c r="DN45" i="8" s="1"/>
  <c r="AN45" i="8"/>
  <c r="DM45" i="8" s="1"/>
  <c r="AM45" i="8"/>
  <c r="DL45" i="8" s="1"/>
  <c r="AL45" i="8"/>
  <c r="AK45" i="8"/>
  <c r="DJ45" i="8" s="1"/>
  <c r="AH45" i="8"/>
  <c r="DG45" i="8" s="1"/>
  <c r="AG45" i="8"/>
  <c r="DF45" i="8" s="1"/>
  <c r="AE45" i="8"/>
  <c r="AD45" i="8"/>
  <c r="DC45" i="8" s="1"/>
  <c r="AC45" i="8"/>
  <c r="AB45" i="8"/>
  <c r="FD45" i="8" s="1"/>
  <c r="AA45" i="8"/>
  <c r="Z45" i="8"/>
  <c r="CY45" i="8" s="1"/>
  <c r="W45" i="8"/>
  <c r="CK45" i="8" s="1"/>
  <c r="V45" i="8"/>
  <c r="T45" i="8"/>
  <c r="EV45" i="8" s="1"/>
  <c r="S45" i="8"/>
  <c r="BK45" i="8" s="1"/>
  <c r="R45" i="8"/>
  <c r="Q45" i="8"/>
  <c r="BT45" i="8" s="1"/>
  <c r="P45" i="8"/>
  <c r="O45" i="8"/>
  <c r="BR45" i="8" s="1"/>
  <c r="H45" i="8"/>
  <c r="D45" i="8"/>
  <c r="FK44" i="8"/>
  <c r="FH44" i="8"/>
  <c r="EZ44" i="8"/>
  <c r="EW44" i="8"/>
  <c r="EO44" i="8"/>
  <c r="EL44" i="8"/>
  <c r="ED44" i="8"/>
  <c r="EA44" i="8"/>
  <c r="DS44" i="8"/>
  <c r="DP44" i="8"/>
  <c r="DH44" i="8"/>
  <c r="DE44" i="8"/>
  <c r="CW44" i="8"/>
  <c r="CT44" i="8"/>
  <c r="CL44" i="8"/>
  <c r="CI44" i="8"/>
  <c r="CA44" i="8"/>
  <c r="BX44" i="8"/>
  <c r="BP44" i="8"/>
  <c r="BM44" i="8"/>
  <c r="BE44" i="8"/>
  <c r="BB44" i="8"/>
  <c r="BA44" i="8"/>
  <c r="AZ44" i="8"/>
  <c r="AY44" i="8"/>
  <c r="AX44" i="8"/>
  <c r="AW44" i="8"/>
  <c r="AV44" i="8"/>
  <c r="AS44" i="8"/>
  <c r="AR44" i="8"/>
  <c r="AP44" i="8"/>
  <c r="DO44" i="8" s="1"/>
  <c r="AO44" i="8"/>
  <c r="DN44" i="8" s="1"/>
  <c r="AN44" i="8"/>
  <c r="DM44" i="8" s="1"/>
  <c r="AM44" i="8"/>
  <c r="AL44" i="8"/>
  <c r="DK44" i="8" s="1"/>
  <c r="AK44" i="8"/>
  <c r="DJ44" i="8" s="1"/>
  <c r="AH44" i="8"/>
  <c r="DG44" i="8" s="1"/>
  <c r="AG44" i="8"/>
  <c r="AE44" i="8"/>
  <c r="AD44" i="8"/>
  <c r="AC44" i="8"/>
  <c r="FE44" i="8" s="1"/>
  <c r="AB44" i="8"/>
  <c r="AA44" i="8"/>
  <c r="FC44" i="8" s="1"/>
  <c r="Z44" i="8"/>
  <c r="W44" i="8"/>
  <c r="CV44" i="8" s="1"/>
  <c r="V44" i="8"/>
  <c r="T44" i="8"/>
  <c r="S44" i="8"/>
  <c r="CG44" i="8" s="1"/>
  <c r="R44" i="8"/>
  <c r="BJ44" i="8" s="1"/>
  <c r="Q44" i="8"/>
  <c r="P44" i="8"/>
  <c r="FN44" i="8" s="1"/>
  <c r="O44" i="8"/>
  <c r="EF44" i="8" s="1"/>
  <c r="N44" i="8"/>
  <c r="H44" i="8"/>
  <c r="D44" i="8"/>
  <c r="FK43" i="8"/>
  <c r="FH43" i="8"/>
  <c r="EZ43" i="8"/>
  <c r="EW43" i="8"/>
  <c r="EO43" i="8"/>
  <c r="EL43" i="8"/>
  <c r="ED43" i="8"/>
  <c r="EA43" i="8"/>
  <c r="DS43" i="8"/>
  <c r="DP43" i="8"/>
  <c r="DH43" i="8"/>
  <c r="DE43" i="8"/>
  <c r="CW43" i="8"/>
  <c r="CT43" i="8"/>
  <c r="CL43" i="8"/>
  <c r="CI43" i="8"/>
  <c r="CA43" i="8"/>
  <c r="BX43" i="8"/>
  <c r="BP43" i="8"/>
  <c r="BM43" i="8"/>
  <c r="BE43" i="8"/>
  <c r="BB43" i="8"/>
  <c r="BA43" i="8"/>
  <c r="AZ43" i="8"/>
  <c r="AY43" i="8"/>
  <c r="AX43" i="8"/>
  <c r="AW43" i="8"/>
  <c r="AV43" i="8"/>
  <c r="AS43" i="8"/>
  <c r="AR43" i="8"/>
  <c r="AP43" i="8"/>
  <c r="AO43" i="8"/>
  <c r="DN43" i="8" s="1"/>
  <c r="AN43" i="8"/>
  <c r="DM43" i="8" s="1"/>
  <c r="AM43" i="8"/>
  <c r="DL43" i="8" s="1"/>
  <c r="AL43" i="8"/>
  <c r="AK43" i="8"/>
  <c r="DJ43" i="8" s="1"/>
  <c r="AH43" i="8"/>
  <c r="DG43" i="8" s="1"/>
  <c r="AG43" i="8"/>
  <c r="DF43" i="8" s="1"/>
  <c r="AE43" i="8"/>
  <c r="AD43" i="8"/>
  <c r="AC43" i="8"/>
  <c r="FE43" i="8" s="1"/>
  <c r="AB43" i="8"/>
  <c r="DA43" i="8" s="1"/>
  <c r="AA43" i="8"/>
  <c r="Z43" i="8"/>
  <c r="FB43" i="8" s="1"/>
  <c r="W43" i="8"/>
  <c r="V43" i="8"/>
  <c r="EX43" i="8" s="1"/>
  <c r="T43" i="8"/>
  <c r="S43" i="8"/>
  <c r="DY43" i="8" s="1"/>
  <c r="R43" i="8"/>
  <c r="Q43" i="8"/>
  <c r="ES43" i="8" s="1"/>
  <c r="P43" i="8"/>
  <c r="BH43" i="8" s="1"/>
  <c r="O43" i="8"/>
  <c r="H43" i="8"/>
  <c r="D43" i="8"/>
  <c r="BC43" i="8" s="1"/>
  <c r="FK42" i="8"/>
  <c r="FH42" i="8"/>
  <c r="EZ42" i="8"/>
  <c r="EW42" i="8"/>
  <c r="EO42" i="8"/>
  <c r="EL42" i="8"/>
  <c r="ED42" i="8"/>
  <c r="EA42" i="8"/>
  <c r="DS42" i="8"/>
  <c r="DP42" i="8"/>
  <c r="DH42" i="8"/>
  <c r="DE42" i="8"/>
  <c r="CW42" i="8"/>
  <c r="CT42" i="8"/>
  <c r="CL42" i="8"/>
  <c r="CI42" i="8"/>
  <c r="CA42" i="8"/>
  <c r="BX42" i="8"/>
  <c r="BP42" i="8"/>
  <c r="BM42" i="8"/>
  <c r="BE42" i="8"/>
  <c r="BB42" i="8"/>
  <c r="BA42" i="8"/>
  <c r="AZ42" i="8"/>
  <c r="AY42" i="8"/>
  <c r="AX42" i="8"/>
  <c r="AW42" i="8"/>
  <c r="AV42" i="8"/>
  <c r="AS42" i="8"/>
  <c r="AR42" i="8"/>
  <c r="AP42" i="8"/>
  <c r="DO42" i="8" s="1"/>
  <c r="AO42" i="8"/>
  <c r="DN42" i="8" s="1"/>
  <c r="AN42" i="8"/>
  <c r="AM42" i="8"/>
  <c r="DL42" i="8" s="1"/>
  <c r="AL42" i="8"/>
  <c r="DK42" i="8" s="1"/>
  <c r="AK42" i="8"/>
  <c r="AH42" i="8"/>
  <c r="AG42" i="8"/>
  <c r="DF42" i="8" s="1"/>
  <c r="AE42" i="8"/>
  <c r="AD42" i="8"/>
  <c r="AC42" i="8"/>
  <c r="FE42" i="8" s="1"/>
  <c r="AB42" i="8"/>
  <c r="DA42" i="8" s="1"/>
  <c r="AA42" i="8"/>
  <c r="Z42" i="8"/>
  <c r="CN42" i="8" s="1"/>
  <c r="W42" i="8"/>
  <c r="V42" i="8"/>
  <c r="T42" i="8"/>
  <c r="S42" i="8"/>
  <c r="BV42" i="8" s="1"/>
  <c r="R42" i="8"/>
  <c r="BJ42" i="8" s="1"/>
  <c r="Q42" i="8"/>
  <c r="EH42" i="8" s="1"/>
  <c r="P42" i="8"/>
  <c r="O42" i="8"/>
  <c r="CC42" i="8" s="1"/>
  <c r="H42" i="8"/>
  <c r="EN42" i="8" s="1"/>
  <c r="D42" i="8"/>
  <c r="BN42" i="8" s="1"/>
  <c r="FK41" i="8"/>
  <c r="FH41" i="8"/>
  <c r="EZ41" i="8"/>
  <c r="EW41" i="8"/>
  <c r="EO41" i="8"/>
  <c r="EL41" i="8"/>
  <c r="ED41" i="8"/>
  <c r="EA41" i="8"/>
  <c r="DS41" i="8"/>
  <c r="DP41" i="8"/>
  <c r="DH41" i="8"/>
  <c r="DE41" i="8"/>
  <c r="CW41" i="8"/>
  <c r="CT41" i="8"/>
  <c r="CL41" i="8"/>
  <c r="CI41" i="8"/>
  <c r="CA41" i="8"/>
  <c r="BX41" i="8"/>
  <c r="BP41" i="8"/>
  <c r="BM41" i="8"/>
  <c r="BE41" i="8"/>
  <c r="BB41" i="8"/>
  <c r="BA41" i="8"/>
  <c r="AZ41" i="8"/>
  <c r="AY41" i="8"/>
  <c r="AX41" i="8"/>
  <c r="AW41" i="8"/>
  <c r="AV41" i="8"/>
  <c r="AS41" i="8"/>
  <c r="AR41" i="8"/>
  <c r="AP41" i="8"/>
  <c r="DO41" i="8" s="1"/>
  <c r="AO41" i="8"/>
  <c r="DN41" i="8" s="1"/>
  <c r="AN41" i="8"/>
  <c r="DM41" i="8" s="1"/>
  <c r="AM41" i="8"/>
  <c r="DL41" i="8" s="1"/>
  <c r="AL41" i="8"/>
  <c r="AK41" i="8"/>
  <c r="DJ41" i="8" s="1"/>
  <c r="AH41" i="8"/>
  <c r="AG41" i="8"/>
  <c r="AE41" i="8"/>
  <c r="DD41" i="8" s="1"/>
  <c r="AD41" i="8"/>
  <c r="DC41" i="8" s="1"/>
  <c r="AC41" i="8"/>
  <c r="AB41" i="8"/>
  <c r="DA41" i="8" s="1"/>
  <c r="AA41" i="8"/>
  <c r="FC41" i="8" s="1"/>
  <c r="Z41" i="8"/>
  <c r="CY41" i="8" s="1"/>
  <c r="W41" i="8"/>
  <c r="V41" i="8"/>
  <c r="EX41" i="8" s="1"/>
  <c r="T41" i="8"/>
  <c r="S41" i="8"/>
  <c r="R41" i="8"/>
  <c r="Q41" i="8"/>
  <c r="EH41" i="8" s="1"/>
  <c r="P41" i="8"/>
  <c r="BS41" i="8" s="1"/>
  <c r="O41" i="8"/>
  <c r="BR41" i="8" s="1"/>
  <c r="BQ41" i="8"/>
  <c r="H41" i="8"/>
  <c r="D41" i="8"/>
  <c r="FK40" i="8"/>
  <c r="FH40" i="8"/>
  <c r="EZ40" i="8"/>
  <c r="EW40" i="8"/>
  <c r="EO40" i="8"/>
  <c r="EL40" i="8"/>
  <c r="ED40" i="8"/>
  <c r="EA40" i="8"/>
  <c r="DS40" i="8"/>
  <c r="DP40" i="8"/>
  <c r="DH40" i="8"/>
  <c r="DE40" i="8"/>
  <c r="CW40" i="8"/>
  <c r="CT40" i="8"/>
  <c r="CL40" i="8"/>
  <c r="CI40" i="8"/>
  <c r="CA40" i="8"/>
  <c r="BX40" i="8"/>
  <c r="BP40" i="8"/>
  <c r="BM40" i="8"/>
  <c r="BE40" i="8"/>
  <c r="BB40" i="8"/>
  <c r="BA40" i="8"/>
  <c r="AZ40" i="8"/>
  <c r="AY40" i="8"/>
  <c r="AX40" i="8"/>
  <c r="AW40" i="8"/>
  <c r="AV40" i="8"/>
  <c r="AS40" i="8"/>
  <c r="AR40" i="8"/>
  <c r="AP40" i="8"/>
  <c r="DO40" i="8" s="1"/>
  <c r="AO40" i="8"/>
  <c r="DN40" i="8" s="1"/>
  <c r="AN40" i="8"/>
  <c r="DM40" i="8" s="1"/>
  <c r="AM40" i="8"/>
  <c r="DL40" i="8" s="1"/>
  <c r="AL40" i="8"/>
  <c r="AK40" i="8"/>
  <c r="AH40" i="8"/>
  <c r="AG40" i="8"/>
  <c r="AE40" i="8"/>
  <c r="AD40" i="8"/>
  <c r="DC40" i="8" s="1"/>
  <c r="AC40" i="8"/>
  <c r="DB40" i="8" s="1"/>
  <c r="AB40" i="8"/>
  <c r="AA40" i="8"/>
  <c r="Z40" i="8"/>
  <c r="CY40" i="8" s="1"/>
  <c r="W40" i="8"/>
  <c r="CK40" i="8" s="1"/>
  <c r="V40" i="8"/>
  <c r="T40" i="8"/>
  <c r="EK40" i="8" s="1"/>
  <c r="S40" i="8"/>
  <c r="R40" i="8"/>
  <c r="Q40" i="8"/>
  <c r="P40" i="8"/>
  <c r="ER40" i="8" s="1"/>
  <c r="O40" i="8"/>
  <c r="N40" i="8"/>
  <c r="BQ40" i="8" s="1"/>
  <c r="H40" i="8"/>
  <c r="D40" i="8"/>
  <c r="FK39" i="8"/>
  <c r="FH39" i="8"/>
  <c r="EZ39" i="8"/>
  <c r="EW39" i="8"/>
  <c r="EO39" i="8"/>
  <c r="EL39" i="8"/>
  <c r="ED39" i="8"/>
  <c r="EA39" i="8"/>
  <c r="DS39" i="8"/>
  <c r="DP39" i="8"/>
  <c r="DH39" i="8"/>
  <c r="DE39" i="8"/>
  <c r="CW39" i="8"/>
  <c r="CT39" i="8"/>
  <c r="CL39" i="8"/>
  <c r="CI39" i="8"/>
  <c r="CA39" i="8"/>
  <c r="BX39" i="8"/>
  <c r="BP39" i="8"/>
  <c r="BM39" i="8"/>
  <c r="BE39" i="8"/>
  <c r="BB39" i="8"/>
  <c r="BA39" i="8"/>
  <c r="AZ39" i="8"/>
  <c r="AY39" i="8"/>
  <c r="AX39" i="8"/>
  <c r="AW39" i="8"/>
  <c r="AV39" i="8"/>
  <c r="AS39" i="8"/>
  <c r="AR39" i="8"/>
  <c r="AP39" i="8"/>
  <c r="DO39" i="8" s="1"/>
  <c r="AO39" i="8"/>
  <c r="AN39" i="8"/>
  <c r="DM39" i="8" s="1"/>
  <c r="AM39" i="8"/>
  <c r="DL39" i="8" s="1"/>
  <c r="AL39" i="8"/>
  <c r="DK39" i="8" s="1"/>
  <c r="AK39" i="8"/>
  <c r="DJ39" i="8" s="1"/>
  <c r="AH39" i="8"/>
  <c r="DG39" i="8" s="1"/>
  <c r="AG39" i="8"/>
  <c r="DF39" i="8" s="1"/>
  <c r="AE39" i="8"/>
  <c r="AD39" i="8"/>
  <c r="DC39" i="8" s="1"/>
  <c r="AC39" i="8"/>
  <c r="DB39" i="8" s="1"/>
  <c r="AB39" i="8"/>
  <c r="CP39" i="8" s="1"/>
  <c r="AA39" i="8"/>
  <c r="Z39" i="8"/>
  <c r="CY39" i="8" s="1"/>
  <c r="W39" i="8"/>
  <c r="EY39" i="8" s="1"/>
  <c r="V39" i="8"/>
  <c r="EX39" i="8" s="1"/>
  <c r="T39" i="8"/>
  <c r="EK39" i="8" s="1"/>
  <c r="S39" i="8"/>
  <c r="BV39" i="8" s="1"/>
  <c r="R39" i="8"/>
  <c r="Q39" i="8"/>
  <c r="DW39" i="8" s="1"/>
  <c r="P39" i="8"/>
  <c r="O39" i="8"/>
  <c r="FM39" i="8" s="1"/>
  <c r="H39" i="8"/>
  <c r="DR39" i="8" s="1"/>
  <c r="D39" i="8"/>
  <c r="FK38" i="8"/>
  <c r="FH38" i="8"/>
  <c r="EZ38" i="8"/>
  <c r="EW38" i="8"/>
  <c r="EO38" i="8"/>
  <c r="EL38" i="8"/>
  <c r="ED38" i="8"/>
  <c r="EA38" i="8"/>
  <c r="DS38" i="8"/>
  <c r="DP38" i="8"/>
  <c r="DH38" i="8"/>
  <c r="DE38" i="8"/>
  <c r="CW38" i="8"/>
  <c r="CT38" i="8"/>
  <c r="CL38" i="8"/>
  <c r="CI38" i="8"/>
  <c r="CA38" i="8"/>
  <c r="BX38" i="8"/>
  <c r="BP38" i="8"/>
  <c r="BM38" i="8"/>
  <c r="BE38" i="8"/>
  <c r="BB38" i="8"/>
  <c r="BA38" i="8"/>
  <c r="AZ38" i="8"/>
  <c r="AY38" i="8"/>
  <c r="AX38" i="8"/>
  <c r="AW38" i="8"/>
  <c r="AV38" i="8"/>
  <c r="AS38" i="8"/>
  <c r="AR38" i="8"/>
  <c r="AP38" i="8"/>
  <c r="DO38" i="8" s="1"/>
  <c r="AO38" i="8"/>
  <c r="DN38" i="8" s="1"/>
  <c r="AN38" i="8"/>
  <c r="DM38" i="8" s="1"/>
  <c r="AM38" i="8"/>
  <c r="DL38" i="8" s="1"/>
  <c r="AL38" i="8"/>
  <c r="DK38" i="8" s="1"/>
  <c r="AK38" i="8"/>
  <c r="DJ38" i="8" s="1"/>
  <c r="AH38" i="8"/>
  <c r="AG38" i="8"/>
  <c r="DF38" i="8" s="1"/>
  <c r="AE38" i="8"/>
  <c r="AD38" i="8"/>
  <c r="DC38" i="8" s="1"/>
  <c r="AC38" i="8"/>
  <c r="AB38" i="8"/>
  <c r="DA38" i="8" s="1"/>
  <c r="AA38" i="8"/>
  <c r="Z38" i="8"/>
  <c r="CY38" i="8" s="1"/>
  <c r="W38" i="8"/>
  <c r="EY38" i="8" s="1"/>
  <c r="V38" i="8"/>
  <c r="CJ38" i="8" s="1"/>
  <c r="T38" i="8"/>
  <c r="DZ38" i="8" s="1"/>
  <c r="S38" i="8"/>
  <c r="BV38" i="8" s="1"/>
  <c r="R38" i="8"/>
  <c r="Q38" i="8"/>
  <c r="DW38" i="8" s="1"/>
  <c r="P38" i="8"/>
  <c r="O38" i="8"/>
  <c r="N38" i="8"/>
  <c r="H38" i="8"/>
  <c r="D38" i="8"/>
  <c r="FK37" i="8"/>
  <c r="FH37" i="8"/>
  <c r="EZ37" i="8"/>
  <c r="EW37" i="8"/>
  <c r="EO37" i="8"/>
  <c r="EL37" i="8"/>
  <c r="ED37" i="8"/>
  <c r="EA37" i="8"/>
  <c r="DS37" i="8"/>
  <c r="DP37" i="8"/>
  <c r="DH37" i="8"/>
  <c r="DE37" i="8"/>
  <c r="CW37" i="8"/>
  <c r="CT37" i="8"/>
  <c r="CL37" i="8"/>
  <c r="CI37" i="8"/>
  <c r="CA37" i="8"/>
  <c r="BX37" i="8"/>
  <c r="BP37" i="8"/>
  <c r="BM37" i="8"/>
  <c r="BE37" i="8"/>
  <c r="BB37" i="8"/>
  <c r="BA37" i="8"/>
  <c r="AZ37" i="8"/>
  <c r="AY37" i="8"/>
  <c r="AX37" i="8"/>
  <c r="AW37" i="8"/>
  <c r="AV37" i="8"/>
  <c r="AS37" i="8"/>
  <c r="AR37" i="8"/>
  <c r="AP37" i="8"/>
  <c r="DO37" i="8" s="1"/>
  <c r="AO37" i="8"/>
  <c r="AN37" i="8"/>
  <c r="DM37" i="8" s="1"/>
  <c r="AM37" i="8"/>
  <c r="DL37" i="8" s="1"/>
  <c r="AL37" i="8"/>
  <c r="DK37" i="8" s="1"/>
  <c r="AK37" i="8"/>
  <c r="DJ37" i="8" s="1"/>
  <c r="AH37" i="8"/>
  <c r="DG37" i="8" s="1"/>
  <c r="AG37" i="8"/>
  <c r="AE37" i="8"/>
  <c r="DD37" i="8" s="1"/>
  <c r="AD37" i="8"/>
  <c r="AC37" i="8"/>
  <c r="DB37" i="8" s="1"/>
  <c r="AB37" i="8"/>
  <c r="AA37" i="8"/>
  <c r="Z37" i="8"/>
  <c r="W37" i="8"/>
  <c r="CK37" i="8" s="1"/>
  <c r="V37" i="8"/>
  <c r="CJ37" i="8" s="1"/>
  <c r="T37" i="8"/>
  <c r="BW37" i="8" s="1"/>
  <c r="S37" i="8"/>
  <c r="R37" i="8"/>
  <c r="DX37" i="8" s="1"/>
  <c r="Q37" i="8"/>
  <c r="BI37" i="8" s="1"/>
  <c r="P37" i="8"/>
  <c r="FN37" i="8" s="1"/>
  <c r="O37" i="8"/>
  <c r="N37" i="8"/>
  <c r="H37" i="8"/>
  <c r="D37" i="8"/>
  <c r="FH36" i="8"/>
  <c r="EW36" i="8"/>
  <c r="EL36" i="8"/>
  <c r="EA36" i="8"/>
  <c r="DP36" i="8"/>
  <c r="DE36" i="8"/>
  <c r="CT36" i="8"/>
  <c r="CI36" i="8"/>
  <c r="BX36" i="8"/>
  <c r="BM36" i="8"/>
  <c r="BB36" i="8"/>
  <c r="BA36" i="8"/>
  <c r="AZ36" i="8"/>
  <c r="AY36" i="8"/>
  <c r="AX36" i="8"/>
  <c r="AW36" i="8"/>
  <c r="AV36" i="8"/>
  <c r="AS36" i="8"/>
  <c r="AR36" i="8"/>
  <c r="AP36" i="8"/>
  <c r="DO36" i="8" s="1"/>
  <c r="AO36" i="8"/>
  <c r="DN36" i="8" s="1"/>
  <c r="AN36" i="8"/>
  <c r="DM36" i="8" s="1"/>
  <c r="AM36" i="8"/>
  <c r="DL36" i="8" s="1"/>
  <c r="AL36" i="8"/>
  <c r="DK36" i="8" s="1"/>
  <c r="AK36" i="8"/>
  <c r="DJ36" i="8" s="1"/>
  <c r="AH36" i="8"/>
  <c r="DG36" i="8" s="1"/>
  <c r="AG36" i="8"/>
  <c r="DF36" i="8" s="1"/>
  <c r="AE36" i="8"/>
  <c r="CS36" i="8" s="1"/>
  <c r="AD36" i="8"/>
  <c r="DC36" i="8" s="1"/>
  <c r="AC36" i="8"/>
  <c r="AB36" i="8"/>
  <c r="AA36" i="8"/>
  <c r="CO36" i="8" s="1"/>
  <c r="Z36" i="8"/>
  <c r="CY36" i="8" s="1"/>
  <c r="W36" i="8"/>
  <c r="CK36" i="8" s="1"/>
  <c r="V36" i="8"/>
  <c r="T36" i="8"/>
  <c r="EK36" i="8" s="1"/>
  <c r="S36" i="8"/>
  <c r="DY36" i="8" s="1"/>
  <c r="R36" i="8"/>
  <c r="Q36" i="8"/>
  <c r="P36" i="8"/>
  <c r="O36" i="8"/>
  <c r="N36" i="8"/>
  <c r="H36" i="8"/>
  <c r="D36" i="8"/>
  <c r="FK35" i="8"/>
  <c r="FH35" i="8"/>
  <c r="EZ35" i="8"/>
  <c r="EW35" i="8"/>
  <c r="EO35" i="8"/>
  <c r="EL35" i="8"/>
  <c r="ED35" i="8"/>
  <c r="EA35" i="8"/>
  <c r="DS35" i="8"/>
  <c r="DP35" i="8"/>
  <c r="DH35" i="8"/>
  <c r="DE35" i="8"/>
  <c r="CW35" i="8"/>
  <c r="CT35" i="8"/>
  <c r="CL35" i="8"/>
  <c r="CI35" i="8"/>
  <c r="CA35" i="8"/>
  <c r="BX35" i="8"/>
  <c r="BP35" i="8"/>
  <c r="BM35" i="8"/>
  <c r="BE35" i="8"/>
  <c r="BB35" i="8"/>
  <c r="BA35" i="8"/>
  <c r="AZ35" i="8"/>
  <c r="AY35" i="8"/>
  <c r="AX35" i="8"/>
  <c r="AW35" i="8"/>
  <c r="AV35" i="8"/>
  <c r="AS35" i="8"/>
  <c r="AR35" i="8"/>
  <c r="AP35" i="8"/>
  <c r="DO35" i="8" s="1"/>
  <c r="AO35" i="8"/>
  <c r="DN35" i="8" s="1"/>
  <c r="AN35" i="8"/>
  <c r="AM35" i="8"/>
  <c r="DL35" i="8" s="1"/>
  <c r="AL35" i="8"/>
  <c r="DK35" i="8" s="1"/>
  <c r="AK35" i="8"/>
  <c r="AH35" i="8"/>
  <c r="AG35" i="8"/>
  <c r="DF35" i="8" s="1"/>
  <c r="AE35" i="8"/>
  <c r="AD35" i="8"/>
  <c r="FF35" i="8" s="1"/>
  <c r="AC35" i="8"/>
  <c r="CQ35" i="8" s="1"/>
  <c r="AB35" i="8"/>
  <c r="DA35" i="8" s="1"/>
  <c r="AA35" i="8"/>
  <c r="Z35" i="8"/>
  <c r="W35" i="8"/>
  <c r="V35" i="8"/>
  <c r="T35" i="8"/>
  <c r="BL35" i="8" s="1"/>
  <c r="S35" i="8"/>
  <c r="FQ35" i="8" s="1"/>
  <c r="R35" i="8"/>
  <c r="BU35" i="8" s="1"/>
  <c r="Q35" i="8"/>
  <c r="DW35" i="8" s="1"/>
  <c r="P35" i="8"/>
  <c r="O35" i="8"/>
  <c r="FM35" i="8" s="1"/>
  <c r="N35" i="8"/>
  <c r="H35" i="8"/>
  <c r="D35" i="8"/>
  <c r="FK34" i="8"/>
  <c r="FH34" i="8"/>
  <c r="EZ34" i="8"/>
  <c r="EW34" i="8"/>
  <c r="EO34" i="8"/>
  <c r="EL34" i="8"/>
  <c r="ED34" i="8"/>
  <c r="EA34" i="8"/>
  <c r="DS34" i="8"/>
  <c r="DP34" i="8"/>
  <c r="DH34" i="8"/>
  <c r="DE34" i="8"/>
  <c r="CW34" i="8"/>
  <c r="CT34" i="8"/>
  <c r="CL34" i="8"/>
  <c r="CI34" i="8"/>
  <c r="CA34" i="8"/>
  <c r="BX34" i="8"/>
  <c r="BP34" i="8"/>
  <c r="BM34" i="8"/>
  <c r="BE34" i="8"/>
  <c r="BB34" i="8"/>
  <c r="BA34" i="8"/>
  <c r="AZ34" i="8"/>
  <c r="AY34" i="8"/>
  <c r="AX34" i="8"/>
  <c r="AW34" i="8"/>
  <c r="AV34" i="8"/>
  <c r="AS34" i="8"/>
  <c r="AR34" i="8"/>
  <c r="AP34" i="8"/>
  <c r="DO34" i="8" s="1"/>
  <c r="AO34" i="8"/>
  <c r="AN34" i="8"/>
  <c r="DM34" i="8" s="1"/>
  <c r="AM34" i="8"/>
  <c r="AL34" i="8"/>
  <c r="DK34" i="8" s="1"/>
  <c r="AK34" i="8"/>
  <c r="DJ34" i="8" s="1"/>
  <c r="AH34" i="8"/>
  <c r="AG34" i="8"/>
  <c r="DF34" i="8" s="1"/>
  <c r="AE34" i="8"/>
  <c r="AD34" i="8"/>
  <c r="AC34" i="8"/>
  <c r="DB34" i="8" s="1"/>
  <c r="AB34" i="8"/>
  <c r="AA34" i="8"/>
  <c r="Z34" i="8"/>
  <c r="W34" i="8"/>
  <c r="V34" i="8"/>
  <c r="EX34" i="8" s="1"/>
  <c r="T34" i="8"/>
  <c r="S34" i="8"/>
  <c r="R34" i="8"/>
  <c r="ET34" i="8" s="1"/>
  <c r="Q34" i="8"/>
  <c r="BT34" i="8" s="1"/>
  <c r="P34" i="8"/>
  <c r="O34" i="8"/>
  <c r="N34" i="8"/>
  <c r="H34" i="8"/>
  <c r="D34" i="8"/>
  <c r="FK33" i="8"/>
  <c r="FH33" i="8"/>
  <c r="EZ33" i="8"/>
  <c r="EW33" i="8"/>
  <c r="EO33" i="8"/>
  <c r="EL33" i="8"/>
  <c r="ED33" i="8"/>
  <c r="EA33" i="8"/>
  <c r="DS33" i="8"/>
  <c r="DP33" i="8"/>
  <c r="DH33" i="8"/>
  <c r="DE33" i="8"/>
  <c r="CW33" i="8"/>
  <c r="CT33" i="8"/>
  <c r="CL33" i="8"/>
  <c r="CI33" i="8"/>
  <c r="CA33" i="8"/>
  <c r="BX33" i="8"/>
  <c r="BP33" i="8"/>
  <c r="BM33" i="8"/>
  <c r="BE33" i="8"/>
  <c r="BB33" i="8"/>
  <c r="BA33" i="8"/>
  <c r="AZ33" i="8"/>
  <c r="AY33" i="8"/>
  <c r="AX33" i="8"/>
  <c r="AW33" i="8"/>
  <c r="AV33" i="8"/>
  <c r="AS33" i="8"/>
  <c r="AR33" i="8"/>
  <c r="AP33" i="8"/>
  <c r="DO33" i="8" s="1"/>
  <c r="AO33" i="8"/>
  <c r="DN33" i="8" s="1"/>
  <c r="AN33" i="8"/>
  <c r="AM33" i="8"/>
  <c r="DL33" i="8" s="1"/>
  <c r="AL33" i="8"/>
  <c r="DK33" i="8" s="1"/>
  <c r="AK33" i="8"/>
  <c r="DJ33" i="8" s="1"/>
  <c r="AH33" i="8"/>
  <c r="AG33" i="8"/>
  <c r="DF33" i="8" s="1"/>
  <c r="AE33" i="8"/>
  <c r="FG33" i="8" s="1"/>
  <c r="AD33" i="8"/>
  <c r="AC33" i="8"/>
  <c r="AB33" i="8"/>
  <c r="FD33" i="8" s="1"/>
  <c r="AA33" i="8"/>
  <c r="CZ33" i="8" s="1"/>
  <c r="Z33" i="8"/>
  <c r="CY33" i="8" s="1"/>
  <c r="W33" i="8"/>
  <c r="CK33" i="8" s="1"/>
  <c r="V33" i="8"/>
  <c r="CJ33" i="8" s="1"/>
  <c r="T33" i="8"/>
  <c r="FR33" i="8" s="1"/>
  <c r="S33" i="8"/>
  <c r="EJ33" i="8" s="1"/>
  <c r="R33" i="8"/>
  <c r="FP33" i="8" s="1"/>
  <c r="Q33" i="8"/>
  <c r="P33" i="8"/>
  <c r="ER33" i="8" s="1"/>
  <c r="O33" i="8"/>
  <c r="N33" i="8"/>
  <c r="H33" i="8"/>
  <c r="D33" i="8"/>
  <c r="FK32" i="8"/>
  <c r="FH32" i="8"/>
  <c r="EZ32" i="8"/>
  <c r="EW32" i="8"/>
  <c r="EO32" i="8"/>
  <c r="EL32" i="8"/>
  <c r="ED32" i="8"/>
  <c r="EA32" i="8"/>
  <c r="DS32" i="8"/>
  <c r="DP32" i="8"/>
  <c r="DH32" i="8"/>
  <c r="DE32" i="8"/>
  <c r="CW32" i="8"/>
  <c r="CT32" i="8"/>
  <c r="CL32" i="8"/>
  <c r="CI32" i="8"/>
  <c r="CA32" i="8"/>
  <c r="BX32" i="8"/>
  <c r="BP32" i="8"/>
  <c r="BM32" i="8"/>
  <c r="BE32" i="8"/>
  <c r="BB32" i="8"/>
  <c r="BA32" i="8"/>
  <c r="AZ32" i="8"/>
  <c r="AY32" i="8"/>
  <c r="AX32" i="8"/>
  <c r="AW32" i="8"/>
  <c r="AV32" i="8"/>
  <c r="AS32" i="8"/>
  <c r="AR32" i="8"/>
  <c r="AP32" i="8"/>
  <c r="DO32" i="8" s="1"/>
  <c r="AO32" i="8"/>
  <c r="DN32" i="8" s="1"/>
  <c r="AN32" i="8"/>
  <c r="DM32" i="8" s="1"/>
  <c r="AM32" i="8"/>
  <c r="DL32" i="8" s="1"/>
  <c r="AL32" i="8"/>
  <c r="DK32" i="8" s="1"/>
  <c r="AK32" i="8"/>
  <c r="AH32" i="8"/>
  <c r="DG32" i="8" s="1"/>
  <c r="AG32" i="8"/>
  <c r="AE32" i="8"/>
  <c r="DD32" i="8" s="1"/>
  <c r="AD32" i="8"/>
  <c r="DC32" i="8" s="1"/>
  <c r="AC32" i="8"/>
  <c r="FE32" i="8" s="1"/>
  <c r="AB32" i="8"/>
  <c r="AA32" i="8"/>
  <c r="CZ32" i="8" s="1"/>
  <c r="Z32" i="8"/>
  <c r="CN32" i="8" s="1"/>
  <c r="W32" i="8"/>
  <c r="CK32" i="8" s="1"/>
  <c r="V32" i="8"/>
  <c r="T32" i="8"/>
  <c r="CH32" i="8" s="1"/>
  <c r="S32" i="8"/>
  <c r="R32" i="8"/>
  <c r="Q32" i="8"/>
  <c r="P32" i="8"/>
  <c r="DV32" i="8" s="1"/>
  <c r="O32" i="8"/>
  <c r="FM32" i="8" s="1"/>
  <c r="N32" i="8"/>
  <c r="H32" i="8"/>
  <c r="D32" i="8"/>
  <c r="FK31" i="8"/>
  <c r="FH31" i="8"/>
  <c r="EZ31" i="8"/>
  <c r="EW31" i="8"/>
  <c r="EO31" i="8"/>
  <c r="EL31" i="8"/>
  <c r="ED31" i="8"/>
  <c r="EA31" i="8"/>
  <c r="DS31" i="8"/>
  <c r="DP31" i="8"/>
  <c r="DH31" i="8"/>
  <c r="DE31" i="8"/>
  <c r="CW31" i="8"/>
  <c r="CT31" i="8"/>
  <c r="CL31" i="8"/>
  <c r="CI31" i="8"/>
  <c r="CA31" i="8"/>
  <c r="BX31" i="8"/>
  <c r="BP31" i="8"/>
  <c r="BM31" i="8"/>
  <c r="BE31" i="8"/>
  <c r="BB31" i="8"/>
  <c r="BA31" i="8"/>
  <c r="AZ31" i="8"/>
  <c r="AY31" i="8"/>
  <c r="AX31" i="8"/>
  <c r="AW31" i="8"/>
  <c r="AV31" i="8"/>
  <c r="AS31" i="8"/>
  <c r="AR31" i="8"/>
  <c r="AP31" i="8"/>
  <c r="DO31" i="8" s="1"/>
  <c r="AO31" i="8"/>
  <c r="AN31" i="8"/>
  <c r="DM31" i="8" s="1"/>
  <c r="AM31" i="8"/>
  <c r="DL31" i="8" s="1"/>
  <c r="AL31" i="8"/>
  <c r="DK31" i="8" s="1"/>
  <c r="AK31" i="8"/>
  <c r="AH31" i="8"/>
  <c r="AG31" i="8"/>
  <c r="DF31" i="8" s="1"/>
  <c r="AE31" i="8"/>
  <c r="AD31" i="8"/>
  <c r="AC31" i="8"/>
  <c r="AB31" i="8"/>
  <c r="AA31" i="8"/>
  <c r="Z31" i="8"/>
  <c r="W31" i="8"/>
  <c r="CV31" i="8" s="1"/>
  <c r="V31" i="8"/>
  <c r="CJ31" i="8" s="1"/>
  <c r="T31" i="8"/>
  <c r="S31" i="8"/>
  <c r="BK31" i="8" s="1"/>
  <c r="R31" i="8"/>
  <c r="DX31" i="8" s="1"/>
  <c r="Q31" i="8"/>
  <c r="P31" i="8"/>
  <c r="DV31" i="8" s="1"/>
  <c r="O31" i="8"/>
  <c r="DU31" i="8" s="1"/>
  <c r="N31" i="8"/>
  <c r="H31" i="8"/>
  <c r="D31" i="8"/>
  <c r="FK30" i="8"/>
  <c r="FH30" i="8"/>
  <c r="EZ30" i="8"/>
  <c r="EW30" i="8"/>
  <c r="EO30" i="8"/>
  <c r="EL30" i="8"/>
  <c r="ED30" i="8"/>
  <c r="EA30" i="8"/>
  <c r="DS30" i="8"/>
  <c r="DP30" i="8"/>
  <c r="DH30" i="8"/>
  <c r="DE30" i="8"/>
  <c r="CW30" i="8"/>
  <c r="CT30" i="8"/>
  <c r="CL30" i="8"/>
  <c r="CI30" i="8"/>
  <c r="CA30" i="8"/>
  <c r="BX30" i="8"/>
  <c r="BP30" i="8"/>
  <c r="BM30" i="8"/>
  <c r="BE30" i="8"/>
  <c r="BB30" i="8"/>
  <c r="BA30" i="8"/>
  <c r="AZ30" i="8"/>
  <c r="AY30" i="8"/>
  <c r="AX30" i="8"/>
  <c r="AW30" i="8"/>
  <c r="AV30" i="8"/>
  <c r="AS30" i="8"/>
  <c r="AR30" i="8"/>
  <c r="AP30" i="8"/>
  <c r="DO30" i="8" s="1"/>
  <c r="AO30" i="8"/>
  <c r="DN30" i="8" s="1"/>
  <c r="AN30" i="8"/>
  <c r="AM30" i="8"/>
  <c r="DL30" i="8" s="1"/>
  <c r="AL30" i="8"/>
  <c r="DK30" i="8" s="1"/>
  <c r="AK30" i="8"/>
  <c r="DJ30" i="8" s="1"/>
  <c r="AH30" i="8"/>
  <c r="AG30" i="8"/>
  <c r="AE30" i="8"/>
  <c r="AD30" i="8"/>
  <c r="AC30" i="8"/>
  <c r="FE30" i="8" s="1"/>
  <c r="AB30" i="8"/>
  <c r="DA30" i="8" s="1"/>
  <c r="AA30" i="8"/>
  <c r="Z30" i="8"/>
  <c r="W30" i="8"/>
  <c r="V30" i="8"/>
  <c r="EX30" i="8" s="1"/>
  <c r="T30" i="8"/>
  <c r="S30" i="8"/>
  <c r="R30" i="8"/>
  <c r="Q30" i="8"/>
  <c r="P30" i="8"/>
  <c r="CD30" i="8" s="1"/>
  <c r="O30" i="8"/>
  <c r="N30" i="8"/>
  <c r="H30" i="8"/>
  <c r="D30" i="8"/>
  <c r="FK29" i="8"/>
  <c r="FH29" i="8"/>
  <c r="EZ29" i="8"/>
  <c r="EW29" i="8"/>
  <c r="EO29" i="8"/>
  <c r="EL29" i="8"/>
  <c r="ED29" i="8"/>
  <c r="EA29" i="8"/>
  <c r="DS29" i="8"/>
  <c r="DP29" i="8"/>
  <c r="DH29" i="8"/>
  <c r="DE29" i="8"/>
  <c r="CW29" i="8"/>
  <c r="CT29" i="8"/>
  <c r="CL29" i="8"/>
  <c r="CI29" i="8"/>
  <c r="CA29" i="8"/>
  <c r="BX29" i="8"/>
  <c r="BP29" i="8"/>
  <c r="BM29" i="8"/>
  <c r="BE29" i="8"/>
  <c r="BB29" i="8"/>
  <c r="BA29" i="8"/>
  <c r="AZ29" i="8"/>
  <c r="AY29" i="8"/>
  <c r="AX29" i="8"/>
  <c r="AW29" i="8"/>
  <c r="AV29" i="8"/>
  <c r="AS29" i="8"/>
  <c r="AR29" i="8"/>
  <c r="AP29" i="8"/>
  <c r="AO29" i="8"/>
  <c r="DN29" i="8" s="1"/>
  <c r="AN29" i="8"/>
  <c r="DM29" i="8" s="1"/>
  <c r="AM29" i="8"/>
  <c r="DL29" i="8" s="1"/>
  <c r="AL29" i="8"/>
  <c r="DK29" i="8" s="1"/>
  <c r="AK29" i="8"/>
  <c r="DJ29" i="8" s="1"/>
  <c r="AH29" i="8"/>
  <c r="AG29" i="8"/>
  <c r="DF29" i="8" s="1"/>
  <c r="AE29" i="8"/>
  <c r="AD29" i="8"/>
  <c r="AC29" i="8"/>
  <c r="AB29" i="8"/>
  <c r="CP29" i="8" s="1"/>
  <c r="AA29" i="8"/>
  <c r="CO29" i="8" s="1"/>
  <c r="Z29" i="8"/>
  <c r="CN29" i="8" s="1"/>
  <c r="W29" i="8"/>
  <c r="V29" i="8"/>
  <c r="T29" i="8"/>
  <c r="BL29" i="8" s="1"/>
  <c r="S29" i="8"/>
  <c r="R29" i="8"/>
  <c r="Q29" i="8"/>
  <c r="BT29" i="8" s="1"/>
  <c r="P29" i="8"/>
  <c r="BS29" i="8" s="1"/>
  <c r="O29" i="8"/>
  <c r="DU29" i="8" s="1"/>
  <c r="N29" i="8"/>
  <c r="H29" i="8"/>
  <c r="D29" i="8"/>
  <c r="FK28" i="8"/>
  <c r="FH28" i="8"/>
  <c r="EZ28" i="8"/>
  <c r="EW28" i="8"/>
  <c r="EO28" i="8"/>
  <c r="EL28" i="8"/>
  <c r="ED28" i="8"/>
  <c r="EA28" i="8"/>
  <c r="DS28" i="8"/>
  <c r="DP28" i="8"/>
  <c r="DH28" i="8"/>
  <c r="DE28" i="8"/>
  <c r="CW28" i="8"/>
  <c r="CT28" i="8"/>
  <c r="CL28" i="8"/>
  <c r="CI28" i="8"/>
  <c r="CA28" i="8"/>
  <c r="BX28" i="8"/>
  <c r="BP28" i="8"/>
  <c r="BM28" i="8"/>
  <c r="BE28" i="8"/>
  <c r="BB28" i="8"/>
  <c r="BA28" i="8"/>
  <c r="AZ28" i="8"/>
  <c r="AY28" i="8"/>
  <c r="AX28" i="8"/>
  <c r="AW28" i="8"/>
  <c r="AV28" i="8"/>
  <c r="AS28" i="8"/>
  <c r="AR28" i="8"/>
  <c r="AP28" i="8"/>
  <c r="AO28" i="8"/>
  <c r="DN28" i="8" s="1"/>
  <c r="AN28" i="8"/>
  <c r="DM28" i="8" s="1"/>
  <c r="AM28" i="8"/>
  <c r="DL28" i="8" s="1"/>
  <c r="AL28" i="8"/>
  <c r="DK28" i="8" s="1"/>
  <c r="AK28" i="8"/>
  <c r="DJ28" i="8" s="1"/>
  <c r="AH28" i="8"/>
  <c r="DG28" i="8" s="1"/>
  <c r="AG28" i="8"/>
  <c r="AE28" i="8"/>
  <c r="CS28" i="8" s="1"/>
  <c r="AD28" i="8"/>
  <c r="FF28" i="8" s="1"/>
  <c r="AC28" i="8"/>
  <c r="DB28" i="8" s="1"/>
  <c r="AB28" i="8"/>
  <c r="AA28" i="8"/>
  <c r="FC28" i="8" s="1"/>
  <c r="Z28" i="8"/>
  <c r="CN28" i="8" s="1"/>
  <c r="W28" i="8"/>
  <c r="V28" i="8"/>
  <c r="T28" i="8"/>
  <c r="CH28" i="8" s="1"/>
  <c r="S28" i="8"/>
  <c r="R28" i="8"/>
  <c r="Q28" i="8"/>
  <c r="P28" i="8"/>
  <c r="CD28" i="8" s="1"/>
  <c r="O28" i="8"/>
  <c r="N28" i="8"/>
  <c r="H28" i="8"/>
  <c r="D28" i="8"/>
  <c r="FK27" i="8"/>
  <c r="FH27" i="8"/>
  <c r="EZ27" i="8"/>
  <c r="EW27" i="8"/>
  <c r="EO27" i="8"/>
  <c r="EL27" i="8"/>
  <c r="ED27" i="8"/>
  <c r="EA27" i="8"/>
  <c r="DS27" i="8"/>
  <c r="DP27" i="8"/>
  <c r="DH27" i="8"/>
  <c r="DE27" i="8"/>
  <c r="CW27" i="8"/>
  <c r="CT27" i="8"/>
  <c r="CL27" i="8"/>
  <c r="CI27" i="8"/>
  <c r="CA27" i="8"/>
  <c r="BX27" i="8"/>
  <c r="BP27" i="8"/>
  <c r="BM27" i="8"/>
  <c r="BE27" i="8"/>
  <c r="BB27" i="8"/>
  <c r="BA27" i="8"/>
  <c r="AZ27" i="8"/>
  <c r="AY27" i="8"/>
  <c r="AX27" i="8"/>
  <c r="AW27" i="8"/>
  <c r="AV27" i="8"/>
  <c r="AS27" i="8"/>
  <c r="AR27" i="8"/>
  <c r="AP27" i="8"/>
  <c r="DO27" i="8" s="1"/>
  <c r="AO27" i="8"/>
  <c r="AN27" i="8"/>
  <c r="DM27" i="8" s="1"/>
  <c r="AM27" i="8"/>
  <c r="DL27" i="8" s="1"/>
  <c r="AL27" i="8"/>
  <c r="DK27" i="8" s="1"/>
  <c r="AK27" i="8"/>
  <c r="DJ27" i="8" s="1"/>
  <c r="AH27" i="8"/>
  <c r="DG27" i="8" s="1"/>
  <c r="AG27" i="8"/>
  <c r="AE27" i="8"/>
  <c r="AD27" i="8"/>
  <c r="CR27" i="8" s="1"/>
  <c r="AC27" i="8"/>
  <c r="FE27" i="8" s="1"/>
  <c r="AB27" i="8"/>
  <c r="AA27" i="8"/>
  <c r="Z27" i="8"/>
  <c r="W27" i="8"/>
  <c r="EY27" i="8" s="1"/>
  <c r="V27" i="8"/>
  <c r="T27" i="8"/>
  <c r="S27" i="8"/>
  <c r="R27" i="8"/>
  <c r="BU27" i="8" s="1"/>
  <c r="Q27" i="8"/>
  <c r="P27" i="8"/>
  <c r="CD27" i="8" s="1"/>
  <c r="O27" i="8"/>
  <c r="EQ27" i="8" s="1"/>
  <c r="N27" i="8"/>
  <c r="H27" i="8"/>
  <c r="D27" i="8"/>
  <c r="FK26" i="8"/>
  <c r="FH26" i="8"/>
  <c r="EZ26" i="8"/>
  <c r="EW26" i="8"/>
  <c r="EO26" i="8"/>
  <c r="EL26" i="8"/>
  <c r="ED26" i="8"/>
  <c r="EA26" i="8"/>
  <c r="DS26" i="8"/>
  <c r="DP26" i="8"/>
  <c r="DH26" i="8"/>
  <c r="DE26" i="8"/>
  <c r="CW26" i="8"/>
  <c r="CT26" i="8"/>
  <c r="CL26" i="8"/>
  <c r="CI26" i="8"/>
  <c r="CA26" i="8"/>
  <c r="BX26" i="8"/>
  <c r="BP26" i="8"/>
  <c r="BM26" i="8"/>
  <c r="BE26" i="8"/>
  <c r="BB26" i="8"/>
  <c r="BA26" i="8"/>
  <c r="AZ26" i="8"/>
  <c r="AY26" i="8"/>
  <c r="AX26" i="8"/>
  <c r="AW26" i="8"/>
  <c r="AV26" i="8"/>
  <c r="AS26" i="8"/>
  <c r="AR26" i="8"/>
  <c r="AP26" i="8"/>
  <c r="DO26" i="8" s="1"/>
  <c r="AO26" i="8"/>
  <c r="DN26" i="8" s="1"/>
  <c r="AN26" i="8"/>
  <c r="DM26" i="8" s="1"/>
  <c r="AM26" i="8"/>
  <c r="DL26" i="8" s="1"/>
  <c r="AL26" i="8"/>
  <c r="DK26" i="8" s="1"/>
  <c r="AK26" i="8"/>
  <c r="DJ26" i="8" s="1"/>
  <c r="AH26" i="8"/>
  <c r="DG26" i="8" s="1"/>
  <c r="AG26" i="8"/>
  <c r="DF26" i="8" s="1"/>
  <c r="AE26" i="8"/>
  <c r="AD26" i="8"/>
  <c r="AC26" i="8"/>
  <c r="CQ26" i="8" s="1"/>
  <c r="AB26" i="8"/>
  <c r="AA26" i="8"/>
  <c r="Z26" i="8"/>
  <c r="W26" i="8"/>
  <c r="EY26" i="8" s="1"/>
  <c r="V26" i="8"/>
  <c r="CJ26" i="8" s="1"/>
  <c r="T26" i="8"/>
  <c r="S26" i="8"/>
  <c r="R26" i="8"/>
  <c r="DX26" i="8" s="1"/>
  <c r="Q26" i="8"/>
  <c r="EH26" i="8" s="1"/>
  <c r="P26" i="8"/>
  <c r="DV26" i="8" s="1"/>
  <c r="O26" i="8"/>
  <c r="N26" i="8"/>
  <c r="H26" i="8"/>
  <c r="D26" i="8"/>
  <c r="FK25" i="8"/>
  <c r="FH25" i="8"/>
  <c r="EZ25" i="8"/>
  <c r="EW25" i="8"/>
  <c r="EO25" i="8"/>
  <c r="EL25" i="8"/>
  <c r="ED25" i="8"/>
  <c r="EA25" i="8"/>
  <c r="DS25" i="8"/>
  <c r="DP25" i="8"/>
  <c r="DH25" i="8"/>
  <c r="DE25" i="8"/>
  <c r="CW25" i="8"/>
  <c r="CT25" i="8"/>
  <c r="CL25" i="8"/>
  <c r="CI25" i="8"/>
  <c r="CA25" i="8"/>
  <c r="BX25" i="8"/>
  <c r="BP25" i="8"/>
  <c r="BM25" i="8"/>
  <c r="BE25" i="8"/>
  <c r="BB25" i="8"/>
  <c r="BA25" i="8"/>
  <c r="AZ25" i="8"/>
  <c r="AY25" i="8"/>
  <c r="AX25" i="8"/>
  <c r="AW25" i="8"/>
  <c r="AV25" i="8"/>
  <c r="AS25" i="8"/>
  <c r="AR25" i="8"/>
  <c r="AP25" i="8"/>
  <c r="DO25" i="8" s="1"/>
  <c r="AO25" i="8"/>
  <c r="DN25" i="8" s="1"/>
  <c r="AN25" i="8"/>
  <c r="DM25" i="8" s="1"/>
  <c r="AM25" i="8"/>
  <c r="DL25" i="8" s="1"/>
  <c r="AL25" i="8"/>
  <c r="DK25" i="8" s="1"/>
  <c r="AK25" i="8"/>
  <c r="DJ25" i="8" s="1"/>
  <c r="AH25" i="8"/>
  <c r="DG25" i="8" s="1"/>
  <c r="AG25" i="8"/>
  <c r="AE25" i="8"/>
  <c r="DD25" i="8" s="1"/>
  <c r="AD25" i="8"/>
  <c r="DC25" i="8" s="1"/>
  <c r="AC25" i="8"/>
  <c r="AB25" i="8"/>
  <c r="AA25" i="8"/>
  <c r="Z25" i="8"/>
  <c r="CN25" i="8" s="1"/>
  <c r="W25" i="8"/>
  <c r="V25" i="8"/>
  <c r="CU25" i="8" s="1"/>
  <c r="T25" i="8"/>
  <c r="S25" i="8"/>
  <c r="CG25" i="8" s="1"/>
  <c r="R25" i="8"/>
  <c r="Q25" i="8"/>
  <c r="BI25" i="8" s="1"/>
  <c r="P25" i="8"/>
  <c r="CD25" i="8" s="1"/>
  <c r="O25" i="8"/>
  <c r="DU25" i="8" s="1"/>
  <c r="N25" i="8"/>
  <c r="H25" i="8"/>
  <c r="D25" i="8"/>
  <c r="FK24" i="8"/>
  <c r="FH24" i="8"/>
  <c r="EZ24" i="8"/>
  <c r="EW24" i="8"/>
  <c r="EO24" i="8"/>
  <c r="EL24" i="8"/>
  <c r="ED24" i="8"/>
  <c r="EA24" i="8"/>
  <c r="DS24" i="8"/>
  <c r="DP24" i="8"/>
  <c r="DH24" i="8"/>
  <c r="DE24" i="8"/>
  <c r="CW24" i="8"/>
  <c r="CT24" i="8"/>
  <c r="CL24" i="8"/>
  <c r="CI24" i="8"/>
  <c r="CA24" i="8"/>
  <c r="BX24" i="8"/>
  <c r="BP24" i="8"/>
  <c r="BM24" i="8"/>
  <c r="BE24" i="8"/>
  <c r="BB24" i="8"/>
  <c r="BA24" i="8"/>
  <c r="AZ24" i="8"/>
  <c r="AY24" i="8"/>
  <c r="AX24" i="8"/>
  <c r="AW24" i="8"/>
  <c r="AV24" i="8"/>
  <c r="AS24" i="8"/>
  <c r="AR24" i="8"/>
  <c r="AP24" i="8"/>
  <c r="DO24" i="8" s="1"/>
  <c r="AO24" i="8"/>
  <c r="AN24" i="8"/>
  <c r="DM24" i="8" s="1"/>
  <c r="AM24" i="8"/>
  <c r="DL24" i="8" s="1"/>
  <c r="AL24" i="8"/>
  <c r="DK24" i="8" s="1"/>
  <c r="AK24" i="8"/>
  <c r="DJ24" i="8" s="1"/>
  <c r="AH24" i="8"/>
  <c r="DG24" i="8" s="1"/>
  <c r="AG24" i="8"/>
  <c r="DF24" i="8" s="1"/>
  <c r="AE24" i="8"/>
  <c r="DD24" i="8" s="1"/>
  <c r="AD24" i="8"/>
  <c r="FF24" i="8" s="1"/>
  <c r="AC24" i="8"/>
  <c r="CQ24" i="8" s="1"/>
  <c r="AB24" i="8"/>
  <c r="AA24" i="8"/>
  <c r="CZ24" i="8" s="1"/>
  <c r="Z24" i="8"/>
  <c r="W24" i="8"/>
  <c r="V24" i="8"/>
  <c r="T24" i="8"/>
  <c r="S24" i="8"/>
  <c r="BK24" i="8" s="1"/>
  <c r="R24" i="8"/>
  <c r="FP24" i="8" s="1"/>
  <c r="Q24" i="8"/>
  <c r="P24" i="8"/>
  <c r="BS24" i="8" s="1"/>
  <c r="O24" i="8"/>
  <c r="N24" i="8"/>
  <c r="H24" i="8"/>
  <c r="D24" i="8"/>
  <c r="FK23" i="8"/>
  <c r="FH23" i="8"/>
  <c r="EZ23" i="8"/>
  <c r="EW23" i="8"/>
  <c r="EO23" i="8"/>
  <c r="EL23" i="8"/>
  <c r="ED23" i="8"/>
  <c r="EA23" i="8"/>
  <c r="DS23" i="8"/>
  <c r="DP23" i="8"/>
  <c r="DH23" i="8"/>
  <c r="DE23" i="8"/>
  <c r="CW23" i="8"/>
  <c r="CT23" i="8"/>
  <c r="CL23" i="8"/>
  <c r="CI23" i="8"/>
  <c r="CA23" i="8"/>
  <c r="BX23" i="8"/>
  <c r="BP23" i="8"/>
  <c r="BM23" i="8"/>
  <c r="BE23" i="8"/>
  <c r="BB23" i="8"/>
  <c r="BA23" i="8"/>
  <c r="AZ23" i="8"/>
  <c r="AY23" i="8"/>
  <c r="AX23" i="8"/>
  <c r="AW23" i="8"/>
  <c r="AV23" i="8"/>
  <c r="AS23" i="8"/>
  <c r="AR23" i="8"/>
  <c r="AP23" i="8"/>
  <c r="DO23" i="8" s="1"/>
  <c r="AO23" i="8"/>
  <c r="DN23" i="8" s="1"/>
  <c r="AN23" i="8"/>
  <c r="DM23" i="8" s="1"/>
  <c r="AM23" i="8"/>
  <c r="DL23" i="8" s="1"/>
  <c r="AL23" i="8"/>
  <c r="DK23" i="8" s="1"/>
  <c r="AK23" i="8"/>
  <c r="DJ23" i="8" s="1"/>
  <c r="AH23" i="8"/>
  <c r="DG23" i="8" s="1"/>
  <c r="AG23" i="8"/>
  <c r="DF23" i="8" s="1"/>
  <c r="AE23" i="8"/>
  <c r="AD23" i="8"/>
  <c r="DC23" i="8" s="1"/>
  <c r="AC23" i="8"/>
  <c r="DB23" i="8" s="1"/>
  <c r="AB23" i="8"/>
  <c r="AA23" i="8"/>
  <c r="CZ23" i="8" s="1"/>
  <c r="Z23" i="8"/>
  <c r="W23" i="8"/>
  <c r="CK23" i="8" s="1"/>
  <c r="V23" i="8"/>
  <c r="EX23" i="8" s="1"/>
  <c r="T23" i="8"/>
  <c r="S23" i="8"/>
  <c r="R23" i="8"/>
  <c r="ET23" i="8" s="1"/>
  <c r="Q23" i="8"/>
  <c r="BT23" i="8" s="1"/>
  <c r="P23" i="8"/>
  <c r="O23" i="8"/>
  <c r="N23" i="8"/>
  <c r="CB23" i="8" s="1"/>
  <c r="H23" i="8"/>
  <c r="D23" i="8"/>
  <c r="FK22" i="8"/>
  <c r="FH22" i="8"/>
  <c r="EZ22" i="8"/>
  <c r="EW22" i="8"/>
  <c r="EO22" i="8"/>
  <c r="EL22" i="8"/>
  <c r="ED22" i="8"/>
  <c r="EA22" i="8"/>
  <c r="DS22" i="8"/>
  <c r="DP22" i="8"/>
  <c r="DH22" i="8"/>
  <c r="DE22" i="8"/>
  <c r="CW22" i="8"/>
  <c r="CT22" i="8"/>
  <c r="CL22" i="8"/>
  <c r="CI22" i="8"/>
  <c r="CA22" i="8"/>
  <c r="BX22" i="8"/>
  <c r="BP22" i="8"/>
  <c r="BM22" i="8"/>
  <c r="BE22" i="8"/>
  <c r="BB22" i="8"/>
  <c r="BA22" i="8"/>
  <c r="AZ22" i="8"/>
  <c r="AY22" i="8"/>
  <c r="AX22" i="8"/>
  <c r="AW22" i="8"/>
  <c r="AV22" i="8"/>
  <c r="AS22" i="8"/>
  <c r="AR22" i="8"/>
  <c r="AP22" i="8"/>
  <c r="DO22" i="8" s="1"/>
  <c r="AO22" i="8"/>
  <c r="DN22" i="8" s="1"/>
  <c r="AN22" i="8"/>
  <c r="DM22" i="8" s="1"/>
  <c r="AM22" i="8"/>
  <c r="DL22" i="8" s="1"/>
  <c r="AL22" i="8"/>
  <c r="DK22" i="8" s="1"/>
  <c r="AK22" i="8"/>
  <c r="DJ22" i="8" s="1"/>
  <c r="AH22" i="8"/>
  <c r="DG22" i="8" s="1"/>
  <c r="AG22" i="8"/>
  <c r="DF22" i="8" s="1"/>
  <c r="AE22" i="8"/>
  <c r="DD22" i="8" s="1"/>
  <c r="AD22" i="8"/>
  <c r="AC22" i="8"/>
  <c r="DB22" i="8" s="1"/>
  <c r="AB22" i="8"/>
  <c r="DA22" i="8" s="1"/>
  <c r="AA22" i="8"/>
  <c r="Z22" i="8"/>
  <c r="W22" i="8"/>
  <c r="V22" i="8"/>
  <c r="EX22" i="8" s="1"/>
  <c r="T22" i="8"/>
  <c r="EK22" i="8" s="1"/>
  <c r="S22" i="8"/>
  <c r="R22" i="8"/>
  <c r="CF22" i="8" s="1"/>
  <c r="Q22" i="8"/>
  <c r="DW22" i="8" s="1"/>
  <c r="P22" i="8"/>
  <c r="CD22" i="8" s="1"/>
  <c r="O22" i="8"/>
  <c r="N22" i="8"/>
  <c r="H22" i="8"/>
  <c r="D22" i="8"/>
  <c r="FK21" i="8"/>
  <c r="FH21" i="8"/>
  <c r="EZ21" i="8"/>
  <c r="EW21" i="8"/>
  <c r="EO21" i="8"/>
  <c r="EL21" i="8"/>
  <c r="ED21" i="8"/>
  <c r="EA21" i="8"/>
  <c r="DS21" i="8"/>
  <c r="DP21" i="8"/>
  <c r="DH21" i="8"/>
  <c r="DE21" i="8"/>
  <c r="CW21" i="8"/>
  <c r="CT21" i="8"/>
  <c r="CL21" i="8"/>
  <c r="CI21" i="8"/>
  <c r="CA21" i="8"/>
  <c r="BX21" i="8"/>
  <c r="BP21" i="8"/>
  <c r="BM21" i="8"/>
  <c r="BE21" i="8"/>
  <c r="BB21" i="8"/>
  <c r="BA21" i="8"/>
  <c r="AZ21" i="8"/>
  <c r="AY21" i="8"/>
  <c r="AX21" i="8"/>
  <c r="AW21" i="8"/>
  <c r="AV21" i="8"/>
  <c r="AS21" i="8"/>
  <c r="AR21" i="8"/>
  <c r="AP21" i="8"/>
  <c r="DO21" i="8" s="1"/>
  <c r="AO21" i="8"/>
  <c r="DN21" i="8" s="1"/>
  <c r="AN21" i="8"/>
  <c r="DM21" i="8" s="1"/>
  <c r="AM21" i="8"/>
  <c r="DL21" i="8" s="1"/>
  <c r="AL21" i="8"/>
  <c r="AK21" i="8"/>
  <c r="DJ21" i="8" s="1"/>
  <c r="AH21" i="8"/>
  <c r="AG21" i="8"/>
  <c r="AE21" i="8"/>
  <c r="AD21" i="8"/>
  <c r="DC21" i="8" s="1"/>
  <c r="AC21" i="8"/>
  <c r="AB21" i="8"/>
  <c r="AA21" i="8"/>
  <c r="CO21" i="8" s="1"/>
  <c r="Z21" i="8"/>
  <c r="W21" i="8"/>
  <c r="V21" i="8"/>
  <c r="T21" i="8"/>
  <c r="S21" i="8"/>
  <c r="R21" i="8"/>
  <c r="Q21" i="8"/>
  <c r="P21" i="8"/>
  <c r="DV21" i="8" s="1"/>
  <c r="O21" i="8"/>
  <c r="N21" i="8"/>
  <c r="H21" i="8"/>
  <c r="D21" i="8"/>
  <c r="FK20" i="8"/>
  <c r="FH20" i="8"/>
  <c r="EZ20" i="8"/>
  <c r="EW20" i="8"/>
  <c r="EO20" i="8"/>
  <c r="EL20" i="8"/>
  <c r="ED20" i="8"/>
  <c r="EA20" i="8"/>
  <c r="DS20" i="8"/>
  <c r="DP20" i="8"/>
  <c r="DH20" i="8"/>
  <c r="DE20" i="8"/>
  <c r="CW20" i="8"/>
  <c r="CT20" i="8"/>
  <c r="CL20" i="8"/>
  <c r="CI20" i="8"/>
  <c r="CA20" i="8"/>
  <c r="BX20" i="8"/>
  <c r="BP20" i="8"/>
  <c r="BM20" i="8"/>
  <c r="BE20" i="8"/>
  <c r="BB20" i="8"/>
  <c r="AW20" i="8"/>
  <c r="AL20" i="8"/>
  <c r="DB20" i="8"/>
  <c r="AA20" i="8"/>
  <c r="CX20" i="8"/>
  <c r="BV20" i="8"/>
  <c r="P20" i="8"/>
  <c r="BR20" i="8"/>
  <c r="FK19" i="8"/>
  <c r="FH19" i="8"/>
  <c r="EZ19" i="8"/>
  <c r="EW19" i="8"/>
  <c r="EO19" i="8"/>
  <c r="EL19" i="8"/>
  <c r="ED19" i="8"/>
  <c r="EA19" i="8"/>
  <c r="DS19" i="8"/>
  <c r="DP19" i="8"/>
  <c r="DH19" i="8"/>
  <c r="DE19" i="8"/>
  <c r="CW19" i="8"/>
  <c r="CT19" i="8"/>
  <c r="CL19" i="8"/>
  <c r="CI19" i="8"/>
  <c r="CA19" i="8"/>
  <c r="BX19" i="8"/>
  <c r="BP19" i="8"/>
  <c r="BM19" i="8"/>
  <c r="BE19" i="8"/>
  <c r="BB19" i="8"/>
  <c r="BA19" i="8"/>
  <c r="AZ19" i="8"/>
  <c r="AY19" i="8"/>
  <c r="AX19" i="8"/>
  <c r="AW19" i="8"/>
  <c r="AV19" i="8"/>
  <c r="AS19" i="8"/>
  <c r="AR19" i="8"/>
  <c r="AP19" i="8"/>
  <c r="DO19" i="8" s="1"/>
  <c r="AO19" i="8"/>
  <c r="DN19" i="8" s="1"/>
  <c r="AN19" i="8"/>
  <c r="DM19" i="8" s="1"/>
  <c r="AM19" i="8"/>
  <c r="DL19" i="8" s="1"/>
  <c r="AL19" i="8"/>
  <c r="DK19" i="8" s="1"/>
  <c r="AK19" i="8"/>
  <c r="DJ19" i="8" s="1"/>
  <c r="AH19" i="8"/>
  <c r="DG19" i="8" s="1"/>
  <c r="AG19" i="8"/>
  <c r="DF19" i="8" s="1"/>
  <c r="AE19" i="8"/>
  <c r="AD19" i="8"/>
  <c r="DC19" i="8" s="1"/>
  <c r="AC19" i="8"/>
  <c r="AB19" i="8"/>
  <c r="CP19" i="8" s="1"/>
  <c r="AA19" i="8"/>
  <c r="CO19" i="8" s="1"/>
  <c r="Z19" i="8"/>
  <c r="W19" i="8"/>
  <c r="EY19" i="8" s="1"/>
  <c r="V19" i="8"/>
  <c r="EX19" i="8" s="1"/>
  <c r="T19" i="8"/>
  <c r="S19" i="8"/>
  <c r="R19" i="8"/>
  <c r="Q19" i="8"/>
  <c r="P19" i="8"/>
  <c r="CD19" i="8" s="1"/>
  <c r="O19" i="8"/>
  <c r="N19" i="8"/>
  <c r="H19" i="8"/>
  <c r="D19" i="8"/>
  <c r="FK18" i="8"/>
  <c r="FH18" i="8"/>
  <c r="EZ18" i="8"/>
  <c r="EW18" i="8"/>
  <c r="EO18" i="8"/>
  <c r="EL18" i="8"/>
  <c r="ED18" i="8"/>
  <c r="EA18" i="8"/>
  <c r="DS18" i="8"/>
  <c r="DP18" i="8"/>
  <c r="DH18" i="8"/>
  <c r="DE18" i="8"/>
  <c r="CW18" i="8"/>
  <c r="CT18" i="8"/>
  <c r="CL18" i="8"/>
  <c r="CI18" i="8"/>
  <c r="CA18" i="8"/>
  <c r="BX18" i="8"/>
  <c r="BP18" i="8"/>
  <c r="BM18" i="8"/>
  <c r="BE18" i="8"/>
  <c r="BB18" i="8"/>
  <c r="BA18" i="8"/>
  <c r="AZ18" i="8"/>
  <c r="AY18" i="8"/>
  <c r="AX18" i="8"/>
  <c r="AW18" i="8"/>
  <c r="AV18" i="8"/>
  <c r="AS18" i="8"/>
  <c r="AR18" i="8"/>
  <c r="AP18" i="8"/>
  <c r="DO18" i="8" s="1"/>
  <c r="AO18" i="8"/>
  <c r="DN18" i="8" s="1"/>
  <c r="AN18" i="8"/>
  <c r="DM18" i="8" s="1"/>
  <c r="AM18" i="8"/>
  <c r="DL18" i="8" s="1"/>
  <c r="AL18" i="8"/>
  <c r="DK18" i="8" s="1"/>
  <c r="AK18" i="8"/>
  <c r="DJ18" i="8" s="1"/>
  <c r="AH18" i="8"/>
  <c r="DG18" i="8" s="1"/>
  <c r="AG18" i="8"/>
  <c r="AE18" i="8"/>
  <c r="DD18" i="8" s="1"/>
  <c r="AD18" i="8"/>
  <c r="AC18" i="8"/>
  <c r="AB18" i="8"/>
  <c r="DA18" i="8" s="1"/>
  <c r="AA18" i="8"/>
  <c r="Z18" i="8"/>
  <c r="W18" i="8"/>
  <c r="V18" i="8"/>
  <c r="T18" i="8"/>
  <c r="BW18" i="8" s="1"/>
  <c r="S18" i="8"/>
  <c r="BK18" i="8" s="1"/>
  <c r="R18" i="8"/>
  <c r="Q18" i="8"/>
  <c r="BT18" i="8" s="1"/>
  <c r="P18" i="8"/>
  <c r="BH18" i="8" s="1"/>
  <c r="O18" i="8"/>
  <c r="EQ18" i="8" s="1"/>
  <c r="N18" i="8"/>
  <c r="H18" i="8"/>
  <c r="D18" i="8"/>
  <c r="FK17" i="8"/>
  <c r="FH17" i="8"/>
  <c r="EZ17" i="8"/>
  <c r="EW17" i="8"/>
  <c r="EO17" i="8"/>
  <c r="EL17" i="8"/>
  <c r="ED17" i="8"/>
  <c r="EA17" i="8"/>
  <c r="DS17" i="8"/>
  <c r="DP17" i="8"/>
  <c r="DH17" i="8"/>
  <c r="DE17" i="8"/>
  <c r="CW17" i="8"/>
  <c r="CT17" i="8"/>
  <c r="CL17" i="8"/>
  <c r="CI17" i="8"/>
  <c r="CA17" i="8"/>
  <c r="BX17" i="8"/>
  <c r="BP17" i="8"/>
  <c r="BM17" i="8"/>
  <c r="BE17" i="8"/>
  <c r="BB17" i="8"/>
  <c r="BA17" i="8"/>
  <c r="AZ17" i="8"/>
  <c r="AY17" i="8"/>
  <c r="AX17" i="8"/>
  <c r="AW17" i="8"/>
  <c r="AV17" i="8"/>
  <c r="AS17" i="8"/>
  <c r="AR17" i="8"/>
  <c r="AP17" i="8"/>
  <c r="DO17" i="8" s="1"/>
  <c r="AO17" i="8"/>
  <c r="DN17" i="8" s="1"/>
  <c r="AN17" i="8"/>
  <c r="DM17" i="8" s="1"/>
  <c r="AM17" i="8"/>
  <c r="DL17" i="8" s="1"/>
  <c r="AL17" i="8"/>
  <c r="DK17" i="8" s="1"/>
  <c r="AK17" i="8"/>
  <c r="DJ17" i="8" s="1"/>
  <c r="AH17" i="8"/>
  <c r="AG17" i="8"/>
  <c r="DF17" i="8" s="1"/>
  <c r="AE17" i="8"/>
  <c r="DD17" i="8" s="1"/>
  <c r="AD17" i="8"/>
  <c r="AC17" i="8"/>
  <c r="AB17" i="8"/>
  <c r="AA17" i="8"/>
  <c r="CZ17" i="8" s="1"/>
  <c r="Z17" i="8"/>
  <c r="FB17" i="8" s="1"/>
  <c r="W17" i="8"/>
  <c r="V17" i="8"/>
  <c r="T17" i="8"/>
  <c r="BW17" i="8" s="1"/>
  <c r="S17" i="8"/>
  <c r="EU17" i="8" s="1"/>
  <c r="R17" i="8"/>
  <c r="Q17" i="8"/>
  <c r="DW17" i="8" s="1"/>
  <c r="P17" i="8"/>
  <c r="O17" i="8"/>
  <c r="EF17" i="8" s="1"/>
  <c r="N17" i="8"/>
  <c r="H17" i="8"/>
  <c r="D17" i="8"/>
  <c r="FK16" i="8"/>
  <c r="FH16" i="8"/>
  <c r="EZ16" i="8"/>
  <c r="EW16" i="8"/>
  <c r="EO16" i="8"/>
  <c r="EL16" i="8"/>
  <c r="ED16" i="8"/>
  <c r="EA16" i="8"/>
  <c r="DS16" i="8"/>
  <c r="DP16" i="8"/>
  <c r="DH16" i="8"/>
  <c r="DE16" i="8"/>
  <c r="CW16" i="8"/>
  <c r="CT16" i="8"/>
  <c r="CL16" i="8"/>
  <c r="CI16" i="8"/>
  <c r="CA16" i="8"/>
  <c r="BX16" i="8"/>
  <c r="BP16" i="8"/>
  <c r="BM16" i="8"/>
  <c r="BE16" i="8"/>
  <c r="BB16" i="8"/>
  <c r="BA16" i="8"/>
  <c r="AZ16" i="8"/>
  <c r="AY16" i="8"/>
  <c r="AX16" i="8"/>
  <c r="AW16" i="8"/>
  <c r="AV16" i="8"/>
  <c r="AS16" i="8"/>
  <c r="AR16" i="8"/>
  <c r="AP16" i="8"/>
  <c r="DO16" i="8" s="1"/>
  <c r="AO16" i="8"/>
  <c r="DN16" i="8" s="1"/>
  <c r="AN16" i="8"/>
  <c r="DM16" i="8" s="1"/>
  <c r="AM16" i="8"/>
  <c r="DL16" i="8" s="1"/>
  <c r="AL16" i="8"/>
  <c r="DK16" i="8" s="1"/>
  <c r="AK16" i="8"/>
  <c r="DJ16" i="8" s="1"/>
  <c r="AH16" i="8"/>
  <c r="DG16" i="8" s="1"/>
  <c r="AG16" i="8"/>
  <c r="AE16" i="8"/>
  <c r="AD16" i="8"/>
  <c r="DC16" i="8" s="1"/>
  <c r="AC16" i="8"/>
  <c r="AB16" i="8"/>
  <c r="FD16" i="8" s="1"/>
  <c r="AA16" i="8"/>
  <c r="Z16" i="8"/>
  <c r="W16" i="8"/>
  <c r="EY16" i="8" s="1"/>
  <c r="V16" i="8"/>
  <c r="CJ16" i="8" s="1"/>
  <c r="T16" i="8"/>
  <c r="S16" i="8"/>
  <c r="R16" i="8"/>
  <c r="Q16" i="8"/>
  <c r="FO16" i="8" s="1"/>
  <c r="P16" i="8"/>
  <c r="O16" i="8"/>
  <c r="N16" i="8"/>
  <c r="H16" i="8"/>
  <c r="D16" i="8"/>
  <c r="FK15" i="8"/>
  <c r="FH15" i="8"/>
  <c r="EZ15" i="8"/>
  <c r="EW15" i="8"/>
  <c r="EO15" i="8"/>
  <c r="EL15" i="8"/>
  <c r="ED15" i="8"/>
  <c r="EA15" i="8"/>
  <c r="DS15" i="8"/>
  <c r="DP15" i="8"/>
  <c r="DH15" i="8"/>
  <c r="DE15" i="8"/>
  <c r="CW15" i="8"/>
  <c r="CT15" i="8"/>
  <c r="CL15" i="8"/>
  <c r="CI15" i="8"/>
  <c r="CA15" i="8"/>
  <c r="BX15" i="8"/>
  <c r="BP15" i="8"/>
  <c r="BM15" i="8"/>
  <c r="BE15" i="8"/>
  <c r="BB15" i="8"/>
  <c r="BA15" i="8"/>
  <c r="AZ15" i="8"/>
  <c r="AY15" i="8"/>
  <c r="AX15" i="8"/>
  <c r="AW15" i="8"/>
  <c r="AV15" i="8"/>
  <c r="AS15" i="8"/>
  <c r="AR15" i="8"/>
  <c r="AP15" i="8"/>
  <c r="DO15" i="8" s="1"/>
  <c r="AO15" i="8"/>
  <c r="DN15" i="8" s="1"/>
  <c r="AN15" i="8"/>
  <c r="DM15" i="8" s="1"/>
  <c r="AM15" i="8"/>
  <c r="DL15" i="8" s="1"/>
  <c r="AL15" i="8"/>
  <c r="DK15" i="8" s="1"/>
  <c r="AK15" i="8"/>
  <c r="DJ15" i="8" s="1"/>
  <c r="AH15" i="8"/>
  <c r="AG15" i="8"/>
  <c r="DF15" i="8" s="1"/>
  <c r="AE15" i="8"/>
  <c r="AD15" i="8"/>
  <c r="AC15" i="8"/>
  <c r="AB15" i="8"/>
  <c r="FD15" i="8" s="1"/>
  <c r="AA15" i="8"/>
  <c r="Z15" i="8"/>
  <c r="FB15" i="8" s="1"/>
  <c r="W15" i="8"/>
  <c r="V15" i="8"/>
  <c r="CJ15" i="8" s="1"/>
  <c r="T15" i="8"/>
  <c r="EK15" i="8" s="1"/>
  <c r="S15" i="8"/>
  <c r="R15" i="8"/>
  <c r="Q15" i="8"/>
  <c r="BT15" i="8" s="1"/>
  <c r="P15" i="8"/>
  <c r="O15" i="8"/>
  <c r="N15" i="8"/>
  <c r="H15" i="8"/>
  <c r="D15" i="8"/>
  <c r="FK14" i="8"/>
  <c r="FH14" i="8"/>
  <c r="EZ14" i="8"/>
  <c r="EW14" i="8"/>
  <c r="EO14" i="8"/>
  <c r="EL14" i="8"/>
  <c r="ED14" i="8"/>
  <c r="EA14" i="8"/>
  <c r="DS14" i="8"/>
  <c r="DP14" i="8"/>
  <c r="DH14" i="8"/>
  <c r="DE14" i="8"/>
  <c r="CW14" i="8"/>
  <c r="CT14" i="8"/>
  <c r="CL14" i="8"/>
  <c r="CI14" i="8"/>
  <c r="CA14" i="8"/>
  <c r="BX14" i="8"/>
  <c r="BP14" i="8"/>
  <c r="BM14" i="8"/>
  <c r="BE14" i="8"/>
  <c r="BB14" i="8"/>
  <c r="BA14" i="8"/>
  <c r="AZ14" i="8"/>
  <c r="AY14" i="8"/>
  <c r="AX14" i="8"/>
  <c r="AW14" i="8"/>
  <c r="AV14" i="8"/>
  <c r="AS14" i="8"/>
  <c r="AR14" i="8"/>
  <c r="AP14" i="8"/>
  <c r="DO14" i="8" s="1"/>
  <c r="AO14" i="8"/>
  <c r="DN14" i="8" s="1"/>
  <c r="AN14" i="8"/>
  <c r="AM14" i="8"/>
  <c r="AL14" i="8"/>
  <c r="DK14" i="8" s="1"/>
  <c r="AK14" i="8"/>
  <c r="DJ14" i="8" s="1"/>
  <c r="AH14" i="8"/>
  <c r="DG14" i="8" s="1"/>
  <c r="AG14" i="8"/>
  <c r="DF14" i="8" s="1"/>
  <c r="AE14" i="8"/>
  <c r="AD14" i="8"/>
  <c r="AC14" i="8"/>
  <c r="AB14" i="8"/>
  <c r="AA14" i="8"/>
  <c r="Z14" i="8"/>
  <c r="CN14" i="8" s="1"/>
  <c r="W14" i="8"/>
  <c r="V14" i="8"/>
  <c r="T14" i="8"/>
  <c r="S14" i="8"/>
  <c r="BK14" i="8" s="1"/>
  <c r="R14" i="8"/>
  <c r="Q14" i="8"/>
  <c r="P14" i="8"/>
  <c r="ER14" i="8" s="1"/>
  <c r="O14" i="8"/>
  <c r="N14" i="8"/>
  <c r="H14" i="8"/>
  <c r="D14" i="8"/>
  <c r="FK13" i="8"/>
  <c r="FH13" i="8"/>
  <c r="EZ13" i="8"/>
  <c r="EW13" i="8"/>
  <c r="EO13" i="8"/>
  <c r="EL13" i="8"/>
  <c r="ED13" i="8"/>
  <c r="EA13" i="8"/>
  <c r="DS13" i="8"/>
  <c r="DP13" i="8"/>
  <c r="DH13" i="8"/>
  <c r="DE13" i="8"/>
  <c r="CW13" i="8"/>
  <c r="CT13" i="8"/>
  <c r="CL13" i="8"/>
  <c r="CI13" i="8"/>
  <c r="CA13" i="8"/>
  <c r="BX13" i="8"/>
  <c r="BP13" i="8"/>
  <c r="BM13" i="8"/>
  <c r="BE13" i="8"/>
  <c r="BB13" i="8"/>
  <c r="BA13" i="8"/>
  <c r="AZ13" i="8"/>
  <c r="AY13" i="8"/>
  <c r="AX13" i="8"/>
  <c r="AW13" i="8"/>
  <c r="AV13" i="8"/>
  <c r="AS13" i="8"/>
  <c r="AR13" i="8"/>
  <c r="AP13" i="8"/>
  <c r="DO13" i="8" s="1"/>
  <c r="AO13" i="8"/>
  <c r="DN13" i="8" s="1"/>
  <c r="AN13" i="8"/>
  <c r="DM13" i="8" s="1"/>
  <c r="AM13" i="8"/>
  <c r="DL13" i="8" s="1"/>
  <c r="AL13" i="8"/>
  <c r="DK13" i="8" s="1"/>
  <c r="AK13" i="8"/>
  <c r="AH13" i="8"/>
  <c r="AG13" i="8"/>
  <c r="DF13" i="8" s="1"/>
  <c r="AE13" i="8"/>
  <c r="AD13" i="8"/>
  <c r="DC13" i="8" s="1"/>
  <c r="AC13" i="8"/>
  <c r="FE13" i="8" s="1"/>
  <c r="AB13" i="8"/>
  <c r="AA13" i="8"/>
  <c r="Z13" i="8"/>
  <c r="CN13" i="8" s="1"/>
  <c r="W13" i="8"/>
  <c r="CV13" i="8" s="1"/>
  <c r="V13" i="8"/>
  <c r="T13" i="8"/>
  <c r="S13" i="8"/>
  <c r="R13" i="8"/>
  <c r="DX13" i="8" s="1"/>
  <c r="Q13" i="8"/>
  <c r="P13" i="8"/>
  <c r="O13" i="8"/>
  <c r="EQ13" i="8" s="1"/>
  <c r="N13" i="8"/>
  <c r="H13" i="8"/>
  <c r="D13" i="8"/>
  <c r="FK12" i="8"/>
  <c r="FH12" i="8"/>
  <c r="EZ12" i="8"/>
  <c r="EW12" i="8"/>
  <c r="EO12" i="8"/>
  <c r="EL12" i="8"/>
  <c r="ED12" i="8"/>
  <c r="EA12" i="8"/>
  <c r="DS12" i="8"/>
  <c r="DP12" i="8"/>
  <c r="DH12" i="8"/>
  <c r="DE12" i="8"/>
  <c r="CW12" i="8"/>
  <c r="CT12" i="8"/>
  <c r="CL12" i="8"/>
  <c r="CI12" i="8"/>
  <c r="CA12" i="8"/>
  <c r="BX12" i="8"/>
  <c r="BP12" i="8"/>
  <c r="BM12" i="8"/>
  <c r="BE12" i="8"/>
  <c r="BB12" i="8"/>
  <c r="BA12" i="8"/>
  <c r="AZ12" i="8"/>
  <c r="AY12" i="8"/>
  <c r="AX12" i="8"/>
  <c r="AW12" i="8"/>
  <c r="AV12" i="8"/>
  <c r="AS12" i="8"/>
  <c r="AR12" i="8"/>
  <c r="AP12" i="8"/>
  <c r="DO12" i="8" s="1"/>
  <c r="AO12" i="8"/>
  <c r="DN12" i="8" s="1"/>
  <c r="AN12" i="8"/>
  <c r="DM12" i="8" s="1"/>
  <c r="AM12" i="8"/>
  <c r="DL12" i="8" s="1"/>
  <c r="AL12" i="8"/>
  <c r="DK12" i="8" s="1"/>
  <c r="AK12" i="8"/>
  <c r="DJ12" i="8" s="1"/>
  <c r="AH12" i="8"/>
  <c r="DG12" i="8" s="1"/>
  <c r="AG12" i="8"/>
  <c r="DF12" i="8" s="1"/>
  <c r="AE12" i="8"/>
  <c r="AD12" i="8"/>
  <c r="AC12" i="8"/>
  <c r="AB12" i="8"/>
  <c r="FD12" i="8" s="1"/>
  <c r="AA12" i="8"/>
  <c r="Z12" i="8"/>
  <c r="CY12" i="8" s="1"/>
  <c r="W12" i="8"/>
  <c r="V12" i="8"/>
  <c r="T12" i="8"/>
  <c r="S12" i="8"/>
  <c r="R12" i="8"/>
  <c r="CF12" i="8" s="1"/>
  <c r="Q12" i="8"/>
  <c r="DW12" i="8" s="1"/>
  <c r="P12" i="8"/>
  <c r="O12" i="8"/>
  <c r="N12" i="8"/>
  <c r="H12" i="8"/>
  <c r="D12" i="8"/>
  <c r="FK11" i="8"/>
  <c r="FH11" i="8"/>
  <c r="EZ11" i="8"/>
  <c r="EW11" i="8"/>
  <c r="EO11" i="8"/>
  <c r="EL11" i="8"/>
  <c r="ED11" i="8"/>
  <c r="EA11" i="8"/>
  <c r="DS11" i="8"/>
  <c r="DP11" i="8"/>
  <c r="DH11" i="8"/>
  <c r="DE11" i="8"/>
  <c r="CW11" i="8"/>
  <c r="CT11" i="8"/>
  <c r="CL11" i="8"/>
  <c r="CI11" i="8"/>
  <c r="CA11" i="8"/>
  <c r="BX11" i="8"/>
  <c r="BP11" i="8"/>
  <c r="BM11" i="8"/>
  <c r="BE11" i="8"/>
  <c r="BB11" i="8"/>
  <c r="BA11" i="8"/>
  <c r="AZ11" i="8"/>
  <c r="AY11" i="8"/>
  <c r="AX11" i="8"/>
  <c r="AW11" i="8"/>
  <c r="AV11" i="8"/>
  <c r="AS11" i="8"/>
  <c r="AR11" i="8"/>
  <c r="AP11" i="8"/>
  <c r="DO11" i="8" s="1"/>
  <c r="AO11" i="8"/>
  <c r="AN11" i="8"/>
  <c r="DM11" i="8" s="1"/>
  <c r="AM11" i="8"/>
  <c r="DL11" i="8" s="1"/>
  <c r="AL11" i="8"/>
  <c r="DK11" i="8" s="1"/>
  <c r="AK11" i="8"/>
  <c r="AH11" i="8"/>
  <c r="AG11" i="8"/>
  <c r="DF11" i="8" s="1"/>
  <c r="AE11" i="8"/>
  <c r="AD11" i="8"/>
  <c r="AC11" i="8"/>
  <c r="DB11" i="8" s="1"/>
  <c r="AB11" i="8"/>
  <c r="CP11" i="8" s="1"/>
  <c r="AA11" i="8"/>
  <c r="Z11" i="8"/>
  <c r="W11" i="8"/>
  <c r="V11" i="8"/>
  <c r="EX11" i="8" s="1"/>
  <c r="T11" i="8"/>
  <c r="S11" i="8"/>
  <c r="R11" i="8"/>
  <c r="Q11" i="8"/>
  <c r="P11" i="8"/>
  <c r="ER11" i="8" s="1"/>
  <c r="O11" i="8"/>
  <c r="N11" i="8"/>
  <c r="H11" i="8"/>
  <c r="D11" i="8"/>
  <c r="FK10" i="8"/>
  <c r="FH10" i="8"/>
  <c r="EZ10" i="8"/>
  <c r="EW10" i="8"/>
  <c r="EO10" i="8"/>
  <c r="EL10" i="8"/>
  <c r="ED10" i="8"/>
  <c r="EA10" i="8"/>
  <c r="DS10" i="8"/>
  <c r="DP10" i="8"/>
  <c r="DH10" i="8"/>
  <c r="DE10" i="8"/>
  <c r="CW10" i="8"/>
  <c r="CT10" i="8"/>
  <c r="CL10" i="8"/>
  <c r="CI10" i="8"/>
  <c r="CA10" i="8"/>
  <c r="BX10" i="8"/>
  <c r="BP10" i="8"/>
  <c r="BM10" i="8"/>
  <c r="BE10" i="8"/>
  <c r="BB10" i="8"/>
  <c r="BA10" i="8"/>
  <c r="AZ10" i="8"/>
  <c r="AY10" i="8"/>
  <c r="AX10" i="8"/>
  <c r="AW10" i="8"/>
  <c r="AV10" i="8"/>
  <c r="AS10" i="8"/>
  <c r="AR10" i="8"/>
  <c r="AP10" i="8"/>
  <c r="DO10" i="8" s="1"/>
  <c r="AO10" i="8"/>
  <c r="DN10" i="8" s="1"/>
  <c r="AN10" i="8"/>
  <c r="DM10" i="8" s="1"/>
  <c r="AM10" i="8"/>
  <c r="DL10" i="8" s="1"/>
  <c r="AL10" i="8"/>
  <c r="DK10" i="8" s="1"/>
  <c r="AK10" i="8"/>
  <c r="DJ10" i="8" s="1"/>
  <c r="AH10" i="8"/>
  <c r="AG10" i="8"/>
  <c r="AE10" i="8"/>
  <c r="CS10" i="8" s="1"/>
  <c r="AD10" i="8"/>
  <c r="AC10" i="8"/>
  <c r="AB10" i="8"/>
  <c r="CP10" i="8" s="1"/>
  <c r="AA10" i="8"/>
  <c r="CO10" i="8" s="1"/>
  <c r="Z10" i="8"/>
  <c r="W10" i="8"/>
  <c r="V10" i="8"/>
  <c r="T10" i="8"/>
  <c r="CH10" i="8" s="1"/>
  <c r="S10" i="8"/>
  <c r="R10" i="8"/>
  <c r="Q10" i="8"/>
  <c r="CE10" i="8" s="1"/>
  <c r="P10" i="8"/>
  <c r="BH10" i="8" s="1"/>
  <c r="O10" i="8"/>
  <c r="N10" i="8"/>
  <c r="H10" i="8"/>
  <c r="D10" i="8"/>
  <c r="FK9" i="8"/>
  <c r="FH9" i="8"/>
  <c r="EZ9" i="8"/>
  <c r="EW9" i="8"/>
  <c r="EO9" i="8"/>
  <c r="EL9" i="8"/>
  <c r="ED9" i="8"/>
  <c r="EA9" i="8"/>
  <c r="DS9" i="8"/>
  <c r="DP9" i="8"/>
  <c r="DH9" i="8"/>
  <c r="DE9" i="8"/>
  <c r="CW9" i="8"/>
  <c r="CT9" i="8"/>
  <c r="CL9" i="8"/>
  <c r="CI9" i="8"/>
  <c r="CA9" i="8"/>
  <c r="BX9" i="8"/>
  <c r="BP9" i="8"/>
  <c r="BM9" i="8"/>
  <c r="BE9" i="8"/>
  <c r="BB9" i="8"/>
  <c r="BA9" i="8"/>
  <c r="AZ9" i="8"/>
  <c r="AY9" i="8"/>
  <c r="AX9" i="8"/>
  <c r="AW9" i="8"/>
  <c r="AV9" i="8"/>
  <c r="AS9" i="8"/>
  <c r="AR9" i="8"/>
  <c r="AP9" i="8"/>
  <c r="DO9" i="8" s="1"/>
  <c r="AO9" i="8"/>
  <c r="DN9" i="8" s="1"/>
  <c r="AN9" i="8"/>
  <c r="DM9" i="8" s="1"/>
  <c r="AM9" i="8"/>
  <c r="DL9" i="8" s="1"/>
  <c r="AL9" i="8"/>
  <c r="DK9" i="8" s="1"/>
  <c r="AK9" i="8"/>
  <c r="DJ9" i="8" s="1"/>
  <c r="AH9" i="8"/>
  <c r="DG9" i="8" s="1"/>
  <c r="AG9" i="8"/>
  <c r="AE9" i="8"/>
  <c r="AD9" i="8"/>
  <c r="CR9" i="8" s="1"/>
  <c r="AC9" i="8"/>
  <c r="DB9" i="8" s="1"/>
  <c r="AB9" i="8"/>
  <c r="AA9" i="8"/>
  <c r="CZ9" i="8" s="1"/>
  <c r="Z9" i="8"/>
  <c r="W9" i="8"/>
  <c r="V9" i="8"/>
  <c r="T9" i="8"/>
  <c r="S9" i="8"/>
  <c r="DY9" i="8" s="1"/>
  <c r="R9" i="8"/>
  <c r="Q9" i="8"/>
  <c r="FO9" i="8" s="1"/>
  <c r="P9" i="8"/>
  <c r="DV9" i="8" s="1"/>
  <c r="O9" i="8"/>
  <c r="N9" i="8"/>
  <c r="H9" i="8"/>
  <c r="D9" i="8"/>
  <c r="FK8" i="8"/>
  <c r="FH8" i="8"/>
  <c r="EZ8" i="8"/>
  <c r="EW8" i="8"/>
  <c r="EO8" i="8"/>
  <c r="EL8" i="8"/>
  <c r="ED8" i="8"/>
  <c r="EA8" i="8"/>
  <c r="DS8" i="8"/>
  <c r="DP8" i="8"/>
  <c r="DH8" i="8"/>
  <c r="DE8" i="8"/>
  <c r="CW8" i="8"/>
  <c r="CT8" i="8"/>
  <c r="CL8" i="8"/>
  <c r="CI8" i="8"/>
  <c r="CA8" i="8"/>
  <c r="BX8" i="8"/>
  <c r="BP8" i="8"/>
  <c r="BM8" i="8"/>
  <c r="BE8" i="8"/>
  <c r="BB8" i="8"/>
  <c r="BA8" i="8"/>
  <c r="AZ8" i="8"/>
  <c r="AY8" i="8"/>
  <c r="AX8" i="8"/>
  <c r="AW8" i="8"/>
  <c r="AV8" i="8"/>
  <c r="AS8" i="8"/>
  <c r="AR8" i="8"/>
  <c r="AP8" i="8"/>
  <c r="AO8" i="8"/>
  <c r="AN8" i="8"/>
  <c r="DM8" i="8" s="1"/>
  <c r="AM8" i="8"/>
  <c r="DL8" i="8" s="1"/>
  <c r="AL8" i="8"/>
  <c r="AK8" i="8"/>
  <c r="DJ8" i="8" s="1"/>
  <c r="AH8" i="8"/>
  <c r="DG8" i="8" s="1"/>
  <c r="W8" i="8"/>
  <c r="AG8" i="8"/>
  <c r="AE8" i="8"/>
  <c r="AD8" i="8"/>
  <c r="AC8" i="8"/>
  <c r="AB8" i="8"/>
  <c r="AA8" i="8"/>
  <c r="Z8" i="8"/>
  <c r="V8" i="8"/>
  <c r="CU8" i="8" s="1"/>
  <c r="T8" i="8"/>
  <c r="DZ8" i="8" s="1"/>
  <c r="S8" i="8"/>
  <c r="R8" i="8"/>
  <c r="BU8" i="8" s="1"/>
  <c r="Q8" i="8"/>
  <c r="DW8" i="8" s="1"/>
  <c r="P8" i="8"/>
  <c r="O8" i="8"/>
  <c r="N8" i="8"/>
  <c r="H8" i="8"/>
  <c r="D8" i="8"/>
  <c r="FK7" i="8"/>
  <c r="FH7" i="8"/>
  <c r="EZ7" i="8"/>
  <c r="EW7" i="8"/>
  <c r="EO7" i="8"/>
  <c r="EL7" i="8"/>
  <c r="ED7" i="8"/>
  <c r="EA7" i="8"/>
  <c r="DS7" i="8"/>
  <c r="DP7" i="8"/>
  <c r="DH7" i="8"/>
  <c r="DE7" i="8"/>
  <c r="CW7" i="8"/>
  <c r="CT7" i="8"/>
  <c r="CL7" i="8"/>
  <c r="CI7" i="8"/>
  <c r="CA7" i="8"/>
  <c r="BX7" i="8"/>
  <c r="BP7" i="8"/>
  <c r="BM7" i="8"/>
  <c r="BE7" i="8"/>
  <c r="BB7" i="8"/>
  <c r="BA7" i="8"/>
  <c r="AZ7" i="8"/>
  <c r="AY7" i="8"/>
  <c r="AX7" i="8"/>
  <c r="AW7" i="8"/>
  <c r="AV7" i="8"/>
  <c r="AS7" i="8"/>
  <c r="AR7" i="8"/>
  <c r="AP7" i="8"/>
  <c r="DO7" i="8" s="1"/>
  <c r="AO7" i="8"/>
  <c r="DN7" i="8" s="1"/>
  <c r="AN7" i="8"/>
  <c r="AM7" i="8"/>
  <c r="DL7" i="8" s="1"/>
  <c r="AL7" i="8"/>
  <c r="DK7" i="8" s="1"/>
  <c r="AK7" i="8"/>
  <c r="AH7" i="8"/>
  <c r="DG7" i="8" s="1"/>
  <c r="AG7" i="8"/>
  <c r="DF7" i="8" s="1"/>
  <c r="AE7" i="8"/>
  <c r="AD7" i="8"/>
  <c r="AC7" i="8"/>
  <c r="CQ7" i="8" s="1"/>
  <c r="AB7" i="8"/>
  <c r="CP7" i="8" s="1"/>
  <c r="AA7" i="8"/>
  <c r="CO7" i="8" s="1"/>
  <c r="Z7" i="8"/>
  <c r="CY7" i="8" s="1"/>
  <c r="W7" i="8"/>
  <c r="EY7" i="8" s="1"/>
  <c r="V7" i="8"/>
  <c r="EX7" i="8" s="1"/>
  <c r="T7" i="8"/>
  <c r="CH7" i="8" s="1"/>
  <c r="S7" i="8"/>
  <c r="R7" i="8"/>
  <c r="Q7" i="8"/>
  <c r="P7" i="8"/>
  <c r="BH7" i="8" s="1"/>
  <c r="O7" i="8"/>
  <c r="N7" i="8"/>
  <c r="H7" i="8"/>
  <c r="D7" i="8"/>
  <c r="FK6" i="8"/>
  <c r="FH6" i="8"/>
  <c r="EZ6" i="8"/>
  <c r="EW6" i="8"/>
  <c r="EO6" i="8"/>
  <c r="EL6" i="8"/>
  <c r="ED6" i="8"/>
  <c r="EA6" i="8"/>
  <c r="DS6" i="8"/>
  <c r="DP6" i="8"/>
  <c r="DH6" i="8"/>
  <c r="DE6" i="8"/>
  <c r="CW6" i="8"/>
  <c r="CT6" i="8"/>
  <c r="CL6" i="8"/>
  <c r="CI6" i="8"/>
  <c r="CA6" i="8"/>
  <c r="BX6" i="8"/>
  <c r="BP6" i="8"/>
  <c r="BM6" i="8"/>
  <c r="BE6" i="8"/>
  <c r="BB6" i="8"/>
  <c r="BA6" i="8"/>
  <c r="AZ6" i="8"/>
  <c r="AY6" i="8"/>
  <c r="AX6" i="8"/>
  <c r="AW6" i="8"/>
  <c r="AV6" i="8"/>
  <c r="AS6" i="8"/>
  <c r="AR6" i="8"/>
  <c r="AP6" i="8"/>
  <c r="DO6" i="8" s="1"/>
  <c r="AO6" i="8"/>
  <c r="DN6" i="8" s="1"/>
  <c r="AN6" i="8"/>
  <c r="AM6" i="8"/>
  <c r="AL6" i="8"/>
  <c r="DK6" i="8" s="1"/>
  <c r="AK6" i="8"/>
  <c r="DJ6" i="8" s="1"/>
  <c r="AH6" i="8"/>
  <c r="AG6" i="8"/>
  <c r="AE6" i="8"/>
  <c r="FG6" i="8" s="1"/>
  <c r="AD6" i="8"/>
  <c r="AC6" i="8"/>
  <c r="AB6" i="8"/>
  <c r="DA6" i="8" s="1"/>
  <c r="AA6" i="8"/>
  <c r="Z6" i="8"/>
  <c r="FB6" i="8" s="1"/>
  <c r="W6" i="8"/>
  <c r="V6" i="8"/>
  <c r="T6" i="8"/>
  <c r="CH6" i="8" s="1"/>
  <c r="S6" i="8"/>
  <c r="R6" i="8"/>
  <c r="FP6" i="8" s="1"/>
  <c r="Q6" i="8"/>
  <c r="BI6" i="8" s="1"/>
  <c r="P6" i="8"/>
  <c r="DV6" i="8" s="1"/>
  <c r="O6" i="8"/>
  <c r="N6" i="8"/>
  <c r="H6" i="8"/>
  <c r="D6" i="8"/>
  <c r="FK5" i="8"/>
  <c r="FH5" i="8"/>
  <c r="EZ5" i="8"/>
  <c r="EW5" i="8"/>
  <c r="EO5" i="8"/>
  <c r="EL5" i="8"/>
  <c r="ED5" i="8"/>
  <c r="EA5" i="8"/>
  <c r="DS5" i="8"/>
  <c r="DP5" i="8"/>
  <c r="DH5" i="8"/>
  <c r="DE5" i="8"/>
  <c r="AE5" i="8"/>
  <c r="BA5" i="8"/>
  <c r="CW5" i="8"/>
  <c r="CT5" i="8"/>
  <c r="CL5" i="8"/>
  <c r="CI5" i="8"/>
  <c r="CA5" i="8"/>
  <c r="BX5" i="8"/>
  <c r="BP5" i="8"/>
  <c r="BM5" i="8"/>
  <c r="BE5" i="8"/>
  <c r="BB5" i="8"/>
  <c r="AZ5" i="8"/>
  <c r="AY5" i="8"/>
  <c r="AX5" i="8"/>
  <c r="AW5" i="8"/>
  <c r="AV5" i="8"/>
  <c r="AS5" i="8"/>
  <c r="AR5" i="8"/>
  <c r="AP5" i="8"/>
  <c r="AO5" i="8"/>
  <c r="AN5" i="8"/>
  <c r="AM5" i="8"/>
  <c r="AL5" i="8"/>
  <c r="AK5" i="8"/>
  <c r="AH5" i="8"/>
  <c r="AG5" i="8"/>
  <c r="AD5" i="8"/>
  <c r="AC5" i="8"/>
  <c r="AB5" i="8"/>
  <c r="AA5" i="8"/>
  <c r="Z5" i="8"/>
  <c r="W5" i="8"/>
  <c r="T5" i="8"/>
  <c r="CH5" i="8" s="1"/>
  <c r="S5" i="8"/>
  <c r="R5" i="8"/>
  <c r="Q5" i="8"/>
  <c r="P5" i="8"/>
  <c r="O5" i="8"/>
  <c r="N5" i="8"/>
  <c r="H5" i="8"/>
  <c r="D5" i="8"/>
  <c r="FK4" i="8"/>
  <c r="FH4" i="8"/>
  <c r="EZ4" i="8"/>
  <c r="EW4" i="8"/>
  <c r="EO4" i="8"/>
  <c r="EL4" i="8"/>
  <c r="ED4" i="8"/>
  <c r="EA4" i="8"/>
  <c r="DS4" i="8"/>
  <c r="DP4" i="8"/>
  <c r="DH4" i="8"/>
  <c r="DE4" i="8"/>
  <c r="CW4" i="8"/>
  <c r="CT4" i="8"/>
  <c r="CL4" i="8"/>
  <c r="CI4" i="8"/>
  <c r="CA4" i="8"/>
  <c r="BX4" i="8"/>
  <c r="BP4" i="8"/>
  <c r="BM4" i="8"/>
  <c r="BE4" i="8"/>
  <c r="BB4" i="8"/>
  <c r="BA4" i="8"/>
  <c r="AZ4" i="8"/>
  <c r="AY4" i="8"/>
  <c r="AX4" i="8"/>
  <c r="AW4" i="8"/>
  <c r="AV4" i="8"/>
  <c r="AS4" i="8"/>
  <c r="AR4" i="8"/>
  <c r="AP4" i="8"/>
  <c r="DO4" i="8" s="1"/>
  <c r="AO4" i="8"/>
  <c r="DN4" i="8" s="1"/>
  <c r="AN4" i="8"/>
  <c r="AM4" i="8"/>
  <c r="DL4" i="8" s="1"/>
  <c r="AL4" i="8"/>
  <c r="AK4" i="8"/>
  <c r="DJ4" i="8" s="1"/>
  <c r="AH4" i="8"/>
  <c r="AG4" i="8"/>
  <c r="DF4" i="8" s="1"/>
  <c r="AE4" i="8"/>
  <c r="AD4" i="8"/>
  <c r="CR4" i="8" s="1"/>
  <c r="AC4" i="8"/>
  <c r="CQ4" i="8" s="1"/>
  <c r="AB4" i="8"/>
  <c r="AA4" i="8"/>
  <c r="Z4" i="8"/>
  <c r="W4" i="8"/>
  <c r="CK4" i="8" s="1"/>
  <c r="V4" i="8"/>
  <c r="T4" i="8"/>
  <c r="S4" i="8"/>
  <c r="R4" i="8"/>
  <c r="CF4" i="8" s="1"/>
  <c r="Q4" i="8"/>
  <c r="CE4" i="8" s="1"/>
  <c r="P4" i="8"/>
  <c r="CD4" i="8" s="1"/>
  <c r="O4" i="8"/>
  <c r="N4" i="8"/>
  <c r="H4" i="8"/>
  <c r="D4" i="8"/>
  <c r="DM14" i="8"/>
  <c r="EN55" i="8"/>
  <c r="BN55" i="8"/>
  <c r="DG40" i="8"/>
  <c r="BN20" i="8"/>
  <c r="BL20" i="8"/>
  <c r="FB20" i="8"/>
  <c r="FF20" i="8"/>
  <c r="DI20" i="8"/>
  <c r="DM20" i="8"/>
  <c r="BZ20" i="8"/>
  <c r="BQ55" i="8"/>
  <c r="CH58" i="8"/>
  <c r="DJ32" i="8"/>
  <c r="CU54" i="8"/>
  <c r="EF55" i="8"/>
  <c r="FA55" i="8"/>
  <c r="DA34" i="8"/>
  <c r="FB9" i="8"/>
  <c r="DR20" i="8"/>
  <c r="DL20" i="8"/>
  <c r="BY20" i="8"/>
  <c r="DO52" i="8"/>
  <c r="DI54" i="8"/>
  <c r="CK55" i="8"/>
  <c r="CJ55" i="8"/>
  <c r="DJ55" i="8"/>
  <c r="DM56" i="8"/>
  <c r="CJ59" i="8"/>
  <c r="CN20" i="8"/>
  <c r="FM54" i="8"/>
  <c r="FA54" i="8"/>
  <c r="DG54" i="8"/>
  <c r="BY54" i="8"/>
  <c r="FB55" i="8"/>
  <c r="DI55" i="8"/>
  <c r="BZ55" i="8"/>
  <c r="CN57" i="8"/>
  <c r="CR57" i="8"/>
  <c r="CY32" i="8"/>
  <c r="BW58" i="8"/>
  <c r="BT20" i="8"/>
  <c r="EV20" i="8"/>
  <c r="DD20" i="8"/>
  <c r="DA19" i="8"/>
  <c r="EP20" i="8"/>
  <c r="ET20" i="8"/>
  <c r="FJ20" i="8"/>
  <c r="EH20" i="8"/>
  <c r="EX20" i="8"/>
  <c r="EK20" i="8"/>
  <c r="DJ20" i="8"/>
  <c r="DN20" i="8"/>
  <c r="FD34" i="8"/>
  <c r="FR20" i="8"/>
  <c r="CR20" i="8"/>
  <c r="BO20" i="8"/>
  <c r="FO20" i="8"/>
  <c r="CU20" i="8"/>
  <c r="FG20" i="8"/>
  <c r="DB35" i="8"/>
  <c r="CV39" i="8"/>
  <c r="BD55" i="8"/>
  <c r="CN55" i="8"/>
  <c r="CQ56" i="8"/>
  <c r="DG56" i="8"/>
  <c r="DC57" i="8"/>
  <c r="CS58" i="8"/>
  <c r="ES59" i="8"/>
  <c r="CM54" i="8"/>
  <c r="BY55" i="8"/>
  <c r="CV55" i="8"/>
  <c r="DT55" i="8"/>
  <c r="FB57" i="8"/>
  <c r="CK54" i="8"/>
  <c r="EQ54" i="8"/>
  <c r="BG54" i="8"/>
  <c r="EF57" i="8"/>
  <c r="EJ57" i="8"/>
  <c r="FF57" i="8"/>
  <c r="EB55" i="8"/>
  <c r="CY57" i="8"/>
  <c r="DO58" i="8"/>
  <c r="BR13" i="8"/>
  <c r="FE12" i="8"/>
  <c r="BU12" i="8"/>
  <c r="BZ15" i="8"/>
  <c r="BS18" i="8"/>
  <c r="CD18" i="8"/>
  <c r="FF13" i="8"/>
  <c r="BQ16" i="8"/>
  <c r="CY17" i="8"/>
  <c r="CN17" i="8"/>
  <c r="BC20" i="8"/>
  <c r="BG20" i="8"/>
  <c r="BK20" i="8"/>
  <c r="BW20" i="8"/>
  <c r="CE20" i="8"/>
  <c r="CM20" i="8"/>
  <c r="CQ20" i="8"/>
  <c r="CY20" i="8"/>
  <c r="DC20" i="8"/>
  <c r="DG20" i="8"/>
  <c r="DO20" i="8"/>
  <c r="DW20" i="8"/>
  <c r="EE20" i="8"/>
  <c r="EI20" i="8"/>
  <c r="EM20" i="8"/>
  <c r="EQ20" i="8"/>
  <c r="EU20" i="8"/>
  <c r="EY20" i="8"/>
  <c r="BL21" i="8"/>
  <c r="CE19" i="8"/>
  <c r="FO19" i="8"/>
  <c r="BD20" i="8"/>
  <c r="CB20" i="8"/>
  <c r="CF20" i="8"/>
  <c r="CJ20" i="8"/>
  <c r="CV20" i="8"/>
  <c r="DT20" i="8"/>
  <c r="DX20" i="8"/>
  <c r="EB20" i="8"/>
  <c r="EF20" i="8"/>
  <c r="EJ20" i="8"/>
  <c r="EN20" i="8"/>
  <c r="FD20" i="8"/>
  <c r="FL20" i="8"/>
  <c r="FP20" i="8"/>
  <c r="EK21" i="8"/>
  <c r="DR22" i="8"/>
  <c r="DD29" i="8"/>
  <c r="FD19" i="8"/>
  <c r="BI20" i="8"/>
  <c r="BQ20" i="8"/>
  <c r="BU20" i="8"/>
  <c r="CC20" i="8"/>
  <c r="CG20" i="8"/>
  <c r="CK20" i="8"/>
  <c r="CS20" i="8"/>
  <c r="DA20" i="8"/>
  <c r="DQ20" i="8"/>
  <c r="DU20" i="8"/>
  <c r="DY20" i="8"/>
  <c r="EC20" i="8"/>
  <c r="ES20" i="8"/>
  <c r="FA20" i="8"/>
  <c r="FE20" i="8"/>
  <c r="FI20" i="8"/>
  <c r="FM20" i="8"/>
  <c r="FQ20" i="8"/>
  <c r="CH21" i="8"/>
  <c r="CU22" i="8"/>
  <c r="FC25" i="8"/>
  <c r="DB27" i="8"/>
  <c r="CO27" i="8"/>
  <c r="CR28" i="8"/>
  <c r="BI19" i="8"/>
  <c r="BF20" i="8"/>
  <c r="BJ20" i="8"/>
  <c r="CH20" i="8"/>
  <c r="CP20" i="8"/>
  <c r="DF20" i="8"/>
  <c r="DZ20" i="8"/>
  <c r="EF24" i="8"/>
  <c r="DV25" i="8"/>
  <c r="DF30" i="8"/>
  <c r="DG31" i="8"/>
  <c r="DM35" i="8"/>
  <c r="BK35" i="8"/>
  <c r="DU32" i="8"/>
  <c r="CO33" i="8"/>
  <c r="FF36" i="8"/>
  <c r="CP34" i="8"/>
  <c r="CU34" i="8"/>
  <c r="EI35" i="8"/>
  <c r="DD36" i="8"/>
  <c r="FO36" i="8"/>
  <c r="CS40" i="8"/>
  <c r="CH41" i="8"/>
  <c r="DB41" i="8"/>
  <c r="DJ42" i="8"/>
  <c r="CV42" i="8"/>
  <c r="DG42" i="8"/>
  <c r="FC43" i="8"/>
  <c r="BS37" i="8"/>
  <c r="CY37" i="8"/>
  <c r="CZ38" i="8"/>
  <c r="DX38" i="8"/>
  <c r="FD38" i="8"/>
  <c r="FE39" i="8"/>
  <c r="FF40" i="8"/>
  <c r="FR40" i="8"/>
  <c r="FG41" i="8"/>
  <c r="EQ42" i="8"/>
  <c r="DK43" i="8"/>
  <c r="DY38" i="8"/>
  <c r="FG40" i="8"/>
  <c r="CQ39" i="8"/>
  <c r="CR40" i="8"/>
  <c r="CG42" i="8"/>
  <c r="DU43" i="8"/>
  <c r="BI45" i="8"/>
  <c r="DU45" i="8"/>
  <c r="BF46" i="8"/>
  <c r="EX46" i="8"/>
  <c r="BQ48" i="8"/>
  <c r="FJ48" i="8"/>
  <c r="FF45" i="8"/>
  <c r="EH45" i="8"/>
  <c r="EM46" i="8"/>
  <c r="DW48" i="8"/>
  <c r="EX49" i="8"/>
  <c r="CR49" i="8"/>
  <c r="EY50" i="8"/>
  <c r="CU45" i="8"/>
  <c r="BF49" i="8"/>
  <c r="DA49" i="8"/>
  <c r="DB50" i="8"/>
  <c r="CQ50" i="8"/>
  <c r="DG50" i="8"/>
  <c r="CJ45" i="8"/>
  <c r="BI48" i="8"/>
  <c r="CK50" i="8"/>
  <c r="CH51" i="8"/>
  <c r="CY51" i="8"/>
  <c r="FB51" i="8"/>
  <c r="CN51" i="8"/>
  <c r="DC51" i="8"/>
  <c r="FF51" i="8"/>
  <c r="CR51" i="8"/>
  <c r="DX47" i="8"/>
  <c r="BC50" i="8"/>
  <c r="EJ51" i="8"/>
  <c r="CZ52" i="8"/>
  <c r="DD52" i="8"/>
  <c r="DK52" i="8"/>
  <c r="DM53" i="8"/>
  <c r="BO53" i="8"/>
  <c r="BZ53" i="8"/>
  <c r="DX53" i="8"/>
  <c r="EI53" i="8"/>
  <c r="EC54" i="8"/>
  <c r="FJ54" i="8"/>
  <c r="DR54" i="8"/>
  <c r="BZ54" i="8"/>
  <c r="FI54" i="8"/>
  <c r="EX54" i="8"/>
  <c r="DJ54" i="8"/>
  <c r="BC54" i="8"/>
  <c r="BO54" i="8"/>
  <c r="EF54" i="8"/>
  <c r="EM54" i="8"/>
  <c r="EY54" i="8"/>
  <c r="EP55" i="8"/>
  <c r="BF55" i="8"/>
  <c r="EE55" i="8"/>
  <c r="FJ55" i="8"/>
  <c r="EY55" i="8"/>
  <c r="EX55" i="8"/>
  <c r="DF55" i="8"/>
  <c r="FI55" i="8"/>
  <c r="CB55" i="8"/>
  <c r="DQ55" i="8"/>
  <c r="EC55" i="8"/>
  <c r="DU51" i="8"/>
  <c r="FM51" i="8"/>
  <c r="CH52" i="8"/>
  <c r="DV52" i="8"/>
  <c r="EC53" i="8"/>
  <c r="CF53" i="8"/>
  <c r="CV53" i="8"/>
  <c r="DO53" i="8"/>
  <c r="ET53" i="8"/>
  <c r="BQ54" i="8"/>
  <c r="EP54" i="8"/>
  <c r="BF54" i="8"/>
  <c r="DQ54" i="8"/>
  <c r="DF54" i="8"/>
  <c r="BD54" i="8"/>
  <c r="CY54" i="8"/>
  <c r="DT54" i="8"/>
  <c r="EB54" i="8"/>
  <c r="EN54" i="8"/>
  <c r="BR55" i="8"/>
  <c r="FM55" i="8"/>
  <c r="EQ55" i="8"/>
  <c r="BG55" i="8"/>
  <c r="CX55" i="8"/>
  <c r="CM55" i="8"/>
  <c r="DR55" i="8"/>
  <c r="DG55" i="8"/>
  <c r="CC55" i="8"/>
  <c r="EI56" i="8"/>
  <c r="ET56" i="8"/>
  <c r="CF56" i="8"/>
  <c r="DX56" i="8"/>
  <c r="BU56" i="8"/>
  <c r="BJ56" i="8"/>
  <c r="FP56" i="8"/>
  <c r="CD52" i="8"/>
  <c r="FG52" i="8"/>
  <c r="BD53" i="8"/>
  <c r="EY53" i="8"/>
  <c r="FJ53" i="8"/>
  <c r="ER52" i="8"/>
  <c r="FQ53" i="8"/>
  <c r="FE53" i="8"/>
  <c r="BJ53" i="8"/>
  <c r="DR53" i="8"/>
  <c r="FP53" i="8"/>
  <c r="BN54" i="8"/>
  <c r="FB54" i="8"/>
  <c r="CB54" i="8"/>
  <c r="CJ54" i="8"/>
  <c r="CV54" i="8"/>
  <c r="EE54" i="8"/>
  <c r="FL54" i="8"/>
  <c r="BO55" i="8"/>
  <c r="CU55" i="8"/>
  <c r="DU55" i="8"/>
  <c r="FL55" i="8"/>
  <c r="BR54" i="8"/>
  <c r="CX54" i="8"/>
  <c r="BC55" i="8"/>
  <c r="CY55" i="8"/>
  <c r="EM55" i="8"/>
  <c r="CU56" i="8"/>
  <c r="DB56" i="8"/>
  <c r="BT57" i="8"/>
  <c r="BR57" i="8"/>
  <c r="CG57" i="8"/>
  <c r="DU57" i="8"/>
  <c r="EU57" i="8"/>
  <c r="EG58" i="8"/>
  <c r="EK58" i="8"/>
  <c r="DD58" i="8"/>
  <c r="ER58" i="8"/>
  <c r="FG58" i="8"/>
  <c r="FR58" i="8"/>
  <c r="CP59" i="8"/>
  <c r="DF59" i="8"/>
  <c r="BI59" i="8"/>
  <c r="BT59" i="8"/>
  <c r="BI58" i="8"/>
  <c r="BL58" i="8"/>
  <c r="CZ58" i="8"/>
  <c r="DJ58" i="8"/>
  <c r="FC58" i="8"/>
  <c r="FN58" i="8"/>
  <c r="FC59" i="8"/>
  <c r="FM56" i="8"/>
  <c r="BK57" i="8"/>
  <c r="FQ57" i="8"/>
  <c r="BH58" i="8"/>
  <c r="DK58" i="8"/>
  <c r="DV58" i="8"/>
  <c r="CU59" i="8"/>
  <c r="FD59" i="8"/>
  <c r="FO59" i="8"/>
  <c r="CC54" i="8"/>
  <c r="CG54" i="8"/>
  <c r="DU54" i="8"/>
  <c r="DC56" i="8"/>
  <c r="CK56" i="8"/>
  <c r="CV56" i="8"/>
  <c r="FE56" i="8"/>
  <c r="BG57" i="8"/>
  <c r="BV57" i="8"/>
  <c r="DY57" i="8"/>
  <c r="FM57" i="8"/>
  <c r="EV58" i="8"/>
  <c r="EH59" i="8"/>
  <c r="EX59" i="8"/>
  <c r="DW59" i="8"/>
  <c r="A54" i="12"/>
  <c r="G54" i="12"/>
  <c r="G206" i="12"/>
  <c r="H206" i="12"/>
  <c r="G207" i="12"/>
  <c r="H207" i="12"/>
  <c r="G208" i="12"/>
  <c r="H208" i="12"/>
  <c r="G209" i="12"/>
  <c r="H209" i="12"/>
  <c r="A206" i="12"/>
  <c r="A207" i="12"/>
  <c r="A208" i="12"/>
  <c r="A209" i="12"/>
  <c r="G134" i="12"/>
  <c r="H134" i="12"/>
  <c r="G135" i="12"/>
  <c r="H135" i="12"/>
  <c r="A134" i="12"/>
  <c r="A135" i="12"/>
  <c r="G59" i="12"/>
  <c r="G60" i="12"/>
  <c r="G61" i="12"/>
  <c r="A59" i="12"/>
  <c r="A60" i="12"/>
  <c r="A61" i="12"/>
  <c r="G58" i="12"/>
  <c r="G57" i="12"/>
  <c r="G56" i="12"/>
  <c r="G55" i="12"/>
  <c r="H154" i="12"/>
  <c r="D4" i="4"/>
  <c r="FW3" i="8"/>
  <c r="FX3" i="8"/>
  <c r="FY3" i="8"/>
  <c r="FZ3" i="8"/>
  <c r="GA3" i="8"/>
  <c r="GB3" i="8"/>
  <c r="GC3" i="8"/>
  <c r="GD3" i="8"/>
  <c r="GE3" i="8"/>
  <c r="GF3" i="8"/>
  <c r="GG3" i="8"/>
  <c r="GL3" i="8"/>
  <c r="GM3" i="8"/>
  <c r="GN3" i="8"/>
  <c r="GO3" i="8"/>
  <c r="GP3" i="8"/>
  <c r="GQ3" i="8"/>
  <c r="GR3" i="8"/>
  <c r="GS3" i="8"/>
  <c r="GT3" i="8"/>
  <c r="GU3" i="8"/>
  <c r="GV3" i="8"/>
  <c r="A56" i="12"/>
  <c r="A57" i="12"/>
  <c r="A58" i="12"/>
  <c r="A80" i="12"/>
  <c r="G80" i="12"/>
  <c r="H80" i="12"/>
  <c r="A81" i="12"/>
  <c r="G81" i="12"/>
  <c r="H81" i="12"/>
  <c r="A82" i="12"/>
  <c r="G82" i="12"/>
  <c r="H82" i="12"/>
  <c r="A83" i="12"/>
  <c r="G83" i="12"/>
  <c r="H83" i="12"/>
  <c r="A84" i="12"/>
  <c r="G84" i="12"/>
  <c r="H84" i="12"/>
  <c r="A85" i="12"/>
  <c r="G85" i="12"/>
  <c r="H85" i="12"/>
  <c r="A86" i="12"/>
  <c r="G86" i="12"/>
  <c r="H86" i="12"/>
  <c r="A87" i="12"/>
  <c r="G87" i="12"/>
  <c r="H87" i="12"/>
  <c r="A88" i="12"/>
  <c r="G88" i="12"/>
  <c r="H88" i="12"/>
  <c r="A89" i="12"/>
  <c r="G89" i="12"/>
  <c r="H89" i="12"/>
  <c r="A90" i="12"/>
  <c r="G90" i="12"/>
  <c r="H90" i="12"/>
  <c r="A91" i="12"/>
  <c r="G91" i="12"/>
  <c r="H91" i="12"/>
  <c r="A92" i="12"/>
  <c r="G92" i="12"/>
  <c r="H92" i="12"/>
  <c r="A93" i="12"/>
  <c r="G93" i="12"/>
  <c r="H93" i="12"/>
  <c r="A94" i="12"/>
  <c r="G94" i="12"/>
  <c r="H94" i="12"/>
  <c r="A95" i="12"/>
  <c r="G95" i="12"/>
  <c r="H95" i="12"/>
  <c r="A96" i="12"/>
  <c r="G96" i="12"/>
  <c r="H96" i="12"/>
  <c r="A97" i="12"/>
  <c r="G97" i="12"/>
  <c r="H97" i="12"/>
  <c r="A98" i="12"/>
  <c r="G98" i="12"/>
  <c r="H98" i="12"/>
  <c r="G99" i="12"/>
  <c r="H99" i="12"/>
  <c r="A100" i="12"/>
  <c r="G100" i="12"/>
  <c r="H100" i="12"/>
  <c r="A101" i="12"/>
  <c r="G101" i="12"/>
  <c r="H101" i="12"/>
  <c r="A102" i="12"/>
  <c r="G102" i="12"/>
  <c r="H102" i="12"/>
  <c r="A103" i="12"/>
  <c r="G103" i="12"/>
  <c r="H103" i="12"/>
  <c r="A104" i="12"/>
  <c r="G104" i="12"/>
  <c r="H104" i="12"/>
  <c r="A105" i="12"/>
  <c r="G105" i="12"/>
  <c r="H105" i="12"/>
  <c r="A106" i="12"/>
  <c r="G106" i="12"/>
  <c r="H106" i="12"/>
  <c r="A107" i="12"/>
  <c r="G107" i="12"/>
  <c r="H107" i="12"/>
  <c r="A108" i="12"/>
  <c r="G108" i="12"/>
  <c r="H108" i="12"/>
  <c r="A109" i="12"/>
  <c r="G109" i="12"/>
  <c r="H109" i="12"/>
  <c r="A110" i="12"/>
  <c r="G110" i="12"/>
  <c r="H110" i="12"/>
  <c r="A111" i="12"/>
  <c r="G111" i="12"/>
  <c r="H111" i="12"/>
  <c r="A112" i="12"/>
  <c r="G112" i="12"/>
  <c r="H112" i="12"/>
  <c r="A113" i="12"/>
  <c r="G113" i="12"/>
  <c r="H113" i="12"/>
  <c r="A114" i="12"/>
  <c r="G114" i="12"/>
  <c r="H114" i="12"/>
  <c r="A115" i="12"/>
  <c r="G115" i="12"/>
  <c r="H115" i="12"/>
  <c r="A116" i="12"/>
  <c r="G116" i="12"/>
  <c r="H116" i="12"/>
  <c r="A117" i="12"/>
  <c r="G117" i="12"/>
  <c r="H117" i="12"/>
  <c r="A118" i="12"/>
  <c r="G118" i="12"/>
  <c r="H118" i="12"/>
  <c r="A119" i="12"/>
  <c r="G119" i="12"/>
  <c r="H119" i="12"/>
  <c r="A120" i="12"/>
  <c r="G120" i="12"/>
  <c r="H120" i="12"/>
  <c r="A121" i="12"/>
  <c r="G121" i="12"/>
  <c r="H121" i="12"/>
  <c r="A122" i="12"/>
  <c r="G122" i="12"/>
  <c r="H122" i="12"/>
  <c r="A123" i="12"/>
  <c r="G123" i="12"/>
  <c r="H123" i="12"/>
  <c r="A124" i="12"/>
  <c r="G124" i="12"/>
  <c r="H124" i="12"/>
  <c r="A125" i="12"/>
  <c r="G125" i="12"/>
  <c r="H125" i="12"/>
  <c r="A126" i="12"/>
  <c r="G126" i="12"/>
  <c r="H126" i="12"/>
  <c r="A127" i="12"/>
  <c r="G127" i="12"/>
  <c r="H127" i="12"/>
  <c r="A128" i="12"/>
  <c r="G128" i="12"/>
  <c r="H128" i="12"/>
  <c r="A129" i="12"/>
  <c r="G129" i="12"/>
  <c r="H129" i="12"/>
  <c r="A130" i="12"/>
  <c r="G130" i="12"/>
  <c r="H130" i="12"/>
  <c r="A131" i="12"/>
  <c r="G131" i="12"/>
  <c r="H131" i="12"/>
  <c r="G154" i="12"/>
  <c r="G155" i="12"/>
  <c r="G156" i="12"/>
  <c r="G157" i="12"/>
  <c r="G158" i="12"/>
  <c r="G159" i="12"/>
  <c r="G160" i="12"/>
  <c r="G161" i="12"/>
  <c r="G162" i="12"/>
  <c r="G163" i="12"/>
  <c r="G164" i="12"/>
  <c r="G165" i="12"/>
  <c r="G166" i="12"/>
  <c r="G167" i="12"/>
  <c r="G168" i="12"/>
  <c r="G169" i="12"/>
  <c r="G170" i="12"/>
  <c r="G171" i="12"/>
  <c r="G172" i="12"/>
  <c r="G173" i="12"/>
  <c r="G174" i="12"/>
  <c r="G175" i="12"/>
  <c r="G176" i="12"/>
  <c r="G177" i="12"/>
  <c r="G178" i="12"/>
  <c r="G179" i="12"/>
  <c r="G180" i="12"/>
  <c r="G181" i="12"/>
  <c r="G182" i="12"/>
  <c r="G183" i="12"/>
  <c r="G184" i="12"/>
  <c r="G185" i="12"/>
  <c r="G186" i="12"/>
  <c r="G187" i="12"/>
  <c r="G188" i="12"/>
  <c r="G189" i="12"/>
  <c r="G190" i="12"/>
  <c r="G191" i="12"/>
  <c r="G192" i="12"/>
  <c r="G193" i="12"/>
  <c r="G194" i="12"/>
  <c r="G195" i="12"/>
  <c r="G196" i="12"/>
  <c r="G197" i="12"/>
  <c r="G198" i="12"/>
  <c r="G199" i="12"/>
  <c r="G200" i="12"/>
  <c r="G201" i="12"/>
  <c r="G202" i="12"/>
  <c r="G203" i="12"/>
  <c r="G204" i="12"/>
  <c r="G205" i="12"/>
  <c r="H351" i="12"/>
  <c r="H350" i="12"/>
  <c r="H352" i="12"/>
  <c r="H353" i="12"/>
  <c r="H354" i="12"/>
  <c r="H355" i="12"/>
  <c r="H356" i="12"/>
  <c r="G350" i="12"/>
  <c r="G351" i="12"/>
  <c r="G352" i="12"/>
  <c r="G353" i="12"/>
  <c r="G354" i="12"/>
  <c r="G355" i="12"/>
  <c r="G356" i="12"/>
  <c r="A350" i="12"/>
  <c r="A351" i="12"/>
  <c r="A352" i="12"/>
  <c r="A353" i="12"/>
  <c r="A354" i="12"/>
  <c r="A355" i="12"/>
  <c r="A356" i="12"/>
  <c r="H132" i="12"/>
  <c r="H133" i="12"/>
  <c r="H155" i="12"/>
  <c r="H156" i="12"/>
  <c r="H157" i="12"/>
  <c r="H158" i="12"/>
  <c r="H159" i="12"/>
  <c r="H160" i="12"/>
  <c r="H161" i="12"/>
  <c r="H162" i="12"/>
  <c r="H163" i="12"/>
  <c r="H164" i="12"/>
  <c r="H165" i="12"/>
  <c r="H166" i="12"/>
  <c r="H167" i="12"/>
  <c r="H168" i="12"/>
  <c r="H169" i="12"/>
  <c r="H170" i="12"/>
  <c r="H171" i="12"/>
  <c r="H172" i="12"/>
  <c r="H173" i="12"/>
  <c r="H174" i="12"/>
  <c r="H175" i="12"/>
  <c r="H176" i="12"/>
  <c r="H177" i="12"/>
  <c r="H178" i="12"/>
  <c r="H179" i="12"/>
  <c r="H180" i="12"/>
  <c r="H181" i="12"/>
  <c r="H182" i="12"/>
  <c r="H183" i="12"/>
  <c r="H184" i="12"/>
  <c r="H185" i="12"/>
  <c r="H186" i="12"/>
  <c r="H187" i="12"/>
  <c r="H188" i="12"/>
  <c r="H189" i="12"/>
  <c r="H190" i="12"/>
  <c r="H191" i="12"/>
  <c r="H192" i="12"/>
  <c r="H193" i="12"/>
  <c r="H194" i="12"/>
  <c r="H195" i="12"/>
  <c r="H196" i="12"/>
  <c r="H197" i="12"/>
  <c r="H198" i="12"/>
  <c r="H199" i="12"/>
  <c r="H200" i="12"/>
  <c r="H201" i="12"/>
  <c r="H202" i="12"/>
  <c r="H203" i="12"/>
  <c r="H204" i="12"/>
  <c r="H205" i="12"/>
  <c r="H313" i="12"/>
  <c r="H314" i="12"/>
  <c r="H315" i="12"/>
  <c r="H316" i="12"/>
  <c r="H317" i="12"/>
  <c r="H318" i="12"/>
  <c r="H319" i="12"/>
  <c r="H320" i="12"/>
  <c r="H321" i="12"/>
  <c r="H322" i="12"/>
  <c r="H323" i="12"/>
  <c r="H324" i="12"/>
  <c r="H325" i="12"/>
  <c r="H326" i="12"/>
  <c r="H327" i="12"/>
  <c r="H328" i="12"/>
  <c r="H329" i="12"/>
  <c r="H330" i="12"/>
  <c r="H331" i="12"/>
  <c r="H332" i="12"/>
  <c r="H333" i="12"/>
  <c r="H334" i="12"/>
  <c r="H335" i="12"/>
  <c r="H336" i="12"/>
  <c r="H337" i="12"/>
  <c r="H338" i="12"/>
  <c r="H339" i="12"/>
  <c r="H340" i="12"/>
  <c r="H341" i="12"/>
  <c r="H342" i="12"/>
  <c r="H343" i="12"/>
  <c r="H344" i="12"/>
  <c r="H345" i="12"/>
  <c r="H346" i="12"/>
  <c r="H347" i="12"/>
  <c r="H348" i="12"/>
  <c r="H349" i="12"/>
  <c r="A327" i="12"/>
  <c r="A328" i="12"/>
  <c r="A329" i="12"/>
  <c r="A330" i="12"/>
  <c r="A331" i="12"/>
  <c r="A332" i="12"/>
  <c r="A333" i="12"/>
  <c r="A334" i="12"/>
  <c r="A335" i="12"/>
  <c r="G327" i="12"/>
  <c r="C36" i="1"/>
  <c r="FL5" i="4"/>
  <c r="FA5" i="4"/>
  <c r="EP5" i="4"/>
  <c r="EE5" i="4"/>
  <c r="DT5" i="4"/>
  <c r="DI5" i="4"/>
  <c r="CX5" i="4"/>
  <c r="CM5" i="4"/>
  <c r="CB5" i="4"/>
  <c r="BQ5" i="4"/>
  <c r="BF5" i="4"/>
  <c r="FL4" i="4"/>
  <c r="FI4" i="4"/>
  <c r="FA4" i="4"/>
  <c r="EX4" i="4"/>
  <c r="EP4" i="4"/>
  <c r="EM4" i="4"/>
  <c r="EE4" i="4"/>
  <c r="EB4" i="4"/>
  <c r="DT4" i="4"/>
  <c r="DQ4" i="4"/>
  <c r="DI4" i="4"/>
  <c r="DF4" i="4"/>
  <c r="CX4" i="4"/>
  <c r="CU4" i="4"/>
  <c r="CM4" i="4"/>
  <c r="CJ4" i="4"/>
  <c r="CB4" i="4"/>
  <c r="BY4" i="4"/>
  <c r="BQ4" i="4"/>
  <c r="BN4" i="4"/>
  <c r="BF4" i="4"/>
  <c r="BC4" i="4"/>
  <c r="BB4" i="4"/>
  <c r="BA4" i="4"/>
  <c r="AZ4" i="4"/>
  <c r="AY4" i="4"/>
  <c r="AX4" i="4"/>
  <c r="AW4" i="4"/>
  <c r="AV4" i="4"/>
  <c r="AT4" i="4"/>
  <c r="AS4" i="4"/>
  <c r="AQ4" i="4"/>
  <c r="AP4" i="4"/>
  <c r="AO4" i="4"/>
  <c r="AN4" i="4"/>
  <c r="AM4" i="4"/>
  <c r="AL4" i="4"/>
  <c r="AK4" i="4"/>
  <c r="AI4" i="4"/>
  <c r="AH4" i="4"/>
  <c r="AF4" i="4"/>
  <c r="AE4" i="4"/>
  <c r="AD4" i="4"/>
  <c r="AC4" i="4"/>
  <c r="AB4" i="4"/>
  <c r="AA4" i="4"/>
  <c r="Z4" i="4"/>
  <c r="X4" i="4"/>
  <c r="W4" i="4"/>
  <c r="U4" i="4"/>
  <c r="T4" i="4"/>
  <c r="S4" i="4"/>
  <c r="R4" i="4"/>
  <c r="Q4" i="4"/>
  <c r="J7" i="14" s="1"/>
  <c r="P4" i="4"/>
  <c r="I7" i="14" s="1"/>
  <c r="O4" i="4"/>
  <c r="G7" i="14" s="1"/>
  <c r="I4" i="4"/>
  <c r="G313" i="12"/>
  <c r="G314" i="12"/>
  <c r="G315" i="12"/>
  <c r="G316" i="12"/>
  <c r="G317" i="12"/>
  <c r="G318" i="12"/>
  <c r="G319" i="12"/>
  <c r="G320" i="12"/>
  <c r="G321" i="12"/>
  <c r="G322" i="12"/>
  <c r="G323" i="12"/>
  <c r="G324" i="12"/>
  <c r="G325" i="12"/>
  <c r="G326" i="12"/>
  <c r="G328" i="12"/>
  <c r="G329" i="12"/>
  <c r="G330" i="12"/>
  <c r="G331" i="12"/>
  <c r="G332" i="12"/>
  <c r="G333" i="12"/>
  <c r="G334" i="12"/>
  <c r="G335" i="12"/>
  <c r="G336" i="12"/>
  <c r="G337" i="12"/>
  <c r="G338" i="12"/>
  <c r="G339" i="12"/>
  <c r="G340" i="12"/>
  <c r="G341" i="12"/>
  <c r="G342" i="12"/>
  <c r="G343" i="12"/>
  <c r="G344" i="12"/>
  <c r="G345" i="12"/>
  <c r="G346" i="12"/>
  <c r="G347" i="12"/>
  <c r="G348" i="12"/>
  <c r="G349" i="12"/>
  <c r="G132" i="12"/>
  <c r="G133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A132" i="12"/>
  <c r="A133" i="12"/>
  <c r="A160" i="12"/>
  <c r="A161" i="12"/>
  <c r="A162" i="12"/>
  <c r="A163" i="12"/>
  <c r="A164" i="12"/>
  <c r="A165" i="12"/>
  <c r="A166" i="12"/>
  <c r="A167" i="12"/>
  <c r="A168" i="12"/>
  <c r="A169" i="12"/>
  <c r="A170" i="12"/>
  <c r="A171" i="12"/>
  <c r="A172" i="12"/>
  <c r="A174" i="12"/>
  <c r="A175" i="12"/>
  <c r="A176" i="12"/>
  <c r="A177" i="12"/>
  <c r="A178" i="12"/>
  <c r="A179" i="12"/>
  <c r="A180" i="12"/>
  <c r="A181" i="12"/>
  <c r="A182" i="12"/>
  <c r="A183" i="12"/>
  <c r="A184" i="12"/>
  <c r="A185" i="12"/>
  <c r="A186" i="12"/>
  <c r="A187" i="12"/>
  <c r="A188" i="12"/>
  <c r="A189" i="12"/>
  <c r="A190" i="12"/>
  <c r="A191" i="12"/>
  <c r="A192" i="12"/>
  <c r="A193" i="12"/>
  <c r="A194" i="12"/>
  <c r="A195" i="12"/>
  <c r="A196" i="12"/>
  <c r="A197" i="12"/>
  <c r="A198" i="12"/>
  <c r="A199" i="12"/>
  <c r="A200" i="12"/>
  <c r="A201" i="12"/>
  <c r="A202" i="12"/>
  <c r="A203" i="12"/>
  <c r="A204" i="12"/>
  <c r="A205" i="12"/>
  <c r="A155" i="12"/>
  <c r="A156" i="12"/>
  <c r="A157" i="12"/>
  <c r="A158" i="12"/>
  <c r="A159" i="12"/>
  <c r="A154" i="12"/>
  <c r="G4" i="12"/>
  <c r="A4" i="12"/>
  <c r="A308" i="12"/>
  <c r="A309" i="12"/>
  <c r="A310" i="12"/>
  <c r="A311" i="12"/>
  <c r="A312" i="12"/>
  <c r="A313" i="12"/>
  <c r="A314" i="12"/>
  <c r="A315" i="12"/>
  <c r="A316" i="12"/>
  <c r="A317" i="12"/>
  <c r="A318" i="12"/>
  <c r="A319" i="12"/>
  <c r="A320" i="12"/>
  <c r="A321" i="12"/>
  <c r="A322" i="12"/>
  <c r="A323" i="12"/>
  <c r="A324" i="12"/>
  <c r="A325" i="12"/>
  <c r="A326" i="12"/>
  <c r="A336" i="12"/>
  <c r="A337" i="12"/>
  <c r="A338" i="12"/>
  <c r="A339" i="12"/>
  <c r="A340" i="12"/>
  <c r="A341" i="12"/>
  <c r="A342" i="12"/>
  <c r="A343" i="12"/>
  <c r="A344" i="12"/>
  <c r="A345" i="12"/>
  <c r="A346" i="12"/>
  <c r="A347" i="12"/>
  <c r="A348" i="12"/>
  <c r="A349" i="12"/>
  <c r="BQ6" i="4"/>
  <c r="CB6" i="4"/>
  <c r="CM6" i="4"/>
  <c r="CX6" i="4"/>
  <c r="DI6" i="4"/>
  <c r="DT6" i="4"/>
  <c r="EE6" i="4"/>
  <c r="EP6" i="4"/>
  <c r="FA6" i="4"/>
  <c r="FL6" i="4"/>
  <c r="BQ7" i="4"/>
  <c r="CB7" i="4"/>
  <c r="CM7" i="4"/>
  <c r="CX7" i="4"/>
  <c r="DI7" i="4"/>
  <c r="DT7" i="4"/>
  <c r="EE7" i="4"/>
  <c r="EP7" i="4"/>
  <c r="FA7" i="4"/>
  <c r="FL7" i="4"/>
  <c r="BQ8" i="4"/>
  <c r="CB8" i="4"/>
  <c r="CM8" i="4"/>
  <c r="CX8" i="4"/>
  <c r="DI8" i="4"/>
  <c r="DT8" i="4"/>
  <c r="EE8" i="4"/>
  <c r="EP8" i="4"/>
  <c r="FA8" i="4"/>
  <c r="FL8" i="4"/>
  <c r="BF6" i="4"/>
  <c r="BF7" i="4"/>
  <c r="BF8" i="4"/>
  <c r="A5" i="12"/>
  <c r="A6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5" i="12"/>
  <c r="AB4" i="6"/>
  <c r="Y2" i="6"/>
  <c r="GW3" i="4"/>
  <c r="GV3" i="4"/>
  <c r="GU3" i="4"/>
  <c r="GT3" i="4"/>
  <c r="GS3" i="4"/>
  <c r="GR3" i="4"/>
  <c r="GQ3" i="4"/>
  <c r="GP3" i="4"/>
  <c r="GO3" i="4"/>
  <c r="GN3" i="4"/>
  <c r="GM3" i="4"/>
  <c r="GH3" i="4"/>
  <c r="GG3" i="4"/>
  <c r="GF3" i="4"/>
  <c r="GE3" i="4"/>
  <c r="GD3" i="4"/>
  <c r="GC3" i="4"/>
  <c r="GB3" i="4"/>
  <c r="GA3" i="4"/>
  <c r="FZ3" i="4"/>
  <c r="FY3" i="4"/>
  <c r="FX3" i="4"/>
  <c r="F3" i="1"/>
  <c r="G16" i="6" s="1"/>
  <c r="G17" i="6" s="1"/>
  <c r="H15" i="6"/>
  <c r="I15" i="6" s="1"/>
  <c r="J15" i="6" s="1"/>
  <c r="B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B37" i="1"/>
  <c r="AM21" i="6" s="1"/>
  <c r="C37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B38" i="1"/>
  <c r="AM22" i="6" s="1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B39" i="1"/>
  <c r="AM23" i="6" s="1"/>
  <c r="C39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B40" i="1"/>
  <c r="AM24" i="6" s="1"/>
  <c r="C40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B41" i="1"/>
  <c r="AM25" i="6" s="1"/>
  <c r="C41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B42" i="1"/>
  <c r="AM26" i="6" s="1"/>
  <c r="C42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B43" i="1"/>
  <c r="AM27" i="6" s="1"/>
  <c r="C43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B44" i="1"/>
  <c r="AM28" i="6" s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B45" i="1"/>
  <c r="AM29" i="6" s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B46" i="1"/>
  <c r="AM30" i="6" s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B47" i="1"/>
  <c r="AM31" i="6" s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B48" i="1"/>
  <c r="AM32" i="6" s="1"/>
  <c r="C48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B49" i="1"/>
  <c r="AM33" i="6" s="1"/>
  <c r="C49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B56" i="1"/>
  <c r="AM40" i="6" s="1"/>
  <c r="C56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B57" i="1"/>
  <c r="AM41" i="6" s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B58" i="1"/>
  <c r="AM42" i="6" s="1"/>
  <c r="C58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B59" i="1"/>
  <c r="AM43" i="6" s="1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B60" i="1"/>
  <c r="AM44" i="6" s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B61" i="1"/>
  <c r="AM45" i="6" s="1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L6" i="2" l="1"/>
  <c r="L10" i="2"/>
  <c r="L14" i="2"/>
  <c r="L18" i="2"/>
  <c r="L22" i="2"/>
  <c r="L26" i="2"/>
  <c r="L30" i="2"/>
  <c r="L34" i="2"/>
  <c r="L38" i="2"/>
  <c r="L42" i="2"/>
  <c r="L46" i="2"/>
  <c r="L50" i="2"/>
  <c r="L54" i="2"/>
  <c r="L58" i="2"/>
  <c r="L62" i="2"/>
  <c r="L66" i="2"/>
  <c r="L70" i="2"/>
  <c r="L74" i="2"/>
  <c r="L78" i="2"/>
  <c r="L82" i="2"/>
  <c r="L86" i="2"/>
  <c r="L90" i="2"/>
  <c r="L94" i="2"/>
  <c r="L98" i="2"/>
  <c r="L102" i="2"/>
  <c r="K7" i="2"/>
  <c r="K11" i="2"/>
  <c r="K15" i="2"/>
  <c r="K19" i="2"/>
  <c r="K23" i="2"/>
  <c r="K27" i="2"/>
  <c r="K31" i="2"/>
  <c r="K35" i="2"/>
  <c r="K39" i="2"/>
  <c r="K43" i="2"/>
  <c r="K47" i="2"/>
  <c r="K51" i="2"/>
  <c r="K55" i="2"/>
  <c r="K59" i="2"/>
  <c r="K63" i="2"/>
  <c r="K67" i="2"/>
  <c r="K71" i="2"/>
  <c r="K75" i="2"/>
  <c r="K79" i="2"/>
  <c r="K83" i="2"/>
  <c r="K87" i="2"/>
  <c r="K91" i="2"/>
  <c r="K95" i="2"/>
  <c r="K99" i="2"/>
  <c r="K103" i="2"/>
  <c r="J8" i="2"/>
  <c r="J12" i="2"/>
  <c r="J16" i="2"/>
  <c r="J20" i="2"/>
  <c r="J24" i="2"/>
  <c r="J28" i="2"/>
  <c r="J32" i="2"/>
  <c r="J36" i="2"/>
  <c r="J40" i="2"/>
  <c r="J44" i="2"/>
  <c r="J48" i="2"/>
  <c r="J52" i="2"/>
  <c r="J56" i="2"/>
  <c r="J60" i="2"/>
  <c r="J64" i="2"/>
  <c r="J68" i="2"/>
  <c r="J72" i="2"/>
  <c r="J76" i="2"/>
  <c r="J80" i="2"/>
  <c r="J84" i="2"/>
  <c r="J88" i="2"/>
  <c r="J92" i="2"/>
  <c r="J96" i="2"/>
  <c r="J100" i="2"/>
  <c r="J104" i="2"/>
  <c r="L4" i="2"/>
  <c r="G7" i="2"/>
  <c r="G11" i="2"/>
  <c r="G15" i="2"/>
  <c r="G19" i="2"/>
  <c r="G23" i="2"/>
  <c r="G27" i="2"/>
  <c r="G31" i="2"/>
  <c r="G35" i="2"/>
  <c r="G39" i="2"/>
  <c r="L7" i="2"/>
  <c r="L11" i="2"/>
  <c r="L15" i="2"/>
  <c r="L19" i="2"/>
  <c r="L23" i="2"/>
  <c r="L27" i="2"/>
  <c r="L31" i="2"/>
  <c r="L35" i="2"/>
  <c r="L39" i="2"/>
  <c r="L43" i="2"/>
  <c r="L47" i="2"/>
  <c r="L51" i="2"/>
  <c r="L55" i="2"/>
  <c r="L59" i="2"/>
  <c r="L63" i="2"/>
  <c r="L67" i="2"/>
  <c r="L71" i="2"/>
  <c r="L75" i="2"/>
  <c r="L79" i="2"/>
  <c r="L83" i="2"/>
  <c r="L87" i="2"/>
  <c r="L91" i="2"/>
  <c r="L95" i="2"/>
  <c r="L99" i="2"/>
  <c r="L103" i="2"/>
  <c r="K8" i="2"/>
  <c r="K12" i="2"/>
  <c r="K16" i="2"/>
  <c r="K20" i="2"/>
  <c r="K24" i="2"/>
  <c r="K28" i="2"/>
  <c r="K32" i="2"/>
  <c r="K36" i="2"/>
  <c r="K40" i="2"/>
  <c r="K44" i="2"/>
  <c r="K48" i="2"/>
  <c r="K52" i="2"/>
  <c r="K56" i="2"/>
  <c r="K60" i="2"/>
  <c r="K64" i="2"/>
  <c r="K68" i="2"/>
  <c r="K72" i="2"/>
  <c r="K76" i="2"/>
  <c r="K80" i="2"/>
  <c r="K84" i="2"/>
  <c r="K88" i="2"/>
  <c r="K92" i="2"/>
  <c r="K96" i="2"/>
  <c r="K100" i="2"/>
  <c r="K104" i="2"/>
  <c r="J9" i="2"/>
  <c r="J13" i="2"/>
  <c r="J17" i="2"/>
  <c r="J21" i="2"/>
  <c r="J25" i="2"/>
  <c r="J29" i="2"/>
  <c r="J33" i="2"/>
  <c r="J37" i="2"/>
  <c r="J41" i="2"/>
  <c r="J45" i="2"/>
  <c r="J49" i="2"/>
  <c r="J53" i="2"/>
  <c r="J57" i="2"/>
  <c r="J61" i="2"/>
  <c r="J65" i="2"/>
  <c r="J69" i="2"/>
  <c r="J73" i="2"/>
  <c r="J77" i="2"/>
  <c r="J81" i="2"/>
  <c r="J85" i="2"/>
  <c r="J89" i="2"/>
  <c r="J93" i="2"/>
  <c r="J97" i="2"/>
  <c r="J101" i="2"/>
  <c r="J5" i="2"/>
  <c r="K4" i="2"/>
  <c r="G8" i="2"/>
  <c r="G12" i="2"/>
  <c r="G16" i="2"/>
  <c r="G20" i="2"/>
  <c r="G24" i="2"/>
  <c r="G28" i="2"/>
  <c r="G32" i="2"/>
  <c r="G36" i="2"/>
  <c r="G40" i="2"/>
  <c r="L8" i="2"/>
  <c r="L16" i="2"/>
  <c r="L24" i="2"/>
  <c r="L32" i="2"/>
  <c r="L40" i="2"/>
  <c r="L48" i="2"/>
  <c r="L56" i="2"/>
  <c r="L64" i="2"/>
  <c r="L72" i="2"/>
  <c r="L80" i="2"/>
  <c r="L88" i="2"/>
  <c r="L96" i="2"/>
  <c r="L104" i="2"/>
  <c r="K13" i="2"/>
  <c r="K21" i="2"/>
  <c r="K29" i="2"/>
  <c r="K37" i="2"/>
  <c r="K45" i="2"/>
  <c r="K53" i="2"/>
  <c r="K61" i="2"/>
  <c r="K69" i="2"/>
  <c r="K77" i="2"/>
  <c r="K85" i="2"/>
  <c r="K93" i="2"/>
  <c r="K101" i="2"/>
  <c r="J10" i="2"/>
  <c r="J18" i="2"/>
  <c r="J26" i="2"/>
  <c r="J34" i="2"/>
  <c r="J42" i="2"/>
  <c r="J50" i="2"/>
  <c r="J58" i="2"/>
  <c r="J66" i="2"/>
  <c r="J74" i="2"/>
  <c r="J82" i="2"/>
  <c r="J90" i="2"/>
  <c r="J98" i="2"/>
  <c r="K5" i="2"/>
  <c r="G9" i="2"/>
  <c r="G17" i="2"/>
  <c r="G25" i="2"/>
  <c r="G33" i="2"/>
  <c r="G41" i="2"/>
  <c r="G45" i="2"/>
  <c r="G49" i="2"/>
  <c r="G53" i="2"/>
  <c r="G57" i="2"/>
  <c r="G61" i="2"/>
  <c r="G65" i="2"/>
  <c r="G69" i="2"/>
  <c r="G73" i="2"/>
  <c r="G77" i="2"/>
  <c r="L9" i="2"/>
  <c r="L17" i="2"/>
  <c r="L25" i="2"/>
  <c r="L33" i="2"/>
  <c r="L41" i="2"/>
  <c r="L49" i="2"/>
  <c r="L57" i="2"/>
  <c r="L65" i="2"/>
  <c r="L73" i="2"/>
  <c r="L81" i="2"/>
  <c r="L89" i="2"/>
  <c r="L97" i="2"/>
  <c r="K6" i="2"/>
  <c r="K14" i="2"/>
  <c r="K22" i="2"/>
  <c r="K30" i="2"/>
  <c r="K38" i="2"/>
  <c r="K46" i="2"/>
  <c r="K54" i="2"/>
  <c r="K62" i="2"/>
  <c r="K70" i="2"/>
  <c r="K78" i="2"/>
  <c r="K86" i="2"/>
  <c r="K94" i="2"/>
  <c r="K102" i="2"/>
  <c r="J11" i="2"/>
  <c r="J19" i="2"/>
  <c r="J27" i="2"/>
  <c r="J35" i="2"/>
  <c r="J43" i="2"/>
  <c r="J51" i="2"/>
  <c r="J59" i="2"/>
  <c r="J67" i="2"/>
  <c r="J75" i="2"/>
  <c r="J83" i="2"/>
  <c r="J91" i="2"/>
  <c r="J99" i="2"/>
  <c r="L5" i="2"/>
  <c r="G10" i="2"/>
  <c r="G18" i="2"/>
  <c r="G26" i="2"/>
  <c r="G34" i="2"/>
  <c r="G42" i="2"/>
  <c r="G46" i="2"/>
  <c r="G50" i="2"/>
  <c r="G54" i="2"/>
  <c r="G58" i="2"/>
  <c r="G62" i="2"/>
  <c r="G66" i="2"/>
  <c r="G70" i="2"/>
  <c r="G74" i="2"/>
  <c r="G78" i="2"/>
  <c r="G82" i="2"/>
  <c r="G86" i="2"/>
  <c r="G90" i="2"/>
  <c r="G94" i="2"/>
  <c r="G98" i="2"/>
  <c r="G102" i="2"/>
  <c r="G4" i="2"/>
  <c r="F9" i="2"/>
  <c r="F13" i="2"/>
  <c r="F17" i="2"/>
  <c r="F21" i="2"/>
  <c r="F25" i="2"/>
  <c r="F29" i="2"/>
  <c r="F33" i="2"/>
  <c r="F37" i="2"/>
  <c r="F41" i="2"/>
  <c r="F45" i="2"/>
  <c r="F49" i="2"/>
  <c r="F53" i="2"/>
  <c r="F57" i="2"/>
  <c r="F61" i="2"/>
  <c r="F65" i="2"/>
  <c r="F69" i="2"/>
  <c r="F73" i="2"/>
  <c r="F77" i="2"/>
  <c r="F81" i="2"/>
  <c r="F85" i="2"/>
  <c r="F89" i="2"/>
  <c r="F93" i="2"/>
  <c r="F97" i="2"/>
  <c r="F101" i="2"/>
  <c r="F5" i="2"/>
  <c r="E8" i="2"/>
  <c r="L12" i="2"/>
  <c r="L28" i="2"/>
  <c r="L44" i="2"/>
  <c r="L60" i="2"/>
  <c r="L76" i="2"/>
  <c r="L92" i="2"/>
  <c r="K9" i="2"/>
  <c r="K25" i="2"/>
  <c r="K41" i="2"/>
  <c r="K57" i="2"/>
  <c r="K73" i="2"/>
  <c r="K89" i="2"/>
  <c r="J6" i="2"/>
  <c r="J22" i="2"/>
  <c r="J38" i="2"/>
  <c r="J54" i="2"/>
  <c r="J70" i="2"/>
  <c r="J86" i="2"/>
  <c r="J102" i="2"/>
  <c r="G13" i="2"/>
  <c r="G29" i="2"/>
  <c r="G43" i="2"/>
  <c r="G51" i="2"/>
  <c r="G59" i="2"/>
  <c r="G67" i="2"/>
  <c r="G75" i="2"/>
  <c r="G81" i="2"/>
  <c r="G87" i="2"/>
  <c r="G92" i="2"/>
  <c r="G97" i="2"/>
  <c r="G103" i="2"/>
  <c r="F7" i="2"/>
  <c r="F12" i="2"/>
  <c r="F18" i="2"/>
  <c r="F23" i="2"/>
  <c r="F28" i="2"/>
  <c r="F34" i="2"/>
  <c r="F39" i="2"/>
  <c r="F44" i="2"/>
  <c r="F50" i="2"/>
  <c r="F55" i="2"/>
  <c r="F60" i="2"/>
  <c r="F66" i="2"/>
  <c r="F71" i="2"/>
  <c r="F76" i="2"/>
  <c r="F82" i="2"/>
  <c r="F87" i="2"/>
  <c r="F92" i="2"/>
  <c r="F98" i="2"/>
  <c r="F103" i="2"/>
  <c r="E7" i="2"/>
  <c r="E12" i="2"/>
  <c r="E16" i="2"/>
  <c r="E20" i="2"/>
  <c r="E24" i="2"/>
  <c r="E28" i="2"/>
  <c r="E32" i="2"/>
  <c r="E36" i="2"/>
  <c r="E40" i="2"/>
  <c r="E44" i="2"/>
  <c r="E48" i="2"/>
  <c r="E52" i="2"/>
  <c r="E56" i="2"/>
  <c r="E60" i="2"/>
  <c r="E64" i="2"/>
  <c r="E68" i="2"/>
  <c r="E72" i="2"/>
  <c r="E76" i="2"/>
  <c r="E80" i="2"/>
  <c r="E84" i="2"/>
  <c r="E88" i="2"/>
  <c r="E92" i="2"/>
  <c r="E96" i="2"/>
  <c r="E100" i="2"/>
  <c r="E104" i="2"/>
  <c r="C4" i="2"/>
  <c r="L36" i="2"/>
  <c r="K49" i="2"/>
  <c r="K65" i="2"/>
  <c r="K81" i="2"/>
  <c r="J14" i="2"/>
  <c r="J46" i="2"/>
  <c r="J78" i="2"/>
  <c r="J4" i="2"/>
  <c r="G21" i="2"/>
  <c r="G47" i="2"/>
  <c r="G71" i="2"/>
  <c r="G79" i="2"/>
  <c r="G95" i="2"/>
  <c r="F10" i="2"/>
  <c r="F20" i="2"/>
  <c r="F31" i="2"/>
  <c r="F42" i="2"/>
  <c r="F52" i="2"/>
  <c r="F63" i="2"/>
  <c r="F79" i="2"/>
  <c r="F100" i="2"/>
  <c r="F4" i="2"/>
  <c r="F39" i="6" s="1"/>
  <c r="E18" i="2"/>
  <c r="E26" i="2"/>
  <c r="E30" i="2"/>
  <c r="E38" i="2"/>
  <c r="E46" i="2"/>
  <c r="E58" i="2"/>
  <c r="E66" i="2"/>
  <c r="E74" i="2"/>
  <c r="E82" i="2"/>
  <c r="E90" i="2"/>
  <c r="E102" i="2"/>
  <c r="L37" i="2"/>
  <c r="J47" i="2"/>
  <c r="J95" i="2"/>
  <c r="G22" i="2"/>
  <c r="G48" i="2"/>
  <c r="G64" i="2"/>
  <c r="G80" i="2"/>
  <c r="G91" i="2"/>
  <c r="G101" i="2"/>
  <c r="F11" i="2"/>
  <c r="F22" i="2"/>
  <c r="F32" i="2"/>
  <c r="F43" i="2"/>
  <c r="F54" i="2"/>
  <c r="F64" i="2"/>
  <c r="F75" i="2"/>
  <c r="F86" i="2"/>
  <c r="F91" i="2"/>
  <c r="F102" i="2"/>
  <c r="E11" i="2"/>
  <c r="E19" i="2"/>
  <c r="E31" i="2"/>
  <c r="E35" i="2"/>
  <c r="E43" i="2"/>
  <c r="E51" i="2"/>
  <c r="E59" i="2"/>
  <c r="E67" i="2"/>
  <c r="E75" i="2"/>
  <c r="E87" i="2"/>
  <c r="E95" i="2"/>
  <c r="E103" i="2"/>
  <c r="L13" i="2"/>
  <c r="L29" i="2"/>
  <c r="L45" i="2"/>
  <c r="L61" i="2"/>
  <c r="L77" i="2"/>
  <c r="L93" i="2"/>
  <c r="K10" i="2"/>
  <c r="K26" i="2"/>
  <c r="K42" i="2"/>
  <c r="K58" i="2"/>
  <c r="K74" i="2"/>
  <c r="K90" i="2"/>
  <c r="J7" i="2"/>
  <c r="J23" i="2"/>
  <c r="J39" i="2"/>
  <c r="J55" i="2"/>
  <c r="J71" i="2"/>
  <c r="J87" i="2"/>
  <c r="J103" i="2"/>
  <c r="G14" i="2"/>
  <c r="G30" i="2"/>
  <c r="G44" i="2"/>
  <c r="G52" i="2"/>
  <c r="G60" i="2"/>
  <c r="G68" i="2"/>
  <c r="G76" i="2"/>
  <c r="G83" i="2"/>
  <c r="G88" i="2"/>
  <c r="G93" i="2"/>
  <c r="G99" i="2"/>
  <c r="G104" i="2"/>
  <c r="F8" i="2"/>
  <c r="F14" i="2"/>
  <c r="F19" i="2"/>
  <c r="F24" i="2"/>
  <c r="F30" i="2"/>
  <c r="F35" i="2"/>
  <c r="F40" i="2"/>
  <c r="F46" i="2"/>
  <c r="F51" i="2"/>
  <c r="F56" i="2"/>
  <c r="F62" i="2"/>
  <c r="F67" i="2"/>
  <c r="F72" i="2"/>
  <c r="F78" i="2"/>
  <c r="F83" i="2"/>
  <c r="F88" i="2"/>
  <c r="F94" i="2"/>
  <c r="F99" i="2"/>
  <c r="F104" i="2"/>
  <c r="E9" i="2"/>
  <c r="E13" i="2"/>
  <c r="E17" i="2"/>
  <c r="E21" i="2"/>
  <c r="E25" i="2"/>
  <c r="E29" i="2"/>
  <c r="E33" i="2"/>
  <c r="E37" i="2"/>
  <c r="E41" i="2"/>
  <c r="E45" i="2"/>
  <c r="E49" i="2"/>
  <c r="E53" i="2"/>
  <c r="E57" i="2"/>
  <c r="E61" i="2"/>
  <c r="E65" i="2"/>
  <c r="E69" i="2"/>
  <c r="E73" i="2"/>
  <c r="E77" i="2"/>
  <c r="E81" i="2"/>
  <c r="E85" i="2"/>
  <c r="E89" i="2"/>
  <c r="E93" i="2"/>
  <c r="E97" i="2"/>
  <c r="E101" i="2"/>
  <c r="D6" i="2"/>
  <c r="L20" i="2"/>
  <c r="L52" i="2"/>
  <c r="L68" i="2"/>
  <c r="L84" i="2"/>
  <c r="L100" i="2"/>
  <c r="K17" i="2"/>
  <c r="K33" i="2"/>
  <c r="K97" i="2"/>
  <c r="J30" i="2"/>
  <c r="J62" i="2"/>
  <c r="J94" i="2"/>
  <c r="G37" i="2"/>
  <c r="G55" i="2"/>
  <c r="G63" i="2"/>
  <c r="G84" i="2"/>
  <c r="G89" i="2"/>
  <c r="G100" i="2"/>
  <c r="G5" i="2"/>
  <c r="F15" i="2"/>
  <c r="F26" i="2"/>
  <c r="F36" i="2"/>
  <c r="F47" i="2"/>
  <c r="F58" i="2"/>
  <c r="F68" i="2"/>
  <c r="F74" i="2"/>
  <c r="F84" i="2"/>
  <c r="F90" i="2"/>
  <c r="F95" i="2"/>
  <c r="E10" i="2"/>
  <c r="E14" i="2"/>
  <c r="E22" i="2"/>
  <c r="E34" i="2"/>
  <c r="E42" i="2"/>
  <c r="E50" i="2"/>
  <c r="E54" i="2"/>
  <c r="E62" i="2"/>
  <c r="E70" i="2"/>
  <c r="E78" i="2"/>
  <c r="E86" i="2"/>
  <c r="E94" i="2"/>
  <c r="E98" i="2"/>
  <c r="E5" i="2"/>
  <c r="L21" i="2"/>
  <c r="L53" i="2"/>
  <c r="L69" i="2"/>
  <c r="L85" i="2"/>
  <c r="L101" i="2"/>
  <c r="K18" i="2"/>
  <c r="K34" i="2"/>
  <c r="K50" i="2"/>
  <c r="K66" i="2"/>
  <c r="K82" i="2"/>
  <c r="K98" i="2"/>
  <c r="J15" i="2"/>
  <c r="J31" i="2"/>
  <c r="J63" i="2"/>
  <c r="J79" i="2"/>
  <c r="G6" i="2"/>
  <c r="G38" i="2"/>
  <c r="G56" i="2"/>
  <c r="G72" i="2"/>
  <c r="G85" i="2"/>
  <c r="G96" i="2"/>
  <c r="F6" i="2"/>
  <c r="F16" i="2"/>
  <c r="F27" i="2"/>
  <c r="F38" i="2"/>
  <c r="F48" i="2"/>
  <c r="F59" i="2"/>
  <c r="F70" i="2"/>
  <c r="F80" i="2"/>
  <c r="F96" i="2"/>
  <c r="E6" i="2"/>
  <c r="E15" i="2"/>
  <c r="E23" i="2"/>
  <c r="E27" i="2"/>
  <c r="E39" i="2"/>
  <c r="E47" i="2"/>
  <c r="E55" i="2"/>
  <c r="E63" i="2"/>
  <c r="E71" i="2"/>
  <c r="E79" i="2"/>
  <c r="E83" i="2"/>
  <c r="E91" i="2"/>
  <c r="E99" i="2"/>
  <c r="E4" i="2"/>
  <c r="F34" i="6" s="1"/>
  <c r="DY56" i="8"/>
  <c r="BJ59" i="8"/>
  <c r="CE45" i="8"/>
  <c r="CP45" i="8"/>
  <c r="ES45" i="8"/>
  <c r="FR39" i="8"/>
  <c r="DR57" i="8"/>
  <c r="FT102" i="4"/>
  <c r="FT103" i="2" s="1"/>
  <c r="FT103" i="4"/>
  <c r="CR56" i="8"/>
  <c r="BT52" i="8"/>
  <c r="FB48" i="8"/>
  <c r="EX47" i="8"/>
  <c r="BF5" i="8"/>
  <c r="BQ8" i="8"/>
  <c r="DW45" i="8"/>
  <c r="FO45" i="8"/>
  <c r="DA45" i="8"/>
  <c r="BJ33" i="8"/>
  <c r="CB11" i="8"/>
  <c r="BF30" i="8"/>
  <c r="CB44" i="8"/>
  <c r="HD104" i="2"/>
  <c r="A104" i="2"/>
  <c r="B104" i="2"/>
  <c r="BG59" i="8"/>
  <c r="D99" i="7"/>
  <c r="GI100" i="4" s="1"/>
  <c r="GI101" i="2" s="1"/>
  <c r="G99" i="7"/>
  <c r="FV100" i="4" s="1"/>
  <c r="FV101" i="2" s="1"/>
  <c r="H99" i="7"/>
  <c r="I99" i="7"/>
  <c r="J99" i="7"/>
  <c r="C99" i="7"/>
  <c r="FT100" i="4" s="1"/>
  <c r="FT101" i="2" s="1"/>
  <c r="E99" i="7"/>
  <c r="F99" i="7"/>
  <c r="I98" i="7"/>
  <c r="E98" i="7"/>
  <c r="FU99" i="4" s="1"/>
  <c r="FU100" i="2" s="1"/>
  <c r="H98" i="7"/>
  <c r="G98" i="7"/>
  <c r="F98" i="7"/>
  <c r="D98" i="7"/>
  <c r="GI99" i="4" s="1"/>
  <c r="GI100" i="2" s="1"/>
  <c r="C98" i="7"/>
  <c r="J98" i="7"/>
  <c r="I100" i="7"/>
  <c r="FW101" i="4" s="1"/>
  <c r="FW102" i="2" s="1"/>
  <c r="D100" i="7"/>
  <c r="GI101" i="4" s="1"/>
  <c r="GI102" i="2" s="1"/>
  <c r="F100" i="7"/>
  <c r="J100" i="7"/>
  <c r="C100" i="7"/>
  <c r="E100" i="7"/>
  <c r="FU101" i="4" s="1"/>
  <c r="FU102" i="2" s="1"/>
  <c r="H100" i="7"/>
  <c r="G100" i="7"/>
  <c r="BI35" i="8"/>
  <c r="DQ10" i="8"/>
  <c r="BQ12" i="8"/>
  <c r="FB39" i="8"/>
  <c r="J71" i="7"/>
  <c r="E71" i="7"/>
  <c r="FT72" i="8" s="1"/>
  <c r="C71" i="7"/>
  <c r="I71" i="7"/>
  <c r="FV72" i="8" s="1"/>
  <c r="G71" i="7"/>
  <c r="D71" i="7"/>
  <c r="GI72" i="4" s="1"/>
  <c r="GI73" i="2" s="1"/>
  <c r="F71" i="7"/>
  <c r="H71" i="7"/>
  <c r="DD6" i="8"/>
  <c r="CS54" i="8"/>
  <c r="CQ55" i="8"/>
  <c r="BI4" i="8"/>
  <c r="FS86" i="8"/>
  <c r="FV87" i="8"/>
  <c r="FT88" i="8"/>
  <c r="FT89" i="8"/>
  <c r="FV90" i="8"/>
  <c r="FU91" i="8"/>
  <c r="FT86" i="8"/>
  <c r="FS87" i="8"/>
  <c r="GH87" i="8"/>
  <c r="FU88" i="8"/>
  <c r="FU89" i="8"/>
  <c r="GH89" i="8"/>
  <c r="FS90" i="8"/>
  <c r="FV91" i="8"/>
  <c r="FV92" i="8"/>
  <c r="FU86" i="8"/>
  <c r="FV86" i="8"/>
  <c r="GH86" i="8"/>
  <c r="FV88" i="8"/>
  <c r="FV93" i="8"/>
  <c r="FV94" i="8"/>
  <c r="GH94" i="8"/>
  <c r="FU95" i="8"/>
  <c r="FS96" i="8"/>
  <c r="GH96" i="8"/>
  <c r="FT87" i="8"/>
  <c r="GH88" i="8"/>
  <c r="FS91" i="8"/>
  <c r="GH91" i="8"/>
  <c r="FS92" i="8"/>
  <c r="FS93" i="8"/>
  <c r="FS94" i="8"/>
  <c r="FV95" i="8"/>
  <c r="FT96" i="8"/>
  <c r="FS88" i="8"/>
  <c r="GH90" i="8"/>
  <c r="FT93" i="8"/>
  <c r="FU94" i="8"/>
  <c r="FV96" i="8"/>
  <c r="FV97" i="8"/>
  <c r="FS98" i="8"/>
  <c r="FS99" i="8"/>
  <c r="GH99" i="8"/>
  <c r="FT100" i="8"/>
  <c r="FT101" i="8"/>
  <c r="FU102" i="8"/>
  <c r="FT103" i="8"/>
  <c r="FV104" i="8"/>
  <c r="GH104" i="8"/>
  <c r="FU105" i="8"/>
  <c r="FU106" i="8"/>
  <c r="FT90" i="8"/>
  <c r="FT91" i="8"/>
  <c r="GH92" i="8"/>
  <c r="FU93" i="8"/>
  <c r="GH93" i="8"/>
  <c r="FS95" i="8"/>
  <c r="GH95" i="8"/>
  <c r="FS97" i="8"/>
  <c r="FT98" i="8"/>
  <c r="FT99" i="8"/>
  <c r="FU100" i="8"/>
  <c r="GH100" i="8"/>
  <c r="FU101" i="8"/>
  <c r="GH101" i="8"/>
  <c r="FV102" i="8"/>
  <c r="FU103" i="8"/>
  <c r="GH103" i="8"/>
  <c r="FS104" i="8"/>
  <c r="FV105" i="8"/>
  <c r="GH105" i="8"/>
  <c r="FV106" i="8"/>
  <c r="FU107" i="8"/>
  <c r="FU87" i="8"/>
  <c r="FS89" i="8"/>
  <c r="FU90" i="8"/>
  <c r="FT92" i="8"/>
  <c r="FT95" i="8"/>
  <c r="FT97" i="8"/>
  <c r="FU98" i="8"/>
  <c r="FU99" i="8"/>
  <c r="FV100" i="8"/>
  <c r="FV101" i="8"/>
  <c r="FS102" i="8"/>
  <c r="GH102" i="8"/>
  <c r="FV103" i="8"/>
  <c r="FT104" i="8"/>
  <c r="FS105" i="8"/>
  <c r="FT94" i="8"/>
  <c r="FS101" i="8"/>
  <c r="FS106" i="8"/>
  <c r="FS107" i="8"/>
  <c r="FV108" i="8"/>
  <c r="FV109" i="8"/>
  <c r="FS110" i="8"/>
  <c r="FT111" i="8"/>
  <c r="FS112" i="8"/>
  <c r="FT113" i="8"/>
  <c r="FV114" i="8"/>
  <c r="FU115" i="8"/>
  <c r="FS116" i="8"/>
  <c r="GH116" i="8"/>
  <c r="FV89" i="8"/>
  <c r="FU96" i="8"/>
  <c r="FU97" i="8"/>
  <c r="FS100" i="8"/>
  <c r="FT106" i="8"/>
  <c r="GH106" i="8"/>
  <c r="FT107" i="8"/>
  <c r="GH107" i="8"/>
  <c r="FS108" i="8"/>
  <c r="FS109" i="8"/>
  <c r="FT110" i="8"/>
  <c r="FU111" i="8"/>
  <c r="GH111" i="8"/>
  <c r="FT112" i="8"/>
  <c r="FU113" i="8"/>
  <c r="FS114" i="8"/>
  <c r="FV115" i="8"/>
  <c r="FT116" i="8"/>
  <c r="FS117" i="8"/>
  <c r="FU92" i="8"/>
  <c r="GH97" i="8"/>
  <c r="FV98" i="8"/>
  <c r="FV99" i="8"/>
  <c r="FT102" i="8"/>
  <c r="FS103" i="8"/>
  <c r="FT105" i="8"/>
  <c r="FV107" i="8"/>
  <c r="GH110" i="8"/>
  <c r="FS111" i="8"/>
  <c r="FS113" i="8"/>
  <c r="GH113" i="8"/>
  <c r="FU114" i="8"/>
  <c r="GH114" i="8"/>
  <c r="FT115" i="8"/>
  <c r="FU116" i="8"/>
  <c r="FT117" i="8"/>
  <c r="FV118" i="8"/>
  <c r="GH118" i="8"/>
  <c r="FV119" i="8"/>
  <c r="FU120" i="8"/>
  <c r="FT121" i="8"/>
  <c r="FU122" i="8"/>
  <c r="FU123" i="8"/>
  <c r="FT124" i="8"/>
  <c r="FU125" i="8"/>
  <c r="FT126" i="8"/>
  <c r="FU127" i="8"/>
  <c r="FT128" i="8"/>
  <c r="FU129" i="8"/>
  <c r="FV130" i="8"/>
  <c r="GH130" i="8"/>
  <c r="FT131" i="8"/>
  <c r="GH98" i="8"/>
  <c r="FT108" i="8"/>
  <c r="GH108" i="8"/>
  <c r="FT109" i="8"/>
  <c r="GH109" i="8"/>
  <c r="FU110" i="8"/>
  <c r="FV111" i="8"/>
  <c r="GH112" i="8"/>
  <c r="FV113" i="8"/>
  <c r="FV116" i="8"/>
  <c r="FU117" i="8"/>
  <c r="GH117" i="8"/>
  <c r="FS118" i="8"/>
  <c r="FS119" i="8"/>
  <c r="FV120" i="8"/>
  <c r="GH120" i="8"/>
  <c r="FU121" i="8"/>
  <c r="FV122" i="8"/>
  <c r="GH122" i="8"/>
  <c r="FV123" i="8"/>
  <c r="GH123" i="8"/>
  <c r="FU124" i="8"/>
  <c r="GH124" i="8"/>
  <c r="FV125" i="8"/>
  <c r="GH125" i="8"/>
  <c r="FU126" i="8"/>
  <c r="FV127" i="8"/>
  <c r="GH127" i="8"/>
  <c r="FU128" i="8"/>
  <c r="FV129" i="8"/>
  <c r="GH129" i="8"/>
  <c r="FS130" i="8"/>
  <c r="FU131" i="8"/>
  <c r="FT132" i="8"/>
  <c r="FT133" i="8"/>
  <c r="FS134" i="8"/>
  <c r="FV135" i="8"/>
  <c r="FT136" i="8"/>
  <c r="FV112" i="8"/>
  <c r="FV117" i="8"/>
  <c r="GH119" i="8"/>
  <c r="FT120" i="8"/>
  <c r="FV121" i="8"/>
  <c r="GH121" i="8"/>
  <c r="FT122" i="8"/>
  <c r="FV128" i="8"/>
  <c r="FT130" i="8"/>
  <c r="FV131" i="8"/>
  <c r="FV132" i="8"/>
  <c r="FU133" i="8"/>
  <c r="GH133" i="8"/>
  <c r="FV134" i="8"/>
  <c r="FT135" i="8"/>
  <c r="FS137" i="8"/>
  <c r="FT138" i="8"/>
  <c r="FU139" i="8"/>
  <c r="FV140" i="8"/>
  <c r="FS141" i="8"/>
  <c r="FS142" i="8"/>
  <c r="FS143" i="8"/>
  <c r="FU144" i="8"/>
  <c r="FU145" i="8"/>
  <c r="FV146" i="8"/>
  <c r="GH146" i="8"/>
  <c r="FS147" i="8"/>
  <c r="FV148" i="8"/>
  <c r="GH148" i="8"/>
  <c r="FT149" i="8"/>
  <c r="GH149" i="8"/>
  <c r="FV150" i="8"/>
  <c r="FV151" i="8"/>
  <c r="FU104" i="8"/>
  <c r="GH115" i="8"/>
  <c r="FT118" i="8"/>
  <c r="FT119" i="8"/>
  <c r="GA119" i="8" s="1"/>
  <c r="FS123" i="8"/>
  <c r="GH126" i="8"/>
  <c r="FS129" i="8"/>
  <c r="FU130" i="8"/>
  <c r="FV133" i="8"/>
  <c r="FU135" i="8"/>
  <c r="GH135" i="8"/>
  <c r="FS136" i="8"/>
  <c r="GH136" i="8"/>
  <c r="FT137" i="8"/>
  <c r="FU138" i="8"/>
  <c r="FV139" i="8"/>
  <c r="GH139" i="8"/>
  <c r="FS140" i="8"/>
  <c r="FT141" i="8"/>
  <c r="FT142" i="8"/>
  <c r="FT143" i="8"/>
  <c r="FV144" i="8"/>
  <c r="GH144" i="8"/>
  <c r="FV145" i="8"/>
  <c r="FS146" i="8"/>
  <c r="FT147" i="8"/>
  <c r="FS148" i="8"/>
  <c r="FU149" i="8"/>
  <c r="FS150" i="8"/>
  <c r="FS151" i="8"/>
  <c r="FU108" i="8"/>
  <c r="FU112" i="8"/>
  <c r="FS124" i="8"/>
  <c r="GH128" i="8"/>
  <c r="FU132" i="8"/>
  <c r="FT134" i="8"/>
  <c r="FV137" i="8"/>
  <c r="FS138" i="8"/>
  <c r="GH140" i="8"/>
  <c r="FU141" i="8"/>
  <c r="FT145" i="8"/>
  <c r="GH145" i="8"/>
  <c r="FT146" i="8"/>
  <c r="FS149" i="8"/>
  <c r="FS152" i="8"/>
  <c r="FV153" i="8"/>
  <c r="FS154" i="8"/>
  <c r="FT155" i="8"/>
  <c r="FT156" i="8"/>
  <c r="FV157" i="8"/>
  <c r="GH157" i="8"/>
  <c r="FT158" i="8"/>
  <c r="FS159" i="8"/>
  <c r="FU160" i="8"/>
  <c r="GH160" i="8"/>
  <c r="FS161" i="8"/>
  <c r="GH161" i="8"/>
  <c r="FV162" i="8"/>
  <c r="GH162" i="8"/>
  <c r="FU163" i="8"/>
  <c r="GH163" i="8"/>
  <c r="FT164" i="8"/>
  <c r="GH164" i="8"/>
  <c r="FS165" i="8"/>
  <c r="FV166" i="8"/>
  <c r="GH166" i="8"/>
  <c r="FU167" i="8"/>
  <c r="FV168" i="8"/>
  <c r="FS169" i="8"/>
  <c r="FT170" i="8"/>
  <c r="FV171" i="8"/>
  <c r="GH171" i="8"/>
  <c r="FS172" i="8"/>
  <c r="FS173" i="8"/>
  <c r="FU174" i="8"/>
  <c r="FT175" i="8"/>
  <c r="FS176" i="8"/>
  <c r="FS177" i="8"/>
  <c r="FS178" i="8"/>
  <c r="FV179" i="8"/>
  <c r="FS180" i="8"/>
  <c r="FV181" i="8"/>
  <c r="FV182" i="8"/>
  <c r="FT183" i="8"/>
  <c r="FT184" i="8"/>
  <c r="GH184" i="8"/>
  <c r="FT185" i="8"/>
  <c r="FU186" i="8"/>
  <c r="FS187" i="8"/>
  <c r="FS188" i="8"/>
  <c r="FV189" i="8"/>
  <c r="FS190" i="8"/>
  <c r="FS191" i="8"/>
  <c r="FV192" i="8"/>
  <c r="FU193" i="8"/>
  <c r="FV110" i="8"/>
  <c r="FT114" i="8"/>
  <c r="GA114" i="8" s="1"/>
  <c r="FU118" i="8"/>
  <c r="FS120" i="8"/>
  <c r="FS121" i="8"/>
  <c r="FV124" i="8"/>
  <c r="FS125" i="8"/>
  <c r="FS127" i="8"/>
  <c r="FS131" i="8"/>
  <c r="FS133" i="8"/>
  <c r="FU134" i="8"/>
  <c r="FV138" i="8"/>
  <c r="FT140" i="8"/>
  <c r="FV141" i="8"/>
  <c r="GH142" i="8"/>
  <c r="GH143" i="8"/>
  <c r="FS144" i="8"/>
  <c r="FU146" i="8"/>
  <c r="GH147" i="8"/>
  <c r="FV149" i="8"/>
  <c r="FT152" i="8"/>
  <c r="FS153" i="8"/>
  <c r="GH153" i="8"/>
  <c r="FT154" i="8"/>
  <c r="GH154" i="8"/>
  <c r="FU155" i="8"/>
  <c r="FU156" i="8"/>
  <c r="GH156" i="8"/>
  <c r="FS157" i="8"/>
  <c r="FU158" i="8"/>
  <c r="FT159" i="8"/>
  <c r="FV160" i="8"/>
  <c r="FT161" i="8"/>
  <c r="FS162" i="8"/>
  <c r="FV163" i="8"/>
  <c r="FU164" i="8"/>
  <c r="FT165" i="8"/>
  <c r="FS166" i="8"/>
  <c r="FV167" i="8"/>
  <c r="GH167" i="8"/>
  <c r="FS168" i="8"/>
  <c r="GH168" i="8"/>
  <c r="FT169" i="8"/>
  <c r="FU170" i="8"/>
  <c r="FS171" i="8"/>
  <c r="FT172" i="8"/>
  <c r="GH172" i="8"/>
  <c r="FT173" i="8"/>
  <c r="FV174" i="8"/>
  <c r="GH174" i="8"/>
  <c r="FU175" i="8"/>
  <c r="FT176" i="8"/>
  <c r="GH176" i="8"/>
  <c r="FT177" i="8"/>
  <c r="FT178" i="8"/>
  <c r="FS179" i="8"/>
  <c r="FT180" i="8"/>
  <c r="FS181" i="8"/>
  <c r="GH181" i="8"/>
  <c r="FS182" i="8"/>
  <c r="GH182" i="8"/>
  <c r="FU183" i="8"/>
  <c r="GH183" i="8"/>
  <c r="FU184" i="8"/>
  <c r="FU185" i="8"/>
  <c r="FV186" i="8"/>
  <c r="FT187" i="8"/>
  <c r="FT188" i="8"/>
  <c r="FS189" i="8"/>
  <c r="FT190" i="8"/>
  <c r="FT191" i="8"/>
  <c r="FS192" i="8"/>
  <c r="FV193" i="8"/>
  <c r="FS115" i="8"/>
  <c r="FU119" i="8"/>
  <c r="FS126" i="8"/>
  <c r="GH131" i="8"/>
  <c r="FU140" i="8"/>
  <c r="GH141" i="8"/>
  <c r="FS145" i="8"/>
  <c r="FU148" i="8"/>
  <c r="FT151" i="8"/>
  <c r="FU153" i="8"/>
  <c r="FV155" i="8"/>
  <c r="FS156" i="8"/>
  <c r="FS158" i="8"/>
  <c r="FS160" i="8"/>
  <c r="FU161" i="8"/>
  <c r="FU165" i="8"/>
  <c r="GH169" i="8"/>
  <c r="FV170" i="8"/>
  <c r="FT171" i="8"/>
  <c r="FT174" i="8"/>
  <c r="FS175" i="8"/>
  <c r="FV176" i="8"/>
  <c r="FV177" i="8"/>
  <c r="GH178" i="8"/>
  <c r="FT179" i="8"/>
  <c r="FV180" i="8"/>
  <c r="FU181" i="8"/>
  <c r="FU182" i="8"/>
  <c r="FV183" i="8"/>
  <c r="FT186" i="8"/>
  <c r="GH188" i="8"/>
  <c r="FV190" i="8"/>
  <c r="FV191" i="8"/>
  <c r="FT192" i="8"/>
  <c r="GH192" i="8"/>
  <c r="FT193" i="8"/>
  <c r="GH193" i="8"/>
  <c r="FV194" i="8"/>
  <c r="GH194" i="8"/>
  <c r="FV195" i="8"/>
  <c r="FU196" i="8"/>
  <c r="FT197" i="8"/>
  <c r="GH197" i="8"/>
  <c r="FT198" i="8"/>
  <c r="FT199" i="8"/>
  <c r="FS200" i="8"/>
  <c r="FV126" i="8"/>
  <c r="FT129" i="8"/>
  <c r="FS135" i="8"/>
  <c r="FU136" i="8"/>
  <c r="GH138" i="8"/>
  <c r="FU142" i="8"/>
  <c r="FU147" i="8"/>
  <c r="FT150" i="8"/>
  <c r="FU151" i="8"/>
  <c r="GH152" i="8"/>
  <c r="FU154" i="8"/>
  <c r="FV156" i="8"/>
  <c r="FV158" i="8"/>
  <c r="GH159" i="8"/>
  <c r="FT160" i="8"/>
  <c r="FV161" i="8"/>
  <c r="FT162" i="8"/>
  <c r="FS164" i="8"/>
  <c r="FV165" i="8"/>
  <c r="FT166" i="8"/>
  <c r="FU171" i="8"/>
  <c r="GH173" i="8"/>
  <c r="FV175" i="8"/>
  <c r="FU178" i="8"/>
  <c r="FU179" i="8"/>
  <c r="FS184" i="8"/>
  <c r="FS185" i="8"/>
  <c r="GH185" i="8"/>
  <c r="FU187" i="8"/>
  <c r="FU188" i="8"/>
  <c r="FT189" i="8"/>
  <c r="GH189" i="8"/>
  <c r="FU192" i="8"/>
  <c r="FS194" i="8"/>
  <c r="FS195" i="8"/>
  <c r="GH195" i="8"/>
  <c r="FV196" i="8"/>
  <c r="FU197" i="8"/>
  <c r="FU198" i="8"/>
  <c r="FU199" i="8"/>
  <c r="FT200" i="8"/>
  <c r="FU109" i="8"/>
  <c r="FT123" i="8"/>
  <c r="FT125" i="8"/>
  <c r="FS132" i="8"/>
  <c r="FV136" i="8"/>
  <c r="FU137" i="8"/>
  <c r="FS139" i="8"/>
  <c r="FV142" i="8"/>
  <c r="FU143" i="8"/>
  <c r="FV147" i="8"/>
  <c r="FU150" i="8"/>
  <c r="FU152" i="8"/>
  <c r="FV154" i="8"/>
  <c r="GH155" i="8"/>
  <c r="FT157" i="8"/>
  <c r="FU159" i="8"/>
  <c r="FU162" i="8"/>
  <c r="FS163" i="8"/>
  <c r="FV159" i="8"/>
  <c r="FT167" i="8"/>
  <c r="FV169" i="8"/>
  <c r="FS170" i="8"/>
  <c r="FV173" i="8"/>
  <c r="FY173" i="8" s="1"/>
  <c r="FU176" i="8"/>
  <c r="FS183" i="8"/>
  <c r="FS186" i="8"/>
  <c r="GH187" i="8"/>
  <c r="GH190" i="8"/>
  <c r="FU195" i="8"/>
  <c r="FV198" i="8"/>
  <c r="FU102" i="4"/>
  <c r="FU103" i="4"/>
  <c r="FU104" i="2" s="1"/>
  <c r="FU104" i="4"/>
  <c r="FU105" i="2" s="1"/>
  <c r="GI104" i="4"/>
  <c r="GI105" i="2" s="1"/>
  <c r="FW105" i="4"/>
  <c r="FW106" i="2" s="1"/>
  <c r="FU106" i="4"/>
  <c r="FU107" i="2" s="1"/>
  <c r="FU107" i="4"/>
  <c r="FU108" i="2" s="1"/>
  <c r="FU108" i="4"/>
  <c r="FU109" i="2" s="1"/>
  <c r="GI108" i="4"/>
  <c r="GI109" i="2" s="1"/>
  <c r="FW109" i="4"/>
  <c r="FW110" i="2" s="1"/>
  <c r="FU110" i="4"/>
  <c r="FU111" i="4"/>
  <c r="FU112" i="2" s="1"/>
  <c r="FU112" i="4"/>
  <c r="FU113" i="2" s="1"/>
  <c r="GI112" i="4"/>
  <c r="GI113" i="2" s="1"/>
  <c r="FW113" i="4"/>
  <c r="FW114" i="2" s="1"/>
  <c r="FU114" i="4"/>
  <c r="FU115" i="2" s="1"/>
  <c r="FU115" i="4"/>
  <c r="FU116" i="2" s="1"/>
  <c r="FU116" i="4"/>
  <c r="FU117" i="2" s="1"/>
  <c r="GI116" i="4"/>
  <c r="GI117" i="2" s="1"/>
  <c r="FW117" i="4"/>
  <c r="FW118" i="2" s="1"/>
  <c r="FU118" i="4"/>
  <c r="FU119" i="4"/>
  <c r="FU120" i="2" s="1"/>
  <c r="FU120" i="4"/>
  <c r="FU121" i="2" s="1"/>
  <c r="GI120" i="4"/>
  <c r="GI121" i="2" s="1"/>
  <c r="FW121" i="4"/>
  <c r="FU122" i="4"/>
  <c r="FU123" i="2" s="1"/>
  <c r="FU123" i="4"/>
  <c r="FU124" i="2" s="1"/>
  <c r="FU124" i="4"/>
  <c r="FU125" i="2" s="1"/>
  <c r="GI124" i="4"/>
  <c r="GI125" i="2" s="1"/>
  <c r="FW125" i="4"/>
  <c r="FW126" i="2" s="1"/>
  <c r="FV126" i="4"/>
  <c r="FV127" i="2" s="1"/>
  <c r="FT127" i="4"/>
  <c r="FT128" i="2" s="1"/>
  <c r="FT128" i="4"/>
  <c r="FT129" i="2" s="1"/>
  <c r="FV129" i="4"/>
  <c r="FV130" i="2" s="1"/>
  <c r="FT130" i="4"/>
  <c r="FT131" i="2" s="1"/>
  <c r="FT131" i="4"/>
  <c r="FT132" i="2" s="1"/>
  <c r="FT132" i="4"/>
  <c r="FT133" i="2" s="1"/>
  <c r="GI132" i="4"/>
  <c r="GI133" i="2" s="1"/>
  <c r="FW133" i="4"/>
  <c r="FW134" i="2" s="1"/>
  <c r="FU134" i="4"/>
  <c r="FU135" i="2" s="1"/>
  <c r="FU135" i="4"/>
  <c r="FU136" i="2" s="1"/>
  <c r="FU136" i="4"/>
  <c r="FU137" i="2" s="1"/>
  <c r="FT137" i="4"/>
  <c r="FT138" i="2" s="1"/>
  <c r="GI137" i="4"/>
  <c r="GI138" i="2" s="1"/>
  <c r="FW138" i="4"/>
  <c r="FW139" i="2" s="1"/>
  <c r="GI138" i="4"/>
  <c r="GI139" i="2" s="1"/>
  <c r="FW139" i="4"/>
  <c r="FW140" i="2" s="1"/>
  <c r="GI139" i="4"/>
  <c r="GI140" i="2" s="1"/>
  <c r="FW140" i="4"/>
  <c r="FW141" i="2" s="1"/>
  <c r="FV141" i="4"/>
  <c r="FV142" i="2" s="1"/>
  <c r="FU142" i="4"/>
  <c r="FU143" i="4"/>
  <c r="FU144" i="2" s="1"/>
  <c r="FU144" i="4"/>
  <c r="FU145" i="2" s="1"/>
  <c r="FT145" i="4"/>
  <c r="FT146" i="2" s="1"/>
  <c r="GI145" i="4"/>
  <c r="GI146" i="2" s="1"/>
  <c r="FW146" i="4"/>
  <c r="FW147" i="2" s="1"/>
  <c r="GI146" i="4"/>
  <c r="GI147" i="2" s="1"/>
  <c r="FW147" i="4"/>
  <c r="FW148" i="2" s="1"/>
  <c r="FV148" i="4"/>
  <c r="FU149" i="4"/>
  <c r="FU150" i="2" s="1"/>
  <c r="FU150" i="4"/>
  <c r="FU151" i="2" s="1"/>
  <c r="GI150" i="4"/>
  <c r="GI151" i="2" s="1"/>
  <c r="FW151" i="4"/>
  <c r="FW152" i="2" s="1"/>
  <c r="GI151" i="4"/>
  <c r="GI152" i="2" s="1"/>
  <c r="FW152" i="4"/>
  <c r="FW153" i="2" s="1"/>
  <c r="GI152" i="4"/>
  <c r="GI153" i="2" s="1"/>
  <c r="FW153" i="4"/>
  <c r="FW154" i="2" s="1"/>
  <c r="FT154" i="4"/>
  <c r="FT155" i="2" s="1"/>
  <c r="GI154" i="4"/>
  <c r="FW155" i="4"/>
  <c r="FW156" i="2" s="1"/>
  <c r="FV156" i="4"/>
  <c r="FT157" i="4"/>
  <c r="FT158" i="2" s="1"/>
  <c r="GI157" i="4"/>
  <c r="GI158" i="2" s="1"/>
  <c r="FW158" i="4"/>
  <c r="FW159" i="2" s="1"/>
  <c r="GI158" i="4"/>
  <c r="GI159" i="2" s="1"/>
  <c r="FW159" i="4"/>
  <c r="FW160" i="2" s="1"/>
  <c r="GI159" i="4"/>
  <c r="GI160" i="2" s="1"/>
  <c r="FW160" i="4"/>
  <c r="FW161" i="2" s="1"/>
  <c r="FV161" i="4"/>
  <c r="FT162" i="4"/>
  <c r="FT163" i="2" s="1"/>
  <c r="FV163" i="4"/>
  <c r="FV164" i="2" s="1"/>
  <c r="FT164" i="4"/>
  <c r="FT165" i="2" s="1"/>
  <c r="FT165" i="4"/>
  <c r="FT166" i="4"/>
  <c r="FT167" i="2" s="1"/>
  <c r="FU167" i="4"/>
  <c r="FU168" i="2" s="1"/>
  <c r="FV168" i="4"/>
  <c r="FV169" i="2" s="1"/>
  <c r="FU169" i="4"/>
  <c r="FU170" i="4"/>
  <c r="FU171" i="2" s="1"/>
  <c r="FV171" i="4"/>
  <c r="FV172" i="2" s="1"/>
  <c r="GI171" i="4"/>
  <c r="GI172" i="2" s="1"/>
  <c r="FW172" i="4"/>
  <c r="FW173" i="2" s="1"/>
  <c r="FV173" i="4"/>
  <c r="FV174" i="2" s="1"/>
  <c r="FV174" i="4"/>
  <c r="GI174" i="4"/>
  <c r="GI175" i="2" s="1"/>
  <c r="FW175" i="4"/>
  <c r="FW176" i="2" s="1"/>
  <c r="FT176" i="4"/>
  <c r="FT177" i="2" s="1"/>
  <c r="FT177" i="4"/>
  <c r="FT178" i="2" s="1"/>
  <c r="FU178" i="4"/>
  <c r="FU179" i="2" s="1"/>
  <c r="GI178" i="4"/>
  <c r="GI179" i="2" s="1"/>
  <c r="FW179" i="4"/>
  <c r="FW180" i="2" s="1"/>
  <c r="FT180" i="4"/>
  <c r="FT181" i="4"/>
  <c r="FT182" i="2" s="1"/>
  <c r="GI181" i="4"/>
  <c r="GI182" i="2" s="1"/>
  <c r="FW182" i="4"/>
  <c r="FW183" i="2" s="1"/>
  <c r="GI182" i="4"/>
  <c r="GI183" i="2" s="1"/>
  <c r="FW183" i="4"/>
  <c r="FW184" i="2" s="1"/>
  <c r="GI183" i="4"/>
  <c r="GI184" i="2" s="1"/>
  <c r="FW184" i="4"/>
  <c r="FW185" i="2" s="1"/>
  <c r="GI184" i="4"/>
  <c r="FW185" i="4"/>
  <c r="FW186" i="2" s="1"/>
  <c r="GI185" i="4"/>
  <c r="FW186" i="4"/>
  <c r="FW187" i="2" s="1"/>
  <c r="FT187" i="4"/>
  <c r="FT188" i="4"/>
  <c r="FT189" i="2" s="1"/>
  <c r="FT189" i="4"/>
  <c r="FT190" i="2" s="1"/>
  <c r="FT190" i="4"/>
  <c r="FT191" i="2" s="1"/>
  <c r="GI190" i="4"/>
  <c r="FW191" i="4"/>
  <c r="FW192" i="2" s="1"/>
  <c r="FV192" i="4"/>
  <c r="FV193" i="4"/>
  <c r="FV194" i="2" s="1"/>
  <c r="GI193" i="4"/>
  <c r="GI194" i="2" s="1"/>
  <c r="FW194" i="4"/>
  <c r="FW195" i="2" s="1"/>
  <c r="GI194" i="4"/>
  <c r="GI195" i="2" s="1"/>
  <c r="FW195" i="4"/>
  <c r="FW196" i="2" s="1"/>
  <c r="FV196" i="4"/>
  <c r="FV197" i="4"/>
  <c r="FV198" i="2" s="1"/>
  <c r="GI197" i="4"/>
  <c r="GI198" i="2" s="1"/>
  <c r="FW198" i="4"/>
  <c r="FW199" i="2" s="1"/>
  <c r="GI198" i="4"/>
  <c r="GI199" i="2" s="1"/>
  <c r="FW199" i="4"/>
  <c r="FS122" i="8"/>
  <c r="GH132" i="8"/>
  <c r="GH137" i="8"/>
  <c r="FV143" i="8"/>
  <c r="FT144" i="8"/>
  <c r="GH150" i="8"/>
  <c r="FT153" i="8"/>
  <c r="FU157" i="8"/>
  <c r="GH170" i="8"/>
  <c r="FS174" i="8"/>
  <c r="FV178" i="8"/>
  <c r="FU180" i="8"/>
  <c r="FT182" i="8"/>
  <c r="FV185" i="8"/>
  <c r="FV188" i="8"/>
  <c r="FS193" i="8"/>
  <c r="FT194" i="8"/>
  <c r="FS197" i="8"/>
  <c r="FS199" i="8"/>
  <c r="GH199" i="8"/>
  <c r="FV99" i="4"/>
  <c r="FU100" i="4"/>
  <c r="FU101" i="2" s="1"/>
  <c r="FT101" i="4"/>
  <c r="FV102" i="4"/>
  <c r="FV103" i="2" s="1"/>
  <c r="FV103" i="4"/>
  <c r="FV104" i="2" s="1"/>
  <c r="FV104" i="4"/>
  <c r="FV105" i="2" s="1"/>
  <c r="FT105" i="4"/>
  <c r="FT106" i="2" s="1"/>
  <c r="FV106" i="4"/>
  <c r="FV107" i="2" s="1"/>
  <c r="FV107" i="4"/>
  <c r="FV108" i="2" s="1"/>
  <c r="FV108" i="4"/>
  <c r="FV109" i="2" s="1"/>
  <c r="FT109" i="4"/>
  <c r="FT110" i="2" s="1"/>
  <c r="FV110" i="4"/>
  <c r="FV111" i="2" s="1"/>
  <c r="FV111" i="4"/>
  <c r="FV112" i="4"/>
  <c r="FV113" i="2" s="1"/>
  <c r="FT113" i="4"/>
  <c r="FT114" i="2" s="1"/>
  <c r="FV114" i="4"/>
  <c r="FV115" i="2" s="1"/>
  <c r="FV115" i="4"/>
  <c r="FV116" i="4"/>
  <c r="FV117" i="2" s="1"/>
  <c r="FT117" i="4"/>
  <c r="FV118" i="4"/>
  <c r="FV119" i="2" s="1"/>
  <c r="FV119" i="4"/>
  <c r="FV120" i="4"/>
  <c r="FV121" i="2" s="1"/>
  <c r="FT121" i="4"/>
  <c r="FT122" i="2" s="1"/>
  <c r="FV122" i="4"/>
  <c r="FV123" i="2" s="1"/>
  <c r="FV123" i="4"/>
  <c r="FV124" i="2" s="1"/>
  <c r="FV124" i="4"/>
  <c r="FV125" i="2" s="1"/>
  <c r="GH134" i="8"/>
  <c r="FT148" i="8"/>
  <c r="FS155" i="8"/>
  <c r="FV172" i="8"/>
  <c r="FU173" i="8"/>
  <c r="FU177" i="8"/>
  <c r="GH180" i="8"/>
  <c r="GH191" i="8"/>
  <c r="FT196" i="8"/>
  <c r="GH200" i="8"/>
  <c r="FW102" i="4"/>
  <c r="FW103" i="4"/>
  <c r="FW104" i="2" s="1"/>
  <c r="FW104" i="4"/>
  <c r="FU105" i="4"/>
  <c r="FU106" i="2" s="1"/>
  <c r="GI105" i="4"/>
  <c r="GI106" i="2" s="1"/>
  <c r="GI106" i="4"/>
  <c r="GI107" i="2" s="1"/>
  <c r="GI107" i="4"/>
  <c r="FW110" i="4"/>
  <c r="FW111" i="2" s="1"/>
  <c r="FW111" i="4"/>
  <c r="FW112" i="2" s="1"/>
  <c r="FW112" i="4"/>
  <c r="FW113" i="2" s="1"/>
  <c r="FU113" i="4"/>
  <c r="FU114" i="2" s="1"/>
  <c r="GI113" i="4"/>
  <c r="GI114" i="2" s="1"/>
  <c r="GI114" i="4"/>
  <c r="GI115" i="2" s="1"/>
  <c r="GI115" i="4"/>
  <c r="GI116" i="2" s="1"/>
  <c r="FW118" i="4"/>
  <c r="GB118" i="4" s="1"/>
  <c r="GB119" i="2" s="1"/>
  <c r="FW119" i="4"/>
  <c r="FW120" i="2" s="1"/>
  <c r="FW120" i="4"/>
  <c r="FW121" i="2" s="1"/>
  <c r="FU121" i="4"/>
  <c r="FU122" i="2" s="1"/>
  <c r="GI121" i="4"/>
  <c r="GI122" i="4"/>
  <c r="GI123" i="2" s="1"/>
  <c r="GI123" i="4"/>
  <c r="GI124" i="2" s="1"/>
  <c r="FV125" i="4"/>
  <c r="FV126" i="2" s="1"/>
  <c r="GI125" i="4"/>
  <c r="GI126" i="2" s="1"/>
  <c r="FW127" i="4"/>
  <c r="FW128" i="2" s="1"/>
  <c r="FU128" i="4"/>
  <c r="FU129" i="2" s="1"/>
  <c r="FU129" i="4"/>
  <c r="FU130" i="2" s="1"/>
  <c r="FV130" i="4"/>
  <c r="FV131" i="2" s="1"/>
  <c r="GI130" i="4"/>
  <c r="GI131" i="2" s="1"/>
  <c r="FV132" i="4"/>
  <c r="FV133" i="2" s="1"/>
  <c r="GI133" i="4"/>
  <c r="GI134" i="2" s="1"/>
  <c r="FV135" i="4"/>
  <c r="FV136" i="2" s="1"/>
  <c r="GI135" i="4"/>
  <c r="GI136" i="2" s="1"/>
  <c r="FU137" i="4"/>
  <c r="FU138" i="2" s="1"/>
  <c r="FV138" i="4"/>
  <c r="FV139" i="2" s="1"/>
  <c r="FT139" i="4"/>
  <c r="FT140" i="2" s="1"/>
  <c r="FV140" i="4"/>
  <c r="FV141" i="2" s="1"/>
  <c r="GI140" i="4"/>
  <c r="GI141" i="2" s="1"/>
  <c r="FT142" i="4"/>
  <c r="FT143" i="2" s="1"/>
  <c r="FW143" i="4"/>
  <c r="FW144" i="2" s="1"/>
  <c r="FT144" i="4"/>
  <c r="FT145" i="2" s="1"/>
  <c r="FV145" i="4"/>
  <c r="FV146" i="2" s="1"/>
  <c r="FU147" i="4"/>
  <c r="FU148" i="2" s="1"/>
  <c r="FW148" i="4"/>
  <c r="FW149" i="2" s="1"/>
  <c r="GI148" i="4"/>
  <c r="GI149" i="2" s="1"/>
  <c r="FV150" i="4"/>
  <c r="FV151" i="4"/>
  <c r="FV152" i="2" s="1"/>
  <c r="FT152" i="4"/>
  <c r="FV153" i="4"/>
  <c r="FV154" i="2" s="1"/>
  <c r="FU154" i="4"/>
  <c r="FU155" i="2" s="1"/>
  <c r="FV155" i="4"/>
  <c r="FV156" i="2" s="1"/>
  <c r="GI155" i="4"/>
  <c r="GI156" i="2" s="1"/>
  <c r="GI156" i="4"/>
  <c r="GI157" i="2" s="1"/>
  <c r="FU158" i="4"/>
  <c r="FU159" i="2" s="1"/>
  <c r="FU160" i="4"/>
  <c r="FU161" i="2" s="1"/>
  <c r="FW161" i="4"/>
  <c r="FW162" i="2" s="1"/>
  <c r="FW162" i="4"/>
  <c r="FW163" i="2" s="1"/>
  <c r="GI162" i="4"/>
  <c r="GI163" i="2" s="1"/>
  <c r="GI163" i="4"/>
  <c r="GI164" i="2" s="1"/>
  <c r="FV165" i="4"/>
  <c r="FU166" i="4"/>
  <c r="FU167" i="2" s="1"/>
  <c r="GI166" i="4"/>
  <c r="GI167" i="2" s="1"/>
  <c r="FW168" i="4"/>
  <c r="FW169" i="2" s="1"/>
  <c r="GI168" i="4"/>
  <c r="GI169" i="2" s="1"/>
  <c r="FV170" i="4"/>
  <c r="FV171" i="2" s="1"/>
  <c r="FT171" i="4"/>
  <c r="FT173" i="4"/>
  <c r="FT174" i="2" s="1"/>
  <c r="FW174" i="4"/>
  <c r="FU175" i="4"/>
  <c r="FU176" i="2" s="1"/>
  <c r="GI175" i="4"/>
  <c r="GI176" i="2" s="1"/>
  <c r="FV177" i="4"/>
  <c r="FV178" i="2" s="1"/>
  <c r="FT178" i="4"/>
  <c r="FT179" i="2" s="1"/>
  <c r="FT179" i="4"/>
  <c r="FT180" i="2" s="1"/>
  <c r="FW180" i="4"/>
  <c r="FU181" i="4"/>
  <c r="FU182" i="2" s="1"/>
  <c r="FV182" i="4"/>
  <c r="FV183" i="2" s="1"/>
  <c r="FT183" i="4"/>
  <c r="FT184" i="2" s="1"/>
  <c r="FV184" i="4"/>
  <c r="FV185" i="2" s="1"/>
  <c r="FT185" i="4"/>
  <c r="FT186" i="2" s="1"/>
  <c r="FV186" i="4"/>
  <c r="FV187" i="2" s="1"/>
  <c r="FU187" i="4"/>
  <c r="FU188" i="2" s="1"/>
  <c r="FW188" i="4"/>
  <c r="FW189" i="2" s="1"/>
  <c r="FU189" i="4"/>
  <c r="FU190" i="2" s="1"/>
  <c r="FW190" i="4"/>
  <c r="FW191" i="2" s="1"/>
  <c r="FT191" i="4"/>
  <c r="FT192" i="2" s="1"/>
  <c r="FU192" i="4"/>
  <c r="FU193" i="2" s="1"/>
  <c r="GI192" i="4"/>
  <c r="GI193" i="2" s="1"/>
  <c r="FV194" i="4"/>
  <c r="FV195" i="2" s="1"/>
  <c r="FT195" i="4"/>
  <c r="FT196" i="2" s="1"/>
  <c r="FU196" i="4"/>
  <c r="FU197" i="2" s="1"/>
  <c r="GI196" i="4"/>
  <c r="GI197" i="2" s="1"/>
  <c r="FV198" i="4"/>
  <c r="FV199" i="2" s="1"/>
  <c r="FT199" i="4"/>
  <c r="FU168" i="8"/>
  <c r="FU172" i="8"/>
  <c r="FU191" i="8"/>
  <c r="FU194" i="8"/>
  <c r="FV197" i="8"/>
  <c r="GH198" i="8"/>
  <c r="FW100" i="4"/>
  <c r="FT104" i="4"/>
  <c r="FT110" i="4"/>
  <c r="FT111" i="2" s="1"/>
  <c r="FT112" i="4"/>
  <c r="FT113" i="2" s="1"/>
  <c r="FT119" i="4"/>
  <c r="FT120" i="2" s="1"/>
  <c r="FU125" i="4"/>
  <c r="FU126" i="2" s="1"/>
  <c r="GI127" i="4"/>
  <c r="GI128" i="2" s="1"/>
  <c r="FU130" i="4"/>
  <c r="FU131" i="2" s="1"/>
  <c r="FV133" i="4"/>
  <c r="FV134" i="2" s="1"/>
  <c r="GI136" i="4"/>
  <c r="GI137" i="2" s="1"/>
  <c r="FU138" i="4"/>
  <c r="FW141" i="4"/>
  <c r="FW142" i="2" s="1"/>
  <c r="GI143" i="4"/>
  <c r="GI144" i="2" s="1"/>
  <c r="FT147" i="4"/>
  <c r="FT148" i="2" s="1"/>
  <c r="FW149" i="4"/>
  <c r="FW150" i="2" s="1"/>
  <c r="FU151" i="4"/>
  <c r="FU152" i="2" s="1"/>
  <c r="FU155" i="4"/>
  <c r="FU156" i="2" s="1"/>
  <c r="FW157" i="4"/>
  <c r="FW158" i="2" s="1"/>
  <c r="FT160" i="4"/>
  <c r="FT161" i="2" s="1"/>
  <c r="FW164" i="4"/>
  <c r="FW165" i="2" s="1"/>
  <c r="GI165" i="4"/>
  <c r="GI166" i="2" s="1"/>
  <c r="FW169" i="4"/>
  <c r="FW170" i="2" s="1"/>
  <c r="FV172" i="4"/>
  <c r="FV173" i="2" s="1"/>
  <c r="FU174" i="4"/>
  <c r="FU175" i="2" s="1"/>
  <c r="FU177" i="4"/>
  <c r="FU178" i="2" s="1"/>
  <c r="FU182" i="4"/>
  <c r="FU183" i="2" s="1"/>
  <c r="FU184" i="4"/>
  <c r="FU185" i="2" s="1"/>
  <c r="GI186" i="4"/>
  <c r="GI187" i="2" s="1"/>
  <c r="FV190" i="4"/>
  <c r="FV191" i="2" s="1"/>
  <c r="FU194" i="4"/>
  <c r="FU195" i="2" s="1"/>
  <c r="FW197" i="4"/>
  <c r="FW198" i="2" s="1"/>
  <c r="FT127" i="8"/>
  <c r="FS128" i="8"/>
  <c r="FV152" i="8"/>
  <c r="FT163" i="8"/>
  <c r="GH165" i="8"/>
  <c r="GH177" i="8"/>
  <c r="FV187" i="8"/>
  <c r="FU190" i="8"/>
  <c r="FT99" i="4"/>
  <c r="FT100" i="2" s="1"/>
  <c r="FV105" i="4"/>
  <c r="FT106" i="4"/>
  <c r="FT107" i="2" s="1"/>
  <c r="FT107" i="4"/>
  <c r="FT108" i="2" s="1"/>
  <c r="FT108" i="4"/>
  <c r="FT109" i="2" s="1"/>
  <c r="FV113" i="4"/>
  <c r="FV114" i="2" s="1"/>
  <c r="FT114" i="4"/>
  <c r="FT115" i="2" s="1"/>
  <c r="FT115" i="4"/>
  <c r="FT116" i="4"/>
  <c r="FT117" i="2" s="1"/>
  <c r="FV121" i="4"/>
  <c r="FT122" i="4"/>
  <c r="FT123" i="2" s="1"/>
  <c r="FT123" i="4"/>
  <c r="FT124" i="2" s="1"/>
  <c r="FT124" i="4"/>
  <c r="FT125" i="2" s="1"/>
  <c r="FT126" i="4"/>
  <c r="FT127" i="2" s="1"/>
  <c r="GI126" i="4"/>
  <c r="GI127" i="2" s="1"/>
  <c r="FV128" i="4"/>
  <c r="FV129" i="2" s="1"/>
  <c r="FW129" i="4"/>
  <c r="FW130" i="2" s="1"/>
  <c r="FW130" i="4"/>
  <c r="FW131" i="2" s="1"/>
  <c r="FU131" i="4"/>
  <c r="FU132" i="2" s="1"/>
  <c r="FW132" i="4"/>
  <c r="FW133" i="2" s="1"/>
  <c r="FT133" i="4"/>
  <c r="FT134" i="2" s="1"/>
  <c r="FT134" i="4"/>
  <c r="FW135" i="4"/>
  <c r="FW136" i="2" s="1"/>
  <c r="FT136" i="4"/>
  <c r="FT137" i="2" s="1"/>
  <c r="FV137" i="4"/>
  <c r="FV138" i="2" s="1"/>
  <c r="FU139" i="4"/>
  <c r="FT141" i="4"/>
  <c r="FT142" i="2" s="1"/>
  <c r="FV142" i="4"/>
  <c r="FV143" i="2" s="1"/>
  <c r="GI142" i="4"/>
  <c r="GI143" i="2" s="1"/>
  <c r="FV144" i="4"/>
  <c r="FV145" i="2" s="1"/>
  <c r="FW145" i="4"/>
  <c r="FW146" i="2" s="1"/>
  <c r="FT146" i="4"/>
  <c r="FT147" i="2" s="1"/>
  <c r="FV147" i="4"/>
  <c r="FV148" i="2" s="1"/>
  <c r="GI147" i="4"/>
  <c r="GI148" i="2" s="1"/>
  <c r="FT149" i="4"/>
  <c r="FT150" i="2" s="1"/>
  <c r="FW150" i="4"/>
  <c r="FW151" i="2" s="1"/>
  <c r="FU152" i="4"/>
  <c r="FU153" i="2" s="1"/>
  <c r="FV154" i="4"/>
  <c r="FV155" i="2" s="1"/>
  <c r="FT156" i="4"/>
  <c r="FT157" i="2" s="1"/>
  <c r="FU157" i="4"/>
  <c r="FU158" i="2" s="1"/>
  <c r="FV158" i="4"/>
  <c r="FV159" i="2" s="1"/>
  <c r="FT159" i="4"/>
  <c r="FV160" i="4"/>
  <c r="FV161" i="2" s="1"/>
  <c r="GI160" i="4"/>
  <c r="GI161" i="2" s="1"/>
  <c r="GI161" i="4"/>
  <c r="GI162" i="2" s="1"/>
  <c r="FT163" i="4"/>
  <c r="FT164" i="2" s="1"/>
  <c r="FU164" i="4"/>
  <c r="FU165" i="2" s="1"/>
  <c r="FW165" i="4"/>
  <c r="FW166" i="2" s="1"/>
  <c r="FV166" i="4"/>
  <c r="FV167" i="2" s="1"/>
  <c r="FT167" i="4"/>
  <c r="FT168" i="2" s="1"/>
  <c r="GI167" i="4"/>
  <c r="GI168" i="2" s="1"/>
  <c r="FT169" i="4"/>
  <c r="FT170" i="2" s="1"/>
  <c r="FW170" i="4"/>
  <c r="FW171" i="2" s="1"/>
  <c r="FU171" i="4"/>
  <c r="FU172" i="2" s="1"/>
  <c r="FT172" i="4"/>
  <c r="FT173" i="2" s="1"/>
  <c r="FU173" i="4"/>
  <c r="FU174" i="2" s="1"/>
  <c r="GI173" i="4"/>
  <c r="GI174" i="2" s="1"/>
  <c r="FV175" i="4"/>
  <c r="FU176" i="4"/>
  <c r="FU177" i="2" s="1"/>
  <c r="FW177" i="4"/>
  <c r="FW178" i="2" s="1"/>
  <c r="FV178" i="4"/>
  <c r="FV179" i="2" s="1"/>
  <c r="FU179" i="4"/>
  <c r="GI179" i="4"/>
  <c r="GI180" i="2" s="1"/>
  <c r="FV181" i="4"/>
  <c r="FV182" i="2" s="1"/>
  <c r="FU183" i="4"/>
  <c r="FU184" i="2" s="1"/>
  <c r="FU185" i="4"/>
  <c r="FU186" i="2" s="1"/>
  <c r="FV187" i="4"/>
  <c r="FV188" i="2" s="1"/>
  <c r="GI187" i="4"/>
  <c r="GI188" i="2" s="1"/>
  <c r="FV189" i="4"/>
  <c r="FV190" i="2" s="1"/>
  <c r="GI189" i="4"/>
  <c r="GI190" i="2" s="1"/>
  <c r="FU191" i="4"/>
  <c r="FU192" i="2" s="1"/>
  <c r="FW192" i="4"/>
  <c r="FW193" i="2" s="1"/>
  <c r="FT193" i="4"/>
  <c r="FT194" i="2" s="1"/>
  <c r="FU195" i="4"/>
  <c r="FU196" i="2" s="1"/>
  <c r="FW196" i="4"/>
  <c r="FW197" i="2" s="1"/>
  <c r="FT197" i="4"/>
  <c r="FT198" i="2" s="1"/>
  <c r="FU199" i="4"/>
  <c r="FT195" i="8"/>
  <c r="FT104" i="2"/>
  <c r="FV117" i="4"/>
  <c r="FV118" i="2" s="1"/>
  <c r="FW126" i="4"/>
  <c r="FW127" i="2" s="1"/>
  <c r="FU132" i="4"/>
  <c r="FU133" i="2" s="1"/>
  <c r="FT135" i="4"/>
  <c r="FT136" i="2" s="1"/>
  <c r="GI141" i="4"/>
  <c r="GI142" i="2" s="1"/>
  <c r="FV146" i="4"/>
  <c r="FV147" i="2" s="1"/>
  <c r="FT150" i="4"/>
  <c r="FT151" i="2" s="1"/>
  <c r="GI153" i="4"/>
  <c r="GI154" i="2" s="1"/>
  <c r="FV159" i="4"/>
  <c r="FV160" i="2" s="1"/>
  <c r="FV162" i="4"/>
  <c r="FV163" i="2" s="1"/>
  <c r="FW167" i="4"/>
  <c r="FZ167" i="4" s="1"/>
  <c r="FZ168" i="2" s="1"/>
  <c r="GI170" i="4"/>
  <c r="GI171" i="2" s="1"/>
  <c r="FW176" i="4"/>
  <c r="FW177" i="2" s="1"/>
  <c r="GI180" i="4"/>
  <c r="GI181" i="2" s="1"/>
  <c r="FV188" i="4"/>
  <c r="FV189" i="2" s="1"/>
  <c r="FW193" i="4"/>
  <c r="FW194" i="2" s="1"/>
  <c r="FU198" i="4"/>
  <c r="FT139" i="8"/>
  <c r="GH151" i="8"/>
  <c r="GH158" i="8"/>
  <c r="FV164" i="8"/>
  <c r="FU166" i="8"/>
  <c r="FS167" i="8"/>
  <c r="FT168" i="8"/>
  <c r="GH186" i="8"/>
  <c r="FU189" i="8"/>
  <c r="GH196" i="8"/>
  <c r="FS198" i="8"/>
  <c r="FV199" i="8"/>
  <c r="FU200" i="8"/>
  <c r="FW99" i="4"/>
  <c r="FW100" i="2" s="1"/>
  <c r="GI102" i="4"/>
  <c r="GI103" i="2" s="1"/>
  <c r="GI103" i="4"/>
  <c r="GI104" i="2" s="1"/>
  <c r="FW106" i="4"/>
  <c r="FW107" i="2" s="1"/>
  <c r="FW107" i="4"/>
  <c r="FW108" i="2" s="1"/>
  <c r="FW108" i="4"/>
  <c r="FW109" i="2" s="1"/>
  <c r="FU109" i="4"/>
  <c r="FU110" i="2" s="1"/>
  <c r="GI109" i="4"/>
  <c r="GI110" i="2" s="1"/>
  <c r="GI110" i="4"/>
  <c r="GI111" i="2" s="1"/>
  <c r="GI111" i="4"/>
  <c r="GI112" i="2" s="1"/>
  <c r="FW114" i="4"/>
  <c r="FW115" i="4"/>
  <c r="FW116" i="2" s="1"/>
  <c r="FW116" i="4"/>
  <c r="FW117" i="2" s="1"/>
  <c r="FU117" i="4"/>
  <c r="FU118" i="2" s="1"/>
  <c r="GI117" i="4"/>
  <c r="GI118" i="2" s="1"/>
  <c r="GI118" i="4"/>
  <c r="GI119" i="2" s="1"/>
  <c r="GI119" i="4"/>
  <c r="GI120" i="2" s="1"/>
  <c r="FW122" i="4"/>
  <c r="FW123" i="4"/>
  <c r="FW124" i="2" s="1"/>
  <c r="FW124" i="4"/>
  <c r="FW125" i="2" s="1"/>
  <c r="FT125" i="4"/>
  <c r="FT126" i="2" s="1"/>
  <c r="FU126" i="4"/>
  <c r="FU127" i="4"/>
  <c r="FU128" i="2" s="1"/>
  <c r="FW128" i="4"/>
  <c r="FW129" i="2" s="1"/>
  <c r="GI128" i="4"/>
  <c r="GI129" i="2" s="1"/>
  <c r="GI129" i="4"/>
  <c r="GI130" i="2" s="1"/>
  <c r="FV131" i="4"/>
  <c r="FV132" i="2" s="1"/>
  <c r="GI131" i="4"/>
  <c r="GI132" i="2" s="1"/>
  <c r="FU133" i="4"/>
  <c r="FU134" i="2" s="1"/>
  <c r="FV134" i="4"/>
  <c r="GI134" i="4"/>
  <c r="GI135" i="2" s="1"/>
  <c r="FV136" i="4"/>
  <c r="FV137" i="2" s="1"/>
  <c r="FW137" i="4"/>
  <c r="FW138" i="2" s="1"/>
  <c r="FT138" i="4"/>
  <c r="FV139" i="4"/>
  <c r="FV140" i="2" s="1"/>
  <c r="FT140" i="4"/>
  <c r="FT141" i="2" s="1"/>
  <c r="FU141" i="4"/>
  <c r="FU142" i="2" s="1"/>
  <c r="FW142" i="4"/>
  <c r="FT143" i="4"/>
  <c r="FT144" i="2" s="1"/>
  <c r="FW144" i="4"/>
  <c r="FW145" i="2" s="1"/>
  <c r="GI144" i="4"/>
  <c r="GI145" i="2" s="1"/>
  <c r="FU146" i="4"/>
  <c r="FU147" i="2" s="1"/>
  <c r="FT148" i="4"/>
  <c r="FT149" i="2" s="1"/>
  <c r="FV149" i="4"/>
  <c r="FV150" i="2" s="1"/>
  <c r="GI149" i="4"/>
  <c r="GI150" i="2" s="1"/>
  <c r="FT151" i="4"/>
  <c r="FV152" i="4"/>
  <c r="FV153" i="2" s="1"/>
  <c r="FT153" i="4"/>
  <c r="FT154" i="2" s="1"/>
  <c r="FW154" i="4"/>
  <c r="FT155" i="4"/>
  <c r="FU156" i="4"/>
  <c r="FU157" i="2" s="1"/>
  <c r="FV157" i="4"/>
  <c r="FV158" i="2" s="1"/>
  <c r="FU159" i="4"/>
  <c r="FU160" i="2" s="1"/>
  <c r="FT161" i="4"/>
  <c r="FU162" i="4"/>
  <c r="FU163" i="2" s="1"/>
  <c r="FU163" i="4"/>
  <c r="FU164" i="2" s="1"/>
  <c r="FV164" i="4"/>
  <c r="FV165" i="2" s="1"/>
  <c r="GI164" i="4"/>
  <c r="GI165" i="2" s="1"/>
  <c r="FW166" i="4"/>
  <c r="FW167" i="2" s="1"/>
  <c r="FV167" i="4"/>
  <c r="FV168" i="2" s="1"/>
  <c r="FT168" i="4"/>
  <c r="FT169" i="2" s="1"/>
  <c r="FV169" i="4"/>
  <c r="GI169" i="4"/>
  <c r="GI170" i="2" s="1"/>
  <c r="FW171" i="4"/>
  <c r="FW172" i="2" s="1"/>
  <c r="FU172" i="4"/>
  <c r="FU173" i="2" s="1"/>
  <c r="FW173" i="4"/>
  <c r="FW174" i="2" s="1"/>
  <c r="FT174" i="4"/>
  <c r="FT175" i="2" s="1"/>
  <c r="FV176" i="4"/>
  <c r="FV177" i="2" s="1"/>
  <c r="GI176" i="4"/>
  <c r="GI177" i="2" s="1"/>
  <c r="FW178" i="4"/>
  <c r="FW179" i="2" s="1"/>
  <c r="FV179" i="4"/>
  <c r="FV180" i="2" s="1"/>
  <c r="FU180" i="4"/>
  <c r="FU181" i="2" s="1"/>
  <c r="FW181" i="4"/>
  <c r="FW182" i="2" s="1"/>
  <c r="FT182" i="4"/>
  <c r="FV183" i="4"/>
  <c r="FV184" i="2" s="1"/>
  <c r="FT184" i="4"/>
  <c r="FT185" i="2" s="1"/>
  <c r="FV185" i="4"/>
  <c r="FV186" i="2" s="1"/>
  <c r="FT186" i="4"/>
  <c r="FT187" i="2" s="1"/>
  <c r="FW187" i="4"/>
  <c r="FW188" i="2" s="1"/>
  <c r="FU188" i="4"/>
  <c r="FU189" i="2" s="1"/>
  <c r="FW189" i="4"/>
  <c r="FW190" i="2" s="1"/>
  <c r="FU190" i="4"/>
  <c r="FU191" i="2" s="1"/>
  <c r="FV191" i="4"/>
  <c r="FV192" i="2" s="1"/>
  <c r="GI191" i="4"/>
  <c r="GI192" i="2" s="1"/>
  <c r="FU193" i="4"/>
  <c r="FU194" i="2" s="1"/>
  <c r="FT194" i="4"/>
  <c r="FV195" i="4"/>
  <c r="FV196" i="2" s="1"/>
  <c r="GI195" i="4"/>
  <c r="GI196" i="2" s="1"/>
  <c r="FU197" i="4"/>
  <c r="FU198" i="2" s="1"/>
  <c r="FT198" i="4"/>
  <c r="FV199" i="4"/>
  <c r="GI199" i="4"/>
  <c r="FU169" i="8"/>
  <c r="GH175" i="8"/>
  <c r="GH179" i="8"/>
  <c r="FT181" i="8"/>
  <c r="FV184" i="8"/>
  <c r="FS196" i="8"/>
  <c r="FV200" i="8"/>
  <c r="FV101" i="4"/>
  <c r="FV102" i="2" s="1"/>
  <c r="FV109" i="4"/>
  <c r="FV110" i="2" s="1"/>
  <c r="FT111" i="4"/>
  <c r="FT118" i="4"/>
  <c r="FT119" i="2" s="1"/>
  <c r="FT120" i="4"/>
  <c r="FT121" i="2" s="1"/>
  <c r="FV127" i="4"/>
  <c r="FV128" i="2" s="1"/>
  <c r="FT129" i="4"/>
  <c r="FW131" i="4"/>
  <c r="FW132" i="2" s="1"/>
  <c r="FW134" i="4"/>
  <c r="FW135" i="2" s="1"/>
  <c r="FW136" i="4"/>
  <c r="FW137" i="2" s="1"/>
  <c r="FU140" i="4"/>
  <c r="FV143" i="4"/>
  <c r="FV144" i="2" s="1"/>
  <c r="FU145" i="4"/>
  <c r="FU146" i="2" s="1"/>
  <c r="FU148" i="4"/>
  <c r="FU149" i="2" s="1"/>
  <c r="FU153" i="4"/>
  <c r="FU154" i="2" s="1"/>
  <c r="FW156" i="4"/>
  <c r="FW157" i="2" s="1"/>
  <c r="FT158" i="4"/>
  <c r="FT159" i="2" s="1"/>
  <c r="FU161" i="4"/>
  <c r="FU162" i="2" s="1"/>
  <c r="FW163" i="4"/>
  <c r="FW164" i="2" s="1"/>
  <c r="FU165" i="4"/>
  <c r="FU166" i="2" s="1"/>
  <c r="FU168" i="4"/>
  <c r="FU169" i="2" s="1"/>
  <c r="FT170" i="4"/>
  <c r="FT171" i="2" s="1"/>
  <c r="GI172" i="4"/>
  <c r="GI173" i="2" s="1"/>
  <c r="FT175" i="4"/>
  <c r="FT176" i="2" s="1"/>
  <c r="GI177" i="4"/>
  <c r="GI178" i="2" s="1"/>
  <c r="FV180" i="4"/>
  <c r="FV181" i="2" s="1"/>
  <c r="FU186" i="4"/>
  <c r="FU187" i="2" s="1"/>
  <c r="GI188" i="4"/>
  <c r="GI189" i="2" s="1"/>
  <c r="FT192" i="4"/>
  <c r="FT193" i="2" s="1"/>
  <c r="FT196" i="4"/>
  <c r="FT197" i="2" s="1"/>
  <c r="E92" i="7"/>
  <c r="I93" i="7"/>
  <c r="G93" i="7"/>
  <c r="G94" i="7"/>
  <c r="E94" i="7"/>
  <c r="H97" i="7"/>
  <c r="G97" i="7"/>
  <c r="H91" i="7"/>
  <c r="D91" i="7"/>
  <c r="H95" i="7"/>
  <c r="C95" i="7"/>
  <c r="G90" i="7"/>
  <c r="F90" i="7"/>
  <c r="J96" i="7"/>
  <c r="I96" i="7"/>
  <c r="G96" i="7"/>
  <c r="C96" i="7"/>
  <c r="I94" i="7"/>
  <c r="F97" i="7"/>
  <c r="G95" i="7"/>
  <c r="I90" i="7"/>
  <c r="J92" i="7"/>
  <c r="E96" i="7"/>
  <c r="D93" i="7"/>
  <c r="H93" i="7"/>
  <c r="J94" i="7"/>
  <c r="F94" i="7"/>
  <c r="D97" i="7"/>
  <c r="I97" i="7"/>
  <c r="I91" i="7"/>
  <c r="E91" i="7"/>
  <c r="I95" i="7"/>
  <c r="D95" i="7"/>
  <c r="J90" i="7"/>
  <c r="E90" i="7"/>
  <c r="FU91" i="4" s="1"/>
  <c r="FU92" i="2" s="1"/>
  <c r="D96" i="7"/>
  <c r="I92" i="7"/>
  <c r="G92" i="7"/>
  <c r="D94" i="7"/>
  <c r="G91" i="7"/>
  <c r="J95" i="7"/>
  <c r="C92" i="7"/>
  <c r="F92" i="7"/>
  <c r="E93" i="7"/>
  <c r="J93" i="7"/>
  <c r="C94" i="7"/>
  <c r="H94" i="7"/>
  <c r="E97" i="7"/>
  <c r="J97" i="7"/>
  <c r="J91" i="7"/>
  <c r="F91" i="7"/>
  <c r="E95" i="7"/>
  <c r="F95" i="7"/>
  <c r="C90" i="7"/>
  <c r="H90" i="7"/>
  <c r="D92" i="7"/>
  <c r="H96" i="7"/>
  <c r="F96" i="7"/>
  <c r="C93" i="7"/>
  <c r="F93" i="7"/>
  <c r="C97" i="7"/>
  <c r="C91" i="7"/>
  <c r="D90" i="7"/>
  <c r="H92" i="7"/>
  <c r="FB32" i="8"/>
  <c r="CU30" i="8"/>
  <c r="EF32" i="8"/>
  <c r="CP30" i="8"/>
  <c r="ER25" i="8"/>
  <c r="CV16" i="8"/>
  <c r="DX12" i="8"/>
  <c r="EK6" i="8"/>
  <c r="CS6" i="8"/>
  <c r="CJ30" i="8"/>
  <c r="EY31" i="8"/>
  <c r="CQ27" i="8"/>
  <c r="CV23" i="8"/>
  <c r="ET12" i="8"/>
  <c r="CR54" i="8"/>
  <c r="AL44" i="6"/>
  <c r="AL32" i="6"/>
  <c r="AL28" i="6"/>
  <c r="AL24" i="6"/>
  <c r="AL22" i="6"/>
  <c r="AL42" i="6"/>
  <c r="AL30" i="6"/>
  <c r="AL43" i="6"/>
  <c r="AL41" i="6"/>
  <c r="AL33" i="6"/>
  <c r="AL31" i="6"/>
  <c r="AL29" i="6"/>
  <c r="AL27" i="6"/>
  <c r="AL25" i="6"/>
  <c r="AL23" i="6"/>
  <c r="AL40" i="6"/>
  <c r="AL26" i="6"/>
  <c r="A87" i="2"/>
  <c r="I87" i="2"/>
  <c r="Q87" i="2"/>
  <c r="U87" i="2"/>
  <c r="Y87" i="2"/>
  <c r="AC87" i="2"/>
  <c r="AG87" i="2"/>
  <c r="AK87" i="2"/>
  <c r="AO87" i="2"/>
  <c r="AS87" i="2"/>
  <c r="AW87" i="2"/>
  <c r="BA87" i="2"/>
  <c r="BE87" i="2"/>
  <c r="BI87" i="2"/>
  <c r="BM87" i="2"/>
  <c r="BQ87" i="2"/>
  <c r="BU87" i="2"/>
  <c r="BY87" i="2"/>
  <c r="CC87" i="2"/>
  <c r="CG87" i="2"/>
  <c r="CK87" i="2"/>
  <c r="CO87" i="2"/>
  <c r="CS87" i="2"/>
  <c r="CW87" i="2"/>
  <c r="DA87" i="2"/>
  <c r="DE87" i="2"/>
  <c r="DI87" i="2"/>
  <c r="DM87" i="2"/>
  <c r="DQ87" i="2"/>
  <c r="DU87" i="2"/>
  <c r="DY87" i="2"/>
  <c r="EC87" i="2"/>
  <c r="EG87" i="2"/>
  <c r="EK87" i="2"/>
  <c r="EO87" i="2"/>
  <c r="ES87" i="2"/>
  <c r="EW87" i="2"/>
  <c r="FA87" i="2"/>
  <c r="FE87" i="2"/>
  <c r="FI87" i="2"/>
  <c r="FM87" i="2"/>
  <c r="FQ87" i="2"/>
  <c r="GK87" i="2"/>
  <c r="GO87" i="2"/>
  <c r="GS87" i="2"/>
  <c r="GW87" i="2"/>
  <c r="HA87" i="2"/>
  <c r="D88" i="2"/>
  <c r="P88" i="2"/>
  <c r="T88" i="2"/>
  <c r="X88" i="2"/>
  <c r="AB88" i="2"/>
  <c r="AF88" i="2"/>
  <c r="AJ88" i="2"/>
  <c r="AN88" i="2"/>
  <c r="AR88" i="2"/>
  <c r="AV88" i="2"/>
  <c r="AZ88" i="2"/>
  <c r="BD88" i="2"/>
  <c r="BH88" i="2"/>
  <c r="BL88" i="2"/>
  <c r="BP88" i="2"/>
  <c r="BT88" i="2"/>
  <c r="BX88" i="2"/>
  <c r="CB88" i="2"/>
  <c r="CF88" i="2"/>
  <c r="CJ88" i="2"/>
  <c r="CN88" i="2"/>
  <c r="CR88" i="2"/>
  <c r="CV88" i="2"/>
  <c r="CZ88" i="2"/>
  <c r="DD88" i="2"/>
  <c r="DH88" i="2"/>
  <c r="DL88" i="2"/>
  <c r="DP88" i="2"/>
  <c r="DT88" i="2"/>
  <c r="DX88" i="2"/>
  <c r="EB88" i="2"/>
  <c r="B87" i="2"/>
  <c r="N87" i="2"/>
  <c r="R87" i="2"/>
  <c r="V87" i="2"/>
  <c r="Z87" i="2"/>
  <c r="AD87" i="2"/>
  <c r="AH87" i="2"/>
  <c r="AL87" i="2"/>
  <c r="AP87" i="2"/>
  <c r="AT87" i="2"/>
  <c r="AX87" i="2"/>
  <c r="BB87" i="2"/>
  <c r="BF87" i="2"/>
  <c r="BJ87" i="2"/>
  <c r="BN87" i="2"/>
  <c r="BR87" i="2"/>
  <c r="BV87" i="2"/>
  <c r="BZ87" i="2"/>
  <c r="CD87" i="2"/>
  <c r="CH87" i="2"/>
  <c r="CL87" i="2"/>
  <c r="CP87" i="2"/>
  <c r="CT87" i="2"/>
  <c r="CX87" i="2"/>
  <c r="DB87" i="2"/>
  <c r="DF87" i="2"/>
  <c r="DJ87" i="2"/>
  <c r="DN87" i="2"/>
  <c r="DR87" i="2"/>
  <c r="DV87" i="2"/>
  <c r="DZ87" i="2"/>
  <c r="ED87" i="2"/>
  <c r="EH87" i="2"/>
  <c r="EL87" i="2"/>
  <c r="EP87" i="2"/>
  <c r="ET87" i="2"/>
  <c r="EX87" i="2"/>
  <c r="FB87" i="2"/>
  <c r="FF87" i="2"/>
  <c r="FJ87" i="2"/>
  <c r="FN87" i="2"/>
  <c r="FR87" i="2"/>
  <c r="GH87" i="2"/>
  <c r="GL87" i="2"/>
  <c r="GP87" i="2"/>
  <c r="GT87" i="2"/>
  <c r="GX87" i="2"/>
  <c r="HB87" i="2"/>
  <c r="A88" i="2"/>
  <c r="I88" i="2"/>
  <c r="Q88" i="2"/>
  <c r="U88" i="2"/>
  <c r="Y88" i="2"/>
  <c r="AC88" i="2"/>
  <c r="AG88" i="2"/>
  <c r="AK88" i="2"/>
  <c r="AO88" i="2"/>
  <c r="AS88" i="2"/>
  <c r="AW88" i="2"/>
  <c r="BA88" i="2"/>
  <c r="BE88" i="2"/>
  <c r="BI88" i="2"/>
  <c r="BM88" i="2"/>
  <c r="BQ88" i="2"/>
  <c r="BU88" i="2"/>
  <c r="BY88" i="2"/>
  <c r="CC88" i="2"/>
  <c r="CG88" i="2"/>
  <c r="CK88" i="2"/>
  <c r="CO88" i="2"/>
  <c r="CS88" i="2"/>
  <c r="CW88" i="2"/>
  <c r="DA88" i="2"/>
  <c r="DE88" i="2"/>
  <c r="DI88" i="2"/>
  <c r="DM88" i="2"/>
  <c r="DQ88" i="2"/>
  <c r="DU88" i="2"/>
  <c r="DY88" i="2"/>
  <c r="EC88" i="2"/>
  <c r="EG88" i="2"/>
  <c r="EK88" i="2"/>
  <c r="C87" i="2"/>
  <c r="O87" i="2"/>
  <c r="S87" i="2"/>
  <c r="W87" i="2"/>
  <c r="AA87" i="2"/>
  <c r="AE87" i="2"/>
  <c r="AI87" i="2"/>
  <c r="AM87" i="2"/>
  <c r="AQ87" i="2"/>
  <c r="AU87" i="2"/>
  <c r="AY87" i="2"/>
  <c r="BC87" i="2"/>
  <c r="BG87" i="2"/>
  <c r="BK87" i="2"/>
  <c r="BO87" i="2"/>
  <c r="BS87" i="2"/>
  <c r="BW87" i="2"/>
  <c r="CA87" i="2"/>
  <c r="CE87" i="2"/>
  <c r="CI87" i="2"/>
  <c r="CM87" i="2"/>
  <c r="CQ87" i="2"/>
  <c r="CU87" i="2"/>
  <c r="CY87" i="2"/>
  <c r="DC87" i="2"/>
  <c r="DG87" i="2"/>
  <c r="DK87" i="2"/>
  <c r="DO87" i="2"/>
  <c r="DS87" i="2"/>
  <c r="DW87" i="2"/>
  <c r="EA87" i="2"/>
  <c r="EE87" i="2"/>
  <c r="EI87" i="2"/>
  <c r="EM87" i="2"/>
  <c r="EQ87" i="2"/>
  <c r="EU87" i="2"/>
  <c r="EY87" i="2"/>
  <c r="FC87" i="2"/>
  <c r="FG87" i="2"/>
  <c r="FK87" i="2"/>
  <c r="FO87" i="2"/>
  <c r="FS87" i="2"/>
  <c r="GM87" i="2"/>
  <c r="GQ87" i="2"/>
  <c r="GU87" i="2"/>
  <c r="GY87" i="2"/>
  <c r="HC87" i="2"/>
  <c r="B88" i="2"/>
  <c r="N88" i="2"/>
  <c r="R88" i="2"/>
  <c r="V88" i="2"/>
  <c r="Z88" i="2"/>
  <c r="AD88" i="2"/>
  <c r="AH88" i="2"/>
  <c r="AL88" i="2"/>
  <c r="AP88" i="2"/>
  <c r="AT88" i="2"/>
  <c r="AX88" i="2"/>
  <c r="BB88" i="2"/>
  <c r="BF88" i="2"/>
  <c r="BJ88" i="2"/>
  <c r="BN88" i="2"/>
  <c r="BR88" i="2"/>
  <c r="BV88" i="2"/>
  <c r="BZ88" i="2"/>
  <c r="CD88" i="2"/>
  <c r="CH88" i="2"/>
  <c r="CL88" i="2"/>
  <c r="CP88" i="2"/>
  <c r="CT88" i="2"/>
  <c r="CX88" i="2"/>
  <c r="DB88" i="2"/>
  <c r="DF88" i="2"/>
  <c r="DJ88" i="2"/>
  <c r="DN88" i="2"/>
  <c r="DR88" i="2"/>
  <c r="DV88" i="2"/>
  <c r="DZ88" i="2"/>
  <c r="ED88" i="2"/>
  <c r="EH88" i="2"/>
  <c r="EL88" i="2"/>
  <c r="D87" i="2"/>
  <c r="AB87" i="2"/>
  <c r="AR87" i="2"/>
  <c r="BH87" i="2"/>
  <c r="BX87" i="2"/>
  <c r="CN87" i="2"/>
  <c r="DD87" i="2"/>
  <c r="DT87" i="2"/>
  <c r="EJ87" i="2"/>
  <c r="EZ87" i="2"/>
  <c r="FP87" i="2"/>
  <c r="GV87" i="2"/>
  <c r="O88" i="2"/>
  <c r="AE88" i="2"/>
  <c r="AU88" i="2"/>
  <c r="BK88" i="2"/>
  <c r="CA88" i="2"/>
  <c r="CQ88" i="2"/>
  <c r="DG88" i="2"/>
  <c r="DW88" i="2"/>
  <c r="EI88" i="2"/>
  <c r="EO88" i="2"/>
  <c r="ES88" i="2"/>
  <c r="EW88" i="2"/>
  <c r="FA88" i="2"/>
  <c r="FE88" i="2"/>
  <c r="FI88" i="2"/>
  <c r="FM88" i="2"/>
  <c r="FQ88" i="2"/>
  <c r="GK88" i="2"/>
  <c r="GO88" i="2"/>
  <c r="GS88" i="2"/>
  <c r="GW88" i="2"/>
  <c r="HA88" i="2"/>
  <c r="A89" i="2"/>
  <c r="I89" i="2"/>
  <c r="Q89" i="2"/>
  <c r="U89" i="2"/>
  <c r="Y89" i="2"/>
  <c r="AC89" i="2"/>
  <c r="AG89" i="2"/>
  <c r="AK89" i="2"/>
  <c r="AO89" i="2"/>
  <c r="AS89" i="2"/>
  <c r="AW89" i="2"/>
  <c r="BA89" i="2"/>
  <c r="BE89" i="2"/>
  <c r="BI89" i="2"/>
  <c r="BM89" i="2"/>
  <c r="BQ89" i="2"/>
  <c r="BU89" i="2"/>
  <c r="BY89" i="2"/>
  <c r="CC89" i="2"/>
  <c r="CG89" i="2"/>
  <c r="CK89" i="2"/>
  <c r="CO89" i="2"/>
  <c r="CS89" i="2"/>
  <c r="CW89" i="2"/>
  <c r="DA89" i="2"/>
  <c r="DE89" i="2"/>
  <c r="DI89" i="2"/>
  <c r="DM89" i="2"/>
  <c r="DQ89" i="2"/>
  <c r="DU89" i="2"/>
  <c r="DY89" i="2"/>
  <c r="EC89" i="2"/>
  <c r="EG89" i="2"/>
  <c r="EK89" i="2"/>
  <c r="EO89" i="2"/>
  <c r="ES89" i="2"/>
  <c r="EW89" i="2"/>
  <c r="FA89" i="2"/>
  <c r="FE89" i="2"/>
  <c r="FI89" i="2"/>
  <c r="FM89" i="2"/>
  <c r="FQ89" i="2"/>
  <c r="P87" i="2"/>
  <c r="AF87" i="2"/>
  <c r="AV87" i="2"/>
  <c r="BL87" i="2"/>
  <c r="CB87" i="2"/>
  <c r="CR87" i="2"/>
  <c r="DH87" i="2"/>
  <c r="DX87" i="2"/>
  <c r="EN87" i="2"/>
  <c r="FD87" i="2"/>
  <c r="GJ87" i="2"/>
  <c r="GZ87" i="2"/>
  <c r="S88" i="2"/>
  <c r="AI88" i="2"/>
  <c r="AY88" i="2"/>
  <c r="BO88" i="2"/>
  <c r="CE88" i="2"/>
  <c r="CU88" i="2"/>
  <c r="DK88" i="2"/>
  <c r="EA88" i="2"/>
  <c r="EJ88" i="2"/>
  <c r="EP88" i="2"/>
  <c r="ET88" i="2"/>
  <c r="EX88" i="2"/>
  <c r="FB88" i="2"/>
  <c r="FF88" i="2"/>
  <c r="FJ88" i="2"/>
  <c r="FN88" i="2"/>
  <c r="FR88" i="2"/>
  <c r="GH88" i="2"/>
  <c r="GL88" i="2"/>
  <c r="GP88" i="2"/>
  <c r="GT88" i="2"/>
  <c r="GX88" i="2"/>
  <c r="HB88" i="2"/>
  <c r="B89" i="2"/>
  <c r="N89" i="2"/>
  <c r="R89" i="2"/>
  <c r="V89" i="2"/>
  <c r="Z89" i="2"/>
  <c r="AD89" i="2"/>
  <c r="AH89" i="2"/>
  <c r="AL89" i="2"/>
  <c r="AP89" i="2"/>
  <c r="AT89" i="2"/>
  <c r="AX89" i="2"/>
  <c r="BB89" i="2"/>
  <c r="BF89" i="2"/>
  <c r="BJ89" i="2"/>
  <c r="BN89" i="2"/>
  <c r="BR89" i="2"/>
  <c r="BV89" i="2"/>
  <c r="BZ89" i="2"/>
  <c r="CD89" i="2"/>
  <c r="CH89" i="2"/>
  <c r="CL89" i="2"/>
  <c r="CP89" i="2"/>
  <c r="CT89" i="2"/>
  <c r="CX89" i="2"/>
  <c r="DB89" i="2"/>
  <c r="DF89" i="2"/>
  <c r="DJ89" i="2"/>
  <c r="DN89" i="2"/>
  <c r="DR89" i="2"/>
  <c r="DV89" i="2"/>
  <c r="DZ89" i="2"/>
  <c r="ED89" i="2"/>
  <c r="EH89" i="2"/>
  <c r="EL89" i="2"/>
  <c r="EP89" i="2"/>
  <c r="ET89" i="2"/>
  <c r="EX89" i="2"/>
  <c r="FB89" i="2"/>
  <c r="FF89" i="2"/>
  <c r="FJ89" i="2"/>
  <c r="FN89" i="2"/>
  <c r="FR89" i="2"/>
  <c r="GH89" i="2"/>
  <c r="GL89" i="2"/>
  <c r="T87" i="2"/>
  <c r="AJ87" i="2"/>
  <c r="AZ87" i="2"/>
  <c r="BP87" i="2"/>
  <c r="CF87" i="2"/>
  <c r="CV87" i="2"/>
  <c r="DL87" i="2"/>
  <c r="EB87" i="2"/>
  <c r="ER87" i="2"/>
  <c r="FH87" i="2"/>
  <c r="GN87" i="2"/>
  <c r="HD87" i="2"/>
  <c r="W88" i="2"/>
  <c r="AM88" i="2"/>
  <c r="BC88" i="2"/>
  <c r="BS88" i="2"/>
  <c r="CI88" i="2"/>
  <c r="CY88" i="2"/>
  <c r="DO88" i="2"/>
  <c r="EE88" i="2"/>
  <c r="EM88" i="2"/>
  <c r="EQ88" i="2"/>
  <c r="EU88" i="2"/>
  <c r="EY88" i="2"/>
  <c r="FC88" i="2"/>
  <c r="FG88" i="2"/>
  <c r="FK88" i="2"/>
  <c r="FO88" i="2"/>
  <c r="FS88" i="2"/>
  <c r="GM88" i="2"/>
  <c r="GQ88" i="2"/>
  <c r="GU88" i="2"/>
  <c r="GY88" i="2"/>
  <c r="HC88" i="2"/>
  <c r="C89" i="2"/>
  <c r="O89" i="2"/>
  <c r="S89" i="2"/>
  <c r="W89" i="2"/>
  <c r="AA89" i="2"/>
  <c r="AE89" i="2"/>
  <c r="AI89" i="2"/>
  <c r="AM89" i="2"/>
  <c r="AQ89" i="2"/>
  <c r="AU89" i="2"/>
  <c r="AY89" i="2"/>
  <c r="BC89" i="2"/>
  <c r="BG89" i="2"/>
  <c r="BK89" i="2"/>
  <c r="BO89" i="2"/>
  <c r="BS89" i="2"/>
  <c r="BW89" i="2"/>
  <c r="CA89" i="2"/>
  <c r="CE89" i="2"/>
  <c r="CI89" i="2"/>
  <c r="CM89" i="2"/>
  <c r="CQ89" i="2"/>
  <c r="CU89" i="2"/>
  <c r="CY89" i="2"/>
  <c r="DC89" i="2"/>
  <c r="DG89" i="2"/>
  <c r="DK89" i="2"/>
  <c r="DO89" i="2"/>
  <c r="DS89" i="2"/>
  <c r="DW89" i="2"/>
  <c r="EA89" i="2"/>
  <c r="EE89" i="2"/>
  <c r="EI89" i="2"/>
  <c r="EM89" i="2"/>
  <c r="EQ89" i="2"/>
  <c r="EU89" i="2"/>
  <c r="EY89" i="2"/>
  <c r="FC89" i="2"/>
  <c r="FG89" i="2"/>
  <c r="FK89" i="2"/>
  <c r="FO89" i="2"/>
  <c r="FS89" i="2"/>
  <c r="X87" i="2"/>
  <c r="CJ87" i="2"/>
  <c r="EV87" i="2"/>
  <c r="C88" i="2"/>
  <c r="BW88" i="2"/>
  <c r="EF88" i="2"/>
  <c r="EZ88" i="2"/>
  <c r="FP88" i="2"/>
  <c r="GV88" i="2"/>
  <c r="P89" i="2"/>
  <c r="AF89" i="2"/>
  <c r="AV89" i="2"/>
  <c r="BL89" i="2"/>
  <c r="CB89" i="2"/>
  <c r="CR89" i="2"/>
  <c r="DH89" i="2"/>
  <c r="DX89" i="2"/>
  <c r="EN89" i="2"/>
  <c r="FD89" i="2"/>
  <c r="GJ89" i="2"/>
  <c r="GO89" i="2"/>
  <c r="GS89" i="2"/>
  <c r="GW89" i="2"/>
  <c r="HA89" i="2"/>
  <c r="A90" i="2"/>
  <c r="I90" i="2"/>
  <c r="Q90" i="2"/>
  <c r="U90" i="2"/>
  <c r="Y90" i="2"/>
  <c r="AC90" i="2"/>
  <c r="AG90" i="2"/>
  <c r="AK90" i="2"/>
  <c r="AO90" i="2"/>
  <c r="AS90" i="2"/>
  <c r="AW90" i="2"/>
  <c r="BA90" i="2"/>
  <c r="BE90" i="2"/>
  <c r="BI90" i="2"/>
  <c r="BM90" i="2"/>
  <c r="BQ90" i="2"/>
  <c r="BU90" i="2"/>
  <c r="BY90" i="2"/>
  <c r="CC90" i="2"/>
  <c r="CG90" i="2"/>
  <c r="CK90" i="2"/>
  <c r="CO90" i="2"/>
  <c r="CS90" i="2"/>
  <c r="CW90" i="2"/>
  <c r="DA90" i="2"/>
  <c r="DE90" i="2"/>
  <c r="DI90" i="2"/>
  <c r="DM90" i="2"/>
  <c r="DQ90" i="2"/>
  <c r="DU90" i="2"/>
  <c r="DY90" i="2"/>
  <c r="EC90" i="2"/>
  <c r="EG90" i="2"/>
  <c r="EK90" i="2"/>
  <c r="EO90" i="2"/>
  <c r="ES90" i="2"/>
  <c r="EW90" i="2"/>
  <c r="FA90" i="2"/>
  <c r="FE90" i="2"/>
  <c r="FI90" i="2"/>
  <c r="FM90" i="2"/>
  <c r="FQ90" i="2"/>
  <c r="GK90" i="2"/>
  <c r="GO90" i="2"/>
  <c r="GS90" i="2"/>
  <c r="GW90" i="2"/>
  <c r="HA90" i="2"/>
  <c r="D91" i="2"/>
  <c r="P91" i="2"/>
  <c r="T91" i="2"/>
  <c r="X91" i="2"/>
  <c r="AB91" i="2"/>
  <c r="AF91" i="2"/>
  <c r="AJ91" i="2"/>
  <c r="AN91" i="2"/>
  <c r="AR91" i="2"/>
  <c r="AV91" i="2"/>
  <c r="AZ91" i="2"/>
  <c r="BD91" i="2"/>
  <c r="BH91" i="2"/>
  <c r="BL91" i="2"/>
  <c r="BP91" i="2"/>
  <c r="BT91" i="2"/>
  <c r="BX91" i="2"/>
  <c r="CB91" i="2"/>
  <c r="CF91" i="2"/>
  <c r="CJ91" i="2"/>
  <c r="CN91" i="2"/>
  <c r="CR91" i="2"/>
  <c r="CV91" i="2"/>
  <c r="CZ91" i="2"/>
  <c r="DD91" i="2"/>
  <c r="DH91" i="2"/>
  <c r="DL91" i="2"/>
  <c r="DP91" i="2"/>
  <c r="DT91" i="2"/>
  <c r="DX91" i="2"/>
  <c r="EB91" i="2"/>
  <c r="EF91" i="2"/>
  <c r="EJ91" i="2"/>
  <c r="EN91" i="2"/>
  <c r="ER91" i="2"/>
  <c r="EV91" i="2"/>
  <c r="EZ91" i="2"/>
  <c r="FD91" i="2"/>
  <c r="FH91" i="2"/>
  <c r="FL91" i="2"/>
  <c r="FP91" i="2"/>
  <c r="GJ91" i="2"/>
  <c r="GN91" i="2"/>
  <c r="GR91" i="2"/>
  <c r="GV91" i="2"/>
  <c r="GZ91" i="2"/>
  <c r="HD91" i="2"/>
  <c r="C92" i="2"/>
  <c r="O92" i="2"/>
  <c r="S92" i="2"/>
  <c r="W92" i="2"/>
  <c r="AA92" i="2"/>
  <c r="AE92" i="2"/>
  <c r="AI92" i="2"/>
  <c r="AM92" i="2"/>
  <c r="AQ92" i="2"/>
  <c r="AU92" i="2"/>
  <c r="AY92" i="2"/>
  <c r="BC92" i="2"/>
  <c r="BG92" i="2"/>
  <c r="BK92" i="2"/>
  <c r="BO92" i="2"/>
  <c r="BS92" i="2"/>
  <c r="BW92" i="2"/>
  <c r="CA92" i="2"/>
  <c r="CE92" i="2"/>
  <c r="CI92" i="2"/>
  <c r="CM92" i="2"/>
  <c r="CQ92" i="2"/>
  <c r="CU92" i="2"/>
  <c r="CY92" i="2"/>
  <c r="DC92" i="2"/>
  <c r="DG92" i="2"/>
  <c r="DK92" i="2"/>
  <c r="DO92" i="2"/>
  <c r="DS92" i="2"/>
  <c r="DW92" i="2"/>
  <c r="EA92" i="2"/>
  <c r="EE92" i="2"/>
  <c r="EI92" i="2"/>
  <c r="EM92" i="2"/>
  <c r="EQ92" i="2"/>
  <c r="EU92" i="2"/>
  <c r="EY92" i="2"/>
  <c r="FC92" i="2"/>
  <c r="FG92" i="2"/>
  <c r="FK92" i="2"/>
  <c r="FO92" i="2"/>
  <c r="AN87" i="2"/>
  <c r="CZ87" i="2"/>
  <c r="FL87" i="2"/>
  <c r="AA88" i="2"/>
  <c r="CM88" i="2"/>
  <c r="EN88" i="2"/>
  <c r="FD88" i="2"/>
  <c r="GJ88" i="2"/>
  <c r="GZ88" i="2"/>
  <c r="T89" i="2"/>
  <c r="AJ89" i="2"/>
  <c r="AZ89" i="2"/>
  <c r="BP89" i="2"/>
  <c r="CF89" i="2"/>
  <c r="CV89" i="2"/>
  <c r="DL89" i="2"/>
  <c r="EB89" i="2"/>
  <c r="ER89" i="2"/>
  <c r="FH89" i="2"/>
  <c r="GK89" i="2"/>
  <c r="GP89" i="2"/>
  <c r="GT89" i="2"/>
  <c r="GX89" i="2"/>
  <c r="HB89" i="2"/>
  <c r="B90" i="2"/>
  <c r="N90" i="2"/>
  <c r="R90" i="2"/>
  <c r="V90" i="2"/>
  <c r="Z90" i="2"/>
  <c r="AD90" i="2"/>
  <c r="AH90" i="2"/>
  <c r="AL90" i="2"/>
  <c r="AP90" i="2"/>
  <c r="AT90" i="2"/>
  <c r="AX90" i="2"/>
  <c r="BB90" i="2"/>
  <c r="BF90" i="2"/>
  <c r="BJ90" i="2"/>
  <c r="BN90" i="2"/>
  <c r="BR90" i="2"/>
  <c r="BV90" i="2"/>
  <c r="BZ90" i="2"/>
  <c r="CD90" i="2"/>
  <c r="CH90" i="2"/>
  <c r="CL90" i="2"/>
  <c r="CP90" i="2"/>
  <c r="CT90" i="2"/>
  <c r="CX90" i="2"/>
  <c r="DB90" i="2"/>
  <c r="DF90" i="2"/>
  <c r="DJ90" i="2"/>
  <c r="DN90" i="2"/>
  <c r="DR90" i="2"/>
  <c r="DV90" i="2"/>
  <c r="DZ90" i="2"/>
  <c r="ED90" i="2"/>
  <c r="EH90" i="2"/>
  <c r="EL90" i="2"/>
  <c r="EP90" i="2"/>
  <c r="ET90" i="2"/>
  <c r="EX90" i="2"/>
  <c r="FB90" i="2"/>
  <c r="FF90" i="2"/>
  <c r="FJ90" i="2"/>
  <c r="FN90" i="2"/>
  <c r="FR90" i="2"/>
  <c r="GH90" i="2"/>
  <c r="GL90" i="2"/>
  <c r="GP90" i="2"/>
  <c r="GT90" i="2"/>
  <c r="GX90" i="2"/>
  <c r="HB90" i="2"/>
  <c r="A91" i="2"/>
  <c r="I91" i="2"/>
  <c r="Q91" i="2"/>
  <c r="U91" i="2"/>
  <c r="Y91" i="2"/>
  <c r="AC91" i="2"/>
  <c r="AG91" i="2"/>
  <c r="AK91" i="2"/>
  <c r="AO91" i="2"/>
  <c r="AS91" i="2"/>
  <c r="AW91" i="2"/>
  <c r="BA91" i="2"/>
  <c r="BE91" i="2"/>
  <c r="BI91" i="2"/>
  <c r="BM91" i="2"/>
  <c r="BQ91" i="2"/>
  <c r="BU91" i="2"/>
  <c r="BY91" i="2"/>
  <c r="CC91" i="2"/>
  <c r="CG91" i="2"/>
  <c r="CK91" i="2"/>
  <c r="CO91" i="2"/>
  <c r="CS91" i="2"/>
  <c r="CW91" i="2"/>
  <c r="DA91" i="2"/>
  <c r="DE91" i="2"/>
  <c r="DI91" i="2"/>
  <c r="DM91" i="2"/>
  <c r="DQ91" i="2"/>
  <c r="DU91" i="2"/>
  <c r="DY91" i="2"/>
  <c r="EC91" i="2"/>
  <c r="EG91" i="2"/>
  <c r="EK91" i="2"/>
  <c r="EO91" i="2"/>
  <c r="ES91" i="2"/>
  <c r="EW91" i="2"/>
  <c r="FA91" i="2"/>
  <c r="FE91" i="2"/>
  <c r="FI91" i="2"/>
  <c r="FM91" i="2"/>
  <c r="FQ91" i="2"/>
  <c r="GK91" i="2"/>
  <c r="GO91" i="2"/>
  <c r="GS91" i="2"/>
  <c r="GW91" i="2"/>
  <c r="HA91" i="2"/>
  <c r="D92" i="2"/>
  <c r="P92" i="2"/>
  <c r="T92" i="2"/>
  <c r="X92" i="2"/>
  <c r="AB92" i="2"/>
  <c r="AF92" i="2"/>
  <c r="AJ92" i="2"/>
  <c r="AN92" i="2"/>
  <c r="AR92" i="2"/>
  <c r="AV92" i="2"/>
  <c r="AZ92" i="2"/>
  <c r="BD92" i="2"/>
  <c r="BH92" i="2"/>
  <c r="BL92" i="2"/>
  <c r="BP92" i="2"/>
  <c r="BT92" i="2"/>
  <c r="BX92" i="2"/>
  <c r="CB92" i="2"/>
  <c r="CF92" i="2"/>
  <c r="CJ92" i="2"/>
  <c r="CN92" i="2"/>
  <c r="CR92" i="2"/>
  <c r="CV92" i="2"/>
  <c r="CZ92" i="2"/>
  <c r="DD92" i="2"/>
  <c r="DH92" i="2"/>
  <c r="DL92" i="2"/>
  <c r="DP92" i="2"/>
  <c r="DT92" i="2"/>
  <c r="DX92" i="2"/>
  <c r="EB92" i="2"/>
  <c r="EF92" i="2"/>
  <c r="EJ92" i="2"/>
  <c r="EN92" i="2"/>
  <c r="ER92" i="2"/>
  <c r="EV92" i="2"/>
  <c r="EZ92" i="2"/>
  <c r="FD92" i="2"/>
  <c r="FH92" i="2"/>
  <c r="BD87" i="2"/>
  <c r="DP87" i="2"/>
  <c r="AQ88" i="2"/>
  <c r="DC88" i="2"/>
  <c r="ER88" i="2"/>
  <c r="FH88" i="2"/>
  <c r="GN88" i="2"/>
  <c r="HD88" i="2"/>
  <c r="X89" i="2"/>
  <c r="AN89" i="2"/>
  <c r="BD89" i="2"/>
  <c r="BT89" i="2"/>
  <c r="CJ89" i="2"/>
  <c r="CZ89" i="2"/>
  <c r="DP89" i="2"/>
  <c r="EF89" i="2"/>
  <c r="EV89" i="2"/>
  <c r="FL89" i="2"/>
  <c r="GM89" i="2"/>
  <c r="GQ89" i="2"/>
  <c r="GU89" i="2"/>
  <c r="GY89" i="2"/>
  <c r="HC89" i="2"/>
  <c r="C90" i="2"/>
  <c r="O90" i="2"/>
  <c r="S90" i="2"/>
  <c r="W90" i="2"/>
  <c r="AA90" i="2"/>
  <c r="AE90" i="2"/>
  <c r="AI90" i="2"/>
  <c r="AM90" i="2"/>
  <c r="AQ90" i="2"/>
  <c r="AU90" i="2"/>
  <c r="AY90" i="2"/>
  <c r="BC90" i="2"/>
  <c r="BG90" i="2"/>
  <c r="BK90" i="2"/>
  <c r="BO90" i="2"/>
  <c r="BS90" i="2"/>
  <c r="BW90" i="2"/>
  <c r="CA90" i="2"/>
  <c r="CE90" i="2"/>
  <c r="CI90" i="2"/>
  <c r="CM90" i="2"/>
  <c r="CQ90" i="2"/>
  <c r="CU90" i="2"/>
  <c r="CY90" i="2"/>
  <c r="DC90" i="2"/>
  <c r="DG90" i="2"/>
  <c r="DK90" i="2"/>
  <c r="DO90" i="2"/>
  <c r="DS90" i="2"/>
  <c r="DW90" i="2"/>
  <c r="EA90" i="2"/>
  <c r="EE90" i="2"/>
  <c r="EI90" i="2"/>
  <c r="EM90" i="2"/>
  <c r="EQ90" i="2"/>
  <c r="EU90" i="2"/>
  <c r="EY90" i="2"/>
  <c r="FC90" i="2"/>
  <c r="FG90" i="2"/>
  <c r="FK90" i="2"/>
  <c r="FO90" i="2"/>
  <c r="FS90" i="2"/>
  <c r="GM90" i="2"/>
  <c r="GQ90" i="2"/>
  <c r="GU90" i="2"/>
  <c r="GY90" i="2"/>
  <c r="HC90" i="2"/>
  <c r="B91" i="2"/>
  <c r="N91" i="2"/>
  <c r="R91" i="2"/>
  <c r="V91" i="2"/>
  <c r="Z91" i="2"/>
  <c r="AD91" i="2"/>
  <c r="AH91" i="2"/>
  <c r="AL91" i="2"/>
  <c r="AP91" i="2"/>
  <c r="AT91" i="2"/>
  <c r="AX91" i="2"/>
  <c r="BB91" i="2"/>
  <c r="BF91" i="2"/>
  <c r="BJ91" i="2"/>
  <c r="BN91" i="2"/>
  <c r="BR91" i="2"/>
  <c r="BV91" i="2"/>
  <c r="BZ91" i="2"/>
  <c r="CD91" i="2"/>
  <c r="CH91" i="2"/>
  <c r="CL91" i="2"/>
  <c r="CP91" i="2"/>
  <c r="CT91" i="2"/>
  <c r="CX91" i="2"/>
  <c r="DB91" i="2"/>
  <c r="DF91" i="2"/>
  <c r="DJ91" i="2"/>
  <c r="DN91" i="2"/>
  <c r="DR91" i="2"/>
  <c r="DV91" i="2"/>
  <c r="DZ91" i="2"/>
  <c r="ED91" i="2"/>
  <c r="EH91" i="2"/>
  <c r="EL91" i="2"/>
  <c r="EP91" i="2"/>
  <c r="ET91" i="2"/>
  <c r="EX91" i="2"/>
  <c r="FB91" i="2"/>
  <c r="FF91" i="2"/>
  <c r="FJ91" i="2"/>
  <c r="FN91" i="2"/>
  <c r="FR91" i="2"/>
  <c r="GH91" i="2"/>
  <c r="GL91" i="2"/>
  <c r="GP91" i="2"/>
  <c r="GT91" i="2"/>
  <c r="GX91" i="2"/>
  <c r="HB91" i="2"/>
  <c r="A92" i="2"/>
  <c r="I92" i="2"/>
  <c r="Q92" i="2"/>
  <c r="U92" i="2"/>
  <c r="Y92" i="2"/>
  <c r="AC92" i="2"/>
  <c r="AG92" i="2"/>
  <c r="AK92" i="2"/>
  <c r="AO92" i="2"/>
  <c r="AS92" i="2"/>
  <c r="AW92" i="2"/>
  <c r="BA92" i="2"/>
  <c r="BE92" i="2"/>
  <c r="BI92" i="2"/>
  <c r="BM92" i="2"/>
  <c r="BQ92" i="2"/>
  <c r="BU92" i="2"/>
  <c r="BY92" i="2"/>
  <c r="CC92" i="2"/>
  <c r="CG92" i="2"/>
  <c r="CK92" i="2"/>
  <c r="CO92" i="2"/>
  <c r="CS92" i="2"/>
  <c r="CW92" i="2"/>
  <c r="DA92" i="2"/>
  <c r="DE92" i="2"/>
  <c r="DI92" i="2"/>
  <c r="DM92" i="2"/>
  <c r="DQ92" i="2"/>
  <c r="DU92" i="2"/>
  <c r="DY92" i="2"/>
  <c r="EC92" i="2"/>
  <c r="EG92" i="2"/>
  <c r="EK92" i="2"/>
  <c r="EO92" i="2"/>
  <c r="ES92" i="2"/>
  <c r="EW92" i="2"/>
  <c r="FA92" i="2"/>
  <c r="FE92" i="2"/>
  <c r="FI92" i="2"/>
  <c r="FM92" i="2"/>
  <c r="FQ92" i="2"/>
  <c r="BT87" i="2"/>
  <c r="DS88" i="2"/>
  <c r="GR88" i="2"/>
  <c r="BH89" i="2"/>
  <c r="DT89" i="2"/>
  <c r="GZ89" i="2"/>
  <c r="T90" i="2"/>
  <c r="AJ90" i="2"/>
  <c r="AZ90" i="2"/>
  <c r="BP90" i="2"/>
  <c r="CF90" i="2"/>
  <c r="CV90" i="2"/>
  <c r="DL90" i="2"/>
  <c r="EB90" i="2"/>
  <c r="ER90" i="2"/>
  <c r="FH90" i="2"/>
  <c r="GN90" i="2"/>
  <c r="HD90" i="2"/>
  <c r="W91" i="2"/>
  <c r="AM91" i="2"/>
  <c r="BC91" i="2"/>
  <c r="BS91" i="2"/>
  <c r="CI91" i="2"/>
  <c r="CY91" i="2"/>
  <c r="DO91" i="2"/>
  <c r="EE91" i="2"/>
  <c r="EU91" i="2"/>
  <c r="FK91" i="2"/>
  <c r="GQ91" i="2"/>
  <c r="B92" i="2"/>
  <c r="Z92" i="2"/>
  <c r="AP92" i="2"/>
  <c r="BF92" i="2"/>
  <c r="BV92" i="2"/>
  <c r="CL92" i="2"/>
  <c r="DB92" i="2"/>
  <c r="DR92" i="2"/>
  <c r="EH92" i="2"/>
  <c r="EX92" i="2"/>
  <c r="FL92" i="2"/>
  <c r="FS92" i="2"/>
  <c r="GM92" i="2"/>
  <c r="GQ92" i="2"/>
  <c r="GU92" i="2"/>
  <c r="GY92" i="2"/>
  <c r="HC92" i="2"/>
  <c r="C93" i="2"/>
  <c r="O93" i="2"/>
  <c r="S93" i="2"/>
  <c r="W93" i="2"/>
  <c r="AA93" i="2"/>
  <c r="AE93" i="2"/>
  <c r="AI93" i="2"/>
  <c r="AM93" i="2"/>
  <c r="AQ93" i="2"/>
  <c r="AU93" i="2"/>
  <c r="AY93" i="2"/>
  <c r="BC93" i="2"/>
  <c r="BG93" i="2"/>
  <c r="BK93" i="2"/>
  <c r="BO93" i="2"/>
  <c r="BS93" i="2"/>
  <c r="BW93" i="2"/>
  <c r="CA93" i="2"/>
  <c r="CE93" i="2"/>
  <c r="CI93" i="2"/>
  <c r="CM93" i="2"/>
  <c r="CQ93" i="2"/>
  <c r="CU93" i="2"/>
  <c r="CY93" i="2"/>
  <c r="DC93" i="2"/>
  <c r="DG93" i="2"/>
  <c r="DK93" i="2"/>
  <c r="DO93" i="2"/>
  <c r="DS93" i="2"/>
  <c r="DW93" i="2"/>
  <c r="EA93" i="2"/>
  <c r="EE93" i="2"/>
  <c r="EI93" i="2"/>
  <c r="EM93" i="2"/>
  <c r="EQ93" i="2"/>
  <c r="EU93" i="2"/>
  <c r="EY93" i="2"/>
  <c r="FC93" i="2"/>
  <c r="FG93" i="2"/>
  <c r="FK93" i="2"/>
  <c r="FO93" i="2"/>
  <c r="FS93" i="2"/>
  <c r="GM93" i="2"/>
  <c r="GQ93" i="2"/>
  <c r="GU93" i="2"/>
  <c r="GY93" i="2"/>
  <c r="HC93" i="2"/>
  <c r="C94" i="2"/>
  <c r="O94" i="2"/>
  <c r="S94" i="2"/>
  <c r="W94" i="2"/>
  <c r="AA94" i="2"/>
  <c r="AE94" i="2"/>
  <c r="AI94" i="2"/>
  <c r="AM94" i="2"/>
  <c r="AQ94" i="2"/>
  <c r="AU94" i="2"/>
  <c r="AY94" i="2"/>
  <c r="BC94" i="2"/>
  <c r="BG94" i="2"/>
  <c r="BK94" i="2"/>
  <c r="BO94" i="2"/>
  <c r="BS94" i="2"/>
  <c r="BW94" i="2"/>
  <c r="CA94" i="2"/>
  <c r="CE94" i="2"/>
  <c r="CI94" i="2"/>
  <c r="CM94" i="2"/>
  <c r="CQ94" i="2"/>
  <c r="CU94" i="2"/>
  <c r="CY94" i="2"/>
  <c r="DC94" i="2"/>
  <c r="DG94" i="2"/>
  <c r="DK94" i="2"/>
  <c r="DO94" i="2"/>
  <c r="DS94" i="2"/>
  <c r="DW94" i="2"/>
  <c r="EA94" i="2"/>
  <c r="EE94" i="2"/>
  <c r="EI94" i="2"/>
  <c r="EM94" i="2"/>
  <c r="EQ94" i="2"/>
  <c r="EU94" i="2"/>
  <c r="EY94" i="2"/>
  <c r="FC94" i="2"/>
  <c r="FG94" i="2"/>
  <c r="FK94" i="2"/>
  <c r="FO94" i="2"/>
  <c r="FS94" i="2"/>
  <c r="GM94" i="2"/>
  <c r="GQ94" i="2"/>
  <c r="GU94" i="2"/>
  <c r="GY94" i="2"/>
  <c r="HC94" i="2"/>
  <c r="B95" i="2"/>
  <c r="N95" i="2"/>
  <c r="R95" i="2"/>
  <c r="V95" i="2"/>
  <c r="Z95" i="2"/>
  <c r="AD95" i="2"/>
  <c r="AH95" i="2"/>
  <c r="AL95" i="2"/>
  <c r="AP95" i="2"/>
  <c r="AT95" i="2"/>
  <c r="AX95" i="2"/>
  <c r="BB95" i="2"/>
  <c r="BF95" i="2"/>
  <c r="BJ95" i="2"/>
  <c r="BN95" i="2"/>
  <c r="EF87" i="2"/>
  <c r="EV88" i="2"/>
  <c r="D89" i="2"/>
  <c r="BX89" i="2"/>
  <c r="EJ89" i="2"/>
  <c r="GN89" i="2"/>
  <c r="HD89" i="2"/>
  <c r="X90" i="2"/>
  <c r="AN90" i="2"/>
  <c r="BD90" i="2"/>
  <c r="BT90" i="2"/>
  <c r="CJ90" i="2"/>
  <c r="CZ90" i="2"/>
  <c r="DP90" i="2"/>
  <c r="EF90" i="2"/>
  <c r="EV90" i="2"/>
  <c r="FL90" i="2"/>
  <c r="GR90" i="2"/>
  <c r="C91" i="2"/>
  <c r="AA91" i="2"/>
  <c r="AQ91" i="2"/>
  <c r="BG91" i="2"/>
  <c r="BW91" i="2"/>
  <c r="CM91" i="2"/>
  <c r="DC91" i="2"/>
  <c r="DS91" i="2"/>
  <c r="EI91" i="2"/>
  <c r="EY91" i="2"/>
  <c r="FO91" i="2"/>
  <c r="GU91" i="2"/>
  <c r="N92" i="2"/>
  <c r="AD92" i="2"/>
  <c r="AT92" i="2"/>
  <c r="BJ92" i="2"/>
  <c r="BZ92" i="2"/>
  <c r="CP92" i="2"/>
  <c r="DF92" i="2"/>
  <c r="DV92" i="2"/>
  <c r="EL92" i="2"/>
  <c r="FB92" i="2"/>
  <c r="FN92" i="2"/>
  <c r="GJ92" i="2"/>
  <c r="GN92" i="2"/>
  <c r="GR92" i="2"/>
  <c r="GV92" i="2"/>
  <c r="GZ92" i="2"/>
  <c r="HD92" i="2"/>
  <c r="D93" i="2"/>
  <c r="P93" i="2"/>
  <c r="T93" i="2"/>
  <c r="X93" i="2"/>
  <c r="AB93" i="2"/>
  <c r="AF93" i="2"/>
  <c r="AJ93" i="2"/>
  <c r="AN93" i="2"/>
  <c r="AR93" i="2"/>
  <c r="AV93" i="2"/>
  <c r="AZ93" i="2"/>
  <c r="BD93" i="2"/>
  <c r="BH93" i="2"/>
  <c r="BL93" i="2"/>
  <c r="BP93" i="2"/>
  <c r="BT93" i="2"/>
  <c r="BX93" i="2"/>
  <c r="CB93" i="2"/>
  <c r="CF93" i="2"/>
  <c r="CJ93" i="2"/>
  <c r="CN93" i="2"/>
  <c r="CR93" i="2"/>
  <c r="CV93" i="2"/>
  <c r="CZ93" i="2"/>
  <c r="DD93" i="2"/>
  <c r="DH93" i="2"/>
  <c r="DL93" i="2"/>
  <c r="DP93" i="2"/>
  <c r="DT93" i="2"/>
  <c r="DX93" i="2"/>
  <c r="EB93" i="2"/>
  <c r="EF93" i="2"/>
  <c r="EJ93" i="2"/>
  <c r="EN93" i="2"/>
  <c r="ER93" i="2"/>
  <c r="EV93" i="2"/>
  <c r="EZ93" i="2"/>
  <c r="FD93" i="2"/>
  <c r="FH93" i="2"/>
  <c r="FL93" i="2"/>
  <c r="FP93" i="2"/>
  <c r="GJ93" i="2"/>
  <c r="GN93" i="2"/>
  <c r="GR93" i="2"/>
  <c r="GV93" i="2"/>
  <c r="GZ93" i="2"/>
  <c r="HD93" i="2"/>
  <c r="D94" i="2"/>
  <c r="P94" i="2"/>
  <c r="T94" i="2"/>
  <c r="X94" i="2"/>
  <c r="AB94" i="2"/>
  <c r="AF94" i="2"/>
  <c r="AJ94" i="2"/>
  <c r="AN94" i="2"/>
  <c r="AR94" i="2"/>
  <c r="AV94" i="2"/>
  <c r="AZ94" i="2"/>
  <c r="BD94" i="2"/>
  <c r="BH94" i="2"/>
  <c r="BL94" i="2"/>
  <c r="BP94" i="2"/>
  <c r="BT94" i="2"/>
  <c r="BX94" i="2"/>
  <c r="CB94" i="2"/>
  <c r="CF94" i="2"/>
  <c r="CJ94" i="2"/>
  <c r="CN94" i="2"/>
  <c r="CR94" i="2"/>
  <c r="CV94" i="2"/>
  <c r="CZ94" i="2"/>
  <c r="DD94" i="2"/>
  <c r="DH94" i="2"/>
  <c r="DL94" i="2"/>
  <c r="DP94" i="2"/>
  <c r="DT94" i="2"/>
  <c r="DX94" i="2"/>
  <c r="EB94" i="2"/>
  <c r="EF94" i="2"/>
  <c r="EJ94" i="2"/>
  <c r="EN94" i="2"/>
  <c r="ER94" i="2"/>
  <c r="EV94" i="2"/>
  <c r="EZ94" i="2"/>
  <c r="FD94" i="2"/>
  <c r="FH94" i="2"/>
  <c r="FL94" i="2"/>
  <c r="FP94" i="2"/>
  <c r="GJ94" i="2"/>
  <c r="GN94" i="2"/>
  <c r="GR94" i="2"/>
  <c r="GV94" i="2"/>
  <c r="GZ94" i="2"/>
  <c r="HD94" i="2"/>
  <c r="C95" i="2"/>
  <c r="O95" i="2"/>
  <c r="S95" i="2"/>
  <c r="W95" i="2"/>
  <c r="AA95" i="2"/>
  <c r="AE95" i="2"/>
  <c r="AI95" i="2"/>
  <c r="AM95" i="2"/>
  <c r="AQ95" i="2"/>
  <c r="AU95" i="2"/>
  <c r="AY95" i="2"/>
  <c r="BC95" i="2"/>
  <c r="BG95" i="2"/>
  <c r="BK95" i="2"/>
  <c r="BO95" i="2"/>
  <c r="GR87" i="2"/>
  <c r="FL88" i="2"/>
  <c r="AB89" i="2"/>
  <c r="CN89" i="2"/>
  <c r="EZ89" i="2"/>
  <c r="GR89" i="2"/>
  <c r="D90" i="2"/>
  <c r="AB90" i="2"/>
  <c r="AR90" i="2"/>
  <c r="BH90" i="2"/>
  <c r="BX90" i="2"/>
  <c r="CN90" i="2"/>
  <c r="DD90" i="2"/>
  <c r="DT90" i="2"/>
  <c r="EJ90" i="2"/>
  <c r="EZ90" i="2"/>
  <c r="FP90" i="2"/>
  <c r="GV90" i="2"/>
  <c r="O91" i="2"/>
  <c r="AE91" i="2"/>
  <c r="AU91" i="2"/>
  <c r="BK91" i="2"/>
  <c r="CA91" i="2"/>
  <c r="CQ91" i="2"/>
  <c r="DG91" i="2"/>
  <c r="DW91" i="2"/>
  <c r="EM91" i="2"/>
  <c r="FC91" i="2"/>
  <c r="FS91" i="2"/>
  <c r="GY91" i="2"/>
  <c r="R92" i="2"/>
  <c r="AH92" i="2"/>
  <c r="AX92" i="2"/>
  <c r="BN92" i="2"/>
  <c r="CD92" i="2"/>
  <c r="CT92" i="2"/>
  <c r="DJ92" i="2"/>
  <c r="DZ92" i="2"/>
  <c r="EP92" i="2"/>
  <c r="FF92" i="2"/>
  <c r="FP92" i="2"/>
  <c r="GK92" i="2"/>
  <c r="GO92" i="2"/>
  <c r="GS92" i="2"/>
  <c r="GW92" i="2"/>
  <c r="HA92" i="2"/>
  <c r="A93" i="2"/>
  <c r="I93" i="2"/>
  <c r="Q93" i="2"/>
  <c r="U93" i="2"/>
  <c r="Y93" i="2"/>
  <c r="AC93" i="2"/>
  <c r="AG93" i="2"/>
  <c r="AK93" i="2"/>
  <c r="AO93" i="2"/>
  <c r="AS93" i="2"/>
  <c r="AW93" i="2"/>
  <c r="BA93" i="2"/>
  <c r="BE93" i="2"/>
  <c r="BI93" i="2"/>
  <c r="BM93" i="2"/>
  <c r="BQ93" i="2"/>
  <c r="BU93" i="2"/>
  <c r="BY93" i="2"/>
  <c r="CC93" i="2"/>
  <c r="CG93" i="2"/>
  <c r="CK93" i="2"/>
  <c r="CO93" i="2"/>
  <c r="CS93" i="2"/>
  <c r="CW93" i="2"/>
  <c r="DA93" i="2"/>
  <c r="DE93" i="2"/>
  <c r="DI93" i="2"/>
  <c r="DM93" i="2"/>
  <c r="DQ93" i="2"/>
  <c r="DU93" i="2"/>
  <c r="DY93" i="2"/>
  <c r="EC93" i="2"/>
  <c r="EG93" i="2"/>
  <c r="EK93" i="2"/>
  <c r="EO93" i="2"/>
  <c r="ES93" i="2"/>
  <c r="EW93" i="2"/>
  <c r="FA93" i="2"/>
  <c r="FE93" i="2"/>
  <c r="FI93" i="2"/>
  <c r="FM93" i="2"/>
  <c r="FQ93" i="2"/>
  <c r="GK93" i="2"/>
  <c r="GO93" i="2"/>
  <c r="GS93" i="2"/>
  <c r="GW93" i="2"/>
  <c r="HA93" i="2"/>
  <c r="A94" i="2"/>
  <c r="I94" i="2"/>
  <c r="Q94" i="2"/>
  <c r="U94" i="2"/>
  <c r="Y94" i="2"/>
  <c r="AC94" i="2"/>
  <c r="AG94" i="2"/>
  <c r="AK94" i="2"/>
  <c r="AO94" i="2"/>
  <c r="AS94" i="2"/>
  <c r="AW94" i="2"/>
  <c r="BA94" i="2"/>
  <c r="BE94" i="2"/>
  <c r="BI94" i="2"/>
  <c r="BM94" i="2"/>
  <c r="BQ94" i="2"/>
  <c r="BU94" i="2"/>
  <c r="BY94" i="2"/>
  <c r="CC94" i="2"/>
  <c r="CG94" i="2"/>
  <c r="CK94" i="2"/>
  <c r="CO94" i="2"/>
  <c r="CS94" i="2"/>
  <c r="CW94" i="2"/>
  <c r="DA94" i="2"/>
  <c r="DE94" i="2"/>
  <c r="DI94" i="2"/>
  <c r="DM94" i="2"/>
  <c r="DQ94" i="2"/>
  <c r="DU94" i="2"/>
  <c r="DY94" i="2"/>
  <c r="EC94" i="2"/>
  <c r="EG94" i="2"/>
  <c r="EK94" i="2"/>
  <c r="EO94" i="2"/>
  <c r="ES94" i="2"/>
  <c r="EW94" i="2"/>
  <c r="FA94" i="2"/>
  <c r="FE94" i="2"/>
  <c r="FI94" i="2"/>
  <c r="FM94" i="2"/>
  <c r="FQ94" i="2"/>
  <c r="GK94" i="2"/>
  <c r="GO94" i="2"/>
  <c r="GS94" i="2"/>
  <c r="GW94" i="2"/>
  <c r="HA94" i="2"/>
  <c r="D95" i="2"/>
  <c r="P95" i="2"/>
  <c r="T95" i="2"/>
  <c r="X95" i="2"/>
  <c r="AB95" i="2"/>
  <c r="AF95" i="2"/>
  <c r="AJ95" i="2"/>
  <c r="AN95" i="2"/>
  <c r="AR95" i="2"/>
  <c r="AV95" i="2"/>
  <c r="AZ95" i="2"/>
  <c r="BD95" i="2"/>
  <c r="BH95" i="2"/>
  <c r="BL95" i="2"/>
  <c r="BP95" i="2"/>
  <c r="BG88" i="2"/>
  <c r="FP89" i="2"/>
  <c r="AV90" i="2"/>
  <c r="DH90" i="2"/>
  <c r="AI91" i="2"/>
  <c r="CU91" i="2"/>
  <c r="FG91" i="2"/>
  <c r="V92" i="2"/>
  <c r="CH92" i="2"/>
  <c r="ET92" i="2"/>
  <c r="GP92" i="2"/>
  <c r="B93" i="2"/>
  <c r="Z93" i="2"/>
  <c r="AP93" i="2"/>
  <c r="BF93" i="2"/>
  <c r="BV93" i="2"/>
  <c r="CL93" i="2"/>
  <c r="DB93" i="2"/>
  <c r="DR93" i="2"/>
  <c r="EH93" i="2"/>
  <c r="EX93" i="2"/>
  <c r="FN93" i="2"/>
  <c r="GT93" i="2"/>
  <c r="N94" i="2"/>
  <c r="AD94" i="2"/>
  <c r="AT94" i="2"/>
  <c r="BJ94" i="2"/>
  <c r="BZ94" i="2"/>
  <c r="CP94" i="2"/>
  <c r="DF94" i="2"/>
  <c r="DV94" i="2"/>
  <c r="EL94" i="2"/>
  <c r="FB94" i="2"/>
  <c r="FR94" i="2"/>
  <c r="GH94" i="2"/>
  <c r="GX94" i="2"/>
  <c r="Q95" i="2"/>
  <c r="AG95" i="2"/>
  <c r="AW95" i="2"/>
  <c r="BM95" i="2"/>
  <c r="BT95" i="2"/>
  <c r="BX95" i="2"/>
  <c r="CB95" i="2"/>
  <c r="CF95" i="2"/>
  <c r="CJ95" i="2"/>
  <c r="CN95" i="2"/>
  <c r="CR95" i="2"/>
  <c r="CV95" i="2"/>
  <c r="CZ95" i="2"/>
  <c r="DD95" i="2"/>
  <c r="DH95" i="2"/>
  <c r="DL95" i="2"/>
  <c r="DP95" i="2"/>
  <c r="DT95" i="2"/>
  <c r="DX95" i="2"/>
  <c r="EB95" i="2"/>
  <c r="EF95" i="2"/>
  <c r="EJ95" i="2"/>
  <c r="EN95" i="2"/>
  <c r="ER95" i="2"/>
  <c r="EV95" i="2"/>
  <c r="EZ95" i="2"/>
  <c r="FD95" i="2"/>
  <c r="FH95" i="2"/>
  <c r="FL95" i="2"/>
  <c r="FP95" i="2"/>
  <c r="GJ95" i="2"/>
  <c r="GN95" i="2"/>
  <c r="GR95" i="2"/>
  <c r="GV95" i="2"/>
  <c r="GZ95" i="2"/>
  <c r="HD95" i="2"/>
  <c r="C96" i="2"/>
  <c r="O96" i="2"/>
  <c r="S96" i="2"/>
  <c r="W96" i="2"/>
  <c r="AA96" i="2"/>
  <c r="AE96" i="2"/>
  <c r="AI96" i="2"/>
  <c r="AM96" i="2"/>
  <c r="AQ96" i="2"/>
  <c r="AU96" i="2"/>
  <c r="AY96" i="2"/>
  <c r="BC96" i="2"/>
  <c r="BG96" i="2"/>
  <c r="BK96" i="2"/>
  <c r="BO96" i="2"/>
  <c r="BS96" i="2"/>
  <c r="BW96" i="2"/>
  <c r="CA96" i="2"/>
  <c r="CE96" i="2"/>
  <c r="CI96" i="2"/>
  <c r="CM96" i="2"/>
  <c r="CQ96" i="2"/>
  <c r="CU96" i="2"/>
  <c r="CY96" i="2"/>
  <c r="DC96" i="2"/>
  <c r="DG96" i="2"/>
  <c r="DK96" i="2"/>
  <c r="DO96" i="2"/>
  <c r="DS96" i="2"/>
  <c r="DW96" i="2"/>
  <c r="EA96" i="2"/>
  <c r="EE96" i="2"/>
  <c r="EI96" i="2"/>
  <c r="EM96" i="2"/>
  <c r="EQ96" i="2"/>
  <c r="EU96" i="2"/>
  <c r="EY96" i="2"/>
  <c r="FC96" i="2"/>
  <c r="FG96" i="2"/>
  <c r="FK96" i="2"/>
  <c r="FO96" i="2"/>
  <c r="FS96" i="2"/>
  <c r="GM96" i="2"/>
  <c r="GQ96" i="2"/>
  <c r="GU96" i="2"/>
  <c r="GY96" i="2"/>
  <c r="HC96" i="2"/>
  <c r="C97" i="2"/>
  <c r="O97" i="2"/>
  <c r="S97" i="2"/>
  <c r="W97" i="2"/>
  <c r="AA97" i="2"/>
  <c r="AE97" i="2"/>
  <c r="AI97" i="2"/>
  <c r="AM97" i="2"/>
  <c r="AQ97" i="2"/>
  <c r="AU97" i="2"/>
  <c r="AY97" i="2"/>
  <c r="BC97" i="2"/>
  <c r="BG97" i="2"/>
  <c r="BK97" i="2"/>
  <c r="BO97" i="2"/>
  <c r="BS97" i="2"/>
  <c r="BW97" i="2"/>
  <c r="CA97" i="2"/>
  <c r="CE97" i="2"/>
  <c r="CI97" i="2"/>
  <c r="CM97" i="2"/>
  <c r="CQ97" i="2"/>
  <c r="CU97" i="2"/>
  <c r="CY97" i="2"/>
  <c r="DC97" i="2"/>
  <c r="DG97" i="2"/>
  <c r="DK97" i="2"/>
  <c r="DO97" i="2"/>
  <c r="DS97" i="2"/>
  <c r="DW97" i="2"/>
  <c r="EA97" i="2"/>
  <c r="EE97" i="2"/>
  <c r="EI97" i="2"/>
  <c r="EM97" i="2"/>
  <c r="EQ97" i="2"/>
  <c r="EU97" i="2"/>
  <c r="EY97" i="2"/>
  <c r="FC97" i="2"/>
  <c r="FG97" i="2"/>
  <c r="FK97" i="2"/>
  <c r="FO97" i="2"/>
  <c r="FS97" i="2"/>
  <c r="GM97" i="2"/>
  <c r="GQ97" i="2"/>
  <c r="GU97" i="2"/>
  <c r="GY97" i="2"/>
  <c r="HC97" i="2"/>
  <c r="C98" i="2"/>
  <c r="O98" i="2"/>
  <c r="S98" i="2"/>
  <c r="W98" i="2"/>
  <c r="AA98" i="2"/>
  <c r="AE98" i="2"/>
  <c r="AI98" i="2"/>
  <c r="AM98" i="2"/>
  <c r="AQ98" i="2"/>
  <c r="AU98" i="2"/>
  <c r="AY98" i="2"/>
  <c r="BC98" i="2"/>
  <c r="BG98" i="2"/>
  <c r="BK98" i="2"/>
  <c r="BO98" i="2"/>
  <c r="BS98" i="2"/>
  <c r="BW98" i="2"/>
  <c r="CA98" i="2"/>
  <c r="CE98" i="2"/>
  <c r="CI98" i="2"/>
  <c r="CM98" i="2"/>
  <c r="CQ98" i="2"/>
  <c r="CU98" i="2"/>
  <c r="CY98" i="2"/>
  <c r="DC98" i="2"/>
  <c r="DG98" i="2"/>
  <c r="DK98" i="2"/>
  <c r="DO98" i="2"/>
  <c r="DS98" i="2"/>
  <c r="DW98" i="2"/>
  <c r="EA98" i="2"/>
  <c r="EE98" i="2"/>
  <c r="EI98" i="2"/>
  <c r="EM98" i="2"/>
  <c r="EQ98" i="2"/>
  <c r="EU98" i="2"/>
  <c r="EY98" i="2"/>
  <c r="FC98" i="2"/>
  <c r="FG98" i="2"/>
  <c r="FK98" i="2"/>
  <c r="FO98" i="2"/>
  <c r="FS98" i="2"/>
  <c r="GM98" i="2"/>
  <c r="GQ98" i="2"/>
  <c r="GU98" i="2"/>
  <c r="GY98" i="2"/>
  <c r="HC98" i="2"/>
  <c r="B99" i="2"/>
  <c r="N99" i="2"/>
  <c r="R99" i="2"/>
  <c r="V99" i="2"/>
  <c r="Z99" i="2"/>
  <c r="AD99" i="2"/>
  <c r="AH99" i="2"/>
  <c r="AL99" i="2"/>
  <c r="AP99" i="2"/>
  <c r="AT99" i="2"/>
  <c r="AX99" i="2"/>
  <c r="BB99" i="2"/>
  <c r="BF99" i="2"/>
  <c r="BJ99" i="2"/>
  <c r="BN99" i="2"/>
  <c r="BR99" i="2"/>
  <c r="BV99" i="2"/>
  <c r="BZ99" i="2"/>
  <c r="CD99" i="2"/>
  <c r="CH99" i="2"/>
  <c r="CL99" i="2"/>
  <c r="CP99" i="2"/>
  <c r="CT99" i="2"/>
  <c r="CX99" i="2"/>
  <c r="DB99" i="2"/>
  <c r="DF99" i="2"/>
  <c r="DJ99" i="2"/>
  <c r="DN99" i="2"/>
  <c r="DR99" i="2"/>
  <c r="DV99" i="2"/>
  <c r="DZ99" i="2"/>
  <c r="ED99" i="2"/>
  <c r="EH99" i="2"/>
  <c r="EL99" i="2"/>
  <c r="EP99" i="2"/>
  <c r="ET99" i="2"/>
  <c r="EX99" i="2"/>
  <c r="FB99" i="2"/>
  <c r="FF99" i="2"/>
  <c r="FJ99" i="2"/>
  <c r="FN99" i="2"/>
  <c r="FR99" i="2"/>
  <c r="GH99" i="2"/>
  <c r="GL99" i="2"/>
  <c r="GP99" i="2"/>
  <c r="GT99" i="2"/>
  <c r="GX99" i="2"/>
  <c r="HB99" i="2"/>
  <c r="A100" i="2"/>
  <c r="I100" i="2"/>
  <c r="Q100" i="2"/>
  <c r="U100" i="2"/>
  <c r="Y100" i="2"/>
  <c r="AC100" i="2"/>
  <c r="AG100" i="2"/>
  <c r="AK100" i="2"/>
  <c r="AO100" i="2"/>
  <c r="AS100" i="2"/>
  <c r="AW100" i="2"/>
  <c r="BA100" i="2"/>
  <c r="BE100" i="2"/>
  <c r="BI100" i="2"/>
  <c r="BM100" i="2"/>
  <c r="BQ100" i="2"/>
  <c r="BU100" i="2"/>
  <c r="BY100" i="2"/>
  <c r="CC100" i="2"/>
  <c r="CG100" i="2"/>
  <c r="CK100" i="2"/>
  <c r="CO100" i="2"/>
  <c r="CS100" i="2"/>
  <c r="CW100" i="2"/>
  <c r="DA100" i="2"/>
  <c r="DE100" i="2"/>
  <c r="DI100" i="2"/>
  <c r="DM100" i="2"/>
  <c r="DQ100" i="2"/>
  <c r="DU100" i="2"/>
  <c r="DY100" i="2"/>
  <c r="EC100" i="2"/>
  <c r="EG100" i="2"/>
  <c r="EK100" i="2"/>
  <c r="EO100" i="2"/>
  <c r="ES100" i="2"/>
  <c r="EW100" i="2"/>
  <c r="FA100" i="2"/>
  <c r="FE100" i="2"/>
  <c r="FI100" i="2"/>
  <c r="FM100" i="2"/>
  <c r="FQ100" i="2"/>
  <c r="GK100" i="2"/>
  <c r="GO100" i="2"/>
  <c r="GS100" i="2"/>
  <c r="GW100" i="2"/>
  <c r="HA100" i="2"/>
  <c r="A101" i="2"/>
  <c r="I101" i="2"/>
  <c r="Q101" i="2"/>
  <c r="U101" i="2"/>
  <c r="GV89" i="2"/>
  <c r="BL90" i="2"/>
  <c r="DX90" i="2"/>
  <c r="GJ90" i="2"/>
  <c r="AY91" i="2"/>
  <c r="DK91" i="2"/>
  <c r="AL92" i="2"/>
  <c r="CX92" i="2"/>
  <c r="FJ92" i="2"/>
  <c r="GT92" i="2"/>
  <c r="N93" i="2"/>
  <c r="AD93" i="2"/>
  <c r="AT93" i="2"/>
  <c r="BJ93" i="2"/>
  <c r="BZ93" i="2"/>
  <c r="CP93" i="2"/>
  <c r="DF93" i="2"/>
  <c r="DV93" i="2"/>
  <c r="EL93" i="2"/>
  <c r="FB93" i="2"/>
  <c r="FR93" i="2"/>
  <c r="GH93" i="2"/>
  <c r="GX93" i="2"/>
  <c r="R94" i="2"/>
  <c r="AH94" i="2"/>
  <c r="AX94" i="2"/>
  <c r="BN94" i="2"/>
  <c r="CD94" i="2"/>
  <c r="CT94" i="2"/>
  <c r="DJ94" i="2"/>
  <c r="DZ94" i="2"/>
  <c r="EP94" i="2"/>
  <c r="FF94" i="2"/>
  <c r="GL94" i="2"/>
  <c r="HB94" i="2"/>
  <c r="U95" i="2"/>
  <c r="AK95" i="2"/>
  <c r="BA95" i="2"/>
  <c r="BQ95" i="2"/>
  <c r="BU95" i="2"/>
  <c r="BY95" i="2"/>
  <c r="CC95" i="2"/>
  <c r="CG95" i="2"/>
  <c r="CK95" i="2"/>
  <c r="CO95" i="2"/>
  <c r="CS95" i="2"/>
  <c r="CW95" i="2"/>
  <c r="DA95" i="2"/>
  <c r="DE95" i="2"/>
  <c r="DI95" i="2"/>
  <c r="DM95" i="2"/>
  <c r="DQ95" i="2"/>
  <c r="DU95" i="2"/>
  <c r="DY95" i="2"/>
  <c r="EC95" i="2"/>
  <c r="EG95" i="2"/>
  <c r="EK95" i="2"/>
  <c r="EO95" i="2"/>
  <c r="ES95" i="2"/>
  <c r="EW95" i="2"/>
  <c r="FA95" i="2"/>
  <c r="FE95" i="2"/>
  <c r="FI95" i="2"/>
  <c r="FM95" i="2"/>
  <c r="FQ95" i="2"/>
  <c r="GK95" i="2"/>
  <c r="GO95" i="2"/>
  <c r="GS95" i="2"/>
  <c r="GW95" i="2"/>
  <c r="HA95" i="2"/>
  <c r="D96" i="2"/>
  <c r="P96" i="2"/>
  <c r="T96" i="2"/>
  <c r="X96" i="2"/>
  <c r="AB96" i="2"/>
  <c r="AF96" i="2"/>
  <c r="AJ96" i="2"/>
  <c r="AN96" i="2"/>
  <c r="AR96" i="2"/>
  <c r="AV96" i="2"/>
  <c r="AZ96" i="2"/>
  <c r="BD96" i="2"/>
  <c r="BH96" i="2"/>
  <c r="BL96" i="2"/>
  <c r="BP96" i="2"/>
  <c r="BT96" i="2"/>
  <c r="BX96" i="2"/>
  <c r="CB96" i="2"/>
  <c r="CF96" i="2"/>
  <c r="CJ96" i="2"/>
  <c r="CN96" i="2"/>
  <c r="CR96" i="2"/>
  <c r="CV96" i="2"/>
  <c r="CZ96" i="2"/>
  <c r="DD96" i="2"/>
  <c r="DH96" i="2"/>
  <c r="DL96" i="2"/>
  <c r="DP96" i="2"/>
  <c r="DT96" i="2"/>
  <c r="DX96" i="2"/>
  <c r="EB96" i="2"/>
  <c r="EF96" i="2"/>
  <c r="EJ96" i="2"/>
  <c r="EN96" i="2"/>
  <c r="ER96" i="2"/>
  <c r="EV96" i="2"/>
  <c r="EZ96" i="2"/>
  <c r="FD96" i="2"/>
  <c r="FH96" i="2"/>
  <c r="FL96" i="2"/>
  <c r="FP96" i="2"/>
  <c r="GJ96" i="2"/>
  <c r="GN96" i="2"/>
  <c r="GR96" i="2"/>
  <c r="GV96" i="2"/>
  <c r="GZ96" i="2"/>
  <c r="HD96" i="2"/>
  <c r="D97" i="2"/>
  <c r="P97" i="2"/>
  <c r="T97" i="2"/>
  <c r="X97" i="2"/>
  <c r="AB97" i="2"/>
  <c r="AF97" i="2"/>
  <c r="AJ97" i="2"/>
  <c r="AN97" i="2"/>
  <c r="AR97" i="2"/>
  <c r="AV97" i="2"/>
  <c r="AZ97" i="2"/>
  <c r="BD97" i="2"/>
  <c r="BH97" i="2"/>
  <c r="BL97" i="2"/>
  <c r="BP97" i="2"/>
  <c r="BT97" i="2"/>
  <c r="BX97" i="2"/>
  <c r="CB97" i="2"/>
  <c r="CF97" i="2"/>
  <c r="CJ97" i="2"/>
  <c r="CN97" i="2"/>
  <c r="CR97" i="2"/>
  <c r="CV97" i="2"/>
  <c r="CZ97" i="2"/>
  <c r="DD97" i="2"/>
  <c r="DH97" i="2"/>
  <c r="DL97" i="2"/>
  <c r="DP97" i="2"/>
  <c r="DT97" i="2"/>
  <c r="DX97" i="2"/>
  <c r="EB97" i="2"/>
  <c r="EF97" i="2"/>
  <c r="EJ97" i="2"/>
  <c r="EN97" i="2"/>
  <c r="ER97" i="2"/>
  <c r="EV97" i="2"/>
  <c r="EZ97" i="2"/>
  <c r="FD97" i="2"/>
  <c r="FH97" i="2"/>
  <c r="FL97" i="2"/>
  <c r="FP97" i="2"/>
  <c r="GJ97" i="2"/>
  <c r="GN97" i="2"/>
  <c r="GR97" i="2"/>
  <c r="GV97" i="2"/>
  <c r="GZ97" i="2"/>
  <c r="HD97" i="2"/>
  <c r="D98" i="2"/>
  <c r="P98" i="2"/>
  <c r="T98" i="2"/>
  <c r="X98" i="2"/>
  <c r="AB98" i="2"/>
  <c r="AF98" i="2"/>
  <c r="AJ98" i="2"/>
  <c r="AN98" i="2"/>
  <c r="AR98" i="2"/>
  <c r="AV98" i="2"/>
  <c r="AZ98" i="2"/>
  <c r="BD98" i="2"/>
  <c r="BH98" i="2"/>
  <c r="BL98" i="2"/>
  <c r="BP98" i="2"/>
  <c r="BT98" i="2"/>
  <c r="BX98" i="2"/>
  <c r="CB98" i="2"/>
  <c r="CF98" i="2"/>
  <c r="CJ98" i="2"/>
  <c r="CN98" i="2"/>
  <c r="CR98" i="2"/>
  <c r="CV98" i="2"/>
  <c r="CZ98" i="2"/>
  <c r="DD98" i="2"/>
  <c r="DH98" i="2"/>
  <c r="DL98" i="2"/>
  <c r="DP98" i="2"/>
  <c r="DT98" i="2"/>
  <c r="DX98" i="2"/>
  <c r="EB98" i="2"/>
  <c r="EF98" i="2"/>
  <c r="EJ98" i="2"/>
  <c r="EN98" i="2"/>
  <c r="ER98" i="2"/>
  <c r="EV98" i="2"/>
  <c r="EZ98" i="2"/>
  <c r="FD98" i="2"/>
  <c r="FH98" i="2"/>
  <c r="FL98" i="2"/>
  <c r="FP98" i="2"/>
  <c r="GJ98" i="2"/>
  <c r="GN98" i="2"/>
  <c r="GR98" i="2"/>
  <c r="GV98" i="2"/>
  <c r="GZ98" i="2"/>
  <c r="HD98" i="2"/>
  <c r="C99" i="2"/>
  <c r="O99" i="2"/>
  <c r="S99" i="2"/>
  <c r="W99" i="2"/>
  <c r="AA99" i="2"/>
  <c r="AE99" i="2"/>
  <c r="AI99" i="2"/>
  <c r="AM99" i="2"/>
  <c r="AQ99" i="2"/>
  <c r="AU99" i="2"/>
  <c r="AY99" i="2"/>
  <c r="BC99" i="2"/>
  <c r="BG99" i="2"/>
  <c r="BK99" i="2"/>
  <c r="BO99" i="2"/>
  <c r="BS99" i="2"/>
  <c r="BW99" i="2"/>
  <c r="CA99" i="2"/>
  <c r="CE99" i="2"/>
  <c r="CI99" i="2"/>
  <c r="CM99" i="2"/>
  <c r="CQ99" i="2"/>
  <c r="CU99" i="2"/>
  <c r="CY99" i="2"/>
  <c r="DC99" i="2"/>
  <c r="DG99" i="2"/>
  <c r="DK99" i="2"/>
  <c r="DO99" i="2"/>
  <c r="DS99" i="2"/>
  <c r="DW99" i="2"/>
  <c r="EA99" i="2"/>
  <c r="EE99" i="2"/>
  <c r="EI99" i="2"/>
  <c r="EM99" i="2"/>
  <c r="EQ99" i="2"/>
  <c r="EU99" i="2"/>
  <c r="EY99" i="2"/>
  <c r="FC99" i="2"/>
  <c r="FG99" i="2"/>
  <c r="FK99" i="2"/>
  <c r="FO99" i="2"/>
  <c r="FS99" i="2"/>
  <c r="GM99" i="2"/>
  <c r="GQ99" i="2"/>
  <c r="GU99" i="2"/>
  <c r="GY99" i="2"/>
  <c r="HC99" i="2"/>
  <c r="B100" i="2"/>
  <c r="N100" i="2"/>
  <c r="R100" i="2"/>
  <c r="V100" i="2"/>
  <c r="Z100" i="2"/>
  <c r="AD100" i="2"/>
  <c r="AH100" i="2"/>
  <c r="AL100" i="2"/>
  <c r="AP100" i="2"/>
  <c r="AT100" i="2"/>
  <c r="AX100" i="2"/>
  <c r="BB100" i="2"/>
  <c r="BF100" i="2"/>
  <c r="BJ100" i="2"/>
  <c r="BN100" i="2"/>
  <c r="BR100" i="2"/>
  <c r="BV100" i="2"/>
  <c r="BZ100" i="2"/>
  <c r="CD100" i="2"/>
  <c r="CH100" i="2"/>
  <c r="CL100" i="2"/>
  <c r="CP100" i="2"/>
  <c r="CT100" i="2"/>
  <c r="CX100" i="2"/>
  <c r="DB100" i="2"/>
  <c r="DF100" i="2"/>
  <c r="DJ100" i="2"/>
  <c r="DN100" i="2"/>
  <c r="DR100" i="2"/>
  <c r="DV100" i="2"/>
  <c r="DZ100" i="2"/>
  <c r="ED100" i="2"/>
  <c r="EH100" i="2"/>
  <c r="EL100" i="2"/>
  <c r="EP100" i="2"/>
  <c r="ET100" i="2"/>
  <c r="EX100" i="2"/>
  <c r="FB100" i="2"/>
  <c r="FF100" i="2"/>
  <c r="FJ100" i="2"/>
  <c r="FN100" i="2"/>
  <c r="FR100" i="2"/>
  <c r="GH100" i="2"/>
  <c r="GL100" i="2"/>
  <c r="GP100" i="2"/>
  <c r="GT100" i="2"/>
  <c r="GX100" i="2"/>
  <c r="HB100" i="2"/>
  <c r="B101" i="2"/>
  <c r="N101" i="2"/>
  <c r="R101" i="2"/>
  <c r="V101" i="2"/>
  <c r="Z101" i="2"/>
  <c r="AD101" i="2"/>
  <c r="AH101" i="2"/>
  <c r="AR89" i="2"/>
  <c r="P90" i="2"/>
  <c r="CB90" i="2"/>
  <c r="EN90" i="2"/>
  <c r="GZ90" i="2"/>
  <c r="BO91" i="2"/>
  <c r="EA91" i="2"/>
  <c r="GM91" i="2"/>
  <c r="BB92" i="2"/>
  <c r="DN92" i="2"/>
  <c r="FR92" i="2"/>
  <c r="GH92" i="2"/>
  <c r="GX92" i="2"/>
  <c r="R93" i="2"/>
  <c r="AH93" i="2"/>
  <c r="AX93" i="2"/>
  <c r="BN93" i="2"/>
  <c r="CD93" i="2"/>
  <c r="CT93" i="2"/>
  <c r="DJ93" i="2"/>
  <c r="DZ93" i="2"/>
  <c r="EP93" i="2"/>
  <c r="FF93" i="2"/>
  <c r="GL93" i="2"/>
  <c r="HB93" i="2"/>
  <c r="V94" i="2"/>
  <c r="AL94" i="2"/>
  <c r="BB94" i="2"/>
  <c r="BR94" i="2"/>
  <c r="CH94" i="2"/>
  <c r="CX94" i="2"/>
  <c r="DN94" i="2"/>
  <c r="ED94" i="2"/>
  <c r="ET94" i="2"/>
  <c r="FJ94" i="2"/>
  <c r="GP94" i="2"/>
  <c r="A95" i="2"/>
  <c r="Y95" i="2"/>
  <c r="AO95" i="2"/>
  <c r="BE95" i="2"/>
  <c r="BR95" i="2"/>
  <c r="BV95" i="2"/>
  <c r="BZ95" i="2"/>
  <c r="CD95" i="2"/>
  <c r="CH95" i="2"/>
  <c r="CL95" i="2"/>
  <c r="CP95" i="2"/>
  <c r="CT95" i="2"/>
  <c r="CX95" i="2"/>
  <c r="DB95" i="2"/>
  <c r="DF95" i="2"/>
  <c r="DJ95" i="2"/>
  <c r="DN95" i="2"/>
  <c r="DR95" i="2"/>
  <c r="DV95" i="2"/>
  <c r="DZ95" i="2"/>
  <c r="ED95" i="2"/>
  <c r="EH95" i="2"/>
  <c r="EL95" i="2"/>
  <c r="EP95" i="2"/>
  <c r="ET95" i="2"/>
  <c r="EX95" i="2"/>
  <c r="FB95" i="2"/>
  <c r="FF95" i="2"/>
  <c r="FJ95" i="2"/>
  <c r="FN95" i="2"/>
  <c r="FR95" i="2"/>
  <c r="GH95" i="2"/>
  <c r="GL95" i="2"/>
  <c r="GP95" i="2"/>
  <c r="GT95" i="2"/>
  <c r="GX95" i="2"/>
  <c r="HB95" i="2"/>
  <c r="A96" i="2"/>
  <c r="I96" i="2"/>
  <c r="Q96" i="2"/>
  <c r="U96" i="2"/>
  <c r="Y96" i="2"/>
  <c r="AC96" i="2"/>
  <c r="AG96" i="2"/>
  <c r="AK96" i="2"/>
  <c r="AO96" i="2"/>
  <c r="AS96" i="2"/>
  <c r="AW96" i="2"/>
  <c r="BA96" i="2"/>
  <c r="BE96" i="2"/>
  <c r="BI96" i="2"/>
  <c r="BM96" i="2"/>
  <c r="BQ96" i="2"/>
  <c r="BU96" i="2"/>
  <c r="BY96" i="2"/>
  <c r="CC96" i="2"/>
  <c r="CG96" i="2"/>
  <c r="CK96" i="2"/>
  <c r="CO96" i="2"/>
  <c r="CS96" i="2"/>
  <c r="CW96" i="2"/>
  <c r="DA96" i="2"/>
  <c r="DE96" i="2"/>
  <c r="DI96" i="2"/>
  <c r="DM96" i="2"/>
  <c r="DQ96" i="2"/>
  <c r="DU96" i="2"/>
  <c r="DY96" i="2"/>
  <c r="EC96" i="2"/>
  <c r="EG96" i="2"/>
  <c r="EK96" i="2"/>
  <c r="EO96" i="2"/>
  <c r="ES96" i="2"/>
  <c r="EW96" i="2"/>
  <c r="FA96" i="2"/>
  <c r="FE96" i="2"/>
  <c r="FI96" i="2"/>
  <c r="FM96" i="2"/>
  <c r="FQ96" i="2"/>
  <c r="GK96" i="2"/>
  <c r="GO96" i="2"/>
  <c r="GS96" i="2"/>
  <c r="GW96" i="2"/>
  <c r="HA96" i="2"/>
  <c r="A97" i="2"/>
  <c r="I97" i="2"/>
  <c r="Q97" i="2"/>
  <c r="U97" i="2"/>
  <c r="Y97" i="2"/>
  <c r="AC97" i="2"/>
  <c r="AG97" i="2"/>
  <c r="AK97" i="2"/>
  <c r="AO97" i="2"/>
  <c r="AS97" i="2"/>
  <c r="AW97" i="2"/>
  <c r="BA97" i="2"/>
  <c r="BE97" i="2"/>
  <c r="BI97" i="2"/>
  <c r="BM97" i="2"/>
  <c r="BQ97" i="2"/>
  <c r="BU97" i="2"/>
  <c r="BY97" i="2"/>
  <c r="CC97" i="2"/>
  <c r="CG97" i="2"/>
  <c r="CK97" i="2"/>
  <c r="CO97" i="2"/>
  <c r="CS97" i="2"/>
  <c r="CW97" i="2"/>
  <c r="DA97" i="2"/>
  <c r="DE97" i="2"/>
  <c r="DI97" i="2"/>
  <c r="DM97" i="2"/>
  <c r="DQ97" i="2"/>
  <c r="DU97" i="2"/>
  <c r="DY97" i="2"/>
  <c r="EC97" i="2"/>
  <c r="EG97" i="2"/>
  <c r="EK97" i="2"/>
  <c r="EO97" i="2"/>
  <c r="ES97" i="2"/>
  <c r="EW97" i="2"/>
  <c r="FA97" i="2"/>
  <c r="FE97" i="2"/>
  <c r="FI97" i="2"/>
  <c r="FM97" i="2"/>
  <c r="FQ97" i="2"/>
  <c r="GK97" i="2"/>
  <c r="GO97" i="2"/>
  <c r="GS97" i="2"/>
  <c r="GW97" i="2"/>
  <c r="HA97" i="2"/>
  <c r="A98" i="2"/>
  <c r="I98" i="2"/>
  <c r="Q98" i="2"/>
  <c r="U98" i="2"/>
  <c r="Y98" i="2"/>
  <c r="AC98" i="2"/>
  <c r="AG98" i="2"/>
  <c r="AK98" i="2"/>
  <c r="AO98" i="2"/>
  <c r="AS98" i="2"/>
  <c r="AW98" i="2"/>
  <c r="BA98" i="2"/>
  <c r="BE98" i="2"/>
  <c r="BI98" i="2"/>
  <c r="BM98" i="2"/>
  <c r="BQ98" i="2"/>
  <c r="BU98" i="2"/>
  <c r="BY98" i="2"/>
  <c r="CC98" i="2"/>
  <c r="CG98" i="2"/>
  <c r="CK98" i="2"/>
  <c r="CO98" i="2"/>
  <c r="CS98" i="2"/>
  <c r="CW98" i="2"/>
  <c r="DA98" i="2"/>
  <c r="DE98" i="2"/>
  <c r="DI98" i="2"/>
  <c r="DM98" i="2"/>
  <c r="DQ98" i="2"/>
  <c r="DU98" i="2"/>
  <c r="DY98" i="2"/>
  <c r="EC98" i="2"/>
  <c r="EG98" i="2"/>
  <c r="EK98" i="2"/>
  <c r="EO98" i="2"/>
  <c r="ES98" i="2"/>
  <c r="EW98" i="2"/>
  <c r="FA98" i="2"/>
  <c r="FE98" i="2"/>
  <c r="FI98" i="2"/>
  <c r="FM98" i="2"/>
  <c r="FQ98" i="2"/>
  <c r="GK98" i="2"/>
  <c r="GO98" i="2"/>
  <c r="GS98" i="2"/>
  <c r="GW98" i="2"/>
  <c r="HA98" i="2"/>
  <c r="D99" i="2"/>
  <c r="P99" i="2"/>
  <c r="T99" i="2"/>
  <c r="X99" i="2"/>
  <c r="AB99" i="2"/>
  <c r="AF99" i="2"/>
  <c r="AJ99" i="2"/>
  <c r="AN99" i="2"/>
  <c r="AR99" i="2"/>
  <c r="AV99" i="2"/>
  <c r="AZ99" i="2"/>
  <c r="BD99" i="2"/>
  <c r="BH99" i="2"/>
  <c r="BL99" i="2"/>
  <c r="BP99" i="2"/>
  <c r="BT99" i="2"/>
  <c r="BX99" i="2"/>
  <c r="CB99" i="2"/>
  <c r="CF99" i="2"/>
  <c r="CJ99" i="2"/>
  <c r="CN99" i="2"/>
  <c r="CR99" i="2"/>
  <c r="CV99" i="2"/>
  <c r="CZ99" i="2"/>
  <c r="DD99" i="2"/>
  <c r="DH99" i="2"/>
  <c r="DL99" i="2"/>
  <c r="DP99" i="2"/>
  <c r="DT99" i="2"/>
  <c r="DX99" i="2"/>
  <c r="EB99" i="2"/>
  <c r="EF99" i="2"/>
  <c r="EJ99" i="2"/>
  <c r="EN99" i="2"/>
  <c r="ER99" i="2"/>
  <c r="EV99" i="2"/>
  <c r="EZ99" i="2"/>
  <c r="FD99" i="2"/>
  <c r="FH99" i="2"/>
  <c r="FL99" i="2"/>
  <c r="FP99" i="2"/>
  <c r="GJ99" i="2"/>
  <c r="GN99" i="2"/>
  <c r="GR99" i="2"/>
  <c r="GV99" i="2"/>
  <c r="GZ99" i="2"/>
  <c r="HD99" i="2"/>
  <c r="C100" i="2"/>
  <c r="O100" i="2"/>
  <c r="S100" i="2"/>
  <c r="W100" i="2"/>
  <c r="AA100" i="2"/>
  <c r="AE100" i="2"/>
  <c r="AI100" i="2"/>
  <c r="AM100" i="2"/>
  <c r="AQ100" i="2"/>
  <c r="AU100" i="2"/>
  <c r="AY100" i="2"/>
  <c r="BC100" i="2"/>
  <c r="BG100" i="2"/>
  <c r="BK100" i="2"/>
  <c r="BO100" i="2"/>
  <c r="BS100" i="2"/>
  <c r="BW100" i="2"/>
  <c r="CA100" i="2"/>
  <c r="CE100" i="2"/>
  <c r="CI100" i="2"/>
  <c r="CM100" i="2"/>
  <c r="CQ100" i="2"/>
  <c r="CU100" i="2"/>
  <c r="CY100" i="2"/>
  <c r="DC100" i="2"/>
  <c r="DG100" i="2"/>
  <c r="DK100" i="2"/>
  <c r="DO100" i="2"/>
  <c r="DS100" i="2"/>
  <c r="DW100" i="2"/>
  <c r="EA100" i="2"/>
  <c r="EE100" i="2"/>
  <c r="EI100" i="2"/>
  <c r="EM100" i="2"/>
  <c r="EQ100" i="2"/>
  <c r="EU100" i="2"/>
  <c r="EY100" i="2"/>
  <c r="FC100" i="2"/>
  <c r="FG100" i="2"/>
  <c r="FK100" i="2"/>
  <c r="FO100" i="2"/>
  <c r="FS100" i="2"/>
  <c r="GM100" i="2"/>
  <c r="GQ100" i="2"/>
  <c r="GU100" i="2"/>
  <c r="GY100" i="2"/>
  <c r="HC100" i="2"/>
  <c r="C101" i="2"/>
  <c r="O101" i="2"/>
  <c r="S101" i="2"/>
  <c r="W101" i="2"/>
  <c r="AA101" i="2"/>
  <c r="AE101" i="2"/>
  <c r="AI101" i="2"/>
  <c r="DD89" i="2"/>
  <c r="S91" i="2"/>
  <c r="BR92" i="2"/>
  <c r="HB92" i="2"/>
  <c r="BR93" i="2"/>
  <c r="ED93" i="2"/>
  <c r="GP93" i="2"/>
  <c r="BF94" i="2"/>
  <c r="DR94" i="2"/>
  <c r="AS95" i="2"/>
  <c r="CA95" i="2"/>
  <c r="CQ95" i="2"/>
  <c r="DG95" i="2"/>
  <c r="DW95" i="2"/>
  <c r="EM95" i="2"/>
  <c r="FC95" i="2"/>
  <c r="FS95" i="2"/>
  <c r="GY95" i="2"/>
  <c r="R96" i="2"/>
  <c r="AH96" i="2"/>
  <c r="AX96" i="2"/>
  <c r="BN96" i="2"/>
  <c r="CD96" i="2"/>
  <c r="CT96" i="2"/>
  <c r="DJ96" i="2"/>
  <c r="DZ96" i="2"/>
  <c r="EP96" i="2"/>
  <c r="FF96" i="2"/>
  <c r="GL96" i="2"/>
  <c r="HB96" i="2"/>
  <c r="V97" i="2"/>
  <c r="AL97" i="2"/>
  <c r="BB97" i="2"/>
  <c r="BR97" i="2"/>
  <c r="CH97" i="2"/>
  <c r="CX97" i="2"/>
  <c r="DN97" i="2"/>
  <c r="ED97" i="2"/>
  <c r="ET97" i="2"/>
  <c r="FJ97" i="2"/>
  <c r="GP97" i="2"/>
  <c r="B98" i="2"/>
  <c r="Z98" i="2"/>
  <c r="AP98" i="2"/>
  <c r="BF98" i="2"/>
  <c r="BV98" i="2"/>
  <c r="CL98" i="2"/>
  <c r="DB98" i="2"/>
  <c r="DR98" i="2"/>
  <c r="EH98" i="2"/>
  <c r="EX98" i="2"/>
  <c r="FN98" i="2"/>
  <c r="GT98" i="2"/>
  <c r="I99" i="2"/>
  <c r="AC99" i="2"/>
  <c r="AS99" i="2"/>
  <c r="BI99" i="2"/>
  <c r="BY99" i="2"/>
  <c r="CO99" i="2"/>
  <c r="DE99" i="2"/>
  <c r="DU99" i="2"/>
  <c r="EK99" i="2"/>
  <c r="FA99" i="2"/>
  <c r="FQ99" i="2"/>
  <c r="GW99" i="2"/>
  <c r="P100" i="2"/>
  <c r="AF100" i="2"/>
  <c r="AV100" i="2"/>
  <c r="BL100" i="2"/>
  <c r="CB100" i="2"/>
  <c r="CR100" i="2"/>
  <c r="DH100" i="2"/>
  <c r="DX100" i="2"/>
  <c r="EN100" i="2"/>
  <c r="FD100" i="2"/>
  <c r="GJ100" i="2"/>
  <c r="GZ100" i="2"/>
  <c r="T101" i="2"/>
  <c r="AC101" i="2"/>
  <c r="AK101" i="2"/>
  <c r="AO101" i="2"/>
  <c r="AS101" i="2"/>
  <c r="AW101" i="2"/>
  <c r="BA101" i="2"/>
  <c r="BE101" i="2"/>
  <c r="BI101" i="2"/>
  <c r="BM101" i="2"/>
  <c r="BQ101" i="2"/>
  <c r="BU101" i="2"/>
  <c r="BY101" i="2"/>
  <c r="CC101" i="2"/>
  <c r="CG101" i="2"/>
  <c r="CK101" i="2"/>
  <c r="CO101" i="2"/>
  <c r="CS101" i="2"/>
  <c r="CW101" i="2"/>
  <c r="DA101" i="2"/>
  <c r="DE101" i="2"/>
  <c r="DI101" i="2"/>
  <c r="DM101" i="2"/>
  <c r="DQ101" i="2"/>
  <c r="DU101" i="2"/>
  <c r="DY101" i="2"/>
  <c r="EC101" i="2"/>
  <c r="EG101" i="2"/>
  <c r="EK101" i="2"/>
  <c r="EO101" i="2"/>
  <c r="ES101" i="2"/>
  <c r="EW101" i="2"/>
  <c r="FA101" i="2"/>
  <c r="FE101" i="2"/>
  <c r="FI101" i="2"/>
  <c r="FM101" i="2"/>
  <c r="FQ101" i="2"/>
  <c r="GK101" i="2"/>
  <c r="GO101" i="2"/>
  <c r="GS101" i="2"/>
  <c r="GW101" i="2"/>
  <c r="HA101" i="2"/>
  <c r="A102" i="2"/>
  <c r="I102" i="2"/>
  <c r="Q102" i="2"/>
  <c r="U102" i="2"/>
  <c r="Y102" i="2"/>
  <c r="AC102" i="2"/>
  <c r="AG102" i="2"/>
  <c r="AK102" i="2"/>
  <c r="AO102" i="2"/>
  <c r="AS102" i="2"/>
  <c r="AW102" i="2"/>
  <c r="BA102" i="2"/>
  <c r="BE102" i="2"/>
  <c r="BI102" i="2"/>
  <c r="BM102" i="2"/>
  <c r="BQ102" i="2"/>
  <c r="BU102" i="2"/>
  <c r="BY102" i="2"/>
  <c r="CC102" i="2"/>
  <c r="CG102" i="2"/>
  <c r="CK102" i="2"/>
  <c r="CO102" i="2"/>
  <c r="CS102" i="2"/>
  <c r="CW102" i="2"/>
  <c r="DA102" i="2"/>
  <c r="DE102" i="2"/>
  <c r="DI102" i="2"/>
  <c r="DM102" i="2"/>
  <c r="DQ102" i="2"/>
  <c r="DU102" i="2"/>
  <c r="DY102" i="2"/>
  <c r="EC102" i="2"/>
  <c r="EG102" i="2"/>
  <c r="EK102" i="2"/>
  <c r="EO102" i="2"/>
  <c r="ES102" i="2"/>
  <c r="EW102" i="2"/>
  <c r="FA102" i="2"/>
  <c r="FE102" i="2"/>
  <c r="FI102" i="2"/>
  <c r="FM102" i="2"/>
  <c r="FQ102" i="2"/>
  <c r="GK102" i="2"/>
  <c r="GO102" i="2"/>
  <c r="GS102" i="2"/>
  <c r="GW102" i="2"/>
  <c r="HA102" i="2"/>
  <c r="D103" i="2"/>
  <c r="P103" i="2"/>
  <c r="T103" i="2"/>
  <c r="X103" i="2"/>
  <c r="AB103" i="2"/>
  <c r="AF103" i="2"/>
  <c r="AJ103" i="2"/>
  <c r="AN103" i="2"/>
  <c r="AR103" i="2"/>
  <c r="AV103" i="2"/>
  <c r="AZ103" i="2"/>
  <c r="BD103" i="2"/>
  <c r="BH103" i="2"/>
  <c r="BL103" i="2"/>
  <c r="BP103" i="2"/>
  <c r="BT103" i="2"/>
  <c r="BX103" i="2"/>
  <c r="CB103" i="2"/>
  <c r="CF103" i="2"/>
  <c r="CJ103" i="2"/>
  <c r="CN103" i="2"/>
  <c r="CR103" i="2"/>
  <c r="CV103" i="2"/>
  <c r="CZ103" i="2"/>
  <c r="DD103" i="2"/>
  <c r="DH103" i="2"/>
  <c r="DL103" i="2"/>
  <c r="DP103" i="2"/>
  <c r="DT103" i="2"/>
  <c r="DX103" i="2"/>
  <c r="EB103" i="2"/>
  <c r="EF103" i="2"/>
  <c r="EJ103" i="2"/>
  <c r="EN103" i="2"/>
  <c r="ER103" i="2"/>
  <c r="EV103" i="2"/>
  <c r="EZ103" i="2"/>
  <c r="FD103" i="2"/>
  <c r="FH103" i="2"/>
  <c r="FL103" i="2"/>
  <c r="FP103" i="2"/>
  <c r="GJ103" i="2"/>
  <c r="GN103" i="2"/>
  <c r="GR103" i="2"/>
  <c r="GV103" i="2"/>
  <c r="GZ103" i="2"/>
  <c r="HD103" i="2"/>
  <c r="C104" i="2"/>
  <c r="O104" i="2"/>
  <c r="S104" i="2"/>
  <c r="W104" i="2"/>
  <c r="AA104" i="2"/>
  <c r="AE104" i="2"/>
  <c r="AI104" i="2"/>
  <c r="AM104" i="2"/>
  <c r="AQ104" i="2"/>
  <c r="AU104" i="2"/>
  <c r="AY104" i="2"/>
  <c r="BC104" i="2"/>
  <c r="BG104" i="2"/>
  <c r="BK104" i="2"/>
  <c r="BO104" i="2"/>
  <c r="BS104" i="2"/>
  <c r="BW104" i="2"/>
  <c r="CA104" i="2"/>
  <c r="CE104" i="2"/>
  <c r="CI104" i="2"/>
  <c r="CM104" i="2"/>
  <c r="CQ104" i="2"/>
  <c r="CU104" i="2"/>
  <c r="CY104" i="2"/>
  <c r="DC104" i="2"/>
  <c r="DG104" i="2"/>
  <c r="DK104" i="2"/>
  <c r="DO104" i="2"/>
  <c r="DS104" i="2"/>
  <c r="DW104" i="2"/>
  <c r="EA104" i="2"/>
  <c r="EE104" i="2"/>
  <c r="EI104" i="2"/>
  <c r="EM104" i="2"/>
  <c r="EQ104" i="2"/>
  <c r="EU104" i="2"/>
  <c r="EY104" i="2"/>
  <c r="FC104" i="2"/>
  <c r="FG104" i="2"/>
  <c r="FK104" i="2"/>
  <c r="FO104" i="2"/>
  <c r="FS104" i="2"/>
  <c r="GM104" i="2"/>
  <c r="GQ104" i="2"/>
  <c r="GU104" i="2"/>
  <c r="GY104" i="2"/>
  <c r="HC104" i="2"/>
  <c r="C105" i="2"/>
  <c r="O105" i="2"/>
  <c r="S105" i="2"/>
  <c r="W105" i="2"/>
  <c r="AA105" i="2"/>
  <c r="AE105" i="2"/>
  <c r="AI105" i="2"/>
  <c r="AM105" i="2"/>
  <c r="AQ105" i="2"/>
  <c r="AU105" i="2"/>
  <c r="AY105" i="2"/>
  <c r="BC105" i="2"/>
  <c r="BG105" i="2"/>
  <c r="BK105" i="2"/>
  <c r="BO105" i="2"/>
  <c r="BS105" i="2"/>
  <c r="BW105" i="2"/>
  <c r="CA105" i="2"/>
  <c r="CE105" i="2"/>
  <c r="CI105" i="2"/>
  <c r="CM105" i="2"/>
  <c r="CQ105" i="2"/>
  <c r="CU105" i="2"/>
  <c r="CY105" i="2"/>
  <c r="DC105" i="2"/>
  <c r="DG105" i="2"/>
  <c r="DK105" i="2"/>
  <c r="DO105" i="2"/>
  <c r="DS105" i="2"/>
  <c r="DW105" i="2"/>
  <c r="EA105" i="2"/>
  <c r="EE105" i="2"/>
  <c r="EI105" i="2"/>
  <c r="EM105" i="2"/>
  <c r="EQ105" i="2"/>
  <c r="EU105" i="2"/>
  <c r="EY105" i="2"/>
  <c r="FC105" i="2"/>
  <c r="FG105" i="2"/>
  <c r="FK105" i="2"/>
  <c r="FO105" i="2"/>
  <c r="FS105" i="2"/>
  <c r="FW105" i="2"/>
  <c r="GM105" i="2"/>
  <c r="GQ105" i="2"/>
  <c r="GU105" i="2"/>
  <c r="GY105" i="2"/>
  <c r="HC105" i="2"/>
  <c r="C106" i="2"/>
  <c r="O106" i="2"/>
  <c r="S106" i="2"/>
  <c r="W106" i="2"/>
  <c r="AA106" i="2"/>
  <c r="AE106" i="2"/>
  <c r="AF90" i="2"/>
  <c r="CE91" i="2"/>
  <c r="ED92" i="2"/>
  <c r="V93" i="2"/>
  <c r="CH93" i="2"/>
  <c r="ET93" i="2"/>
  <c r="B94" i="2"/>
  <c r="BV94" i="2"/>
  <c r="EH94" i="2"/>
  <c r="GT94" i="2"/>
  <c r="BI95" i="2"/>
  <c r="CE95" i="2"/>
  <c r="CU95" i="2"/>
  <c r="DK95" i="2"/>
  <c r="EA95" i="2"/>
  <c r="EQ95" i="2"/>
  <c r="FG95" i="2"/>
  <c r="GM95" i="2"/>
  <c r="HC95" i="2"/>
  <c r="V96" i="2"/>
  <c r="AL96" i="2"/>
  <c r="BB96" i="2"/>
  <c r="BR96" i="2"/>
  <c r="CH96" i="2"/>
  <c r="CX96" i="2"/>
  <c r="DN96" i="2"/>
  <c r="ED96" i="2"/>
  <c r="ET96" i="2"/>
  <c r="FJ96" i="2"/>
  <c r="GP96" i="2"/>
  <c r="B97" i="2"/>
  <c r="Z97" i="2"/>
  <c r="AP97" i="2"/>
  <c r="BF97" i="2"/>
  <c r="BV97" i="2"/>
  <c r="CL97" i="2"/>
  <c r="DB97" i="2"/>
  <c r="DR97" i="2"/>
  <c r="EH97" i="2"/>
  <c r="EX97" i="2"/>
  <c r="FN97" i="2"/>
  <c r="GT97" i="2"/>
  <c r="N98" i="2"/>
  <c r="AD98" i="2"/>
  <c r="AT98" i="2"/>
  <c r="BJ98" i="2"/>
  <c r="BZ98" i="2"/>
  <c r="CP98" i="2"/>
  <c r="DF98" i="2"/>
  <c r="DV98" i="2"/>
  <c r="EL98" i="2"/>
  <c r="FB98" i="2"/>
  <c r="FR98" i="2"/>
  <c r="GH98" i="2"/>
  <c r="GX98" i="2"/>
  <c r="Q99" i="2"/>
  <c r="AG99" i="2"/>
  <c r="AW99" i="2"/>
  <c r="BM99" i="2"/>
  <c r="CC99" i="2"/>
  <c r="CS99" i="2"/>
  <c r="DI99" i="2"/>
  <c r="DY99" i="2"/>
  <c r="EO99" i="2"/>
  <c r="FE99" i="2"/>
  <c r="GK99" i="2"/>
  <c r="HA99" i="2"/>
  <c r="T100" i="2"/>
  <c r="AJ100" i="2"/>
  <c r="AZ100" i="2"/>
  <c r="BP100" i="2"/>
  <c r="CF100" i="2"/>
  <c r="CV100" i="2"/>
  <c r="DL100" i="2"/>
  <c r="EB100" i="2"/>
  <c r="ER100" i="2"/>
  <c r="FH100" i="2"/>
  <c r="GN100" i="2"/>
  <c r="HD100" i="2"/>
  <c r="X101" i="2"/>
  <c r="AF101" i="2"/>
  <c r="AL101" i="2"/>
  <c r="AP101" i="2"/>
  <c r="AT101" i="2"/>
  <c r="AX101" i="2"/>
  <c r="BB101" i="2"/>
  <c r="BF101" i="2"/>
  <c r="BJ101" i="2"/>
  <c r="BN101" i="2"/>
  <c r="BR101" i="2"/>
  <c r="BV101" i="2"/>
  <c r="BZ101" i="2"/>
  <c r="CD101" i="2"/>
  <c r="CH101" i="2"/>
  <c r="CL101" i="2"/>
  <c r="CP101" i="2"/>
  <c r="CT101" i="2"/>
  <c r="CX101" i="2"/>
  <c r="DB101" i="2"/>
  <c r="DF101" i="2"/>
  <c r="DJ101" i="2"/>
  <c r="DN101" i="2"/>
  <c r="DR101" i="2"/>
  <c r="DV101" i="2"/>
  <c r="DZ101" i="2"/>
  <c r="ED101" i="2"/>
  <c r="EH101" i="2"/>
  <c r="EL101" i="2"/>
  <c r="EP101" i="2"/>
  <c r="ET101" i="2"/>
  <c r="EX101" i="2"/>
  <c r="FB101" i="2"/>
  <c r="FF101" i="2"/>
  <c r="FJ101" i="2"/>
  <c r="FN101" i="2"/>
  <c r="FR101" i="2"/>
  <c r="GH101" i="2"/>
  <c r="GL101" i="2"/>
  <c r="GP101" i="2"/>
  <c r="GT101" i="2"/>
  <c r="GX101" i="2"/>
  <c r="HB101" i="2"/>
  <c r="B102" i="2"/>
  <c r="N102" i="2"/>
  <c r="R102" i="2"/>
  <c r="V102" i="2"/>
  <c r="Z102" i="2"/>
  <c r="AD102" i="2"/>
  <c r="AH102" i="2"/>
  <c r="AL102" i="2"/>
  <c r="AP102" i="2"/>
  <c r="AT102" i="2"/>
  <c r="AX102" i="2"/>
  <c r="BB102" i="2"/>
  <c r="BF102" i="2"/>
  <c r="BJ102" i="2"/>
  <c r="BN102" i="2"/>
  <c r="BR102" i="2"/>
  <c r="BV102" i="2"/>
  <c r="BZ102" i="2"/>
  <c r="CD102" i="2"/>
  <c r="CH102" i="2"/>
  <c r="CL102" i="2"/>
  <c r="CP102" i="2"/>
  <c r="CT102" i="2"/>
  <c r="CX102" i="2"/>
  <c r="DB102" i="2"/>
  <c r="DF102" i="2"/>
  <c r="DJ102" i="2"/>
  <c r="DN102" i="2"/>
  <c r="DR102" i="2"/>
  <c r="DV102" i="2"/>
  <c r="DZ102" i="2"/>
  <c r="ED102" i="2"/>
  <c r="EH102" i="2"/>
  <c r="EL102" i="2"/>
  <c r="EP102" i="2"/>
  <c r="ET102" i="2"/>
  <c r="EX102" i="2"/>
  <c r="FB102" i="2"/>
  <c r="FF102" i="2"/>
  <c r="FJ102" i="2"/>
  <c r="FN102" i="2"/>
  <c r="FR102" i="2"/>
  <c r="GH102" i="2"/>
  <c r="GL102" i="2"/>
  <c r="GP102" i="2"/>
  <c r="GT102" i="2"/>
  <c r="GX102" i="2"/>
  <c r="HB102" i="2"/>
  <c r="A103" i="2"/>
  <c r="I103" i="2"/>
  <c r="Q103" i="2"/>
  <c r="U103" i="2"/>
  <c r="Y103" i="2"/>
  <c r="AC103" i="2"/>
  <c r="AG103" i="2"/>
  <c r="AK103" i="2"/>
  <c r="AO103" i="2"/>
  <c r="AS103" i="2"/>
  <c r="AW103" i="2"/>
  <c r="BA103" i="2"/>
  <c r="BE103" i="2"/>
  <c r="BI103" i="2"/>
  <c r="BM103" i="2"/>
  <c r="BQ103" i="2"/>
  <c r="BU103" i="2"/>
  <c r="BY103" i="2"/>
  <c r="CC103" i="2"/>
  <c r="CG103" i="2"/>
  <c r="CK103" i="2"/>
  <c r="CO103" i="2"/>
  <c r="CS103" i="2"/>
  <c r="CW103" i="2"/>
  <c r="DA103" i="2"/>
  <c r="DE103" i="2"/>
  <c r="DI103" i="2"/>
  <c r="DM103" i="2"/>
  <c r="DQ103" i="2"/>
  <c r="DU103" i="2"/>
  <c r="DY103" i="2"/>
  <c r="EC103" i="2"/>
  <c r="EG103" i="2"/>
  <c r="EK103" i="2"/>
  <c r="EO103" i="2"/>
  <c r="ES103" i="2"/>
  <c r="EW103" i="2"/>
  <c r="FA103" i="2"/>
  <c r="FE103" i="2"/>
  <c r="FI103" i="2"/>
  <c r="FM103" i="2"/>
  <c r="FQ103" i="2"/>
  <c r="FU103" i="2"/>
  <c r="GK103" i="2"/>
  <c r="GO103" i="2"/>
  <c r="GS103" i="2"/>
  <c r="GW103" i="2"/>
  <c r="HA103" i="2"/>
  <c r="D104" i="2"/>
  <c r="P104" i="2"/>
  <c r="T104" i="2"/>
  <c r="X104" i="2"/>
  <c r="AB104" i="2"/>
  <c r="AF104" i="2"/>
  <c r="AJ104" i="2"/>
  <c r="AN104" i="2"/>
  <c r="AR104" i="2"/>
  <c r="AV104" i="2"/>
  <c r="AZ104" i="2"/>
  <c r="BD104" i="2"/>
  <c r="BH104" i="2"/>
  <c r="BL104" i="2"/>
  <c r="BP104" i="2"/>
  <c r="BT104" i="2"/>
  <c r="BX104" i="2"/>
  <c r="CB104" i="2"/>
  <c r="CF104" i="2"/>
  <c r="CJ104" i="2"/>
  <c r="CN104" i="2"/>
  <c r="CR104" i="2"/>
  <c r="CV104" i="2"/>
  <c r="CZ104" i="2"/>
  <c r="DD104" i="2"/>
  <c r="DH104" i="2"/>
  <c r="DL104" i="2"/>
  <c r="DP104" i="2"/>
  <c r="DT104" i="2"/>
  <c r="DX104" i="2"/>
  <c r="EB104" i="2"/>
  <c r="EF104" i="2"/>
  <c r="EJ104" i="2"/>
  <c r="EN104" i="2"/>
  <c r="ER104" i="2"/>
  <c r="EV104" i="2"/>
  <c r="EZ104" i="2"/>
  <c r="FD104" i="2"/>
  <c r="FH104" i="2"/>
  <c r="FL104" i="2"/>
  <c r="FP104" i="2"/>
  <c r="GJ104" i="2"/>
  <c r="GN104" i="2"/>
  <c r="GR104" i="2"/>
  <c r="GV104" i="2"/>
  <c r="GZ104" i="2"/>
  <c r="D105" i="2"/>
  <c r="P105" i="2"/>
  <c r="T105" i="2"/>
  <c r="X105" i="2"/>
  <c r="AB105" i="2"/>
  <c r="AF105" i="2"/>
  <c r="AJ105" i="2"/>
  <c r="AN105" i="2"/>
  <c r="AR105" i="2"/>
  <c r="AV105" i="2"/>
  <c r="AZ105" i="2"/>
  <c r="BD105" i="2"/>
  <c r="BH105" i="2"/>
  <c r="BL105" i="2"/>
  <c r="BP105" i="2"/>
  <c r="BT105" i="2"/>
  <c r="BX105" i="2"/>
  <c r="CB105" i="2"/>
  <c r="CF105" i="2"/>
  <c r="CJ105" i="2"/>
  <c r="CN105" i="2"/>
  <c r="CR105" i="2"/>
  <c r="CV105" i="2"/>
  <c r="CZ105" i="2"/>
  <c r="DD105" i="2"/>
  <c r="DH105" i="2"/>
  <c r="DL105" i="2"/>
  <c r="DP105" i="2"/>
  <c r="DT105" i="2"/>
  <c r="DX105" i="2"/>
  <c r="EB105" i="2"/>
  <c r="EF105" i="2"/>
  <c r="EJ105" i="2"/>
  <c r="EN105" i="2"/>
  <c r="ER105" i="2"/>
  <c r="EV105" i="2"/>
  <c r="EZ105" i="2"/>
  <c r="FD105" i="2"/>
  <c r="FH105" i="2"/>
  <c r="FL105" i="2"/>
  <c r="FP105" i="2"/>
  <c r="GJ105" i="2"/>
  <c r="GN105" i="2"/>
  <c r="GR105" i="2"/>
  <c r="GV105" i="2"/>
  <c r="GZ105" i="2"/>
  <c r="HD105" i="2"/>
  <c r="D106" i="2"/>
  <c r="P106" i="2"/>
  <c r="T106" i="2"/>
  <c r="X106" i="2"/>
  <c r="AB106" i="2"/>
  <c r="AF106" i="2"/>
  <c r="AJ106" i="2"/>
  <c r="CR90" i="2"/>
  <c r="EQ91" i="2"/>
  <c r="AL93" i="2"/>
  <c r="CX93" i="2"/>
  <c r="FJ93" i="2"/>
  <c r="Z94" i="2"/>
  <c r="CL94" i="2"/>
  <c r="EX94" i="2"/>
  <c r="I95" i="2"/>
  <c r="BS95" i="2"/>
  <c r="CI95" i="2"/>
  <c r="CY95" i="2"/>
  <c r="DO95" i="2"/>
  <c r="EE95" i="2"/>
  <c r="EU95" i="2"/>
  <c r="FK95" i="2"/>
  <c r="GQ95" i="2"/>
  <c r="B96" i="2"/>
  <c r="Z96" i="2"/>
  <c r="AP96" i="2"/>
  <c r="BF96" i="2"/>
  <c r="BV96" i="2"/>
  <c r="CL96" i="2"/>
  <c r="DB96" i="2"/>
  <c r="DR96" i="2"/>
  <c r="EH96" i="2"/>
  <c r="EX96" i="2"/>
  <c r="FN96" i="2"/>
  <c r="GT96" i="2"/>
  <c r="N97" i="2"/>
  <c r="AD97" i="2"/>
  <c r="AT97" i="2"/>
  <c r="BJ97" i="2"/>
  <c r="BZ97" i="2"/>
  <c r="CP97" i="2"/>
  <c r="DF97" i="2"/>
  <c r="DV97" i="2"/>
  <c r="EL97" i="2"/>
  <c r="FB97" i="2"/>
  <c r="FR97" i="2"/>
  <c r="GH97" i="2"/>
  <c r="GX97" i="2"/>
  <c r="R98" i="2"/>
  <c r="AH98" i="2"/>
  <c r="AX98" i="2"/>
  <c r="BN98" i="2"/>
  <c r="CD98" i="2"/>
  <c r="CT98" i="2"/>
  <c r="DJ98" i="2"/>
  <c r="DZ98" i="2"/>
  <c r="EP98" i="2"/>
  <c r="FF98" i="2"/>
  <c r="GL98" i="2"/>
  <c r="HB98" i="2"/>
  <c r="U99" i="2"/>
  <c r="AK99" i="2"/>
  <c r="BA99" i="2"/>
  <c r="BQ99" i="2"/>
  <c r="CG99" i="2"/>
  <c r="CW99" i="2"/>
  <c r="DM99" i="2"/>
  <c r="EC99" i="2"/>
  <c r="ES99" i="2"/>
  <c r="FI99" i="2"/>
  <c r="GO99" i="2"/>
  <c r="X100" i="2"/>
  <c r="AN100" i="2"/>
  <c r="BD100" i="2"/>
  <c r="BT100" i="2"/>
  <c r="CJ100" i="2"/>
  <c r="CZ100" i="2"/>
  <c r="DP100" i="2"/>
  <c r="EF100" i="2"/>
  <c r="EV100" i="2"/>
  <c r="FL100" i="2"/>
  <c r="GR100" i="2"/>
  <c r="D101" i="2"/>
  <c r="Y101" i="2"/>
  <c r="AG101" i="2"/>
  <c r="AM101" i="2"/>
  <c r="AQ101" i="2"/>
  <c r="AU101" i="2"/>
  <c r="AY101" i="2"/>
  <c r="BC101" i="2"/>
  <c r="BG101" i="2"/>
  <c r="BK101" i="2"/>
  <c r="BO101" i="2"/>
  <c r="BS101" i="2"/>
  <c r="BW101" i="2"/>
  <c r="CA101" i="2"/>
  <c r="CE101" i="2"/>
  <c r="CI101" i="2"/>
  <c r="CM101" i="2"/>
  <c r="CQ101" i="2"/>
  <c r="CU101" i="2"/>
  <c r="CY101" i="2"/>
  <c r="DC101" i="2"/>
  <c r="DG101" i="2"/>
  <c r="DK101" i="2"/>
  <c r="DO101" i="2"/>
  <c r="DS101" i="2"/>
  <c r="DW101" i="2"/>
  <c r="EA101" i="2"/>
  <c r="EE101" i="2"/>
  <c r="EI101" i="2"/>
  <c r="EM101" i="2"/>
  <c r="EQ101" i="2"/>
  <c r="EU101" i="2"/>
  <c r="EY101" i="2"/>
  <c r="FC101" i="2"/>
  <c r="FG101" i="2"/>
  <c r="FK101" i="2"/>
  <c r="FO101" i="2"/>
  <c r="FS101" i="2"/>
  <c r="FW101" i="2"/>
  <c r="GM101" i="2"/>
  <c r="GQ101" i="2"/>
  <c r="GU101" i="2"/>
  <c r="GY101" i="2"/>
  <c r="HC101" i="2"/>
  <c r="C102" i="2"/>
  <c r="O102" i="2"/>
  <c r="S102" i="2"/>
  <c r="W102" i="2"/>
  <c r="AA102" i="2"/>
  <c r="AE102" i="2"/>
  <c r="AI102" i="2"/>
  <c r="AM102" i="2"/>
  <c r="AQ102" i="2"/>
  <c r="AU102" i="2"/>
  <c r="AY102" i="2"/>
  <c r="BC102" i="2"/>
  <c r="BG102" i="2"/>
  <c r="BK102" i="2"/>
  <c r="BO102" i="2"/>
  <c r="BS102" i="2"/>
  <c r="BW102" i="2"/>
  <c r="CA102" i="2"/>
  <c r="CE102" i="2"/>
  <c r="CI102" i="2"/>
  <c r="CM102" i="2"/>
  <c r="CQ102" i="2"/>
  <c r="CU102" i="2"/>
  <c r="CY102" i="2"/>
  <c r="DC102" i="2"/>
  <c r="DG102" i="2"/>
  <c r="DK102" i="2"/>
  <c r="DO102" i="2"/>
  <c r="DS102" i="2"/>
  <c r="DW102" i="2"/>
  <c r="EA102" i="2"/>
  <c r="EE102" i="2"/>
  <c r="EI102" i="2"/>
  <c r="EM102" i="2"/>
  <c r="EQ102" i="2"/>
  <c r="EU102" i="2"/>
  <c r="EY102" i="2"/>
  <c r="FC102" i="2"/>
  <c r="FG102" i="2"/>
  <c r="FK102" i="2"/>
  <c r="FO102" i="2"/>
  <c r="FS102" i="2"/>
  <c r="GM102" i="2"/>
  <c r="GQ102" i="2"/>
  <c r="GU102" i="2"/>
  <c r="GY102" i="2"/>
  <c r="HC102" i="2"/>
  <c r="B103" i="2"/>
  <c r="N103" i="2"/>
  <c r="R103" i="2"/>
  <c r="V103" i="2"/>
  <c r="Z103" i="2"/>
  <c r="AD103" i="2"/>
  <c r="AH103" i="2"/>
  <c r="AL103" i="2"/>
  <c r="AP103" i="2"/>
  <c r="AT103" i="2"/>
  <c r="AX103" i="2"/>
  <c r="BB103" i="2"/>
  <c r="BF103" i="2"/>
  <c r="BJ103" i="2"/>
  <c r="BN103" i="2"/>
  <c r="BR103" i="2"/>
  <c r="BV103" i="2"/>
  <c r="BZ103" i="2"/>
  <c r="CD103" i="2"/>
  <c r="CH103" i="2"/>
  <c r="CL103" i="2"/>
  <c r="CP103" i="2"/>
  <c r="CT103" i="2"/>
  <c r="CX103" i="2"/>
  <c r="DB103" i="2"/>
  <c r="DF103" i="2"/>
  <c r="DJ103" i="2"/>
  <c r="DN103" i="2"/>
  <c r="DR103" i="2"/>
  <c r="DV103" i="2"/>
  <c r="DZ103" i="2"/>
  <c r="ED103" i="2"/>
  <c r="EH103" i="2"/>
  <c r="EL103" i="2"/>
  <c r="EP103" i="2"/>
  <c r="ET103" i="2"/>
  <c r="EX103" i="2"/>
  <c r="FB103" i="2"/>
  <c r="FF103" i="2"/>
  <c r="FJ103" i="2"/>
  <c r="FN103" i="2"/>
  <c r="FR103" i="2"/>
  <c r="GH103" i="2"/>
  <c r="GL103" i="2"/>
  <c r="GP103" i="2"/>
  <c r="GT103" i="2"/>
  <c r="GX103" i="2"/>
  <c r="HB103" i="2"/>
  <c r="I104" i="2"/>
  <c r="Q104" i="2"/>
  <c r="U104" i="2"/>
  <c r="Y104" i="2"/>
  <c r="AC104" i="2"/>
  <c r="AG104" i="2"/>
  <c r="AK104" i="2"/>
  <c r="AO104" i="2"/>
  <c r="AS104" i="2"/>
  <c r="AW104" i="2"/>
  <c r="BA104" i="2"/>
  <c r="BE104" i="2"/>
  <c r="BI104" i="2"/>
  <c r="BM104" i="2"/>
  <c r="BQ104" i="2"/>
  <c r="BU104" i="2"/>
  <c r="BY104" i="2"/>
  <c r="CC104" i="2"/>
  <c r="CG104" i="2"/>
  <c r="CK104" i="2"/>
  <c r="CO104" i="2"/>
  <c r="CS104" i="2"/>
  <c r="CW104" i="2"/>
  <c r="DA104" i="2"/>
  <c r="DE104" i="2"/>
  <c r="DI104" i="2"/>
  <c r="DM104" i="2"/>
  <c r="DQ104" i="2"/>
  <c r="DU104" i="2"/>
  <c r="DY104" i="2"/>
  <c r="EC104" i="2"/>
  <c r="EG104" i="2"/>
  <c r="EK104" i="2"/>
  <c r="EO104" i="2"/>
  <c r="ES104" i="2"/>
  <c r="EW104" i="2"/>
  <c r="FA104" i="2"/>
  <c r="FE104" i="2"/>
  <c r="FI104" i="2"/>
  <c r="FM104" i="2"/>
  <c r="FQ104" i="2"/>
  <c r="GK104" i="2"/>
  <c r="GO104" i="2"/>
  <c r="GS104" i="2"/>
  <c r="GW104" i="2"/>
  <c r="HA104" i="2"/>
  <c r="A105" i="2"/>
  <c r="I105" i="2"/>
  <c r="Q105" i="2"/>
  <c r="U105" i="2"/>
  <c r="Y105" i="2"/>
  <c r="AC105" i="2"/>
  <c r="AG105" i="2"/>
  <c r="AK105" i="2"/>
  <c r="AO105" i="2"/>
  <c r="AS105" i="2"/>
  <c r="AW105" i="2"/>
  <c r="BA105" i="2"/>
  <c r="BE105" i="2"/>
  <c r="BI105" i="2"/>
  <c r="BM105" i="2"/>
  <c r="BQ105" i="2"/>
  <c r="BU105" i="2"/>
  <c r="BY105" i="2"/>
  <c r="CC105" i="2"/>
  <c r="CG105" i="2"/>
  <c r="CK105" i="2"/>
  <c r="CO105" i="2"/>
  <c r="CS105" i="2"/>
  <c r="CW105" i="2"/>
  <c r="DA105" i="2"/>
  <c r="DE105" i="2"/>
  <c r="DI105" i="2"/>
  <c r="DM105" i="2"/>
  <c r="DQ105" i="2"/>
  <c r="DU105" i="2"/>
  <c r="DY105" i="2"/>
  <c r="EC105" i="2"/>
  <c r="EG105" i="2"/>
  <c r="EK105" i="2"/>
  <c r="EO105" i="2"/>
  <c r="ES105" i="2"/>
  <c r="EW105" i="2"/>
  <c r="FA105" i="2"/>
  <c r="FE105" i="2"/>
  <c r="FI105" i="2"/>
  <c r="FM105" i="2"/>
  <c r="FQ105" i="2"/>
  <c r="GK105" i="2"/>
  <c r="GO105" i="2"/>
  <c r="GS105" i="2"/>
  <c r="GW105" i="2"/>
  <c r="HA105" i="2"/>
  <c r="A106" i="2"/>
  <c r="I106" i="2"/>
  <c r="Q106" i="2"/>
  <c r="U106" i="2"/>
  <c r="Y106" i="2"/>
  <c r="AC106" i="2"/>
  <c r="FD90" i="2"/>
  <c r="DN93" i="2"/>
  <c r="FN94" i="2"/>
  <c r="DC95" i="2"/>
  <c r="FO95" i="2"/>
  <c r="AD96" i="2"/>
  <c r="CP96" i="2"/>
  <c r="FB96" i="2"/>
  <c r="R97" i="2"/>
  <c r="CD97" i="2"/>
  <c r="EP97" i="2"/>
  <c r="HB97" i="2"/>
  <c r="BR98" i="2"/>
  <c r="ED98" i="2"/>
  <c r="GP98" i="2"/>
  <c r="BE99" i="2"/>
  <c r="DQ99" i="2"/>
  <c r="AR100" i="2"/>
  <c r="DD100" i="2"/>
  <c r="FP100" i="2"/>
  <c r="AB101" i="2"/>
  <c r="AV101" i="2"/>
  <c r="BL101" i="2"/>
  <c r="CB101" i="2"/>
  <c r="CR101" i="2"/>
  <c r="DH101" i="2"/>
  <c r="DX101" i="2"/>
  <c r="EN101" i="2"/>
  <c r="FD101" i="2"/>
  <c r="GJ101" i="2"/>
  <c r="GZ101" i="2"/>
  <c r="T102" i="2"/>
  <c r="AJ102" i="2"/>
  <c r="AZ102" i="2"/>
  <c r="BP102" i="2"/>
  <c r="CF102" i="2"/>
  <c r="CV102" i="2"/>
  <c r="DL102" i="2"/>
  <c r="EB102" i="2"/>
  <c r="ER102" i="2"/>
  <c r="FH102" i="2"/>
  <c r="GN102" i="2"/>
  <c r="HD102" i="2"/>
  <c r="W103" i="2"/>
  <c r="AM103" i="2"/>
  <c r="BC103" i="2"/>
  <c r="BS103" i="2"/>
  <c r="CI103" i="2"/>
  <c r="CY103" i="2"/>
  <c r="DO103" i="2"/>
  <c r="EE103" i="2"/>
  <c r="EU103" i="2"/>
  <c r="FK103" i="2"/>
  <c r="GQ103" i="2"/>
  <c r="Z104" i="2"/>
  <c r="AP104" i="2"/>
  <c r="BF104" i="2"/>
  <c r="BV104" i="2"/>
  <c r="CL104" i="2"/>
  <c r="DB104" i="2"/>
  <c r="DR104" i="2"/>
  <c r="EH104" i="2"/>
  <c r="EX104" i="2"/>
  <c r="FN104" i="2"/>
  <c r="GT104" i="2"/>
  <c r="N105" i="2"/>
  <c r="AD105" i="2"/>
  <c r="AT105" i="2"/>
  <c r="BJ105" i="2"/>
  <c r="BZ105" i="2"/>
  <c r="CP105" i="2"/>
  <c r="DF105" i="2"/>
  <c r="DV105" i="2"/>
  <c r="EL105" i="2"/>
  <c r="FB105" i="2"/>
  <c r="FR105" i="2"/>
  <c r="GH105" i="2"/>
  <c r="GX105" i="2"/>
  <c r="R106" i="2"/>
  <c r="AG106" i="2"/>
  <c r="AL106" i="2"/>
  <c r="AP106" i="2"/>
  <c r="AT106" i="2"/>
  <c r="AX106" i="2"/>
  <c r="BB106" i="2"/>
  <c r="BF106" i="2"/>
  <c r="BJ106" i="2"/>
  <c r="BN106" i="2"/>
  <c r="BR106" i="2"/>
  <c r="BV106" i="2"/>
  <c r="BZ106" i="2"/>
  <c r="CD106" i="2"/>
  <c r="CH106" i="2"/>
  <c r="CL106" i="2"/>
  <c r="CP106" i="2"/>
  <c r="CT106" i="2"/>
  <c r="CX106" i="2"/>
  <c r="DB106" i="2"/>
  <c r="DF106" i="2"/>
  <c r="DJ106" i="2"/>
  <c r="DN106" i="2"/>
  <c r="DR106" i="2"/>
  <c r="DV106" i="2"/>
  <c r="DZ106" i="2"/>
  <c r="ED106" i="2"/>
  <c r="EH106" i="2"/>
  <c r="EL106" i="2"/>
  <c r="EP106" i="2"/>
  <c r="ET106" i="2"/>
  <c r="EX106" i="2"/>
  <c r="FB106" i="2"/>
  <c r="FF106" i="2"/>
  <c r="FJ106" i="2"/>
  <c r="FN106" i="2"/>
  <c r="FR106" i="2"/>
  <c r="FV106" i="2"/>
  <c r="GH106" i="2"/>
  <c r="GL106" i="2"/>
  <c r="GP106" i="2"/>
  <c r="GT106" i="2"/>
  <c r="GX106" i="2"/>
  <c r="HB106" i="2"/>
  <c r="A107" i="2"/>
  <c r="I107" i="2"/>
  <c r="Q107" i="2"/>
  <c r="U107" i="2"/>
  <c r="Y107" i="2"/>
  <c r="AC107" i="2"/>
  <c r="AG107" i="2"/>
  <c r="AK107" i="2"/>
  <c r="AO107" i="2"/>
  <c r="AS107" i="2"/>
  <c r="AW107" i="2"/>
  <c r="BA107" i="2"/>
  <c r="BE107" i="2"/>
  <c r="BI107" i="2"/>
  <c r="BM107" i="2"/>
  <c r="BQ107" i="2"/>
  <c r="BU107" i="2"/>
  <c r="BY107" i="2"/>
  <c r="CC107" i="2"/>
  <c r="CG107" i="2"/>
  <c r="CK107" i="2"/>
  <c r="CO107" i="2"/>
  <c r="CS107" i="2"/>
  <c r="CW107" i="2"/>
  <c r="DA107" i="2"/>
  <c r="DE107" i="2"/>
  <c r="DI107" i="2"/>
  <c r="DM107" i="2"/>
  <c r="DQ107" i="2"/>
  <c r="DU107" i="2"/>
  <c r="DY107" i="2"/>
  <c r="EC107" i="2"/>
  <c r="EG107" i="2"/>
  <c r="EK107" i="2"/>
  <c r="EO107" i="2"/>
  <c r="ES107" i="2"/>
  <c r="EW107" i="2"/>
  <c r="FA107" i="2"/>
  <c r="FE107" i="2"/>
  <c r="FI107" i="2"/>
  <c r="FM107" i="2"/>
  <c r="FQ107" i="2"/>
  <c r="GK107" i="2"/>
  <c r="GO107" i="2"/>
  <c r="GS107" i="2"/>
  <c r="GW107" i="2"/>
  <c r="HA107" i="2"/>
  <c r="D108" i="2"/>
  <c r="P108" i="2"/>
  <c r="T108" i="2"/>
  <c r="X108" i="2"/>
  <c r="AB108" i="2"/>
  <c r="AF108" i="2"/>
  <c r="AJ108" i="2"/>
  <c r="AN108" i="2"/>
  <c r="AR108" i="2"/>
  <c r="AV108" i="2"/>
  <c r="AZ108" i="2"/>
  <c r="BD108" i="2"/>
  <c r="BH108" i="2"/>
  <c r="BL108" i="2"/>
  <c r="BP108" i="2"/>
  <c r="BT108" i="2"/>
  <c r="BX108" i="2"/>
  <c r="CB108" i="2"/>
  <c r="CF108" i="2"/>
  <c r="CJ108" i="2"/>
  <c r="CN108" i="2"/>
  <c r="CR108" i="2"/>
  <c r="CV108" i="2"/>
  <c r="CZ108" i="2"/>
  <c r="DD108" i="2"/>
  <c r="DH108" i="2"/>
  <c r="DL108" i="2"/>
  <c r="DP108" i="2"/>
  <c r="DT108" i="2"/>
  <c r="DX108" i="2"/>
  <c r="EB108" i="2"/>
  <c r="EF108" i="2"/>
  <c r="EJ108" i="2"/>
  <c r="EN108" i="2"/>
  <c r="ER108" i="2"/>
  <c r="EV108" i="2"/>
  <c r="EZ108" i="2"/>
  <c r="FD108" i="2"/>
  <c r="FH108" i="2"/>
  <c r="FL108" i="2"/>
  <c r="FP108" i="2"/>
  <c r="GJ108" i="2"/>
  <c r="GN108" i="2"/>
  <c r="GR108" i="2"/>
  <c r="GV108" i="2"/>
  <c r="GZ108" i="2"/>
  <c r="HD108" i="2"/>
  <c r="D109" i="2"/>
  <c r="P109" i="2"/>
  <c r="T109" i="2"/>
  <c r="X109" i="2"/>
  <c r="AB109" i="2"/>
  <c r="AF109" i="2"/>
  <c r="AJ109" i="2"/>
  <c r="AN109" i="2"/>
  <c r="AR109" i="2"/>
  <c r="AV109" i="2"/>
  <c r="AZ109" i="2"/>
  <c r="BD109" i="2"/>
  <c r="BH109" i="2"/>
  <c r="BL109" i="2"/>
  <c r="BP109" i="2"/>
  <c r="BT109" i="2"/>
  <c r="BX109" i="2"/>
  <c r="CB109" i="2"/>
  <c r="CF109" i="2"/>
  <c r="CJ109" i="2"/>
  <c r="CN109" i="2"/>
  <c r="CR109" i="2"/>
  <c r="CV109" i="2"/>
  <c r="CZ109" i="2"/>
  <c r="DD109" i="2"/>
  <c r="DH109" i="2"/>
  <c r="DL109" i="2"/>
  <c r="DP109" i="2"/>
  <c r="DT109" i="2"/>
  <c r="DX109" i="2"/>
  <c r="EB109" i="2"/>
  <c r="EF109" i="2"/>
  <c r="EJ109" i="2"/>
  <c r="EN109" i="2"/>
  <c r="ER109" i="2"/>
  <c r="EV109" i="2"/>
  <c r="EZ109" i="2"/>
  <c r="FD109" i="2"/>
  <c r="FH109" i="2"/>
  <c r="FL109" i="2"/>
  <c r="FP109" i="2"/>
  <c r="GJ109" i="2"/>
  <c r="GN109" i="2"/>
  <c r="GR109" i="2"/>
  <c r="GV109" i="2"/>
  <c r="GZ109" i="2"/>
  <c r="HD109" i="2"/>
  <c r="D110" i="2"/>
  <c r="P110" i="2"/>
  <c r="T110" i="2"/>
  <c r="X110" i="2"/>
  <c r="AB110" i="2"/>
  <c r="AF110" i="2"/>
  <c r="AJ110" i="2"/>
  <c r="AN110" i="2"/>
  <c r="AR110" i="2"/>
  <c r="AV110" i="2"/>
  <c r="AZ110" i="2"/>
  <c r="BD110" i="2"/>
  <c r="BH110" i="2"/>
  <c r="BL110" i="2"/>
  <c r="BP110" i="2"/>
  <c r="BT110" i="2"/>
  <c r="BX110" i="2"/>
  <c r="CB110" i="2"/>
  <c r="CF110" i="2"/>
  <c r="CJ110" i="2"/>
  <c r="CN110" i="2"/>
  <c r="CR110" i="2"/>
  <c r="CV110" i="2"/>
  <c r="CZ110" i="2"/>
  <c r="DD110" i="2"/>
  <c r="DH110" i="2"/>
  <c r="DL110" i="2"/>
  <c r="DP110" i="2"/>
  <c r="DT110" i="2"/>
  <c r="DX110" i="2"/>
  <c r="EB110" i="2"/>
  <c r="EF110" i="2"/>
  <c r="EJ110" i="2"/>
  <c r="EN110" i="2"/>
  <c r="ER110" i="2"/>
  <c r="EV110" i="2"/>
  <c r="EZ110" i="2"/>
  <c r="FD110" i="2"/>
  <c r="FH110" i="2"/>
  <c r="FL110" i="2"/>
  <c r="FP110" i="2"/>
  <c r="GJ110" i="2"/>
  <c r="GN110" i="2"/>
  <c r="GR110" i="2"/>
  <c r="GV110" i="2"/>
  <c r="GZ110" i="2"/>
  <c r="HD110" i="2"/>
  <c r="C111" i="2"/>
  <c r="O111" i="2"/>
  <c r="S111" i="2"/>
  <c r="W111" i="2"/>
  <c r="AA111" i="2"/>
  <c r="HC91" i="2"/>
  <c r="AC95" i="2"/>
  <c r="DS95" i="2"/>
  <c r="AT96" i="2"/>
  <c r="DF96" i="2"/>
  <c r="FR96" i="2"/>
  <c r="AH97" i="2"/>
  <c r="CT97" i="2"/>
  <c r="FF97" i="2"/>
  <c r="V98" i="2"/>
  <c r="CH98" i="2"/>
  <c r="ET98" i="2"/>
  <c r="A99" i="2"/>
  <c r="BU99" i="2"/>
  <c r="EG99" i="2"/>
  <c r="GS99" i="2"/>
  <c r="BH100" i="2"/>
  <c r="DT100" i="2"/>
  <c r="AJ101" i="2"/>
  <c r="AZ101" i="2"/>
  <c r="BP101" i="2"/>
  <c r="CF101" i="2"/>
  <c r="CV101" i="2"/>
  <c r="DL101" i="2"/>
  <c r="EB101" i="2"/>
  <c r="ER101" i="2"/>
  <c r="FH101" i="2"/>
  <c r="GN101" i="2"/>
  <c r="HD101" i="2"/>
  <c r="X102" i="2"/>
  <c r="AN102" i="2"/>
  <c r="BD102" i="2"/>
  <c r="BT102" i="2"/>
  <c r="CJ102" i="2"/>
  <c r="CZ102" i="2"/>
  <c r="DP102" i="2"/>
  <c r="EF102" i="2"/>
  <c r="EV102" i="2"/>
  <c r="FL102" i="2"/>
  <c r="GR102" i="2"/>
  <c r="C103" i="2"/>
  <c r="AA103" i="2"/>
  <c r="AQ103" i="2"/>
  <c r="BG103" i="2"/>
  <c r="BW103" i="2"/>
  <c r="CM103" i="2"/>
  <c r="DC103" i="2"/>
  <c r="DS103" i="2"/>
  <c r="EI103" i="2"/>
  <c r="EY103" i="2"/>
  <c r="FO103" i="2"/>
  <c r="GU103" i="2"/>
  <c r="N104" i="2"/>
  <c r="AD104" i="2"/>
  <c r="AT104" i="2"/>
  <c r="BJ104" i="2"/>
  <c r="BZ104" i="2"/>
  <c r="CP104" i="2"/>
  <c r="DF104" i="2"/>
  <c r="DV104" i="2"/>
  <c r="EL104" i="2"/>
  <c r="FB104" i="2"/>
  <c r="FR104" i="2"/>
  <c r="GH104" i="2"/>
  <c r="GX104" i="2"/>
  <c r="R105" i="2"/>
  <c r="AH105" i="2"/>
  <c r="AX105" i="2"/>
  <c r="BN105" i="2"/>
  <c r="CD105" i="2"/>
  <c r="CT105" i="2"/>
  <c r="DJ105" i="2"/>
  <c r="DZ105" i="2"/>
  <c r="EP105" i="2"/>
  <c r="FF105" i="2"/>
  <c r="GL105" i="2"/>
  <c r="HB105" i="2"/>
  <c r="V106" i="2"/>
  <c r="AH106" i="2"/>
  <c r="AM106" i="2"/>
  <c r="AQ106" i="2"/>
  <c r="AU106" i="2"/>
  <c r="AY106" i="2"/>
  <c r="BC106" i="2"/>
  <c r="BG106" i="2"/>
  <c r="BK106" i="2"/>
  <c r="BO106" i="2"/>
  <c r="BS106" i="2"/>
  <c r="BW106" i="2"/>
  <c r="CA106" i="2"/>
  <c r="CE106" i="2"/>
  <c r="CI106" i="2"/>
  <c r="CM106" i="2"/>
  <c r="CQ106" i="2"/>
  <c r="CU106" i="2"/>
  <c r="CY106" i="2"/>
  <c r="DC106" i="2"/>
  <c r="DG106" i="2"/>
  <c r="DK106" i="2"/>
  <c r="DO106" i="2"/>
  <c r="DS106" i="2"/>
  <c r="DW106" i="2"/>
  <c r="EA106" i="2"/>
  <c r="EE106" i="2"/>
  <c r="EI106" i="2"/>
  <c r="EM106" i="2"/>
  <c r="EQ106" i="2"/>
  <c r="EU106" i="2"/>
  <c r="EY106" i="2"/>
  <c r="FC106" i="2"/>
  <c r="FG106" i="2"/>
  <c r="FK106" i="2"/>
  <c r="FO106" i="2"/>
  <c r="FS106" i="2"/>
  <c r="GM106" i="2"/>
  <c r="GQ106" i="2"/>
  <c r="GU106" i="2"/>
  <c r="GY106" i="2"/>
  <c r="HC106" i="2"/>
  <c r="B107" i="2"/>
  <c r="N107" i="2"/>
  <c r="R107" i="2"/>
  <c r="V107" i="2"/>
  <c r="Z107" i="2"/>
  <c r="AD107" i="2"/>
  <c r="AH107" i="2"/>
  <c r="AL107" i="2"/>
  <c r="AP107" i="2"/>
  <c r="AT107" i="2"/>
  <c r="AX107" i="2"/>
  <c r="BB107" i="2"/>
  <c r="BF107" i="2"/>
  <c r="BJ107" i="2"/>
  <c r="BN107" i="2"/>
  <c r="BR107" i="2"/>
  <c r="BV107" i="2"/>
  <c r="BZ107" i="2"/>
  <c r="CD107" i="2"/>
  <c r="CH107" i="2"/>
  <c r="CL107" i="2"/>
  <c r="CP107" i="2"/>
  <c r="CT107" i="2"/>
  <c r="CX107" i="2"/>
  <c r="DB107" i="2"/>
  <c r="DF107" i="2"/>
  <c r="DJ107" i="2"/>
  <c r="DN107" i="2"/>
  <c r="DR107" i="2"/>
  <c r="DV107" i="2"/>
  <c r="DZ107" i="2"/>
  <c r="ED107" i="2"/>
  <c r="EH107" i="2"/>
  <c r="EL107" i="2"/>
  <c r="EP107" i="2"/>
  <c r="ET107" i="2"/>
  <c r="EX107" i="2"/>
  <c r="FB107" i="2"/>
  <c r="FF107" i="2"/>
  <c r="FJ107" i="2"/>
  <c r="FN107" i="2"/>
  <c r="FR107" i="2"/>
  <c r="GH107" i="2"/>
  <c r="GL107" i="2"/>
  <c r="GP107" i="2"/>
  <c r="GT107" i="2"/>
  <c r="GX107" i="2"/>
  <c r="HB107" i="2"/>
  <c r="A108" i="2"/>
  <c r="I108" i="2"/>
  <c r="Q108" i="2"/>
  <c r="U108" i="2"/>
  <c r="Y108" i="2"/>
  <c r="AC108" i="2"/>
  <c r="AG108" i="2"/>
  <c r="AK108" i="2"/>
  <c r="AO108" i="2"/>
  <c r="AS108" i="2"/>
  <c r="AW108" i="2"/>
  <c r="BA108" i="2"/>
  <c r="BE108" i="2"/>
  <c r="BI108" i="2"/>
  <c r="BM108" i="2"/>
  <c r="BQ108" i="2"/>
  <c r="BU108" i="2"/>
  <c r="BY108" i="2"/>
  <c r="CC108" i="2"/>
  <c r="CG108" i="2"/>
  <c r="CK108" i="2"/>
  <c r="CO108" i="2"/>
  <c r="CS108" i="2"/>
  <c r="CW108" i="2"/>
  <c r="DA108" i="2"/>
  <c r="DE108" i="2"/>
  <c r="DI108" i="2"/>
  <c r="DM108" i="2"/>
  <c r="DQ108" i="2"/>
  <c r="DU108" i="2"/>
  <c r="DY108" i="2"/>
  <c r="EC108" i="2"/>
  <c r="EG108" i="2"/>
  <c r="EK108" i="2"/>
  <c r="EO108" i="2"/>
  <c r="ES108" i="2"/>
  <c r="EW108" i="2"/>
  <c r="FA108" i="2"/>
  <c r="FE108" i="2"/>
  <c r="FI108" i="2"/>
  <c r="FM108" i="2"/>
  <c r="FQ108" i="2"/>
  <c r="GK108" i="2"/>
  <c r="GO108" i="2"/>
  <c r="GS108" i="2"/>
  <c r="GW108" i="2"/>
  <c r="HA108" i="2"/>
  <c r="A109" i="2"/>
  <c r="I109" i="2"/>
  <c r="Q109" i="2"/>
  <c r="U109" i="2"/>
  <c r="Y109" i="2"/>
  <c r="AC109" i="2"/>
  <c r="AG109" i="2"/>
  <c r="AK109" i="2"/>
  <c r="AO109" i="2"/>
  <c r="AS109" i="2"/>
  <c r="AW109" i="2"/>
  <c r="BA109" i="2"/>
  <c r="BE109" i="2"/>
  <c r="BI109" i="2"/>
  <c r="BM109" i="2"/>
  <c r="BQ109" i="2"/>
  <c r="BU109" i="2"/>
  <c r="BY109" i="2"/>
  <c r="CC109" i="2"/>
  <c r="CG109" i="2"/>
  <c r="CK109" i="2"/>
  <c r="CO109" i="2"/>
  <c r="CS109" i="2"/>
  <c r="CW109" i="2"/>
  <c r="DA109" i="2"/>
  <c r="DE109" i="2"/>
  <c r="DI109" i="2"/>
  <c r="DM109" i="2"/>
  <c r="DQ109" i="2"/>
  <c r="DU109" i="2"/>
  <c r="DY109" i="2"/>
  <c r="EC109" i="2"/>
  <c r="EG109" i="2"/>
  <c r="EK109" i="2"/>
  <c r="EO109" i="2"/>
  <c r="ES109" i="2"/>
  <c r="EW109" i="2"/>
  <c r="FA109" i="2"/>
  <c r="FE109" i="2"/>
  <c r="FI109" i="2"/>
  <c r="FM109" i="2"/>
  <c r="FQ109" i="2"/>
  <c r="GK109" i="2"/>
  <c r="GO109" i="2"/>
  <c r="GS109" i="2"/>
  <c r="GW109" i="2"/>
  <c r="HA109" i="2"/>
  <c r="A110" i="2"/>
  <c r="I110" i="2"/>
  <c r="Q110" i="2"/>
  <c r="U110" i="2"/>
  <c r="Y110" i="2"/>
  <c r="AC110" i="2"/>
  <c r="AG110" i="2"/>
  <c r="AK110" i="2"/>
  <c r="AO110" i="2"/>
  <c r="AS110" i="2"/>
  <c r="AW110" i="2"/>
  <c r="BA110" i="2"/>
  <c r="BE110" i="2"/>
  <c r="BI110" i="2"/>
  <c r="BM110" i="2"/>
  <c r="BQ110" i="2"/>
  <c r="BU110" i="2"/>
  <c r="BY110" i="2"/>
  <c r="CC110" i="2"/>
  <c r="CG110" i="2"/>
  <c r="CK110" i="2"/>
  <c r="CO110" i="2"/>
  <c r="CS110" i="2"/>
  <c r="CW110" i="2"/>
  <c r="DA110" i="2"/>
  <c r="DE110" i="2"/>
  <c r="DI110" i="2"/>
  <c r="DM110" i="2"/>
  <c r="DQ110" i="2"/>
  <c r="DU110" i="2"/>
  <c r="DY110" i="2"/>
  <c r="EC110" i="2"/>
  <c r="EG110" i="2"/>
  <c r="EK110" i="2"/>
  <c r="EO110" i="2"/>
  <c r="ES110" i="2"/>
  <c r="EW110" i="2"/>
  <c r="FA110" i="2"/>
  <c r="FE110" i="2"/>
  <c r="FI110" i="2"/>
  <c r="FM110" i="2"/>
  <c r="FQ110" i="2"/>
  <c r="GK110" i="2"/>
  <c r="GO110" i="2"/>
  <c r="GS110" i="2"/>
  <c r="GW110" i="2"/>
  <c r="HA110" i="2"/>
  <c r="D111" i="2"/>
  <c r="P111" i="2"/>
  <c r="GL92" i="2"/>
  <c r="AP94" i="2"/>
  <c r="BW95" i="2"/>
  <c r="EI95" i="2"/>
  <c r="GU95" i="2"/>
  <c r="BJ96" i="2"/>
  <c r="DV96" i="2"/>
  <c r="GH96" i="2"/>
  <c r="AX97" i="2"/>
  <c r="DJ97" i="2"/>
  <c r="AL98" i="2"/>
  <c r="CX98" i="2"/>
  <c r="FJ98" i="2"/>
  <c r="Y99" i="2"/>
  <c r="CK99" i="2"/>
  <c r="EW99" i="2"/>
  <c r="D100" i="2"/>
  <c r="BX100" i="2"/>
  <c r="EJ100" i="2"/>
  <c r="GV100" i="2"/>
  <c r="AN101" i="2"/>
  <c r="BD101" i="2"/>
  <c r="BT101" i="2"/>
  <c r="CJ101" i="2"/>
  <c r="CZ101" i="2"/>
  <c r="DP101" i="2"/>
  <c r="EF101" i="2"/>
  <c r="EV101" i="2"/>
  <c r="FL101" i="2"/>
  <c r="GR101" i="2"/>
  <c r="D102" i="2"/>
  <c r="AB102" i="2"/>
  <c r="AR102" i="2"/>
  <c r="BH102" i="2"/>
  <c r="BX102" i="2"/>
  <c r="CN102" i="2"/>
  <c r="DD102" i="2"/>
  <c r="DT102" i="2"/>
  <c r="EJ102" i="2"/>
  <c r="EZ102" i="2"/>
  <c r="FP102" i="2"/>
  <c r="GV102" i="2"/>
  <c r="O103" i="2"/>
  <c r="AE103" i="2"/>
  <c r="AU103" i="2"/>
  <c r="BK103" i="2"/>
  <c r="CA103" i="2"/>
  <c r="CQ103" i="2"/>
  <c r="DG103" i="2"/>
  <c r="DW103" i="2"/>
  <c r="EM103" i="2"/>
  <c r="FC103" i="2"/>
  <c r="FS103" i="2"/>
  <c r="GY103" i="2"/>
  <c r="R104" i="2"/>
  <c r="AH104" i="2"/>
  <c r="AX104" i="2"/>
  <c r="BN104" i="2"/>
  <c r="CD104" i="2"/>
  <c r="CT104" i="2"/>
  <c r="DJ104" i="2"/>
  <c r="DZ104" i="2"/>
  <c r="EP104" i="2"/>
  <c r="FF104" i="2"/>
  <c r="GL104" i="2"/>
  <c r="HB104" i="2"/>
  <c r="V105" i="2"/>
  <c r="AL105" i="2"/>
  <c r="BB105" i="2"/>
  <c r="BR105" i="2"/>
  <c r="CH105" i="2"/>
  <c r="CX105" i="2"/>
  <c r="DN105" i="2"/>
  <c r="ED105" i="2"/>
  <c r="ET105" i="2"/>
  <c r="FJ105" i="2"/>
  <c r="GP105" i="2"/>
  <c r="B106" i="2"/>
  <c r="Z106" i="2"/>
  <c r="AI106" i="2"/>
  <c r="AN106" i="2"/>
  <c r="AR106" i="2"/>
  <c r="AV106" i="2"/>
  <c r="AZ106" i="2"/>
  <c r="BD106" i="2"/>
  <c r="BH106" i="2"/>
  <c r="BL106" i="2"/>
  <c r="BP106" i="2"/>
  <c r="BT106" i="2"/>
  <c r="BX106" i="2"/>
  <c r="CB106" i="2"/>
  <c r="CF106" i="2"/>
  <c r="CJ106" i="2"/>
  <c r="CN106" i="2"/>
  <c r="CR106" i="2"/>
  <c r="CV106" i="2"/>
  <c r="CZ106" i="2"/>
  <c r="DD106" i="2"/>
  <c r="DH106" i="2"/>
  <c r="DL106" i="2"/>
  <c r="DP106" i="2"/>
  <c r="DT106" i="2"/>
  <c r="DX106" i="2"/>
  <c r="EB106" i="2"/>
  <c r="EF106" i="2"/>
  <c r="EJ106" i="2"/>
  <c r="EN106" i="2"/>
  <c r="ER106" i="2"/>
  <c r="EV106" i="2"/>
  <c r="EZ106" i="2"/>
  <c r="FD106" i="2"/>
  <c r="FH106" i="2"/>
  <c r="FL106" i="2"/>
  <c r="FP106" i="2"/>
  <c r="GJ106" i="2"/>
  <c r="GN106" i="2"/>
  <c r="GR106" i="2"/>
  <c r="GV106" i="2"/>
  <c r="GZ106" i="2"/>
  <c r="HD106" i="2"/>
  <c r="C107" i="2"/>
  <c r="O107" i="2"/>
  <c r="S107" i="2"/>
  <c r="W107" i="2"/>
  <c r="AA107" i="2"/>
  <c r="AE107" i="2"/>
  <c r="AI107" i="2"/>
  <c r="AM107" i="2"/>
  <c r="AQ107" i="2"/>
  <c r="AU107" i="2"/>
  <c r="AY107" i="2"/>
  <c r="BC107" i="2"/>
  <c r="BG107" i="2"/>
  <c r="BK107" i="2"/>
  <c r="BO107" i="2"/>
  <c r="BS107" i="2"/>
  <c r="BW107" i="2"/>
  <c r="CA107" i="2"/>
  <c r="CE107" i="2"/>
  <c r="CI107" i="2"/>
  <c r="CM107" i="2"/>
  <c r="CQ107" i="2"/>
  <c r="CU107" i="2"/>
  <c r="CY107" i="2"/>
  <c r="DC107" i="2"/>
  <c r="DG107" i="2"/>
  <c r="DK107" i="2"/>
  <c r="DO107" i="2"/>
  <c r="DS107" i="2"/>
  <c r="DW107" i="2"/>
  <c r="EA107" i="2"/>
  <c r="EE107" i="2"/>
  <c r="EI107" i="2"/>
  <c r="EM107" i="2"/>
  <c r="EQ107" i="2"/>
  <c r="EU107" i="2"/>
  <c r="EY107" i="2"/>
  <c r="FC107" i="2"/>
  <c r="FG107" i="2"/>
  <c r="FK107" i="2"/>
  <c r="FO107" i="2"/>
  <c r="FS107" i="2"/>
  <c r="GM107" i="2"/>
  <c r="GQ107" i="2"/>
  <c r="GU107" i="2"/>
  <c r="GY107" i="2"/>
  <c r="HC107" i="2"/>
  <c r="B108" i="2"/>
  <c r="N108" i="2"/>
  <c r="R108" i="2"/>
  <c r="V108" i="2"/>
  <c r="Z108" i="2"/>
  <c r="AD108" i="2"/>
  <c r="AH108" i="2"/>
  <c r="AL108" i="2"/>
  <c r="AP108" i="2"/>
  <c r="AT108" i="2"/>
  <c r="AX108" i="2"/>
  <c r="BB108" i="2"/>
  <c r="BF108" i="2"/>
  <c r="BJ108" i="2"/>
  <c r="BN108" i="2"/>
  <c r="BR108" i="2"/>
  <c r="BV108" i="2"/>
  <c r="BZ108" i="2"/>
  <c r="CD108" i="2"/>
  <c r="CH108" i="2"/>
  <c r="CL108" i="2"/>
  <c r="CP108" i="2"/>
  <c r="CT108" i="2"/>
  <c r="CX108" i="2"/>
  <c r="DB108" i="2"/>
  <c r="DF108" i="2"/>
  <c r="DJ108" i="2"/>
  <c r="DN108" i="2"/>
  <c r="DR108" i="2"/>
  <c r="DV108" i="2"/>
  <c r="DZ108" i="2"/>
  <c r="ED108" i="2"/>
  <c r="EH108" i="2"/>
  <c r="EL108" i="2"/>
  <c r="EP108" i="2"/>
  <c r="ET108" i="2"/>
  <c r="EX108" i="2"/>
  <c r="FB108" i="2"/>
  <c r="FF108" i="2"/>
  <c r="FJ108" i="2"/>
  <c r="FN108" i="2"/>
  <c r="FR108" i="2"/>
  <c r="GH108" i="2"/>
  <c r="GL108" i="2"/>
  <c r="GP108" i="2"/>
  <c r="GT108" i="2"/>
  <c r="GX108" i="2"/>
  <c r="HB108" i="2"/>
  <c r="B109" i="2"/>
  <c r="N109" i="2"/>
  <c r="R109" i="2"/>
  <c r="V109" i="2"/>
  <c r="Z109" i="2"/>
  <c r="AD109" i="2"/>
  <c r="AH109" i="2"/>
  <c r="AL109" i="2"/>
  <c r="AP109" i="2"/>
  <c r="AT109" i="2"/>
  <c r="AX109" i="2"/>
  <c r="BB109" i="2"/>
  <c r="BF109" i="2"/>
  <c r="BJ109" i="2"/>
  <c r="BN109" i="2"/>
  <c r="BR109" i="2"/>
  <c r="BV109" i="2"/>
  <c r="BZ109" i="2"/>
  <c r="CD109" i="2"/>
  <c r="CH109" i="2"/>
  <c r="CL109" i="2"/>
  <c r="CP109" i="2"/>
  <c r="CT109" i="2"/>
  <c r="CX109" i="2"/>
  <c r="DB109" i="2"/>
  <c r="DF109" i="2"/>
  <c r="DJ109" i="2"/>
  <c r="DN109" i="2"/>
  <c r="DR109" i="2"/>
  <c r="DV109" i="2"/>
  <c r="DZ109" i="2"/>
  <c r="ED109" i="2"/>
  <c r="EH109" i="2"/>
  <c r="EL109" i="2"/>
  <c r="EP109" i="2"/>
  <c r="ET109" i="2"/>
  <c r="EX109" i="2"/>
  <c r="FB109" i="2"/>
  <c r="FF109" i="2"/>
  <c r="FJ109" i="2"/>
  <c r="FN109" i="2"/>
  <c r="FR109" i="2"/>
  <c r="GH109" i="2"/>
  <c r="GL109" i="2"/>
  <c r="GP109" i="2"/>
  <c r="GT109" i="2"/>
  <c r="GX109" i="2"/>
  <c r="HB109" i="2"/>
  <c r="B110" i="2"/>
  <c r="N110" i="2"/>
  <c r="R110" i="2"/>
  <c r="V110" i="2"/>
  <c r="Z110" i="2"/>
  <c r="AD110" i="2"/>
  <c r="AH110" i="2"/>
  <c r="AL110" i="2"/>
  <c r="AP110" i="2"/>
  <c r="AT110" i="2"/>
  <c r="AX110" i="2"/>
  <c r="BB110" i="2"/>
  <c r="BF110" i="2"/>
  <c r="BJ110" i="2"/>
  <c r="BN110" i="2"/>
  <c r="BR110" i="2"/>
  <c r="BV110" i="2"/>
  <c r="BZ110" i="2"/>
  <c r="CD110" i="2"/>
  <c r="CH110" i="2"/>
  <c r="CL110" i="2"/>
  <c r="CP110" i="2"/>
  <c r="CT110" i="2"/>
  <c r="CX110" i="2"/>
  <c r="DB110" i="2"/>
  <c r="DF110" i="2"/>
  <c r="DJ110" i="2"/>
  <c r="DN110" i="2"/>
  <c r="DR110" i="2"/>
  <c r="DV110" i="2"/>
  <c r="DZ110" i="2"/>
  <c r="ED110" i="2"/>
  <c r="EH110" i="2"/>
  <c r="EL110" i="2"/>
  <c r="EP110" i="2"/>
  <c r="ET110" i="2"/>
  <c r="EX110" i="2"/>
  <c r="FB110" i="2"/>
  <c r="FF110" i="2"/>
  <c r="FJ110" i="2"/>
  <c r="FN110" i="2"/>
  <c r="FR110" i="2"/>
  <c r="GH110" i="2"/>
  <c r="GL110" i="2"/>
  <c r="GP110" i="2"/>
  <c r="GT110" i="2"/>
  <c r="GX110" i="2"/>
  <c r="HB110" i="2"/>
  <c r="A111" i="2"/>
  <c r="I111" i="2"/>
  <c r="Q111" i="2"/>
  <c r="U111" i="2"/>
  <c r="Y111" i="2"/>
  <c r="AC111" i="2"/>
  <c r="AG111" i="2"/>
  <c r="BB93" i="2"/>
  <c r="N96" i="2"/>
  <c r="BN97" i="2"/>
  <c r="DN98" i="2"/>
  <c r="FM99" i="2"/>
  <c r="P101" i="2"/>
  <c r="CN101" i="2"/>
  <c r="EZ101" i="2"/>
  <c r="P102" i="2"/>
  <c r="CB102" i="2"/>
  <c r="EN102" i="2"/>
  <c r="GZ102" i="2"/>
  <c r="BO103" i="2"/>
  <c r="EA103" i="2"/>
  <c r="GM103" i="2"/>
  <c r="BB104" i="2"/>
  <c r="DN104" i="2"/>
  <c r="AP105" i="2"/>
  <c r="DB105" i="2"/>
  <c r="FN105" i="2"/>
  <c r="AD106" i="2"/>
  <c r="AW106" i="2"/>
  <c r="BM106" i="2"/>
  <c r="CC106" i="2"/>
  <c r="CS106" i="2"/>
  <c r="DI106" i="2"/>
  <c r="DY106" i="2"/>
  <c r="EO106" i="2"/>
  <c r="FE106" i="2"/>
  <c r="GK106" i="2"/>
  <c r="HA106" i="2"/>
  <c r="T107" i="2"/>
  <c r="AJ107" i="2"/>
  <c r="AZ107" i="2"/>
  <c r="BP107" i="2"/>
  <c r="CF107" i="2"/>
  <c r="CV107" i="2"/>
  <c r="DL107" i="2"/>
  <c r="EB107" i="2"/>
  <c r="ER107" i="2"/>
  <c r="FH107" i="2"/>
  <c r="GN107" i="2"/>
  <c r="HD107" i="2"/>
  <c r="W108" i="2"/>
  <c r="AM108" i="2"/>
  <c r="BC108" i="2"/>
  <c r="BS108" i="2"/>
  <c r="CI108" i="2"/>
  <c r="CY108" i="2"/>
  <c r="DO108" i="2"/>
  <c r="EE108" i="2"/>
  <c r="EU108" i="2"/>
  <c r="FK108" i="2"/>
  <c r="GQ108" i="2"/>
  <c r="C109" i="2"/>
  <c r="AA109" i="2"/>
  <c r="AQ109" i="2"/>
  <c r="BG109" i="2"/>
  <c r="BW109" i="2"/>
  <c r="CM109" i="2"/>
  <c r="DC109" i="2"/>
  <c r="DS109" i="2"/>
  <c r="EI109" i="2"/>
  <c r="EY109" i="2"/>
  <c r="FO109" i="2"/>
  <c r="GU109" i="2"/>
  <c r="O110" i="2"/>
  <c r="AE110" i="2"/>
  <c r="AU110" i="2"/>
  <c r="BK110" i="2"/>
  <c r="CA110" i="2"/>
  <c r="CQ110" i="2"/>
  <c r="DG110" i="2"/>
  <c r="DW110" i="2"/>
  <c r="EM110" i="2"/>
  <c r="FC110" i="2"/>
  <c r="FS110" i="2"/>
  <c r="GY110" i="2"/>
  <c r="R111" i="2"/>
  <c r="Z111" i="2"/>
  <c r="AF111" i="2"/>
  <c r="AK111" i="2"/>
  <c r="AO111" i="2"/>
  <c r="AS111" i="2"/>
  <c r="AW111" i="2"/>
  <c r="BA111" i="2"/>
  <c r="BE111" i="2"/>
  <c r="BI111" i="2"/>
  <c r="BM111" i="2"/>
  <c r="BQ111" i="2"/>
  <c r="BU111" i="2"/>
  <c r="BY111" i="2"/>
  <c r="CC111" i="2"/>
  <c r="CG111" i="2"/>
  <c r="CK111" i="2"/>
  <c r="CO111" i="2"/>
  <c r="CS111" i="2"/>
  <c r="CW111" i="2"/>
  <c r="DA111" i="2"/>
  <c r="DE111" i="2"/>
  <c r="DI111" i="2"/>
  <c r="DM111" i="2"/>
  <c r="DQ111" i="2"/>
  <c r="DU111" i="2"/>
  <c r="DY111" i="2"/>
  <c r="EC111" i="2"/>
  <c r="EG111" i="2"/>
  <c r="EK111" i="2"/>
  <c r="EO111" i="2"/>
  <c r="ES111" i="2"/>
  <c r="EW111" i="2"/>
  <c r="FA111" i="2"/>
  <c r="FE111" i="2"/>
  <c r="FI111" i="2"/>
  <c r="FM111" i="2"/>
  <c r="FQ111" i="2"/>
  <c r="GK111" i="2"/>
  <c r="GO111" i="2"/>
  <c r="GS111" i="2"/>
  <c r="GW111" i="2"/>
  <c r="HA111" i="2"/>
  <c r="D112" i="2"/>
  <c r="P112" i="2"/>
  <c r="T112" i="2"/>
  <c r="X112" i="2"/>
  <c r="AB112" i="2"/>
  <c r="AF112" i="2"/>
  <c r="AJ112" i="2"/>
  <c r="AN112" i="2"/>
  <c r="AR112" i="2"/>
  <c r="AV112" i="2"/>
  <c r="AZ112" i="2"/>
  <c r="BD112" i="2"/>
  <c r="BH112" i="2"/>
  <c r="BL112" i="2"/>
  <c r="BP112" i="2"/>
  <c r="BT112" i="2"/>
  <c r="BX112" i="2"/>
  <c r="CB112" i="2"/>
  <c r="CF112" i="2"/>
  <c r="CJ112" i="2"/>
  <c r="CN112" i="2"/>
  <c r="CR112" i="2"/>
  <c r="CV112" i="2"/>
  <c r="CZ112" i="2"/>
  <c r="DD112" i="2"/>
  <c r="DH112" i="2"/>
  <c r="DL112" i="2"/>
  <c r="DP112" i="2"/>
  <c r="DT112" i="2"/>
  <c r="DX112" i="2"/>
  <c r="EB112" i="2"/>
  <c r="EF112" i="2"/>
  <c r="EJ112" i="2"/>
  <c r="EN112" i="2"/>
  <c r="ER112" i="2"/>
  <c r="EV112" i="2"/>
  <c r="EZ112" i="2"/>
  <c r="FD112" i="2"/>
  <c r="FH112" i="2"/>
  <c r="FL112" i="2"/>
  <c r="FP112" i="2"/>
  <c r="GJ112" i="2"/>
  <c r="GN112" i="2"/>
  <c r="GR112" i="2"/>
  <c r="GV112" i="2"/>
  <c r="GZ112" i="2"/>
  <c r="HD112" i="2"/>
  <c r="D113" i="2"/>
  <c r="P113" i="2"/>
  <c r="T113" i="2"/>
  <c r="X113" i="2"/>
  <c r="AB113" i="2"/>
  <c r="AF113" i="2"/>
  <c r="AJ113" i="2"/>
  <c r="AN113" i="2"/>
  <c r="AR113" i="2"/>
  <c r="AV113" i="2"/>
  <c r="AZ113" i="2"/>
  <c r="BD113" i="2"/>
  <c r="BH113" i="2"/>
  <c r="BL113" i="2"/>
  <c r="BP113" i="2"/>
  <c r="BT113" i="2"/>
  <c r="BX113" i="2"/>
  <c r="CB113" i="2"/>
  <c r="CF113" i="2"/>
  <c r="CJ113" i="2"/>
  <c r="CN113" i="2"/>
  <c r="CR113" i="2"/>
  <c r="CV113" i="2"/>
  <c r="CZ113" i="2"/>
  <c r="DD113" i="2"/>
  <c r="DH113" i="2"/>
  <c r="DL113" i="2"/>
  <c r="DP113" i="2"/>
  <c r="DT113" i="2"/>
  <c r="DX113" i="2"/>
  <c r="EB113" i="2"/>
  <c r="EF113" i="2"/>
  <c r="EJ113" i="2"/>
  <c r="EN113" i="2"/>
  <c r="ER113" i="2"/>
  <c r="EV113" i="2"/>
  <c r="EZ113" i="2"/>
  <c r="FD113" i="2"/>
  <c r="FH113" i="2"/>
  <c r="FL113" i="2"/>
  <c r="FP113" i="2"/>
  <c r="GJ113" i="2"/>
  <c r="GN113" i="2"/>
  <c r="GR113" i="2"/>
  <c r="GV113" i="2"/>
  <c r="GZ113" i="2"/>
  <c r="HD113" i="2"/>
  <c r="D114" i="2"/>
  <c r="P114" i="2"/>
  <c r="T114" i="2"/>
  <c r="X114" i="2"/>
  <c r="AB114" i="2"/>
  <c r="AF114" i="2"/>
  <c r="AJ114" i="2"/>
  <c r="AN114" i="2"/>
  <c r="AR114" i="2"/>
  <c r="AV114" i="2"/>
  <c r="AZ114" i="2"/>
  <c r="BD114" i="2"/>
  <c r="BH114" i="2"/>
  <c r="BL114" i="2"/>
  <c r="BP114" i="2"/>
  <c r="BT114" i="2"/>
  <c r="BX114" i="2"/>
  <c r="CB114" i="2"/>
  <c r="CF114" i="2"/>
  <c r="CJ114" i="2"/>
  <c r="CN114" i="2"/>
  <c r="CR114" i="2"/>
  <c r="CV114" i="2"/>
  <c r="CZ114" i="2"/>
  <c r="DD114" i="2"/>
  <c r="DH114" i="2"/>
  <c r="DL114" i="2"/>
  <c r="DP114" i="2"/>
  <c r="DT114" i="2"/>
  <c r="DX114" i="2"/>
  <c r="EB114" i="2"/>
  <c r="EF114" i="2"/>
  <c r="EJ114" i="2"/>
  <c r="EN114" i="2"/>
  <c r="ER114" i="2"/>
  <c r="EV114" i="2"/>
  <c r="EZ114" i="2"/>
  <c r="FD114" i="2"/>
  <c r="FH114" i="2"/>
  <c r="FL114" i="2"/>
  <c r="FP114" i="2"/>
  <c r="GJ114" i="2"/>
  <c r="GN114" i="2"/>
  <c r="GR114" i="2"/>
  <c r="GV114" i="2"/>
  <c r="GZ114" i="2"/>
  <c r="HD114" i="2"/>
  <c r="C115" i="2"/>
  <c r="O115" i="2"/>
  <c r="S115" i="2"/>
  <c r="W115" i="2"/>
  <c r="AA115" i="2"/>
  <c r="AE115" i="2"/>
  <c r="AI115" i="2"/>
  <c r="AM115" i="2"/>
  <c r="AQ115" i="2"/>
  <c r="AU115" i="2"/>
  <c r="AY115" i="2"/>
  <c r="BC115" i="2"/>
  <c r="BG115" i="2"/>
  <c r="BK115" i="2"/>
  <c r="BO115" i="2"/>
  <c r="BS115" i="2"/>
  <c r="BW115" i="2"/>
  <c r="CA115" i="2"/>
  <c r="CE115" i="2"/>
  <c r="CI115" i="2"/>
  <c r="CM115" i="2"/>
  <c r="CQ115" i="2"/>
  <c r="CU115" i="2"/>
  <c r="CY115" i="2"/>
  <c r="DC115" i="2"/>
  <c r="DG115" i="2"/>
  <c r="DK115" i="2"/>
  <c r="DO115" i="2"/>
  <c r="DS115" i="2"/>
  <c r="DW115" i="2"/>
  <c r="EA115" i="2"/>
  <c r="EE115" i="2"/>
  <c r="EI115" i="2"/>
  <c r="EM115" i="2"/>
  <c r="EQ115" i="2"/>
  <c r="EU115" i="2"/>
  <c r="EY115" i="2"/>
  <c r="FC115" i="2"/>
  <c r="FG115" i="2"/>
  <c r="FK115" i="2"/>
  <c r="FO115" i="2"/>
  <c r="FS115" i="2"/>
  <c r="GM115" i="2"/>
  <c r="GQ115" i="2"/>
  <c r="GU115" i="2"/>
  <c r="GY115" i="2"/>
  <c r="HC115" i="2"/>
  <c r="B116" i="2"/>
  <c r="N116" i="2"/>
  <c r="R116" i="2"/>
  <c r="V116" i="2"/>
  <c r="Z116" i="2"/>
  <c r="AD116" i="2"/>
  <c r="AH116" i="2"/>
  <c r="AL116" i="2"/>
  <c r="AP116" i="2"/>
  <c r="AT116" i="2"/>
  <c r="AX116" i="2"/>
  <c r="BB116" i="2"/>
  <c r="BF116" i="2"/>
  <c r="BJ116" i="2"/>
  <c r="BN116" i="2"/>
  <c r="BR116" i="2"/>
  <c r="BV116" i="2"/>
  <c r="BZ116" i="2"/>
  <c r="CD116" i="2"/>
  <c r="CH116" i="2"/>
  <c r="CL116" i="2"/>
  <c r="CP116" i="2"/>
  <c r="CT116" i="2"/>
  <c r="CX116" i="2"/>
  <c r="DB116" i="2"/>
  <c r="DF116" i="2"/>
  <c r="DJ116" i="2"/>
  <c r="DN116" i="2"/>
  <c r="DR116" i="2"/>
  <c r="DV116" i="2"/>
  <c r="DZ116" i="2"/>
  <c r="ED116" i="2"/>
  <c r="EH116" i="2"/>
  <c r="EL116" i="2"/>
  <c r="EP116" i="2"/>
  <c r="ET116" i="2"/>
  <c r="EX116" i="2"/>
  <c r="FB116" i="2"/>
  <c r="FF116" i="2"/>
  <c r="FJ116" i="2"/>
  <c r="FN116" i="2"/>
  <c r="FR116" i="2"/>
  <c r="FV116" i="2"/>
  <c r="GH116" i="2"/>
  <c r="GL116" i="2"/>
  <c r="GP116" i="2"/>
  <c r="GT116" i="2"/>
  <c r="GX116" i="2"/>
  <c r="HB116" i="2"/>
  <c r="B117" i="2"/>
  <c r="N117" i="2"/>
  <c r="R117" i="2"/>
  <c r="V117" i="2"/>
  <c r="Z117" i="2"/>
  <c r="AD117" i="2"/>
  <c r="AH117" i="2"/>
  <c r="AL117" i="2"/>
  <c r="AP117" i="2"/>
  <c r="AT117" i="2"/>
  <c r="AX117" i="2"/>
  <c r="BB117" i="2"/>
  <c r="BF117" i="2"/>
  <c r="BJ117" i="2"/>
  <c r="BN117" i="2"/>
  <c r="BR117" i="2"/>
  <c r="BV117" i="2"/>
  <c r="BZ117" i="2"/>
  <c r="CD117" i="2"/>
  <c r="CH117" i="2"/>
  <c r="CL117" i="2"/>
  <c r="CP117" i="2"/>
  <c r="CT117" i="2"/>
  <c r="CX117" i="2"/>
  <c r="DB117" i="2"/>
  <c r="DF117" i="2"/>
  <c r="DJ117" i="2"/>
  <c r="DN117" i="2"/>
  <c r="DR117" i="2"/>
  <c r="DV117" i="2"/>
  <c r="DZ117" i="2"/>
  <c r="ED117" i="2"/>
  <c r="EH117" i="2"/>
  <c r="EL117" i="2"/>
  <c r="EP117" i="2"/>
  <c r="ET117" i="2"/>
  <c r="EX117" i="2"/>
  <c r="FB117" i="2"/>
  <c r="FF117" i="2"/>
  <c r="FJ117" i="2"/>
  <c r="FN117" i="2"/>
  <c r="FR117" i="2"/>
  <c r="GH117" i="2"/>
  <c r="GL117" i="2"/>
  <c r="GP117" i="2"/>
  <c r="GT117" i="2"/>
  <c r="GX117" i="2"/>
  <c r="HB117" i="2"/>
  <c r="B118" i="2"/>
  <c r="N118" i="2"/>
  <c r="R118" i="2"/>
  <c r="V118" i="2"/>
  <c r="Z118" i="2"/>
  <c r="AD118" i="2"/>
  <c r="AH118" i="2"/>
  <c r="AL118" i="2"/>
  <c r="AP118" i="2"/>
  <c r="AT118" i="2"/>
  <c r="AX118" i="2"/>
  <c r="BB118" i="2"/>
  <c r="BF118" i="2"/>
  <c r="BJ118" i="2"/>
  <c r="BN118" i="2"/>
  <c r="BR118" i="2"/>
  <c r="BV118" i="2"/>
  <c r="BZ118" i="2"/>
  <c r="CD118" i="2"/>
  <c r="CH118" i="2"/>
  <c r="CL118" i="2"/>
  <c r="CP118" i="2"/>
  <c r="CT118" i="2"/>
  <c r="CX118" i="2"/>
  <c r="DB118" i="2"/>
  <c r="DF118" i="2"/>
  <c r="DJ118" i="2"/>
  <c r="DN118" i="2"/>
  <c r="DR118" i="2"/>
  <c r="DV118" i="2"/>
  <c r="DZ118" i="2"/>
  <c r="ED118" i="2"/>
  <c r="EH118" i="2"/>
  <c r="EL118" i="2"/>
  <c r="EP118" i="2"/>
  <c r="ET118" i="2"/>
  <c r="EX118" i="2"/>
  <c r="FB118" i="2"/>
  <c r="FF118" i="2"/>
  <c r="FJ118" i="2"/>
  <c r="FN118" i="2"/>
  <c r="FR118" i="2"/>
  <c r="GH118" i="2"/>
  <c r="GL118" i="2"/>
  <c r="GP118" i="2"/>
  <c r="GT118" i="2"/>
  <c r="GX118" i="2"/>
  <c r="HB118" i="2"/>
  <c r="A119" i="2"/>
  <c r="I119" i="2"/>
  <c r="Q119" i="2"/>
  <c r="U119" i="2"/>
  <c r="Y119" i="2"/>
  <c r="AC119" i="2"/>
  <c r="AG119" i="2"/>
  <c r="AK119" i="2"/>
  <c r="AO119" i="2"/>
  <c r="AS119" i="2"/>
  <c r="AW119" i="2"/>
  <c r="BA119" i="2"/>
  <c r="BE119" i="2"/>
  <c r="BI119" i="2"/>
  <c r="BM119" i="2"/>
  <c r="BQ119" i="2"/>
  <c r="BU119" i="2"/>
  <c r="BY119" i="2"/>
  <c r="CC119" i="2"/>
  <c r="CG119" i="2"/>
  <c r="CK119" i="2"/>
  <c r="CO119" i="2"/>
  <c r="CS119" i="2"/>
  <c r="CW119" i="2"/>
  <c r="DA119" i="2"/>
  <c r="DE119" i="2"/>
  <c r="DI119" i="2"/>
  <c r="DM119" i="2"/>
  <c r="DQ119" i="2"/>
  <c r="DU119" i="2"/>
  <c r="DY119" i="2"/>
  <c r="EC119" i="2"/>
  <c r="EG119" i="2"/>
  <c r="EK119" i="2"/>
  <c r="EO119" i="2"/>
  <c r="ES119" i="2"/>
  <c r="EW119" i="2"/>
  <c r="FA119" i="2"/>
  <c r="FE119" i="2"/>
  <c r="FI119" i="2"/>
  <c r="FM119" i="2"/>
  <c r="FQ119" i="2"/>
  <c r="FU119" i="2"/>
  <c r="GK119" i="2"/>
  <c r="GO119" i="2"/>
  <c r="GS119" i="2"/>
  <c r="GW119" i="2"/>
  <c r="HA119" i="2"/>
  <c r="D120" i="2"/>
  <c r="P120" i="2"/>
  <c r="T120" i="2"/>
  <c r="X120" i="2"/>
  <c r="AB120" i="2"/>
  <c r="AF120" i="2"/>
  <c r="AJ120" i="2"/>
  <c r="AN120" i="2"/>
  <c r="AR120" i="2"/>
  <c r="AV120" i="2"/>
  <c r="AZ120" i="2"/>
  <c r="BD120" i="2"/>
  <c r="BH120" i="2"/>
  <c r="BL120" i="2"/>
  <c r="BP120" i="2"/>
  <c r="BT120" i="2"/>
  <c r="BX120" i="2"/>
  <c r="CB120" i="2"/>
  <c r="CF120" i="2"/>
  <c r="CJ120" i="2"/>
  <c r="CN120" i="2"/>
  <c r="CR120" i="2"/>
  <c r="CV120" i="2"/>
  <c r="CZ120" i="2"/>
  <c r="DD120" i="2"/>
  <c r="DH120" i="2"/>
  <c r="DL120" i="2"/>
  <c r="DP120" i="2"/>
  <c r="DT120" i="2"/>
  <c r="DX120" i="2"/>
  <c r="EB120" i="2"/>
  <c r="EF120" i="2"/>
  <c r="EJ120" i="2"/>
  <c r="EN120" i="2"/>
  <c r="ER120" i="2"/>
  <c r="EV120" i="2"/>
  <c r="EZ120" i="2"/>
  <c r="FD120" i="2"/>
  <c r="FH120" i="2"/>
  <c r="FL120" i="2"/>
  <c r="FP120" i="2"/>
  <c r="GJ120" i="2"/>
  <c r="GN120" i="2"/>
  <c r="GR120" i="2"/>
  <c r="GV120" i="2"/>
  <c r="GZ120" i="2"/>
  <c r="HD120" i="2"/>
  <c r="D121" i="2"/>
  <c r="P121" i="2"/>
  <c r="T121" i="2"/>
  <c r="X121" i="2"/>
  <c r="AB121" i="2"/>
  <c r="AF121" i="2"/>
  <c r="AJ121" i="2"/>
  <c r="AN121" i="2"/>
  <c r="AR121" i="2"/>
  <c r="AV121" i="2"/>
  <c r="AZ121" i="2"/>
  <c r="BD121" i="2"/>
  <c r="BH121" i="2"/>
  <c r="BL121" i="2"/>
  <c r="BP121" i="2"/>
  <c r="BT121" i="2"/>
  <c r="BX121" i="2"/>
  <c r="CB121" i="2"/>
  <c r="CF121" i="2"/>
  <c r="CJ121" i="2"/>
  <c r="CN121" i="2"/>
  <c r="CR121" i="2"/>
  <c r="CV121" i="2"/>
  <c r="CZ121" i="2"/>
  <c r="DD121" i="2"/>
  <c r="DH121" i="2"/>
  <c r="DL121" i="2"/>
  <c r="DP121" i="2"/>
  <c r="DT121" i="2"/>
  <c r="DX121" i="2"/>
  <c r="EB121" i="2"/>
  <c r="EF121" i="2"/>
  <c r="EJ121" i="2"/>
  <c r="EN121" i="2"/>
  <c r="ER121" i="2"/>
  <c r="EV121" i="2"/>
  <c r="EZ121" i="2"/>
  <c r="FD121" i="2"/>
  <c r="FH121" i="2"/>
  <c r="FL121" i="2"/>
  <c r="FP121" i="2"/>
  <c r="GJ121" i="2"/>
  <c r="GN121" i="2"/>
  <c r="GR121" i="2"/>
  <c r="GV121" i="2"/>
  <c r="GZ121" i="2"/>
  <c r="HD121" i="2"/>
  <c r="D122" i="2"/>
  <c r="P122" i="2"/>
  <c r="T122" i="2"/>
  <c r="X122" i="2"/>
  <c r="AB122" i="2"/>
  <c r="AF122" i="2"/>
  <c r="AJ122" i="2"/>
  <c r="AN122" i="2"/>
  <c r="AR122" i="2"/>
  <c r="AV122" i="2"/>
  <c r="AZ122" i="2"/>
  <c r="BD122" i="2"/>
  <c r="BH122" i="2"/>
  <c r="BL122" i="2"/>
  <c r="BP122" i="2"/>
  <c r="BT122" i="2"/>
  <c r="BX122" i="2"/>
  <c r="CB122" i="2"/>
  <c r="CF122" i="2"/>
  <c r="CJ122" i="2"/>
  <c r="CN122" i="2"/>
  <c r="CR122" i="2"/>
  <c r="CV122" i="2"/>
  <c r="CZ122" i="2"/>
  <c r="DD122" i="2"/>
  <c r="DH122" i="2"/>
  <c r="DL122" i="2"/>
  <c r="DP122" i="2"/>
  <c r="DT122" i="2"/>
  <c r="DX122" i="2"/>
  <c r="EB122" i="2"/>
  <c r="EF122" i="2"/>
  <c r="EJ122" i="2"/>
  <c r="EN122" i="2"/>
  <c r="ER122" i="2"/>
  <c r="EV122" i="2"/>
  <c r="EZ122" i="2"/>
  <c r="FD122" i="2"/>
  <c r="FH122" i="2"/>
  <c r="DB94" i="2"/>
  <c r="BZ96" i="2"/>
  <c r="DZ97" i="2"/>
  <c r="AB100" i="2"/>
  <c r="AR101" i="2"/>
  <c r="DD101" i="2"/>
  <c r="FP101" i="2"/>
  <c r="AF102" i="2"/>
  <c r="CR102" i="2"/>
  <c r="FD102" i="2"/>
  <c r="S103" i="2"/>
  <c r="CE103" i="2"/>
  <c r="EQ103" i="2"/>
  <c r="HC103" i="2"/>
  <c r="BR104" i="2"/>
  <c r="ED104" i="2"/>
  <c r="GP104" i="2"/>
  <c r="BF105" i="2"/>
  <c r="DR105" i="2"/>
  <c r="AK106" i="2"/>
  <c r="BA106" i="2"/>
  <c r="BQ106" i="2"/>
  <c r="CG106" i="2"/>
  <c r="CW106" i="2"/>
  <c r="DM106" i="2"/>
  <c r="EC106" i="2"/>
  <c r="ES106" i="2"/>
  <c r="FI106" i="2"/>
  <c r="GO106" i="2"/>
  <c r="X107" i="2"/>
  <c r="AN107" i="2"/>
  <c r="BD107" i="2"/>
  <c r="BT107" i="2"/>
  <c r="CJ107" i="2"/>
  <c r="CZ107" i="2"/>
  <c r="DP107" i="2"/>
  <c r="EF107" i="2"/>
  <c r="EV107" i="2"/>
  <c r="FL107" i="2"/>
  <c r="GR107" i="2"/>
  <c r="C108" i="2"/>
  <c r="AA108" i="2"/>
  <c r="AQ108" i="2"/>
  <c r="BG108" i="2"/>
  <c r="BW108" i="2"/>
  <c r="CM108" i="2"/>
  <c r="DC108" i="2"/>
  <c r="DS108" i="2"/>
  <c r="EI108" i="2"/>
  <c r="EY108" i="2"/>
  <c r="FO108" i="2"/>
  <c r="GU108" i="2"/>
  <c r="O109" i="2"/>
  <c r="AE109" i="2"/>
  <c r="AU109" i="2"/>
  <c r="BK109" i="2"/>
  <c r="CA109" i="2"/>
  <c r="CQ109" i="2"/>
  <c r="DG109" i="2"/>
  <c r="DW109" i="2"/>
  <c r="EM109" i="2"/>
  <c r="FC109" i="2"/>
  <c r="FS109" i="2"/>
  <c r="GY109" i="2"/>
  <c r="S110" i="2"/>
  <c r="AI110" i="2"/>
  <c r="AY110" i="2"/>
  <c r="BO110" i="2"/>
  <c r="CE110" i="2"/>
  <c r="CU110" i="2"/>
  <c r="DK110" i="2"/>
  <c r="EA110" i="2"/>
  <c r="EQ110" i="2"/>
  <c r="FG110" i="2"/>
  <c r="GM110" i="2"/>
  <c r="HC110" i="2"/>
  <c r="T111" i="2"/>
  <c r="AB111" i="2"/>
  <c r="AH111" i="2"/>
  <c r="AL111" i="2"/>
  <c r="AP111" i="2"/>
  <c r="AT111" i="2"/>
  <c r="AX111" i="2"/>
  <c r="BB111" i="2"/>
  <c r="BF111" i="2"/>
  <c r="BJ111" i="2"/>
  <c r="BN111" i="2"/>
  <c r="BR111" i="2"/>
  <c r="BV111" i="2"/>
  <c r="BZ111" i="2"/>
  <c r="CD111" i="2"/>
  <c r="CH111" i="2"/>
  <c r="CL111" i="2"/>
  <c r="CP111" i="2"/>
  <c r="CT111" i="2"/>
  <c r="CX111" i="2"/>
  <c r="DB111" i="2"/>
  <c r="DF111" i="2"/>
  <c r="DJ111" i="2"/>
  <c r="DN111" i="2"/>
  <c r="DR111" i="2"/>
  <c r="DV111" i="2"/>
  <c r="DZ111" i="2"/>
  <c r="ED111" i="2"/>
  <c r="EH111" i="2"/>
  <c r="EL111" i="2"/>
  <c r="EP111" i="2"/>
  <c r="ET111" i="2"/>
  <c r="EX111" i="2"/>
  <c r="FB111" i="2"/>
  <c r="FF111" i="2"/>
  <c r="FJ111" i="2"/>
  <c r="FN111" i="2"/>
  <c r="FR111" i="2"/>
  <c r="GH111" i="2"/>
  <c r="GL111" i="2"/>
  <c r="GP111" i="2"/>
  <c r="GT111" i="2"/>
  <c r="GX111" i="2"/>
  <c r="HB111" i="2"/>
  <c r="A112" i="2"/>
  <c r="I112" i="2"/>
  <c r="Q112" i="2"/>
  <c r="U112" i="2"/>
  <c r="Y112" i="2"/>
  <c r="AC112" i="2"/>
  <c r="AG112" i="2"/>
  <c r="AK112" i="2"/>
  <c r="AO112" i="2"/>
  <c r="AS112" i="2"/>
  <c r="AW112" i="2"/>
  <c r="BA112" i="2"/>
  <c r="BE112" i="2"/>
  <c r="BI112" i="2"/>
  <c r="BM112" i="2"/>
  <c r="BQ112" i="2"/>
  <c r="BU112" i="2"/>
  <c r="BY112" i="2"/>
  <c r="CC112" i="2"/>
  <c r="CG112" i="2"/>
  <c r="CK112" i="2"/>
  <c r="CO112" i="2"/>
  <c r="CS112" i="2"/>
  <c r="CW112" i="2"/>
  <c r="DA112" i="2"/>
  <c r="DE112" i="2"/>
  <c r="DI112" i="2"/>
  <c r="DM112" i="2"/>
  <c r="DQ112" i="2"/>
  <c r="DU112" i="2"/>
  <c r="DY112" i="2"/>
  <c r="EC112" i="2"/>
  <c r="EG112" i="2"/>
  <c r="EK112" i="2"/>
  <c r="EO112" i="2"/>
  <c r="ES112" i="2"/>
  <c r="EW112" i="2"/>
  <c r="FA112" i="2"/>
  <c r="FE112" i="2"/>
  <c r="FI112" i="2"/>
  <c r="FM112" i="2"/>
  <c r="FQ112" i="2"/>
  <c r="GK112" i="2"/>
  <c r="GO112" i="2"/>
  <c r="GS112" i="2"/>
  <c r="GW112" i="2"/>
  <c r="HA112" i="2"/>
  <c r="A113" i="2"/>
  <c r="I113" i="2"/>
  <c r="Q113" i="2"/>
  <c r="U113" i="2"/>
  <c r="Y113" i="2"/>
  <c r="AC113" i="2"/>
  <c r="AG113" i="2"/>
  <c r="AK113" i="2"/>
  <c r="AO113" i="2"/>
  <c r="AS113" i="2"/>
  <c r="AW113" i="2"/>
  <c r="BA113" i="2"/>
  <c r="BE113" i="2"/>
  <c r="BI113" i="2"/>
  <c r="BM113" i="2"/>
  <c r="BQ113" i="2"/>
  <c r="BU113" i="2"/>
  <c r="BY113" i="2"/>
  <c r="CC113" i="2"/>
  <c r="CG113" i="2"/>
  <c r="CK113" i="2"/>
  <c r="CO113" i="2"/>
  <c r="CS113" i="2"/>
  <c r="CW113" i="2"/>
  <c r="DA113" i="2"/>
  <c r="DE113" i="2"/>
  <c r="DI113" i="2"/>
  <c r="DM113" i="2"/>
  <c r="DQ113" i="2"/>
  <c r="DU113" i="2"/>
  <c r="DY113" i="2"/>
  <c r="EC113" i="2"/>
  <c r="EG113" i="2"/>
  <c r="EK113" i="2"/>
  <c r="EO113" i="2"/>
  <c r="ES113" i="2"/>
  <c r="EW113" i="2"/>
  <c r="FA113" i="2"/>
  <c r="FE113" i="2"/>
  <c r="FI113" i="2"/>
  <c r="FM113" i="2"/>
  <c r="FQ113" i="2"/>
  <c r="GK113" i="2"/>
  <c r="GO113" i="2"/>
  <c r="GS113" i="2"/>
  <c r="GW113" i="2"/>
  <c r="HA113" i="2"/>
  <c r="A114" i="2"/>
  <c r="I114" i="2"/>
  <c r="Q114" i="2"/>
  <c r="U114" i="2"/>
  <c r="Y114" i="2"/>
  <c r="AC114" i="2"/>
  <c r="AG114" i="2"/>
  <c r="AK114" i="2"/>
  <c r="AO114" i="2"/>
  <c r="AS114" i="2"/>
  <c r="AW114" i="2"/>
  <c r="BA114" i="2"/>
  <c r="BE114" i="2"/>
  <c r="BI114" i="2"/>
  <c r="BM114" i="2"/>
  <c r="BQ114" i="2"/>
  <c r="BU114" i="2"/>
  <c r="BY114" i="2"/>
  <c r="CC114" i="2"/>
  <c r="CG114" i="2"/>
  <c r="CK114" i="2"/>
  <c r="CO114" i="2"/>
  <c r="CS114" i="2"/>
  <c r="CW114" i="2"/>
  <c r="DA114" i="2"/>
  <c r="DE114" i="2"/>
  <c r="DI114" i="2"/>
  <c r="DM114" i="2"/>
  <c r="DQ114" i="2"/>
  <c r="DU114" i="2"/>
  <c r="DY114" i="2"/>
  <c r="EC114" i="2"/>
  <c r="EG114" i="2"/>
  <c r="EK114" i="2"/>
  <c r="EO114" i="2"/>
  <c r="ES114" i="2"/>
  <c r="EW114" i="2"/>
  <c r="FA114" i="2"/>
  <c r="FE114" i="2"/>
  <c r="FI114" i="2"/>
  <c r="FM114" i="2"/>
  <c r="FQ114" i="2"/>
  <c r="GK114" i="2"/>
  <c r="GO114" i="2"/>
  <c r="GS114" i="2"/>
  <c r="GW114" i="2"/>
  <c r="HA114" i="2"/>
  <c r="D115" i="2"/>
  <c r="P115" i="2"/>
  <c r="T115" i="2"/>
  <c r="X115" i="2"/>
  <c r="AB115" i="2"/>
  <c r="AF115" i="2"/>
  <c r="AJ115" i="2"/>
  <c r="AN115" i="2"/>
  <c r="AR115" i="2"/>
  <c r="AV115" i="2"/>
  <c r="AZ115" i="2"/>
  <c r="BD115" i="2"/>
  <c r="BH115" i="2"/>
  <c r="BL115" i="2"/>
  <c r="BP115" i="2"/>
  <c r="BT115" i="2"/>
  <c r="BX115" i="2"/>
  <c r="CB115" i="2"/>
  <c r="CF115" i="2"/>
  <c r="CJ115" i="2"/>
  <c r="CN115" i="2"/>
  <c r="CR115" i="2"/>
  <c r="CV115" i="2"/>
  <c r="CZ115" i="2"/>
  <c r="DD115" i="2"/>
  <c r="DH115" i="2"/>
  <c r="DL115" i="2"/>
  <c r="DP115" i="2"/>
  <c r="DT115" i="2"/>
  <c r="DX115" i="2"/>
  <c r="EB115" i="2"/>
  <c r="EF115" i="2"/>
  <c r="EJ115" i="2"/>
  <c r="EN115" i="2"/>
  <c r="ER115" i="2"/>
  <c r="EV115" i="2"/>
  <c r="EZ115" i="2"/>
  <c r="FD115" i="2"/>
  <c r="FH115" i="2"/>
  <c r="FL115" i="2"/>
  <c r="FP115" i="2"/>
  <c r="GJ115" i="2"/>
  <c r="GN115" i="2"/>
  <c r="GR115" i="2"/>
  <c r="GV115" i="2"/>
  <c r="GZ115" i="2"/>
  <c r="HD115" i="2"/>
  <c r="C116" i="2"/>
  <c r="O116" i="2"/>
  <c r="S116" i="2"/>
  <c r="W116" i="2"/>
  <c r="AA116" i="2"/>
  <c r="AE116" i="2"/>
  <c r="AI116" i="2"/>
  <c r="AM116" i="2"/>
  <c r="AQ116" i="2"/>
  <c r="AU116" i="2"/>
  <c r="AY116" i="2"/>
  <c r="BC116" i="2"/>
  <c r="BG116" i="2"/>
  <c r="BK116" i="2"/>
  <c r="BO116" i="2"/>
  <c r="BS116" i="2"/>
  <c r="BW116" i="2"/>
  <c r="CA116" i="2"/>
  <c r="CE116" i="2"/>
  <c r="CI116" i="2"/>
  <c r="CM116" i="2"/>
  <c r="CQ116" i="2"/>
  <c r="CU116" i="2"/>
  <c r="CY116" i="2"/>
  <c r="DC116" i="2"/>
  <c r="DG116" i="2"/>
  <c r="DK116" i="2"/>
  <c r="DO116" i="2"/>
  <c r="DS116" i="2"/>
  <c r="DW116" i="2"/>
  <c r="EA116" i="2"/>
  <c r="EE116" i="2"/>
  <c r="EI116" i="2"/>
  <c r="EM116" i="2"/>
  <c r="EQ116" i="2"/>
  <c r="EU116" i="2"/>
  <c r="EY116" i="2"/>
  <c r="FC116" i="2"/>
  <c r="FG116" i="2"/>
  <c r="FK116" i="2"/>
  <c r="FO116" i="2"/>
  <c r="FS116" i="2"/>
  <c r="GM116" i="2"/>
  <c r="GQ116" i="2"/>
  <c r="GU116" i="2"/>
  <c r="GY116" i="2"/>
  <c r="HC116" i="2"/>
  <c r="C117" i="2"/>
  <c r="O117" i="2"/>
  <c r="S117" i="2"/>
  <c r="W117" i="2"/>
  <c r="AA117" i="2"/>
  <c r="AE117" i="2"/>
  <c r="AI117" i="2"/>
  <c r="AM117" i="2"/>
  <c r="AQ117" i="2"/>
  <c r="AU117" i="2"/>
  <c r="AY117" i="2"/>
  <c r="BC117" i="2"/>
  <c r="BG117" i="2"/>
  <c r="BK117" i="2"/>
  <c r="BO117" i="2"/>
  <c r="BS117" i="2"/>
  <c r="BW117" i="2"/>
  <c r="CA117" i="2"/>
  <c r="CE117" i="2"/>
  <c r="CI117" i="2"/>
  <c r="CM117" i="2"/>
  <c r="CQ117" i="2"/>
  <c r="CU117" i="2"/>
  <c r="CY117" i="2"/>
  <c r="DC117" i="2"/>
  <c r="DG117" i="2"/>
  <c r="DK117" i="2"/>
  <c r="DO117" i="2"/>
  <c r="DS117" i="2"/>
  <c r="DW117" i="2"/>
  <c r="EA117" i="2"/>
  <c r="EE117" i="2"/>
  <c r="EI117" i="2"/>
  <c r="EM117" i="2"/>
  <c r="EQ117" i="2"/>
  <c r="EU117" i="2"/>
  <c r="EY117" i="2"/>
  <c r="FC117" i="2"/>
  <c r="FG117" i="2"/>
  <c r="FK117" i="2"/>
  <c r="FO117" i="2"/>
  <c r="FS117" i="2"/>
  <c r="GM117" i="2"/>
  <c r="GQ117" i="2"/>
  <c r="GU117" i="2"/>
  <c r="GY117" i="2"/>
  <c r="HC117" i="2"/>
  <c r="C118" i="2"/>
  <c r="O118" i="2"/>
  <c r="S118" i="2"/>
  <c r="W118" i="2"/>
  <c r="AA118" i="2"/>
  <c r="AE118" i="2"/>
  <c r="AI118" i="2"/>
  <c r="AM118" i="2"/>
  <c r="AQ118" i="2"/>
  <c r="AU118" i="2"/>
  <c r="AY118" i="2"/>
  <c r="BC118" i="2"/>
  <c r="BG118" i="2"/>
  <c r="BK118" i="2"/>
  <c r="BO118" i="2"/>
  <c r="BS118" i="2"/>
  <c r="BW118" i="2"/>
  <c r="CA118" i="2"/>
  <c r="CE118" i="2"/>
  <c r="CI118" i="2"/>
  <c r="CM118" i="2"/>
  <c r="CQ118" i="2"/>
  <c r="CU118" i="2"/>
  <c r="CY118" i="2"/>
  <c r="DC118" i="2"/>
  <c r="DG118" i="2"/>
  <c r="DK118" i="2"/>
  <c r="DO118" i="2"/>
  <c r="DS118" i="2"/>
  <c r="DW118" i="2"/>
  <c r="EA118" i="2"/>
  <c r="EE118" i="2"/>
  <c r="EI118" i="2"/>
  <c r="EM118" i="2"/>
  <c r="EQ118" i="2"/>
  <c r="EU118" i="2"/>
  <c r="EY118" i="2"/>
  <c r="FC118" i="2"/>
  <c r="FG118" i="2"/>
  <c r="FK118" i="2"/>
  <c r="FO118" i="2"/>
  <c r="FS118" i="2"/>
  <c r="GM118" i="2"/>
  <c r="GQ118" i="2"/>
  <c r="GU118" i="2"/>
  <c r="GY118" i="2"/>
  <c r="HC118" i="2"/>
  <c r="B119" i="2"/>
  <c r="N119" i="2"/>
  <c r="R119" i="2"/>
  <c r="V119" i="2"/>
  <c r="Z119" i="2"/>
  <c r="AD119" i="2"/>
  <c r="AH119" i="2"/>
  <c r="AL119" i="2"/>
  <c r="AP119" i="2"/>
  <c r="AT119" i="2"/>
  <c r="AX119" i="2"/>
  <c r="BB119" i="2"/>
  <c r="BF119" i="2"/>
  <c r="BJ119" i="2"/>
  <c r="BN119" i="2"/>
  <c r="BR119" i="2"/>
  <c r="BV119" i="2"/>
  <c r="BZ119" i="2"/>
  <c r="CD119" i="2"/>
  <c r="CH119" i="2"/>
  <c r="CL119" i="2"/>
  <c r="CP119" i="2"/>
  <c r="CT119" i="2"/>
  <c r="CX119" i="2"/>
  <c r="DB119" i="2"/>
  <c r="DF119" i="2"/>
  <c r="DJ119" i="2"/>
  <c r="DN119" i="2"/>
  <c r="DR119" i="2"/>
  <c r="DV119" i="2"/>
  <c r="DZ119" i="2"/>
  <c r="ED119" i="2"/>
  <c r="EH119" i="2"/>
  <c r="EL119" i="2"/>
  <c r="EP119" i="2"/>
  <c r="ET119" i="2"/>
  <c r="EX119" i="2"/>
  <c r="FB119" i="2"/>
  <c r="FF119" i="2"/>
  <c r="FJ119" i="2"/>
  <c r="FN119" i="2"/>
  <c r="FR119" i="2"/>
  <c r="GH119" i="2"/>
  <c r="GL119" i="2"/>
  <c r="GP119" i="2"/>
  <c r="GT119" i="2"/>
  <c r="GX119" i="2"/>
  <c r="HB119" i="2"/>
  <c r="A120" i="2"/>
  <c r="I120" i="2"/>
  <c r="Q120" i="2"/>
  <c r="U120" i="2"/>
  <c r="Y120" i="2"/>
  <c r="AC120" i="2"/>
  <c r="AG120" i="2"/>
  <c r="AK120" i="2"/>
  <c r="AO120" i="2"/>
  <c r="AS120" i="2"/>
  <c r="AW120" i="2"/>
  <c r="BA120" i="2"/>
  <c r="BE120" i="2"/>
  <c r="BI120" i="2"/>
  <c r="BM120" i="2"/>
  <c r="BQ120" i="2"/>
  <c r="BU120" i="2"/>
  <c r="BY120" i="2"/>
  <c r="CC120" i="2"/>
  <c r="CG120" i="2"/>
  <c r="CK120" i="2"/>
  <c r="CO120" i="2"/>
  <c r="CS120" i="2"/>
  <c r="CW120" i="2"/>
  <c r="DA120" i="2"/>
  <c r="DE120" i="2"/>
  <c r="DI120" i="2"/>
  <c r="DM120" i="2"/>
  <c r="DQ120" i="2"/>
  <c r="DU120" i="2"/>
  <c r="DY120" i="2"/>
  <c r="EC120" i="2"/>
  <c r="EG120" i="2"/>
  <c r="EK120" i="2"/>
  <c r="EO120" i="2"/>
  <c r="ES120" i="2"/>
  <c r="EW120" i="2"/>
  <c r="FA120" i="2"/>
  <c r="FE120" i="2"/>
  <c r="FI120" i="2"/>
  <c r="FM120" i="2"/>
  <c r="FQ120" i="2"/>
  <c r="GK120" i="2"/>
  <c r="GO120" i="2"/>
  <c r="GS120" i="2"/>
  <c r="GW120" i="2"/>
  <c r="HA120" i="2"/>
  <c r="A121" i="2"/>
  <c r="I121" i="2"/>
  <c r="Q121" i="2"/>
  <c r="U121" i="2"/>
  <c r="Y121" i="2"/>
  <c r="AC121" i="2"/>
  <c r="AG121" i="2"/>
  <c r="AK121" i="2"/>
  <c r="AO121" i="2"/>
  <c r="AS121" i="2"/>
  <c r="AW121" i="2"/>
  <c r="BA121" i="2"/>
  <c r="BE121" i="2"/>
  <c r="BI121" i="2"/>
  <c r="BM121" i="2"/>
  <c r="BQ121" i="2"/>
  <c r="BU121" i="2"/>
  <c r="BY121" i="2"/>
  <c r="CC121" i="2"/>
  <c r="CG121" i="2"/>
  <c r="CK121" i="2"/>
  <c r="CO121" i="2"/>
  <c r="CS121" i="2"/>
  <c r="CW121" i="2"/>
  <c r="DA121" i="2"/>
  <c r="DE121" i="2"/>
  <c r="DI121" i="2"/>
  <c r="DM121" i="2"/>
  <c r="DQ121" i="2"/>
  <c r="DU121" i="2"/>
  <c r="DY121" i="2"/>
  <c r="EC121" i="2"/>
  <c r="EG121" i="2"/>
  <c r="EK121" i="2"/>
  <c r="EO121" i="2"/>
  <c r="ES121" i="2"/>
  <c r="EW121" i="2"/>
  <c r="FA121" i="2"/>
  <c r="FE121" i="2"/>
  <c r="FI121" i="2"/>
  <c r="FM121" i="2"/>
  <c r="FQ121" i="2"/>
  <c r="GK121" i="2"/>
  <c r="GO121" i="2"/>
  <c r="GS121" i="2"/>
  <c r="GW121" i="2"/>
  <c r="HA121" i="2"/>
  <c r="A122" i="2"/>
  <c r="I122" i="2"/>
  <c r="Q122" i="2"/>
  <c r="U122" i="2"/>
  <c r="Y122" i="2"/>
  <c r="AC122" i="2"/>
  <c r="AG122" i="2"/>
  <c r="AK122" i="2"/>
  <c r="AO122" i="2"/>
  <c r="AS122" i="2"/>
  <c r="AW122" i="2"/>
  <c r="BA122" i="2"/>
  <c r="BE122" i="2"/>
  <c r="BI122" i="2"/>
  <c r="BM122" i="2"/>
  <c r="BQ122" i="2"/>
  <c r="BU122" i="2"/>
  <c r="BY122" i="2"/>
  <c r="CC122" i="2"/>
  <c r="CG122" i="2"/>
  <c r="CK122" i="2"/>
  <c r="CO122" i="2"/>
  <c r="CS122" i="2"/>
  <c r="CW122" i="2"/>
  <c r="DA122" i="2"/>
  <c r="DE122" i="2"/>
  <c r="DI122" i="2"/>
  <c r="DM122" i="2"/>
  <c r="DQ122" i="2"/>
  <c r="DU122" i="2"/>
  <c r="DY122" i="2"/>
  <c r="EC122" i="2"/>
  <c r="EG122" i="2"/>
  <c r="EK122" i="2"/>
  <c r="EO122" i="2"/>
  <c r="ES122" i="2"/>
  <c r="EW122" i="2"/>
  <c r="FA122" i="2"/>
  <c r="FE122" i="2"/>
  <c r="CM95" i="2"/>
  <c r="EL96" i="2"/>
  <c r="GL97" i="2"/>
  <c r="AO99" i="2"/>
  <c r="CN100" i="2"/>
  <c r="BH101" i="2"/>
  <c r="DT101" i="2"/>
  <c r="AV102" i="2"/>
  <c r="DH102" i="2"/>
  <c r="FT102" i="2"/>
  <c r="AI103" i="2"/>
  <c r="CU103" i="2"/>
  <c r="FG103" i="2"/>
  <c r="V104" i="2"/>
  <c r="CH104" i="2"/>
  <c r="ET104" i="2"/>
  <c r="B105" i="2"/>
  <c r="BV105" i="2"/>
  <c r="EH105" i="2"/>
  <c r="GT105" i="2"/>
  <c r="AO106" i="2"/>
  <c r="BE106" i="2"/>
  <c r="BU106" i="2"/>
  <c r="CK106" i="2"/>
  <c r="DA106" i="2"/>
  <c r="DQ106" i="2"/>
  <c r="EG106" i="2"/>
  <c r="EW106" i="2"/>
  <c r="FM106" i="2"/>
  <c r="GS106" i="2"/>
  <c r="D107" i="2"/>
  <c r="AB107" i="2"/>
  <c r="AR107" i="2"/>
  <c r="BH107" i="2"/>
  <c r="BX107" i="2"/>
  <c r="CN107" i="2"/>
  <c r="DD107" i="2"/>
  <c r="DT107" i="2"/>
  <c r="EJ107" i="2"/>
  <c r="EZ107" i="2"/>
  <c r="FP107" i="2"/>
  <c r="GV107" i="2"/>
  <c r="O108" i="2"/>
  <c r="AE108" i="2"/>
  <c r="AU108" i="2"/>
  <c r="BK108" i="2"/>
  <c r="CA108" i="2"/>
  <c r="CQ108" i="2"/>
  <c r="DG108" i="2"/>
  <c r="DW108" i="2"/>
  <c r="EM108" i="2"/>
  <c r="FC108" i="2"/>
  <c r="FS108" i="2"/>
  <c r="GI108" i="2"/>
  <c r="GY108" i="2"/>
  <c r="S109" i="2"/>
  <c r="AI109" i="2"/>
  <c r="AY109" i="2"/>
  <c r="BO109" i="2"/>
  <c r="CE109" i="2"/>
  <c r="CU109" i="2"/>
  <c r="DK109" i="2"/>
  <c r="EA109" i="2"/>
  <c r="EQ109" i="2"/>
  <c r="FG109" i="2"/>
  <c r="GM109" i="2"/>
  <c r="HC109" i="2"/>
  <c r="W110" i="2"/>
  <c r="AM110" i="2"/>
  <c r="BC110" i="2"/>
  <c r="BS110" i="2"/>
  <c r="CI110" i="2"/>
  <c r="CY110" i="2"/>
  <c r="DO110" i="2"/>
  <c r="EE110" i="2"/>
  <c r="EU110" i="2"/>
  <c r="FK110" i="2"/>
  <c r="GQ110" i="2"/>
  <c r="B111" i="2"/>
  <c r="V111" i="2"/>
  <c r="AD111" i="2"/>
  <c r="AI111" i="2"/>
  <c r="AM111" i="2"/>
  <c r="AQ111" i="2"/>
  <c r="AU111" i="2"/>
  <c r="AY111" i="2"/>
  <c r="BC111" i="2"/>
  <c r="BG111" i="2"/>
  <c r="BK111" i="2"/>
  <c r="BO111" i="2"/>
  <c r="BS111" i="2"/>
  <c r="BW111" i="2"/>
  <c r="CA111" i="2"/>
  <c r="CE111" i="2"/>
  <c r="CI111" i="2"/>
  <c r="CM111" i="2"/>
  <c r="CQ111" i="2"/>
  <c r="CU111" i="2"/>
  <c r="CY111" i="2"/>
  <c r="DC111" i="2"/>
  <c r="DG111" i="2"/>
  <c r="DK111" i="2"/>
  <c r="DO111" i="2"/>
  <c r="DS111" i="2"/>
  <c r="DW111" i="2"/>
  <c r="EA111" i="2"/>
  <c r="EE111" i="2"/>
  <c r="EI111" i="2"/>
  <c r="EM111" i="2"/>
  <c r="EQ111" i="2"/>
  <c r="EU111" i="2"/>
  <c r="EY111" i="2"/>
  <c r="FC111" i="2"/>
  <c r="FG111" i="2"/>
  <c r="FK111" i="2"/>
  <c r="FO111" i="2"/>
  <c r="FS111" i="2"/>
  <c r="GM111" i="2"/>
  <c r="GQ111" i="2"/>
  <c r="GU111" i="2"/>
  <c r="GY111" i="2"/>
  <c r="HC111" i="2"/>
  <c r="B112" i="2"/>
  <c r="N112" i="2"/>
  <c r="R112" i="2"/>
  <c r="V112" i="2"/>
  <c r="Z112" i="2"/>
  <c r="AD112" i="2"/>
  <c r="AH112" i="2"/>
  <c r="AL112" i="2"/>
  <c r="AP112" i="2"/>
  <c r="AT112" i="2"/>
  <c r="AX112" i="2"/>
  <c r="BB112" i="2"/>
  <c r="BF112" i="2"/>
  <c r="BJ112" i="2"/>
  <c r="BN112" i="2"/>
  <c r="BR112" i="2"/>
  <c r="BV112" i="2"/>
  <c r="BZ112" i="2"/>
  <c r="CD112" i="2"/>
  <c r="CH112" i="2"/>
  <c r="CL112" i="2"/>
  <c r="CP112" i="2"/>
  <c r="CT112" i="2"/>
  <c r="CX112" i="2"/>
  <c r="DB112" i="2"/>
  <c r="DF112" i="2"/>
  <c r="DJ112" i="2"/>
  <c r="DN112" i="2"/>
  <c r="DR112" i="2"/>
  <c r="DV112" i="2"/>
  <c r="DZ112" i="2"/>
  <c r="ED112" i="2"/>
  <c r="EH112" i="2"/>
  <c r="EL112" i="2"/>
  <c r="EP112" i="2"/>
  <c r="ET112" i="2"/>
  <c r="EX112" i="2"/>
  <c r="FB112" i="2"/>
  <c r="FF112" i="2"/>
  <c r="FJ112" i="2"/>
  <c r="FN112" i="2"/>
  <c r="FR112" i="2"/>
  <c r="GH112" i="2"/>
  <c r="GL112" i="2"/>
  <c r="GP112" i="2"/>
  <c r="GT112" i="2"/>
  <c r="GX112" i="2"/>
  <c r="HB112" i="2"/>
  <c r="B113" i="2"/>
  <c r="N113" i="2"/>
  <c r="R113" i="2"/>
  <c r="V113" i="2"/>
  <c r="Z113" i="2"/>
  <c r="AD113" i="2"/>
  <c r="AH113" i="2"/>
  <c r="AL113" i="2"/>
  <c r="AP113" i="2"/>
  <c r="AT113" i="2"/>
  <c r="AX113" i="2"/>
  <c r="BB113" i="2"/>
  <c r="BF113" i="2"/>
  <c r="BJ113" i="2"/>
  <c r="BN113" i="2"/>
  <c r="BR113" i="2"/>
  <c r="BV113" i="2"/>
  <c r="BZ113" i="2"/>
  <c r="CD113" i="2"/>
  <c r="CH113" i="2"/>
  <c r="CL113" i="2"/>
  <c r="CP113" i="2"/>
  <c r="CT113" i="2"/>
  <c r="CX113" i="2"/>
  <c r="DB113" i="2"/>
  <c r="DF113" i="2"/>
  <c r="DJ113" i="2"/>
  <c r="DN113" i="2"/>
  <c r="DR113" i="2"/>
  <c r="DV113" i="2"/>
  <c r="DZ113" i="2"/>
  <c r="ED113" i="2"/>
  <c r="EH113" i="2"/>
  <c r="EL113" i="2"/>
  <c r="EP113" i="2"/>
  <c r="ET113" i="2"/>
  <c r="EX113" i="2"/>
  <c r="FB113" i="2"/>
  <c r="FF113" i="2"/>
  <c r="FJ113" i="2"/>
  <c r="FN113" i="2"/>
  <c r="FR113" i="2"/>
  <c r="GH113" i="2"/>
  <c r="GL113" i="2"/>
  <c r="GP113" i="2"/>
  <c r="GT113" i="2"/>
  <c r="GX113" i="2"/>
  <c r="HB113" i="2"/>
  <c r="B114" i="2"/>
  <c r="N114" i="2"/>
  <c r="R114" i="2"/>
  <c r="V114" i="2"/>
  <c r="Z114" i="2"/>
  <c r="AD114" i="2"/>
  <c r="AH114" i="2"/>
  <c r="AL114" i="2"/>
  <c r="AP114" i="2"/>
  <c r="AT114" i="2"/>
  <c r="AX114" i="2"/>
  <c r="BB114" i="2"/>
  <c r="BF114" i="2"/>
  <c r="BJ114" i="2"/>
  <c r="BN114" i="2"/>
  <c r="BR114" i="2"/>
  <c r="BV114" i="2"/>
  <c r="BZ114" i="2"/>
  <c r="CD114" i="2"/>
  <c r="CH114" i="2"/>
  <c r="CL114" i="2"/>
  <c r="CP114" i="2"/>
  <c r="CT114" i="2"/>
  <c r="CX114" i="2"/>
  <c r="DB114" i="2"/>
  <c r="DF114" i="2"/>
  <c r="DJ114" i="2"/>
  <c r="DN114" i="2"/>
  <c r="DR114" i="2"/>
  <c r="DV114" i="2"/>
  <c r="DZ114" i="2"/>
  <c r="ED114" i="2"/>
  <c r="EH114" i="2"/>
  <c r="EL114" i="2"/>
  <c r="EP114" i="2"/>
  <c r="ET114" i="2"/>
  <c r="EX114" i="2"/>
  <c r="FB114" i="2"/>
  <c r="FF114" i="2"/>
  <c r="FJ114" i="2"/>
  <c r="FN114" i="2"/>
  <c r="FR114" i="2"/>
  <c r="GH114" i="2"/>
  <c r="GL114" i="2"/>
  <c r="GP114" i="2"/>
  <c r="GT114" i="2"/>
  <c r="GX114" i="2"/>
  <c r="HB114" i="2"/>
  <c r="A115" i="2"/>
  <c r="I115" i="2"/>
  <c r="Q115" i="2"/>
  <c r="U115" i="2"/>
  <c r="Y115" i="2"/>
  <c r="AC115" i="2"/>
  <c r="AG115" i="2"/>
  <c r="AK115" i="2"/>
  <c r="AO115" i="2"/>
  <c r="AS115" i="2"/>
  <c r="AW115" i="2"/>
  <c r="BA115" i="2"/>
  <c r="BE115" i="2"/>
  <c r="BI115" i="2"/>
  <c r="BM115" i="2"/>
  <c r="BQ115" i="2"/>
  <c r="BU115" i="2"/>
  <c r="BY115" i="2"/>
  <c r="CC115" i="2"/>
  <c r="CG115" i="2"/>
  <c r="CK115" i="2"/>
  <c r="CO115" i="2"/>
  <c r="CS115" i="2"/>
  <c r="CW115" i="2"/>
  <c r="DA115" i="2"/>
  <c r="DE115" i="2"/>
  <c r="DI115" i="2"/>
  <c r="DM115" i="2"/>
  <c r="DQ115" i="2"/>
  <c r="DU115" i="2"/>
  <c r="DY115" i="2"/>
  <c r="EC115" i="2"/>
  <c r="EG115" i="2"/>
  <c r="EK115" i="2"/>
  <c r="EO115" i="2"/>
  <c r="ES115" i="2"/>
  <c r="EW115" i="2"/>
  <c r="FA115" i="2"/>
  <c r="FE115" i="2"/>
  <c r="FI115" i="2"/>
  <c r="FM115" i="2"/>
  <c r="FQ115" i="2"/>
  <c r="GK115" i="2"/>
  <c r="GO115" i="2"/>
  <c r="GS115" i="2"/>
  <c r="GW115" i="2"/>
  <c r="HA115" i="2"/>
  <c r="D116" i="2"/>
  <c r="P116" i="2"/>
  <c r="T116" i="2"/>
  <c r="X116" i="2"/>
  <c r="AB116" i="2"/>
  <c r="AF116" i="2"/>
  <c r="AJ116" i="2"/>
  <c r="AN116" i="2"/>
  <c r="AR116" i="2"/>
  <c r="AV116" i="2"/>
  <c r="AZ116" i="2"/>
  <c r="BD116" i="2"/>
  <c r="BH116" i="2"/>
  <c r="BL116" i="2"/>
  <c r="BP116" i="2"/>
  <c r="BT116" i="2"/>
  <c r="BX116" i="2"/>
  <c r="CB116" i="2"/>
  <c r="CF116" i="2"/>
  <c r="CJ116" i="2"/>
  <c r="CN116" i="2"/>
  <c r="CR116" i="2"/>
  <c r="CV116" i="2"/>
  <c r="CZ116" i="2"/>
  <c r="DD116" i="2"/>
  <c r="DH116" i="2"/>
  <c r="DL116" i="2"/>
  <c r="DP116" i="2"/>
  <c r="DT116" i="2"/>
  <c r="DX116" i="2"/>
  <c r="EB116" i="2"/>
  <c r="EF116" i="2"/>
  <c r="EJ116" i="2"/>
  <c r="EN116" i="2"/>
  <c r="ER116" i="2"/>
  <c r="EV116" i="2"/>
  <c r="EZ116" i="2"/>
  <c r="FD116" i="2"/>
  <c r="FH116" i="2"/>
  <c r="FL116" i="2"/>
  <c r="FP116" i="2"/>
  <c r="FT116" i="2"/>
  <c r="GJ116" i="2"/>
  <c r="GN116" i="2"/>
  <c r="GR116" i="2"/>
  <c r="GV116" i="2"/>
  <c r="GZ116" i="2"/>
  <c r="HD116" i="2"/>
  <c r="D117" i="2"/>
  <c r="P117" i="2"/>
  <c r="T117" i="2"/>
  <c r="X117" i="2"/>
  <c r="AB117" i="2"/>
  <c r="AF117" i="2"/>
  <c r="AJ117" i="2"/>
  <c r="AN117" i="2"/>
  <c r="AR117" i="2"/>
  <c r="AV117" i="2"/>
  <c r="AZ117" i="2"/>
  <c r="BD117" i="2"/>
  <c r="BH117" i="2"/>
  <c r="BL117" i="2"/>
  <c r="BP117" i="2"/>
  <c r="BT117" i="2"/>
  <c r="BX117" i="2"/>
  <c r="CB117" i="2"/>
  <c r="CF117" i="2"/>
  <c r="CJ117" i="2"/>
  <c r="CN117" i="2"/>
  <c r="CR117" i="2"/>
  <c r="CV117" i="2"/>
  <c r="CZ117" i="2"/>
  <c r="DD117" i="2"/>
  <c r="DH117" i="2"/>
  <c r="DL117" i="2"/>
  <c r="DP117" i="2"/>
  <c r="DT117" i="2"/>
  <c r="DX117" i="2"/>
  <c r="EB117" i="2"/>
  <c r="EF117" i="2"/>
  <c r="EJ117" i="2"/>
  <c r="EN117" i="2"/>
  <c r="ER117" i="2"/>
  <c r="EV117" i="2"/>
  <c r="EZ117" i="2"/>
  <c r="FD117" i="2"/>
  <c r="FH117" i="2"/>
  <c r="FL117" i="2"/>
  <c r="FP117" i="2"/>
  <c r="GJ117" i="2"/>
  <c r="GN117" i="2"/>
  <c r="GR117" i="2"/>
  <c r="GV117" i="2"/>
  <c r="GZ117" i="2"/>
  <c r="HD117" i="2"/>
  <c r="D118" i="2"/>
  <c r="P118" i="2"/>
  <c r="T118" i="2"/>
  <c r="X118" i="2"/>
  <c r="AB118" i="2"/>
  <c r="AF118" i="2"/>
  <c r="AJ118" i="2"/>
  <c r="AN118" i="2"/>
  <c r="AR118" i="2"/>
  <c r="AV118" i="2"/>
  <c r="AZ118" i="2"/>
  <c r="BD118" i="2"/>
  <c r="BH118" i="2"/>
  <c r="BL118" i="2"/>
  <c r="BP118" i="2"/>
  <c r="BT118" i="2"/>
  <c r="BX118" i="2"/>
  <c r="CB118" i="2"/>
  <c r="CF118" i="2"/>
  <c r="CJ118" i="2"/>
  <c r="CN118" i="2"/>
  <c r="CR118" i="2"/>
  <c r="CV118" i="2"/>
  <c r="CZ118" i="2"/>
  <c r="DD118" i="2"/>
  <c r="DH118" i="2"/>
  <c r="DL118" i="2"/>
  <c r="DP118" i="2"/>
  <c r="DT118" i="2"/>
  <c r="DX118" i="2"/>
  <c r="EB118" i="2"/>
  <c r="EF118" i="2"/>
  <c r="EJ118" i="2"/>
  <c r="EN118" i="2"/>
  <c r="ER118" i="2"/>
  <c r="EV118" i="2"/>
  <c r="EZ118" i="2"/>
  <c r="FD118" i="2"/>
  <c r="FH118" i="2"/>
  <c r="FL118" i="2"/>
  <c r="FP118" i="2"/>
  <c r="FT118" i="2"/>
  <c r="GJ118" i="2"/>
  <c r="GN118" i="2"/>
  <c r="GR118" i="2"/>
  <c r="GV118" i="2"/>
  <c r="GZ118" i="2"/>
  <c r="HD118" i="2"/>
  <c r="C119" i="2"/>
  <c r="O119" i="2"/>
  <c r="S119" i="2"/>
  <c r="W119" i="2"/>
  <c r="AA119" i="2"/>
  <c r="AE119" i="2"/>
  <c r="AI119" i="2"/>
  <c r="AM119" i="2"/>
  <c r="AQ119" i="2"/>
  <c r="AU119" i="2"/>
  <c r="AY119" i="2"/>
  <c r="BC119" i="2"/>
  <c r="BG119" i="2"/>
  <c r="BK119" i="2"/>
  <c r="BO119" i="2"/>
  <c r="BS119" i="2"/>
  <c r="BW119" i="2"/>
  <c r="CA119" i="2"/>
  <c r="CE119" i="2"/>
  <c r="CI119" i="2"/>
  <c r="CM119" i="2"/>
  <c r="CQ119" i="2"/>
  <c r="CU119" i="2"/>
  <c r="CY119" i="2"/>
  <c r="DC119" i="2"/>
  <c r="DG119" i="2"/>
  <c r="DK119" i="2"/>
  <c r="DO119" i="2"/>
  <c r="DS119" i="2"/>
  <c r="DW119" i="2"/>
  <c r="EA119" i="2"/>
  <c r="EE119" i="2"/>
  <c r="EI119" i="2"/>
  <c r="EM119" i="2"/>
  <c r="EQ119" i="2"/>
  <c r="EU119" i="2"/>
  <c r="EY119" i="2"/>
  <c r="FC119" i="2"/>
  <c r="FG119" i="2"/>
  <c r="FK119" i="2"/>
  <c r="FO119" i="2"/>
  <c r="FS119" i="2"/>
  <c r="GM119" i="2"/>
  <c r="GQ119" i="2"/>
  <c r="GU119" i="2"/>
  <c r="GY119" i="2"/>
  <c r="HC119" i="2"/>
  <c r="B120" i="2"/>
  <c r="N120" i="2"/>
  <c r="R120" i="2"/>
  <c r="V120" i="2"/>
  <c r="Z120" i="2"/>
  <c r="AD120" i="2"/>
  <c r="AH120" i="2"/>
  <c r="AL120" i="2"/>
  <c r="AP120" i="2"/>
  <c r="AT120" i="2"/>
  <c r="AX120" i="2"/>
  <c r="BB120" i="2"/>
  <c r="BF120" i="2"/>
  <c r="BJ120" i="2"/>
  <c r="BN120" i="2"/>
  <c r="BR120" i="2"/>
  <c r="BV120" i="2"/>
  <c r="BZ120" i="2"/>
  <c r="CD120" i="2"/>
  <c r="CH120" i="2"/>
  <c r="CL120" i="2"/>
  <c r="CP120" i="2"/>
  <c r="CT120" i="2"/>
  <c r="CX120" i="2"/>
  <c r="DB120" i="2"/>
  <c r="DF120" i="2"/>
  <c r="DJ120" i="2"/>
  <c r="DN120" i="2"/>
  <c r="DR120" i="2"/>
  <c r="DV120" i="2"/>
  <c r="DZ120" i="2"/>
  <c r="ED120" i="2"/>
  <c r="EH120" i="2"/>
  <c r="EL120" i="2"/>
  <c r="EP120" i="2"/>
  <c r="ET120" i="2"/>
  <c r="EX120" i="2"/>
  <c r="FB120" i="2"/>
  <c r="FF120" i="2"/>
  <c r="FJ120" i="2"/>
  <c r="FN120" i="2"/>
  <c r="FR120" i="2"/>
  <c r="GH120" i="2"/>
  <c r="GL120" i="2"/>
  <c r="GP120" i="2"/>
  <c r="GT120" i="2"/>
  <c r="GX120" i="2"/>
  <c r="HB120" i="2"/>
  <c r="B121" i="2"/>
  <c r="N121" i="2"/>
  <c r="R121" i="2"/>
  <c r="V121" i="2"/>
  <c r="Z121" i="2"/>
  <c r="AD121" i="2"/>
  <c r="AH121" i="2"/>
  <c r="AL121" i="2"/>
  <c r="AP121" i="2"/>
  <c r="AT121" i="2"/>
  <c r="AX121" i="2"/>
  <c r="BB121" i="2"/>
  <c r="BF121" i="2"/>
  <c r="BJ121" i="2"/>
  <c r="BN121" i="2"/>
  <c r="BR121" i="2"/>
  <c r="BV121" i="2"/>
  <c r="BZ121" i="2"/>
  <c r="CD121" i="2"/>
  <c r="CH121" i="2"/>
  <c r="CL121" i="2"/>
  <c r="CP121" i="2"/>
  <c r="CT121" i="2"/>
  <c r="CX121" i="2"/>
  <c r="DB121" i="2"/>
  <c r="DF121" i="2"/>
  <c r="DJ121" i="2"/>
  <c r="DN121" i="2"/>
  <c r="DR121" i="2"/>
  <c r="DV121" i="2"/>
  <c r="DZ121" i="2"/>
  <c r="ED121" i="2"/>
  <c r="EH121" i="2"/>
  <c r="EL121" i="2"/>
  <c r="EP121" i="2"/>
  <c r="ET121" i="2"/>
  <c r="EX121" i="2"/>
  <c r="FB121" i="2"/>
  <c r="FF121" i="2"/>
  <c r="FJ121" i="2"/>
  <c r="FN121" i="2"/>
  <c r="FR121" i="2"/>
  <c r="GH121" i="2"/>
  <c r="GL121" i="2"/>
  <c r="GP121" i="2"/>
  <c r="GT121" i="2"/>
  <c r="GX121" i="2"/>
  <c r="HB121" i="2"/>
  <c r="B122" i="2"/>
  <c r="N122" i="2"/>
  <c r="R122" i="2"/>
  <c r="V122" i="2"/>
  <c r="Z122" i="2"/>
  <c r="AD122" i="2"/>
  <c r="AH122" i="2"/>
  <c r="AL122" i="2"/>
  <c r="AP122" i="2"/>
  <c r="AT122" i="2"/>
  <c r="AX122" i="2"/>
  <c r="BB122" i="2"/>
  <c r="BF122" i="2"/>
  <c r="BJ122" i="2"/>
  <c r="BN122" i="2"/>
  <c r="BR122" i="2"/>
  <c r="BV122" i="2"/>
  <c r="BZ122" i="2"/>
  <c r="CD122" i="2"/>
  <c r="CH122" i="2"/>
  <c r="CL122" i="2"/>
  <c r="CP122" i="2"/>
  <c r="CT122" i="2"/>
  <c r="CX122" i="2"/>
  <c r="DB122" i="2"/>
  <c r="DF122" i="2"/>
  <c r="DJ122" i="2"/>
  <c r="DN122" i="2"/>
  <c r="DR122" i="2"/>
  <c r="DV122" i="2"/>
  <c r="DZ122" i="2"/>
  <c r="ED122" i="2"/>
  <c r="EH122" i="2"/>
  <c r="EL122" i="2"/>
  <c r="EP122" i="2"/>
  <c r="ET122" i="2"/>
  <c r="EX122" i="2"/>
  <c r="FB122" i="2"/>
  <c r="FF122" i="2"/>
  <c r="EY95" i="2"/>
  <c r="EZ100" i="2"/>
  <c r="BL102" i="2"/>
  <c r="DK103" i="2"/>
  <c r="FJ104" i="2"/>
  <c r="N106" i="2"/>
  <c r="CO106" i="2"/>
  <c r="FA106" i="2"/>
  <c r="P107" i="2"/>
  <c r="CB107" i="2"/>
  <c r="EN107" i="2"/>
  <c r="GZ107" i="2"/>
  <c r="BO108" i="2"/>
  <c r="EA108" i="2"/>
  <c r="GM108" i="2"/>
  <c r="BC109" i="2"/>
  <c r="DO109" i="2"/>
  <c r="AQ110" i="2"/>
  <c r="DC110" i="2"/>
  <c r="FO110" i="2"/>
  <c r="X111" i="2"/>
  <c r="AR111" i="2"/>
  <c r="BH111" i="2"/>
  <c r="BX111" i="2"/>
  <c r="CN111" i="2"/>
  <c r="DD111" i="2"/>
  <c r="DT111" i="2"/>
  <c r="EJ111" i="2"/>
  <c r="EZ111" i="2"/>
  <c r="FP111" i="2"/>
  <c r="GV111" i="2"/>
  <c r="O112" i="2"/>
  <c r="AE112" i="2"/>
  <c r="AU112" i="2"/>
  <c r="BK112" i="2"/>
  <c r="CA112" i="2"/>
  <c r="CQ112" i="2"/>
  <c r="DG112" i="2"/>
  <c r="DW112" i="2"/>
  <c r="EM112" i="2"/>
  <c r="FC112" i="2"/>
  <c r="FS112" i="2"/>
  <c r="GY112" i="2"/>
  <c r="S113" i="2"/>
  <c r="AI113" i="2"/>
  <c r="AY113" i="2"/>
  <c r="BO113" i="2"/>
  <c r="CE113" i="2"/>
  <c r="CU113" i="2"/>
  <c r="DK113" i="2"/>
  <c r="EA113" i="2"/>
  <c r="EQ113" i="2"/>
  <c r="FG113" i="2"/>
  <c r="GM113" i="2"/>
  <c r="HC113" i="2"/>
  <c r="W114" i="2"/>
  <c r="AM114" i="2"/>
  <c r="BC114" i="2"/>
  <c r="BS114" i="2"/>
  <c r="CI114" i="2"/>
  <c r="CY114" i="2"/>
  <c r="DO114" i="2"/>
  <c r="EE114" i="2"/>
  <c r="EU114" i="2"/>
  <c r="FK114" i="2"/>
  <c r="GQ114" i="2"/>
  <c r="B115" i="2"/>
  <c r="Z115" i="2"/>
  <c r="AP115" i="2"/>
  <c r="BF115" i="2"/>
  <c r="BV115" i="2"/>
  <c r="CL115" i="2"/>
  <c r="DB115" i="2"/>
  <c r="DR115" i="2"/>
  <c r="EH115" i="2"/>
  <c r="EX115" i="2"/>
  <c r="FN115" i="2"/>
  <c r="GT115" i="2"/>
  <c r="I116" i="2"/>
  <c r="AC116" i="2"/>
  <c r="AS116" i="2"/>
  <c r="BI116" i="2"/>
  <c r="BY116" i="2"/>
  <c r="CO116" i="2"/>
  <c r="DE116" i="2"/>
  <c r="DU116" i="2"/>
  <c r="EK116" i="2"/>
  <c r="FA116" i="2"/>
  <c r="FQ116" i="2"/>
  <c r="GW116" i="2"/>
  <c r="Q117" i="2"/>
  <c r="AG117" i="2"/>
  <c r="AW117" i="2"/>
  <c r="BM117" i="2"/>
  <c r="CC117" i="2"/>
  <c r="CS117" i="2"/>
  <c r="DI117" i="2"/>
  <c r="DY117" i="2"/>
  <c r="EO117" i="2"/>
  <c r="FE117" i="2"/>
  <c r="GK117" i="2"/>
  <c r="HA117" i="2"/>
  <c r="U118" i="2"/>
  <c r="AK118" i="2"/>
  <c r="BA118" i="2"/>
  <c r="BQ118" i="2"/>
  <c r="CG118" i="2"/>
  <c r="CW118" i="2"/>
  <c r="DM118" i="2"/>
  <c r="EC118" i="2"/>
  <c r="ES118" i="2"/>
  <c r="FI118" i="2"/>
  <c r="GO118" i="2"/>
  <c r="X119" i="2"/>
  <c r="AN119" i="2"/>
  <c r="BD119" i="2"/>
  <c r="BT119" i="2"/>
  <c r="CJ119" i="2"/>
  <c r="CZ119" i="2"/>
  <c r="DP119" i="2"/>
  <c r="EF119" i="2"/>
  <c r="EV119" i="2"/>
  <c r="FL119" i="2"/>
  <c r="GR119" i="2"/>
  <c r="C120" i="2"/>
  <c r="AA120" i="2"/>
  <c r="AQ120" i="2"/>
  <c r="BG120" i="2"/>
  <c r="BW120" i="2"/>
  <c r="CM120" i="2"/>
  <c r="DC120" i="2"/>
  <c r="DS120" i="2"/>
  <c r="EI120" i="2"/>
  <c r="EY120" i="2"/>
  <c r="FO120" i="2"/>
  <c r="GU120" i="2"/>
  <c r="O121" i="2"/>
  <c r="AE121" i="2"/>
  <c r="AU121" i="2"/>
  <c r="BK121" i="2"/>
  <c r="CA121" i="2"/>
  <c r="CQ121" i="2"/>
  <c r="DG121" i="2"/>
  <c r="DW121" i="2"/>
  <c r="EM121" i="2"/>
  <c r="FC121" i="2"/>
  <c r="FS121" i="2"/>
  <c r="GY121" i="2"/>
  <c r="S122" i="2"/>
  <c r="AI122" i="2"/>
  <c r="AY122" i="2"/>
  <c r="BO122" i="2"/>
  <c r="CE122" i="2"/>
  <c r="CU122" i="2"/>
  <c r="DK122" i="2"/>
  <c r="EA122" i="2"/>
  <c r="EQ122" i="2"/>
  <c r="FG122" i="2"/>
  <c r="FL122" i="2"/>
  <c r="FP122" i="2"/>
  <c r="GJ122" i="2"/>
  <c r="GN122" i="2"/>
  <c r="GR122" i="2"/>
  <c r="GV122" i="2"/>
  <c r="GZ122" i="2"/>
  <c r="HD122" i="2"/>
  <c r="C123" i="2"/>
  <c r="O123" i="2"/>
  <c r="S123" i="2"/>
  <c r="W123" i="2"/>
  <c r="AA123" i="2"/>
  <c r="AE123" i="2"/>
  <c r="AI123" i="2"/>
  <c r="AM123" i="2"/>
  <c r="AQ123" i="2"/>
  <c r="AU123" i="2"/>
  <c r="AY123" i="2"/>
  <c r="BC123" i="2"/>
  <c r="BG123" i="2"/>
  <c r="BK123" i="2"/>
  <c r="BO123" i="2"/>
  <c r="BS123" i="2"/>
  <c r="BW123" i="2"/>
  <c r="CA123" i="2"/>
  <c r="CE123" i="2"/>
  <c r="CI123" i="2"/>
  <c r="CM123" i="2"/>
  <c r="CQ123" i="2"/>
  <c r="CU123" i="2"/>
  <c r="CY123" i="2"/>
  <c r="DC123" i="2"/>
  <c r="DG123" i="2"/>
  <c r="DK123" i="2"/>
  <c r="DO123" i="2"/>
  <c r="DS123" i="2"/>
  <c r="DW123" i="2"/>
  <c r="EA123" i="2"/>
  <c r="EE123" i="2"/>
  <c r="EI123" i="2"/>
  <c r="EM123" i="2"/>
  <c r="EQ123" i="2"/>
  <c r="EU123" i="2"/>
  <c r="EY123" i="2"/>
  <c r="FC123" i="2"/>
  <c r="FG123" i="2"/>
  <c r="FK123" i="2"/>
  <c r="FO123" i="2"/>
  <c r="FS123" i="2"/>
  <c r="GM123" i="2"/>
  <c r="GQ123" i="2"/>
  <c r="GU123" i="2"/>
  <c r="GY123" i="2"/>
  <c r="HC123" i="2"/>
  <c r="B124" i="2"/>
  <c r="N124" i="2"/>
  <c r="R124" i="2"/>
  <c r="V124" i="2"/>
  <c r="Z124" i="2"/>
  <c r="AD124" i="2"/>
  <c r="AH124" i="2"/>
  <c r="AL124" i="2"/>
  <c r="AP124" i="2"/>
  <c r="AT124" i="2"/>
  <c r="AX124" i="2"/>
  <c r="BB124" i="2"/>
  <c r="BF124" i="2"/>
  <c r="BJ124" i="2"/>
  <c r="BN124" i="2"/>
  <c r="BR124" i="2"/>
  <c r="BV124" i="2"/>
  <c r="BZ124" i="2"/>
  <c r="CD124" i="2"/>
  <c r="CH124" i="2"/>
  <c r="CL124" i="2"/>
  <c r="CP124" i="2"/>
  <c r="CT124" i="2"/>
  <c r="CX124" i="2"/>
  <c r="DB124" i="2"/>
  <c r="DF124" i="2"/>
  <c r="DJ124" i="2"/>
  <c r="DN124" i="2"/>
  <c r="DR124" i="2"/>
  <c r="DV124" i="2"/>
  <c r="DZ124" i="2"/>
  <c r="ED124" i="2"/>
  <c r="EH124" i="2"/>
  <c r="EL124" i="2"/>
  <c r="EP124" i="2"/>
  <c r="ET124" i="2"/>
  <c r="EX124" i="2"/>
  <c r="FB124" i="2"/>
  <c r="FF124" i="2"/>
  <c r="FJ124" i="2"/>
  <c r="FN124" i="2"/>
  <c r="FR124" i="2"/>
  <c r="GH124" i="2"/>
  <c r="GL124" i="2"/>
  <c r="GP124" i="2"/>
  <c r="GT124" i="2"/>
  <c r="GX124" i="2"/>
  <c r="HB124" i="2"/>
  <c r="B125" i="2"/>
  <c r="N125" i="2"/>
  <c r="R125" i="2"/>
  <c r="V125" i="2"/>
  <c r="Z125" i="2"/>
  <c r="AD125" i="2"/>
  <c r="AH125" i="2"/>
  <c r="AL125" i="2"/>
  <c r="AP125" i="2"/>
  <c r="AT125" i="2"/>
  <c r="AX125" i="2"/>
  <c r="BB125" i="2"/>
  <c r="BF125" i="2"/>
  <c r="BJ125" i="2"/>
  <c r="BN125" i="2"/>
  <c r="BR125" i="2"/>
  <c r="BV125" i="2"/>
  <c r="BZ125" i="2"/>
  <c r="CD125" i="2"/>
  <c r="CH125" i="2"/>
  <c r="CL125" i="2"/>
  <c r="CP125" i="2"/>
  <c r="CT125" i="2"/>
  <c r="CX125" i="2"/>
  <c r="DB125" i="2"/>
  <c r="DF125" i="2"/>
  <c r="DJ125" i="2"/>
  <c r="DN125" i="2"/>
  <c r="DR125" i="2"/>
  <c r="DV125" i="2"/>
  <c r="DZ125" i="2"/>
  <c r="ED125" i="2"/>
  <c r="EH125" i="2"/>
  <c r="EL125" i="2"/>
  <c r="EP125" i="2"/>
  <c r="ET125" i="2"/>
  <c r="EX125" i="2"/>
  <c r="FB125" i="2"/>
  <c r="FF125" i="2"/>
  <c r="FJ125" i="2"/>
  <c r="FN125" i="2"/>
  <c r="FR125" i="2"/>
  <c r="GH125" i="2"/>
  <c r="GL125" i="2"/>
  <c r="GP125" i="2"/>
  <c r="GT125" i="2"/>
  <c r="GX125" i="2"/>
  <c r="HB125" i="2"/>
  <c r="B126" i="2"/>
  <c r="N126" i="2"/>
  <c r="R126" i="2"/>
  <c r="V126" i="2"/>
  <c r="Z126" i="2"/>
  <c r="AD126" i="2"/>
  <c r="AH126" i="2"/>
  <c r="AL126" i="2"/>
  <c r="AP126" i="2"/>
  <c r="AT126" i="2"/>
  <c r="AX126" i="2"/>
  <c r="BB126" i="2"/>
  <c r="BF126" i="2"/>
  <c r="BJ126" i="2"/>
  <c r="BN126" i="2"/>
  <c r="BR126" i="2"/>
  <c r="BV126" i="2"/>
  <c r="BZ126" i="2"/>
  <c r="CD126" i="2"/>
  <c r="CH126" i="2"/>
  <c r="CL126" i="2"/>
  <c r="CP126" i="2"/>
  <c r="CT126" i="2"/>
  <c r="CX126" i="2"/>
  <c r="DB126" i="2"/>
  <c r="DF126" i="2"/>
  <c r="DJ126" i="2"/>
  <c r="DN126" i="2"/>
  <c r="DR126" i="2"/>
  <c r="DV126" i="2"/>
  <c r="DZ126" i="2"/>
  <c r="ED126" i="2"/>
  <c r="EH126" i="2"/>
  <c r="EL126" i="2"/>
  <c r="EP126" i="2"/>
  <c r="ET126" i="2"/>
  <c r="EX126" i="2"/>
  <c r="FB126" i="2"/>
  <c r="FF126" i="2"/>
  <c r="FJ126" i="2"/>
  <c r="FN126" i="2"/>
  <c r="FR126" i="2"/>
  <c r="GH126" i="2"/>
  <c r="GL126" i="2"/>
  <c r="GP126" i="2"/>
  <c r="GT126" i="2"/>
  <c r="GX126" i="2"/>
  <c r="HB126" i="2"/>
  <c r="A127" i="2"/>
  <c r="I127" i="2"/>
  <c r="Q127" i="2"/>
  <c r="U127" i="2"/>
  <c r="Y127" i="2"/>
  <c r="AC127" i="2"/>
  <c r="AG127" i="2"/>
  <c r="AK127" i="2"/>
  <c r="AO127" i="2"/>
  <c r="AS127" i="2"/>
  <c r="AW127" i="2"/>
  <c r="BA127" i="2"/>
  <c r="BE127" i="2"/>
  <c r="BI127" i="2"/>
  <c r="BM127" i="2"/>
  <c r="BQ127" i="2"/>
  <c r="BU127" i="2"/>
  <c r="BY127" i="2"/>
  <c r="CC127" i="2"/>
  <c r="CG127" i="2"/>
  <c r="CK127" i="2"/>
  <c r="CO127" i="2"/>
  <c r="CS127" i="2"/>
  <c r="CW127" i="2"/>
  <c r="DA127" i="2"/>
  <c r="DE127" i="2"/>
  <c r="DI127" i="2"/>
  <c r="DM127" i="2"/>
  <c r="DQ127" i="2"/>
  <c r="DU127" i="2"/>
  <c r="DY127" i="2"/>
  <c r="EC127" i="2"/>
  <c r="EG127" i="2"/>
  <c r="EK127" i="2"/>
  <c r="EO127" i="2"/>
  <c r="ES127" i="2"/>
  <c r="EW127" i="2"/>
  <c r="FA127" i="2"/>
  <c r="FE127" i="2"/>
  <c r="FI127" i="2"/>
  <c r="FM127" i="2"/>
  <c r="FQ127" i="2"/>
  <c r="GK127" i="2"/>
  <c r="GO127" i="2"/>
  <c r="GS127" i="2"/>
  <c r="GW127" i="2"/>
  <c r="HA127" i="2"/>
  <c r="D128" i="2"/>
  <c r="P128" i="2"/>
  <c r="T128" i="2"/>
  <c r="X128" i="2"/>
  <c r="AB128" i="2"/>
  <c r="AF128" i="2"/>
  <c r="AJ128" i="2"/>
  <c r="AN128" i="2"/>
  <c r="AR128" i="2"/>
  <c r="AV128" i="2"/>
  <c r="AZ128" i="2"/>
  <c r="BD128" i="2"/>
  <c r="BH128" i="2"/>
  <c r="BL128" i="2"/>
  <c r="BP128" i="2"/>
  <c r="BT128" i="2"/>
  <c r="BX128" i="2"/>
  <c r="CB128" i="2"/>
  <c r="CF128" i="2"/>
  <c r="CJ128" i="2"/>
  <c r="CN128" i="2"/>
  <c r="CR128" i="2"/>
  <c r="CV128" i="2"/>
  <c r="CZ128" i="2"/>
  <c r="DD128" i="2"/>
  <c r="DH128" i="2"/>
  <c r="DL128" i="2"/>
  <c r="DP128" i="2"/>
  <c r="DT128" i="2"/>
  <c r="DX128" i="2"/>
  <c r="EB128" i="2"/>
  <c r="EF128" i="2"/>
  <c r="EJ128" i="2"/>
  <c r="EN128" i="2"/>
  <c r="ER128" i="2"/>
  <c r="EV128" i="2"/>
  <c r="EZ128" i="2"/>
  <c r="FD128" i="2"/>
  <c r="FH128" i="2"/>
  <c r="FL128" i="2"/>
  <c r="FP128" i="2"/>
  <c r="GJ128" i="2"/>
  <c r="GN128" i="2"/>
  <c r="GR128" i="2"/>
  <c r="GV128" i="2"/>
  <c r="GZ128" i="2"/>
  <c r="HD128" i="2"/>
  <c r="D129" i="2"/>
  <c r="P129" i="2"/>
  <c r="T129" i="2"/>
  <c r="X129" i="2"/>
  <c r="AB129" i="2"/>
  <c r="AF129" i="2"/>
  <c r="AJ129" i="2"/>
  <c r="AN129" i="2"/>
  <c r="AR129" i="2"/>
  <c r="AV129" i="2"/>
  <c r="AZ129" i="2"/>
  <c r="BD129" i="2"/>
  <c r="BH129" i="2"/>
  <c r="BL129" i="2"/>
  <c r="BP129" i="2"/>
  <c r="BT129" i="2"/>
  <c r="BX129" i="2"/>
  <c r="CB129" i="2"/>
  <c r="CF129" i="2"/>
  <c r="CJ129" i="2"/>
  <c r="CN129" i="2"/>
  <c r="CR129" i="2"/>
  <c r="CV129" i="2"/>
  <c r="CZ129" i="2"/>
  <c r="DD129" i="2"/>
  <c r="DH129" i="2"/>
  <c r="DL129" i="2"/>
  <c r="DP129" i="2"/>
  <c r="DT129" i="2"/>
  <c r="DX129" i="2"/>
  <c r="EB129" i="2"/>
  <c r="EF129" i="2"/>
  <c r="EJ129" i="2"/>
  <c r="EN129" i="2"/>
  <c r="ER129" i="2"/>
  <c r="EV129" i="2"/>
  <c r="EZ129" i="2"/>
  <c r="FD129" i="2"/>
  <c r="FH129" i="2"/>
  <c r="FL129" i="2"/>
  <c r="FP129" i="2"/>
  <c r="GJ129" i="2"/>
  <c r="GN129" i="2"/>
  <c r="GR129" i="2"/>
  <c r="GX96" i="2"/>
  <c r="BX101" i="2"/>
  <c r="DX102" i="2"/>
  <c r="Z105" i="2"/>
  <c r="AS106" i="2"/>
  <c r="DE106" i="2"/>
  <c r="FQ106" i="2"/>
  <c r="AF107" i="2"/>
  <c r="CR107" i="2"/>
  <c r="FD107" i="2"/>
  <c r="S108" i="2"/>
  <c r="CE108" i="2"/>
  <c r="EQ108" i="2"/>
  <c r="HC108" i="2"/>
  <c r="BS109" i="2"/>
  <c r="EE109" i="2"/>
  <c r="GQ109" i="2"/>
  <c r="BG110" i="2"/>
  <c r="DS110" i="2"/>
  <c r="AE111" i="2"/>
  <c r="AV111" i="2"/>
  <c r="BL111" i="2"/>
  <c r="CB111" i="2"/>
  <c r="CR111" i="2"/>
  <c r="DH111" i="2"/>
  <c r="DX111" i="2"/>
  <c r="EN111" i="2"/>
  <c r="FD111" i="2"/>
  <c r="GJ111" i="2"/>
  <c r="GZ111" i="2"/>
  <c r="S112" i="2"/>
  <c r="AI112" i="2"/>
  <c r="AY112" i="2"/>
  <c r="BO112" i="2"/>
  <c r="CE112" i="2"/>
  <c r="CU112" i="2"/>
  <c r="DK112" i="2"/>
  <c r="EA112" i="2"/>
  <c r="EQ112" i="2"/>
  <c r="FG112" i="2"/>
  <c r="GM112" i="2"/>
  <c r="HC112" i="2"/>
  <c r="W113" i="2"/>
  <c r="AM113" i="2"/>
  <c r="BC113" i="2"/>
  <c r="BS113" i="2"/>
  <c r="CI113" i="2"/>
  <c r="CY113" i="2"/>
  <c r="DO113" i="2"/>
  <c r="EE113" i="2"/>
  <c r="EU113" i="2"/>
  <c r="FK113" i="2"/>
  <c r="GQ113" i="2"/>
  <c r="C114" i="2"/>
  <c r="AA114" i="2"/>
  <c r="AQ114" i="2"/>
  <c r="BG114" i="2"/>
  <c r="BW114" i="2"/>
  <c r="CM114" i="2"/>
  <c r="DC114" i="2"/>
  <c r="DS114" i="2"/>
  <c r="EI114" i="2"/>
  <c r="EY114" i="2"/>
  <c r="FO114" i="2"/>
  <c r="GU114" i="2"/>
  <c r="N115" i="2"/>
  <c r="AD115" i="2"/>
  <c r="AT115" i="2"/>
  <c r="BJ115" i="2"/>
  <c r="BZ115" i="2"/>
  <c r="CP115" i="2"/>
  <c r="DF115" i="2"/>
  <c r="DV115" i="2"/>
  <c r="EL115" i="2"/>
  <c r="FB115" i="2"/>
  <c r="FR115" i="2"/>
  <c r="GH115" i="2"/>
  <c r="GX115" i="2"/>
  <c r="Q116" i="2"/>
  <c r="AG116" i="2"/>
  <c r="AW116" i="2"/>
  <c r="BM116" i="2"/>
  <c r="CC116" i="2"/>
  <c r="CS116" i="2"/>
  <c r="DI116" i="2"/>
  <c r="DY116" i="2"/>
  <c r="EO116" i="2"/>
  <c r="FE116" i="2"/>
  <c r="GK116" i="2"/>
  <c r="HA116" i="2"/>
  <c r="U117" i="2"/>
  <c r="AK117" i="2"/>
  <c r="BA117" i="2"/>
  <c r="BQ117" i="2"/>
  <c r="CG117" i="2"/>
  <c r="CW117" i="2"/>
  <c r="DM117" i="2"/>
  <c r="EC117" i="2"/>
  <c r="ES117" i="2"/>
  <c r="FI117" i="2"/>
  <c r="GO117" i="2"/>
  <c r="A118" i="2"/>
  <c r="Y118" i="2"/>
  <c r="AO118" i="2"/>
  <c r="BE118" i="2"/>
  <c r="BU118" i="2"/>
  <c r="CK118" i="2"/>
  <c r="DA118" i="2"/>
  <c r="DQ118" i="2"/>
  <c r="EG118" i="2"/>
  <c r="EW118" i="2"/>
  <c r="FM118" i="2"/>
  <c r="GS118" i="2"/>
  <c r="D119" i="2"/>
  <c r="AB119" i="2"/>
  <c r="AR119" i="2"/>
  <c r="BH119" i="2"/>
  <c r="BX119" i="2"/>
  <c r="CN119" i="2"/>
  <c r="DD119" i="2"/>
  <c r="DT119" i="2"/>
  <c r="EJ119" i="2"/>
  <c r="EZ119" i="2"/>
  <c r="FP119" i="2"/>
  <c r="GV119" i="2"/>
  <c r="O120" i="2"/>
  <c r="AE120" i="2"/>
  <c r="AU120" i="2"/>
  <c r="BK120" i="2"/>
  <c r="CA120" i="2"/>
  <c r="CQ120" i="2"/>
  <c r="DG120" i="2"/>
  <c r="DW120" i="2"/>
  <c r="EM120" i="2"/>
  <c r="FC120" i="2"/>
  <c r="FS120" i="2"/>
  <c r="GY120" i="2"/>
  <c r="S121" i="2"/>
  <c r="AI121" i="2"/>
  <c r="AY121" i="2"/>
  <c r="BO121" i="2"/>
  <c r="CE121" i="2"/>
  <c r="CU121" i="2"/>
  <c r="DK121" i="2"/>
  <c r="EA121" i="2"/>
  <c r="EQ121" i="2"/>
  <c r="FG121" i="2"/>
  <c r="GM121" i="2"/>
  <c r="HC121" i="2"/>
  <c r="W122" i="2"/>
  <c r="AM122" i="2"/>
  <c r="BC122" i="2"/>
  <c r="BS122" i="2"/>
  <c r="CI122" i="2"/>
  <c r="CY122" i="2"/>
  <c r="DO122" i="2"/>
  <c r="EE122" i="2"/>
  <c r="EU122" i="2"/>
  <c r="FI122" i="2"/>
  <c r="FM122" i="2"/>
  <c r="FQ122" i="2"/>
  <c r="GK122" i="2"/>
  <c r="GO122" i="2"/>
  <c r="GS122" i="2"/>
  <c r="GW122" i="2"/>
  <c r="HA122" i="2"/>
  <c r="D123" i="2"/>
  <c r="P123" i="2"/>
  <c r="T123" i="2"/>
  <c r="X123" i="2"/>
  <c r="AB123" i="2"/>
  <c r="AF123" i="2"/>
  <c r="AJ123" i="2"/>
  <c r="AN123" i="2"/>
  <c r="AR123" i="2"/>
  <c r="AV123" i="2"/>
  <c r="AZ123" i="2"/>
  <c r="BD123" i="2"/>
  <c r="BH123" i="2"/>
  <c r="BL123" i="2"/>
  <c r="BP123" i="2"/>
  <c r="BT123" i="2"/>
  <c r="BX123" i="2"/>
  <c r="CB123" i="2"/>
  <c r="CF123" i="2"/>
  <c r="CJ123" i="2"/>
  <c r="CN123" i="2"/>
  <c r="CR123" i="2"/>
  <c r="CV123" i="2"/>
  <c r="CZ123" i="2"/>
  <c r="DD123" i="2"/>
  <c r="DH123" i="2"/>
  <c r="DL123" i="2"/>
  <c r="DP123" i="2"/>
  <c r="DT123" i="2"/>
  <c r="DX123" i="2"/>
  <c r="EB123" i="2"/>
  <c r="EF123" i="2"/>
  <c r="EJ123" i="2"/>
  <c r="EN123" i="2"/>
  <c r="ER123" i="2"/>
  <c r="EV123" i="2"/>
  <c r="EZ123" i="2"/>
  <c r="FD123" i="2"/>
  <c r="FH123" i="2"/>
  <c r="FL123" i="2"/>
  <c r="FP123" i="2"/>
  <c r="GJ123" i="2"/>
  <c r="GN123" i="2"/>
  <c r="GR123" i="2"/>
  <c r="GV123" i="2"/>
  <c r="GZ123" i="2"/>
  <c r="HD123" i="2"/>
  <c r="C124" i="2"/>
  <c r="O124" i="2"/>
  <c r="S124" i="2"/>
  <c r="W124" i="2"/>
  <c r="AA124" i="2"/>
  <c r="AE124" i="2"/>
  <c r="AI124" i="2"/>
  <c r="AM124" i="2"/>
  <c r="AQ124" i="2"/>
  <c r="AU124" i="2"/>
  <c r="AY124" i="2"/>
  <c r="BC124" i="2"/>
  <c r="BG124" i="2"/>
  <c r="BK124" i="2"/>
  <c r="BO124" i="2"/>
  <c r="BS124" i="2"/>
  <c r="BW124" i="2"/>
  <c r="CA124" i="2"/>
  <c r="CE124" i="2"/>
  <c r="CI124" i="2"/>
  <c r="CM124" i="2"/>
  <c r="CQ124" i="2"/>
  <c r="CU124" i="2"/>
  <c r="CY124" i="2"/>
  <c r="DC124" i="2"/>
  <c r="DG124" i="2"/>
  <c r="DK124" i="2"/>
  <c r="DO124" i="2"/>
  <c r="DS124" i="2"/>
  <c r="DW124" i="2"/>
  <c r="EA124" i="2"/>
  <c r="EE124" i="2"/>
  <c r="EI124" i="2"/>
  <c r="EM124" i="2"/>
  <c r="EQ124" i="2"/>
  <c r="EU124" i="2"/>
  <c r="EY124" i="2"/>
  <c r="FC124" i="2"/>
  <c r="FG124" i="2"/>
  <c r="FK124" i="2"/>
  <c r="FO124" i="2"/>
  <c r="FS124" i="2"/>
  <c r="GM124" i="2"/>
  <c r="GQ124" i="2"/>
  <c r="GU124" i="2"/>
  <c r="GY124" i="2"/>
  <c r="HC124" i="2"/>
  <c r="C125" i="2"/>
  <c r="O125" i="2"/>
  <c r="S125" i="2"/>
  <c r="W125" i="2"/>
  <c r="AA125" i="2"/>
  <c r="AE125" i="2"/>
  <c r="AI125" i="2"/>
  <c r="AM125" i="2"/>
  <c r="AQ125" i="2"/>
  <c r="AU125" i="2"/>
  <c r="AY125" i="2"/>
  <c r="BC125" i="2"/>
  <c r="BG125" i="2"/>
  <c r="BK125" i="2"/>
  <c r="BO125" i="2"/>
  <c r="BS125" i="2"/>
  <c r="BW125" i="2"/>
  <c r="CA125" i="2"/>
  <c r="CE125" i="2"/>
  <c r="CI125" i="2"/>
  <c r="CM125" i="2"/>
  <c r="CQ125" i="2"/>
  <c r="CU125" i="2"/>
  <c r="CY125" i="2"/>
  <c r="DC125" i="2"/>
  <c r="DG125" i="2"/>
  <c r="DK125" i="2"/>
  <c r="DO125" i="2"/>
  <c r="DS125" i="2"/>
  <c r="DW125" i="2"/>
  <c r="EA125" i="2"/>
  <c r="EE125" i="2"/>
  <c r="EI125" i="2"/>
  <c r="EM125" i="2"/>
  <c r="EQ125" i="2"/>
  <c r="EU125" i="2"/>
  <c r="EY125" i="2"/>
  <c r="FC125" i="2"/>
  <c r="FG125" i="2"/>
  <c r="FK125" i="2"/>
  <c r="FO125" i="2"/>
  <c r="FS125" i="2"/>
  <c r="GM125" i="2"/>
  <c r="GQ125" i="2"/>
  <c r="GU125" i="2"/>
  <c r="GY125" i="2"/>
  <c r="HC125" i="2"/>
  <c r="C126" i="2"/>
  <c r="O126" i="2"/>
  <c r="S126" i="2"/>
  <c r="W126" i="2"/>
  <c r="AA126" i="2"/>
  <c r="AE126" i="2"/>
  <c r="AI126" i="2"/>
  <c r="AM126" i="2"/>
  <c r="AQ126" i="2"/>
  <c r="AU126" i="2"/>
  <c r="AY126" i="2"/>
  <c r="BC126" i="2"/>
  <c r="BG126" i="2"/>
  <c r="BK126" i="2"/>
  <c r="BO126" i="2"/>
  <c r="BS126" i="2"/>
  <c r="BW126" i="2"/>
  <c r="CA126" i="2"/>
  <c r="CE126" i="2"/>
  <c r="CI126" i="2"/>
  <c r="CM126" i="2"/>
  <c r="CQ126" i="2"/>
  <c r="CU126" i="2"/>
  <c r="CY126" i="2"/>
  <c r="DC126" i="2"/>
  <c r="DG126" i="2"/>
  <c r="DK126" i="2"/>
  <c r="DO126" i="2"/>
  <c r="DS126" i="2"/>
  <c r="DW126" i="2"/>
  <c r="EA126" i="2"/>
  <c r="EE126" i="2"/>
  <c r="EI126" i="2"/>
  <c r="EM126" i="2"/>
  <c r="EQ126" i="2"/>
  <c r="EU126" i="2"/>
  <c r="EY126" i="2"/>
  <c r="FC126" i="2"/>
  <c r="FG126" i="2"/>
  <c r="FK126" i="2"/>
  <c r="FO126" i="2"/>
  <c r="FS126" i="2"/>
  <c r="GM126" i="2"/>
  <c r="GQ126" i="2"/>
  <c r="GU126" i="2"/>
  <c r="GY126" i="2"/>
  <c r="HC126" i="2"/>
  <c r="B127" i="2"/>
  <c r="N127" i="2"/>
  <c r="R127" i="2"/>
  <c r="V127" i="2"/>
  <c r="Z127" i="2"/>
  <c r="AD127" i="2"/>
  <c r="AH127" i="2"/>
  <c r="AL127" i="2"/>
  <c r="AP127" i="2"/>
  <c r="AT127" i="2"/>
  <c r="AX127" i="2"/>
  <c r="BB127" i="2"/>
  <c r="BF127" i="2"/>
  <c r="BJ127" i="2"/>
  <c r="BN127" i="2"/>
  <c r="BR127" i="2"/>
  <c r="BV127" i="2"/>
  <c r="BZ127" i="2"/>
  <c r="CD127" i="2"/>
  <c r="CH127" i="2"/>
  <c r="CL127" i="2"/>
  <c r="CP127" i="2"/>
  <c r="CT127" i="2"/>
  <c r="CX127" i="2"/>
  <c r="DB127" i="2"/>
  <c r="DF127" i="2"/>
  <c r="DJ127" i="2"/>
  <c r="DN127" i="2"/>
  <c r="DR127" i="2"/>
  <c r="DV127" i="2"/>
  <c r="DZ127" i="2"/>
  <c r="ED127" i="2"/>
  <c r="EH127" i="2"/>
  <c r="EL127" i="2"/>
  <c r="EP127" i="2"/>
  <c r="ET127" i="2"/>
  <c r="EX127" i="2"/>
  <c r="FB127" i="2"/>
  <c r="FF127" i="2"/>
  <c r="FJ127" i="2"/>
  <c r="FN127" i="2"/>
  <c r="FR127" i="2"/>
  <c r="GH127" i="2"/>
  <c r="GL127" i="2"/>
  <c r="GP127" i="2"/>
  <c r="GT127" i="2"/>
  <c r="GX127" i="2"/>
  <c r="HB127" i="2"/>
  <c r="A128" i="2"/>
  <c r="I128" i="2"/>
  <c r="Q128" i="2"/>
  <c r="U128" i="2"/>
  <c r="Y128" i="2"/>
  <c r="AC128" i="2"/>
  <c r="AG128" i="2"/>
  <c r="AK128" i="2"/>
  <c r="AO128" i="2"/>
  <c r="AS128" i="2"/>
  <c r="AW128" i="2"/>
  <c r="BA128" i="2"/>
  <c r="BE128" i="2"/>
  <c r="BI128" i="2"/>
  <c r="BM128" i="2"/>
  <c r="BQ128" i="2"/>
  <c r="BU128" i="2"/>
  <c r="BY128" i="2"/>
  <c r="CC128" i="2"/>
  <c r="CG128" i="2"/>
  <c r="CK128" i="2"/>
  <c r="CO128" i="2"/>
  <c r="CS128" i="2"/>
  <c r="CW128" i="2"/>
  <c r="DA128" i="2"/>
  <c r="DE128" i="2"/>
  <c r="DI128" i="2"/>
  <c r="DM128" i="2"/>
  <c r="DQ128" i="2"/>
  <c r="DU128" i="2"/>
  <c r="DY128" i="2"/>
  <c r="EC128" i="2"/>
  <c r="EG128" i="2"/>
  <c r="EK128" i="2"/>
  <c r="EO128" i="2"/>
  <c r="ES128" i="2"/>
  <c r="EW128" i="2"/>
  <c r="FA128" i="2"/>
  <c r="FE128" i="2"/>
  <c r="FI128" i="2"/>
  <c r="FM128" i="2"/>
  <c r="FQ128" i="2"/>
  <c r="GK128" i="2"/>
  <c r="GO128" i="2"/>
  <c r="GS128" i="2"/>
  <c r="GW128" i="2"/>
  <c r="HA128" i="2"/>
  <c r="A129" i="2"/>
  <c r="I129" i="2"/>
  <c r="Q129" i="2"/>
  <c r="U129" i="2"/>
  <c r="Y129" i="2"/>
  <c r="AC129" i="2"/>
  <c r="AG129" i="2"/>
  <c r="AK129" i="2"/>
  <c r="AO129" i="2"/>
  <c r="AS129" i="2"/>
  <c r="AW129" i="2"/>
  <c r="BA129" i="2"/>
  <c r="BE129" i="2"/>
  <c r="BI129" i="2"/>
  <c r="BM129" i="2"/>
  <c r="BQ129" i="2"/>
  <c r="BU129" i="2"/>
  <c r="BY129" i="2"/>
  <c r="CC129" i="2"/>
  <c r="CG129" i="2"/>
  <c r="CK129" i="2"/>
  <c r="CO129" i="2"/>
  <c r="CS129" i="2"/>
  <c r="CW129" i="2"/>
  <c r="DA129" i="2"/>
  <c r="DE129" i="2"/>
  <c r="DI129" i="2"/>
  <c r="DM129" i="2"/>
  <c r="DQ129" i="2"/>
  <c r="DU129" i="2"/>
  <c r="DY129" i="2"/>
  <c r="EC129" i="2"/>
  <c r="EG129" i="2"/>
  <c r="EK129" i="2"/>
  <c r="EO129" i="2"/>
  <c r="ES129" i="2"/>
  <c r="EW129" i="2"/>
  <c r="FA129" i="2"/>
  <c r="FE129" i="2"/>
  <c r="FI129" i="2"/>
  <c r="FM129" i="2"/>
  <c r="FQ129" i="2"/>
  <c r="GK129" i="2"/>
  <c r="GO129" i="2"/>
  <c r="GS129" i="2"/>
  <c r="GW129" i="2"/>
  <c r="HA129" i="2"/>
  <c r="A130" i="2"/>
  <c r="I130" i="2"/>
  <c r="Q130" i="2"/>
  <c r="U130" i="2"/>
  <c r="Y130" i="2"/>
  <c r="AC130" i="2"/>
  <c r="AG130" i="2"/>
  <c r="AK130" i="2"/>
  <c r="AO130" i="2"/>
  <c r="AS130" i="2"/>
  <c r="AW130" i="2"/>
  <c r="BA130" i="2"/>
  <c r="BE130" i="2"/>
  <c r="BI130" i="2"/>
  <c r="BM130" i="2"/>
  <c r="BQ130" i="2"/>
  <c r="BU130" i="2"/>
  <c r="BY130" i="2"/>
  <c r="CC130" i="2"/>
  <c r="CG130" i="2"/>
  <c r="CK130" i="2"/>
  <c r="CO130" i="2"/>
  <c r="CS130" i="2"/>
  <c r="CW130" i="2"/>
  <c r="DA130" i="2"/>
  <c r="DE130" i="2"/>
  <c r="DI130" i="2"/>
  <c r="DM130" i="2"/>
  <c r="DQ130" i="2"/>
  <c r="DU130" i="2"/>
  <c r="DY130" i="2"/>
  <c r="EC130" i="2"/>
  <c r="EG130" i="2"/>
  <c r="EK130" i="2"/>
  <c r="EO130" i="2"/>
  <c r="ES130" i="2"/>
  <c r="EW130" i="2"/>
  <c r="FA130" i="2"/>
  <c r="FE130" i="2"/>
  <c r="FI130" i="2"/>
  <c r="FM130" i="2"/>
  <c r="FQ130" i="2"/>
  <c r="GK130" i="2"/>
  <c r="GO130" i="2"/>
  <c r="GS130" i="2"/>
  <c r="GW130" i="2"/>
  <c r="HA130" i="2"/>
  <c r="D131" i="2"/>
  <c r="P131" i="2"/>
  <c r="T131" i="2"/>
  <c r="X131" i="2"/>
  <c r="AB131" i="2"/>
  <c r="AF131" i="2"/>
  <c r="AJ131" i="2"/>
  <c r="AN131" i="2"/>
  <c r="AR131" i="2"/>
  <c r="AV131" i="2"/>
  <c r="AZ131" i="2"/>
  <c r="BD131" i="2"/>
  <c r="BH131" i="2"/>
  <c r="BL131" i="2"/>
  <c r="BP131" i="2"/>
  <c r="BT131" i="2"/>
  <c r="BX131" i="2"/>
  <c r="CB131" i="2"/>
  <c r="CF131" i="2"/>
  <c r="CJ131" i="2"/>
  <c r="CN131" i="2"/>
  <c r="CR131" i="2"/>
  <c r="CV131" i="2"/>
  <c r="CZ131" i="2"/>
  <c r="DD131" i="2"/>
  <c r="DH131" i="2"/>
  <c r="DL131" i="2"/>
  <c r="DP131" i="2"/>
  <c r="DT131" i="2"/>
  <c r="DX131" i="2"/>
  <c r="EB131" i="2"/>
  <c r="EF131" i="2"/>
  <c r="EJ131" i="2"/>
  <c r="EN131" i="2"/>
  <c r="ER131" i="2"/>
  <c r="EV131" i="2"/>
  <c r="EZ131" i="2"/>
  <c r="FD131" i="2"/>
  <c r="FH131" i="2"/>
  <c r="FL131" i="2"/>
  <c r="FP131" i="2"/>
  <c r="GJ131" i="2"/>
  <c r="GN131" i="2"/>
  <c r="GR131" i="2"/>
  <c r="GV131" i="2"/>
  <c r="GZ131" i="2"/>
  <c r="HD131" i="2"/>
  <c r="C132" i="2"/>
  <c r="O132" i="2"/>
  <c r="S132" i="2"/>
  <c r="W132" i="2"/>
  <c r="AA132" i="2"/>
  <c r="AE132" i="2"/>
  <c r="AI132" i="2"/>
  <c r="AM132" i="2"/>
  <c r="AQ132" i="2"/>
  <c r="AU132" i="2"/>
  <c r="AY132" i="2"/>
  <c r="BC132" i="2"/>
  <c r="BG132" i="2"/>
  <c r="BK132" i="2"/>
  <c r="BO132" i="2"/>
  <c r="BS132" i="2"/>
  <c r="BW132" i="2"/>
  <c r="CA132" i="2"/>
  <c r="CE132" i="2"/>
  <c r="CI132" i="2"/>
  <c r="CM132" i="2"/>
  <c r="CQ132" i="2"/>
  <c r="CU132" i="2"/>
  <c r="CY132" i="2"/>
  <c r="DC132" i="2"/>
  <c r="DG132" i="2"/>
  <c r="DK132" i="2"/>
  <c r="DO132" i="2"/>
  <c r="DS132" i="2"/>
  <c r="DW132" i="2"/>
  <c r="EA132" i="2"/>
  <c r="EE132" i="2"/>
  <c r="EI132" i="2"/>
  <c r="EM132" i="2"/>
  <c r="EQ132" i="2"/>
  <c r="EU132" i="2"/>
  <c r="EY132" i="2"/>
  <c r="FC132" i="2"/>
  <c r="FG132" i="2"/>
  <c r="BB98" i="2"/>
  <c r="EJ101" i="2"/>
  <c r="GJ102" i="2"/>
  <c r="AL104" i="2"/>
  <c r="CL105" i="2"/>
  <c r="BI106" i="2"/>
  <c r="DU106" i="2"/>
  <c r="AV107" i="2"/>
  <c r="DH107" i="2"/>
  <c r="AI108" i="2"/>
  <c r="CU108" i="2"/>
  <c r="FG108" i="2"/>
  <c r="W109" i="2"/>
  <c r="CI109" i="2"/>
  <c r="EU109" i="2"/>
  <c r="C110" i="2"/>
  <c r="BW110" i="2"/>
  <c r="EI110" i="2"/>
  <c r="GU110" i="2"/>
  <c r="AJ111" i="2"/>
  <c r="AZ111" i="2"/>
  <c r="BP111" i="2"/>
  <c r="CF111" i="2"/>
  <c r="CV111" i="2"/>
  <c r="DL111" i="2"/>
  <c r="EB111" i="2"/>
  <c r="ER111" i="2"/>
  <c r="FH111" i="2"/>
  <c r="GN111" i="2"/>
  <c r="HD111" i="2"/>
  <c r="W112" i="2"/>
  <c r="AM112" i="2"/>
  <c r="BC112" i="2"/>
  <c r="BS112" i="2"/>
  <c r="CI112" i="2"/>
  <c r="CY112" i="2"/>
  <c r="DO112" i="2"/>
  <c r="EE112" i="2"/>
  <c r="EU112" i="2"/>
  <c r="FK112" i="2"/>
  <c r="GQ112" i="2"/>
  <c r="C113" i="2"/>
  <c r="AA113" i="2"/>
  <c r="AQ113" i="2"/>
  <c r="BG113" i="2"/>
  <c r="BW113" i="2"/>
  <c r="CM113" i="2"/>
  <c r="DC113" i="2"/>
  <c r="DS113" i="2"/>
  <c r="EI113" i="2"/>
  <c r="EY113" i="2"/>
  <c r="FO113" i="2"/>
  <c r="GU113" i="2"/>
  <c r="O114" i="2"/>
  <c r="AE114" i="2"/>
  <c r="AU114" i="2"/>
  <c r="BK114" i="2"/>
  <c r="CA114" i="2"/>
  <c r="CQ114" i="2"/>
  <c r="DG114" i="2"/>
  <c r="DW114" i="2"/>
  <c r="EM114" i="2"/>
  <c r="FC114" i="2"/>
  <c r="FS114" i="2"/>
  <c r="GY114" i="2"/>
  <c r="R115" i="2"/>
  <c r="AH115" i="2"/>
  <c r="AX115" i="2"/>
  <c r="BN115" i="2"/>
  <c r="CD115" i="2"/>
  <c r="CT115" i="2"/>
  <c r="DJ115" i="2"/>
  <c r="DZ115" i="2"/>
  <c r="EP115" i="2"/>
  <c r="FF115" i="2"/>
  <c r="GL115" i="2"/>
  <c r="HB115" i="2"/>
  <c r="U116" i="2"/>
  <c r="AK116" i="2"/>
  <c r="BA116" i="2"/>
  <c r="BQ116" i="2"/>
  <c r="CG116" i="2"/>
  <c r="CW116" i="2"/>
  <c r="DM116" i="2"/>
  <c r="EC116" i="2"/>
  <c r="ES116" i="2"/>
  <c r="FI116" i="2"/>
  <c r="GO116" i="2"/>
  <c r="A117" i="2"/>
  <c r="Y117" i="2"/>
  <c r="AO117" i="2"/>
  <c r="BE117" i="2"/>
  <c r="BU117" i="2"/>
  <c r="CK117" i="2"/>
  <c r="DA117" i="2"/>
  <c r="DQ117" i="2"/>
  <c r="EG117" i="2"/>
  <c r="EW117" i="2"/>
  <c r="FM117" i="2"/>
  <c r="GS117" i="2"/>
  <c r="I118" i="2"/>
  <c r="AC118" i="2"/>
  <c r="AS118" i="2"/>
  <c r="BI118" i="2"/>
  <c r="BY118" i="2"/>
  <c r="CO118" i="2"/>
  <c r="DE118" i="2"/>
  <c r="DU118" i="2"/>
  <c r="EK118" i="2"/>
  <c r="FA118" i="2"/>
  <c r="FQ118" i="2"/>
  <c r="GW118" i="2"/>
  <c r="P119" i="2"/>
  <c r="AF119" i="2"/>
  <c r="AV119" i="2"/>
  <c r="BL119" i="2"/>
  <c r="CB119" i="2"/>
  <c r="CR119" i="2"/>
  <c r="DH119" i="2"/>
  <c r="DX119" i="2"/>
  <c r="EN119" i="2"/>
  <c r="FD119" i="2"/>
  <c r="GJ119" i="2"/>
  <c r="GZ119" i="2"/>
  <c r="S120" i="2"/>
  <c r="AI120" i="2"/>
  <c r="AY120" i="2"/>
  <c r="BO120" i="2"/>
  <c r="CE120" i="2"/>
  <c r="CU120" i="2"/>
  <c r="DK120" i="2"/>
  <c r="EA120" i="2"/>
  <c r="EQ120" i="2"/>
  <c r="FG120" i="2"/>
  <c r="GM120" i="2"/>
  <c r="HC120" i="2"/>
  <c r="W121" i="2"/>
  <c r="AM121" i="2"/>
  <c r="BC121" i="2"/>
  <c r="BS121" i="2"/>
  <c r="CI121" i="2"/>
  <c r="CY121" i="2"/>
  <c r="DO121" i="2"/>
  <c r="EE121" i="2"/>
  <c r="EU121" i="2"/>
  <c r="FK121" i="2"/>
  <c r="GQ121" i="2"/>
  <c r="C122" i="2"/>
  <c r="AA122" i="2"/>
  <c r="AQ122" i="2"/>
  <c r="BG122" i="2"/>
  <c r="BW122" i="2"/>
  <c r="CM122" i="2"/>
  <c r="DC122" i="2"/>
  <c r="DS122" i="2"/>
  <c r="EI122" i="2"/>
  <c r="EY122" i="2"/>
  <c r="FJ122" i="2"/>
  <c r="FN122" i="2"/>
  <c r="FR122" i="2"/>
  <c r="GH122" i="2"/>
  <c r="GL122" i="2"/>
  <c r="GP122" i="2"/>
  <c r="GT122" i="2"/>
  <c r="GX122" i="2"/>
  <c r="HB122" i="2"/>
  <c r="A123" i="2"/>
  <c r="I123" i="2"/>
  <c r="Q123" i="2"/>
  <c r="U123" i="2"/>
  <c r="Y123" i="2"/>
  <c r="AC123" i="2"/>
  <c r="AG123" i="2"/>
  <c r="AK123" i="2"/>
  <c r="AO123" i="2"/>
  <c r="AS123" i="2"/>
  <c r="AW123" i="2"/>
  <c r="BA123" i="2"/>
  <c r="BE123" i="2"/>
  <c r="BI123" i="2"/>
  <c r="BM123" i="2"/>
  <c r="BQ123" i="2"/>
  <c r="BU123" i="2"/>
  <c r="BY123" i="2"/>
  <c r="CC123" i="2"/>
  <c r="CG123" i="2"/>
  <c r="CK123" i="2"/>
  <c r="CO123" i="2"/>
  <c r="CS123" i="2"/>
  <c r="CW123" i="2"/>
  <c r="DA123" i="2"/>
  <c r="DE123" i="2"/>
  <c r="DI123" i="2"/>
  <c r="DM123" i="2"/>
  <c r="DQ123" i="2"/>
  <c r="DU123" i="2"/>
  <c r="DY123" i="2"/>
  <c r="EC123" i="2"/>
  <c r="EG123" i="2"/>
  <c r="EK123" i="2"/>
  <c r="EO123" i="2"/>
  <c r="ES123" i="2"/>
  <c r="EW123" i="2"/>
  <c r="FA123" i="2"/>
  <c r="FE123" i="2"/>
  <c r="FI123" i="2"/>
  <c r="FM123" i="2"/>
  <c r="FQ123" i="2"/>
  <c r="GK123" i="2"/>
  <c r="GO123" i="2"/>
  <c r="GS123" i="2"/>
  <c r="GW123" i="2"/>
  <c r="HA123" i="2"/>
  <c r="D124" i="2"/>
  <c r="P124" i="2"/>
  <c r="T124" i="2"/>
  <c r="X124" i="2"/>
  <c r="AB124" i="2"/>
  <c r="AF124" i="2"/>
  <c r="AJ124" i="2"/>
  <c r="AN124" i="2"/>
  <c r="AR124" i="2"/>
  <c r="AV124" i="2"/>
  <c r="AZ124" i="2"/>
  <c r="BD124" i="2"/>
  <c r="BH124" i="2"/>
  <c r="BL124" i="2"/>
  <c r="BP124" i="2"/>
  <c r="BT124" i="2"/>
  <c r="BX124" i="2"/>
  <c r="CB124" i="2"/>
  <c r="CF124" i="2"/>
  <c r="CJ124" i="2"/>
  <c r="CN124" i="2"/>
  <c r="CR124" i="2"/>
  <c r="CV124" i="2"/>
  <c r="CZ124" i="2"/>
  <c r="DD124" i="2"/>
  <c r="DH124" i="2"/>
  <c r="DL124" i="2"/>
  <c r="DP124" i="2"/>
  <c r="DT124" i="2"/>
  <c r="DX124" i="2"/>
  <c r="EB124" i="2"/>
  <c r="EF124" i="2"/>
  <c r="EJ124" i="2"/>
  <c r="EN124" i="2"/>
  <c r="ER124" i="2"/>
  <c r="EV124" i="2"/>
  <c r="EZ124" i="2"/>
  <c r="FD124" i="2"/>
  <c r="FH124" i="2"/>
  <c r="FL124" i="2"/>
  <c r="FP124" i="2"/>
  <c r="GJ124" i="2"/>
  <c r="GN124" i="2"/>
  <c r="GR124" i="2"/>
  <c r="GV124" i="2"/>
  <c r="GZ124" i="2"/>
  <c r="HD124" i="2"/>
  <c r="D125" i="2"/>
  <c r="P125" i="2"/>
  <c r="T125" i="2"/>
  <c r="X125" i="2"/>
  <c r="AB125" i="2"/>
  <c r="AF125" i="2"/>
  <c r="AJ125" i="2"/>
  <c r="AN125" i="2"/>
  <c r="AR125" i="2"/>
  <c r="AV125" i="2"/>
  <c r="AZ125" i="2"/>
  <c r="BD125" i="2"/>
  <c r="BH125" i="2"/>
  <c r="BL125" i="2"/>
  <c r="BP125" i="2"/>
  <c r="BT125" i="2"/>
  <c r="BX125" i="2"/>
  <c r="CB125" i="2"/>
  <c r="CF125" i="2"/>
  <c r="CJ125" i="2"/>
  <c r="CN125" i="2"/>
  <c r="CR125" i="2"/>
  <c r="CV125" i="2"/>
  <c r="CZ125" i="2"/>
  <c r="DD125" i="2"/>
  <c r="DH125" i="2"/>
  <c r="DL125" i="2"/>
  <c r="DP125" i="2"/>
  <c r="DT125" i="2"/>
  <c r="DX125" i="2"/>
  <c r="EB125" i="2"/>
  <c r="EF125" i="2"/>
  <c r="EJ125" i="2"/>
  <c r="EN125" i="2"/>
  <c r="ER125" i="2"/>
  <c r="EV125" i="2"/>
  <c r="EZ125" i="2"/>
  <c r="FD125" i="2"/>
  <c r="FH125" i="2"/>
  <c r="FL125" i="2"/>
  <c r="FP125" i="2"/>
  <c r="GJ125" i="2"/>
  <c r="GN125" i="2"/>
  <c r="GR125" i="2"/>
  <c r="GV125" i="2"/>
  <c r="GZ125" i="2"/>
  <c r="HD125" i="2"/>
  <c r="D126" i="2"/>
  <c r="P126" i="2"/>
  <c r="T126" i="2"/>
  <c r="X126" i="2"/>
  <c r="AB126" i="2"/>
  <c r="AF126" i="2"/>
  <c r="AJ126" i="2"/>
  <c r="AN126" i="2"/>
  <c r="AR126" i="2"/>
  <c r="AV126" i="2"/>
  <c r="AZ126" i="2"/>
  <c r="BD126" i="2"/>
  <c r="BH126" i="2"/>
  <c r="BL126" i="2"/>
  <c r="BP126" i="2"/>
  <c r="BT126" i="2"/>
  <c r="BX126" i="2"/>
  <c r="CB126" i="2"/>
  <c r="CF126" i="2"/>
  <c r="CJ126" i="2"/>
  <c r="CN126" i="2"/>
  <c r="CR126" i="2"/>
  <c r="CV126" i="2"/>
  <c r="CZ126" i="2"/>
  <c r="DD126" i="2"/>
  <c r="DH126" i="2"/>
  <c r="DL126" i="2"/>
  <c r="DP126" i="2"/>
  <c r="DT126" i="2"/>
  <c r="DX126" i="2"/>
  <c r="EB126" i="2"/>
  <c r="EF126" i="2"/>
  <c r="EJ126" i="2"/>
  <c r="EN126" i="2"/>
  <c r="ER126" i="2"/>
  <c r="EV126" i="2"/>
  <c r="EZ126" i="2"/>
  <c r="FD126" i="2"/>
  <c r="FH126" i="2"/>
  <c r="FL126" i="2"/>
  <c r="FP126" i="2"/>
  <c r="GJ126" i="2"/>
  <c r="GN126" i="2"/>
  <c r="GR126" i="2"/>
  <c r="GV126" i="2"/>
  <c r="GZ126" i="2"/>
  <c r="HD126" i="2"/>
  <c r="C127" i="2"/>
  <c r="O127" i="2"/>
  <c r="S127" i="2"/>
  <c r="W127" i="2"/>
  <c r="AA127" i="2"/>
  <c r="AE127" i="2"/>
  <c r="AI127" i="2"/>
  <c r="AM127" i="2"/>
  <c r="AQ127" i="2"/>
  <c r="AU127" i="2"/>
  <c r="AY127" i="2"/>
  <c r="BC127" i="2"/>
  <c r="BG127" i="2"/>
  <c r="BK127" i="2"/>
  <c r="BO127" i="2"/>
  <c r="BS127" i="2"/>
  <c r="BW127" i="2"/>
  <c r="CA127" i="2"/>
  <c r="CE127" i="2"/>
  <c r="CI127" i="2"/>
  <c r="CM127" i="2"/>
  <c r="CQ127" i="2"/>
  <c r="CU127" i="2"/>
  <c r="CY127" i="2"/>
  <c r="DC127" i="2"/>
  <c r="DG127" i="2"/>
  <c r="DK127" i="2"/>
  <c r="DO127" i="2"/>
  <c r="DS127" i="2"/>
  <c r="DW127" i="2"/>
  <c r="EA127" i="2"/>
  <c r="EE127" i="2"/>
  <c r="EI127" i="2"/>
  <c r="EM127" i="2"/>
  <c r="EQ127" i="2"/>
  <c r="EU127" i="2"/>
  <c r="EY127" i="2"/>
  <c r="FC127" i="2"/>
  <c r="FG127" i="2"/>
  <c r="FK127" i="2"/>
  <c r="FO127" i="2"/>
  <c r="FS127" i="2"/>
  <c r="GM127" i="2"/>
  <c r="GQ127" i="2"/>
  <c r="GU127" i="2"/>
  <c r="GY127" i="2"/>
  <c r="HC127" i="2"/>
  <c r="B128" i="2"/>
  <c r="N128" i="2"/>
  <c r="R128" i="2"/>
  <c r="V128" i="2"/>
  <c r="Z128" i="2"/>
  <c r="AD128" i="2"/>
  <c r="AH128" i="2"/>
  <c r="AL128" i="2"/>
  <c r="AP128" i="2"/>
  <c r="AT128" i="2"/>
  <c r="AX128" i="2"/>
  <c r="BB128" i="2"/>
  <c r="BF128" i="2"/>
  <c r="BJ128" i="2"/>
  <c r="BN128" i="2"/>
  <c r="BR128" i="2"/>
  <c r="BV128" i="2"/>
  <c r="BZ128" i="2"/>
  <c r="CD128" i="2"/>
  <c r="CH128" i="2"/>
  <c r="CL128" i="2"/>
  <c r="CP128" i="2"/>
  <c r="CT128" i="2"/>
  <c r="CX128" i="2"/>
  <c r="DB128" i="2"/>
  <c r="DF128" i="2"/>
  <c r="DJ128" i="2"/>
  <c r="DN128" i="2"/>
  <c r="DR128" i="2"/>
  <c r="DV128" i="2"/>
  <c r="DZ128" i="2"/>
  <c r="ED128" i="2"/>
  <c r="EH128" i="2"/>
  <c r="EL128" i="2"/>
  <c r="EP128" i="2"/>
  <c r="ET128" i="2"/>
  <c r="EX128" i="2"/>
  <c r="FB128" i="2"/>
  <c r="FF128" i="2"/>
  <c r="FJ128" i="2"/>
  <c r="FN128" i="2"/>
  <c r="FR128" i="2"/>
  <c r="GH128" i="2"/>
  <c r="GL128" i="2"/>
  <c r="GP128" i="2"/>
  <c r="GT128" i="2"/>
  <c r="GX128" i="2"/>
  <c r="HB128" i="2"/>
  <c r="B129" i="2"/>
  <c r="N129" i="2"/>
  <c r="R129" i="2"/>
  <c r="V129" i="2"/>
  <c r="Z129" i="2"/>
  <c r="AD129" i="2"/>
  <c r="AH129" i="2"/>
  <c r="AL129" i="2"/>
  <c r="AP129" i="2"/>
  <c r="AT129" i="2"/>
  <c r="AX129" i="2"/>
  <c r="BB129" i="2"/>
  <c r="BF129" i="2"/>
  <c r="BJ129" i="2"/>
  <c r="BN129" i="2"/>
  <c r="BR129" i="2"/>
  <c r="BV129" i="2"/>
  <c r="BZ129" i="2"/>
  <c r="CD129" i="2"/>
  <c r="CH129" i="2"/>
  <c r="CL129" i="2"/>
  <c r="CP129" i="2"/>
  <c r="CT129" i="2"/>
  <c r="CX129" i="2"/>
  <c r="DB129" i="2"/>
  <c r="DF129" i="2"/>
  <c r="DJ129" i="2"/>
  <c r="DN129" i="2"/>
  <c r="DR129" i="2"/>
  <c r="DV129" i="2"/>
  <c r="DZ129" i="2"/>
  <c r="ED129" i="2"/>
  <c r="EH129" i="2"/>
  <c r="EL129" i="2"/>
  <c r="EP129" i="2"/>
  <c r="ET129" i="2"/>
  <c r="EX129" i="2"/>
  <c r="FB129" i="2"/>
  <c r="FF129" i="2"/>
  <c r="FJ129" i="2"/>
  <c r="FN129" i="2"/>
  <c r="FR129" i="2"/>
  <c r="GH129" i="2"/>
  <c r="GL129" i="2"/>
  <c r="GP129" i="2"/>
  <c r="GT129" i="2"/>
  <c r="GX129" i="2"/>
  <c r="HB129" i="2"/>
  <c r="B130" i="2"/>
  <c r="N130" i="2"/>
  <c r="R130" i="2"/>
  <c r="V130" i="2"/>
  <c r="Z130" i="2"/>
  <c r="AD130" i="2"/>
  <c r="AH130" i="2"/>
  <c r="AL130" i="2"/>
  <c r="AP130" i="2"/>
  <c r="AT130" i="2"/>
  <c r="AX130" i="2"/>
  <c r="BB130" i="2"/>
  <c r="BF130" i="2"/>
  <c r="BJ130" i="2"/>
  <c r="BN130" i="2"/>
  <c r="BR130" i="2"/>
  <c r="BV130" i="2"/>
  <c r="BZ130" i="2"/>
  <c r="CD130" i="2"/>
  <c r="CH130" i="2"/>
  <c r="CL130" i="2"/>
  <c r="CP130" i="2"/>
  <c r="CT130" i="2"/>
  <c r="CX130" i="2"/>
  <c r="DB130" i="2"/>
  <c r="DF130" i="2"/>
  <c r="DJ130" i="2"/>
  <c r="DN130" i="2"/>
  <c r="DR130" i="2"/>
  <c r="DV130" i="2"/>
  <c r="DZ130" i="2"/>
  <c r="ED130" i="2"/>
  <c r="EH130" i="2"/>
  <c r="EL130" i="2"/>
  <c r="EP130" i="2"/>
  <c r="ET130" i="2"/>
  <c r="EX130" i="2"/>
  <c r="FB130" i="2"/>
  <c r="FF130" i="2"/>
  <c r="FJ130" i="2"/>
  <c r="FN130" i="2"/>
  <c r="FR130" i="2"/>
  <c r="GH130" i="2"/>
  <c r="GL130" i="2"/>
  <c r="GP130" i="2"/>
  <c r="GT130" i="2"/>
  <c r="GX130" i="2"/>
  <c r="HB130" i="2"/>
  <c r="A131" i="2"/>
  <c r="I131" i="2"/>
  <c r="Q131" i="2"/>
  <c r="U131" i="2"/>
  <c r="Y131" i="2"/>
  <c r="AC131" i="2"/>
  <c r="AG131" i="2"/>
  <c r="AK131" i="2"/>
  <c r="AO131" i="2"/>
  <c r="AS131" i="2"/>
  <c r="AW131" i="2"/>
  <c r="BA131" i="2"/>
  <c r="BE131" i="2"/>
  <c r="BI131" i="2"/>
  <c r="BM131" i="2"/>
  <c r="BQ131" i="2"/>
  <c r="BU131" i="2"/>
  <c r="BY131" i="2"/>
  <c r="CC131" i="2"/>
  <c r="CG131" i="2"/>
  <c r="CK131" i="2"/>
  <c r="CO131" i="2"/>
  <c r="CS131" i="2"/>
  <c r="CW131" i="2"/>
  <c r="DA131" i="2"/>
  <c r="DE131" i="2"/>
  <c r="DI131" i="2"/>
  <c r="DM131" i="2"/>
  <c r="DQ131" i="2"/>
  <c r="DU131" i="2"/>
  <c r="DY131" i="2"/>
  <c r="EC131" i="2"/>
  <c r="EG131" i="2"/>
  <c r="EK131" i="2"/>
  <c r="EO131" i="2"/>
  <c r="ES131" i="2"/>
  <c r="EW131" i="2"/>
  <c r="FA131" i="2"/>
  <c r="FE131" i="2"/>
  <c r="FI131" i="2"/>
  <c r="FM131" i="2"/>
  <c r="FQ131" i="2"/>
  <c r="GK131" i="2"/>
  <c r="GO131" i="2"/>
  <c r="GS131" i="2"/>
  <c r="GW131" i="2"/>
  <c r="HA131" i="2"/>
  <c r="D132" i="2"/>
  <c r="P132" i="2"/>
  <c r="T132" i="2"/>
  <c r="X132" i="2"/>
  <c r="AB132" i="2"/>
  <c r="AF132" i="2"/>
  <c r="AJ132" i="2"/>
  <c r="AN132" i="2"/>
  <c r="AR132" i="2"/>
  <c r="AV132" i="2"/>
  <c r="AZ132" i="2"/>
  <c r="BD132" i="2"/>
  <c r="BH132" i="2"/>
  <c r="BL132" i="2"/>
  <c r="BP132" i="2"/>
  <c r="BT132" i="2"/>
  <c r="BX132" i="2"/>
  <c r="CB132" i="2"/>
  <c r="CF132" i="2"/>
  <c r="CJ132" i="2"/>
  <c r="CN132" i="2"/>
  <c r="CR132" i="2"/>
  <c r="CV132" i="2"/>
  <c r="CZ132" i="2"/>
  <c r="DD132" i="2"/>
  <c r="DH132" i="2"/>
  <c r="DL132" i="2"/>
  <c r="DP132" i="2"/>
  <c r="DT132" i="2"/>
  <c r="DX132" i="2"/>
  <c r="EB132" i="2"/>
  <c r="EF132" i="2"/>
  <c r="EJ132" i="2"/>
  <c r="EN132" i="2"/>
  <c r="ER132" i="2"/>
  <c r="EV132" i="2"/>
  <c r="EZ132" i="2"/>
  <c r="FD132" i="2"/>
  <c r="FH132" i="2"/>
  <c r="DA99" i="2"/>
  <c r="EX105" i="2"/>
  <c r="BL107" i="2"/>
  <c r="DK108" i="2"/>
  <c r="FK109" i="2"/>
  <c r="N111" i="2"/>
  <c r="CJ111" i="2"/>
  <c r="EV111" i="2"/>
  <c r="C112" i="2"/>
  <c r="BW112" i="2"/>
  <c r="EI112" i="2"/>
  <c r="GU112" i="2"/>
  <c r="BK113" i="2"/>
  <c r="DW113" i="2"/>
  <c r="AY114" i="2"/>
  <c r="DK114" i="2"/>
  <c r="AL115" i="2"/>
  <c r="CX115" i="2"/>
  <c r="FJ115" i="2"/>
  <c r="Y116" i="2"/>
  <c r="CK116" i="2"/>
  <c r="EW116" i="2"/>
  <c r="I117" i="2"/>
  <c r="BY117" i="2"/>
  <c r="EK117" i="2"/>
  <c r="GW117" i="2"/>
  <c r="BM118" i="2"/>
  <c r="DY118" i="2"/>
  <c r="GK118" i="2"/>
  <c r="AZ119" i="2"/>
  <c r="DL119" i="2"/>
  <c r="AM120" i="2"/>
  <c r="CY120" i="2"/>
  <c r="FK120" i="2"/>
  <c r="AA121" i="2"/>
  <c r="CM121" i="2"/>
  <c r="EY121" i="2"/>
  <c r="O122" i="2"/>
  <c r="CA122" i="2"/>
  <c r="EM122" i="2"/>
  <c r="FS122" i="2"/>
  <c r="GI122" i="2"/>
  <c r="GY122" i="2"/>
  <c r="R123" i="2"/>
  <c r="AH123" i="2"/>
  <c r="AX123" i="2"/>
  <c r="BN123" i="2"/>
  <c r="CD123" i="2"/>
  <c r="CT123" i="2"/>
  <c r="DJ123" i="2"/>
  <c r="DZ123" i="2"/>
  <c r="EP123" i="2"/>
  <c r="FF123" i="2"/>
  <c r="GL123" i="2"/>
  <c r="HB123" i="2"/>
  <c r="U124" i="2"/>
  <c r="AK124" i="2"/>
  <c r="BA124" i="2"/>
  <c r="BQ124" i="2"/>
  <c r="CG124" i="2"/>
  <c r="CW124" i="2"/>
  <c r="DM124" i="2"/>
  <c r="EC124" i="2"/>
  <c r="ES124" i="2"/>
  <c r="FI124" i="2"/>
  <c r="GO124" i="2"/>
  <c r="A125" i="2"/>
  <c r="Y125" i="2"/>
  <c r="AO125" i="2"/>
  <c r="BE125" i="2"/>
  <c r="BU125" i="2"/>
  <c r="CK125" i="2"/>
  <c r="DA125" i="2"/>
  <c r="DQ125" i="2"/>
  <c r="EG125" i="2"/>
  <c r="EW125" i="2"/>
  <c r="FM125" i="2"/>
  <c r="GS125" i="2"/>
  <c r="I126" i="2"/>
  <c r="AC126" i="2"/>
  <c r="AS126" i="2"/>
  <c r="BI126" i="2"/>
  <c r="BY126" i="2"/>
  <c r="CO126" i="2"/>
  <c r="DE126" i="2"/>
  <c r="DU126" i="2"/>
  <c r="EK126" i="2"/>
  <c r="FA126" i="2"/>
  <c r="FQ126" i="2"/>
  <c r="GW126" i="2"/>
  <c r="P127" i="2"/>
  <c r="AF127" i="2"/>
  <c r="AV127" i="2"/>
  <c r="BL127" i="2"/>
  <c r="CB127" i="2"/>
  <c r="CR127" i="2"/>
  <c r="DH127" i="2"/>
  <c r="DX127" i="2"/>
  <c r="EN127" i="2"/>
  <c r="FD127" i="2"/>
  <c r="GJ127" i="2"/>
  <c r="GZ127" i="2"/>
  <c r="S128" i="2"/>
  <c r="AI128" i="2"/>
  <c r="AY128" i="2"/>
  <c r="BO128" i="2"/>
  <c r="CE128" i="2"/>
  <c r="CU128" i="2"/>
  <c r="DK128" i="2"/>
  <c r="EA128" i="2"/>
  <c r="EQ128" i="2"/>
  <c r="FG128" i="2"/>
  <c r="GM128" i="2"/>
  <c r="HC128" i="2"/>
  <c r="W129" i="2"/>
  <c r="AM129" i="2"/>
  <c r="BC129" i="2"/>
  <c r="BS129" i="2"/>
  <c r="CI129" i="2"/>
  <c r="CY129" i="2"/>
  <c r="DO129" i="2"/>
  <c r="EE129" i="2"/>
  <c r="EU129" i="2"/>
  <c r="FK129" i="2"/>
  <c r="GQ129" i="2"/>
  <c r="GZ129" i="2"/>
  <c r="D130" i="2"/>
  <c r="T130" i="2"/>
  <c r="AB130" i="2"/>
  <c r="AJ130" i="2"/>
  <c r="AR130" i="2"/>
  <c r="AZ130" i="2"/>
  <c r="BH130" i="2"/>
  <c r="BP130" i="2"/>
  <c r="BX130" i="2"/>
  <c r="CF130" i="2"/>
  <c r="CN130" i="2"/>
  <c r="CV130" i="2"/>
  <c r="DD130" i="2"/>
  <c r="DL130" i="2"/>
  <c r="DT130" i="2"/>
  <c r="EB130" i="2"/>
  <c r="EJ130" i="2"/>
  <c r="ER130" i="2"/>
  <c r="EZ130" i="2"/>
  <c r="FH130" i="2"/>
  <c r="FP130" i="2"/>
  <c r="GN130" i="2"/>
  <c r="GV130" i="2"/>
  <c r="HD130" i="2"/>
  <c r="O131" i="2"/>
  <c r="W131" i="2"/>
  <c r="AE131" i="2"/>
  <c r="AM131" i="2"/>
  <c r="AU131" i="2"/>
  <c r="BC131" i="2"/>
  <c r="BK131" i="2"/>
  <c r="BS131" i="2"/>
  <c r="CA131" i="2"/>
  <c r="CI131" i="2"/>
  <c r="CQ131" i="2"/>
  <c r="CY131" i="2"/>
  <c r="DG131" i="2"/>
  <c r="DO131" i="2"/>
  <c r="DW131" i="2"/>
  <c r="EE131" i="2"/>
  <c r="EM131" i="2"/>
  <c r="EU131" i="2"/>
  <c r="FC131" i="2"/>
  <c r="FK131" i="2"/>
  <c r="FS131" i="2"/>
  <c r="GQ131" i="2"/>
  <c r="GY131" i="2"/>
  <c r="B132" i="2"/>
  <c r="R132" i="2"/>
  <c r="Z132" i="2"/>
  <c r="AH132" i="2"/>
  <c r="AP132" i="2"/>
  <c r="AX132" i="2"/>
  <c r="BF132" i="2"/>
  <c r="BN132" i="2"/>
  <c r="BV132" i="2"/>
  <c r="CD132" i="2"/>
  <c r="CL132" i="2"/>
  <c r="CT132" i="2"/>
  <c r="DB132" i="2"/>
  <c r="DJ132" i="2"/>
  <c r="DR132" i="2"/>
  <c r="DZ132" i="2"/>
  <c r="EH132" i="2"/>
  <c r="EP132" i="2"/>
  <c r="EX132" i="2"/>
  <c r="FF132" i="2"/>
  <c r="FL132" i="2"/>
  <c r="FP132" i="2"/>
  <c r="GJ132" i="2"/>
  <c r="GN132" i="2"/>
  <c r="GR132" i="2"/>
  <c r="GV132" i="2"/>
  <c r="GZ132" i="2"/>
  <c r="HD132" i="2"/>
  <c r="D133" i="2"/>
  <c r="P133" i="2"/>
  <c r="T133" i="2"/>
  <c r="X133" i="2"/>
  <c r="AB133" i="2"/>
  <c r="AF133" i="2"/>
  <c r="AJ133" i="2"/>
  <c r="AN133" i="2"/>
  <c r="AR133" i="2"/>
  <c r="AV133" i="2"/>
  <c r="AZ133" i="2"/>
  <c r="BD133" i="2"/>
  <c r="BH133" i="2"/>
  <c r="BL133" i="2"/>
  <c r="BP133" i="2"/>
  <c r="BT133" i="2"/>
  <c r="BX133" i="2"/>
  <c r="CB133" i="2"/>
  <c r="CF133" i="2"/>
  <c r="CJ133" i="2"/>
  <c r="CN133" i="2"/>
  <c r="CR133" i="2"/>
  <c r="CV133" i="2"/>
  <c r="CZ133" i="2"/>
  <c r="DD133" i="2"/>
  <c r="DH133" i="2"/>
  <c r="DL133" i="2"/>
  <c r="DP133" i="2"/>
  <c r="DT133" i="2"/>
  <c r="DX133" i="2"/>
  <c r="EB133" i="2"/>
  <c r="EF133" i="2"/>
  <c r="EJ133" i="2"/>
  <c r="EN133" i="2"/>
  <c r="ER133" i="2"/>
  <c r="EV133" i="2"/>
  <c r="EZ133" i="2"/>
  <c r="FD133" i="2"/>
  <c r="FH133" i="2"/>
  <c r="FL133" i="2"/>
  <c r="FP133" i="2"/>
  <c r="GJ133" i="2"/>
  <c r="GN133" i="2"/>
  <c r="GR133" i="2"/>
  <c r="GV133" i="2"/>
  <c r="GZ133" i="2"/>
  <c r="HD133" i="2"/>
  <c r="D134" i="2"/>
  <c r="P134" i="2"/>
  <c r="T134" i="2"/>
  <c r="X134" i="2"/>
  <c r="AB134" i="2"/>
  <c r="AF134" i="2"/>
  <c r="AJ134" i="2"/>
  <c r="AN134" i="2"/>
  <c r="AR134" i="2"/>
  <c r="AV134" i="2"/>
  <c r="AZ134" i="2"/>
  <c r="BD134" i="2"/>
  <c r="BH134" i="2"/>
  <c r="BL134" i="2"/>
  <c r="BP134" i="2"/>
  <c r="BT134" i="2"/>
  <c r="BX134" i="2"/>
  <c r="CB134" i="2"/>
  <c r="CF134" i="2"/>
  <c r="CJ134" i="2"/>
  <c r="CN134" i="2"/>
  <c r="CR134" i="2"/>
  <c r="CV134" i="2"/>
  <c r="CZ134" i="2"/>
  <c r="DD134" i="2"/>
  <c r="DH134" i="2"/>
  <c r="DL134" i="2"/>
  <c r="DP134" i="2"/>
  <c r="DT134" i="2"/>
  <c r="DX134" i="2"/>
  <c r="EB134" i="2"/>
  <c r="EF134" i="2"/>
  <c r="EJ134" i="2"/>
  <c r="EN134" i="2"/>
  <c r="ER134" i="2"/>
  <c r="EV134" i="2"/>
  <c r="EZ134" i="2"/>
  <c r="FD134" i="2"/>
  <c r="FH134" i="2"/>
  <c r="FL134" i="2"/>
  <c r="FP134" i="2"/>
  <c r="GJ134" i="2"/>
  <c r="GN134" i="2"/>
  <c r="GR134" i="2"/>
  <c r="GV134" i="2"/>
  <c r="GZ134" i="2"/>
  <c r="HD134" i="2"/>
  <c r="C135" i="2"/>
  <c r="O135" i="2"/>
  <c r="S135" i="2"/>
  <c r="W135" i="2"/>
  <c r="AA135" i="2"/>
  <c r="AE135" i="2"/>
  <c r="AI135" i="2"/>
  <c r="AM135" i="2"/>
  <c r="AQ135" i="2"/>
  <c r="AU135" i="2"/>
  <c r="AY135" i="2"/>
  <c r="BC135" i="2"/>
  <c r="BG135" i="2"/>
  <c r="BK135" i="2"/>
  <c r="BO135" i="2"/>
  <c r="BS135" i="2"/>
  <c r="BW135" i="2"/>
  <c r="CA135" i="2"/>
  <c r="CE135" i="2"/>
  <c r="CI135" i="2"/>
  <c r="CM135" i="2"/>
  <c r="CQ135" i="2"/>
  <c r="CU135" i="2"/>
  <c r="CY135" i="2"/>
  <c r="DC135" i="2"/>
  <c r="DG135" i="2"/>
  <c r="DK135" i="2"/>
  <c r="DO135" i="2"/>
  <c r="DS135" i="2"/>
  <c r="DW135" i="2"/>
  <c r="EA135" i="2"/>
  <c r="EE135" i="2"/>
  <c r="EI135" i="2"/>
  <c r="EM135" i="2"/>
  <c r="EQ135" i="2"/>
  <c r="EU135" i="2"/>
  <c r="EY135" i="2"/>
  <c r="FC135" i="2"/>
  <c r="FG135" i="2"/>
  <c r="FK135" i="2"/>
  <c r="FO135" i="2"/>
  <c r="FS135" i="2"/>
  <c r="GM135" i="2"/>
  <c r="GQ135" i="2"/>
  <c r="GU135" i="2"/>
  <c r="GY135" i="2"/>
  <c r="HC135" i="2"/>
  <c r="B136" i="2"/>
  <c r="N136" i="2"/>
  <c r="R136" i="2"/>
  <c r="V136" i="2"/>
  <c r="Z136" i="2"/>
  <c r="AD136" i="2"/>
  <c r="AH136" i="2"/>
  <c r="AL136" i="2"/>
  <c r="AP136" i="2"/>
  <c r="AT136" i="2"/>
  <c r="AX136" i="2"/>
  <c r="BB136" i="2"/>
  <c r="BF136" i="2"/>
  <c r="BJ136" i="2"/>
  <c r="BN136" i="2"/>
  <c r="BR136" i="2"/>
  <c r="BV136" i="2"/>
  <c r="BZ136" i="2"/>
  <c r="CD136" i="2"/>
  <c r="CH136" i="2"/>
  <c r="CL136" i="2"/>
  <c r="CP136" i="2"/>
  <c r="CT136" i="2"/>
  <c r="CX136" i="2"/>
  <c r="DB136" i="2"/>
  <c r="DF136" i="2"/>
  <c r="DJ136" i="2"/>
  <c r="DN136" i="2"/>
  <c r="DR136" i="2"/>
  <c r="DV136" i="2"/>
  <c r="DZ136" i="2"/>
  <c r="ED136" i="2"/>
  <c r="EH136" i="2"/>
  <c r="EL136" i="2"/>
  <c r="EP136" i="2"/>
  <c r="ET136" i="2"/>
  <c r="EX136" i="2"/>
  <c r="FB136" i="2"/>
  <c r="FF136" i="2"/>
  <c r="FJ136" i="2"/>
  <c r="FN136" i="2"/>
  <c r="FR136" i="2"/>
  <c r="GH136" i="2"/>
  <c r="GL136" i="2"/>
  <c r="GP136" i="2"/>
  <c r="GT136" i="2"/>
  <c r="GX136" i="2"/>
  <c r="HB136" i="2"/>
  <c r="B137" i="2"/>
  <c r="N137" i="2"/>
  <c r="R137" i="2"/>
  <c r="V137" i="2"/>
  <c r="Z137" i="2"/>
  <c r="AD137" i="2"/>
  <c r="AH137" i="2"/>
  <c r="AL137" i="2"/>
  <c r="AP137" i="2"/>
  <c r="AT137" i="2"/>
  <c r="AX137" i="2"/>
  <c r="BB137" i="2"/>
  <c r="BF137" i="2"/>
  <c r="BJ137" i="2"/>
  <c r="BN137" i="2"/>
  <c r="BR137" i="2"/>
  <c r="BV137" i="2"/>
  <c r="BZ137" i="2"/>
  <c r="CD137" i="2"/>
  <c r="CH137" i="2"/>
  <c r="CL137" i="2"/>
  <c r="CP137" i="2"/>
  <c r="CT137" i="2"/>
  <c r="CX137" i="2"/>
  <c r="DB137" i="2"/>
  <c r="DF137" i="2"/>
  <c r="DJ137" i="2"/>
  <c r="DN137" i="2"/>
  <c r="DR137" i="2"/>
  <c r="DV137" i="2"/>
  <c r="DZ137" i="2"/>
  <c r="ED137" i="2"/>
  <c r="EH137" i="2"/>
  <c r="EL137" i="2"/>
  <c r="EP137" i="2"/>
  <c r="ET137" i="2"/>
  <c r="EX137" i="2"/>
  <c r="FB137" i="2"/>
  <c r="FF137" i="2"/>
  <c r="FJ137" i="2"/>
  <c r="FN137" i="2"/>
  <c r="FR137" i="2"/>
  <c r="GH137" i="2"/>
  <c r="GL137" i="2"/>
  <c r="GP137" i="2"/>
  <c r="GT137" i="2"/>
  <c r="GX137" i="2"/>
  <c r="HB137" i="2"/>
  <c r="B138" i="2"/>
  <c r="N138" i="2"/>
  <c r="R138" i="2"/>
  <c r="V138" i="2"/>
  <c r="Z138" i="2"/>
  <c r="AD138" i="2"/>
  <c r="AH138" i="2"/>
  <c r="AL138" i="2"/>
  <c r="AP138" i="2"/>
  <c r="AT138" i="2"/>
  <c r="AX138" i="2"/>
  <c r="BB138" i="2"/>
  <c r="BF138" i="2"/>
  <c r="BJ138" i="2"/>
  <c r="BN138" i="2"/>
  <c r="BR138" i="2"/>
  <c r="BV138" i="2"/>
  <c r="BZ138" i="2"/>
  <c r="CD138" i="2"/>
  <c r="CH138" i="2"/>
  <c r="CL138" i="2"/>
  <c r="CP138" i="2"/>
  <c r="CT138" i="2"/>
  <c r="CX138" i="2"/>
  <c r="DB138" i="2"/>
  <c r="DF138" i="2"/>
  <c r="DJ138" i="2"/>
  <c r="DN138" i="2"/>
  <c r="DR138" i="2"/>
  <c r="DV138" i="2"/>
  <c r="DZ138" i="2"/>
  <c r="ED138" i="2"/>
  <c r="EH138" i="2"/>
  <c r="EL138" i="2"/>
  <c r="EP138" i="2"/>
  <c r="ET138" i="2"/>
  <c r="EX138" i="2"/>
  <c r="FB138" i="2"/>
  <c r="FF138" i="2"/>
  <c r="FJ138" i="2"/>
  <c r="FN138" i="2"/>
  <c r="FR138" i="2"/>
  <c r="GH138" i="2"/>
  <c r="GL138" i="2"/>
  <c r="GP138" i="2"/>
  <c r="GT138" i="2"/>
  <c r="GX138" i="2"/>
  <c r="HB138" i="2"/>
  <c r="A139" i="2"/>
  <c r="I139" i="2"/>
  <c r="Q139" i="2"/>
  <c r="U139" i="2"/>
  <c r="Y139" i="2"/>
  <c r="AC139" i="2"/>
  <c r="AG139" i="2"/>
  <c r="AK139" i="2"/>
  <c r="AO139" i="2"/>
  <c r="AS139" i="2"/>
  <c r="AW139" i="2"/>
  <c r="BA139" i="2"/>
  <c r="BE139" i="2"/>
  <c r="BI139" i="2"/>
  <c r="BM139" i="2"/>
  <c r="BQ139" i="2"/>
  <c r="BU139" i="2"/>
  <c r="BY139" i="2"/>
  <c r="CC139" i="2"/>
  <c r="CG139" i="2"/>
  <c r="CK139" i="2"/>
  <c r="CO139" i="2"/>
  <c r="CS139" i="2"/>
  <c r="CW139" i="2"/>
  <c r="DA139" i="2"/>
  <c r="DE139" i="2"/>
  <c r="DI139" i="2"/>
  <c r="DM139" i="2"/>
  <c r="DQ139" i="2"/>
  <c r="DU139" i="2"/>
  <c r="DY139" i="2"/>
  <c r="EC139" i="2"/>
  <c r="EG139" i="2"/>
  <c r="EK139" i="2"/>
  <c r="EO139" i="2"/>
  <c r="ES139" i="2"/>
  <c r="EW139" i="2"/>
  <c r="FA139" i="2"/>
  <c r="FE139" i="2"/>
  <c r="FI139" i="2"/>
  <c r="FM139" i="2"/>
  <c r="FQ139" i="2"/>
  <c r="GK139" i="2"/>
  <c r="GO139" i="2"/>
  <c r="GS139" i="2"/>
  <c r="GW139" i="2"/>
  <c r="HA139" i="2"/>
  <c r="D140" i="2"/>
  <c r="P140" i="2"/>
  <c r="T140" i="2"/>
  <c r="X140" i="2"/>
  <c r="AB140" i="2"/>
  <c r="AF140" i="2"/>
  <c r="AJ140" i="2"/>
  <c r="AN140" i="2"/>
  <c r="AR140" i="2"/>
  <c r="AV140" i="2"/>
  <c r="AZ140" i="2"/>
  <c r="BD140" i="2"/>
  <c r="BH140" i="2"/>
  <c r="BL140" i="2"/>
  <c r="BP140" i="2"/>
  <c r="BT140" i="2"/>
  <c r="BX140" i="2"/>
  <c r="CB140" i="2"/>
  <c r="CF140" i="2"/>
  <c r="CJ140" i="2"/>
  <c r="CN140" i="2"/>
  <c r="CR140" i="2"/>
  <c r="CV140" i="2"/>
  <c r="CZ140" i="2"/>
  <c r="DD140" i="2"/>
  <c r="DH140" i="2"/>
  <c r="DL140" i="2"/>
  <c r="DP140" i="2"/>
  <c r="DT140" i="2"/>
  <c r="DX140" i="2"/>
  <c r="EB140" i="2"/>
  <c r="EF140" i="2"/>
  <c r="EJ140" i="2"/>
  <c r="EN140" i="2"/>
  <c r="ER140" i="2"/>
  <c r="EV140" i="2"/>
  <c r="EZ140" i="2"/>
  <c r="FD140" i="2"/>
  <c r="FH140" i="2"/>
  <c r="FL140" i="2"/>
  <c r="FP140" i="2"/>
  <c r="GJ140" i="2"/>
  <c r="GN140" i="2"/>
  <c r="GR140" i="2"/>
  <c r="GV140" i="2"/>
  <c r="GZ140" i="2"/>
  <c r="HD140" i="2"/>
  <c r="D141" i="2"/>
  <c r="P141" i="2"/>
  <c r="T141" i="2"/>
  <c r="X141" i="2"/>
  <c r="AB141" i="2"/>
  <c r="AF141" i="2"/>
  <c r="AJ141" i="2"/>
  <c r="AN141" i="2"/>
  <c r="AR141" i="2"/>
  <c r="AV141" i="2"/>
  <c r="AZ141" i="2"/>
  <c r="BD141" i="2"/>
  <c r="BH141" i="2"/>
  <c r="BL141" i="2"/>
  <c r="BP141" i="2"/>
  <c r="BT141" i="2"/>
  <c r="BX141" i="2"/>
  <c r="CB141" i="2"/>
  <c r="CF141" i="2"/>
  <c r="CJ141" i="2"/>
  <c r="CN141" i="2"/>
  <c r="CR141" i="2"/>
  <c r="CV141" i="2"/>
  <c r="CZ141" i="2"/>
  <c r="DD141" i="2"/>
  <c r="DH141" i="2"/>
  <c r="DL141" i="2"/>
  <c r="DP141" i="2"/>
  <c r="DT141" i="2"/>
  <c r="DX141" i="2"/>
  <c r="EB141" i="2"/>
  <c r="EF141" i="2"/>
  <c r="EJ141" i="2"/>
  <c r="EN141" i="2"/>
  <c r="ER141" i="2"/>
  <c r="EV141" i="2"/>
  <c r="EZ141" i="2"/>
  <c r="FD141" i="2"/>
  <c r="FH141" i="2"/>
  <c r="FL141" i="2"/>
  <c r="FP141" i="2"/>
  <c r="GJ141" i="2"/>
  <c r="GN141" i="2"/>
  <c r="GR141" i="2"/>
  <c r="GV141" i="2"/>
  <c r="GV101" i="2"/>
  <c r="BY106" i="2"/>
  <c r="DX107" i="2"/>
  <c r="AA110" i="2"/>
  <c r="AN111" i="2"/>
  <c r="CZ111" i="2"/>
  <c r="FL111" i="2"/>
  <c r="AA112" i="2"/>
  <c r="CM112" i="2"/>
  <c r="EY112" i="2"/>
  <c r="O113" i="2"/>
  <c r="CA113" i="2"/>
  <c r="EM113" i="2"/>
  <c r="GY113" i="2"/>
  <c r="BO114" i="2"/>
  <c r="EA114" i="2"/>
  <c r="GM114" i="2"/>
  <c r="BB115" i="2"/>
  <c r="DN115" i="2"/>
  <c r="AO116" i="2"/>
  <c r="DA116" i="2"/>
  <c r="FM116" i="2"/>
  <c r="AC117" i="2"/>
  <c r="CO117" i="2"/>
  <c r="FA117" i="2"/>
  <c r="Q118" i="2"/>
  <c r="CC118" i="2"/>
  <c r="EO118" i="2"/>
  <c r="HA118" i="2"/>
  <c r="BP119" i="2"/>
  <c r="EB119" i="2"/>
  <c r="GN119" i="2"/>
  <c r="BC120" i="2"/>
  <c r="DO120" i="2"/>
  <c r="AQ121" i="2"/>
  <c r="DC121" i="2"/>
  <c r="FO121" i="2"/>
  <c r="AE122" i="2"/>
  <c r="CQ122" i="2"/>
  <c r="FC122" i="2"/>
  <c r="FW122" i="2"/>
  <c r="GM122" i="2"/>
  <c r="HC122" i="2"/>
  <c r="V123" i="2"/>
  <c r="AL123" i="2"/>
  <c r="BB123" i="2"/>
  <c r="BR123" i="2"/>
  <c r="CH123" i="2"/>
  <c r="CX123" i="2"/>
  <c r="DN123" i="2"/>
  <c r="ED123" i="2"/>
  <c r="ET123" i="2"/>
  <c r="FJ123" i="2"/>
  <c r="GP123" i="2"/>
  <c r="A124" i="2"/>
  <c r="Y124" i="2"/>
  <c r="AO124" i="2"/>
  <c r="BE124" i="2"/>
  <c r="BU124" i="2"/>
  <c r="CK124" i="2"/>
  <c r="DA124" i="2"/>
  <c r="DQ124" i="2"/>
  <c r="EG124" i="2"/>
  <c r="EW124" i="2"/>
  <c r="FM124" i="2"/>
  <c r="GS124" i="2"/>
  <c r="I125" i="2"/>
  <c r="AC125" i="2"/>
  <c r="AS125" i="2"/>
  <c r="BI125" i="2"/>
  <c r="BY125" i="2"/>
  <c r="CO125" i="2"/>
  <c r="DE125" i="2"/>
  <c r="DU125" i="2"/>
  <c r="EK125" i="2"/>
  <c r="FA125" i="2"/>
  <c r="FQ125" i="2"/>
  <c r="GW125" i="2"/>
  <c r="Q126" i="2"/>
  <c r="AG126" i="2"/>
  <c r="AW126" i="2"/>
  <c r="BM126" i="2"/>
  <c r="CC126" i="2"/>
  <c r="CS126" i="2"/>
  <c r="DI126" i="2"/>
  <c r="DY126" i="2"/>
  <c r="EO126" i="2"/>
  <c r="FE126" i="2"/>
  <c r="GK126" i="2"/>
  <c r="HA126" i="2"/>
  <c r="T127" i="2"/>
  <c r="AJ127" i="2"/>
  <c r="AZ127" i="2"/>
  <c r="BP127" i="2"/>
  <c r="CF127" i="2"/>
  <c r="CV127" i="2"/>
  <c r="DL127" i="2"/>
  <c r="EB127" i="2"/>
  <c r="ER127" i="2"/>
  <c r="FH127" i="2"/>
  <c r="GN127" i="2"/>
  <c r="HD127" i="2"/>
  <c r="W128" i="2"/>
  <c r="AM128" i="2"/>
  <c r="BC128" i="2"/>
  <c r="BS128" i="2"/>
  <c r="CI128" i="2"/>
  <c r="CY128" i="2"/>
  <c r="DO128" i="2"/>
  <c r="EE128" i="2"/>
  <c r="EU128" i="2"/>
  <c r="FK128" i="2"/>
  <c r="GQ128" i="2"/>
  <c r="C129" i="2"/>
  <c r="AA129" i="2"/>
  <c r="AQ129" i="2"/>
  <c r="BG129" i="2"/>
  <c r="BW129" i="2"/>
  <c r="CM129" i="2"/>
  <c r="DC129" i="2"/>
  <c r="DS129" i="2"/>
  <c r="EI129" i="2"/>
  <c r="EY129" i="2"/>
  <c r="FO129" i="2"/>
  <c r="GU129" i="2"/>
  <c r="HC129" i="2"/>
  <c r="O130" i="2"/>
  <c r="W130" i="2"/>
  <c r="AE130" i="2"/>
  <c r="AM130" i="2"/>
  <c r="AU130" i="2"/>
  <c r="BC130" i="2"/>
  <c r="BK130" i="2"/>
  <c r="BS130" i="2"/>
  <c r="CA130" i="2"/>
  <c r="CI130" i="2"/>
  <c r="CQ130" i="2"/>
  <c r="CY130" i="2"/>
  <c r="DG130" i="2"/>
  <c r="DO130" i="2"/>
  <c r="DW130" i="2"/>
  <c r="EE130" i="2"/>
  <c r="EM130" i="2"/>
  <c r="EU130" i="2"/>
  <c r="FC130" i="2"/>
  <c r="FK130" i="2"/>
  <c r="FS130" i="2"/>
  <c r="GQ130" i="2"/>
  <c r="GY130" i="2"/>
  <c r="B131" i="2"/>
  <c r="R131" i="2"/>
  <c r="Z131" i="2"/>
  <c r="AH131" i="2"/>
  <c r="AP131" i="2"/>
  <c r="AX131" i="2"/>
  <c r="BF131" i="2"/>
  <c r="BN131" i="2"/>
  <c r="BV131" i="2"/>
  <c r="CD131" i="2"/>
  <c r="CL131" i="2"/>
  <c r="CT131" i="2"/>
  <c r="DB131" i="2"/>
  <c r="DJ131" i="2"/>
  <c r="DR131" i="2"/>
  <c r="DZ131" i="2"/>
  <c r="EH131" i="2"/>
  <c r="EP131" i="2"/>
  <c r="EX131" i="2"/>
  <c r="FF131" i="2"/>
  <c r="FN131" i="2"/>
  <c r="GL131" i="2"/>
  <c r="GT131" i="2"/>
  <c r="HB131" i="2"/>
  <c r="I132" i="2"/>
  <c r="U132" i="2"/>
  <c r="AC132" i="2"/>
  <c r="AK132" i="2"/>
  <c r="AS132" i="2"/>
  <c r="BA132" i="2"/>
  <c r="BI132" i="2"/>
  <c r="BQ132" i="2"/>
  <c r="BY132" i="2"/>
  <c r="CG132" i="2"/>
  <c r="CO132" i="2"/>
  <c r="CW132" i="2"/>
  <c r="DE132" i="2"/>
  <c r="DM132" i="2"/>
  <c r="DU132" i="2"/>
  <c r="EC132" i="2"/>
  <c r="EK132" i="2"/>
  <c r="ES132" i="2"/>
  <c r="FA132" i="2"/>
  <c r="FI132" i="2"/>
  <c r="FM132" i="2"/>
  <c r="FQ132" i="2"/>
  <c r="GK132" i="2"/>
  <c r="GO132" i="2"/>
  <c r="GS132" i="2"/>
  <c r="GW132" i="2"/>
  <c r="HA132" i="2"/>
  <c r="A133" i="2"/>
  <c r="I133" i="2"/>
  <c r="Q133" i="2"/>
  <c r="U133" i="2"/>
  <c r="Y133" i="2"/>
  <c r="AC133" i="2"/>
  <c r="AG133" i="2"/>
  <c r="AK133" i="2"/>
  <c r="AO133" i="2"/>
  <c r="AS133" i="2"/>
  <c r="AW133" i="2"/>
  <c r="BA133" i="2"/>
  <c r="BE133" i="2"/>
  <c r="BI133" i="2"/>
  <c r="BM133" i="2"/>
  <c r="BQ133" i="2"/>
  <c r="BU133" i="2"/>
  <c r="BY133" i="2"/>
  <c r="CC133" i="2"/>
  <c r="CG133" i="2"/>
  <c r="CK133" i="2"/>
  <c r="CO133" i="2"/>
  <c r="CS133" i="2"/>
  <c r="CW133" i="2"/>
  <c r="DA133" i="2"/>
  <c r="DE133" i="2"/>
  <c r="DI133" i="2"/>
  <c r="DM133" i="2"/>
  <c r="DQ133" i="2"/>
  <c r="DU133" i="2"/>
  <c r="DY133" i="2"/>
  <c r="EC133" i="2"/>
  <c r="EG133" i="2"/>
  <c r="EK133" i="2"/>
  <c r="EO133" i="2"/>
  <c r="ES133" i="2"/>
  <c r="EW133" i="2"/>
  <c r="FA133" i="2"/>
  <c r="FE133" i="2"/>
  <c r="FI133" i="2"/>
  <c r="FM133" i="2"/>
  <c r="FQ133" i="2"/>
  <c r="GK133" i="2"/>
  <c r="GO133" i="2"/>
  <c r="GS133" i="2"/>
  <c r="GW133" i="2"/>
  <c r="HA133" i="2"/>
  <c r="A134" i="2"/>
  <c r="I134" i="2"/>
  <c r="Q134" i="2"/>
  <c r="U134" i="2"/>
  <c r="Y134" i="2"/>
  <c r="AC134" i="2"/>
  <c r="AG134" i="2"/>
  <c r="AK134" i="2"/>
  <c r="AO134" i="2"/>
  <c r="AS134" i="2"/>
  <c r="AW134" i="2"/>
  <c r="BA134" i="2"/>
  <c r="BE134" i="2"/>
  <c r="BI134" i="2"/>
  <c r="BM134" i="2"/>
  <c r="BQ134" i="2"/>
  <c r="BU134" i="2"/>
  <c r="BY134" i="2"/>
  <c r="CC134" i="2"/>
  <c r="CG134" i="2"/>
  <c r="CK134" i="2"/>
  <c r="CO134" i="2"/>
  <c r="CS134" i="2"/>
  <c r="CW134" i="2"/>
  <c r="DA134" i="2"/>
  <c r="DE134" i="2"/>
  <c r="DI134" i="2"/>
  <c r="DM134" i="2"/>
  <c r="DQ134" i="2"/>
  <c r="DU134" i="2"/>
  <c r="DY134" i="2"/>
  <c r="EC134" i="2"/>
  <c r="EG134" i="2"/>
  <c r="EK134" i="2"/>
  <c r="EO134" i="2"/>
  <c r="ES134" i="2"/>
  <c r="EW134" i="2"/>
  <c r="FA134" i="2"/>
  <c r="FE134" i="2"/>
  <c r="FI134" i="2"/>
  <c r="FM134" i="2"/>
  <c r="FQ134" i="2"/>
  <c r="GK134" i="2"/>
  <c r="GO134" i="2"/>
  <c r="GS134" i="2"/>
  <c r="GW134" i="2"/>
  <c r="HA134" i="2"/>
  <c r="D135" i="2"/>
  <c r="P135" i="2"/>
  <c r="T135" i="2"/>
  <c r="X135" i="2"/>
  <c r="AB135" i="2"/>
  <c r="AF135" i="2"/>
  <c r="AJ135" i="2"/>
  <c r="AN135" i="2"/>
  <c r="AR135" i="2"/>
  <c r="AV135" i="2"/>
  <c r="AZ135" i="2"/>
  <c r="BD135" i="2"/>
  <c r="BH135" i="2"/>
  <c r="BL135" i="2"/>
  <c r="BP135" i="2"/>
  <c r="BT135" i="2"/>
  <c r="BX135" i="2"/>
  <c r="CB135" i="2"/>
  <c r="CF135" i="2"/>
  <c r="CJ135" i="2"/>
  <c r="CN135" i="2"/>
  <c r="CR135" i="2"/>
  <c r="CV135" i="2"/>
  <c r="CZ135" i="2"/>
  <c r="DD135" i="2"/>
  <c r="DH135" i="2"/>
  <c r="DL135" i="2"/>
  <c r="DP135" i="2"/>
  <c r="DT135" i="2"/>
  <c r="DX135" i="2"/>
  <c r="EB135" i="2"/>
  <c r="EF135" i="2"/>
  <c r="EJ135" i="2"/>
  <c r="EN135" i="2"/>
  <c r="ER135" i="2"/>
  <c r="EV135" i="2"/>
  <c r="EZ135" i="2"/>
  <c r="FD135" i="2"/>
  <c r="FH135" i="2"/>
  <c r="FL135" i="2"/>
  <c r="FP135" i="2"/>
  <c r="GJ135" i="2"/>
  <c r="GN135" i="2"/>
  <c r="GR135" i="2"/>
  <c r="GV135" i="2"/>
  <c r="GZ135" i="2"/>
  <c r="HD135" i="2"/>
  <c r="C136" i="2"/>
  <c r="O136" i="2"/>
  <c r="S136" i="2"/>
  <c r="W136" i="2"/>
  <c r="AA136" i="2"/>
  <c r="AE136" i="2"/>
  <c r="AI136" i="2"/>
  <c r="AM136" i="2"/>
  <c r="AQ136" i="2"/>
  <c r="AU136" i="2"/>
  <c r="AY136" i="2"/>
  <c r="BC136" i="2"/>
  <c r="BG136" i="2"/>
  <c r="BK136" i="2"/>
  <c r="BO136" i="2"/>
  <c r="BS136" i="2"/>
  <c r="BW136" i="2"/>
  <c r="CA136" i="2"/>
  <c r="CE136" i="2"/>
  <c r="CI136" i="2"/>
  <c r="CM136" i="2"/>
  <c r="CQ136" i="2"/>
  <c r="CU136" i="2"/>
  <c r="CY136" i="2"/>
  <c r="DC136" i="2"/>
  <c r="DG136" i="2"/>
  <c r="DK136" i="2"/>
  <c r="DO136" i="2"/>
  <c r="DS136" i="2"/>
  <c r="DW136" i="2"/>
  <c r="EA136" i="2"/>
  <c r="EE136" i="2"/>
  <c r="EI136" i="2"/>
  <c r="EM136" i="2"/>
  <c r="EQ136" i="2"/>
  <c r="EU136" i="2"/>
  <c r="EY136" i="2"/>
  <c r="FC136" i="2"/>
  <c r="FG136" i="2"/>
  <c r="FK136" i="2"/>
  <c r="FO136" i="2"/>
  <c r="FS136" i="2"/>
  <c r="GM136" i="2"/>
  <c r="GQ136" i="2"/>
  <c r="GU136" i="2"/>
  <c r="GY136" i="2"/>
  <c r="HC136" i="2"/>
  <c r="C137" i="2"/>
  <c r="O137" i="2"/>
  <c r="S137" i="2"/>
  <c r="W137" i="2"/>
  <c r="AA137" i="2"/>
  <c r="AE137" i="2"/>
  <c r="AI137" i="2"/>
  <c r="AM137" i="2"/>
  <c r="AQ137" i="2"/>
  <c r="AU137" i="2"/>
  <c r="AY137" i="2"/>
  <c r="BC137" i="2"/>
  <c r="BG137" i="2"/>
  <c r="BK137" i="2"/>
  <c r="BO137" i="2"/>
  <c r="BS137" i="2"/>
  <c r="BW137" i="2"/>
  <c r="CA137" i="2"/>
  <c r="CE137" i="2"/>
  <c r="CI137" i="2"/>
  <c r="CM137" i="2"/>
  <c r="CQ137" i="2"/>
  <c r="CU137" i="2"/>
  <c r="CY137" i="2"/>
  <c r="DC137" i="2"/>
  <c r="DG137" i="2"/>
  <c r="DK137" i="2"/>
  <c r="DO137" i="2"/>
  <c r="DS137" i="2"/>
  <c r="DW137" i="2"/>
  <c r="EA137" i="2"/>
  <c r="EE137" i="2"/>
  <c r="EI137" i="2"/>
  <c r="EM137" i="2"/>
  <c r="EQ137" i="2"/>
  <c r="EU137" i="2"/>
  <c r="EY137" i="2"/>
  <c r="FC137" i="2"/>
  <c r="FG137" i="2"/>
  <c r="FK137" i="2"/>
  <c r="FO137" i="2"/>
  <c r="FS137" i="2"/>
  <c r="GM137" i="2"/>
  <c r="GQ137" i="2"/>
  <c r="GU137" i="2"/>
  <c r="GY137" i="2"/>
  <c r="HC137" i="2"/>
  <c r="C138" i="2"/>
  <c r="O138" i="2"/>
  <c r="S138" i="2"/>
  <c r="W138" i="2"/>
  <c r="AA138" i="2"/>
  <c r="AE138" i="2"/>
  <c r="AI138" i="2"/>
  <c r="AM138" i="2"/>
  <c r="AQ138" i="2"/>
  <c r="AU138" i="2"/>
  <c r="AY138" i="2"/>
  <c r="BC138" i="2"/>
  <c r="BG138" i="2"/>
  <c r="BK138" i="2"/>
  <c r="BO138" i="2"/>
  <c r="BS138" i="2"/>
  <c r="BW138" i="2"/>
  <c r="CA138" i="2"/>
  <c r="CE138" i="2"/>
  <c r="CI138" i="2"/>
  <c r="CM138" i="2"/>
  <c r="CQ138" i="2"/>
  <c r="CU138" i="2"/>
  <c r="CY138" i="2"/>
  <c r="DC138" i="2"/>
  <c r="DG138" i="2"/>
  <c r="DK138" i="2"/>
  <c r="DO138" i="2"/>
  <c r="DS138" i="2"/>
  <c r="DW138" i="2"/>
  <c r="EA138" i="2"/>
  <c r="EE138" i="2"/>
  <c r="EI138" i="2"/>
  <c r="EM138" i="2"/>
  <c r="EQ138" i="2"/>
  <c r="EU138" i="2"/>
  <c r="EY138" i="2"/>
  <c r="FC138" i="2"/>
  <c r="FG138" i="2"/>
  <c r="FK138" i="2"/>
  <c r="FO138" i="2"/>
  <c r="FS138" i="2"/>
  <c r="GM138" i="2"/>
  <c r="GQ138" i="2"/>
  <c r="GU138" i="2"/>
  <c r="GY138" i="2"/>
  <c r="HC138" i="2"/>
  <c r="B139" i="2"/>
  <c r="N139" i="2"/>
  <c r="R139" i="2"/>
  <c r="V139" i="2"/>
  <c r="Z139" i="2"/>
  <c r="AD139" i="2"/>
  <c r="AH139" i="2"/>
  <c r="AL139" i="2"/>
  <c r="AP139" i="2"/>
  <c r="AT139" i="2"/>
  <c r="AX139" i="2"/>
  <c r="BB139" i="2"/>
  <c r="BF139" i="2"/>
  <c r="BJ139" i="2"/>
  <c r="BN139" i="2"/>
  <c r="BR139" i="2"/>
  <c r="BV139" i="2"/>
  <c r="BZ139" i="2"/>
  <c r="CD139" i="2"/>
  <c r="CH139" i="2"/>
  <c r="CL139" i="2"/>
  <c r="CP139" i="2"/>
  <c r="CT139" i="2"/>
  <c r="CX139" i="2"/>
  <c r="DB139" i="2"/>
  <c r="DF139" i="2"/>
  <c r="DJ139" i="2"/>
  <c r="DN139" i="2"/>
  <c r="DR139" i="2"/>
  <c r="DV139" i="2"/>
  <c r="DZ139" i="2"/>
  <c r="ED139" i="2"/>
  <c r="EH139" i="2"/>
  <c r="EL139" i="2"/>
  <c r="EP139" i="2"/>
  <c r="ET139" i="2"/>
  <c r="EX139" i="2"/>
  <c r="FB139" i="2"/>
  <c r="FF139" i="2"/>
  <c r="FJ139" i="2"/>
  <c r="FN139" i="2"/>
  <c r="FR139" i="2"/>
  <c r="GH139" i="2"/>
  <c r="GL139" i="2"/>
  <c r="GP139" i="2"/>
  <c r="GT139" i="2"/>
  <c r="GX139" i="2"/>
  <c r="HB139" i="2"/>
  <c r="A140" i="2"/>
  <c r="I140" i="2"/>
  <c r="Q140" i="2"/>
  <c r="U140" i="2"/>
  <c r="Y140" i="2"/>
  <c r="AC140" i="2"/>
  <c r="AG140" i="2"/>
  <c r="AK140" i="2"/>
  <c r="AO140" i="2"/>
  <c r="AS140" i="2"/>
  <c r="AW140" i="2"/>
  <c r="BA140" i="2"/>
  <c r="BE140" i="2"/>
  <c r="BI140" i="2"/>
  <c r="BM140" i="2"/>
  <c r="BQ140" i="2"/>
  <c r="BU140" i="2"/>
  <c r="BY140" i="2"/>
  <c r="CC140" i="2"/>
  <c r="CG140" i="2"/>
  <c r="CK140" i="2"/>
  <c r="CO140" i="2"/>
  <c r="CS140" i="2"/>
  <c r="CW140" i="2"/>
  <c r="DA140" i="2"/>
  <c r="DE140" i="2"/>
  <c r="DI140" i="2"/>
  <c r="DM140" i="2"/>
  <c r="DQ140" i="2"/>
  <c r="DU140" i="2"/>
  <c r="DY140" i="2"/>
  <c r="EC140" i="2"/>
  <c r="EG140" i="2"/>
  <c r="EK140" i="2"/>
  <c r="EO140" i="2"/>
  <c r="ES140" i="2"/>
  <c r="EW140" i="2"/>
  <c r="FA140" i="2"/>
  <c r="FE140" i="2"/>
  <c r="FI140" i="2"/>
  <c r="FM140" i="2"/>
  <c r="FQ140" i="2"/>
  <c r="GK140" i="2"/>
  <c r="GO140" i="2"/>
  <c r="GS140" i="2"/>
  <c r="GW140" i="2"/>
  <c r="HA140" i="2"/>
  <c r="A141" i="2"/>
  <c r="I141" i="2"/>
  <c r="Q141" i="2"/>
  <c r="U141" i="2"/>
  <c r="Y141" i="2"/>
  <c r="AC141" i="2"/>
  <c r="AG141" i="2"/>
  <c r="AK141" i="2"/>
  <c r="AO141" i="2"/>
  <c r="AS141" i="2"/>
  <c r="AW141" i="2"/>
  <c r="BA141" i="2"/>
  <c r="BE141" i="2"/>
  <c r="BI141" i="2"/>
  <c r="BM141" i="2"/>
  <c r="BQ141" i="2"/>
  <c r="BU141" i="2"/>
  <c r="BY141" i="2"/>
  <c r="CC141" i="2"/>
  <c r="CG141" i="2"/>
  <c r="CK141" i="2"/>
  <c r="CO141" i="2"/>
  <c r="CS141" i="2"/>
  <c r="CW141" i="2"/>
  <c r="DA141" i="2"/>
  <c r="DE141" i="2"/>
  <c r="DI141" i="2"/>
  <c r="DM141" i="2"/>
  <c r="DQ141" i="2"/>
  <c r="DU141" i="2"/>
  <c r="DY141" i="2"/>
  <c r="EC141" i="2"/>
  <c r="EG141" i="2"/>
  <c r="EK141" i="2"/>
  <c r="EO141" i="2"/>
  <c r="ES141" i="2"/>
  <c r="EW141" i="2"/>
  <c r="FA141" i="2"/>
  <c r="FE141" i="2"/>
  <c r="FI141" i="2"/>
  <c r="FM141" i="2"/>
  <c r="FQ141" i="2"/>
  <c r="GK141" i="2"/>
  <c r="GO141" i="2"/>
  <c r="GS141" i="2"/>
  <c r="GW141" i="2"/>
  <c r="HA141" i="2"/>
  <c r="A142" i="2"/>
  <c r="I142" i="2"/>
  <c r="Q142" i="2"/>
  <c r="U142" i="2"/>
  <c r="AY103" i="2"/>
  <c r="EK106" i="2"/>
  <c r="GJ107" i="2"/>
  <c r="AM109" i="2"/>
  <c r="CM110" i="2"/>
  <c r="BD111" i="2"/>
  <c r="DP111" i="2"/>
  <c r="AQ112" i="2"/>
  <c r="DC112" i="2"/>
  <c r="FO112" i="2"/>
  <c r="AE113" i="2"/>
  <c r="CQ113" i="2"/>
  <c r="FC113" i="2"/>
  <c r="S114" i="2"/>
  <c r="CE114" i="2"/>
  <c r="EQ114" i="2"/>
  <c r="HC114" i="2"/>
  <c r="BR115" i="2"/>
  <c r="ED115" i="2"/>
  <c r="GP115" i="2"/>
  <c r="BE116" i="2"/>
  <c r="DQ116" i="2"/>
  <c r="AS117" i="2"/>
  <c r="DE117" i="2"/>
  <c r="FQ117" i="2"/>
  <c r="AG118" i="2"/>
  <c r="CS118" i="2"/>
  <c r="FE118" i="2"/>
  <c r="T119" i="2"/>
  <c r="CF119" i="2"/>
  <c r="ER119" i="2"/>
  <c r="HD119" i="2"/>
  <c r="BS120" i="2"/>
  <c r="EE120" i="2"/>
  <c r="GQ120" i="2"/>
  <c r="BG121" i="2"/>
  <c r="DS121" i="2"/>
  <c r="AU122" i="2"/>
  <c r="DG122" i="2"/>
  <c r="FK122" i="2"/>
  <c r="GQ122" i="2"/>
  <c r="B123" i="2"/>
  <c r="Z123" i="2"/>
  <c r="AP123" i="2"/>
  <c r="BF123" i="2"/>
  <c r="BV123" i="2"/>
  <c r="CL123" i="2"/>
  <c r="DB123" i="2"/>
  <c r="DR123" i="2"/>
  <c r="EH123" i="2"/>
  <c r="EX123" i="2"/>
  <c r="FN123" i="2"/>
  <c r="GT123" i="2"/>
  <c r="I124" i="2"/>
  <c r="AC124" i="2"/>
  <c r="AS124" i="2"/>
  <c r="BI124" i="2"/>
  <c r="BY124" i="2"/>
  <c r="CO124" i="2"/>
  <c r="DE124" i="2"/>
  <c r="DU124" i="2"/>
  <c r="EK124" i="2"/>
  <c r="FA124" i="2"/>
  <c r="FQ124" i="2"/>
  <c r="GW124" i="2"/>
  <c r="Q125" i="2"/>
  <c r="AG125" i="2"/>
  <c r="AW125" i="2"/>
  <c r="BM125" i="2"/>
  <c r="CC125" i="2"/>
  <c r="CS125" i="2"/>
  <c r="DI125" i="2"/>
  <c r="DY125" i="2"/>
  <c r="EO125" i="2"/>
  <c r="FE125" i="2"/>
  <c r="GK125" i="2"/>
  <c r="HA125" i="2"/>
  <c r="U126" i="2"/>
  <c r="AK126" i="2"/>
  <c r="BA126" i="2"/>
  <c r="BQ126" i="2"/>
  <c r="CG126" i="2"/>
  <c r="CW126" i="2"/>
  <c r="DM126" i="2"/>
  <c r="EC126" i="2"/>
  <c r="ES126" i="2"/>
  <c r="FI126" i="2"/>
  <c r="GO126" i="2"/>
  <c r="X127" i="2"/>
  <c r="AN127" i="2"/>
  <c r="BD127" i="2"/>
  <c r="BT127" i="2"/>
  <c r="CJ127" i="2"/>
  <c r="CZ127" i="2"/>
  <c r="DP127" i="2"/>
  <c r="EF127" i="2"/>
  <c r="EV127" i="2"/>
  <c r="FL127" i="2"/>
  <c r="GR127" i="2"/>
  <c r="C128" i="2"/>
  <c r="AA128" i="2"/>
  <c r="AQ128" i="2"/>
  <c r="BG128" i="2"/>
  <c r="BW128" i="2"/>
  <c r="CM128" i="2"/>
  <c r="DC128" i="2"/>
  <c r="DS128" i="2"/>
  <c r="EI128" i="2"/>
  <c r="EY128" i="2"/>
  <c r="FO128" i="2"/>
  <c r="GU128" i="2"/>
  <c r="O129" i="2"/>
  <c r="AE129" i="2"/>
  <c r="AU129" i="2"/>
  <c r="BK129" i="2"/>
  <c r="CA129" i="2"/>
  <c r="CQ129" i="2"/>
  <c r="DG129" i="2"/>
  <c r="DW129" i="2"/>
  <c r="EM129" i="2"/>
  <c r="FC129" i="2"/>
  <c r="FS129" i="2"/>
  <c r="GV129" i="2"/>
  <c r="HD129" i="2"/>
  <c r="P130" i="2"/>
  <c r="X130" i="2"/>
  <c r="AF130" i="2"/>
  <c r="AN130" i="2"/>
  <c r="AV130" i="2"/>
  <c r="BD130" i="2"/>
  <c r="BL130" i="2"/>
  <c r="BT130" i="2"/>
  <c r="CB130" i="2"/>
  <c r="CJ130" i="2"/>
  <c r="CR130" i="2"/>
  <c r="CZ130" i="2"/>
  <c r="DH130" i="2"/>
  <c r="DP130" i="2"/>
  <c r="DX130" i="2"/>
  <c r="EF130" i="2"/>
  <c r="EN130" i="2"/>
  <c r="EV130" i="2"/>
  <c r="FD130" i="2"/>
  <c r="FL130" i="2"/>
  <c r="GJ130" i="2"/>
  <c r="GR130" i="2"/>
  <c r="GZ130" i="2"/>
  <c r="C131" i="2"/>
  <c r="S131" i="2"/>
  <c r="AA131" i="2"/>
  <c r="AI131" i="2"/>
  <c r="AQ131" i="2"/>
  <c r="AY131" i="2"/>
  <c r="BG131" i="2"/>
  <c r="BO131" i="2"/>
  <c r="BW131" i="2"/>
  <c r="CE131" i="2"/>
  <c r="CM131" i="2"/>
  <c r="CU131" i="2"/>
  <c r="DC131" i="2"/>
  <c r="DK131" i="2"/>
  <c r="DS131" i="2"/>
  <c r="EA131" i="2"/>
  <c r="EI131" i="2"/>
  <c r="EQ131" i="2"/>
  <c r="EY131" i="2"/>
  <c r="FG131" i="2"/>
  <c r="FO131" i="2"/>
  <c r="GM131" i="2"/>
  <c r="GU131" i="2"/>
  <c r="HC131" i="2"/>
  <c r="N132" i="2"/>
  <c r="V132" i="2"/>
  <c r="AD132" i="2"/>
  <c r="AL132" i="2"/>
  <c r="AT132" i="2"/>
  <c r="BB132" i="2"/>
  <c r="BJ132" i="2"/>
  <c r="BR132" i="2"/>
  <c r="BZ132" i="2"/>
  <c r="CH132" i="2"/>
  <c r="CP132" i="2"/>
  <c r="CX132" i="2"/>
  <c r="DF132" i="2"/>
  <c r="DN132" i="2"/>
  <c r="DV132" i="2"/>
  <c r="ED132" i="2"/>
  <c r="EL132" i="2"/>
  <c r="ET132" i="2"/>
  <c r="FB132" i="2"/>
  <c r="FJ132" i="2"/>
  <c r="FN132" i="2"/>
  <c r="FR132" i="2"/>
  <c r="GH132" i="2"/>
  <c r="GL132" i="2"/>
  <c r="GP132" i="2"/>
  <c r="GT132" i="2"/>
  <c r="GX132" i="2"/>
  <c r="HB132" i="2"/>
  <c r="B133" i="2"/>
  <c r="N133" i="2"/>
  <c r="R133" i="2"/>
  <c r="V133" i="2"/>
  <c r="Z133" i="2"/>
  <c r="AD133" i="2"/>
  <c r="AH133" i="2"/>
  <c r="AL133" i="2"/>
  <c r="AP133" i="2"/>
  <c r="AT133" i="2"/>
  <c r="AX133" i="2"/>
  <c r="BB133" i="2"/>
  <c r="BF133" i="2"/>
  <c r="BJ133" i="2"/>
  <c r="BN133" i="2"/>
  <c r="BR133" i="2"/>
  <c r="BV133" i="2"/>
  <c r="BZ133" i="2"/>
  <c r="CD133" i="2"/>
  <c r="CH133" i="2"/>
  <c r="CL133" i="2"/>
  <c r="CP133" i="2"/>
  <c r="CT133" i="2"/>
  <c r="CX133" i="2"/>
  <c r="DB133" i="2"/>
  <c r="DF133" i="2"/>
  <c r="DJ133" i="2"/>
  <c r="DN133" i="2"/>
  <c r="DR133" i="2"/>
  <c r="DV133" i="2"/>
  <c r="DZ133" i="2"/>
  <c r="ED133" i="2"/>
  <c r="EH133" i="2"/>
  <c r="EL133" i="2"/>
  <c r="EP133" i="2"/>
  <c r="ET133" i="2"/>
  <c r="EX133" i="2"/>
  <c r="FB133" i="2"/>
  <c r="FF133" i="2"/>
  <c r="FJ133" i="2"/>
  <c r="FN133" i="2"/>
  <c r="FR133" i="2"/>
  <c r="GH133" i="2"/>
  <c r="GL133" i="2"/>
  <c r="GP133" i="2"/>
  <c r="GT133" i="2"/>
  <c r="GX133" i="2"/>
  <c r="HB133" i="2"/>
  <c r="B134" i="2"/>
  <c r="N134" i="2"/>
  <c r="R134" i="2"/>
  <c r="V134" i="2"/>
  <c r="Z134" i="2"/>
  <c r="AD134" i="2"/>
  <c r="AH134" i="2"/>
  <c r="AL134" i="2"/>
  <c r="AP134" i="2"/>
  <c r="AT134" i="2"/>
  <c r="AX134" i="2"/>
  <c r="BB134" i="2"/>
  <c r="BF134" i="2"/>
  <c r="BJ134" i="2"/>
  <c r="BN134" i="2"/>
  <c r="BR134" i="2"/>
  <c r="BV134" i="2"/>
  <c r="BZ134" i="2"/>
  <c r="CD134" i="2"/>
  <c r="CH134" i="2"/>
  <c r="CL134" i="2"/>
  <c r="CP134" i="2"/>
  <c r="CT134" i="2"/>
  <c r="CX134" i="2"/>
  <c r="DB134" i="2"/>
  <c r="DF134" i="2"/>
  <c r="DJ134" i="2"/>
  <c r="DN134" i="2"/>
  <c r="DR134" i="2"/>
  <c r="DV134" i="2"/>
  <c r="DZ134" i="2"/>
  <c r="ED134" i="2"/>
  <c r="EH134" i="2"/>
  <c r="EL134" i="2"/>
  <c r="EP134" i="2"/>
  <c r="ET134" i="2"/>
  <c r="EX134" i="2"/>
  <c r="FB134" i="2"/>
  <c r="FF134" i="2"/>
  <c r="FJ134" i="2"/>
  <c r="FN134" i="2"/>
  <c r="FR134" i="2"/>
  <c r="GH134" i="2"/>
  <c r="GL134" i="2"/>
  <c r="GP134" i="2"/>
  <c r="GT134" i="2"/>
  <c r="GX134" i="2"/>
  <c r="HB134" i="2"/>
  <c r="A135" i="2"/>
  <c r="I135" i="2"/>
  <c r="Q135" i="2"/>
  <c r="U135" i="2"/>
  <c r="Y135" i="2"/>
  <c r="AC135" i="2"/>
  <c r="AG135" i="2"/>
  <c r="AK135" i="2"/>
  <c r="AO135" i="2"/>
  <c r="AS135" i="2"/>
  <c r="AW135" i="2"/>
  <c r="BA135" i="2"/>
  <c r="BE135" i="2"/>
  <c r="BI135" i="2"/>
  <c r="BM135" i="2"/>
  <c r="BQ135" i="2"/>
  <c r="BU135" i="2"/>
  <c r="BY135" i="2"/>
  <c r="CC135" i="2"/>
  <c r="CG135" i="2"/>
  <c r="CK135" i="2"/>
  <c r="CO135" i="2"/>
  <c r="CS135" i="2"/>
  <c r="CW135" i="2"/>
  <c r="DA135" i="2"/>
  <c r="DE135" i="2"/>
  <c r="DI135" i="2"/>
  <c r="DM135" i="2"/>
  <c r="DQ135" i="2"/>
  <c r="DU135" i="2"/>
  <c r="DY135" i="2"/>
  <c r="EC135" i="2"/>
  <c r="EG135" i="2"/>
  <c r="EK135" i="2"/>
  <c r="EO135" i="2"/>
  <c r="ES135" i="2"/>
  <c r="EW135" i="2"/>
  <c r="FA135" i="2"/>
  <c r="FE135" i="2"/>
  <c r="FI135" i="2"/>
  <c r="FM135" i="2"/>
  <c r="FQ135" i="2"/>
  <c r="GK135" i="2"/>
  <c r="GO135" i="2"/>
  <c r="GS135" i="2"/>
  <c r="GW135" i="2"/>
  <c r="HA135" i="2"/>
  <c r="D136" i="2"/>
  <c r="P136" i="2"/>
  <c r="T136" i="2"/>
  <c r="X136" i="2"/>
  <c r="AB136" i="2"/>
  <c r="AF136" i="2"/>
  <c r="AJ136" i="2"/>
  <c r="AN136" i="2"/>
  <c r="AR136" i="2"/>
  <c r="AV136" i="2"/>
  <c r="AZ136" i="2"/>
  <c r="BD136" i="2"/>
  <c r="BH136" i="2"/>
  <c r="BL136" i="2"/>
  <c r="BP136" i="2"/>
  <c r="BT136" i="2"/>
  <c r="BX136" i="2"/>
  <c r="CB136" i="2"/>
  <c r="CF136" i="2"/>
  <c r="CJ136" i="2"/>
  <c r="CN136" i="2"/>
  <c r="CR136" i="2"/>
  <c r="CV136" i="2"/>
  <c r="CZ136" i="2"/>
  <c r="DD136" i="2"/>
  <c r="DH136" i="2"/>
  <c r="DL136" i="2"/>
  <c r="DP136" i="2"/>
  <c r="DT136" i="2"/>
  <c r="DX136" i="2"/>
  <c r="EB136" i="2"/>
  <c r="EF136" i="2"/>
  <c r="EJ136" i="2"/>
  <c r="EN136" i="2"/>
  <c r="ER136" i="2"/>
  <c r="EV136" i="2"/>
  <c r="EZ136" i="2"/>
  <c r="FD136" i="2"/>
  <c r="FH136" i="2"/>
  <c r="FL136" i="2"/>
  <c r="FP136" i="2"/>
  <c r="GJ136" i="2"/>
  <c r="GN136" i="2"/>
  <c r="GR136" i="2"/>
  <c r="GV136" i="2"/>
  <c r="GZ136" i="2"/>
  <c r="HD136" i="2"/>
  <c r="D137" i="2"/>
  <c r="P137" i="2"/>
  <c r="T137" i="2"/>
  <c r="X137" i="2"/>
  <c r="AB137" i="2"/>
  <c r="AF137" i="2"/>
  <c r="AJ137" i="2"/>
  <c r="AN137" i="2"/>
  <c r="AR137" i="2"/>
  <c r="AV137" i="2"/>
  <c r="AZ137" i="2"/>
  <c r="BD137" i="2"/>
  <c r="BH137" i="2"/>
  <c r="BL137" i="2"/>
  <c r="BP137" i="2"/>
  <c r="BT137" i="2"/>
  <c r="BX137" i="2"/>
  <c r="CB137" i="2"/>
  <c r="CF137" i="2"/>
  <c r="CJ137" i="2"/>
  <c r="CN137" i="2"/>
  <c r="CR137" i="2"/>
  <c r="CV137" i="2"/>
  <c r="CZ137" i="2"/>
  <c r="DD137" i="2"/>
  <c r="DH137" i="2"/>
  <c r="DL137" i="2"/>
  <c r="DP137" i="2"/>
  <c r="DT137" i="2"/>
  <c r="DX137" i="2"/>
  <c r="EB137" i="2"/>
  <c r="EF137" i="2"/>
  <c r="EJ137" i="2"/>
  <c r="EN137" i="2"/>
  <c r="ER137" i="2"/>
  <c r="EV137" i="2"/>
  <c r="EZ137" i="2"/>
  <c r="FD137" i="2"/>
  <c r="FH137" i="2"/>
  <c r="FL137" i="2"/>
  <c r="FP137" i="2"/>
  <c r="GJ137" i="2"/>
  <c r="GN137" i="2"/>
  <c r="GR137" i="2"/>
  <c r="GV137" i="2"/>
  <c r="GZ137" i="2"/>
  <c r="HD137" i="2"/>
  <c r="D138" i="2"/>
  <c r="P138" i="2"/>
  <c r="T138" i="2"/>
  <c r="X138" i="2"/>
  <c r="AB138" i="2"/>
  <c r="AF138" i="2"/>
  <c r="AJ138" i="2"/>
  <c r="AN138" i="2"/>
  <c r="AR138" i="2"/>
  <c r="AV138" i="2"/>
  <c r="AZ138" i="2"/>
  <c r="BD138" i="2"/>
  <c r="BH138" i="2"/>
  <c r="BL138" i="2"/>
  <c r="BP138" i="2"/>
  <c r="BT138" i="2"/>
  <c r="BX138" i="2"/>
  <c r="CB138" i="2"/>
  <c r="CF138" i="2"/>
  <c r="CJ138" i="2"/>
  <c r="CN138" i="2"/>
  <c r="CR138" i="2"/>
  <c r="CV138" i="2"/>
  <c r="CZ138" i="2"/>
  <c r="DD138" i="2"/>
  <c r="DH138" i="2"/>
  <c r="DL138" i="2"/>
  <c r="DP138" i="2"/>
  <c r="DT138" i="2"/>
  <c r="DX138" i="2"/>
  <c r="EB138" i="2"/>
  <c r="EF138" i="2"/>
  <c r="EJ138" i="2"/>
  <c r="EN138" i="2"/>
  <c r="ER138" i="2"/>
  <c r="EV138" i="2"/>
  <c r="EZ138" i="2"/>
  <c r="FD138" i="2"/>
  <c r="FH138" i="2"/>
  <c r="FL138" i="2"/>
  <c r="FP138" i="2"/>
  <c r="GJ138" i="2"/>
  <c r="GN138" i="2"/>
  <c r="GR138" i="2"/>
  <c r="GV138" i="2"/>
  <c r="GZ138" i="2"/>
  <c r="HD138" i="2"/>
  <c r="C139" i="2"/>
  <c r="O139" i="2"/>
  <c r="S139" i="2"/>
  <c r="W139" i="2"/>
  <c r="AA139" i="2"/>
  <c r="AE139" i="2"/>
  <c r="AI139" i="2"/>
  <c r="AM139" i="2"/>
  <c r="AQ139" i="2"/>
  <c r="AU139" i="2"/>
  <c r="AY139" i="2"/>
  <c r="BC139" i="2"/>
  <c r="BG139" i="2"/>
  <c r="BK139" i="2"/>
  <c r="BO139" i="2"/>
  <c r="BS139" i="2"/>
  <c r="BW139" i="2"/>
  <c r="CA139" i="2"/>
  <c r="CE139" i="2"/>
  <c r="CI139" i="2"/>
  <c r="CM139" i="2"/>
  <c r="CQ139" i="2"/>
  <c r="CU139" i="2"/>
  <c r="CY139" i="2"/>
  <c r="DC139" i="2"/>
  <c r="DG139" i="2"/>
  <c r="DK139" i="2"/>
  <c r="DO139" i="2"/>
  <c r="DS139" i="2"/>
  <c r="DW139" i="2"/>
  <c r="EA139" i="2"/>
  <c r="EE139" i="2"/>
  <c r="EI139" i="2"/>
  <c r="EM139" i="2"/>
  <c r="EQ139" i="2"/>
  <c r="EU139" i="2"/>
  <c r="EY139" i="2"/>
  <c r="FC139" i="2"/>
  <c r="FG139" i="2"/>
  <c r="FK139" i="2"/>
  <c r="FO139" i="2"/>
  <c r="FS139" i="2"/>
  <c r="GM139" i="2"/>
  <c r="GQ139" i="2"/>
  <c r="GU139" i="2"/>
  <c r="GY139" i="2"/>
  <c r="HC139" i="2"/>
  <c r="B140" i="2"/>
  <c r="N140" i="2"/>
  <c r="R140" i="2"/>
  <c r="V140" i="2"/>
  <c r="Z140" i="2"/>
  <c r="AD140" i="2"/>
  <c r="AH140" i="2"/>
  <c r="AL140" i="2"/>
  <c r="AP140" i="2"/>
  <c r="AT140" i="2"/>
  <c r="AX140" i="2"/>
  <c r="BB140" i="2"/>
  <c r="BF140" i="2"/>
  <c r="BJ140" i="2"/>
  <c r="BN140" i="2"/>
  <c r="BR140" i="2"/>
  <c r="BV140" i="2"/>
  <c r="BZ140" i="2"/>
  <c r="CD140" i="2"/>
  <c r="CH140" i="2"/>
  <c r="CL140" i="2"/>
  <c r="CP140" i="2"/>
  <c r="CT140" i="2"/>
  <c r="CX140" i="2"/>
  <c r="DB140" i="2"/>
  <c r="DF140" i="2"/>
  <c r="DJ140" i="2"/>
  <c r="DN140" i="2"/>
  <c r="DR140" i="2"/>
  <c r="DV140" i="2"/>
  <c r="DZ140" i="2"/>
  <c r="ED140" i="2"/>
  <c r="EH140" i="2"/>
  <c r="EL140" i="2"/>
  <c r="EP140" i="2"/>
  <c r="ET140" i="2"/>
  <c r="EX140" i="2"/>
  <c r="FB140" i="2"/>
  <c r="FF140" i="2"/>
  <c r="FJ140" i="2"/>
  <c r="FN140" i="2"/>
  <c r="FR140" i="2"/>
  <c r="GH140" i="2"/>
  <c r="GL140" i="2"/>
  <c r="GP140" i="2"/>
  <c r="GT140" i="2"/>
  <c r="GX140" i="2"/>
  <c r="HB140" i="2"/>
  <c r="B141" i="2"/>
  <c r="N141" i="2"/>
  <c r="R141" i="2"/>
  <c r="V141" i="2"/>
  <c r="Z141" i="2"/>
  <c r="AD141" i="2"/>
  <c r="AH141" i="2"/>
  <c r="AL141" i="2"/>
  <c r="AP141" i="2"/>
  <c r="AT141" i="2"/>
  <c r="AX141" i="2"/>
  <c r="BB141" i="2"/>
  <c r="BF141" i="2"/>
  <c r="BJ141" i="2"/>
  <c r="BN141" i="2"/>
  <c r="BR141" i="2"/>
  <c r="BV141" i="2"/>
  <c r="BZ141" i="2"/>
  <c r="CD141" i="2"/>
  <c r="CH141" i="2"/>
  <c r="CL141" i="2"/>
  <c r="CP141" i="2"/>
  <c r="CT141" i="2"/>
  <c r="CX141" i="2"/>
  <c r="DB141" i="2"/>
  <c r="DF141" i="2"/>
  <c r="DJ141" i="2"/>
  <c r="DN141" i="2"/>
  <c r="DR141" i="2"/>
  <c r="DV141" i="2"/>
  <c r="DZ141" i="2"/>
  <c r="ED141" i="2"/>
  <c r="EH141" i="2"/>
  <c r="EL141" i="2"/>
  <c r="EP141" i="2"/>
  <c r="ET141" i="2"/>
  <c r="EX141" i="2"/>
  <c r="FB141" i="2"/>
  <c r="FF141" i="2"/>
  <c r="FJ141" i="2"/>
  <c r="FN141" i="2"/>
  <c r="FR141" i="2"/>
  <c r="GH141" i="2"/>
  <c r="GL141" i="2"/>
  <c r="GP141" i="2"/>
  <c r="GT141" i="2"/>
  <c r="GX141" i="2"/>
  <c r="HB141" i="2"/>
  <c r="B142" i="2"/>
  <c r="N142" i="2"/>
  <c r="R142" i="2"/>
  <c r="V142" i="2"/>
  <c r="Z142" i="2"/>
  <c r="AD142" i="2"/>
  <c r="AH142" i="2"/>
  <c r="AL142" i="2"/>
  <c r="AP142" i="2"/>
  <c r="AT142" i="2"/>
  <c r="AX142" i="2"/>
  <c r="BB142" i="2"/>
  <c r="BF142" i="2"/>
  <c r="BJ142" i="2"/>
  <c r="BN142" i="2"/>
  <c r="BR142" i="2"/>
  <c r="BV142" i="2"/>
  <c r="BZ142" i="2"/>
  <c r="CD142" i="2"/>
  <c r="CH142" i="2"/>
  <c r="CL142" i="2"/>
  <c r="CP142" i="2"/>
  <c r="CT142" i="2"/>
  <c r="CX142" i="2"/>
  <c r="DB142" i="2"/>
  <c r="DF142" i="2"/>
  <c r="DJ142" i="2"/>
  <c r="DN142" i="2"/>
  <c r="DR142" i="2"/>
  <c r="DV142" i="2"/>
  <c r="DZ142" i="2"/>
  <c r="ED142" i="2"/>
  <c r="EH142" i="2"/>
  <c r="EL142" i="2"/>
  <c r="EP142" i="2"/>
  <c r="ET142" i="2"/>
  <c r="EX142" i="2"/>
  <c r="FB142" i="2"/>
  <c r="FF142" i="2"/>
  <c r="FJ142" i="2"/>
  <c r="FN142" i="2"/>
  <c r="FR142" i="2"/>
  <c r="GH142" i="2"/>
  <c r="GL142" i="2"/>
  <c r="GP142" i="2"/>
  <c r="GT142" i="2"/>
  <c r="GX142" i="2"/>
  <c r="HB142" i="2"/>
  <c r="A143" i="2"/>
  <c r="I143" i="2"/>
  <c r="Q143" i="2"/>
  <c r="U143" i="2"/>
  <c r="Y143" i="2"/>
  <c r="AC143" i="2"/>
  <c r="AG143" i="2"/>
  <c r="AK143" i="2"/>
  <c r="AO143" i="2"/>
  <c r="AS143" i="2"/>
  <c r="AW143" i="2"/>
  <c r="BA143" i="2"/>
  <c r="BE143" i="2"/>
  <c r="BI143" i="2"/>
  <c r="BM143" i="2"/>
  <c r="BQ143" i="2"/>
  <c r="BU143" i="2"/>
  <c r="BY143" i="2"/>
  <c r="CC143" i="2"/>
  <c r="CG143" i="2"/>
  <c r="CK143" i="2"/>
  <c r="CO143" i="2"/>
  <c r="CS143" i="2"/>
  <c r="CW143" i="2"/>
  <c r="DA143" i="2"/>
  <c r="DE143" i="2"/>
  <c r="DI143" i="2"/>
  <c r="DM143" i="2"/>
  <c r="DQ143" i="2"/>
  <c r="DU143" i="2"/>
  <c r="DY143" i="2"/>
  <c r="EC143" i="2"/>
  <c r="EG143" i="2"/>
  <c r="EK143" i="2"/>
  <c r="EO143" i="2"/>
  <c r="ES143" i="2"/>
  <c r="EW143" i="2"/>
  <c r="FA143" i="2"/>
  <c r="FE143" i="2"/>
  <c r="FI143" i="2"/>
  <c r="FM143" i="2"/>
  <c r="CX104" i="2"/>
  <c r="EY110" i="2"/>
  <c r="BG112" i="2"/>
  <c r="DG113" i="2"/>
  <c r="FG114" i="2"/>
  <c r="A116" i="2"/>
  <c r="BI117" i="2"/>
  <c r="DI118" i="2"/>
  <c r="FH119" i="2"/>
  <c r="C121" i="2"/>
  <c r="BK122" i="2"/>
  <c r="GU122" i="2"/>
  <c r="BJ123" i="2"/>
  <c r="DV123" i="2"/>
  <c r="GH123" i="2"/>
  <c r="AW124" i="2"/>
  <c r="DI124" i="2"/>
  <c r="AK125" i="2"/>
  <c r="CW125" i="2"/>
  <c r="FI125" i="2"/>
  <c r="Y126" i="2"/>
  <c r="CK126" i="2"/>
  <c r="EW126" i="2"/>
  <c r="D127" i="2"/>
  <c r="BX127" i="2"/>
  <c r="EJ127" i="2"/>
  <c r="GV127" i="2"/>
  <c r="BK128" i="2"/>
  <c r="DW128" i="2"/>
  <c r="AY129" i="2"/>
  <c r="DK129" i="2"/>
  <c r="S130" i="2"/>
  <c r="AY130" i="2"/>
  <c r="CE130" i="2"/>
  <c r="DK130" i="2"/>
  <c r="EQ130" i="2"/>
  <c r="HC130" i="2"/>
  <c r="AL131" i="2"/>
  <c r="BR131" i="2"/>
  <c r="CX131" i="2"/>
  <c r="ED131" i="2"/>
  <c r="FJ131" i="2"/>
  <c r="GP131" i="2"/>
  <c r="Y132" i="2"/>
  <c r="BE132" i="2"/>
  <c r="CK132" i="2"/>
  <c r="DQ132" i="2"/>
  <c r="EW132" i="2"/>
  <c r="FS132" i="2"/>
  <c r="GY132" i="2"/>
  <c r="S133" i="2"/>
  <c r="AI133" i="2"/>
  <c r="AY133" i="2"/>
  <c r="BO133" i="2"/>
  <c r="CE133" i="2"/>
  <c r="CU133" i="2"/>
  <c r="DK133" i="2"/>
  <c r="EA133" i="2"/>
  <c r="EQ133" i="2"/>
  <c r="FG133" i="2"/>
  <c r="GM133" i="2"/>
  <c r="HC133" i="2"/>
  <c r="W134" i="2"/>
  <c r="AM134" i="2"/>
  <c r="BC134" i="2"/>
  <c r="BS134" i="2"/>
  <c r="CI134" i="2"/>
  <c r="CY134" i="2"/>
  <c r="DO134" i="2"/>
  <c r="EE134" i="2"/>
  <c r="EU134" i="2"/>
  <c r="FK134" i="2"/>
  <c r="GQ134" i="2"/>
  <c r="B135" i="2"/>
  <c r="Z135" i="2"/>
  <c r="AP135" i="2"/>
  <c r="BF135" i="2"/>
  <c r="BV135" i="2"/>
  <c r="CL135" i="2"/>
  <c r="DB135" i="2"/>
  <c r="DR135" i="2"/>
  <c r="EH135" i="2"/>
  <c r="EX135" i="2"/>
  <c r="FN135" i="2"/>
  <c r="GT135" i="2"/>
  <c r="I136" i="2"/>
  <c r="AC136" i="2"/>
  <c r="AS136" i="2"/>
  <c r="BI136" i="2"/>
  <c r="BY136" i="2"/>
  <c r="CO136" i="2"/>
  <c r="DE136" i="2"/>
  <c r="DU136" i="2"/>
  <c r="EK136" i="2"/>
  <c r="FA136" i="2"/>
  <c r="FQ136" i="2"/>
  <c r="GW136" i="2"/>
  <c r="Q137" i="2"/>
  <c r="AG137" i="2"/>
  <c r="AW137" i="2"/>
  <c r="BM137" i="2"/>
  <c r="CC137" i="2"/>
  <c r="CS137" i="2"/>
  <c r="DI137" i="2"/>
  <c r="DY137" i="2"/>
  <c r="EO137" i="2"/>
  <c r="FE137" i="2"/>
  <c r="GK137" i="2"/>
  <c r="HA137" i="2"/>
  <c r="U138" i="2"/>
  <c r="AK138" i="2"/>
  <c r="BA138" i="2"/>
  <c r="BQ138" i="2"/>
  <c r="CG138" i="2"/>
  <c r="CW138" i="2"/>
  <c r="DM138" i="2"/>
  <c r="EC138" i="2"/>
  <c r="ES138" i="2"/>
  <c r="FI138" i="2"/>
  <c r="GO138" i="2"/>
  <c r="X139" i="2"/>
  <c r="AN139" i="2"/>
  <c r="BD139" i="2"/>
  <c r="BT139" i="2"/>
  <c r="CJ139" i="2"/>
  <c r="CZ139" i="2"/>
  <c r="DP139" i="2"/>
  <c r="EF139" i="2"/>
  <c r="EV139" i="2"/>
  <c r="FL139" i="2"/>
  <c r="GR139" i="2"/>
  <c r="C140" i="2"/>
  <c r="AA140" i="2"/>
  <c r="AQ140" i="2"/>
  <c r="BG140" i="2"/>
  <c r="BW140" i="2"/>
  <c r="CM140" i="2"/>
  <c r="DC140" i="2"/>
  <c r="DS140" i="2"/>
  <c r="EI140" i="2"/>
  <c r="EY140" i="2"/>
  <c r="FO140" i="2"/>
  <c r="GU140" i="2"/>
  <c r="O141" i="2"/>
  <c r="AE141" i="2"/>
  <c r="AU141" i="2"/>
  <c r="BK141" i="2"/>
  <c r="CA141" i="2"/>
  <c r="CQ141" i="2"/>
  <c r="DG141" i="2"/>
  <c r="DW141" i="2"/>
  <c r="EM141" i="2"/>
  <c r="FC141" i="2"/>
  <c r="FS141" i="2"/>
  <c r="GY141" i="2"/>
  <c r="C142" i="2"/>
  <c r="S142" i="2"/>
  <c r="Y142" i="2"/>
  <c r="AE142" i="2"/>
  <c r="AJ142" i="2"/>
  <c r="AO142" i="2"/>
  <c r="AU142" i="2"/>
  <c r="AZ142" i="2"/>
  <c r="BE142" i="2"/>
  <c r="BK142" i="2"/>
  <c r="BP142" i="2"/>
  <c r="BU142" i="2"/>
  <c r="CA142" i="2"/>
  <c r="CF142" i="2"/>
  <c r="CK142" i="2"/>
  <c r="CQ142" i="2"/>
  <c r="CV142" i="2"/>
  <c r="DA142" i="2"/>
  <c r="DG142" i="2"/>
  <c r="DL142" i="2"/>
  <c r="DQ142" i="2"/>
  <c r="DW142" i="2"/>
  <c r="EB142" i="2"/>
  <c r="EG142" i="2"/>
  <c r="EM142" i="2"/>
  <c r="ER142" i="2"/>
  <c r="EW142" i="2"/>
  <c r="FC142" i="2"/>
  <c r="FH142" i="2"/>
  <c r="FM142" i="2"/>
  <c r="FS142" i="2"/>
  <c r="GN142" i="2"/>
  <c r="GS142" i="2"/>
  <c r="GY142" i="2"/>
  <c r="HD142" i="2"/>
  <c r="D143" i="2"/>
  <c r="R143" i="2"/>
  <c r="W143" i="2"/>
  <c r="AB143" i="2"/>
  <c r="AH143" i="2"/>
  <c r="AM143" i="2"/>
  <c r="AR143" i="2"/>
  <c r="AX143" i="2"/>
  <c r="BC143" i="2"/>
  <c r="BH143" i="2"/>
  <c r="BN143" i="2"/>
  <c r="BS143" i="2"/>
  <c r="BX143" i="2"/>
  <c r="CD143" i="2"/>
  <c r="CI143" i="2"/>
  <c r="CN143" i="2"/>
  <c r="CT143" i="2"/>
  <c r="CY143" i="2"/>
  <c r="DD143" i="2"/>
  <c r="DJ143" i="2"/>
  <c r="DO143" i="2"/>
  <c r="DT143" i="2"/>
  <c r="DZ143" i="2"/>
  <c r="EE143" i="2"/>
  <c r="EJ143" i="2"/>
  <c r="EP143" i="2"/>
  <c r="EU143" i="2"/>
  <c r="EZ143" i="2"/>
  <c r="FF143" i="2"/>
  <c r="FK143" i="2"/>
  <c r="FP143" i="2"/>
  <c r="GJ143" i="2"/>
  <c r="GN143" i="2"/>
  <c r="GR143" i="2"/>
  <c r="GV143" i="2"/>
  <c r="GZ143" i="2"/>
  <c r="HD143" i="2"/>
  <c r="C144" i="2"/>
  <c r="O144" i="2"/>
  <c r="S144" i="2"/>
  <c r="W144" i="2"/>
  <c r="AA144" i="2"/>
  <c r="AE144" i="2"/>
  <c r="AI144" i="2"/>
  <c r="AM144" i="2"/>
  <c r="AQ144" i="2"/>
  <c r="AU144" i="2"/>
  <c r="AY144" i="2"/>
  <c r="BC144" i="2"/>
  <c r="BG144" i="2"/>
  <c r="BK144" i="2"/>
  <c r="BO144" i="2"/>
  <c r="BS144" i="2"/>
  <c r="BW144" i="2"/>
  <c r="CA144" i="2"/>
  <c r="CE144" i="2"/>
  <c r="CI144" i="2"/>
  <c r="CM144" i="2"/>
  <c r="CQ144" i="2"/>
  <c r="CU144" i="2"/>
  <c r="CY144" i="2"/>
  <c r="DC144" i="2"/>
  <c r="DG144" i="2"/>
  <c r="DK144" i="2"/>
  <c r="DO144" i="2"/>
  <c r="DS144" i="2"/>
  <c r="DW144" i="2"/>
  <c r="EA144" i="2"/>
  <c r="EE144" i="2"/>
  <c r="EI144" i="2"/>
  <c r="EM144" i="2"/>
  <c r="EQ144" i="2"/>
  <c r="EU144" i="2"/>
  <c r="EY144" i="2"/>
  <c r="FC144" i="2"/>
  <c r="FG144" i="2"/>
  <c r="FK144" i="2"/>
  <c r="FO144" i="2"/>
  <c r="FS144" i="2"/>
  <c r="GM144" i="2"/>
  <c r="GQ144" i="2"/>
  <c r="GU144" i="2"/>
  <c r="GY144" i="2"/>
  <c r="HC144" i="2"/>
  <c r="C145" i="2"/>
  <c r="O145" i="2"/>
  <c r="S145" i="2"/>
  <c r="W145" i="2"/>
  <c r="AA145" i="2"/>
  <c r="AE145" i="2"/>
  <c r="AI145" i="2"/>
  <c r="AM145" i="2"/>
  <c r="AQ145" i="2"/>
  <c r="AU145" i="2"/>
  <c r="AY145" i="2"/>
  <c r="BC145" i="2"/>
  <c r="BG145" i="2"/>
  <c r="BK145" i="2"/>
  <c r="BO145" i="2"/>
  <c r="BS145" i="2"/>
  <c r="BW145" i="2"/>
  <c r="CA145" i="2"/>
  <c r="CE145" i="2"/>
  <c r="CI145" i="2"/>
  <c r="CM145" i="2"/>
  <c r="CQ145" i="2"/>
  <c r="CU145" i="2"/>
  <c r="CY145" i="2"/>
  <c r="DC145" i="2"/>
  <c r="DG145" i="2"/>
  <c r="DK145" i="2"/>
  <c r="DO145" i="2"/>
  <c r="DS145" i="2"/>
  <c r="DW145" i="2"/>
  <c r="EA145" i="2"/>
  <c r="EE145" i="2"/>
  <c r="EI145" i="2"/>
  <c r="EM145" i="2"/>
  <c r="EQ145" i="2"/>
  <c r="EU145" i="2"/>
  <c r="EY145" i="2"/>
  <c r="FC145" i="2"/>
  <c r="FG145" i="2"/>
  <c r="FK145" i="2"/>
  <c r="FO145" i="2"/>
  <c r="FS145" i="2"/>
  <c r="GM145" i="2"/>
  <c r="GQ145" i="2"/>
  <c r="GU145" i="2"/>
  <c r="GY145" i="2"/>
  <c r="HC145" i="2"/>
  <c r="C146" i="2"/>
  <c r="O146" i="2"/>
  <c r="S146" i="2"/>
  <c r="W146" i="2"/>
  <c r="AA146" i="2"/>
  <c r="AE146" i="2"/>
  <c r="AI146" i="2"/>
  <c r="AM146" i="2"/>
  <c r="AQ146" i="2"/>
  <c r="AU146" i="2"/>
  <c r="AY146" i="2"/>
  <c r="BC146" i="2"/>
  <c r="BG146" i="2"/>
  <c r="BK146" i="2"/>
  <c r="BO146" i="2"/>
  <c r="BS146" i="2"/>
  <c r="BW146" i="2"/>
  <c r="CA146" i="2"/>
  <c r="CE146" i="2"/>
  <c r="CI146" i="2"/>
  <c r="CM146" i="2"/>
  <c r="CQ146" i="2"/>
  <c r="CU146" i="2"/>
  <c r="CY146" i="2"/>
  <c r="DC146" i="2"/>
  <c r="DG146" i="2"/>
  <c r="DK146" i="2"/>
  <c r="DO146" i="2"/>
  <c r="DS146" i="2"/>
  <c r="DW146" i="2"/>
  <c r="EA146" i="2"/>
  <c r="EE146" i="2"/>
  <c r="EI146" i="2"/>
  <c r="EM146" i="2"/>
  <c r="EQ146" i="2"/>
  <c r="EU146" i="2"/>
  <c r="EY146" i="2"/>
  <c r="FC146" i="2"/>
  <c r="FG146" i="2"/>
  <c r="FK146" i="2"/>
  <c r="FO146" i="2"/>
  <c r="FS146" i="2"/>
  <c r="GM146" i="2"/>
  <c r="GQ146" i="2"/>
  <c r="GU146" i="2"/>
  <c r="GY146" i="2"/>
  <c r="HC146" i="2"/>
  <c r="B147" i="2"/>
  <c r="N147" i="2"/>
  <c r="R147" i="2"/>
  <c r="V147" i="2"/>
  <c r="Z147" i="2"/>
  <c r="AD147" i="2"/>
  <c r="AH147" i="2"/>
  <c r="AL147" i="2"/>
  <c r="AP147" i="2"/>
  <c r="AT147" i="2"/>
  <c r="AX147" i="2"/>
  <c r="BB147" i="2"/>
  <c r="BF147" i="2"/>
  <c r="BJ147" i="2"/>
  <c r="BN147" i="2"/>
  <c r="BR147" i="2"/>
  <c r="BV147" i="2"/>
  <c r="BZ147" i="2"/>
  <c r="CD147" i="2"/>
  <c r="CH147" i="2"/>
  <c r="CL147" i="2"/>
  <c r="CP147" i="2"/>
  <c r="CT147" i="2"/>
  <c r="CX147" i="2"/>
  <c r="DB147" i="2"/>
  <c r="DF147" i="2"/>
  <c r="DJ147" i="2"/>
  <c r="DN147" i="2"/>
  <c r="DR147" i="2"/>
  <c r="DV147" i="2"/>
  <c r="DZ147" i="2"/>
  <c r="ED147" i="2"/>
  <c r="EH147" i="2"/>
  <c r="EL147" i="2"/>
  <c r="EP147" i="2"/>
  <c r="ET147" i="2"/>
  <c r="EX147" i="2"/>
  <c r="FB147" i="2"/>
  <c r="FF147" i="2"/>
  <c r="FJ147" i="2"/>
  <c r="FN147" i="2"/>
  <c r="FR147" i="2"/>
  <c r="GH147" i="2"/>
  <c r="GL147" i="2"/>
  <c r="GP147" i="2"/>
  <c r="GT147" i="2"/>
  <c r="GX147" i="2"/>
  <c r="HB147" i="2"/>
  <c r="A148" i="2"/>
  <c r="I148" i="2"/>
  <c r="Q148" i="2"/>
  <c r="U148" i="2"/>
  <c r="Y148" i="2"/>
  <c r="AC148" i="2"/>
  <c r="AG148" i="2"/>
  <c r="AK148" i="2"/>
  <c r="AO148" i="2"/>
  <c r="AS148" i="2"/>
  <c r="AW148" i="2"/>
  <c r="BA148" i="2"/>
  <c r="BE148" i="2"/>
  <c r="BI148" i="2"/>
  <c r="BM148" i="2"/>
  <c r="BQ148" i="2"/>
  <c r="BU148" i="2"/>
  <c r="BY148" i="2"/>
  <c r="CC148" i="2"/>
  <c r="CG148" i="2"/>
  <c r="CK148" i="2"/>
  <c r="CO148" i="2"/>
  <c r="CS148" i="2"/>
  <c r="CW148" i="2"/>
  <c r="DA148" i="2"/>
  <c r="DE148" i="2"/>
  <c r="DI148" i="2"/>
  <c r="DM148" i="2"/>
  <c r="DQ148" i="2"/>
  <c r="DU148" i="2"/>
  <c r="DY148" i="2"/>
  <c r="EC148" i="2"/>
  <c r="EG148" i="2"/>
  <c r="EK148" i="2"/>
  <c r="EO148" i="2"/>
  <c r="ES148" i="2"/>
  <c r="EW148" i="2"/>
  <c r="FA148" i="2"/>
  <c r="FE148" i="2"/>
  <c r="FI148" i="2"/>
  <c r="FM148" i="2"/>
  <c r="FQ148" i="2"/>
  <c r="GK148" i="2"/>
  <c r="GO148" i="2"/>
  <c r="GS148" i="2"/>
  <c r="GW148" i="2"/>
  <c r="HA148" i="2"/>
  <c r="A149" i="2"/>
  <c r="I149" i="2"/>
  <c r="Q149" i="2"/>
  <c r="U149" i="2"/>
  <c r="Y149" i="2"/>
  <c r="AC149" i="2"/>
  <c r="AG149" i="2"/>
  <c r="AK149" i="2"/>
  <c r="AO149" i="2"/>
  <c r="AS149" i="2"/>
  <c r="AW149" i="2"/>
  <c r="BA149" i="2"/>
  <c r="BE149" i="2"/>
  <c r="BI149" i="2"/>
  <c r="BM149" i="2"/>
  <c r="BQ149" i="2"/>
  <c r="BU149" i="2"/>
  <c r="BY149" i="2"/>
  <c r="CC149" i="2"/>
  <c r="CG149" i="2"/>
  <c r="CK149" i="2"/>
  <c r="CO149" i="2"/>
  <c r="CS149" i="2"/>
  <c r="CW149" i="2"/>
  <c r="DA149" i="2"/>
  <c r="DE149" i="2"/>
  <c r="DI149" i="2"/>
  <c r="DM149" i="2"/>
  <c r="DQ149" i="2"/>
  <c r="DU149" i="2"/>
  <c r="DY149" i="2"/>
  <c r="EC149" i="2"/>
  <c r="EG149" i="2"/>
  <c r="EK149" i="2"/>
  <c r="EO149" i="2"/>
  <c r="ES149" i="2"/>
  <c r="EW149" i="2"/>
  <c r="FA149" i="2"/>
  <c r="FE149" i="2"/>
  <c r="FI149" i="2"/>
  <c r="FM149" i="2"/>
  <c r="FQ149" i="2"/>
  <c r="GK149" i="2"/>
  <c r="GO149" i="2"/>
  <c r="GS149" i="2"/>
  <c r="GW149" i="2"/>
  <c r="HA149" i="2"/>
  <c r="A150" i="2"/>
  <c r="I150" i="2"/>
  <c r="Q150" i="2"/>
  <c r="U150" i="2"/>
  <c r="Y150" i="2"/>
  <c r="AC150" i="2"/>
  <c r="AG150" i="2"/>
  <c r="AK150" i="2"/>
  <c r="AO150" i="2"/>
  <c r="AS150" i="2"/>
  <c r="AW150" i="2"/>
  <c r="BA150" i="2"/>
  <c r="BE150" i="2"/>
  <c r="BI150" i="2"/>
  <c r="BM150" i="2"/>
  <c r="BQ150" i="2"/>
  <c r="BU150" i="2"/>
  <c r="BY150" i="2"/>
  <c r="CC150" i="2"/>
  <c r="CG150" i="2"/>
  <c r="CK150" i="2"/>
  <c r="CO150" i="2"/>
  <c r="CS150" i="2"/>
  <c r="CW150" i="2"/>
  <c r="DA150" i="2"/>
  <c r="DE150" i="2"/>
  <c r="DI150" i="2"/>
  <c r="DM150" i="2"/>
  <c r="DQ150" i="2"/>
  <c r="DU150" i="2"/>
  <c r="DY150" i="2"/>
  <c r="EC150" i="2"/>
  <c r="EG150" i="2"/>
  <c r="EK150" i="2"/>
  <c r="EO150" i="2"/>
  <c r="ES150" i="2"/>
  <c r="EW150" i="2"/>
  <c r="FA150" i="2"/>
  <c r="FE150" i="2"/>
  <c r="FI150" i="2"/>
  <c r="FM150" i="2"/>
  <c r="FQ150" i="2"/>
  <c r="GK150" i="2"/>
  <c r="GO150" i="2"/>
  <c r="GS150" i="2"/>
  <c r="GW150" i="2"/>
  <c r="HA150" i="2"/>
  <c r="D151" i="2"/>
  <c r="P151" i="2"/>
  <c r="T151" i="2"/>
  <c r="X151" i="2"/>
  <c r="AB151" i="2"/>
  <c r="AF151" i="2"/>
  <c r="AJ151" i="2"/>
  <c r="AN151" i="2"/>
  <c r="AR151" i="2"/>
  <c r="AV151" i="2"/>
  <c r="AZ151" i="2"/>
  <c r="BD151" i="2"/>
  <c r="BH151" i="2"/>
  <c r="BL151" i="2"/>
  <c r="BP151" i="2"/>
  <c r="BT151" i="2"/>
  <c r="BX151" i="2"/>
  <c r="CB151" i="2"/>
  <c r="CF151" i="2"/>
  <c r="CJ151" i="2"/>
  <c r="CN151" i="2"/>
  <c r="CR151" i="2"/>
  <c r="CV151" i="2"/>
  <c r="CZ151" i="2"/>
  <c r="DD151" i="2"/>
  <c r="DH151" i="2"/>
  <c r="DL151" i="2"/>
  <c r="DP151" i="2"/>
  <c r="DT151" i="2"/>
  <c r="DX151" i="2"/>
  <c r="EB151" i="2"/>
  <c r="EF151" i="2"/>
  <c r="EJ151" i="2"/>
  <c r="EN151" i="2"/>
  <c r="ER151" i="2"/>
  <c r="EV151" i="2"/>
  <c r="EZ151" i="2"/>
  <c r="FD151" i="2"/>
  <c r="FH151" i="2"/>
  <c r="FL151" i="2"/>
  <c r="FP151" i="2"/>
  <c r="GJ151" i="2"/>
  <c r="GN151" i="2"/>
  <c r="GR151" i="2"/>
  <c r="GV151" i="2"/>
  <c r="GZ151" i="2"/>
  <c r="HD151" i="2"/>
  <c r="C152" i="2"/>
  <c r="O152" i="2"/>
  <c r="S152" i="2"/>
  <c r="W152" i="2"/>
  <c r="AA152" i="2"/>
  <c r="AE152" i="2"/>
  <c r="AI152" i="2"/>
  <c r="AM152" i="2"/>
  <c r="AQ152" i="2"/>
  <c r="AU152" i="2"/>
  <c r="AY152" i="2"/>
  <c r="BC152" i="2"/>
  <c r="BG152" i="2"/>
  <c r="BK152" i="2"/>
  <c r="BO152" i="2"/>
  <c r="BS152" i="2"/>
  <c r="BW152" i="2"/>
  <c r="CA152" i="2"/>
  <c r="CE152" i="2"/>
  <c r="CI152" i="2"/>
  <c r="CM152" i="2"/>
  <c r="CQ152" i="2"/>
  <c r="CU152" i="2"/>
  <c r="CY152" i="2"/>
  <c r="DC152" i="2"/>
  <c r="DG152" i="2"/>
  <c r="DK152" i="2"/>
  <c r="DO152" i="2"/>
  <c r="DS152" i="2"/>
  <c r="DW152" i="2"/>
  <c r="EA152" i="2"/>
  <c r="EE152" i="2"/>
  <c r="EI152" i="2"/>
  <c r="EM152" i="2"/>
  <c r="EQ152" i="2"/>
  <c r="EU152" i="2"/>
  <c r="EY152" i="2"/>
  <c r="FC152" i="2"/>
  <c r="FG152" i="2"/>
  <c r="FK152" i="2"/>
  <c r="FO152" i="2"/>
  <c r="FS152" i="2"/>
  <c r="GM152" i="2"/>
  <c r="GQ152" i="2"/>
  <c r="GU152" i="2"/>
  <c r="GY152" i="2"/>
  <c r="HC152" i="2"/>
  <c r="C153" i="2"/>
  <c r="O153" i="2"/>
  <c r="S153" i="2"/>
  <c r="W153" i="2"/>
  <c r="AA153" i="2"/>
  <c r="AE153" i="2"/>
  <c r="AI153" i="2"/>
  <c r="AM153" i="2"/>
  <c r="AQ153" i="2"/>
  <c r="AU153" i="2"/>
  <c r="AY153" i="2"/>
  <c r="BC153" i="2"/>
  <c r="BG153" i="2"/>
  <c r="BK153" i="2"/>
  <c r="BO153" i="2"/>
  <c r="BS153" i="2"/>
  <c r="BW153" i="2"/>
  <c r="CA153" i="2"/>
  <c r="CE153" i="2"/>
  <c r="CI153" i="2"/>
  <c r="CM153" i="2"/>
  <c r="CQ153" i="2"/>
  <c r="CU153" i="2"/>
  <c r="CY153" i="2"/>
  <c r="DC153" i="2"/>
  <c r="DG153" i="2"/>
  <c r="DK153" i="2"/>
  <c r="DO153" i="2"/>
  <c r="DS153" i="2"/>
  <c r="DW153" i="2"/>
  <c r="EA153" i="2"/>
  <c r="EE153" i="2"/>
  <c r="EI153" i="2"/>
  <c r="EM153" i="2"/>
  <c r="EQ153" i="2"/>
  <c r="EU153" i="2"/>
  <c r="EY153" i="2"/>
  <c r="FC153" i="2"/>
  <c r="FG153" i="2"/>
  <c r="FK153" i="2"/>
  <c r="FO153" i="2"/>
  <c r="FS153" i="2"/>
  <c r="GM153" i="2"/>
  <c r="GQ153" i="2"/>
  <c r="GU153" i="2"/>
  <c r="GY153" i="2"/>
  <c r="HC153" i="2"/>
  <c r="C154" i="2"/>
  <c r="O154" i="2"/>
  <c r="S154" i="2"/>
  <c r="W154" i="2"/>
  <c r="AA154" i="2"/>
  <c r="AE154" i="2"/>
  <c r="AI154" i="2"/>
  <c r="AM154" i="2"/>
  <c r="AQ154" i="2"/>
  <c r="AU154" i="2"/>
  <c r="AY154" i="2"/>
  <c r="BC154" i="2"/>
  <c r="BG154" i="2"/>
  <c r="BK154" i="2"/>
  <c r="BO154" i="2"/>
  <c r="BS154" i="2"/>
  <c r="BW154" i="2"/>
  <c r="CA154" i="2"/>
  <c r="CE154" i="2"/>
  <c r="CI154" i="2"/>
  <c r="CM154" i="2"/>
  <c r="CQ154" i="2"/>
  <c r="CU154" i="2"/>
  <c r="CY154" i="2"/>
  <c r="DC154" i="2"/>
  <c r="DG154" i="2"/>
  <c r="DK154" i="2"/>
  <c r="DO154" i="2"/>
  <c r="DS154" i="2"/>
  <c r="DW154" i="2"/>
  <c r="EA154" i="2"/>
  <c r="EE154" i="2"/>
  <c r="EI154" i="2"/>
  <c r="EM154" i="2"/>
  <c r="EQ154" i="2"/>
  <c r="EU154" i="2"/>
  <c r="EY154" i="2"/>
  <c r="FC154" i="2"/>
  <c r="FG154" i="2"/>
  <c r="FK154" i="2"/>
  <c r="FO154" i="2"/>
  <c r="FS154" i="2"/>
  <c r="GM154" i="2"/>
  <c r="GQ154" i="2"/>
  <c r="GU154" i="2"/>
  <c r="GY154" i="2"/>
  <c r="HC154" i="2"/>
  <c r="B155" i="2"/>
  <c r="N155" i="2"/>
  <c r="R155" i="2"/>
  <c r="V155" i="2"/>
  <c r="Z155" i="2"/>
  <c r="AD155" i="2"/>
  <c r="AH155" i="2"/>
  <c r="AL155" i="2"/>
  <c r="AP155" i="2"/>
  <c r="AT155" i="2"/>
  <c r="AX155" i="2"/>
  <c r="BB155" i="2"/>
  <c r="BF155" i="2"/>
  <c r="BJ155" i="2"/>
  <c r="BN155" i="2"/>
  <c r="BR155" i="2"/>
  <c r="BV155" i="2"/>
  <c r="BZ155" i="2"/>
  <c r="CD155" i="2"/>
  <c r="CH155" i="2"/>
  <c r="CL155" i="2"/>
  <c r="CP155" i="2"/>
  <c r="CT155" i="2"/>
  <c r="CX155" i="2"/>
  <c r="DB155" i="2"/>
  <c r="DF155" i="2"/>
  <c r="DJ155" i="2"/>
  <c r="DN155" i="2"/>
  <c r="DR155" i="2"/>
  <c r="DV155" i="2"/>
  <c r="DZ155" i="2"/>
  <c r="ED155" i="2"/>
  <c r="EH155" i="2"/>
  <c r="EL155" i="2"/>
  <c r="EP155" i="2"/>
  <c r="ET155" i="2"/>
  <c r="EX155" i="2"/>
  <c r="FB155" i="2"/>
  <c r="FF155" i="2"/>
  <c r="FJ155" i="2"/>
  <c r="FN155" i="2"/>
  <c r="FR155" i="2"/>
  <c r="GH155" i="2"/>
  <c r="GL155" i="2"/>
  <c r="GP155" i="2"/>
  <c r="GT155" i="2"/>
  <c r="GX155" i="2"/>
  <c r="HB155" i="2"/>
  <c r="A156" i="2"/>
  <c r="I156" i="2"/>
  <c r="Q156" i="2"/>
  <c r="U156" i="2"/>
  <c r="Y156" i="2"/>
  <c r="AC156" i="2"/>
  <c r="AG156" i="2"/>
  <c r="AK156" i="2"/>
  <c r="AO156" i="2"/>
  <c r="AS156" i="2"/>
  <c r="AW156" i="2"/>
  <c r="BA156" i="2"/>
  <c r="BE156" i="2"/>
  <c r="BI156" i="2"/>
  <c r="BM156" i="2"/>
  <c r="BQ156" i="2"/>
  <c r="BU156" i="2"/>
  <c r="BY156" i="2"/>
  <c r="CC156" i="2"/>
  <c r="CG156" i="2"/>
  <c r="CK156" i="2"/>
  <c r="CO156" i="2"/>
  <c r="CS156" i="2"/>
  <c r="CW156" i="2"/>
  <c r="DA156" i="2"/>
  <c r="DE156" i="2"/>
  <c r="DI156" i="2"/>
  <c r="DM156" i="2"/>
  <c r="DQ156" i="2"/>
  <c r="DU156" i="2"/>
  <c r="DY156" i="2"/>
  <c r="EC156" i="2"/>
  <c r="EG156" i="2"/>
  <c r="EK156" i="2"/>
  <c r="EO156" i="2"/>
  <c r="ES156" i="2"/>
  <c r="EW156" i="2"/>
  <c r="FA156" i="2"/>
  <c r="FE156" i="2"/>
  <c r="FI156" i="2"/>
  <c r="FM156" i="2"/>
  <c r="FQ156" i="2"/>
  <c r="GK156" i="2"/>
  <c r="GO156" i="2"/>
  <c r="GS156" i="2"/>
  <c r="GW156" i="2"/>
  <c r="HA156" i="2"/>
  <c r="A157" i="2"/>
  <c r="I157" i="2"/>
  <c r="Q157" i="2"/>
  <c r="U157" i="2"/>
  <c r="Y157" i="2"/>
  <c r="AC157" i="2"/>
  <c r="AG157" i="2"/>
  <c r="AK157" i="2"/>
  <c r="AO157" i="2"/>
  <c r="AS157" i="2"/>
  <c r="AW157" i="2"/>
  <c r="BA157" i="2"/>
  <c r="BE157" i="2"/>
  <c r="BI157" i="2"/>
  <c r="BM157" i="2"/>
  <c r="BQ157" i="2"/>
  <c r="BU157" i="2"/>
  <c r="BY157" i="2"/>
  <c r="CC157" i="2"/>
  <c r="CG157" i="2"/>
  <c r="CK157" i="2"/>
  <c r="CO157" i="2"/>
  <c r="CS157" i="2"/>
  <c r="CW157" i="2"/>
  <c r="DA157" i="2"/>
  <c r="DE157" i="2"/>
  <c r="DI157" i="2"/>
  <c r="DM157" i="2"/>
  <c r="DQ157" i="2"/>
  <c r="DU157" i="2"/>
  <c r="DY157" i="2"/>
  <c r="EC157" i="2"/>
  <c r="EG157" i="2"/>
  <c r="EK157" i="2"/>
  <c r="EO157" i="2"/>
  <c r="ES157" i="2"/>
  <c r="EW157" i="2"/>
  <c r="FA157" i="2"/>
  <c r="FE157" i="2"/>
  <c r="FI157" i="2"/>
  <c r="FM157" i="2"/>
  <c r="FQ157" i="2"/>
  <c r="GK157" i="2"/>
  <c r="GO157" i="2"/>
  <c r="GS157" i="2"/>
  <c r="GW157" i="2"/>
  <c r="HA157" i="2"/>
  <c r="A158" i="2"/>
  <c r="I158" i="2"/>
  <c r="Q158" i="2"/>
  <c r="U158" i="2"/>
  <c r="Y158" i="2"/>
  <c r="AC158" i="2"/>
  <c r="AG158" i="2"/>
  <c r="AK158" i="2"/>
  <c r="AO158" i="2"/>
  <c r="AS158" i="2"/>
  <c r="AW158" i="2"/>
  <c r="BA158" i="2"/>
  <c r="BE158" i="2"/>
  <c r="BI158" i="2"/>
  <c r="BM158" i="2"/>
  <c r="BQ158" i="2"/>
  <c r="BU158" i="2"/>
  <c r="BY158" i="2"/>
  <c r="CC158" i="2"/>
  <c r="CG158" i="2"/>
  <c r="CK158" i="2"/>
  <c r="CO158" i="2"/>
  <c r="CS158" i="2"/>
  <c r="CW158" i="2"/>
  <c r="DA158" i="2"/>
  <c r="DE158" i="2"/>
  <c r="DI158" i="2"/>
  <c r="DM158" i="2"/>
  <c r="DQ158" i="2"/>
  <c r="DU158" i="2"/>
  <c r="DY158" i="2"/>
  <c r="EC158" i="2"/>
  <c r="EG158" i="2"/>
  <c r="EK158" i="2"/>
  <c r="EO158" i="2"/>
  <c r="ES158" i="2"/>
  <c r="EW158" i="2"/>
  <c r="FA158" i="2"/>
  <c r="FE158" i="2"/>
  <c r="FI158" i="2"/>
  <c r="FM158" i="2"/>
  <c r="FQ158" i="2"/>
  <c r="GK158" i="2"/>
  <c r="GO158" i="2"/>
  <c r="GS158" i="2"/>
  <c r="GW158" i="2"/>
  <c r="HA158" i="2"/>
  <c r="D159" i="2"/>
  <c r="P159" i="2"/>
  <c r="T159" i="2"/>
  <c r="X159" i="2"/>
  <c r="AB159" i="2"/>
  <c r="AF159" i="2"/>
  <c r="AJ159" i="2"/>
  <c r="AN159" i="2"/>
  <c r="AR159" i="2"/>
  <c r="AV159" i="2"/>
  <c r="AZ159" i="2"/>
  <c r="BD159" i="2"/>
  <c r="BH159" i="2"/>
  <c r="BL159" i="2"/>
  <c r="BP159" i="2"/>
  <c r="BT159" i="2"/>
  <c r="BX159" i="2"/>
  <c r="CB159" i="2"/>
  <c r="CF159" i="2"/>
  <c r="CJ159" i="2"/>
  <c r="CN159" i="2"/>
  <c r="CR159" i="2"/>
  <c r="CV159" i="2"/>
  <c r="CZ159" i="2"/>
  <c r="DD159" i="2"/>
  <c r="DH159" i="2"/>
  <c r="DL159" i="2"/>
  <c r="DP159" i="2"/>
  <c r="DT159" i="2"/>
  <c r="DX159" i="2"/>
  <c r="EB159" i="2"/>
  <c r="EF159" i="2"/>
  <c r="EJ159" i="2"/>
  <c r="EN159" i="2"/>
  <c r="ER159" i="2"/>
  <c r="EV159" i="2"/>
  <c r="EZ159" i="2"/>
  <c r="FD159" i="2"/>
  <c r="FH159" i="2"/>
  <c r="FL159" i="2"/>
  <c r="FP159" i="2"/>
  <c r="GJ159" i="2"/>
  <c r="GN159" i="2"/>
  <c r="GR159" i="2"/>
  <c r="GV159" i="2"/>
  <c r="GZ159" i="2"/>
  <c r="HD159" i="2"/>
  <c r="C160" i="2"/>
  <c r="O160" i="2"/>
  <c r="S160" i="2"/>
  <c r="W160" i="2"/>
  <c r="AA160" i="2"/>
  <c r="AE160" i="2"/>
  <c r="AI160" i="2"/>
  <c r="AM160" i="2"/>
  <c r="AQ160" i="2"/>
  <c r="AU160" i="2"/>
  <c r="AY160" i="2"/>
  <c r="BC160" i="2"/>
  <c r="BG160" i="2"/>
  <c r="BK160" i="2"/>
  <c r="BO160" i="2"/>
  <c r="BS160" i="2"/>
  <c r="BW160" i="2"/>
  <c r="CA160" i="2"/>
  <c r="CE160" i="2"/>
  <c r="CI160" i="2"/>
  <c r="CM160" i="2"/>
  <c r="CQ160" i="2"/>
  <c r="CU160" i="2"/>
  <c r="CY160" i="2"/>
  <c r="DC160" i="2"/>
  <c r="DG160" i="2"/>
  <c r="DK160" i="2"/>
  <c r="DO160" i="2"/>
  <c r="DS160" i="2"/>
  <c r="DW160" i="2"/>
  <c r="EA160" i="2"/>
  <c r="EE160" i="2"/>
  <c r="EI160" i="2"/>
  <c r="EM160" i="2"/>
  <c r="EQ160" i="2"/>
  <c r="EU160" i="2"/>
  <c r="EY160" i="2"/>
  <c r="FC160" i="2"/>
  <c r="FG160" i="2"/>
  <c r="FK160" i="2"/>
  <c r="FO160" i="2"/>
  <c r="FS160" i="2"/>
  <c r="GM160" i="2"/>
  <c r="GQ160" i="2"/>
  <c r="GU160" i="2"/>
  <c r="GY160" i="2"/>
  <c r="HC160" i="2"/>
  <c r="C161" i="2"/>
  <c r="O161" i="2"/>
  <c r="S161" i="2"/>
  <c r="W161" i="2"/>
  <c r="AA161" i="2"/>
  <c r="AE161" i="2"/>
  <c r="AI161" i="2"/>
  <c r="AM161" i="2"/>
  <c r="AQ161" i="2"/>
  <c r="AU161" i="2"/>
  <c r="AY161" i="2"/>
  <c r="BC161" i="2"/>
  <c r="BG161" i="2"/>
  <c r="BK161" i="2"/>
  <c r="BO161" i="2"/>
  <c r="BS161" i="2"/>
  <c r="BW161" i="2"/>
  <c r="CA161" i="2"/>
  <c r="CE161" i="2"/>
  <c r="CI161" i="2"/>
  <c r="CM161" i="2"/>
  <c r="CQ161" i="2"/>
  <c r="CU161" i="2"/>
  <c r="CY161" i="2"/>
  <c r="DC161" i="2"/>
  <c r="DG161" i="2"/>
  <c r="DK161" i="2"/>
  <c r="DO161" i="2"/>
  <c r="DS161" i="2"/>
  <c r="DW161" i="2"/>
  <c r="EA161" i="2"/>
  <c r="EE161" i="2"/>
  <c r="EI161" i="2"/>
  <c r="EM161" i="2"/>
  <c r="EQ161" i="2"/>
  <c r="EU161" i="2"/>
  <c r="EY161" i="2"/>
  <c r="FC161" i="2"/>
  <c r="FG161" i="2"/>
  <c r="FK161" i="2"/>
  <c r="FO161" i="2"/>
  <c r="FS161" i="2"/>
  <c r="GM161" i="2"/>
  <c r="GQ161" i="2"/>
  <c r="GU161" i="2"/>
  <c r="GY161" i="2"/>
  <c r="HC161" i="2"/>
  <c r="C162" i="2"/>
  <c r="O162" i="2"/>
  <c r="S162" i="2"/>
  <c r="W162" i="2"/>
  <c r="AA162" i="2"/>
  <c r="AE162" i="2"/>
  <c r="AI162" i="2"/>
  <c r="AM162" i="2"/>
  <c r="AQ162" i="2"/>
  <c r="AU162" i="2"/>
  <c r="AY162" i="2"/>
  <c r="BC162" i="2"/>
  <c r="BG162" i="2"/>
  <c r="BK162" i="2"/>
  <c r="BO162" i="2"/>
  <c r="BS162" i="2"/>
  <c r="BW162" i="2"/>
  <c r="CA162" i="2"/>
  <c r="CE162" i="2"/>
  <c r="CI162" i="2"/>
  <c r="CM162" i="2"/>
  <c r="CQ162" i="2"/>
  <c r="CU162" i="2"/>
  <c r="CY162" i="2"/>
  <c r="DC162" i="2"/>
  <c r="DG162" i="2"/>
  <c r="DK162" i="2"/>
  <c r="DO162" i="2"/>
  <c r="DS162" i="2"/>
  <c r="DW162" i="2"/>
  <c r="EA162" i="2"/>
  <c r="EE162" i="2"/>
  <c r="EI162" i="2"/>
  <c r="EM162" i="2"/>
  <c r="EQ162" i="2"/>
  <c r="EU162" i="2"/>
  <c r="EY162" i="2"/>
  <c r="FC162" i="2"/>
  <c r="FG162" i="2"/>
  <c r="FK162" i="2"/>
  <c r="FO162" i="2"/>
  <c r="FS162" i="2"/>
  <c r="GM162" i="2"/>
  <c r="GQ162" i="2"/>
  <c r="GU162" i="2"/>
  <c r="GY162" i="2"/>
  <c r="HC162" i="2"/>
  <c r="B163" i="2"/>
  <c r="N163" i="2"/>
  <c r="R163" i="2"/>
  <c r="V163" i="2"/>
  <c r="Z163" i="2"/>
  <c r="AD163" i="2"/>
  <c r="AH163" i="2"/>
  <c r="AL163" i="2"/>
  <c r="AP163" i="2"/>
  <c r="AT163" i="2"/>
  <c r="AX163" i="2"/>
  <c r="BB163" i="2"/>
  <c r="BF163" i="2"/>
  <c r="BJ163" i="2"/>
  <c r="BN163" i="2"/>
  <c r="BR163" i="2"/>
  <c r="BV163" i="2"/>
  <c r="BZ163" i="2"/>
  <c r="CD163" i="2"/>
  <c r="CH163" i="2"/>
  <c r="CL163" i="2"/>
  <c r="CP163" i="2"/>
  <c r="CT163" i="2"/>
  <c r="CX163" i="2"/>
  <c r="DB163" i="2"/>
  <c r="DF163" i="2"/>
  <c r="DJ163" i="2"/>
  <c r="DN163" i="2"/>
  <c r="DR163" i="2"/>
  <c r="DV163" i="2"/>
  <c r="DZ163" i="2"/>
  <c r="ED163" i="2"/>
  <c r="EH163" i="2"/>
  <c r="EL163" i="2"/>
  <c r="EP163" i="2"/>
  <c r="ET163" i="2"/>
  <c r="EX163" i="2"/>
  <c r="FB163" i="2"/>
  <c r="FF163" i="2"/>
  <c r="FJ163" i="2"/>
  <c r="FN163" i="2"/>
  <c r="FR163" i="2"/>
  <c r="GH163" i="2"/>
  <c r="GL163" i="2"/>
  <c r="GP163" i="2"/>
  <c r="GT163" i="2"/>
  <c r="GX163" i="2"/>
  <c r="HB163" i="2"/>
  <c r="A164" i="2"/>
  <c r="I164" i="2"/>
  <c r="Q164" i="2"/>
  <c r="U164" i="2"/>
  <c r="Y164" i="2"/>
  <c r="AC164" i="2"/>
  <c r="AG164" i="2"/>
  <c r="AK164" i="2"/>
  <c r="AO164" i="2"/>
  <c r="AS164" i="2"/>
  <c r="AW164" i="2"/>
  <c r="BA164" i="2"/>
  <c r="BE164" i="2"/>
  <c r="BI164" i="2"/>
  <c r="BM164" i="2"/>
  <c r="BQ164" i="2"/>
  <c r="BU164" i="2"/>
  <c r="BY164" i="2"/>
  <c r="CC164" i="2"/>
  <c r="CG164" i="2"/>
  <c r="CK164" i="2"/>
  <c r="CO164" i="2"/>
  <c r="CS164" i="2"/>
  <c r="CW164" i="2"/>
  <c r="DA164" i="2"/>
  <c r="DE164" i="2"/>
  <c r="DI164" i="2"/>
  <c r="DM164" i="2"/>
  <c r="DQ164" i="2"/>
  <c r="DU164" i="2"/>
  <c r="DY164" i="2"/>
  <c r="EC164" i="2"/>
  <c r="EG164" i="2"/>
  <c r="EK164" i="2"/>
  <c r="EO164" i="2"/>
  <c r="ES164" i="2"/>
  <c r="EW164" i="2"/>
  <c r="FA164" i="2"/>
  <c r="FE164" i="2"/>
  <c r="FI164" i="2"/>
  <c r="FM164" i="2"/>
  <c r="FQ164" i="2"/>
  <c r="GK164" i="2"/>
  <c r="GO164" i="2"/>
  <c r="GS164" i="2"/>
  <c r="GW164" i="2"/>
  <c r="HA164" i="2"/>
  <c r="A165" i="2"/>
  <c r="I165" i="2"/>
  <c r="Q165" i="2"/>
  <c r="U165" i="2"/>
  <c r="Y165" i="2"/>
  <c r="AC165" i="2"/>
  <c r="AG165" i="2"/>
  <c r="AK165" i="2"/>
  <c r="AO165" i="2"/>
  <c r="AS165" i="2"/>
  <c r="AW165" i="2"/>
  <c r="BA165" i="2"/>
  <c r="BE165" i="2"/>
  <c r="BI165" i="2"/>
  <c r="BM165" i="2"/>
  <c r="BQ165" i="2"/>
  <c r="BU165" i="2"/>
  <c r="BY165" i="2"/>
  <c r="CC165" i="2"/>
  <c r="CG165" i="2"/>
  <c r="CK165" i="2"/>
  <c r="CO165" i="2"/>
  <c r="CS165" i="2"/>
  <c r="CW165" i="2"/>
  <c r="DA165" i="2"/>
  <c r="DE165" i="2"/>
  <c r="DI165" i="2"/>
  <c r="DM165" i="2"/>
  <c r="DQ165" i="2"/>
  <c r="DU165" i="2"/>
  <c r="DY165" i="2"/>
  <c r="EC165" i="2"/>
  <c r="EG165" i="2"/>
  <c r="EK165" i="2"/>
  <c r="EO165" i="2"/>
  <c r="ES165" i="2"/>
  <c r="EW165" i="2"/>
  <c r="FA165" i="2"/>
  <c r="FE165" i="2"/>
  <c r="FI165" i="2"/>
  <c r="FM165" i="2"/>
  <c r="GW106" i="2"/>
  <c r="BT111" i="2"/>
  <c r="DS112" i="2"/>
  <c r="FS113" i="2"/>
  <c r="V115" i="2"/>
  <c r="BU116" i="2"/>
  <c r="DU117" i="2"/>
  <c r="W120" i="2"/>
  <c r="BW121" i="2"/>
  <c r="DW122" i="2"/>
  <c r="N123" i="2"/>
  <c r="BZ123" i="2"/>
  <c r="EL123" i="2"/>
  <c r="GX123" i="2"/>
  <c r="BM124" i="2"/>
  <c r="DY124" i="2"/>
  <c r="GK124" i="2"/>
  <c r="BA125" i="2"/>
  <c r="DM125" i="2"/>
  <c r="AO126" i="2"/>
  <c r="DA126" i="2"/>
  <c r="FM126" i="2"/>
  <c r="AB127" i="2"/>
  <c r="CN127" i="2"/>
  <c r="EZ127" i="2"/>
  <c r="O128" i="2"/>
  <c r="CA128" i="2"/>
  <c r="EM128" i="2"/>
  <c r="GY128" i="2"/>
  <c r="BO129" i="2"/>
  <c r="EA129" i="2"/>
  <c r="GM129" i="2"/>
  <c r="AA130" i="2"/>
  <c r="BG130" i="2"/>
  <c r="CM130" i="2"/>
  <c r="DS130" i="2"/>
  <c r="EY130" i="2"/>
  <c r="N131" i="2"/>
  <c r="AT131" i="2"/>
  <c r="BZ131" i="2"/>
  <c r="DF131" i="2"/>
  <c r="EL131" i="2"/>
  <c r="FR131" i="2"/>
  <c r="GX131" i="2"/>
  <c r="AG132" i="2"/>
  <c r="BM132" i="2"/>
  <c r="CS132" i="2"/>
  <c r="DY132" i="2"/>
  <c r="FE132" i="2"/>
  <c r="GM132" i="2"/>
  <c r="HC132" i="2"/>
  <c r="W133" i="2"/>
  <c r="AM133" i="2"/>
  <c r="BC133" i="2"/>
  <c r="BS133" i="2"/>
  <c r="CI133" i="2"/>
  <c r="CY133" i="2"/>
  <c r="DO133" i="2"/>
  <c r="EE133" i="2"/>
  <c r="EU133" i="2"/>
  <c r="FK133" i="2"/>
  <c r="GQ133" i="2"/>
  <c r="C134" i="2"/>
  <c r="AA134" i="2"/>
  <c r="AQ134" i="2"/>
  <c r="BG134" i="2"/>
  <c r="BW134" i="2"/>
  <c r="CM134" i="2"/>
  <c r="DC134" i="2"/>
  <c r="DS134" i="2"/>
  <c r="EI134" i="2"/>
  <c r="EY134" i="2"/>
  <c r="FO134" i="2"/>
  <c r="GU134" i="2"/>
  <c r="N135" i="2"/>
  <c r="AD135" i="2"/>
  <c r="AT135" i="2"/>
  <c r="BJ135" i="2"/>
  <c r="BZ135" i="2"/>
  <c r="CP135" i="2"/>
  <c r="DF135" i="2"/>
  <c r="DV135" i="2"/>
  <c r="EL135" i="2"/>
  <c r="FB135" i="2"/>
  <c r="FR135" i="2"/>
  <c r="GH135" i="2"/>
  <c r="GX135" i="2"/>
  <c r="Q136" i="2"/>
  <c r="AG136" i="2"/>
  <c r="AW136" i="2"/>
  <c r="BM136" i="2"/>
  <c r="CC136" i="2"/>
  <c r="CS136" i="2"/>
  <c r="DI136" i="2"/>
  <c r="DY136" i="2"/>
  <c r="EO136" i="2"/>
  <c r="FE136" i="2"/>
  <c r="GK136" i="2"/>
  <c r="HA136" i="2"/>
  <c r="U137" i="2"/>
  <c r="AK137" i="2"/>
  <c r="BA137" i="2"/>
  <c r="BQ137" i="2"/>
  <c r="CG137" i="2"/>
  <c r="CW137" i="2"/>
  <c r="DM137" i="2"/>
  <c r="EC137" i="2"/>
  <c r="ES137" i="2"/>
  <c r="FI137" i="2"/>
  <c r="GO137" i="2"/>
  <c r="A138" i="2"/>
  <c r="Y138" i="2"/>
  <c r="AO138" i="2"/>
  <c r="BE138" i="2"/>
  <c r="BU138" i="2"/>
  <c r="CK138" i="2"/>
  <c r="DA138" i="2"/>
  <c r="DQ138" i="2"/>
  <c r="EG138" i="2"/>
  <c r="EW138" i="2"/>
  <c r="FM138" i="2"/>
  <c r="GS138" i="2"/>
  <c r="D139" i="2"/>
  <c r="AB139" i="2"/>
  <c r="AR139" i="2"/>
  <c r="BH139" i="2"/>
  <c r="BX139" i="2"/>
  <c r="CN139" i="2"/>
  <c r="DD139" i="2"/>
  <c r="DT139" i="2"/>
  <c r="EJ139" i="2"/>
  <c r="EZ139" i="2"/>
  <c r="FP139" i="2"/>
  <c r="GV139" i="2"/>
  <c r="O140" i="2"/>
  <c r="AE140" i="2"/>
  <c r="AU140" i="2"/>
  <c r="BK140" i="2"/>
  <c r="CA140" i="2"/>
  <c r="CQ140" i="2"/>
  <c r="DG140" i="2"/>
  <c r="DW140" i="2"/>
  <c r="EM140" i="2"/>
  <c r="FC140" i="2"/>
  <c r="FS140" i="2"/>
  <c r="GY140" i="2"/>
  <c r="S141" i="2"/>
  <c r="AI141" i="2"/>
  <c r="AY141" i="2"/>
  <c r="BO141" i="2"/>
  <c r="CE141" i="2"/>
  <c r="CU141" i="2"/>
  <c r="DK141" i="2"/>
  <c r="EA141" i="2"/>
  <c r="EQ141" i="2"/>
  <c r="FG141" i="2"/>
  <c r="GM141" i="2"/>
  <c r="GZ141" i="2"/>
  <c r="D142" i="2"/>
  <c r="T142" i="2"/>
  <c r="AA142" i="2"/>
  <c r="AF142" i="2"/>
  <c r="AK142" i="2"/>
  <c r="AQ142" i="2"/>
  <c r="AV142" i="2"/>
  <c r="BA142" i="2"/>
  <c r="BG142" i="2"/>
  <c r="BL142" i="2"/>
  <c r="BQ142" i="2"/>
  <c r="BW142" i="2"/>
  <c r="CB142" i="2"/>
  <c r="CG142" i="2"/>
  <c r="CM142" i="2"/>
  <c r="CR142" i="2"/>
  <c r="CW142" i="2"/>
  <c r="DC142" i="2"/>
  <c r="DH142" i="2"/>
  <c r="DM142" i="2"/>
  <c r="DS142" i="2"/>
  <c r="DX142" i="2"/>
  <c r="EC142" i="2"/>
  <c r="EI142" i="2"/>
  <c r="EN142" i="2"/>
  <c r="ES142" i="2"/>
  <c r="EY142" i="2"/>
  <c r="FD142" i="2"/>
  <c r="FI142" i="2"/>
  <c r="FO142" i="2"/>
  <c r="GJ142" i="2"/>
  <c r="GO142" i="2"/>
  <c r="GU142" i="2"/>
  <c r="GZ142" i="2"/>
  <c r="N143" i="2"/>
  <c r="S143" i="2"/>
  <c r="X143" i="2"/>
  <c r="AD143" i="2"/>
  <c r="AI143" i="2"/>
  <c r="AN143" i="2"/>
  <c r="AT143" i="2"/>
  <c r="AY143" i="2"/>
  <c r="BD143" i="2"/>
  <c r="BJ143" i="2"/>
  <c r="BO143" i="2"/>
  <c r="BT143" i="2"/>
  <c r="BZ143" i="2"/>
  <c r="CE143" i="2"/>
  <c r="CJ143" i="2"/>
  <c r="CP143" i="2"/>
  <c r="CU143" i="2"/>
  <c r="CZ143" i="2"/>
  <c r="DF143" i="2"/>
  <c r="DK143" i="2"/>
  <c r="DP143" i="2"/>
  <c r="DV143" i="2"/>
  <c r="EA143" i="2"/>
  <c r="EF143" i="2"/>
  <c r="EL143" i="2"/>
  <c r="EQ143" i="2"/>
  <c r="EV143" i="2"/>
  <c r="FB143" i="2"/>
  <c r="FG143" i="2"/>
  <c r="FL143" i="2"/>
  <c r="FQ143" i="2"/>
  <c r="GK143" i="2"/>
  <c r="GO143" i="2"/>
  <c r="GS143" i="2"/>
  <c r="GW143" i="2"/>
  <c r="HA143" i="2"/>
  <c r="D144" i="2"/>
  <c r="P144" i="2"/>
  <c r="T144" i="2"/>
  <c r="X144" i="2"/>
  <c r="AB144" i="2"/>
  <c r="AF144" i="2"/>
  <c r="AJ144" i="2"/>
  <c r="AN144" i="2"/>
  <c r="AR144" i="2"/>
  <c r="AV144" i="2"/>
  <c r="AZ144" i="2"/>
  <c r="BD144" i="2"/>
  <c r="BH144" i="2"/>
  <c r="BL144" i="2"/>
  <c r="BP144" i="2"/>
  <c r="BT144" i="2"/>
  <c r="BX144" i="2"/>
  <c r="CB144" i="2"/>
  <c r="CF144" i="2"/>
  <c r="CJ144" i="2"/>
  <c r="CN144" i="2"/>
  <c r="CR144" i="2"/>
  <c r="CV144" i="2"/>
  <c r="CZ144" i="2"/>
  <c r="DD144" i="2"/>
  <c r="DH144" i="2"/>
  <c r="DL144" i="2"/>
  <c r="DP144" i="2"/>
  <c r="DT144" i="2"/>
  <c r="DX144" i="2"/>
  <c r="EB144" i="2"/>
  <c r="EF144" i="2"/>
  <c r="EJ144" i="2"/>
  <c r="EN144" i="2"/>
  <c r="ER144" i="2"/>
  <c r="EV144" i="2"/>
  <c r="EZ144" i="2"/>
  <c r="FD144" i="2"/>
  <c r="FH144" i="2"/>
  <c r="FL144" i="2"/>
  <c r="FP144" i="2"/>
  <c r="GJ144" i="2"/>
  <c r="GN144" i="2"/>
  <c r="GR144" i="2"/>
  <c r="GV144" i="2"/>
  <c r="GZ144" i="2"/>
  <c r="HD144" i="2"/>
  <c r="D145" i="2"/>
  <c r="P145" i="2"/>
  <c r="T145" i="2"/>
  <c r="X145" i="2"/>
  <c r="AB145" i="2"/>
  <c r="AF145" i="2"/>
  <c r="AJ145" i="2"/>
  <c r="AN145" i="2"/>
  <c r="AR145" i="2"/>
  <c r="AV145" i="2"/>
  <c r="AZ145" i="2"/>
  <c r="BD145" i="2"/>
  <c r="BH145" i="2"/>
  <c r="BL145" i="2"/>
  <c r="BP145" i="2"/>
  <c r="BT145" i="2"/>
  <c r="BX145" i="2"/>
  <c r="CB145" i="2"/>
  <c r="CF145" i="2"/>
  <c r="CJ145" i="2"/>
  <c r="CN145" i="2"/>
  <c r="CR145" i="2"/>
  <c r="CV145" i="2"/>
  <c r="CZ145" i="2"/>
  <c r="DD145" i="2"/>
  <c r="DH145" i="2"/>
  <c r="DL145" i="2"/>
  <c r="DP145" i="2"/>
  <c r="DT145" i="2"/>
  <c r="DX145" i="2"/>
  <c r="EB145" i="2"/>
  <c r="EF145" i="2"/>
  <c r="EJ145" i="2"/>
  <c r="EN145" i="2"/>
  <c r="ER145" i="2"/>
  <c r="EV145" i="2"/>
  <c r="EZ145" i="2"/>
  <c r="FD145" i="2"/>
  <c r="FH145" i="2"/>
  <c r="FL145" i="2"/>
  <c r="FP145" i="2"/>
  <c r="GJ145" i="2"/>
  <c r="GN145" i="2"/>
  <c r="GR145" i="2"/>
  <c r="GV145" i="2"/>
  <c r="GZ145" i="2"/>
  <c r="HD145" i="2"/>
  <c r="D146" i="2"/>
  <c r="P146" i="2"/>
  <c r="T146" i="2"/>
  <c r="X146" i="2"/>
  <c r="AB146" i="2"/>
  <c r="AF146" i="2"/>
  <c r="AJ146" i="2"/>
  <c r="AN146" i="2"/>
  <c r="AR146" i="2"/>
  <c r="AV146" i="2"/>
  <c r="AZ146" i="2"/>
  <c r="BD146" i="2"/>
  <c r="BH146" i="2"/>
  <c r="BL146" i="2"/>
  <c r="BP146" i="2"/>
  <c r="BT146" i="2"/>
  <c r="BX146" i="2"/>
  <c r="CB146" i="2"/>
  <c r="CF146" i="2"/>
  <c r="CJ146" i="2"/>
  <c r="CN146" i="2"/>
  <c r="CR146" i="2"/>
  <c r="CV146" i="2"/>
  <c r="CZ146" i="2"/>
  <c r="DD146" i="2"/>
  <c r="DH146" i="2"/>
  <c r="DL146" i="2"/>
  <c r="DP146" i="2"/>
  <c r="DT146" i="2"/>
  <c r="DX146" i="2"/>
  <c r="EB146" i="2"/>
  <c r="EF146" i="2"/>
  <c r="EJ146" i="2"/>
  <c r="EN146" i="2"/>
  <c r="ER146" i="2"/>
  <c r="EV146" i="2"/>
  <c r="EZ146" i="2"/>
  <c r="FD146" i="2"/>
  <c r="FH146" i="2"/>
  <c r="FL146" i="2"/>
  <c r="FP146" i="2"/>
  <c r="GJ146" i="2"/>
  <c r="GN146" i="2"/>
  <c r="GR146" i="2"/>
  <c r="GV146" i="2"/>
  <c r="GZ146" i="2"/>
  <c r="HD146" i="2"/>
  <c r="C147" i="2"/>
  <c r="O147" i="2"/>
  <c r="S147" i="2"/>
  <c r="W147" i="2"/>
  <c r="AA147" i="2"/>
  <c r="AE147" i="2"/>
  <c r="AI147" i="2"/>
  <c r="AM147" i="2"/>
  <c r="AQ147" i="2"/>
  <c r="AU147" i="2"/>
  <c r="AY147" i="2"/>
  <c r="BC147" i="2"/>
  <c r="BG147" i="2"/>
  <c r="BK147" i="2"/>
  <c r="BO147" i="2"/>
  <c r="BS147" i="2"/>
  <c r="BW147" i="2"/>
  <c r="CA147" i="2"/>
  <c r="CE147" i="2"/>
  <c r="CI147" i="2"/>
  <c r="CM147" i="2"/>
  <c r="CQ147" i="2"/>
  <c r="CU147" i="2"/>
  <c r="CY147" i="2"/>
  <c r="DC147" i="2"/>
  <c r="DG147" i="2"/>
  <c r="DK147" i="2"/>
  <c r="DO147" i="2"/>
  <c r="DS147" i="2"/>
  <c r="DW147" i="2"/>
  <c r="EA147" i="2"/>
  <c r="EE147" i="2"/>
  <c r="EI147" i="2"/>
  <c r="EM147" i="2"/>
  <c r="EQ147" i="2"/>
  <c r="EU147" i="2"/>
  <c r="EY147" i="2"/>
  <c r="FC147" i="2"/>
  <c r="FG147" i="2"/>
  <c r="FK147" i="2"/>
  <c r="FO147" i="2"/>
  <c r="FS147" i="2"/>
  <c r="GM147" i="2"/>
  <c r="GQ147" i="2"/>
  <c r="GU147" i="2"/>
  <c r="GY147" i="2"/>
  <c r="HC147" i="2"/>
  <c r="B148" i="2"/>
  <c r="N148" i="2"/>
  <c r="R148" i="2"/>
  <c r="V148" i="2"/>
  <c r="Z148" i="2"/>
  <c r="AD148" i="2"/>
  <c r="AH148" i="2"/>
  <c r="AL148" i="2"/>
  <c r="AP148" i="2"/>
  <c r="AT148" i="2"/>
  <c r="AX148" i="2"/>
  <c r="BB148" i="2"/>
  <c r="BF148" i="2"/>
  <c r="BJ148" i="2"/>
  <c r="BN148" i="2"/>
  <c r="BR148" i="2"/>
  <c r="BV148" i="2"/>
  <c r="BZ148" i="2"/>
  <c r="CD148" i="2"/>
  <c r="CH148" i="2"/>
  <c r="CL148" i="2"/>
  <c r="CP148" i="2"/>
  <c r="CT148" i="2"/>
  <c r="CX148" i="2"/>
  <c r="DB148" i="2"/>
  <c r="DF148" i="2"/>
  <c r="DJ148" i="2"/>
  <c r="DN148" i="2"/>
  <c r="DR148" i="2"/>
  <c r="DV148" i="2"/>
  <c r="DZ148" i="2"/>
  <c r="ED148" i="2"/>
  <c r="EH148" i="2"/>
  <c r="EL148" i="2"/>
  <c r="EP148" i="2"/>
  <c r="ET148" i="2"/>
  <c r="EX148" i="2"/>
  <c r="FB148" i="2"/>
  <c r="FF148" i="2"/>
  <c r="FJ148" i="2"/>
  <c r="FN148" i="2"/>
  <c r="FR148" i="2"/>
  <c r="GH148" i="2"/>
  <c r="GL148" i="2"/>
  <c r="GP148" i="2"/>
  <c r="GT148" i="2"/>
  <c r="GX148" i="2"/>
  <c r="HB148" i="2"/>
  <c r="B149" i="2"/>
  <c r="N149" i="2"/>
  <c r="R149" i="2"/>
  <c r="V149" i="2"/>
  <c r="Z149" i="2"/>
  <c r="AD149" i="2"/>
  <c r="AH149" i="2"/>
  <c r="AL149" i="2"/>
  <c r="AP149" i="2"/>
  <c r="AT149" i="2"/>
  <c r="AX149" i="2"/>
  <c r="BB149" i="2"/>
  <c r="BF149" i="2"/>
  <c r="BJ149" i="2"/>
  <c r="BN149" i="2"/>
  <c r="BR149" i="2"/>
  <c r="BV149" i="2"/>
  <c r="BZ149" i="2"/>
  <c r="CD149" i="2"/>
  <c r="CH149" i="2"/>
  <c r="CL149" i="2"/>
  <c r="CP149" i="2"/>
  <c r="CT149" i="2"/>
  <c r="CX149" i="2"/>
  <c r="DB149" i="2"/>
  <c r="DF149" i="2"/>
  <c r="DJ149" i="2"/>
  <c r="DN149" i="2"/>
  <c r="DR149" i="2"/>
  <c r="DV149" i="2"/>
  <c r="DZ149" i="2"/>
  <c r="ED149" i="2"/>
  <c r="EH149" i="2"/>
  <c r="EL149" i="2"/>
  <c r="EP149" i="2"/>
  <c r="ET149" i="2"/>
  <c r="EX149" i="2"/>
  <c r="FB149" i="2"/>
  <c r="FF149" i="2"/>
  <c r="FJ149" i="2"/>
  <c r="FN149" i="2"/>
  <c r="FR149" i="2"/>
  <c r="GH149" i="2"/>
  <c r="GL149" i="2"/>
  <c r="GP149" i="2"/>
  <c r="GT149" i="2"/>
  <c r="GX149" i="2"/>
  <c r="HB149" i="2"/>
  <c r="B150" i="2"/>
  <c r="N150" i="2"/>
  <c r="R150" i="2"/>
  <c r="V150" i="2"/>
  <c r="Z150" i="2"/>
  <c r="AD150" i="2"/>
  <c r="AH150" i="2"/>
  <c r="AL150" i="2"/>
  <c r="AP150" i="2"/>
  <c r="AT150" i="2"/>
  <c r="AX150" i="2"/>
  <c r="BB150" i="2"/>
  <c r="BF150" i="2"/>
  <c r="BJ150" i="2"/>
  <c r="BN150" i="2"/>
  <c r="BR150" i="2"/>
  <c r="BV150" i="2"/>
  <c r="BZ150" i="2"/>
  <c r="CD150" i="2"/>
  <c r="CH150" i="2"/>
  <c r="CL150" i="2"/>
  <c r="CP150" i="2"/>
  <c r="CT150" i="2"/>
  <c r="CX150" i="2"/>
  <c r="DB150" i="2"/>
  <c r="DF150" i="2"/>
  <c r="DJ150" i="2"/>
  <c r="DN150" i="2"/>
  <c r="DR150" i="2"/>
  <c r="DV150" i="2"/>
  <c r="DZ150" i="2"/>
  <c r="ED150" i="2"/>
  <c r="EH150" i="2"/>
  <c r="EL150" i="2"/>
  <c r="EP150" i="2"/>
  <c r="ET150" i="2"/>
  <c r="EX150" i="2"/>
  <c r="FB150" i="2"/>
  <c r="FF150" i="2"/>
  <c r="FJ150" i="2"/>
  <c r="FN150" i="2"/>
  <c r="FR150" i="2"/>
  <c r="GH150" i="2"/>
  <c r="GL150" i="2"/>
  <c r="GP150" i="2"/>
  <c r="GT150" i="2"/>
  <c r="GX150" i="2"/>
  <c r="HB150" i="2"/>
  <c r="A151" i="2"/>
  <c r="I151" i="2"/>
  <c r="Q151" i="2"/>
  <c r="U151" i="2"/>
  <c r="Y151" i="2"/>
  <c r="AC151" i="2"/>
  <c r="AG151" i="2"/>
  <c r="AK151" i="2"/>
  <c r="AO151" i="2"/>
  <c r="AS151" i="2"/>
  <c r="AW151" i="2"/>
  <c r="BA151" i="2"/>
  <c r="BE151" i="2"/>
  <c r="BI151" i="2"/>
  <c r="BM151" i="2"/>
  <c r="BQ151" i="2"/>
  <c r="BU151" i="2"/>
  <c r="BY151" i="2"/>
  <c r="CC151" i="2"/>
  <c r="CG151" i="2"/>
  <c r="CK151" i="2"/>
  <c r="CO151" i="2"/>
  <c r="CS151" i="2"/>
  <c r="CW151" i="2"/>
  <c r="DA151" i="2"/>
  <c r="DE151" i="2"/>
  <c r="DI151" i="2"/>
  <c r="DM151" i="2"/>
  <c r="DQ151" i="2"/>
  <c r="DU151" i="2"/>
  <c r="DY151" i="2"/>
  <c r="EC151" i="2"/>
  <c r="EG151" i="2"/>
  <c r="EK151" i="2"/>
  <c r="EO151" i="2"/>
  <c r="ES151" i="2"/>
  <c r="EW151" i="2"/>
  <c r="FA151" i="2"/>
  <c r="FE151" i="2"/>
  <c r="FI151" i="2"/>
  <c r="FM151" i="2"/>
  <c r="FQ151" i="2"/>
  <c r="GK151" i="2"/>
  <c r="GO151" i="2"/>
  <c r="GS151" i="2"/>
  <c r="GW151" i="2"/>
  <c r="HA151" i="2"/>
  <c r="D152" i="2"/>
  <c r="P152" i="2"/>
  <c r="T152" i="2"/>
  <c r="X152" i="2"/>
  <c r="AB152" i="2"/>
  <c r="AF152" i="2"/>
  <c r="AJ152" i="2"/>
  <c r="AN152" i="2"/>
  <c r="AR152" i="2"/>
  <c r="AV152" i="2"/>
  <c r="AZ152" i="2"/>
  <c r="BD152" i="2"/>
  <c r="BH152" i="2"/>
  <c r="BL152" i="2"/>
  <c r="BP152" i="2"/>
  <c r="BT152" i="2"/>
  <c r="BX152" i="2"/>
  <c r="CB152" i="2"/>
  <c r="CF152" i="2"/>
  <c r="CJ152" i="2"/>
  <c r="CN152" i="2"/>
  <c r="CR152" i="2"/>
  <c r="CV152" i="2"/>
  <c r="CZ152" i="2"/>
  <c r="DD152" i="2"/>
  <c r="DH152" i="2"/>
  <c r="DL152" i="2"/>
  <c r="DP152" i="2"/>
  <c r="DT152" i="2"/>
  <c r="DX152" i="2"/>
  <c r="EB152" i="2"/>
  <c r="EF152" i="2"/>
  <c r="EJ152" i="2"/>
  <c r="EN152" i="2"/>
  <c r="ER152" i="2"/>
  <c r="EV152" i="2"/>
  <c r="EZ152" i="2"/>
  <c r="FD152" i="2"/>
  <c r="FH152" i="2"/>
  <c r="FL152" i="2"/>
  <c r="FP152" i="2"/>
  <c r="GJ152" i="2"/>
  <c r="GN152" i="2"/>
  <c r="GR152" i="2"/>
  <c r="GV152" i="2"/>
  <c r="GZ152" i="2"/>
  <c r="HD152" i="2"/>
  <c r="D153" i="2"/>
  <c r="P153" i="2"/>
  <c r="T153" i="2"/>
  <c r="X153" i="2"/>
  <c r="AB153" i="2"/>
  <c r="AF153" i="2"/>
  <c r="AJ153" i="2"/>
  <c r="AN153" i="2"/>
  <c r="AR153" i="2"/>
  <c r="AV153" i="2"/>
  <c r="AZ153" i="2"/>
  <c r="BD153" i="2"/>
  <c r="BH153" i="2"/>
  <c r="BL153" i="2"/>
  <c r="BP153" i="2"/>
  <c r="BT153" i="2"/>
  <c r="BX153" i="2"/>
  <c r="CB153" i="2"/>
  <c r="CF153" i="2"/>
  <c r="CJ153" i="2"/>
  <c r="CN153" i="2"/>
  <c r="CR153" i="2"/>
  <c r="CV153" i="2"/>
  <c r="CZ153" i="2"/>
  <c r="DD153" i="2"/>
  <c r="DH153" i="2"/>
  <c r="DL153" i="2"/>
  <c r="DP153" i="2"/>
  <c r="DT153" i="2"/>
  <c r="DX153" i="2"/>
  <c r="EB153" i="2"/>
  <c r="EF153" i="2"/>
  <c r="EJ153" i="2"/>
  <c r="EN153" i="2"/>
  <c r="ER153" i="2"/>
  <c r="EV153" i="2"/>
  <c r="EZ153" i="2"/>
  <c r="FD153" i="2"/>
  <c r="FH153" i="2"/>
  <c r="FL153" i="2"/>
  <c r="FP153" i="2"/>
  <c r="FT153" i="2"/>
  <c r="GJ153" i="2"/>
  <c r="GN153" i="2"/>
  <c r="GR153" i="2"/>
  <c r="GV153" i="2"/>
  <c r="GZ153" i="2"/>
  <c r="HD153" i="2"/>
  <c r="D154" i="2"/>
  <c r="P154" i="2"/>
  <c r="T154" i="2"/>
  <c r="X154" i="2"/>
  <c r="AB154" i="2"/>
  <c r="AF154" i="2"/>
  <c r="AJ154" i="2"/>
  <c r="AN154" i="2"/>
  <c r="AR154" i="2"/>
  <c r="AV154" i="2"/>
  <c r="AZ154" i="2"/>
  <c r="BD154" i="2"/>
  <c r="BH154" i="2"/>
  <c r="BL154" i="2"/>
  <c r="BP154" i="2"/>
  <c r="BT154" i="2"/>
  <c r="BX154" i="2"/>
  <c r="CB154" i="2"/>
  <c r="CF154" i="2"/>
  <c r="CJ154" i="2"/>
  <c r="CN154" i="2"/>
  <c r="CR154" i="2"/>
  <c r="CV154" i="2"/>
  <c r="CZ154" i="2"/>
  <c r="DD154" i="2"/>
  <c r="DH154" i="2"/>
  <c r="DL154" i="2"/>
  <c r="DP154" i="2"/>
  <c r="DT154" i="2"/>
  <c r="DX154" i="2"/>
  <c r="EB154" i="2"/>
  <c r="EF154" i="2"/>
  <c r="EJ154" i="2"/>
  <c r="EN154" i="2"/>
  <c r="ER154" i="2"/>
  <c r="EV154" i="2"/>
  <c r="EZ154" i="2"/>
  <c r="FD154" i="2"/>
  <c r="FH154" i="2"/>
  <c r="FL154" i="2"/>
  <c r="FP154" i="2"/>
  <c r="GJ154" i="2"/>
  <c r="GN154" i="2"/>
  <c r="GR154" i="2"/>
  <c r="GV154" i="2"/>
  <c r="GZ154" i="2"/>
  <c r="HD154" i="2"/>
  <c r="C155" i="2"/>
  <c r="O155" i="2"/>
  <c r="S155" i="2"/>
  <c r="W155" i="2"/>
  <c r="AA155" i="2"/>
  <c r="AE155" i="2"/>
  <c r="AI155" i="2"/>
  <c r="AM155" i="2"/>
  <c r="AQ155" i="2"/>
  <c r="AU155" i="2"/>
  <c r="AY155" i="2"/>
  <c r="BC155" i="2"/>
  <c r="BG155" i="2"/>
  <c r="BK155" i="2"/>
  <c r="BO155" i="2"/>
  <c r="BS155" i="2"/>
  <c r="BW155" i="2"/>
  <c r="CA155" i="2"/>
  <c r="CE155" i="2"/>
  <c r="CI155" i="2"/>
  <c r="CM155" i="2"/>
  <c r="CQ155" i="2"/>
  <c r="CU155" i="2"/>
  <c r="CY155" i="2"/>
  <c r="DC155" i="2"/>
  <c r="DG155" i="2"/>
  <c r="DK155" i="2"/>
  <c r="DO155" i="2"/>
  <c r="DS155" i="2"/>
  <c r="DW155" i="2"/>
  <c r="EA155" i="2"/>
  <c r="EE155" i="2"/>
  <c r="EI155" i="2"/>
  <c r="EM155" i="2"/>
  <c r="EQ155" i="2"/>
  <c r="EU155" i="2"/>
  <c r="EY155" i="2"/>
  <c r="FC155" i="2"/>
  <c r="FG155" i="2"/>
  <c r="FK155" i="2"/>
  <c r="FO155" i="2"/>
  <c r="FS155" i="2"/>
  <c r="GI155" i="2"/>
  <c r="GM155" i="2"/>
  <c r="GQ155" i="2"/>
  <c r="GU155" i="2"/>
  <c r="GY155" i="2"/>
  <c r="HC155" i="2"/>
  <c r="B156" i="2"/>
  <c r="N156" i="2"/>
  <c r="R156" i="2"/>
  <c r="V156" i="2"/>
  <c r="Z156" i="2"/>
  <c r="AD156" i="2"/>
  <c r="AH156" i="2"/>
  <c r="AL156" i="2"/>
  <c r="AP156" i="2"/>
  <c r="AT156" i="2"/>
  <c r="AX156" i="2"/>
  <c r="BB156" i="2"/>
  <c r="BF156" i="2"/>
  <c r="BJ156" i="2"/>
  <c r="BN156" i="2"/>
  <c r="BR156" i="2"/>
  <c r="BV156" i="2"/>
  <c r="BZ156" i="2"/>
  <c r="CD156" i="2"/>
  <c r="CH156" i="2"/>
  <c r="CL156" i="2"/>
  <c r="CP156" i="2"/>
  <c r="CT156" i="2"/>
  <c r="CX156" i="2"/>
  <c r="DB156" i="2"/>
  <c r="DF156" i="2"/>
  <c r="DJ156" i="2"/>
  <c r="DN156" i="2"/>
  <c r="DR156" i="2"/>
  <c r="DV156" i="2"/>
  <c r="DZ156" i="2"/>
  <c r="ED156" i="2"/>
  <c r="EH156" i="2"/>
  <c r="EL156" i="2"/>
  <c r="EP156" i="2"/>
  <c r="ET156" i="2"/>
  <c r="EX156" i="2"/>
  <c r="FB156" i="2"/>
  <c r="FF156" i="2"/>
  <c r="FJ156" i="2"/>
  <c r="FN156" i="2"/>
  <c r="FR156" i="2"/>
  <c r="GH156" i="2"/>
  <c r="GL156" i="2"/>
  <c r="GP156" i="2"/>
  <c r="GT156" i="2"/>
  <c r="GX156" i="2"/>
  <c r="HB156" i="2"/>
  <c r="B157" i="2"/>
  <c r="N157" i="2"/>
  <c r="R157" i="2"/>
  <c r="V157" i="2"/>
  <c r="Z157" i="2"/>
  <c r="AD157" i="2"/>
  <c r="AH157" i="2"/>
  <c r="AL157" i="2"/>
  <c r="AP157" i="2"/>
  <c r="AT157" i="2"/>
  <c r="AX157" i="2"/>
  <c r="BB157" i="2"/>
  <c r="BF157" i="2"/>
  <c r="BJ157" i="2"/>
  <c r="BN157" i="2"/>
  <c r="BR157" i="2"/>
  <c r="BV157" i="2"/>
  <c r="BZ157" i="2"/>
  <c r="CD157" i="2"/>
  <c r="CH157" i="2"/>
  <c r="CL157" i="2"/>
  <c r="CP157" i="2"/>
  <c r="CT157" i="2"/>
  <c r="CX157" i="2"/>
  <c r="DB157" i="2"/>
  <c r="DF157" i="2"/>
  <c r="DJ157" i="2"/>
  <c r="DN157" i="2"/>
  <c r="DR157" i="2"/>
  <c r="DV157" i="2"/>
  <c r="DZ157" i="2"/>
  <c r="ED157" i="2"/>
  <c r="EH157" i="2"/>
  <c r="EL157" i="2"/>
  <c r="EP157" i="2"/>
  <c r="ET157" i="2"/>
  <c r="EX157" i="2"/>
  <c r="FB157" i="2"/>
  <c r="FF157" i="2"/>
  <c r="FJ157" i="2"/>
  <c r="FN157" i="2"/>
  <c r="FR157" i="2"/>
  <c r="GH157" i="2"/>
  <c r="GL157" i="2"/>
  <c r="GP157" i="2"/>
  <c r="GT157" i="2"/>
  <c r="GX157" i="2"/>
  <c r="HB157" i="2"/>
  <c r="B158" i="2"/>
  <c r="N158" i="2"/>
  <c r="R158" i="2"/>
  <c r="V158" i="2"/>
  <c r="Z158" i="2"/>
  <c r="AD158" i="2"/>
  <c r="AH158" i="2"/>
  <c r="AL158" i="2"/>
  <c r="AP158" i="2"/>
  <c r="AT158" i="2"/>
  <c r="AX158" i="2"/>
  <c r="BB158" i="2"/>
  <c r="BF158" i="2"/>
  <c r="BJ158" i="2"/>
  <c r="BN158" i="2"/>
  <c r="BR158" i="2"/>
  <c r="BV158" i="2"/>
  <c r="BZ158" i="2"/>
  <c r="CD158" i="2"/>
  <c r="CH158" i="2"/>
  <c r="CL158" i="2"/>
  <c r="CP158" i="2"/>
  <c r="CT158" i="2"/>
  <c r="CX158" i="2"/>
  <c r="DB158" i="2"/>
  <c r="DF158" i="2"/>
  <c r="DJ158" i="2"/>
  <c r="DN158" i="2"/>
  <c r="DR158" i="2"/>
  <c r="DV158" i="2"/>
  <c r="DZ158" i="2"/>
  <c r="ED158" i="2"/>
  <c r="EH158" i="2"/>
  <c r="EL158" i="2"/>
  <c r="EP158" i="2"/>
  <c r="ET158" i="2"/>
  <c r="EX158" i="2"/>
  <c r="FB158" i="2"/>
  <c r="FF158" i="2"/>
  <c r="FJ158" i="2"/>
  <c r="FN158" i="2"/>
  <c r="FR158" i="2"/>
  <c r="GH158" i="2"/>
  <c r="GL158" i="2"/>
  <c r="GP158" i="2"/>
  <c r="GT158" i="2"/>
  <c r="GX158" i="2"/>
  <c r="HB158" i="2"/>
  <c r="A159" i="2"/>
  <c r="I159" i="2"/>
  <c r="Q159" i="2"/>
  <c r="U159" i="2"/>
  <c r="Y159" i="2"/>
  <c r="AC159" i="2"/>
  <c r="AG159" i="2"/>
  <c r="AK159" i="2"/>
  <c r="AO159" i="2"/>
  <c r="AS159" i="2"/>
  <c r="AW159" i="2"/>
  <c r="BA159" i="2"/>
  <c r="BE159" i="2"/>
  <c r="BI159" i="2"/>
  <c r="BM159" i="2"/>
  <c r="BQ159" i="2"/>
  <c r="BU159" i="2"/>
  <c r="BY159" i="2"/>
  <c r="CC159" i="2"/>
  <c r="CG159" i="2"/>
  <c r="CK159" i="2"/>
  <c r="CO159" i="2"/>
  <c r="CS159" i="2"/>
  <c r="CW159" i="2"/>
  <c r="DA159" i="2"/>
  <c r="DE159" i="2"/>
  <c r="DI159" i="2"/>
  <c r="DM159" i="2"/>
  <c r="DQ159" i="2"/>
  <c r="DU159" i="2"/>
  <c r="DY159" i="2"/>
  <c r="EC159" i="2"/>
  <c r="EG159" i="2"/>
  <c r="EK159" i="2"/>
  <c r="EO159" i="2"/>
  <c r="ES159" i="2"/>
  <c r="EW159" i="2"/>
  <c r="FA159" i="2"/>
  <c r="FE159" i="2"/>
  <c r="FI159" i="2"/>
  <c r="FM159" i="2"/>
  <c r="FQ159" i="2"/>
  <c r="GK159" i="2"/>
  <c r="GO159" i="2"/>
  <c r="GS159" i="2"/>
  <c r="GW159" i="2"/>
  <c r="HA159" i="2"/>
  <c r="D160" i="2"/>
  <c r="P160" i="2"/>
  <c r="T160" i="2"/>
  <c r="X160" i="2"/>
  <c r="AB160" i="2"/>
  <c r="AF160" i="2"/>
  <c r="AJ160" i="2"/>
  <c r="AN160" i="2"/>
  <c r="AR160" i="2"/>
  <c r="AV160" i="2"/>
  <c r="AZ160" i="2"/>
  <c r="BD160" i="2"/>
  <c r="BH160" i="2"/>
  <c r="BL160" i="2"/>
  <c r="BP160" i="2"/>
  <c r="BT160" i="2"/>
  <c r="BX160" i="2"/>
  <c r="CB160" i="2"/>
  <c r="CF160" i="2"/>
  <c r="CJ160" i="2"/>
  <c r="CN160" i="2"/>
  <c r="CR160" i="2"/>
  <c r="CV160" i="2"/>
  <c r="CZ160" i="2"/>
  <c r="DD160" i="2"/>
  <c r="DH160" i="2"/>
  <c r="DL160" i="2"/>
  <c r="DP160" i="2"/>
  <c r="DT160" i="2"/>
  <c r="DX160" i="2"/>
  <c r="EB160" i="2"/>
  <c r="EF160" i="2"/>
  <c r="EJ160" i="2"/>
  <c r="EN160" i="2"/>
  <c r="ER160" i="2"/>
  <c r="EV160" i="2"/>
  <c r="EZ160" i="2"/>
  <c r="FD160" i="2"/>
  <c r="FH160" i="2"/>
  <c r="FL160" i="2"/>
  <c r="FP160" i="2"/>
  <c r="GJ160" i="2"/>
  <c r="GN160" i="2"/>
  <c r="GR160" i="2"/>
  <c r="GV160" i="2"/>
  <c r="GZ160" i="2"/>
  <c r="HD160" i="2"/>
  <c r="D161" i="2"/>
  <c r="P161" i="2"/>
  <c r="T161" i="2"/>
  <c r="X161" i="2"/>
  <c r="AB161" i="2"/>
  <c r="AF161" i="2"/>
  <c r="AJ161" i="2"/>
  <c r="AN161" i="2"/>
  <c r="AR161" i="2"/>
  <c r="AV161" i="2"/>
  <c r="AZ161" i="2"/>
  <c r="BD161" i="2"/>
  <c r="BH161" i="2"/>
  <c r="BL161" i="2"/>
  <c r="BP161" i="2"/>
  <c r="BT161" i="2"/>
  <c r="BX161" i="2"/>
  <c r="CB161" i="2"/>
  <c r="CF161" i="2"/>
  <c r="CJ161" i="2"/>
  <c r="CN161" i="2"/>
  <c r="CR161" i="2"/>
  <c r="CV161" i="2"/>
  <c r="CZ161" i="2"/>
  <c r="DD161" i="2"/>
  <c r="DH161" i="2"/>
  <c r="DL161" i="2"/>
  <c r="DP161" i="2"/>
  <c r="DT161" i="2"/>
  <c r="DX161" i="2"/>
  <c r="EB161" i="2"/>
  <c r="EF161" i="2"/>
  <c r="EJ161" i="2"/>
  <c r="EN161" i="2"/>
  <c r="ER161" i="2"/>
  <c r="EV161" i="2"/>
  <c r="EZ161" i="2"/>
  <c r="FD161" i="2"/>
  <c r="FH161" i="2"/>
  <c r="FL161" i="2"/>
  <c r="FP161" i="2"/>
  <c r="GJ161" i="2"/>
  <c r="GN161" i="2"/>
  <c r="GR161" i="2"/>
  <c r="GV161" i="2"/>
  <c r="GZ161" i="2"/>
  <c r="HD161" i="2"/>
  <c r="D162" i="2"/>
  <c r="P162" i="2"/>
  <c r="T162" i="2"/>
  <c r="X162" i="2"/>
  <c r="AB162" i="2"/>
  <c r="AF162" i="2"/>
  <c r="AJ162" i="2"/>
  <c r="AN162" i="2"/>
  <c r="AR162" i="2"/>
  <c r="AV162" i="2"/>
  <c r="AZ162" i="2"/>
  <c r="BD162" i="2"/>
  <c r="BH162" i="2"/>
  <c r="BL162" i="2"/>
  <c r="BP162" i="2"/>
  <c r="BT162" i="2"/>
  <c r="BX162" i="2"/>
  <c r="CB162" i="2"/>
  <c r="CF162" i="2"/>
  <c r="CJ162" i="2"/>
  <c r="CN162" i="2"/>
  <c r="CR162" i="2"/>
  <c r="CV162" i="2"/>
  <c r="CZ162" i="2"/>
  <c r="DD162" i="2"/>
  <c r="DH162" i="2"/>
  <c r="DL162" i="2"/>
  <c r="DP162" i="2"/>
  <c r="DT162" i="2"/>
  <c r="DX162" i="2"/>
  <c r="EB162" i="2"/>
  <c r="EF162" i="2"/>
  <c r="EJ162" i="2"/>
  <c r="EN162" i="2"/>
  <c r="ER162" i="2"/>
  <c r="EV162" i="2"/>
  <c r="EZ162" i="2"/>
  <c r="FD162" i="2"/>
  <c r="FH162" i="2"/>
  <c r="FL162" i="2"/>
  <c r="FP162" i="2"/>
  <c r="GJ162" i="2"/>
  <c r="GN162" i="2"/>
  <c r="GR162" i="2"/>
  <c r="GV162" i="2"/>
  <c r="GZ162" i="2"/>
  <c r="HD162" i="2"/>
  <c r="C163" i="2"/>
  <c r="O163" i="2"/>
  <c r="S163" i="2"/>
  <c r="W163" i="2"/>
  <c r="AA163" i="2"/>
  <c r="AE163" i="2"/>
  <c r="AI163" i="2"/>
  <c r="AM163" i="2"/>
  <c r="AQ163" i="2"/>
  <c r="AU163" i="2"/>
  <c r="AY163" i="2"/>
  <c r="BC163" i="2"/>
  <c r="BG163" i="2"/>
  <c r="BK163" i="2"/>
  <c r="BO163" i="2"/>
  <c r="BS163" i="2"/>
  <c r="BW163" i="2"/>
  <c r="CA163" i="2"/>
  <c r="CE163" i="2"/>
  <c r="CI163" i="2"/>
  <c r="CM163" i="2"/>
  <c r="CQ163" i="2"/>
  <c r="CU163" i="2"/>
  <c r="CY163" i="2"/>
  <c r="DC163" i="2"/>
  <c r="DG163" i="2"/>
  <c r="DK163" i="2"/>
  <c r="DO163" i="2"/>
  <c r="DS163" i="2"/>
  <c r="DW163" i="2"/>
  <c r="EA163" i="2"/>
  <c r="EE163" i="2"/>
  <c r="EI163" i="2"/>
  <c r="EM163" i="2"/>
  <c r="EQ163" i="2"/>
  <c r="EU163" i="2"/>
  <c r="EY163" i="2"/>
  <c r="FC163" i="2"/>
  <c r="FG163" i="2"/>
  <c r="FK163" i="2"/>
  <c r="FO163" i="2"/>
  <c r="FS163" i="2"/>
  <c r="GM163" i="2"/>
  <c r="GQ163" i="2"/>
  <c r="GU163" i="2"/>
  <c r="GY163" i="2"/>
  <c r="HC163" i="2"/>
  <c r="B164" i="2"/>
  <c r="N164" i="2"/>
  <c r="R164" i="2"/>
  <c r="V164" i="2"/>
  <c r="Z164" i="2"/>
  <c r="AD164" i="2"/>
  <c r="AH164" i="2"/>
  <c r="AL164" i="2"/>
  <c r="AP164" i="2"/>
  <c r="AT164" i="2"/>
  <c r="AX164" i="2"/>
  <c r="BB164" i="2"/>
  <c r="BF164" i="2"/>
  <c r="BJ164" i="2"/>
  <c r="BN164" i="2"/>
  <c r="BR164" i="2"/>
  <c r="BV164" i="2"/>
  <c r="BZ164" i="2"/>
  <c r="CD164" i="2"/>
  <c r="CH164" i="2"/>
  <c r="CL164" i="2"/>
  <c r="CP164" i="2"/>
  <c r="CT164" i="2"/>
  <c r="CX164" i="2"/>
  <c r="DB164" i="2"/>
  <c r="DF164" i="2"/>
  <c r="DJ164" i="2"/>
  <c r="DN164" i="2"/>
  <c r="DR164" i="2"/>
  <c r="DV164" i="2"/>
  <c r="DZ164" i="2"/>
  <c r="ED164" i="2"/>
  <c r="EH164" i="2"/>
  <c r="EL164" i="2"/>
  <c r="EP164" i="2"/>
  <c r="ET164" i="2"/>
  <c r="EX164" i="2"/>
  <c r="FB164" i="2"/>
  <c r="FF164" i="2"/>
  <c r="FJ164" i="2"/>
  <c r="FN164" i="2"/>
  <c r="FR164" i="2"/>
  <c r="GH164" i="2"/>
  <c r="GL164" i="2"/>
  <c r="GP164" i="2"/>
  <c r="GT164" i="2"/>
  <c r="GX164" i="2"/>
  <c r="HB164" i="2"/>
  <c r="B165" i="2"/>
  <c r="N165" i="2"/>
  <c r="R165" i="2"/>
  <c r="V165" i="2"/>
  <c r="Z165" i="2"/>
  <c r="AD165" i="2"/>
  <c r="AH165" i="2"/>
  <c r="AL165" i="2"/>
  <c r="AP165" i="2"/>
  <c r="AT165" i="2"/>
  <c r="AX165" i="2"/>
  <c r="BB165" i="2"/>
  <c r="BF165" i="2"/>
  <c r="BJ165" i="2"/>
  <c r="BN165" i="2"/>
  <c r="BR165" i="2"/>
  <c r="BV165" i="2"/>
  <c r="BZ165" i="2"/>
  <c r="CD165" i="2"/>
  <c r="CH165" i="2"/>
  <c r="CL165" i="2"/>
  <c r="CP165" i="2"/>
  <c r="CT165" i="2"/>
  <c r="CX165" i="2"/>
  <c r="DB165" i="2"/>
  <c r="DF165" i="2"/>
  <c r="DJ165" i="2"/>
  <c r="DN165" i="2"/>
  <c r="DR165" i="2"/>
  <c r="DV165" i="2"/>
  <c r="DZ165" i="2"/>
  <c r="ED165" i="2"/>
  <c r="EH165" i="2"/>
  <c r="EL165" i="2"/>
  <c r="EP165" i="2"/>
  <c r="AY108" i="2"/>
  <c r="EF111" i="2"/>
  <c r="AI114" i="2"/>
  <c r="CH115" i="2"/>
  <c r="EG116" i="2"/>
  <c r="AJ119" i="2"/>
  <c r="CI120" i="2"/>
  <c r="EI121" i="2"/>
  <c r="FO122" i="2"/>
  <c r="AD123" i="2"/>
  <c r="CP123" i="2"/>
  <c r="FB123" i="2"/>
  <c r="Q124" i="2"/>
  <c r="CC124" i="2"/>
  <c r="EO124" i="2"/>
  <c r="HA124" i="2"/>
  <c r="BQ125" i="2"/>
  <c r="EC125" i="2"/>
  <c r="GO125" i="2"/>
  <c r="BE126" i="2"/>
  <c r="DQ126" i="2"/>
  <c r="AR127" i="2"/>
  <c r="DD127" i="2"/>
  <c r="FP127" i="2"/>
  <c r="AE128" i="2"/>
  <c r="CQ128" i="2"/>
  <c r="FC128" i="2"/>
  <c r="S129" i="2"/>
  <c r="CE129" i="2"/>
  <c r="EQ129" i="2"/>
  <c r="GY129" i="2"/>
  <c r="AI130" i="2"/>
  <c r="BO130" i="2"/>
  <c r="CU130" i="2"/>
  <c r="EA130" i="2"/>
  <c r="FG130" i="2"/>
  <c r="GM130" i="2"/>
  <c r="V131" i="2"/>
  <c r="BB131" i="2"/>
  <c r="CH131" i="2"/>
  <c r="DN131" i="2"/>
  <c r="ET131" i="2"/>
  <c r="A132" i="2"/>
  <c r="AO132" i="2"/>
  <c r="BU132" i="2"/>
  <c r="DA132" i="2"/>
  <c r="EG132" i="2"/>
  <c r="FK132" i="2"/>
  <c r="GQ132" i="2"/>
  <c r="C133" i="2"/>
  <c r="AA133" i="2"/>
  <c r="AQ133" i="2"/>
  <c r="BG133" i="2"/>
  <c r="BW133" i="2"/>
  <c r="CM133" i="2"/>
  <c r="DC133" i="2"/>
  <c r="DS133" i="2"/>
  <c r="EI133" i="2"/>
  <c r="EY133" i="2"/>
  <c r="FO133" i="2"/>
  <c r="GU133" i="2"/>
  <c r="O134" i="2"/>
  <c r="AE134" i="2"/>
  <c r="AU134" i="2"/>
  <c r="BK134" i="2"/>
  <c r="CA134" i="2"/>
  <c r="CQ134" i="2"/>
  <c r="DG134" i="2"/>
  <c r="DW134" i="2"/>
  <c r="EM134" i="2"/>
  <c r="FC134" i="2"/>
  <c r="FS134" i="2"/>
  <c r="GY134" i="2"/>
  <c r="R135" i="2"/>
  <c r="AH135" i="2"/>
  <c r="AX135" i="2"/>
  <c r="BN135" i="2"/>
  <c r="CD135" i="2"/>
  <c r="CT135" i="2"/>
  <c r="DJ135" i="2"/>
  <c r="DZ135" i="2"/>
  <c r="EP135" i="2"/>
  <c r="FF135" i="2"/>
  <c r="GL135" i="2"/>
  <c r="HB135" i="2"/>
  <c r="U136" i="2"/>
  <c r="AK136" i="2"/>
  <c r="BA136" i="2"/>
  <c r="BQ136" i="2"/>
  <c r="CG136" i="2"/>
  <c r="CW136" i="2"/>
  <c r="DM136" i="2"/>
  <c r="EC136" i="2"/>
  <c r="ES136" i="2"/>
  <c r="FI136" i="2"/>
  <c r="GO136" i="2"/>
  <c r="A137" i="2"/>
  <c r="Y137" i="2"/>
  <c r="AO137" i="2"/>
  <c r="BE137" i="2"/>
  <c r="BU137" i="2"/>
  <c r="CK137" i="2"/>
  <c r="DA137" i="2"/>
  <c r="DQ137" i="2"/>
  <c r="EG137" i="2"/>
  <c r="EW137" i="2"/>
  <c r="FM137" i="2"/>
  <c r="GS137" i="2"/>
  <c r="I138" i="2"/>
  <c r="AC138" i="2"/>
  <c r="AS138" i="2"/>
  <c r="BI138" i="2"/>
  <c r="BY138" i="2"/>
  <c r="CO138" i="2"/>
  <c r="DE138" i="2"/>
  <c r="DU138" i="2"/>
  <c r="EK138" i="2"/>
  <c r="FA138" i="2"/>
  <c r="FQ138" i="2"/>
  <c r="GW138" i="2"/>
  <c r="P139" i="2"/>
  <c r="AF139" i="2"/>
  <c r="AV139" i="2"/>
  <c r="BL139" i="2"/>
  <c r="CB139" i="2"/>
  <c r="CR139" i="2"/>
  <c r="DH139" i="2"/>
  <c r="DX139" i="2"/>
  <c r="EN139" i="2"/>
  <c r="FD139" i="2"/>
  <c r="GJ139" i="2"/>
  <c r="GZ139" i="2"/>
  <c r="S140" i="2"/>
  <c r="AI140" i="2"/>
  <c r="AY140" i="2"/>
  <c r="BO140" i="2"/>
  <c r="CE140" i="2"/>
  <c r="CU140" i="2"/>
  <c r="DK140" i="2"/>
  <c r="EA140" i="2"/>
  <c r="EQ140" i="2"/>
  <c r="FG140" i="2"/>
  <c r="GM140" i="2"/>
  <c r="HC140" i="2"/>
  <c r="W141" i="2"/>
  <c r="AM141" i="2"/>
  <c r="BC141" i="2"/>
  <c r="BS141" i="2"/>
  <c r="CI141" i="2"/>
  <c r="CY141" i="2"/>
  <c r="DO141" i="2"/>
  <c r="EE141" i="2"/>
  <c r="EU141" i="2"/>
  <c r="FK141" i="2"/>
  <c r="GQ141" i="2"/>
  <c r="HC141" i="2"/>
  <c r="O142" i="2"/>
  <c r="W142" i="2"/>
  <c r="AB142" i="2"/>
  <c r="AG142" i="2"/>
  <c r="AM142" i="2"/>
  <c r="AR142" i="2"/>
  <c r="AW142" i="2"/>
  <c r="BC142" i="2"/>
  <c r="BH142" i="2"/>
  <c r="BM142" i="2"/>
  <c r="BS142" i="2"/>
  <c r="BX142" i="2"/>
  <c r="CC142" i="2"/>
  <c r="CI142" i="2"/>
  <c r="CN142" i="2"/>
  <c r="CS142" i="2"/>
  <c r="CY142" i="2"/>
  <c r="DD142" i="2"/>
  <c r="DI142" i="2"/>
  <c r="DO142" i="2"/>
  <c r="DT142" i="2"/>
  <c r="DY142" i="2"/>
  <c r="EE142" i="2"/>
  <c r="EJ142" i="2"/>
  <c r="EO142" i="2"/>
  <c r="EU142" i="2"/>
  <c r="EZ142" i="2"/>
  <c r="FE142" i="2"/>
  <c r="FK142" i="2"/>
  <c r="FP142" i="2"/>
  <c r="GK142" i="2"/>
  <c r="GQ142" i="2"/>
  <c r="GV142" i="2"/>
  <c r="HA142" i="2"/>
  <c r="B143" i="2"/>
  <c r="O143" i="2"/>
  <c r="T143" i="2"/>
  <c r="Z143" i="2"/>
  <c r="AE143" i="2"/>
  <c r="AJ143" i="2"/>
  <c r="AP143" i="2"/>
  <c r="AU143" i="2"/>
  <c r="AZ143" i="2"/>
  <c r="BF143" i="2"/>
  <c r="BK143" i="2"/>
  <c r="BP143" i="2"/>
  <c r="BV143" i="2"/>
  <c r="CA143" i="2"/>
  <c r="CF143" i="2"/>
  <c r="CL143" i="2"/>
  <c r="CQ143" i="2"/>
  <c r="CV143" i="2"/>
  <c r="DB143" i="2"/>
  <c r="DG143" i="2"/>
  <c r="DL143" i="2"/>
  <c r="DR143" i="2"/>
  <c r="DW143" i="2"/>
  <c r="EB143" i="2"/>
  <c r="EH143" i="2"/>
  <c r="EM143" i="2"/>
  <c r="ER143" i="2"/>
  <c r="EX143" i="2"/>
  <c r="FC143" i="2"/>
  <c r="FH143" i="2"/>
  <c r="FN143" i="2"/>
  <c r="FR143" i="2"/>
  <c r="GH143" i="2"/>
  <c r="GL143" i="2"/>
  <c r="GP143" i="2"/>
  <c r="GT143" i="2"/>
  <c r="GX143" i="2"/>
  <c r="HB143" i="2"/>
  <c r="A144" i="2"/>
  <c r="I144" i="2"/>
  <c r="Q144" i="2"/>
  <c r="U144" i="2"/>
  <c r="Y144" i="2"/>
  <c r="AC144" i="2"/>
  <c r="AG144" i="2"/>
  <c r="AK144" i="2"/>
  <c r="AO144" i="2"/>
  <c r="AS144" i="2"/>
  <c r="AW144" i="2"/>
  <c r="BA144" i="2"/>
  <c r="BE144" i="2"/>
  <c r="BI144" i="2"/>
  <c r="BM144" i="2"/>
  <c r="BQ144" i="2"/>
  <c r="BU144" i="2"/>
  <c r="BY144" i="2"/>
  <c r="CC144" i="2"/>
  <c r="CG144" i="2"/>
  <c r="CK144" i="2"/>
  <c r="CO144" i="2"/>
  <c r="CS144" i="2"/>
  <c r="CW144" i="2"/>
  <c r="DA144" i="2"/>
  <c r="DE144" i="2"/>
  <c r="DI144" i="2"/>
  <c r="DM144" i="2"/>
  <c r="DQ144" i="2"/>
  <c r="DU144" i="2"/>
  <c r="DY144" i="2"/>
  <c r="EC144" i="2"/>
  <c r="EG144" i="2"/>
  <c r="EK144" i="2"/>
  <c r="EO144" i="2"/>
  <c r="ES144" i="2"/>
  <c r="EW144" i="2"/>
  <c r="FA144" i="2"/>
  <c r="FE144" i="2"/>
  <c r="FI144" i="2"/>
  <c r="FM144" i="2"/>
  <c r="FQ144" i="2"/>
  <c r="GK144" i="2"/>
  <c r="GO144" i="2"/>
  <c r="GS144" i="2"/>
  <c r="GW144" i="2"/>
  <c r="HA144" i="2"/>
  <c r="A145" i="2"/>
  <c r="I145" i="2"/>
  <c r="Q145" i="2"/>
  <c r="U145" i="2"/>
  <c r="Y145" i="2"/>
  <c r="AC145" i="2"/>
  <c r="AG145" i="2"/>
  <c r="AK145" i="2"/>
  <c r="AO145" i="2"/>
  <c r="AS145" i="2"/>
  <c r="AW145" i="2"/>
  <c r="BA145" i="2"/>
  <c r="BE145" i="2"/>
  <c r="BI145" i="2"/>
  <c r="BM145" i="2"/>
  <c r="BQ145" i="2"/>
  <c r="BU145" i="2"/>
  <c r="BY145" i="2"/>
  <c r="CC145" i="2"/>
  <c r="CG145" i="2"/>
  <c r="CK145" i="2"/>
  <c r="CO145" i="2"/>
  <c r="CS145" i="2"/>
  <c r="CW145" i="2"/>
  <c r="DA145" i="2"/>
  <c r="DE145" i="2"/>
  <c r="DI145" i="2"/>
  <c r="DM145" i="2"/>
  <c r="DQ145" i="2"/>
  <c r="DU145" i="2"/>
  <c r="DY145" i="2"/>
  <c r="EC145" i="2"/>
  <c r="EG145" i="2"/>
  <c r="EK145" i="2"/>
  <c r="EO145" i="2"/>
  <c r="ES145" i="2"/>
  <c r="EW145" i="2"/>
  <c r="FA145" i="2"/>
  <c r="FE145" i="2"/>
  <c r="FI145" i="2"/>
  <c r="FM145" i="2"/>
  <c r="FQ145" i="2"/>
  <c r="GK145" i="2"/>
  <c r="GO145" i="2"/>
  <c r="GS145" i="2"/>
  <c r="GW145" i="2"/>
  <c r="HA145" i="2"/>
  <c r="A146" i="2"/>
  <c r="I146" i="2"/>
  <c r="Q146" i="2"/>
  <c r="U146" i="2"/>
  <c r="Y146" i="2"/>
  <c r="AC146" i="2"/>
  <c r="AG146" i="2"/>
  <c r="AK146" i="2"/>
  <c r="AO146" i="2"/>
  <c r="AS146" i="2"/>
  <c r="AW146" i="2"/>
  <c r="BA146" i="2"/>
  <c r="BE146" i="2"/>
  <c r="BI146" i="2"/>
  <c r="BM146" i="2"/>
  <c r="BQ146" i="2"/>
  <c r="BU146" i="2"/>
  <c r="BY146" i="2"/>
  <c r="CC146" i="2"/>
  <c r="CG146" i="2"/>
  <c r="CK146" i="2"/>
  <c r="CO146" i="2"/>
  <c r="CS146" i="2"/>
  <c r="CW146" i="2"/>
  <c r="DA146" i="2"/>
  <c r="DE146" i="2"/>
  <c r="DI146" i="2"/>
  <c r="DM146" i="2"/>
  <c r="DQ146" i="2"/>
  <c r="DU146" i="2"/>
  <c r="DY146" i="2"/>
  <c r="EC146" i="2"/>
  <c r="EG146" i="2"/>
  <c r="EK146" i="2"/>
  <c r="EO146" i="2"/>
  <c r="ES146" i="2"/>
  <c r="EW146" i="2"/>
  <c r="FA146" i="2"/>
  <c r="FE146" i="2"/>
  <c r="FI146" i="2"/>
  <c r="FM146" i="2"/>
  <c r="FQ146" i="2"/>
  <c r="GK146" i="2"/>
  <c r="GO146" i="2"/>
  <c r="GS146" i="2"/>
  <c r="GW146" i="2"/>
  <c r="HA146" i="2"/>
  <c r="D147" i="2"/>
  <c r="P147" i="2"/>
  <c r="T147" i="2"/>
  <c r="X147" i="2"/>
  <c r="AB147" i="2"/>
  <c r="AF147" i="2"/>
  <c r="AJ147" i="2"/>
  <c r="AN147" i="2"/>
  <c r="AR147" i="2"/>
  <c r="AV147" i="2"/>
  <c r="AZ147" i="2"/>
  <c r="BD147" i="2"/>
  <c r="BH147" i="2"/>
  <c r="BL147" i="2"/>
  <c r="BP147" i="2"/>
  <c r="BT147" i="2"/>
  <c r="BX147" i="2"/>
  <c r="CB147" i="2"/>
  <c r="CF147" i="2"/>
  <c r="CJ147" i="2"/>
  <c r="CN147" i="2"/>
  <c r="CR147" i="2"/>
  <c r="CV147" i="2"/>
  <c r="CZ147" i="2"/>
  <c r="DD147" i="2"/>
  <c r="DH147" i="2"/>
  <c r="DL147" i="2"/>
  <c r="DP147" i="2"/>
  <c r="DT147" i="2"/>
  <c r="DX147" i="2"/>
  <c r="EB147" i="2"/>
  <c r="EF147" i="2"/>
  <c r="EJ147" i="2"/>
  <c r="EN147" i="2"/>
  <c r="ER147" i="2"/>
  <c r="EV147" i="2"/>
  <c r="EZ147" i="2"/>
  <c r="FD147" i="2"/>
  <c r="FH147" i="2"/>
  <c r="FL147" i="2"/>
  <c r="FP147" i="2"/>
  <c r="GJ147" i="2"/>
  <c r="GN147" i="2"/>
  <c r="GR147" i="2"/>
  <c r="GV147" i="2"/>
  <c r="GZ147" i="2"/>
  <c r="HD147" i="2"/>
  <c r="C148" i="2"/>
  <c r="O148" i="2"/>
  <c r="S148" i="2"/>
  <c r="W148" i="2"/>
  <c r="AA148" i="2"/>
  <c r="AE148" i="2"/>
  <c r="AI148" i="2"/>
  <c r="AM148" i="2"/>
  <c r="AQ148" i="2"/>
  <c r="AU148" i="2"/>
  <c r="AY148" i="2"/>
  <c r="BC148" i="2"/>
  <c r="BG148" i="2"/>
  <c r="BK148" i="2"/>
  <c r="BO148" i="2"/>
  <c r="BS148" i="2"/>
  <c r="BW148" i="2"/>
  <c r="CA148" i="2"/>
  <c r="CE148" i="2"/>
  <c r="CI148" i="2"/>
  <c r="CM148" i="2"/>
  <c r="CQ148" i="2"/>
  <c r="CU148" i="2"/>
  <c r="CY148" i="2"/>
  <c r="DC148" i="2"/>
  <c r="DG148" i="2"/>
  <c r="DK148" i="2"/>
  <c r="DO148" i="2"/>
  <c r="DS148" i="2"/>
  <c r="DW148" i="2"/>
  <c r="EA148" i="2"/>
  <c r="EE148" i="2"/>
  <c r="EI148" i="2"/>
  <c r="EM148" i="2"/>
  <c r="EQ148" i="2"/>
  <c r="EU148" i="2"/>
  <c r="EY148" i="2"/>
  <c r="FC148" i="2"/>
  <c r="FG148" i="2"/>
  <c r="FK148" i="2"/>
  <c r="FO148" i="2"/>
  <c r="FS148" i="2"/>
  <c r="GM148" i="2"/>
  <c r="GQ148" i="2"/>
  <c r="GU148" i="2"/>
  <c r="GY148" i="2"/>
  <c r="HC148" i="2"/>
  <c r="C149" i="2"/>
  <c r="O149" i="2"/>
  <c r="S149" i="2"/>
  <c r="W149" i="2"/>
  <c r="AA149" i="2"/>
  <c r="AE149" i="2"/>
  <c r="AI149" i="2"/>
  <c r="AM149" i="2"/>
  <c r="AQ149" i="2"/>
  <c r="AU149" i="2"/>
  <c r="AY149" i="2"/>
  <c r="BC149" i="2"/>
  <c r="BG149" i="2"/>
  <c r="BK149" i="2"/>
  <c r="BO149" i="2"/>
  <c r="BS149" i="2"/>
  <c r="BW149" i="2"/>
  <c r="CA149" i="2"/>
  <c r="CE149" i="2"/>
  <c r="CI149" i="2"/>
  <c r="CM149" i="2"/>
  <c r="CQ149" i="2"/>
  <c r="CU149" i="2"/>
  <c r="CY149" i="2"/>
  <c r="DC149" i="2"/>
  <c r="DG149" i="2"/>
  <c r="DK149" i="2"/>
  <c r="DO149" i="2"/>
  <c r="DS149" i="2"/>
  <c r="DW149" i="2"/>
  <c r="EA149" i="2"/>
  <c r="EE149" i="2"/>
  <c r="EI149" i="2"/>
  <c r="EM149" i="2"/>
  <c r="EQ149" i="2"/>
  <c r="EU149" i="2"/>
  <c r="EY149" i="2"/>
  <c r="FC149" i="2"/>
  <c r="FG149" i="2"/>
  <c r="FK149" i="2"/>
  <c r="FO149" i="2"/>
  <c r="FS149" i="2"/>
  <c r="GM149" i="2"/>
  <c r="GQ149" i="2"/>
  <c r="GU149" i="2"/>
  <c r="GY149" i="2"/>
  <c r="HC149" i="2"/>
  <c r="C150" i="2"/>
  <c r="O150" i="2"/>
  <c r="S150" i="2"/>
  <c r="W150" i="2"/>
  <c r="AA150" i="2"/>
  <c r="AE150" i="2"/>
  <c r="AI150" i="2"/>
  <c r="AM150" i="2"/>
  <c r="AQ150" i="2"/>
  <c r="AU150" i="2"/>
  <c r="AY150" i="2"/>
  <c r="BC150" i="2"/>
  <c r="BG150" i="2"/>
  <c r="BK150" i="2"/>
  <c r="BO150" i="2"/>
  <c r="BS150" i="2"/>
  <c r="BW150" i="2"/>
  <c r="CA150" i="2"/>
  <c r="CE150" i="2"/>
  <c r="CI150" i="2"/>
  <c r="CM150" i="2"/>
  <c r="CQ150" i="2"/>
  <c r="CU150" i="2"/>
  <c r="CY150" i="2"/>
  <c r="DC150" i="2"/>
  <c r="DG150" i="2"/>
  <c r="DK150" i="2"/>
  <c r="DO150" i="2"/>
  <c r="DS150" i="2"/>
  <c r="DW150" i="2"/>
  <c r="EA150" i="2"/>
  <c r="EE150" i="2"/>
  <c r="EI150" i="2"/>
  <c r="EM150" i="2"/>
  <c r="EQ150" i="2"/>
  <c r="EU150" i="2"/>
  <c r="EY150" i="2"/>
  <c r="FC150" i="2"/>
  <c r="FG150" i="2"/>
  <c r="FK150" i="2"/>
  <c r="FO150" i="2"/>
  <c r="FS150" i="2"/>
  <c r="GM150" i="2"/>
  <c r="GQ150" i="2"/>
  <c r="GU150" i="2"/>
  <c r="GY150" i="2"/>
  <c r="HC150" i="2"/>
  <c r="B151" i="2"/>
  <c r="N151" i="2"/>
  <c r="R151" i="2"/>
  <c r="V151" i="2"/>
  <c r="Z151" i="2"/>
  <c r="AD151" i="2"/>
  <c r="AH151" i="2"/>
  <c r="AL151" i="2"/>
  <c r="AP151" i="2"/>
  <c r="AT151" i="2"/>
  <c r="AX151" i="2"/>
  <c r="BB151" i="2"/>
  <c r="BF151" i="2"/>
  <c r="BJ151" i="2"/>
  <c r="BN151" i="2"/>
  <c r="BR151" i="2"/>
  <c r="BV151" i="2"/>
  <c r="BZ151" i="2"/>
  <c r="CD151" i="2"/>
  <c r="CH151" i="2"/>
  <c r="CL151" i="2"/>
  <c r="CP151" i="2"/>
  <c r="CT151" i="2"/>
  <c r="CX151" i="2"/>
  <c r="DB151" i="2"/>
  <c r="DF151" i="2"/>
  <c r="DJ151" i="2"/>
  <c r="DN151" i="2"/>
  <c r="DR151" i="2"/>
  <c r="DV151" i="2"/>
  <c r="DZ151" i="2"/>
  <c r="ED151" i="2"/>
  <c r="EH151" i="2"/>
  <c r="EL151" i="2"/>
  <c r="EP151" i="2"/>
  <c r="ET151" i="2"/>
  <c r="EX151" i="2"/>
  <c r="FB151" i="2"/>
  <c r="FF151" i="2"/>
  <c r="FJ151" i="2"/>
  <c r="FN151" i="2"/>
  <c r="FR151" i="2"/>
  <c r="GH151" i="2"/>
  <c r="GL151" i="2"/>
  <c r="GP151" i="2"/>
  <c r="GT151" i="2"/>
  <c r="GX151" i="2"/>
  <c r="HB151" i="2"/>
  <c r="A152" i="2"/>
  <c r="I152" i="2"/>
  <c r="Q152" i="2"/>
  <c r="U152" i="2"/>
  <c r="Y152" i="2"/>
  <c r="AC152" i="2"/>
  <c r="AG152" i="2"/>
  <c r="AK152" i="2"/>
  <c r="AO152" i="2"/>
  <c r="AS152" i="2"/>
  <c r="AW152" i="2"/>
  <c r="BA152" i="2"/>
  <c r="BE152" i="2"/>
  <c r="BI152" i="2"/>
  <c r="BM152" i="2"/>
  <c r="BQ152" i="2"/>
  <c r="BU152" i="2"/>
  <c r="BY152" i="2"/>
  <c r="CC152" i="2"/>
  <c r="CG152" i="2"/>
  <c r="CK152" i="2"/>
  <c r="CO152" i="2"/>
  <c r="CS152" i="2"/>
  <c r="CW152" i="2"/>
  <c r="DA152" i="2"/>
  <c r="DE152" i="2"/>
  <c r="DI152" i="2"/>
  <c r="DM152" i="2"/>
  <c r="DQ152" i="2"/>
  <c r="DU152" i="2"/>
  <c r="DY152" i="2"/>
  <c r="EC152" i="2"/>
  <c r="EG152" i="2"/>
  <c r="EK152" i="2"/>
  <c r="EO152" i="2"/>
  <c r="ES152" i="2"/>
  <c r="EW152" i="2"/>
  <c r="FA152" i="2"/>
  <c r="FE152" i="2"/>
  <c r="FI152" i="2"/>
  <c r="FM152" i="2"/>
  <c r="FQ152" i="2"/>
  <c r="GK152" i="2"/>
  <c r="GO152" i="2"/>
  <c r="GS152" i="2"/>
  <c r="GW152" i="2"/>
  <c r="HA152" i="2"/>
  <c r="A153" i="2"/>
  <c r="I153" i="2"/>
  <c r="Q153" i="2"/>
  <c r="U153" i="2"/>
  <c r="Y153" i="2"/>
  <c r="AC153" i="2"/>
  <c r="AG153" i="2"/>
  <c r="AK153" i="2"/>
  <c r="AO153" i="2"/>
  <c r="AS153" i="2"/>
  <c r="AW153" i="2"/>
  <c r="BA153" i="2"/>
  <c r="BE153" i="2"/>
  <c r="BI153" i="2"/>
  <c r="BM153" i="2"/>
  <c r="BQ153" i="2"/>
  <c r="BU153" i="2"/>
  <c r="BY153" i="2"/>
  <c r="CC153" i="2"/>
  <c r="CG153" i="2"/>
  <c r="CK153" i="2"/>
  <c r="CO153" i="2"/>
  <c r="CS153" i="2"/>
  <c r="CW153" i="2"/>
  <c r="DA153" i="2"/>
  <c r="DE153" i="2"/>
  <c r="DI153" i="2"/>
  <c r="DM153" i="2"/>
  <c r="DQ153" i="2"/>
  <c r="DU153" i="2"/>
  <c r="DY153" i="2"/>
  <c r="EC153" i="2"/>
  <c r="EG153" i="2"/>
  <c r="EK153" i="2"/>
  <c r="EO153" i="2"/>
  <c r="ES153" i="2"/>
  <c r="EW153" i="2"/>
  <c r="FA153" i="2"/>
  <c r="FE153" i="2"/>
  <c r="FI153" i="2"/>
  <c r="FM153" i="2"/>
  <c r="FQ153" i="2"/>
  <c r="GK153" i="2"/>
  <c r="GO153" i="2"/>
  <c r="GS153" i="2"/>
  <c r="GW153" i="2"/>
  <c r="HA153" i="2"/>
  <c r="A154" i="2"/>
  <c r="I154" i="2"/>
  <c r="Q154" i="2"/>
  <c r="U154" i="2"/>
  <c r="Y154" i="2"/>
  <c r="AC154" i="2"/>
  <c r="AG154" i="2"/>
  <c r="AK154" i="2"/>
  <c r="AO154" i="2"/>
  <c r="AS154" i="2"/>
  <c r="AW154" i="2"/>
  <c r="BA154" i="2"/>
  <c r="BE154" i="2"/>
  <c r="BI154" i="2"/>
  <c r="BM154" i="2"/>
  <c r="BQ154" i="2"/>
  <c r="BU154" i="2"/>
  <c r="BY154" i="2"/>
  <c r="CC154" i="2"/>
  <c r="CG154" i="2"/>
  <c r="CK154" i="2"/>
  <c r="CO154" i="2"/>
  <c r="CS154" i="2"/>
  <c r="CW154" i="2"/>
  <c r="DA154" i="2"/>
  <c r="DE154" i="2"/>
  <c r="DI154" i="2"/>
  <c r="DM154" i="2"/>
  <c r="DQ154" i="2"/>
  <c r="DU154" i="2"/>
  <c r="DY154" i="2"/>
  <c r="EC154" i="2"/>
  <c r="EG154" i="2"/>
  <c r="EK154" i="2"/>
  <c r="EO154" i="2"/>
  <c r="ES154" i="2"/>
  <c r="EW154" i="2"/>
  <c r="FA154" i="2"/>
  <c r="FE154" i="2"/>
  <c r="FI154" i="2"/>
  <c r="FM154" i="2"/>
  <c r="FQ154" i="2"/>
  <c r="GK154" i="2"/>
  <c r="GO154" i="2"/>
  <c r="GS154" i="2"/>
  <c r="GW154" i="2"/>
  <c r="HA154" i="2"/>
  <c r="D155" i="2"/>
  <c r="P155" i="2"/>
  <c r="T155" i="2"/>
  <c r="X155" i="2"/>
  <c r="AB155" i="2"/>
  <c r="AF155" i="2"/>
  <c r="AJ155" i="2"/>
  <c r="AN155" i="2"/>
  <c r="AR155" i="2"/>
  <c r="AV155" i="2"/>
  <c r="AZ155" i="2"/>
  <c r="BD155" i="2"/>
  <c r="BH155" i="2"/>
  <c r="BL155" i="2"/>
  <c r="BP155" i="2"/>
  <c r="BT155" i="2"/>
  <c r="BX155" i="2"/>
  <c r="CB155" i="2"/>
  <c r="CF155" i="2"/>
  <c r="CJ155" i="2"/>
  <c r="CN155" i="2"/>
  <c r="CR155" i="2"/>
  <c r="CV155" i="2"/>
  <c r="CZ155" i="2"/>
  <c r="DD155" i="2"/>
  <c r="DH155" i="2"/>
  <c r="DL155" i="2"/>
  <c r="DP155" i="2"/>
  <c r="DT155" i="2"/>
  <c r="DX155" i="2"/>
  <c r="EB155" i="2"/>
  <c r="EF155" i="2"/>
  <c r="EJ155" i="2"/>
  <c r="EN155" i="2"/>
  <c r="ER155" i="2"/>
  <c r="EV155" i="2"/>
  <c r="EZ155" i="2"/>
  <c r="FD155" i="2"/>
  <c r="FH155" i="2"/>
  <c r="FL155" i="2"/>
  <c r="FP155" i="2"/>
  <c r="GJ155" i="2"/>
  <c r="GN155" i="2"/>
  <c r="GR155" i="2"/>
  <c r="GV155" i="2"/>
  <c r="GZ155" i="2"/>
  <c r="HD155" i="2"/>
  <c r="C156" i="2"/>
  <c r="O156" i="2"/>
  <c r="S156" i="2"/>
  <c r="W156" i="2"/>
  <c r="AA156" i="2"/>
  <c r="AE156" i="2"/>
  <c r="AI156" i="2"/>
  <c r="AM156" i="2"/>
  <c r="AQ156" i="2"/>
  <c r="AU156" i="2"/>
  <c r="AY156" i="2"/>
  <c r="BC156" i="2"/>
  <c r="BG156" i="2"/>
  <c r="BK156" i="2"/>
  <c r="BO156" i="2"/>
  <c r="BS156" i="2"/>
  <c r="BW156" i="2"/>
  <c r="CA156" i="2"/>
  <c r="CE156" i="2"/>
  <c r="CI156" i="2"/>
  <c r="CM156" i="2"/>
  <c r="CQ156" i="2"/>
  <c r="CU156" i="2"/>
  <c r="CY156" i="2"/>
  <c r="DC156" i="2"/>
  <c r="DG156" i="2"/>
  <c r="DK156" i="2"/>
  <c r="DO156" i="2"/>
  <c r="DS156" i="2"/>
  <c r="DW156" i="2"/>
  <c r="EA156" i="2"/>
  <c r="EE156" i="2"/>
  <c r="EI156" i="2"/>
  <c r="EM156" i="2"/>
  <c r="EQ156" i="2"/>
  <c r="EU156" i="2"/>
  <c r="EY156" i="2"/>
  <c r="FC156" i="2"/>
  <c r="FG156" i="2"/>
  <c r="FK156" i="2"/>
  <c r="FO156" i="2"/>
  <c r="FS156" i="2"/>
  <c r="GM156" i="2"/>
  <c r="GQ156" i="2"/>
  <c r="GU156" i="2"/>
  <c r="GY156" i="2"/>
  <c r="HC156" i="2"/>
  <c r="C157" i="2"/>
  <c r="O157" i="2"/>
  <c r="S157" i="2"/>
  <c r="W157" i="2"/>
  <c r="AA157" i="2"/>
  <c r="AE157" i="2"/>
  <c r="AI157" i="2"/>
  <c r="AM157" i="2"/>
  <c r="AQ157" i="2"/>
  <c r="AU157" i="2"/>
  <c r="AY157" i="2"/>
  <c r="BC157" i="2"/>
  <c r="BG157" i="2"/>
  <c r="BK157" i="2"/>
  <c r="BO157" i="2"/>
  <c r="BS157" i="2"/>
  <c r="BW157" i="2"/>
  <c r="CA157" i="2"/>
  <c r="CE157" i="2"/>
  <c r="CI157" i="2"/>
  <c r="CM157" i="2"/>
  <c r="CQ157" i="2"/>
  <c r="CU157" i="2"/>
  <c r="CY157" i="2"/>
  <c r="DC157" i="2"/>
  <c r="DG157" i="2"/>
  <c r="DK157" i="2"/>
  <c r="DO157" i="2"/>
  <c r="DS157" i="2"/>
  <c r="DW157" i="2"/>
  <c r="EA157" i="2"/>
  <c r="EE157" i="2"/>
  <c r="EI157" i="2"/>
  <c r="EM157" i="2"/>
  <c r="EQ157" i="2"/>
  <c r="EU157" i="2"/>
  <c r="EY157" i="2"/>
  <c r="FC157" i="2"/>
  <c r="FG157" i="2"/>
  <c r="FK157" i="2"/>
  <c r="FO157" i="2"/>
  <c r="FS157" i="2"/>
  <c r="GM157" i="2"/>
  <c r="GQ157" i="2"/>
  <c r="GU157" i="2"/>
  <c r="GY157" i="2"/>
  <c r="HC157" i="2"/>
  <c r="C158" i="2"/>
  <c r="O158" i="2"/>
  <c r="S158" i="2"/>
  <c r="W158" i="2"/>
  <c r="AA158" i="2"/>
  <c r="AE158" i="2"/>
  <c r="AI158" i="2"/>
  <c r="AM158" i="2"/>
  <c r="AQ158" i="2"/>
  <c r="AU158" i="2"/>
  <c r="AY158" i="2"/>
  <c r="BC158" i="2"/>
  <c r="BG158" i="2"/>
  <c r="BK158" i="2"/>
  <c r="BO158" i="2"/>
  <c r="BS158" i="2"/>
  <c r="BW158" i="2"/>
  <c r="CA158" i="2"/>
  <c r="CE158" i="2"/>
  <c r="CI158" i="2"/>
  <c r="CM158" i="2"/>
  <c r="CQ158" i="2"/>
  <c r="CU158" i="2"/>
  <c r="CY158" i="2"/>
  <c r="DC158" i="2"/>
  <c r="DG158" i="2"/>
  <c r="DK158" i="2"/>
  <c r="DO158" i="2"/>
  <c r="DS158" i="2"/>
  <c r="DW158" i="2"/>
  <c r="EA158" i="2"/>
  <c r="EE158" i="2"/>
  <c r="EI158" i="2"/>
  <c r="EM158" i="2"/>
  <c r="EQ158" i="2"/>
  <c r="EU158" i="2"/>
  <c r="EY158" i="2"/>
  <c r="FC158" i="2"/>
  <c r="FG158" i="2"/>
  <c r="FK158" i="2"/>
  <c r="FO158" i="2"/>
  <c r="FS158" i="2"/>
  <c r="GM158" i="2"/>
  <c r="GQ158" i="2"/>
  <c r="GU158" i="2"/>
  <c r="GY158" i="2"/>
  <c r="HC158" i="2"/>
  <c r="B159" i="2"/>
  <c r="N159" i="2"/>
  <c r="R159" i="2"/>
  <c r="V159" i="2"/>
  <c r="Z159" i="2"/>
  <c r="AD159" i="2"/>
  <c r="AH159" i="2"/>
  <c r="AL159" i="2"/>
  <c r="AP159" i="2"/>
  <c r="AT159" i="2"/>
  <c r="AX159" i="2"/>
  <c r="BB159" i="2"/>
  <c r="BF159" i="2"/>
  <c r="BJ159" i="2"/>
  <c r="BN159" i="2"/>
  <c r="BR159" i="2"/>
  <c r="BV159" i="2"/>
  <c r="BZ159" i="2"/>
  <c r="CD159" i="2"/>
  <c r="CH159" i="2"/>
  <c r="CL159" i="2"/>
  <c r="CP159" i="2"/>
  <c r="CT159" i="2"/>
  <c r="CX159" i="2"/>
  <c r="DB159" i="2"/>
  <c r="DF159" i="2"/>
  <c r="DJ159" i="2"/>
  <c r="DN159" i="2"/>
  <c r="DR159" i="2"/>
  <c r="DV159" i="2"/>
  <c r="DZ159" i="2"/>
  <c r="ED159" i="2"/>
  <c r="EH159" i="2"/>
  <c r="EL159" i="2"/>
  <c r="EP159" i="2"/>
  <c r="ET159" i="2"/>
  <c r="EX159" i="2"/>
  <c r="FB159" i="2"/>
  <c r="FF159" i="2"/>
  <c r="FJ159" i="2"/>
  <c r="FN159" i="2"/>
  <c r="FR159" i="2"/>
  <c r="GH159" i="2"/>
  <c r="GL159" i="2"/>
  <c r="GP159" i="2"/>
  <c r="GT159" i="2"/>
  <c r="GX159" i="2"/>
  <c r="HB159" i="2"/>
  <c r="A160" i="2"/>
  <c r="I160" i="2"/>
  <c r="Q160" i="2"/>
  <c r="U160" i="2"/>
  <c r="Y160" i="2"/>
  <c r="AC160" i="2"/>
  <c r="AG160" i="2"/>
  <c r="AK160" i="2"/>
  <c r="AO160" i="2"/>
  <c r="AS160" i="2"/>
  <c r="AW160" i="2"/>
  <c r="BA160" i="2"/>
  <c r="BE160" i="2"/>
  <c r="BI160" i="2"/>
  <c r="BM160" i="2"/>
  <c r="BQ160" i="2"/>
  <c r="BU160" i="2"/>
  <c r="BY160" i="2"/>
  <c r="CC160" i="2"/>
  <c r="CG160" i="2"/>
  <c r="CK160" i="2"/>
  <c r="CO160" i="2"/>
  <c r="CS160" i="2"/>
  <c r="CW160" i="2"/>
  <c r="DA160" i="2"/>
  <c r="DE160" i="2"/>
  <c r="DI160" i="2"/>
  <c r="DM160" i="2"/>
  <c r="DQ160" i="2"/>
  <c r="DU160" i="2"/>
  <c r="DY160" i="2"/>
  <c r="EC160" i="2"/>
  <c r="EG160" i="2"/>
  <c r="EK160" i="2"/>
  <c r="EO160" i="2"/>
  <c r="ES160" i="2"/>
  <c r="EW160" i="2"/>
  <c r="FA160" i="2"/>
  <c r="FE160" i="2"/>
  <c r="FI160" i="2"/>
  <c r="FM160" i="2"/>
  <c r="FQ160" i="2"/>
  <c r="GK160" i="2"/>
  <c r="GO160" i="2"/>
  <c r="GS160" i="2"/>
  <c r="GW160" i="2"/>
  <c r="HA160" i="2"/>
  <c r="A161" i="2"/>
  <c r="I161" i="2"/>
  <c r="Q161" i="2"/>
  <c r="U161" i="2"/>
  <c r="Y161" i="2"/>
  <c r="AC161" i="2"/>
  <c r="AG161" i="2"/>
  <c r="AK161" i="2"/>
  <c r="AO161" i="2"/>
  <c r="AS161" i="2"/>
  <c r="AW161" i="2"/>
  <c r="BA161" i="2"/>
  <c r="BE161" i="2"/>
  <c r="BI161" i="2"/>
  <c r="BM161" i="2"/>
  <c r="BQ161" i="2"/>
  <c r="BU161" i="2"/>
  <c r="BY161" i="2"/>
  <c r="CC161" i="2"/>
  <c r="CG161" i="2"/>
  <c r="CK161" i="2"/>
  <c r="CO161" i="2"/>
  <c r="CS161" i="2"/>
  <c r="CW161" i="2"/>
  <c r="DA161" i="2"/>
  <c r="DE161" i="2"/>
  <c r="DI161" i="2"/>
  <c r="DM161" i="2"/>
  <c r="DQ161" i="2"/>
  <c r="DU161" i="2"/>
  <c r="DY161" i="2"/>
  <c r="EC161" i="2"/>
  <c r="EG161" i="2"/>
  <c r="EK161" i="2"/>
  <c r="EO161" i="2"/>
  <c r="ES161" i="2"/>
  <c r="EW161" i="2"/>
  <c r="FA161" i="2"/>
  <c r="FE161" i="2"/>
  <c r="FI161" i="2"/>
  <c r="FM161" i="2"/>
  <c r="FQ161" i="2"/>
  <c r="GK161" i="2"/>
  <c r="GO161" i="2"/>
  <c r="GS161" i="2"/>
  <c r="GW161" i="2"/>
  <c r="HA161" i="2"/>
  <c r="A162" i="2"/>
  <c r="I162" i="2"/>
  <c r="Q162" i="2"/>
  <c r="U162" i="2"/>
  <c r="Y162" i="2"/>
  <c r="AC162" i="2"/>
  <c r="AG162" i="2"/>
  <c r="AK162" i="2"/>
  <c r="AO162" i="2"/>
  <c r="AS162" i="2"/>
  <c r="AW162" i="2"/>
  <c r="BA162" i="2"/>
  <c r="BE162" i="2"/>
  <c r="BI162" i="2"/>
  <c r="BM162" i="2"/>
  <c r="BQ162" i="2"/>
  <c r="BU162" i="2"/>
  <c r="BY162" i="2"/>
  <c r="CC162" i="2"/>
  <c r="CG162" i="2"/>
  <c r="CK162" i="2"/>
  <c r="CO162" i="2"/>
  <c r="CS162" i="2"/>
  <c r="CW162" i="2"/>
  <c r="DA162" i="2"/>
  <c r="DE162" i="2"/>
  <c r="DI162" i="2"/>
  <c r="DM162" i="2"/>
  <c r="DQ162" i="2"/>
  <c r="DU162" i="2"/>
  <c r="DY162" i="2"/>
  <c r="EC162" i="2"/>
  <c r="EG162" i="2"/>
  <c r="EK162" i="2"/>
  <c r="EO162" i="2"/>
  <c r="ES162" i="2"/>
  <c r="EW162" i="2"/>
  <c r="FA162" i="2"/>
  <c r="FE162" i="2"/>
  <c r="FI162" i="2"/>
  <c r="FM162" i="2"/>
  <c r="FQ162" i="2"/>
  <c r="GK162" i="2"/>
  <c r="GO162" i="2"/>
  <c r="GS162" i="2"/>
  <c r="GW162" i="2"/>
  <c r="HA162" i="2"/>
  <c r="D163" i="2"/>
  <c r="P163" i="2"/>
  <c r="T163" i="2"/>
  <c r="X163" i="2"/>
  <c r="AB163" i="2"/>
  <c r="AF163" i="2"/>
  <c r="AJ163" i="2"/>
  <c r="AN163" i="2"/>
  <c r="AR163" i="2"/>
  <c r="AV163" i="2"/>
  <c r="AZ163" i="2"/>
  <c r="BD163" i="2"/>
  <c r="BH163" i="2"/>
  <c r="BL163" i="2"/>
  <c r="BP163" i="2"/>
  <c r="BT163" i="2"/>
  <c r="BX163" i="2"/>
  <c r="CB163" i="2"/>
  <c r="CF163" i="2"/>
  <c r="CJ163" i="2"/>
  <c r="CN163" i="2"/>
  <c r="CR163" i="2"/>
  <c r="CV163" i="2"/>
  <c r="CZ163" i="2"/>
  <c r="DD163" i="2"/>
  <c r="DH163" i="2"/>
  <c r="DL163" i="2"/>
  <c r="DP163" i="2"/>
  <c r="DT163" i="2"/>
  <c r="DX163" i="2"/>
  <c r="EB163" i="2"/>
  <c r="EF163" i="2"/>
  <c r="EJ163" i="2"/>
  <c r="EN163" i="2"/>
  <c r="ER163" i="2"/>
  <c r="EV163" i="2"/>
  <c r="EZ163" i="2"/>
  <c r="FD163" i="2"/>
  <c r="FH163" i="2"/>
  <c r="FL163" i="2"/>
  <c r="FP163" i="2"/>
  <c r="GJ163" i="2"/>
  <c r="GN163" i="2"/>
  <c r="GR163" i="2"/>
  <c r="GV163" i="2"/>
  <c r="GZ163" i="2"/>
  <c r="HD163" i="2"/>
  <c r="C164" i="2"/>
  <c r="O164" i="2"/>
  <c r="S164" i="2"/>
  <c r="W164" i="2"/>
  <c r="AA164" i="2"/>
  <c r="AE164" i="2"/>
  <c r="AI164" i="2"/>
  <c r="AM164" i="2"/>
  <c r="AQ164" i="2"/>
  <c r="AU164" i="2"/>
  <c r="AY164" i="2"/>
  <c r="BC164" i="2"/>
  <c r="BG164" i="2"/>
  <c r="BK164" i="2"/>
  <c r="BO164" i="2"/>
  <c r="BS164" i="2"/>
  <c r="BW164" i="2"/>
  <c r="CA164" i="2"/>
  <c r="CE164" i="2"/>
  <c r="CI164" i="2"/>
  <c r="CM164" i="2"/>
  <c r="CQ164" i="2"/>
  <c r="CU164" i="2"/>
  <c r="CY164" i="2"/>
  <c r="DC164" i="2"/>
  <c r="DG164" i="2"/>
  <c r="DK164" i="2"/>
  <c r="DO164" i="2"/>
  <c r="DS164" i="2"/>
  <c r="DW164" i="2"/>
  <c r="EA164" i="2"/>
  <c r="EE164" i="2"/>
  <c r="EI164" i="2"/>
  <c r="EM164" i="2"/>
  <c r="EQ164" i="2"/>
  <c r="EU164" i="2"/>
  <c r="EY164" i="2"/>
  <c r="FC164" i="2"/>
  <c r="FG164" i="2"/>
  <c r="FK164" i="2"/>
  <c r="FO164" i="2"/>
  <c r="FS164" i="2"/>
  <c r="GM164" i="2"/>
  <c r="GQ164" i="2"/>
  <c r="GU164" i="2"/>
  <c r="GY164" i="2"/>
  <c r="HC164" i="2"/>
  <c r="C165" i="2"/>
  <c r="O165" i="2"/>
  <c r="S165" i="2"/>
  <c r="W165" i="2"/>
  <c r="AA165" i="2"/>
  <c r="AE165" i="2"/>
  <c r="AI165" i="2"/>
  <c r="AM165" i="2"/>
  <c r="AQ165" i="2"/>
  <c r="AU165" i="2"/>
  <c r="AY165" i="2"/>
  <c r="BC165" i="2"/>
  <c r="BG165" i="2"/>
  <c r="BK165" i="2"/>
  <c r="BO165" i="2"/>
  <c r="BS165" i="2"/>
  <c r="BW165" i="2"/>
  <c r="CA165" i="2"/>
  <c r="CE165" i="2"/>
  <c r="CI165" i="2"/>
  <c r="CM165" i="2"/>
  <c r="CQ165" i="2"/>
  <c r="CU165" i="2"/>
  <c r="CY165" i="2"/>
  <c r="DC165" i="2"/>
  <c r="DG165" i="2"/>
  <c r="DK165" i="2"/>
  <c r="DO165" i="2"/>
  <c r="DS165" i="2"/>
  <c r="DW165" i="2"/>
  <c r="EA165" i="2"/>
  <c r="EE165" i="2"/>
  <c r="EI165" i="2"/>
  <c r="EM165" i="2"/>
  <c r="EQ165" i="2"/>
  <c r="EU165" i="2"/>
  <c r="EY165" i="2"/>
  <c r="FC165" i="2"/>
  <c r="FG165" i="2"/>
  <c r="FK165" i="2"/>
  <c r="FO165" i="2"/>
  <c r="FS165" i="2"/>
  <c r="CY109" i="2"/>
  <c r="ET115" i="2"/>
  <c r="EU120" i="2"/>
  <c r="DF123" i="2"/>
  <c r="FE124" i="2"/>
  <c r="A126" i="2"/>
  <c r="BH127" i="2"/>
  <c r="DG128" i="2"/>
  <c r="FG129" i="2"/>
  <c r="DC130" i="2"/>
  <c r="AD131" i="2"/>
  <c r="FB131" i="2"/>
  <c r="CC132" i="2"/>
  <c r="AU133" i="2"/>
  <c r="DG133" i="2"/>
  <c r="FS133" i="2"/>
  <c r="AI134" i="2"/>
  <c r="CU134" i="2"/>
  <c r="FG134" i="2"/>
  <c r="V135" i="2"/>
  <c r="CH135" i="2"/>
  <c r="ET135" i="2"/>
  <c r="A136" i="2"/>
  <c r="BU136" i="2"/>
  <c r="EG136" i="2"/>
  <c r="GS136" i="2"/>
  <c r="BI137" i="2"/>
  <c r="DU137" i="2"/>
  <c r="AW138" i="2"/>
  <c r="DI138" i="2"/>
  <c r="AJ139" i="2"/>
  <c r="CV139" i="2"/>
  <c r="FH139" i="2"/>
  <c r="W140" i="2"/>
  <c r="CI140" i="2"/>
  <c r="EU140" i="2"/>
  <c r="C141" i="2"/>
  <c r="BW141" i="2"/>
  <c r="EI141" i="2"/>
  <c r="GU141" i="2"/>
  <c r="AC142" i="2"/>
  <c r="AY142" i="2"/>
  <c r="BT142" i="2"/>
  <c r="CO142" i="2"/>
  <c r="DK142" i="2"/>
  <c r="EF142" i="2"/>
  <c r="FA142" i="2"/>
  <c r="GR142" i="2"/>
  <c r="P143" i="2"/>
  <c r="AL143" i="2"/>
  <c r="BG143" i="2"/>
  <c r="CB143" i="2"/>
  <c r="CX143" i="2"/>
  <c r="DS143" i="2"/>
  <c r="EN143" i="2"/>
  <c r="FJ143" i="2"/>
  <c r="GQ143" i="2"/>
  <c r="B144" i="2"/>
  <c r="Z144" i="2"/>
  <c r="AP144" i="2"/>
  <c r="BF144" i="2"/>
  <c r="BV144" i="2"/>
  <c r="CL144" i="2"/>
  <c r="DB144" i="2"/>
  <c r="DR144" i="2"/>
  <c r="EH144" i="2"/>
  <c r="EX144" i="2"/>
  <c r="FN144" i="2"/>
  <c r="GT144" i="2"/>
  <c r="N145" i="2"/>
  <c r="AD145" i="2"/>
  <c r="AT145" i="2"/>
  <c r="BJ145" i="2"/>
  <c r="BZ145" i="2"/>
  <c r="CP145" i="2"/>
  <c r="DF145" i="2"/>
  <c r="DV145" i="2"/>
  <c r="EL145" i="2"/>
  <c r="FB145" i="2"/>
  <c r="FR145" i="2"/>
  <c r="GH145" i="2"/>
  <c r="GX145" i="2"/>
  <c r="R146" i="2"/>
  <c r="AH146" i="2"/>
  <c r="AX146" i="2"/>
  <c r="BN146" i="2"/>
  <c r="CD146" i="2"/>
  <c r="CT146" i="2"/>
  <c r="DJ146" i="2"/>
  <c r="DZ146" i="2"/>
  <c r="EP146" i="2"/>
  <c r="FF146" i="2"/>
  <c r="GL146" i="2"/>
  <c r="HB146" i="2"/>
  <c r="U147" i="2"/>
  <c r="AK147" i="2"/>
  <c r="BA147" i="2"/>
  <c r="BQ147" i="2"/>
  <c r="CG147" i="2"/>
  <c r="CW147" i="2"/>
  <c r="DM147" i="2"/>
  <c r="EC147" i="2"/>
  <c r="ES147" i="2"/>
  <c r="FI147" i="2"/>
  <c r="GO147" i="2"/>
  <c r="X148" i="2"/>
  <c r="AN148" i="2"/>
  <c r="BD148" i="2"/>
  <c r="BT148" i="2"/>
  <c r="CJ148" i="2"/>
  <c r="CZ148" i="2"/>
  <c r="DP148" i="2"/>
  <c r="EF148" i="2"/>
  <c r="EV148" i="2"/>
  <c r="FL148" i="2"/>
  <c r="GR148" i="2"/>
  <c r="D149" i="2"/>
  <c r="AB149" i="2"/>
  <c r="AR149" i="2"/>
  <c r="BH149" i="2"/>
  <c r="BX149" i="2"/>
  <c r="CN149" i="2"/>
  <c r="DD149" i="2"/>
  <c r="DT149" i="2"/>
  <c r="EJ149" i="2"/>
  <c r="EZ149" i="2"/>
  <c r="FP149" i="2"/>
  <c r="GV149" i="2"/>
  <c r="P150" i="2"/>
  <c r="AF150" i="2"/>
  <c r="AV150" i="2"/>
  <c r="BL150" i="2"/>
  <c r="CB150" i="2"/>
  <c r="CR150" i="2"/>
  <c r="DH150" i="2"/>
  <c r="DX150" i="2"/>
  <c r="EN150" i="2"/>
  <c r="FD150" i="2"/>
  <c r="GJ150" i="2"/>
  <c r="GZ150" i="2"/>
  <c r="S151" i="2"/>
  <c r="AI151" i="2"/>
  <c r="AY151" i="2"/>
  <c r="BO151" i="2"/>
  <c r="CE151" i="2"/>
  <c r="CU151" i="2"/>
  <c r="DK151" i="2"/>
  <c r="EA151" i="2"/>
  <c r="EQ151" i="2"/>
  <c r="FG151" i="2"/>
  <c r="GM151" i="2"/>
  <c r="HC151" i="2"/>
  <c r="V152" i="2"/>
  <c r="AL152" i="2"/>
  <c r="BB152" i="2"/>
  <c r="BR152" i="2"/>
  <c r="CH152" i="2"/>
  <c r="CX152" i="2"/>
  <c r="DN152" i="2"/>
  <c r="ED152" i="2"/>
  <c r="ET152" i="2"/>
  <c r="FJ152" i="2"/>
  <c r="GP152" i="2"/>
  <c r="B153" i="2"/>
  <c r="Z153" i="2"/>
  <c r="AP153" i="2"/>
  <c r="BF153" i="2"/>
  <c r="BV153" i="2"/>
  <c r="CL153" i="2"/>
  <c r="DB153" i="2"/>
  <c r="DR153" i="2"/>
  <c r="EH153" i="2"/>
  <c r="EX153" i="2"/>
  <c r="FN153" i="2"/>
  <c r="GT153" i="2"/>
  <c r="N154" i="2"/>
  <c r="AD154" i="2"/>
  <c r="AT154" i="2"/>
  <c r="BJ154" i="2"/>
  <c r="BZ154" i="2"/>
  <c r="CP154" i="2"/>
  <c r="DF154" i="2"/>
  <c r="DV154" i="2"/>
  <c r="EL154" i="2"/>
  <c r="FB154" i="2"/>
  <c r="FR154" i="2"/>
  <c r="GH154" i="2"/>
  <c r="GX154" i="2"/>
  <c r="Q155" i="2"/>
  <c r="AG155" i="2"/>
  <c r="AW155" i="2"/>
  <c r="BM155" i="2"/>
  <c r="CC155" i="2"/>
  <c r="CS155" i="2"/>
  <c r="DI155" i="2"/>
  <c r="DY155" i="2"/>
  <c r="EO155" i="2"/>
  <c r="FE155" i="2"/>
  <c r="GK155" i="2"/>
  <c r="HA155" i="2"/>
  <c r="T156" i="2"/>
  <c r="AJ156" i="2"/>
  <c r="AZ156" i="2"/>
  <c r="BP156" i="2"/>
  <c r="CF156" i="2"/>
  <c r="CV156" i="2"/>
  <c r="DL156" i="2"/>
  <c r="EB156" i="2"/>
  <c r="ER156" i="2"/>
  <c r="FH156" i="2"/>
  <c r="GN156" i="2"/>
  <c r="HD156" i="2"/>
  <c r="X157" i="2"/>
  <c r="AN157" i="2"/>
  <c r="BD157" i="2"/>
  <c r="BT157" i="2"/>
  <c r="CJ157" i="2"/>
  <c r="CZ157" i="2"/>
  <c r="DP157" i="2"/>
  <c r="EF157" i="2"/>
  <c r="EV157" i="2"/>
  <c r="FL157" i="2"/>
  <c r="GR157" i="2"/>
  <c r="D158" i="2"/>
  <c r="AB158" i="2"/>
  <c r="AR158" i="2"/>
  <c r="BH158" i="2"/>
  <c r="BX158" i="2"/>
  <c r="CN158" i="2"/>
  <c r="DD158" i="2"/>
  <c r="DT158" i="2"/>
  <c r="EJ158" i="2"/>
  <c r="EZ158" i="2"/>
  <c r="FP158" i="2"/>
  <c r="GV158" i="2"/>
  <c r="O159" i="2"/>
  <c r="AE159" i="2"/>
  <c r="AU159" i="2"/>
  <c r="BK159" i="2"/>
  <c r="CA159" i="2"/>
  <c r="CQ159" i="2"/>
  <c r="DG159" i="2"/>
  <c r="DW159" i="2"/>
  <c r="EM159" i="2"/>
  <c r="FC159" i="2"/>
  <c r="FS159" i="2"/>
  <c r="GY159" i="2"/>
  <c r="R160" i="2"/>
  <c r="AH160" i="2"/>
  <c r="AX160" i="2"/>
  <c r="BN160" i="2"/>
  <c r="CD160" i="2"/>
  <c r="CT160" i="2"/>
  <c r="DJ160" i="2"/>
  <c r="DZ160" i="2"/>
  <c r="EP160" i="2"/>
  <c r="FF160" i="2"/>
  <c r="GL160" i="2"/>
  <c r="HB160" i="2"/>
  <c r="V161" i="2"/>
  <c r="AL161" i="2"/>
  <c r="BB161" i="2"/>
  <c r="BR161" i="2"/>
  <c r="CH161" i="2"/>
  <c r="CX161" i="2"/>
  <c r="DN161" i="2"/>
  <c r="ED161" i="2"/>
  <c r="ET161" i="2"/>
  <c r="FJ161" i="2"/>
  <c r="GP161" i="2"/>
  <c r="B162" i="2"/>
  <c r="Z162" i="2"/>
  <c r="AP162" i="2"/>
  <c r="BF162" i="2"/>
  <c r="BV162" i="2"/>
  <c r="CL162" i="2"/>
  <c r="DB162" i="2"/>
  <c r="DR162" i="2"/>
  <c r="EH162" i="2"/>
  <c r="EX162" i="2"/>
  <c r="FN162" i="2"/>
  <c r="GT162" i="2"/>
  <c r="I163" i="2"/>
  <c r="AC163" i="2"/>
  <c r="AS163" i="2"/>
  <c r="BI163" i="2"/>
  <c r="BY163" i="2"/>
  <c r="CO163" i="2"/>
  <c r="DE163" i="2"/>
  <c r="DU163" i="2"/>
  <c r="EK163" i="2"/>
  <c r="FA163" i="2"/>
  <c r="FQ163" i="2"/>
  <c r="GW163" i="2"/>
  <c r="P164" i="2"/>
  <c r="AF164" i="2"/>
  <c r="AV164" i="2"/>
  <c r="BL164" i="2"/>
  <c r="CB164" i="2"/>
  <c r="CR164" i="2"/>
  <c r="DH164" i="2"/>
  <c r="DX164" i="2"/>
  <c r="EN164" i="2"/>
  <c r="FD164" i="2"/>
  <c r="GJ164" i="2"/>
  <c r="GZ164" i="2"/>
  <c r="T165" i="2"/>
  <c r="AJ165" i="2"/>
  <c r="AZ165" i="2"/>
  <c r="BP165" i="2"/>
  <c r="CF165" i="2"/>
  <c r="CV165" i="2"/>
  <c r="DL165" i="2"/>
  <c r="EB165" i="2"/>
  <c r="ER165" i="2"/>
  <c r="EZ165" i="2"/>
  <c r="FH165" i="2"/>
  <c r="FP165" i="2"/>
  <c r="GH165" i="2"/>
  <c r="GL165" i="2"/>
  <c r="GP165" i="2"/>
  <c r="GT165" i="2"/>
  <c r="GX165" i="2"/>
  <c r="HB165" i="2"/>
  <c r="B166" i="2"/>
  <c r="N166" i="2"/>
  <c r="R166" i="2"/>
  <c r="V166" i="2"/>
  <c r="Z166" i="2"/>
  <c r="AD166" i="2"/>
  <c r="AH166" i="2"/>
  <c r="AL166" i="2"/>
  <c r="AP166" i="2"/>
  <c r="AT166" i="2"/>
  <c r="AX166" i="2"/>
  <c r="BB166" i="2"/>
  <c r="BF166" i="2"/>
  <c r="BJ166" i="2"/>
  <c r="BN166" i="2"/>
  <c r="BR166" i="2"/>
  <c r="BV166" i="2"/>
  <c r="BZ166" i="2"/>
  <c r="CD166" i="2"/>
  <c r="CH166" i="2"/>
  <c r="CL166" i="2"/>
  <c r="CP166" i="2"/>
  <c r="CT166" i="2"/>
  <c r="CX166" i="2"/>
  <c r="DB166" i="2"/>
  <c r="DF166" i="2"/>
  <c r="DJ166" i="2"/>
  <c r="DN166" i="2"/>
  <c r="DR166" i="2"/>
  <c r="DV166" i="2"/>
  <c r="DZ166" i="2"/>
  <c r="ED166" i="2"/>
  <c r="EH166" i="2"/>
  <c r="EL166" i="2"/>
  <c r="EP166" i="2"/>
  <c r="ET166" i="2"/>
  <c r="EX166" i="2"/>
  <c r="FB166" i="2"/>
  <c r="FF166" i="2"/>
  <c r="FJ166" i="2"/>
  <c r="FN166" i="2"/>
  <c r="FR166" i="2"/>
  <c r="FV166" i="2"/>
  <c r="GH166" i="2"/>
  <c r="GL166" i="2"/>
  <c r="GP166" i="2"/>
  <c r="GT166" i="2"/>
  <c r="GX166" i="2"/>
  <c r="HB166" i="2"/>
  <c r="A167" i="2"/>
  <c r="I167" i="2"/>
  <c r="Q167" i="2"/>
  <c r="U167" i="2"/>
  <c r="Y167" i="2"/>
  <c r="AC167" i="2"/>
  <c r="AG167" i="2"/>
  <c r="AK167" i="2"/>
  <c r="AO167" i="2"/>
  <c r="AS167" i="2"/>
  <c r="AW167" i="2"/>
  <c r="BA167" i="2"/>
  <c r="BE167" i="2"/>
  <c r="BI167" i="2"/>
  <c r="BM167" i="2"/>
  <c r="BQ167" i="2"/>
  <c r="BU167" i="2"/>
  <c r="BY167" i="2"/>
  <c r="CC167" i="2"/>
  <c r="CG167" i="2"/>
  <c r="CK167" i="2"/>
  <c r="CO167" i="2"/>
  <c r="CS167" i="2"/>
  <c r="CW167" i="2"/>
  <c r="DA167" i="2"/>
  <c r="DE167" i="2"/>
  <c r="DI167" i="2"/>
  <c r="DM167" i="2"/>
  <c r="DQ167" i="2"/>
  <c r="DU167" i="2"/>
  <c r="DY167" i="2"/>
  <c r="EC167" i="2"/>
  <c r="EG167" i="2"/>
  <c r="EK167" i="2"/>
  <c r="EO167" i="2"/>
  <c r="ES167" i="2"/>
  <c r="EW167" i="2"/>
  <c r="FA167" i="2"/>
  <c r="FE167" i="2"/>
  <c r="FI167" i="2"/>
  <c r="FM167" i="2"/>
  <c r="FQ167" i="2"/>
  <c r="GK167" i="2"/>
  <c r="GO167" i="2"/>
  <c r="GS167" i="2"/>
  <c r="GW167" i="2"/>
  <c r="HA167" i="2"/>
  <c r="D168" i="2"/>
  <c r="P168" i="2"/>
  <c r="T168" i="2"/>
  <c r="X168" i="2"/>
  <c r="AB168" i="2"/>
  <c r="AF168" i="2"/>
  <c r="AJ168" i="2"/>
  <c r="AN168" i="2"/>
  <c r="AR168" i="2"/>
  <c r="AV168" i="2"/>
  <c r="AZ168" i="2"/>
  <c r="BD168" i="2"/>
  <c r="BH168" i="2"/>
  <c r="BL168" i="2"/>
  <c r="BP168" i="2"/>
  <c r="BT168" i="2"/>
  <c r="BX168" i="2"/>
  <c r="CB168" i="2"/>
  <c r="CF168" i="2"/>
  <c r="CJ168" i="2"/>
  <c r="CN168" i="2"/>
  <c r="CR168" i="2"/>
  <c r="CV168" i="2"/>
  <c r="CZ168" i="2"/>
  <c r="DD168" i="2"/>
  <c r="DH168" i="2"/>
  <c r="DL168" i="2"/>
  <c r="DP168" i="2"/>
  <c r="DT168" i="2"/>
  <c r="DX168" i="2"/>
  <c r="EB168" i="2"/>
  <c r="EF168" i="2"/>
  <c r="EJ168" i="2"/>
  <c r="EN168" i="2"/>
  <c r="ER168" i="2"/>
  <c r="EV168" i="2"/>
  <c r="EZ168" i="2"/>
  <c r="FD168" i="2"/>
  <c r="FH168" i="2"/>
  <c r="FL168" i="2"/>
  <c r="FP168" i="2"/>
  <c r="GJ168" i="2"/>
  <c r="GN168" i="2"/>
  <c r="GR168" i="2"/>
  <c r="GV168" i="2"/>
  <c r="GZ168" i="2"/>
  <c r="HD168" i="2"/>
  <c r="D169" i="2"/>
  <c r="P169" i="2"/>
  <c r="T169" i="2"/>
  <c r="X169" i="2"/>
  <c r="AB169" i="2"/>
  <c r="AF169" i="2"/>
  <c r="AJ169" i="2"/>
  <c r="AN169" i="2"/>
  <c r="AR169" i="2"/>
  <c r="AV169" i="2"/>
  <c r="AZ169" i="2"/>
  <c r="BD169" i="2"/>
  <c r="BH169" i="2"/>
  <c r="BL169" i="2"/>
  <c r="BP169" i="2"/>
  <c r="BT169" i="2"/>
  <c r="BX169" i="2"/>
  <c r="CB169" i="2"/>
  <c r="CF169" i="2"/>
  <c r="CJ169" i="2"/>
  <c r="CN169" i="2"/>
  <c r="CR169" i="2"/>
  <c r="CV169" i="2"/>
  <c r="CZ169" i="2"/>
  <c r="DD169" i="2"/>
  <c r="DH169" i="2"/>
  <c r="DL169" i="2"/>
  <c r="DP169" i="2"/>
  <c r="DT169" i="2"/>
  <c r="DX169" i="2"/>
  <c r="EB169" i="2"/>
  <c r="EF169" i="2"/>
  <c r="EJ169" i="2"/>
  <c r="EN169" i="2"/>
  <c r="ER169" i="2"/>
  <c r="EV169" i="2"/>
  <c r="EZ169" i="2"/>
  <c r="FD169" i="2"/>
  <c r="FH169" i="2"/>
  <c r="FL169" i="2"/>
  <c r="FP169" i="2"/>
  <c r="GJ169" i="2"/>
  <c r="GN169" i="2"/>
  <c r="GR169" i="2"/>
  <c r="GV169" i="2"/>
  <c r="GZ169" i="2"/>
  <c r="HD169" i="2"/>
  <c r="D170" i="2"/>
  <c r="P170" i="2"/>
  <c r="T170" i="2"/>
  <c r="X170" i="2"/>
  <c r="AB170" i="2"/>
  <c r="AF170" i="2"/>
  <c r="AJ170" i="2"/>
  <c r="AN170" i="2"/>
  <c r="AR170" i="2"/>
  <c r="AV170" i="2"/>
  <c r="AZ170" i="2"/>
  <c r="BD170" i="2"/>
  <c r="BH170" i="2"/>
  <c r="BL170" i="2"/>
  <c r="BP170" i="2"/>
  <c r="BT170" i="2"/>
  <c r="BX170" i="2"/>
  <c r="CB170" i="2"/>
  <c r="CF170" i="2"/>
  <c r="CJ170" i="2"/>
  <c r="CN170" i="2"/>
  <c r="CR170" i="2"/>
  <c r="CV170" i="2"/>
  <c r="CZ170" i="2"/>
  <c r="DD170" i="2"/>
  <c r="DH170" i="2"/>
  <c r="DL170" i="2"/>
  <c r="DP170" i="2"/>
  <c r="DT170" i="2"/>
  <c r="DX170" i="2"/>
  <c r="EB170" i="2"/>
  <c r="EF170" i="2"/>
  <c r="EJ170" i="2"/>
  <c r="EN170" i="2"/>
  <c r="ER170" i="2"/>
  <c r="EV170" i="2"/>
  <c r="EZ170" i="2"/>
  <c r="FD170" i="2"/>
  <c r="FH170" i="2"/>
  <c r="FL170" i="2"/>
  <c r="FP170" i="2"/>
  <c r="GJ170" i="2"/>
  <c r="GN170" i="2"/>
  <c r="GR170" i="2"/>
  <c r="GV170" i="2"/>
  <c r="GZ170" i="2"/>
  <c r="HD170" i="2"/>
  <c r="C171" i="2"/>
  <c r="O171" i="2"/>
  <c r="S171" i="2"/>
  <c r="W171" i="2"/>
  <c r="AA171" i="2"/>
  <c r="AE171" i="2"/>
  <c r="AI171" i="2"/>
  <c r="AM171" i="2"/>
  <c r="AQ171" i="2"/>
  <c r="AU171" i="2"/>
  <c r="AY171" i="2"/>
  <c r="BC171" i="2"/>
  <c r="BG171" i="2"/>
  <c r="BK171" i="2"/>
  <c r="BO171" i="2"/>
  <c r="BS171" i="2"/>
  <c r="BW171" i="2"/>
  <c r="CA171" i="2"/>
  <c r="CE171" i="2"/>
  <c r="CI171" i="2"/>
  <c r="CM171" i="2"/>
  <c r="CQ171" i="2"/>
  <c r="CU171" i="2"/>
  <c r="CY171" i="2"/>
  <c r="DC171" i="2"/>
  <c r="DG171" i="2"/>
  <c r="DK171" i="2"/>
  <c r="DO171" i="2"/>
  <c r="DS171" i="2"/>
  <c r="DW171" i="2"/>
  <c r="EA171" i="2"/>
  <c r="EE171" i="2"/>
  <c r="EI171" i="2"/>
  <c r="EM171" i="2"/>
  <c r="EQ171" i="2"/>
  <c r="EU171" i="2"/>
  <c r="EY171" i="2"/>
  <c r="FC171" i="2"/>
  <c r="FG171" i="2"/>
  <c r="FK171" i="2"/>
  <c r="FO171" i="2"/>
  <c r="FS171" i="2"/>
  <c r="GM171" i="2"/>
  <c r="GQ171" i="2"/>
  <c r="GU171" i="2"/>
  <c r="GY171" i="2"/>
  <c r="HC171" i="2"/>
  <c r="B172" i="2"/>
  <c r="N172" i="2"/>
  <c r="R172" i="2"/>
  <c r="V172" i="2"/>
  <c r="Z172" i="2"/>
  <c r="AD172" i="2"/>
  <c r="AH172" i="2"/>
  <c r="AL172" i="2"/>
  <c r="AP172" i="2"/>
  <c r="AT172" i="2"/>
  <c r="AX172" i="2"/>
  <c r="BB172" i="2"/>
  <c r="BF172" i="2"/>
  <c r="BJ172" i="2"/>
  <c r="BN172" i="2"/>
  <c r="BR172" i="2"/>
  <c r="BV172" i="2"/>
  <c r="BZ172" i="2"/>
  <c r="CD172" i="2"/>
  <c r="CH172" i="2"/>
  <c r="CL172" i="2"/>
  <c r="CP172" i="2"/>
  <c r="CT172" i="2"/>
  <c r="CX172" i="2"/>
  <c r="DB172" i="2"/>
  <c r="DF172" i="2"/>
  <c r="DJ172" i="2"/>
  <c r="DN172" i="2"/>
  <c r="DR172" i="2"/>
  <c r="DV172" i="2"/>
  <c r="DZ172" i="2"/>
  <c r="ED172" i="2"/>
  <c r="EH172" i="2"/>
  <c r="EL172" i="2"/>
  <c r="EP172" i="2"/>
  <c r="ET172" i="2"/>
  <c r="EX172" i="2"/>
  <c r="FB172" i="2"/>
  <c r="FF172" i="2"/>
  <c r="FJ172" i="2"/>
  <c r="FN172" i="2"/>
  <c r="FR172" i="2"/>
  <c r="GH172" i="2"/>
  <c r="GL172" i="2"/>
  <c r="GP172" i="2"/>
  <c r="GT172" i="2"/>
  <c r="GX172" i="2"/>
  <c r="HB172" i="2"/>
  <c r="B173" i="2"/>
  <c r="N173" i="2"/>
  <c r="R173" i="2"/>
  <c r="V173" i="2"/>
  <c r="Z173" i="2"/>
  <c r="AD173" i="2"/>
  <c r="AH173" i="2"/>
  <c r="AL173" i="2"/>
  <c r="AP173" i="2"/>
  <c r="AT173" i="2"/>
  <c r="AX173" i="2"/>
  <c r="BB173" i="2"/>
  <c r="BF173" i="2"/>
  <c r="BJ173" i="2"/>
  <c r="BN173" i="2"/>
  <c r="BR173" i="2"/>
  <c r="BV173" i="2"/>
  <c r="BZ173" i="2"/>
  <c r="CD173" i="2"/>
  <c r="CH173" i="2"/>
  <c r="CL173" i="2"/>
  <c r="CP173" i="2"/>
  <c r="CT173" i="2"/>
  <c r="CX173" i="2"/>
  <c r="DB173" i="2"/>
  <c r="DF173" i="2"/>
  <c r="DJ173" i="2"/>
  <c r="DN173" i="2"/>
  <c r="DR173" i="2"/>
  <c r="DV173" i="2"/>
  <c r="DZ173" i="2"/>
  <c r="ED173" i="2"/>
  <c r="EH173" i="2"/>
  <c r="EL173" i="2"/>
  <c r="EP173" i="2"/>
  <c r="ET173" i="2"/>
  <c r="EX173" i="2"/>
  <c r="FB173" i="2"/>
  <c r="FF173" i="2"/>
  <c r="FJ173" i="2"/>
  <c r="FN173" i="2"/>
  <c r="FR173" i="2"/>
  <c r="GH173" i="2"/>
  <c r="GL173" i="2"/>
  <c r="GP173" i="2"/>
  <c r="GT173" i="2"/>
  <c r="GX173" i="2"/>
  <c r="HB173" i="2"/>
  <c r="B174" i="2"/>
  <c r="N174" i="2"/>
  <c r="R174" i="2"/>
  <c r="V174" i="2"/>
  <c r="Z174" i="2"/>
  <c r="AD174" i="2"/>
  <c r="AH174" i="2"/>
  <c r="AL174" i="2"/>
  <c r="AP174" i="2"/>
  <c r="AT174" i="2"/>
  <c r="AX174" i="2"/>
  <c r="BB174" i="2"/>
  <c r="BF174" i="2"/>
  <c r="BJ174" i="2"/>
  <c r="BN174" i="2"/>
  <c r="BR174" i="2"/>
  <c r="BV174" i="2"/>
  <c r="BZ174" i="2"/>
  <c r="CD174" i="2"/>
  <c r="CH174" i="2"/>
  <c r="CL174" i="2"/>
  <c r="CP174" i="2"/>
  <c r="CT174" i="2"/>
  <c r="CX174" i="2"/>
  <c r="DB174" i="2"/>
  <c r="DF174" i="2"/>
  <c r="DJ174" i="2"/>
  <c r="DN174" i="2"/>
  <c r="DR174" i="2"/>
  <c r="DV174" i="2"/>
  <c r="DZ174" i="2"/>
  <c r="ED174" i="2"/>
  <c r="EH174" i="2"/>
  <c r="EL174" i="2"/>
  <c r="EP174" i="2"/>
  <c r="ET174" i="2"/>
  <c r="EX174" i="2"/>
  <c r="FB174" i="2"/>
  <c r="FF174" i="2"/>
  <c r="FJ174" i="2"/>
  <c r="FN174" i="2"/>
  <c r="FR174" i="2"/>
  <c r="GH174" i="2"/>
  <c r="GL174" i="2"/>
  <c r="GP174" i="2"/>
  <c r="GT174" i="2"/>
  <c r="GX174" i="2"/>
  <c r="HB174" i="2"/>
  <c r="A175" i="2"/>
  <c r="I175" i="2"/>
  <c r="Q175" i="2"/>
  <c r="U175" i="2"/>
  <c r="Y175" i="2"/>
  <c r="AC175" i="2"/>
  <c r="AG175" i="2"/>
  <c r="AK175" i="2"/>
  <c r="AO175" i="2"/>
  <c r="AS175" i="2"/>
  <c r="AW175" i="2"/>
  <c r="BA175" i="2"/>
  <c r="BE175" i="2"/>
  <c r="BI175" i="2"/>
  <c r="BM175" i="2"/>
  <c r="BQ175" i="2"/>
  <c r="BU175" i="2"/>
  <c r="BY175" i="2"/>
  <c r="CC175" i="2"/>
  <c r="CG175" i="2"/>
  <c r="CK175" i="2"/>
  <c r="CO175" i="2"/>
  <c r="CS175" i="2"/>
  <c r="CW175" i="2"/>
  <c r="DA175" i="2"/>
  <c r="DE175" i="2"/>
  <c r="DI175" i="2"/>
  <c r="DM175" i="2"/>
  <c r="DQ175" i="2"/>
  <c r="DU175" i="2"/>
  <c r="DY175" i="2"/>
  <c r="EC175" i="2"/>
  <c r="EG175" i="2"/>
  <c r="EK175" i="2"/>
  <c r="EO175" i="2"/>
  <c r="ES175" i="2"/>
  <c r="EW175" i="2"/>
  <c r="FA175" i="2"/>
  <c r="FE175" i="2"/>
  <c r="FI175" i="2"/>
  <c r="FM175" i="2"/>
  <c r="FQ175" i="2"/>
  <c r="GK175" i="2"/>
  <c r="GO175" i="2"/>
  <c r="GS175" i="2"/>
  <c r="GW175" i="2"/>
  <c r="HA175" i="2"/>
  <c r="D176" i="2"/>
  <c r="P176" i="2"/>
  <c r="T176" i="2"/>
  <c r="X176" i="2"/>
  <c r="AB176" i="2"/>
  <c r="AF176" i="2"/>
  <c r="AJ176" i="2"/>
  <c r="AN176" i="2"/>
  <c r="AR176" i="2"/>
  <c r="AV176" i="2"/>
  <c r="AZ176" i="2"/>
  <c r="BD176" i="2"/>
  <c r="BH176" i="2"/>
  <c r="BL176" i="2"/>
  <c r="BP176" i="2"/>
  <c r="BT176" i="2"/>
  <c r="BX176" i="2"/>
  <c r="CB176" i="2"/>
  <c r="CF176" i="2"/>
  <c r="CJ176" i="2"/>
  <c r="CN176" i="2"/>
  <c r="CR176" i="2"/>
  <c r="CV176" i="2"/>
  <c r="CZ176" i="2"/>
  <c r="DD176" i="2"/>
  <c r="DH176" i="2"/>
  <c r="DL176" i="2"/>
  <c r="DP176" i="2"/>
  <c r="DT176" i="2"/>
  <c r="DX176" i="2"/>
  <c r="EB176" i="2"/>
  <c r="EF176" i="2"/>
  <c r="EJ176" i="2"/>
  <c r="EN176" i="2"/>
  <c r="ER176" i="2"/>
  <c r="EV176" i="2"/>
  <c r="EZ176" i="2"/>
  <c r="FD176" i="2"/>
  <c r="FH176" i="2"/>
  <c r="FL176" i="2"/>
  <c r="FP176" i="2"/>
  <c r="GJ176" i="2"/>
  <c r="GN176" i="2"/>
  <c r="GR176" i="2"/>
  <c r="GV176" i="2"/>
  <c r="GZ176" i="2"/>
  <c r="HD176" i="2"/>
  <c r="D177" i="2"/>
  <c r="P177" i="2"/>
  <c r="T177" i="2"/>
  <c r="X177" i="2"/>
  <c r="AB177" i="2"/>
  <c r="AF177" i="2"/>
  <c r="AJ177" i="2"/>
  <c r="AN177" i="2"/>
  <c r="AR177" i="2"/>
  <c r="AV177" i="2"/>
  <c r="AZ177" i="2"/>
  <c r="BD177" i="2"/>
  <c r="BH177" i="2"/>
  <c r="BL177" i="2"/>
  <c r="BP177" i="2"/>
  <c r="BT177" i="2"/>
  <c r="BX177" i="2"/>
  <c r="CB177" i="2"/>
  <c r="CF177" i="2"/>
  <c r="CJ177" i="2"/>
  <c r="CN177" i="2"/>
  <c r="CR177" i="2"/>
  <c r="CV177" i="2"/>
  <c r="CZ177" i="2"/>
  <c r="DD177" i="2"/>
  <c r="DH177" i="2"/>
  <c r="DL177" i="2"/>
  <c r="DP177" i="2"/>
  <c r="DT177" i="2"/>
  <c r="DX177" i="2"/>
  <c r="EB177" i="2"/>
  <c r="EF177" i="2"/>
  <c r="EJ177" i="2"/>
  <c r="EN177" i="2"/>
  <c r="ER177" i="2"/>
  <c r="EV177" i="2"/>
  <c r="EZ177" i="2"/>
  <c r="FD177" i="2"/>
  <c r="FH177" i="2"/>
  <c r="FL177" i="2"/>
  <c r="FP177" i="2"/>
  <c r="GJ177" i="2"/>
  <c r="GN177" i="2"/>
  <c r="GR177" i="2"/>
  <c r="GV177" i="2"/>
  <c r="GZ177" i="2"/>
  <c r="HD177" i="2"/>
  <c r="D178" i="2"/>
  <c r="P178" i="2"/>
  <c r="T178" i="2"/>
  <c r="X178" i="2"/>
  <c r="AB178" i="2"/>
  <c r="AF178" i="2"/>
  <c r="AJ178" i="2"/>
  <c r="AN178" i="2"/>
  <c r="AR178" i="2"/>
  <c r="AV178" i="2"/>
  <c r="AZ178" i="2"/>
  <c r="BD178" i="2"/>
  <c r="BH178" i="2"/>
  <c r="BL178" i="2"/>
  <c r="BP178" i="2"/>
  <c r="BT178" i="2"/>
  <c r="BX178" i="2"/>
  <c r="CB178" i="2"/>
  <c r="CF178" i="2"/>
  <c r="CJ178" i="2"/>
  <c r="CN178" i="2"/>
  <c r="CR178" i="2"/>
  <c r="CV178" i="2"/>
  <c r="CZ178" i="2"/>
  <c r="DD178" i="2"/>
  <c r="DH178" i="2"/>
  <c r="DL178" i="2"/>
  <c r="DP178" i="2"/>
  <c r="DT178" i="2"/>
  <c r="DX178" i="2"/>
  <c r="EB178" i="2"/>
  <c r="EF178" i="2"/>
  <c r="EJ178" i="2"/>
  <c r="EN178" i="2"/>
  <c r="ER178" i="2"/>
  <c r="EV178" i="2"/>
  <c r="EZ178" i="2"/>
  <c r="FD178" i="2"/>
  <c r="FH178" i="2"/>
  <c r="FL178" i="2"/>
  <c r="FP178" i="2"/>
  <c r="GJ178" i="2"/>
  <c r="GN178" i="2"/>
  <c r="GR178" i="2"/>
  <c r="GV178" i="2"/>
  <c r="GZ178" i="2"/>
  <c r="HD178" i="2"/>
  <c r="C179" i="2"/>
  <c r="O179" i="2"/>
  <c r="S179" i="2"/>
  <c r="W179" i="2"/>
  <c r="AA179" i="2"/>
  <c r="AE179" i="2"/>
  <c r="AI179" i="2"/>
  <c r="AM179" i="2"/>
  <c r="AQ179" i="2"/>
  <c r="AU179" i="2"/>
  <c r="AY179" i="2"/>
  <c r="BC179" i="2"/>
  <c r="BG179" i="2"/>
  <c r="BK179" i="2"/>
  <c r="BO179" i="2"/>
  <c r="BS179" i="2"/>
  <c r="BW179" i="2"/>
  <c r="CA179" i="2"/>
  <c r="CE179" i="2"/>
  <c r="CI179" i="2"/>
  <c r="CM179" i="2"/>
  <c r="CQ179" i="2"/>
  <c r="CU179" i="2"/>
  <c r="CY179" i="2"/>
  <c r="DC179" i="2"/>
  <c r="DG179" i="2"/>
  <c r="DK179" i="2"/>
  <c r="DO179" i="2"/>
  <c r="DS179" i="2"/>
  <c r="DW179" i="2"/>
  <c r="EA179" i="2"/>
  <c r="EE179" i="2"/>
  <c r="EI179" i="2"/>
  <c r="EM179" i="2"/>
  <c r="EQ179" i="2"/>
  <c r="EU179" i="2"/>
  <c r="EY179" i="2"/>
  <c r="FC179" i="2"/>
  <c r="FG179" i="2"/>
  <c r="FK179" i="2"/>
  <c r="FO179" i="2"/>
  <c r="FS179" i="2"/>
  <c r="GM179" i="2"/>
  <c r="GQ179" i="2"/>
  <c r="GU179" i="2"/>
  <c r="GY179" i="2"/>
  <c r="HC179" i="2"/>
  <c r="B180" i="2"/>
  <c r="N180" i="2"/>
  <c r="R180" i="2"/>
  <c r="V180" i="2"/>
  <c r="Z180" i="2"/>
  <c r="AD180" i="2"/>
  <c r="AH180" i="2"/>
  <c r="AL180" i="2"/>
  <c r="AP180" i="2"/>
  <c r="AT180" i="2"/>
  <c r="AX180" i="2"/>
  <c r="BB180" i="2"/>
  <c r="BF180" i="2"/>
  <c r="BJ180" i="2"/>
  <c r="BN180" i="2"/>
  <c r="BR180" i="2"/>
  <c r="BV180" i="2"/>
  <c r="BZ180" i="2"/>
  <c r="CD180" i="2"/>
  <c r="CH180" i="2"/>
  <c r="CL180" i="2"/>
  <c r="CP180" i="2"/>
  <c r="CT180" i="2"/>
  <c r="CX180" i="2"/>
  <c r="DB180" i="2"/>
  <c r="DF180" i="2"/>
  <c r="DJ180" i="2"/>
  <c r="DN180" i="2"/>
  <c r="DR180" i="2"/>
  <c r="DV180" i="2"/>
  <c r="DZ180" i="2"/>
  <c r="ED180" i="2"/>
  <c r="EH180" i="2"/>
  <c r="EL180" i="2"/>
  <c r="EP180" i="2"/>
  <c r="ET180" i="2"/>
  <c r="EX180" i="2"/>
  <c r="FB180" i="2"/>
  <c r="FF180" i="2"/>
  <c r="FJ180" i="2"/>
  <c r="FN180" i="2"/>
  <c r="FR180" i="2"/>
  <c r="GH180" i="2"/>
  <c r="GL180" i="2"/>
  <c r="GP180" i="2"/>
  <c r="GT180" i="2"/>
  <c r="GX180" i="2"/>
  <c r="HB180" i="2"/>
  <c r="B181" i="2"/>
  <c r="N181" i="2"/>
  <c r="R181" i="2"/>
  <c r="V181" i="2"/>
  <c r="Z181" i="2"/>
  <c r="AD181" i="2"/>
  <c r="AH181" i="2"/>
  <c r="AL181" i="2"/>
  <c r="AP181" i="2"/>
  <c r="AT181" i="2"/>
  <c r="AX181" i="2"/>
  <c r="BB181" i="2"/>
  <c r="BF181" i="2"/>
  <c r="BJ181" i="2"/>
  <c r="BN181" i="2"/>
  <c r="BR181" i="2"/>
  <c r="BV181" i="2"/>
  <c r="BZ181" i="2"/>
  <c r="CD181" i="2"/>
  <c r="CH181" i="2"/>
  <c r="CL181" i="2"/>
  <c r="CP181" i="2"/>
  <c r="CT181" i="2"/>
  <c r="CX181" i="2"/>
  <c r="DB181" i="2"/>
  <c r="DF181" i="2"/>
  <c r="DJ181" i="2"/>
  <c r="DN181" i="2"/>
  <c r="DR181" i="2"/>
  <c r="DV181" i="2"/>
  <c r="DZ181" i="2"/>
  <c r="ED181" i="2"/>
  <c r="EH181" i="2"/>
  <c r="EL181" i="2"/>
  <c r="EP181" i="2"/>
  <c r="ET181" i="2"/>
  <c r="EX181" i="2"/>
  <c r="FB181" i="2"/>
  <c r="FF181" i="2"/>
  <c r="FJ181" i="2"/>
  <c r="FN181" i="2"/>
  <c r="FR181" i="2"/>
  <c r="GH181" i="2"/>
  <c r="GL181" i="2"/>
  <c r="GP181" i="2"/>
  <c r="GT181" i="2"/>
  <c r="GX181" i="2"/>
  <c r="HB181" i="2"/>
  <c r="B182" i="2"/>
  <c r="N182" i="2"/>
  <c r="R182" i="2"/>
  <c r="V182" i="2"/>
  <c r="Z182" i="2"/>
  <c r="AD182" i="2"/>
  <c r="AH182" i="2"/>
  <c r="AL182" i="2"/>
  <c r="AP182" i="2"/>
  <c r="AT182" i="2"/>
  <c r="AX182" i="2"/>
  <c r="BB182" i="2"/>
  <c r="BF182" i="2"/>
  <c r="BJ182" i="2"/>
  <c r="BN182" i="2"/>
  <c r="BR182" i="2"/>
  <c r="BV182" i="2"/>
  <c r="BZ182" i="2"/>
  <c r="CD182" i="2"/>
  <c r="CH182" i="2"/>
  <c r="CL182" i="2"/>
  <c r="CP182" i="2"/>
  <c r="CT182" i="2"/>
  <c r="CX182" i="2"/>
  <c r="DB182" i="2"/>
  <c r="DF182" i="2"/>
  <c r="DJ182" i="2"/>
  <c r="DN182" i="2"/>
  <c r="DR182" i="2"/>
  <c r="DV182" i="2"/>
  <c r="DZ182" i="2"/>
  <c r="ED182" i="2"/>
  <c r="EH182" i="2"/>
  <c r="EL182" i="2"/>
  <c r="EP182" i="2"/>
  <c r="ET182" i="2"/>
  <c r="EX182" i="2"/>
  <c r="FB182" i="2"/>
  <c r="FF182" i="2"/>
  <c r="FJ182" i="2"/>
  <c r="FN182" i="2"/>
  <c r="FR182" i="2"/>
  <c r="GH182" i="2"/>
  <c r="GL182" i="2"/>
  <c r="GP182" i="2"/>
  <c r="GT182" i="2"/>
  <c r="GX182" i="2"/>
  <c r="HB182" i="2"/>
  <c r="A183" i="2"/>
  <c r="I183" i="2"/>
  <c r="Q183" i="2"/>
  <c r="U183" i="2"/>
  <c r="Y183" i="2"/>
  <c r="AC183" i="2"/>
  <c r="AG183" i="2"/>
  <c r="AK183" i="2"/>
  <c r="AO183" i="2"/>
  <c r="AS183" i="2"/>
  <c r="AW183" i="2"/>
  <c r="BA183" i="2"/>
  <c r="BE183" i="2"/>
  <c r="BI183" i="2"/>
  <c r="BM183" i="2"/>
  <c r="BQ183" i="2"/>
  <c r="BU183" i="2"/>
  <c r="BY183" i="2"/>
  <c r="CC183" i="2"/>
  <c r="CG183" i="2"/>
  <c r="CK183" i="2"/>
  <c r="CO183" i="2"/>
  <c r="CS183" i="2"/>
  <c r="CW183" i="2"/>
  <c r="DA183" i="2"/>
  <c r="DE183" i="2"/>
  <c r="DI183" i="2"/>
  <c r="DM183" i="2"/>
  <c r="DQ183" i="2"/>
  <c r="DU183" i="2"/>
  <c r="DY183" i="2"/>
  <c r="EC183" i="2"/>
  <c r="EG183" i="2"/>
  <c r="EK183" i="2"/>
  <c r="EO183" i="2"/>
  <c r="ES183" i="2"/>
  <c r="EW183" i="2"/>
  <c r="FA183" i="2"/>
  <c r="FE183" i="2"/>
  <c r="FI183" i="2"/>
  <c r="FM183" i="2"/>
  <c r="FQ183" i="2"/>
  <c r="GK183" i="2"/>
  <c r="GO183" i="2"/>
  <c r="GS183" i="2"/>
  <c r="GW183" i="2"/>
  <c r="HA183" i="2"/>
  <c r="A184" i="2"/>
  <c r="I184" i="2"/>
  <c r="Q184" i="2"/>
  <c r="U184" i="2"/>
  <c r="Y184" i="2"/>
  <c r="AC184" i="2"/>
  <c r="AG184" i="2"/>
  <c r="AK184" i="2"/>
  <c r="AO184" i="2"/>
  <c r="AS184" i="2"/>
  <c r="AW184" i="2"/>
  <c r="BA184" i="2"/>
  <c r="BE184" i="2"/>
  <c r="BI184" i="2"/>
  <c r="BM184" i="2"/>
  <c r="BQ184" i="2"/>
  <c r="BU184" i="2"/>
  <c r="BY184" i="2"/>
  <c r="CC184" i="2"/>
  <c r="CG184" i="2"/>
  <c r="CK184" i="2"/>
  <c r="CO184" i="2"/>
  <c r="CS184" i="2"/>
  <c r="CW184" i="2"/>
  <c r="DA184" i="2"/>
  <c r="DE184" i="2"/>
  <c r="DI184" i="2"/>
  <c r="DM184" i="2"/>
  <c r="DQ184" i="2"/>
  <c r="DU184" i="2"/>
  <c r="DY184" i="2"/>
  <c r="EC184" i="2"/>
  <c r="EG184" i="2"/>
  <c r="EK184" i="2"/>
  <c r="EO184" i="2"/>
  <c r="ES184" i="2"/>
  <c r="EW184" i="2"/>
  <c r="FA184" i="2"/>
  <c r="FE184" i="2"/>
  <c r="FI184" i="2"/>
  <c r="FM184" i="2"/>
  <c r="FQ184" i="2"/>
  <c r="GK184" i="2"/>
  <c r="GO184" i="2"/>
  <c r="GS184" i="2"/>
  <c r="GW184" i="2"/>
  <c r="HA184" i="2"/>
  <c r="A185" i="2"/>
  <c r="I185" i="2"/>
  <c r="Q185" i="2"/>
  <c r="U185" i="2"/>
  <c r="Y185" i="2"/>
  <c r="AC185" i="2"/>
  <c r="AG185" i="2"/>
  <c r="AK185" i="2"/>
  <c r="AO185" i="2"/>
  <c r="AS185" i="2"/>
  <c r="AW185" i="2"/>
  <c r="BA185" i="2"/>
  <c r="BE185" i="2"/>
  <c r="BI185" i="2"/>
  <c r="BM185" i="2"/>
  <c r="BQ185" i="2"/>
  <c r="BU185" i="2"/>
  <c r="BY185" i="2"/>
  <c r="CC185" i="2"/>
  <c r="CG185" i="2"/>
  <c r="CK185" i="2"/>
  <c r="CO185" i="2"/>
  <c r="CS185" i="2"/>
  <c r="CW185" i="2"/>
  <c r="DA185" i="2"/>
  <c r="DE185" i="2"/>
  <c r="DI185" i="2"/>
  <c r="DM185" i="2"/>
  <c r="DQ185" i="2"/>
  <c r="DU185" i="2"/>
  <c r="DY185" i="2"/>
  <c r="EC185" i="2"/>
  <c r="EG185" i="2"/>
  <c r="EK185" i="2"/>
  <c r="EO185" i="2"/>
  <c r="ES185" i="2"/>
  <c r="EW185" i="2"/>
  <c r="GR111" i="2"/>
  <c r="GS116" i="2"/>
  <c r="GU121" i="2"/>
  <c r="FR123" i="2"/>
  <c r="U125" i="2"/>
  <c r="BU126" i="2"/>
  <c r="DT127" i="2"/>
  <c r="FS128" i="2"/>
  <c r="C130" i="2"/>
  <c r="EI130" i="2"/>
  <c r="BJ131" i="2"/>
  <c r="GH131" i="2"/>
  <c r="DI132" i="2"/>
  <c r="GU132" i="2"/>
  <c r="BK133" i="2"/>
  <c r="DW133" i="2"/>
  <c r="AY134" i="2"/>
  <c r="DK134" i="2"/>
  <c r="AL135" i="2"/>
  <c r="CX135" i="2"/>
  <c r="FJ135" i="2"/>
  <c r="Y136" i="2"/>
  <c r="CK136" i="2"/>
  <c r="EW136" i="2"/>
  <c r="I137" i="2"/>
  <c r="BY137" i="2"/>
  <c r="EK137" i="2"/>
  <c r="GW137" i="2"/>
  <c r="BM138" i="2"/>
  <c r="DY138" i="2"/>
  <c r="GK138" i="2"/>
  <c r="AZ139" i="2"/>
  <c r="DL139" i="2"/>
  <c r="AM140" i="2"/>
  <c r="CY140" i="2"/>
  <c r="FK140" i="2"/>
  <c r="AA141" i="2"/>
  <c r="CM141" i="2"/>
  <c r="EY141" i="2"/>
  <c r="HD141" i="2"/>
  <c r="AI142" i="2"/>
  <c r="BD142" i="2"/>
  <c r="BY142" i="2"/>
  <c r="CU142" i="2"/>
  <c r="DP142" i="2"/>
  <c r="EK142" i="2"/>
  <c r="FG142" i="2"/>
  <c r="GW142" i="2"/>
  <c r="V143" i="2"/>
  <c r="AQ143" i="2"/>
  <c r="BL143" i="2"/>
  <c r="CH143" i="2"/>
  <c r="DC143" i="2"/>
  <c r="DX143" i="2"/>
  <c r="ET143" i="2"/>
  <c r="FO143" i="2"/>
  <c r="GU143" i="2"/>
  <c r="N144" i="2"/>
  <c r="AD144" i="2"/>
  <c r="AT144" i="2"/>
  <c r="BJ144" i="2"/>
  <c r="BZ144" i="2"/>
  <c r="CP144" i="2"/>
  <c r="DF144" i="2"/>
  <c r="DV144" i="2"/>
  <c r="EL144" i="2"/>
  <c r="FB144" i="2"/>
  <c r="FR144" i="2"/>
  <c r="GH144" i="2"/>
  <c r="GX144" i="2"/>
  <c r="R145" i="2"/>
  <c r="AH145" i="2"/>
  <c r="AX145" i="2"/>
  <c r="BN145" i="2"/>
  <c r="CD145" i="2"/>
  <c r="CT145" i="2"/>
  <c r="DJ145" i="2"/>
  <c r="DZ145" i="2"/>
  <c r="EP145" i="2"/>
  <c r="FF145" i="2"/>
  <c r="GL145" i="2"/>
  <c r="HB145" i="2"/>
  <c r="V146" i="2"/>
  <c r="AL146" i="2"/>
  <c r="BB146" i="2"/>
  <c r="BR146" i="2"/>
  <c r="CH146" i="2"/>
  <c r="CX146" i="2"/>
  <c r="DN146" i="2"/>
  <c r="ED146" i="2"/>
  <c r="ET146" i="2"/>
  <c r="FJ146" i="2"/>
  <c r="GP146" i="2"/>
  <c r="A147" i="2"/>
  <c r="Y147" i="2"/>
  <c r="AO147" i="2"/>
  <c r="BE147" i="2"/>
  <c r="BU147" i="2"/>
  <c r="CK147" i="2"/>
  <c r="DA147" i="2"/>
  <c r="DQ147" i="2"/>
  <c r="EG147" i="2"/>
  <c r="EW147" i="2"/>
  <c r="FM147" i="2"/>
  <c r="GS147" i="2"/>
  <c r="D148" i="2"/>
  <c r="AB148" i="2"/>
  <c r="AR148" i="2"/>
  <c r="BH148" i="2"/>
  <c r="BX148" i="2"/>
  <c r="CN148" i="2"/>
  <c r="DD148" i="2"/>
  <c r="DT148" i="2"/>
  <c r="EJ148" i="2"/>
  <c r="EZ148" i="2"/>
  <c r="FP148" i="2"/>
  <c r="GV148" i="2"/>
  <c r="P149" i="2"/>
  <c r="AF149" i="2"/>
  <c r="AV149" i="2"/>
  <c r="BL149" i="2"/>
  <c r="CB149" i="2"/>
  <c r="CR149" i="2"/>
  <c r="DH149" i="2"/>
  <c r="DX149" i="2"/>
  <c r="EN149" i="2"/>
  <c r="FD149" i="2"/>
  <c r="GJ149" i="2"/>
  <c r="GZ149" i="2"/>
  <c r="T150" i="2"/>
  <c r="AJ150" i="2"/>
  <c r="AZ150" i="2"/>
  <c r="BP150" i="2"/>
  <c r="CF150" i="2"/>
  <c r="CV150" i="2"/>
  <c r="DL150" i="2"/>
  <c r="EB150" i="2"/>
  <c r="ER150" i="2"/>
  <c r="FH150" i="2"/>
  <c r="GN150" i="2"/>
  <c r="HD150" i="2"/>
  <c r="W151" i="2"/>
  <c r="AM151" i="2"/>
  <c r="BC151" i="2"/>
  <c r="BS151" i="2"/>
  <c r="CI151" i="2"/>
  <c r="CY151" i="2"/>
  <c r="DO151" i="2"/>
  <c r="EE151" i="2"/>
  <c r="EU151" i="2"/>
  <c r="FK151" i="2"/>
  <c r="GQ151" i="2"/>
  <c r="B152" i="2"/>
  <c r="Z152" i="2"/>
  <c r="AP152" i="2"/>
  <c r="BF152" i="2"/>
  <c r="BV152" i="2"/>
  <c r="CL152" i="2"/>
  <c r="DB152" i="2"/>
  <c r="DR152" i="2"/>
  <c r="EH152" i="2"/>
  <c r="EX152" i="2"/>
  <c r="FN152" i="2"/>
  <c r="GT152" i="2"/>
  <c r="N153" i="2"/>
  <c r="AD153" i="2"/>
  <c r="AT153" i="2"/>
  <c r="BJ153" i="2"/>
  <c r="BZ153" i="2"/>
  <c r="CP153" i="2"/>
  <c r="DF153" i="2"/>
  <c r="DV153" i="2"/>
  <c r="EL153" i="2"/>
  <c r="FB153" i="2"/>
  <c r="FR153" i="2"/>
  <c r="GH153" i="2"/>
  <c r="GX153" i="2"/>
  <c r="R154" i="2"/>
  <c r="AH154" i="2"/>
  <c r="AX154" i="2"/>
  <c r="BN154" i="2"/>
  <c r="CD154" i="2"/>
  <c r="CT154" i="2"/>
  <c r="DJ154" i="2"/>
  <c r="DZ154" i="2"/>
  <c r="EP154" i="2"/>
  <c r="FF154" i="2"/>
  <c r="GL154" i="2"/>
  <c r="HB154" i="2"/>
  <c r="U155" i="2"/>
  <c r="AK155" i="2"/>
  <c r="BA155" i="2"/>
  <c r="BQ155" i="2"/>
  <c r="CG155" i="2"/>
  <c r="CW155" i="2"/>
  <c r="DM155" i="2"/>
  <c r="EC155" i="2"/>
  <c r="ES155" i="2"/>
  <c r="FI155" i="2"/>
  <c r="GO155" i="2"/>
  <c r="X156" i="2"/>
  <c r="AN156" i="2"/>
  <c r="BD156" i="2"/>
  <c r="BT156" i="2"/>
  <c r="CJ156" i="2"/>
  <c r="CZ156" i="2"/>
  <c r="DP156" i="2"/>
  <c r="EF156" i="2"/>
  <c r="EV156" i="2"/>
  <c r="FL156" i="2"/>
  <c r="GR156" i="2"/>
  <c r="D157" i="2"/>
  <c r="AB157" i="2"/>
  <c r="AR157" i="2"/>
  <c r="BH157" i="2"/>
  <c r="BX157" i="2"/>
  <c r="CN157" i="2"/>
  <c r="DD157" i="2"/>
  <c r="DT157" i="2"/>
  <c r="EJ157" i="2"/>
  <c r="EZ157" i="2"/>
  <c r="FP157" i="2"/>
  <c r="GV157" i="2"/>
  <c r="P158" i="2"/>
  <c r="AF158" i="2"/>
  <c r="AV158" i="2"/>
  <c r="BL158" i="2"/>
  <c r="CB158" i="2"/>
  <c r="CR158" i="2"/>
  <c r="DH158" i="2"/>
  <c r="DX158" i="2"/>
  <c r="EN158" i="2"/>
  <c r="FD158" i="2"/>
  <c r="GJ158" i="2"/>
  <c r="GZ158" i="2"/>
  <c r="S159" i="2"/>
  <c r="AI159" i="2"/>
  <c r="AY159" i="2"/>
  <c r="BO159" i="2"/>
  <c r="CE159" i="2"/>
  <c r="CU159" i="2"/>
  <c r="DK159" i="2"/>
  <c r="EA159" i="2"/>
  <c r="EQ159" i="2"/>
  <c r="FG159" i="2"/>
  <c r="GM159" i="2"/>
  <c r="HC159" i="2"/>
  <c r="V160" i="2"/>
  <c r="AL160" i="2"/>
  <c r="BB160" i="2"/>
  <c r="BR160" i="2"/>
  <c r="CH160" i="2"/>
  <c r="CX160" i="2"/>
  <c r="DN160" i="2"/>
  <c r="ED160" i="2"/>
  <c r="ET160" i="2"/>
  <c r="FJ160" i="2"/>
  <c r="GP160" i="2"/>
  <c r="B161" i="2"/>
  <c r="Z161" i="2"/>
  <c r="AP161" i="2"/>
  <c r="BF161" i="2"/>
  <c r="BV161" i="2"/>
  <c r="CL161" i="2"/>
  <c r="DB161" i="2"/>
  <c r="DR161" i="2"/>
  <c r="EH161" i="2"/>
  <c r="EX161" i="2"/>
  <c r="FN161" i="2"/>
  <c r="GT161" i="2"/>
  <c r="N162" i="2"/>
  <c r="AD162" i="2"/>
  <c r="AT162" i="2"/>
  <c r="BJ162" i="2"/>
  <c r="BZ162" i="2"/>
  <c r="CP162" i="2"/>
  <c r="DF162" i="2"/>
  <c r="DV162" i="2"/>
  <c r="EL162" i="2"/>
  <c r="FB162" i="2"/>
  <c r="FR162" i="2"/>
  <c r="GH162" i="2"/>
  <c r="GX162" i="2"/>
  <c r="Q163" i="2"/>
  <c r="AG163" i="2"/>
  <c r="AW163" i="2"/>
  <c r="BM163" i="2"/>
  <c r="CC163" i="2"/>
  <c r="CS163" i="2"/>
  <c r="DI163" i="2"/>
  <c r="DY163" i="2"/>
  <c r="EO163" i="2"/>
  <c r="FE163" i="2"/>
  <c r="GK163" i="2"/>
  <c r="HA163" i="2"/>
  <c r="T164" i="2"/>
  <c r="AJ164" i="2"/>
  <c r="AZ164" i="2"/>
  <c r="BP164" i="2"/>
  <c r="CF164" i="2"/>
  <c r="CV164" i="2"/>
  <c r="DL164" i="2"/>
  <c r="EB164" i="2"/>
  <c r="ER164" i="2"/>
  <c r="FH164" i="2"/>
  <c r="GN164" i="2"/>
  <c r="HD164" i="2"/>
  <c r="X165" i="2"/>
  <c r="AN165" i="2"/>
  <c r="BD165" i="2"/>
  <c r="BT165" i="2"/>
  <c r="CJ165" i="2"/>
  <c r="CZ165" i="2"/>
  <c r="DP165" i="2"/>
  <c r="EF165" i="2"/>
  <c r="ET165" i="2"/>
  <c r="FB165" i="2"/>
  <c r="FJ165" i="2"/>
  <c r="FQ165" i="2"/>
  <c r="GM165" i="2"/>
  <c r="GQ165" i="2"/>
  <c r="GU165" i="2"/>
  <c r="GY165" i="2"/>
  <c r="HC165" i="2"/>
  <c r="C166" i="2"/>
  <c r="O166" i="2"/>
  <c r="S166" i="2"/>
  <c r="W166" i="2"/>
  <c r="AA166" i="2"/>
  <c r="AE166" i="2"/>
  <c r="AI166" i="2"/>
  <c r="AM166" i="2"/>
  <c r="AQ166" i="2"/>
  <c r="AU166" i="2"/>
  <c r="AY166" i="2"/>
  <c r="BC166" i="2"/>
  <c r="BG166" i="2"/>
  <c r="BK166" i="2"/>
  <c r="BO166" i="2"/>
  <c r="BS166" i="2"/>
  <c r="BW166" i="2"/>
  <c r="CA166" i="2"/>
  <c r="CE166" i="2"/>
  <c r="CI166" i="2"/>
  <c r="CM166" i="2"/>
  <c r="CQ166" i="2"/>
  <c r="CU166" i="2"/>
  <c r="CY166" i="2"/>
  <c r="DC166" i="2"/>
  <c r="DG166" i="2"/>
  <c r="DK166" i="2"/>
  <c r="DO166" i="2"/>
  <c r="DS166" i="2"/>
  <c r="DW166" i="2"/>
  <c r="EA166" i="2"/>
  <c r="EE166" i="2"/>
  <c r="EI166" i="2"/>
  <c r="EM166" i="2"/>
  <c r="EQ166" i="2"/>
  <c r="EU166" i="2"/>
  <c r="EY166" i="2"/>
  <c r="FC166" i="2"/>
  <c r="FG166" i="2"/>
  <c r="FK166" i="2"/>
  <c r="FO166" i="2"/>
  <c r="FS166" i="2"/>
  <c r="GM166" i="2"/>
  <c r="GQ166" i="2"/>
  <c r="GU166" i="2"/>
  <c r="GY166" i="2"/>
  <c r="HC166" i="2"/>
  <c r="B167" i="2"/>
  <c r="N167" i="2"/>
  <c r="R167" i="2"/>
  <c r="V167" i="2"/>
  <c r="Z167" i="2"/>
  <c r="AD167" i="2"/>
  <c r="AH167" i="2"/>
  <c r="AL167" i="2"/>
  <c r="AP167" i="2"/>
  <c r="AT167" i="2"/>
  <c r="AX167" i="2"/>
  <c r="BB167" i="2"/>
  <c r="BF167" i="2"/>
  <c r="BJ167" i="2"/>
  <c r="BN167" i="2"/>
  <c r="BR167" i="2"/>
  <c r="BV167" i="2"/>
  <c r="BZ167" i="2"/>
  <c r="CD167" i="2"/>
  <c r="CH167" i="2"/>
  <c r="CL167" i="2"/>
  <c r="CP167" i="2"/>
  <c r="CT167" i="2"/>
  <c r="CX167" i="2"/>
  <c r="DB167" i="2"/>
  <c r="DF167" i="2"/>
  <c r="DJ167" i="2"/>
  <c r="DN167" i="2"/>
  <c r="DR167" i="2"/>
  <c r="DV167" i="2"/>
  <c r="DZ167" i="2"/>
  <c r="ED167" i="2"/>
  <c r="EH167" i="2"/>
  <c r="EL167" i="2"/>
  <c r="EP167" i="2"/>
  <c r="ET167" i="2"/>
  <c r="EX167" i="2"/>
  <c r="FB167" i="2"/>
  <c r="FF167" i="2"/>
  <c r="FJ167" i="2"/>
  <c r="FN167" i="2"/>
  <c r="FR167" i="2"/>
  <c r="GH167" i="2"/>
  <c r="GL167" i="2"/>
  <c r="GP167" i="2"/>
  <c r="GT167" i="2"/>
  <c r="GX167" i="2"/>
  <c r="HB167" i="2"/>
  <c r="A168" i="2"/>
  <c r="I168" i="2"/>
  <c r="Q168" i="2"/>
  <c r="U168" i="2"/>
  <c r="Y168" i="2"/>
  <c r="AC168" i="2"/>
  <c r="AG168" i="2"/>
  <c r="AK168" i="2"/>
  <c r="AO168" i="2"/>
  <c r="AS168" i="2"/>
  <c r="AW168" i="2"/>
  <c r="BA168" i="2"/>
  <c r="BE168" i="2"/>
  <c r="BI168" i="2"/>
  <c r="BM168" i="2"/>
  <c r="BQ168" i="2"/>
  <c r="BU168" i="2"/>
  <c r="BY168" i="2"/>
  <c r="CC168" i="2"/>
  <c r="CG168" i="2"/>
  <c r="CK168" i="2"/>
  <c r="CO168" i="2"/>
  <c r="CS168" i="2"/>
  <c r="CW168" i="2"/>
  <c r="DA168" i="2"/>
  <c r="DE168" i="2"/>
  <c r="DI168" i="2"/>
  <c r="DM168" i="2"/>
  <c r="DQ168" i="2"/>
  <c r="DU168" i="2"/>
  <c r="DY168" i="2"/>
  <c r="EC168" i="2"/>
  <c r="EG168" i="2"/>
  <c r="EK168" i="2"/>
  <c r="EO168" i="2"/>
  <c r="ES168" i="2"/>
  <c r="EW168" i="2"/>
  <c r="FA168" i="2"/>
  <c r="FE168" i="2"/>
  <c r="FI168" i="2"/>
  <c r="FM168" i="2"/>
  <c r="FQ168" i="2"/>
  <c r="GK168" i="2"/>
  <c r="GO168" i="2"/>
  <c r="GS168" i="2"/>
  <c r="GW168" i="2"/>
  <c r="HA168" i="2"/>
  <c r="A169" i="2"/>
  <c r="I169" i="2"/>
  <c r="Q169" i="2"/>
  <c r="U169" i="2"/>
  <c r="Y169" i="2"/>
  <c r="AC169" i="2"/>
  <c r="AG169" i="2"/>
  <c r="AK169" i="2"/>
  <c r="AO169" i="2"/>
  <c r="AS169" i="2"/>
  <c r="AW169" i="2"/>
  <c r="BA169" i="2"/>
  <c r="BE169" i="2"/>
  <c r="BI169" i="2"/>
  <c r="BM169" i="2"/>
  <c r="BQ169" i="2"/>
  <c r="BU169" i="2"/>
  <c r="BY169" i="2"/>
  <c r="CC169" i="2"/>
  <c r="CG169" i="2"/>
  <c r="CK169" i="2"/>
  <c r="CO169" i="2"/>
  <c r="CS169" i="2"/>
  <c r="CW169" i="2"/>
  <c r="DA169" i="2"/>
  <c r="DE169" i="2"/>
  <c r="DI169" i="2"/>
  <c r="DM169" i="2"/>
  <c r="DQ169" i="2"/>
  <c r="DU169" i="2"/>
  <c r="DY169" i="2"/>
  <c r="EC169" i="2"/>
  <c r="EG169" i="2"/>
  <c r="EK169" i="2"/>
  <c r="EO169" i="2"/>
  <c r="ES169" i="2"/>
  <c r="EW169" i="2"/>
  <c r="FA169" i="2"/>
  <c r="FE169" i="2"/>
  <c r="FI169" i="2"/>
  <c r="FM169" i="2"/>
  <c r="FQ169" i="2"/>
  <c r="GK169" i="2"/>
  <c r="GO169" i="2"/>
  <c r="GS169" i="2"/>
  <c r="GW169" i="2"/>
  <c r="HA169" i="2"/>
  <c r="A170" i="2"/>
  <c r="I170" i="2"/>
  <c r="Q170" i="2"/>
  <c r="U170" i="2"/>
  <c r="Y170" i="2"/>
  <c r="AC170" i="2"/>
  <c r="AG170" i="2"/>
  <c r="AK170" i="2"/>
  <c r="AO170" i="2"/>
  <c r="AS170" i="2"/>
  <c r="AW170" i="2"/>
  <c r="BA170" i="2"/>
  <c r="BE170" i="2"/>
  <c r="BI170" i="2"/>
  <c r="BM170" i="2"/>
  <c r="BQ170" i="2"/>
  <c r="BU170" i="2"/>
  <c r="BY170" i="2"/>
  <c r="CC170" i="2"/>
  <c r="CG170" i="2"/>
  <c r="CK170" i="2"/>
  <c r="CO170" i="2"/>
  <c r="CS170" i="2"/>
  <c r="CW170" i="2"/>
  <c r="DA170" i="2"/>
  <c r="DE170" i="2"/>
  <c r="DI170" i="2"/>
  <c r="DM170" i="2"/>
  <c r="DQ170" i="2"/>
  <c r="DU170" i="2"/>
  <c r="DY170" i="2"/>
  <c r="EC170" i="2"/>
  <c r="EG170" i="2"/>
  <c r="EK170" i="2"/>
  <c r="EO170" i="2"/>
  <c r="ES170" i="2"/>
  <c r="EW170" i="2"/>
  <c r="FA170" i="2"/>
  <c r="FE170" i="2"/>
  <c r="FI170" i="2"/>
  <c r="FM170" i="2"/>
  <c r="FQ170" i="2"/>
  <c r="FU170" i="2"/>
  <c r="GK170" i="2"/>
  <c r="GO170" i="2"/>
  <c r="GS170" i="2"/>
  <c r="GW170" i="2"/>
  <c r="HA170" i="2"/>
  <c r="D171" i="2"/>
  <c r="P171" i="2"/>
  <c r="T171" i="2"/>
  <c r="X171" i="2"/>
  <c r="AB171" i="2"/>
  <c r="AF171" i="2"/>
  <c r="AJ171" i="2"/>
  <c r="AN171" i="2"/>
  <c r="AR171" i="2"/>
  <c r="AV171" i="2"/>
  <c r="AZ171" i="2"/>
  <c r="BD171" i="2"/>
  <c r="BH171" i="2"/>
  <c r="BL171" i="2"/>
  <c r="BP171" i="2"/>
  <c r="BT171" i="2"/>
  <c r="BX171" i="2"/>
  <c r="CB171" i="2"/>
  <c r="CF171" i="2"/>
  <c r="CJ171" i="2"/>
  <c r="CN171" i="2"/>
  <c r="CR171" i="2"/>
  <c r="CV171" i="2"/>
  <c r="CZ171" i="2"/>
  <c r="DD171" i="2"/>
  <c r="DH171" i="2"/>
  <c r="DL171" i="2"/>
  <c r="DP171" i="2"/>
  <c r="DT171" i="2"/>
  <c r="DX171" i="2"/>
  <c r="EB171" i="2"/>
  <c r="EF171" i="2"/>
  <c r="EJ171" i="2"/>
  <c r="EN171" i="2"/>
  <c r="ER171" i="2"/>
  <c r="EV171" i="2"/>
  <c r="EZ171" i="2"/>
  <c r="FD171" i="2"/>
  <c r="FH171" i="2"/>
  <c r="FL171" i="2"/>
  <c r="FP171" i="2"/>
  <c r="GJ171" i="2"/>
  <c r="GN171" i="2"/>
  <c r="GR171" i="2"/>
  <c r="GV171" i="2"/>
  <c r="GZ171" i="2"/>
  <c r="HD171" i="2"/>
  <c r="C172" i="2"/>
  <c r="O172" i="2"/>
  <c r="S172" i="2"/>
  <c r="W172" i="2"/>
  <c r="AA172" i="2"/>
  <c r="AE172" i="2"/>
  <c r="AI172" i="2"/>
  <c r="AM172" i="2"/>
  <c r="AQ172" i="2"/>
  <c r="AU172" i="2"/>
  <c r="AY172" i="2"/>
  <c r="BC172" i="2"/>
  <c r="BG172" i="2"/>
  <c r="BK172" i="2"/>
  <c r="BO172" i="2"/>
  <c r="BS172" i="2"/>
  <c r="BW172" i="2"/>
  <c r="CA172" i="2"/>
  <c r="CE172" i="2"/>
  <c r="CI172" i="2"/>
  <c r="CM172" i="2"/>
  <c r="CQ172" i="2"/>
  <c r="CU172" i="2"/>
  <c r="CY172" i="2"/>
  <c r="DC172" i="2"/>
  <c r="DG172" i="2"/>
  <c r="DK172" i="2"/>
  <c r="DO172" i="2"/>
  <c r="DS172" i="2"/>
  <c r="DW172" i="2"/>
  <c r="EA172" i="2"/>
  <c r="EE172" i="2"/>
  <c r="EI172" i="2"/>
  <c r="EM172" i="2"/>
  <c r="EQ172" i="2"/>
  <c r="EU172" i="2"/>
  <c r="EY172" i="2"/>
  <c r="FC172" i="2"/>
  <c r="FG172" i="2"/>
  <c r="FK172" i="2"/>
  <c r="FO172" i="2"/>
  <c r="FS172" i="2"/>
  <c r="GM172" i="2"/>
  <c r="GQ172" i="2"/>
  <c r="GU172" i="2"/>
  <c r="GY172" i="2"/>
  <c r="HC172" i="2"/>
  <c r="C173" i="2"/>
  <c r="O173" i="2"/>
  <c r="S173" i="2"/>
  <c r="W173" i="2"/>
  <c r="AA173" i="2"/>
  <c r="AE173" i="2"/>
  <c r="AI173" i="2"/>
  <c r="AM173" i="2"/>
  <c r="AQ173" i="2"/>
  <c r="AU173" i="2"/>
  <c r="AY173" i="2"/>
  <c r="BC173" i="2"/>
  <c r="BG173" i="2"/>
  <c r="BK173" i="2"/>
  <c r="BO173" i="2"/>
  <c r="BS173" i="2"/>
  <c r="BW173" i="2"/>
  <c r="CA173" i="2"/>
  <c r="CE173" i="2"/>
  <c r="CI173" i="2"/>
  <c r="CM173" i="2"/>
  <c r="CQ173" i="2"/>
  <c r="CU173" i="2"/>
  <c r="CY173" i="2"/>
  <c r="DC173" i="2"/>
  <c r="DG173" i="2"/>
  <c r="DK173" i="2"/>
  <c r="DO173" i="2"/>
  <c r="DS173" i="2"/>
  <c r="DW173" i="2"/>
  <c r="EA173" i="2"/>
  <c r="EE173" i="2"/>
  <c r="EI173" i="2"/>
  <c r="EM173" i="2"/>
  <c r="EQ173" i="2"/>
  <c r="EU173" i="2"/>
  <c r="EY173" i="2"/>
  <c r="FC173" i="2"/>
  <c r="FG173" i="2"/>
  <c r="FK173" i="2"/>
  <c r="FO173" i="2"/>
  <c r="FS173" i="2"/>
  <c r="GM173" i="2"/>
  <c r="GQ173" i="2"/>
  <c r="GU173" i="2"/>
  <c r="GY173" i="2"/>
  <c r="HC173" i="2"/>
  <c r="C174" i="2"/>
  <c r="O174" i="2"/>
  <c r="S174" i="2"/>
  <c r="W174" i="2"/>
  <c r="AA174" i="2"/>
  <c r="AE174" i="2"/>
  <c r="AI174" i="2"/>
  <c r="AM174" i="2"/>
  <c r="AQ174" i="2"/>
  <c r="AU174" i="2"/>
  <c r="AY174" i="2"/>
  <c r="BC174" i="2"/>
  <c r="BG174" i="2"/>
  <c r="BK174" i="2"/>
  <c r="BO174" i="2"/>
  <c r="BS174" i="2"/>
  <c r="BW174" i="2"/>
  <c r="CA174" i="2"/>
  <c r="CE174" i="2"/>
  <c r="CI174" i="2"/>
  <c r="CM174" i="2"/>
  <c r="CQ174" i="2"/>
  <c r="CU174" i="2"/>
  <c r="CY174" i="2"/>
  <c r="DC174" i="2"/>
  <c r="DG174" i="2"/>
  <c r="DK174" i="2"/>
  <c r="DO174" i="2"/>
  <c r="DS174" i="2"/>
  <c r="DW174" i="2"/>
  <c r="EA174" i="2"/>
  <c r="EE174" i="2"/>
  <c r="EI174" i="2"/>
  <c r="EM174" i="2"/>
  <c r="EQ174" i="2"/>
  <c r="EU174" i="2"/>
  <c r="EY174" i="2"/>
  <c r="FC174" i="2"/>
  <c r="FG174" i="2"/>
  <c r="FK174" i="2"/>
  <c r="FO174" i="2"/>
  <c r="FS174" i="2"/>
  <c r="GM174" i="2"/>
  <c r="GQ174" i="2"/>
  <c r="GU174" i="2"/>
  <c r="GY174" i="2"/>
  <c r="HC174" i="2"/>
  <c r="B175" i="2"/>
  <c r="N175" i="2"/>
  <c r="R175" i="2"/>
  <c r="V175" i="2"/>
  <c r="Z175" i="2"/>
  <c r="AD175" i="2"/>
  <c r="AH175" i="2"/>
  <c r="AL175" i="2"/>
  <c r="AP175" i="2"/>
  <c r="AT175" i="2"/>
  <c r="AX175" i="2"/>
  <c r="BB175" i="2"/>
  <c r="BF175" i="2"/>
  <c r="BJ175" i="2"/>
  <c r="BN175" i="2"/>
  <c r="BR175" i="2"/>
  <c r="BV175" i="2"/>
  <c r="BZ175" i="2"/>
  <c r="CD175" i="2"/>
  <c r="CH175" i="2"/>
  <c r="CL175" i="2"/>
  <c r="CP175" i="2"/>
  <c r="CT175" i="2"/>
  <c r="CX175" i="2"/>
  <c r="DB175" i="2"/>
  <c r="DF175" i="2"/>
  <c r="DJ175" i="2"/>
  <c r="DN175" i="2"/>
  <c r="DR175" i="2"/>
  <c r="DV175" i="2"/>
  <c r="DZ175" i="2"/>
  <c r="ED175" i="2"/>
  <c r="EH175" i="2"/>
  <c r="EL175" i="2"/>
  <c r="EP175" i="2"/>
  <c r="ET175" i="2"/>
  <c r="EX175" i="2"/>
  <c r="FB175" i="2"/>
  <c r="FF175" i="2"/>
  <c r="FJ175" i="2"/>
  <c r="FN175" i="2"/>
  <c r="FR175" i="2"/>
  <c r="FV175" i="2"/>
  <c r="GH175" i="2"/>
  <c r="GL175" i="2"/>
  <c r="GP175" i="2"/>
  <c r="GT175" i="2"/>
  <c r="GX175" i="2"/>
  <c r="HB175" i="2"/>
  <c r="A176" i="2"/>
  <c r="I176" i="2"/>
  <c r="Q176" i="2"/>
  <c r="U176" i="2"/>
  <c r="Y176" i="2"/>
  <c r="AC176" i="2"/>
  <c r="AG176" i="2"/>
  <c r="AK176" i="2"/>
  <c r="AO176" i="2"/>
  <c r="AS176" i="2"/>
  <c r="AW176" i="2"/>
  <c r="BA176" i="2"/>
  <c r="BE176" i="2"/>
  <c r="BI176" i="2"/>
  <c r="BM176" i="2"/>
  <c r="BQ176" i="2"/>
  <c r="BU176" i="2"/>
  <c r="BY176" i="2"/>
  <c r="CC176" i="2"/>
  <c r="CG176" i="2"/>
  <c r="CK176" i="2"/>
  <c r="CO176" i="2"/>
  <c r="CS176" i="2"/>
  <c r="CW176" i="2"/>
  <c r="DA176" i="2"/>
  <c r="DE176" i="2"/>
  <c r="DI176" i="2"/>
  <c r="DM176" i="2"/>
  <c r="DQ176" i="2"/>
  <c r="DU176" i="2"/>
  <c r="DY176" i="2"/>
  <c r="EC176" i="2"/>
  <c r="EG176" i="2"/>
  <c r="EK176" i="2"/>
  <c r="EO176" i="2"/>
  <c r="ES176" i="2"/>
  <c r="EW176" i="2"/>
  <c r="FA176" i="2"/>
  <c r="FE176" i="2"/>
  <c r="FI176" i="2"/>
  <c r="FM176" i="2"/>
  <c r="FQ176" i="2"/>
  <c r="GK176" i="2"/>
  <c r="GO176" i="2"/>
  <c r="GS176" i="2"/>
  <c r="GW176" i="2"/>
  <c r="HA176" i="2"/>
  <c r="A177" i="2"/>
  <c r="I177" i="2"/>
  <c r="Q177" i="2"/>
  <c r="U177" i="2"/>
  <c r="Y177" i="2"/>
  <c r="AC177" i="2"/>
  <c r="AG177" i="2"/>
  <c r="AK177" i="2"/>
  <c r="AO177" i="2"/>
  <c r="AS177" i="2"/>
  <c r="AW177" i="2"/>
  <c r="BA177" i="2"/>
  <c r="BE177" i="2"/>
  <c r="BI177" i="2"/>
  <c r="BM177" i="2"/>
  <c r="BQ177" i="2"/>
  <c r="BU177" i="2"/>
  <c r="BY177" i="2"/>
  <c r="CC177" i="2"/>
  <c r="CG177" i="2"/>
  <c r="CK177" i="2"/>
  <c r="CO177" i="2"/>
  <c r="CS177" i="2"/>
  <c r="CW177" i="2"/>
  <c r="DA177" i="2"/>
  <c r="DE177" i="2"/>
  <c r="DI177" i="2"/>
  <c r="DM177" i="2"/>
  <c r="DQ177" i="2"/>
  <c r="DU177" i="2"/>
  <c r="DY177" i="2"/>
  <c r="EC177" i="2"/>
  <c r="EG177" i="2"/>
  <c r="EK177" i="2"/>
  <c r="EO177" i="2"/>
  <c r="ES177" i="2"/>
  <c r="EW177" i="2"/>
  <c r="FA177" i="2"/>
  <c r="FE177" i="2"/>
  <c r="FI177" i="2"/>
  <c r="FM177" i="2"/>
  <c r="FQ177" i="2"/>
  <c r="GK177" i="2"/>
  <c r="GO177" i="2"/>
  <c r="GS177" i="2"/>
  <c r="GW177" i="2"/>
  <c r="HA177" i="2"/>
  <c r="A178" i="2"/>
  <c r="I178" i="2"/>
  <c r="Q178" i="2"/>
  <c r="U178" i="2"/>
  <c r="Y178" i="2"/>
  <c r="AC178" i="2"/>
  <c r="AG178" i="2"/>
  <c r="AK178" i="2"/>
  <c r="AO178" i="2"/>
  <c r="AS178" i="2"/>
  <c r="AW178" i="2"/>
  <c r="BA178" i="2"/>
  <c r="BE178" i="2"/>
  <c r="BI178" i="2"/>
  <c r="BM178" i="2"/>
  <c r="BQ178" i="2"/>
  <c r="BU178" i="2"/>
  <c r="BY178" i="2"/>
  <c r="CC178" i="2"/>
  <c r="CG178" i="2"/>
  <c r="CK178" i="2"/>
  <c r="CO178" i="2"/>
  <c r="CS178" i="2"/>
  <c r="CW178" i="2"/>
  <c r="DA178" i="2"/>
  <c r="DE178" i="2"/>
  <c r="DI178" i="2"/>
  <c r="DM178" i="2"/>
  <c r="DQ178" i="2"/>
  <c r="DU178" i="2"/>
  <c r="DY178" i="2"/>
  <c r="EC178" i="2"/>
  <c r="EG178" i="2"/>
  <c r="EK178" i="2"/>
  <c r="EO178" i="2"/>
  <c r="ES178" i="2"/>
  <c r="EW178" i="2"/>
  <c r="FA178" i="2"/>
  <c r="FE178" i="2"/>
  <c r="FI178" i="2"/>
  <c r="FM178" i="2"/>
  <c r="FQ178" i="2"/>
  <c r="GK178" i="2"/>
  <c r="GO178" i="2"/>
  <c r="GS178" i="2"/>
  <c r="GW178" i="2"/>
  <c r="HA178" i="2"/>
  <c r="D179" i="2"/>
  <c r="P179" i="2"/>
  <c r="T179" i="2"/>
  <c r="X179" i="2"/>
  <c r="AB179" i="2"/>
  <c r="AF179" i="2"/>
  <c r="AJ179" i="2"/>
  <c r="AN179" i="2"/>
  <c r="AR179" i="2"/>
  <c r="AV179" i="2"/>
  <c r="AZ179" i="2"/>
  <c r="BD179" i="2"/>
  <c r="BH179" i="2"/>
  <c r="BL179" i="2"/>
  <c r="BP179" i="2"/>
  <c r="BT179" i="2"/>
  <c r="BX179" i="2"/>
  <c r="CB179" i="2"/>
  <c r="CF179" i="2"/>
  <c r="CJ179" i="2"/>
  <c r="CN179" i="2"/>
  <c r="CR179" i="2"/>
  <c r="CV179" i="2"/>
  <c r="CZ179" i="2"/>
  <c r="DD179" i="2"/>
  <c r="DH179" i="2"/>
  <c r="DL179" i="2"/>
  <c r="DP179" i="2"/>
  <c r="DT179" i="2"/>
  <c r="DX179" i="2"/>
  <c r="EB179" i="2"/>
  <c r="EF179" i="2"/>
  <c r="EJ179" i="2"/>
  <c r="EN179" i="2"/>
  <c r="ER179" i="2"/>
  <c r="EV179" i="2"/>
  <c r="EZ179" i="2"/>
  <c r="FD179" i="2"/>
  <c r="FH179" i="2"/>
  <c r="FL179" i="2"/>
  <c r="FP179" i="2"/>
  <c r="GJ179" i="2"/>
  <c r="GN179" i="2"/>
  <c r="GR179" i="2"/>
  <c r="GV179" i="2"/>
  <c r="GZ179" i="2"/>
  <c r="HD179" i="2"/>
  <c r="C180" i="2"/>
  <c r="O180" i="2"/>
  <c r="S180" i="2"/>
  <c r="W180" i="2"/>
  <c r="AA180" i="2"/>
  <c r="AE180" i="2"/>
  <c r="AI180" i="2"/>
  <c r="AM180" i="2"/>
  <c r="AQ180" i="2"/>
  <c r="AU180" i="2"/>
  <c r="AY180" i="2"/>
  <c r="BC180" i="2"/>
  <c r="BG180" i="2"/>
  <c r="BK180" i="2"/>
  <c r="BO180" i="2"/>
  <c r="BS180" i="2"/>
  <c r="BW180" i="2"/>
  <c r="CA180" i="2"/>
  <c r="CE180" i="2"/>
  <c r="CI180" i="2"/>
  <c r="CM180" i="2"/>
  <c r="CQ180" i="2"/>
  <c r="CU180" i="2"/>
  <c r="CY180" i="2"/>
  <c r="DC180" i="2"/>
  <c r="DG180" i="2"/>
  <c r="DK180" i="2"/>
  <c r="DO180" i="2"/>
  <c r="DS180" i="2"/>
  <c r="DW180" i="2"/>
  <c r="EA180" i="2"/>
  <c r="EE180" i="2"/>
  <c r="EI180" i="2"/>
  <c r="EM180" i="2"/>
  <c r="EQ180" i="2"/>
  <c r="EU180" i="2"/>
  <c r="EY180" i="2"/>
  <c r="FC180" i="2"/>
  <c r="FG180" i="2"/>
  <c r="FK180" i="2"/>
  <c r="FO180" i="2"/>
  <c r="FS180" i="2"/>
  <c r="GM180" i="2"/>
  <c r="GQ180" i="2"/>
  <c r="GU180" i="2"/>
  <c r="GY180" i="2"/>
  <c r="HC180" i="2"/>
  <c r="C181" i="2"/>
  <c r="O181" i="2"/>
  <c r="S181" i="2"/>
  <c r="W181" i="2"/>
  <c r="AA181" i="2"/>
  <c r="AE181" i="2"/>
  <c r="AI181" i="2"/>
  <c r="AM181" i="2"/>
  <c r="AQ181" i="2"/>
  <c r="AU181" i="2"/>
  <c r="AY181" i="2"/>
  <c r="BC181" i="2"/>
  <c r="BG181" i="2"/>
  <c r="BK181" i="2"/>
  <c r="BO181" i="2"/>
  <c r="BS181" i="2"/>
  <c r="BW181" i="2"/>
  <c r="CA181" i="2"/>
  <c r="CE181" i="2"/>
  <c r="CI181" i="2"/>
  <c r="CM181" i="2"/>
  <c r="CQ181" i="2"/>
  <c r="CU181" i="2"/>
  <c r="CY181" i="2"/>
  <c r="DC181" i="2"/>
  <c r="DG181" i="2"/>
  <c r="DK181" i="2"/>
  <c r="DO181" i="2"/>
  <c r="DS181" i="2"/>
  <c r="DW181" i="2"/>
  <c r="EA181" i="2"/>
  <c r="EE181" i="2"/>
  <c r="EI181" i="2"/>
  <c r="EM181" i="2"/>
  <c r="EQ181" i="2"/>
  <c r="EU181" i="2"/>
  <c r="EY181" i="2"/>
  <c r="FC181" i="2"/>
  <c r="FG181" i="2"/>
  <c r="FK181" i="2"/>
  <c r="FO181" i="2"/>
  <c r="FS181" i="2"/>
  <c r="GM181" i="2"/>
  <c r="GQ181" i="2"/>
  <c r="GU181" i="2"/>
  <c r="GY181" i="2"/>
  <c r="HC181" i="2"/>
  <c r="C182" i="2"/>
  <c r="O182" i="2"/>
  <c r="S182" i="2"/>
  <c r="W182" i="2"/>
  <c r="AA182" i="2"/>
  <c r="AE182" i="2"/>
  <c r="AI182" i="2"/>
  <c r="AM182" i="2"/>
  <c r="AQ182" i="2"/>
  <c r="AU182" i="2"/>
  <c r="AY182" i="2"/>
  <c r="BC182" i="2"/>
  <c r="BG182" i="2"/>
  <c r="BK182" i="2"/>
  <c r="BO182" i="2"/>
  <c r="BS182" i="2"/>
  <c r="BW182" i="2"/>
  <c r="CA182" i="2"/>
  <c r="CE182" i="2"/>
  <c r="CI182" i="2"/>
  <c r="CM182" i="2"/>
  <c r="CQ182" i="2"/>
  <c r="CU182" i="2"/>
  <c r="CY182" i="2"/>
  <c r="DC182" i="2"/>
  <c r="DG182" i="2"/>
  <c r="DK182" i="2"/>
  <c r="DO182" i="2"/>
  <c r="DS182" i="2"/>
  <c r="DW182" i="2"/>
  <c r="EA182" i="2"/>
  <c r="EE182" i="2"/>
  <c r="EI182" i="2"/>
  <c r="EM182" i="2"/>
  <c r="EQ182" i="2"/>
  <c r="EU182" i="2"/>
  <c r="EY182" i="2"/>
  <c r="FC182" i="2"/>
  <c r="FG182" i="2"/>
  <c r="FK182" i="2"/>
  <c r="FO182" i="2"/>
  <c r="FS182" i="2"/>
  <c r="GM182" i="2"/>
  <c r="GQ182" i="2"/>
  <c r="GU182" i="2"/>
  <c r="GY182" i="2"/>
  <c r="HC182" i="2"/>
  <c r="B183" i="2"/>
  <c r="N183" i="2"/>
  <c r="R183" i="2"/>
  <c r="V183" i="2"/>
  <c r="Z183" i="2"/>
  <c r="AD183" i="2"/>
  <c r="AH183" i="2"/>
  <c r="AL183" i="2"/>
  <c r="AP183" i="2"/>
  <c r="AT183" i="2"/>
  <c r="AX183" i="2"/>
  <c r="BB183" i="2"/>
  <c r="BF183" i="2"/>
  <c r="BJ183" i="2"/>
  <c r="BN183" i="2"/>
  <c r="BR183" i="2"/>
  <c r="BV183" i="2"/>
  <c r="BZ183" i="2"/>
  <c r="CD183" i="2"/>
  <c r="CH183" i="2"/>
  <c r="CL183" i="2"/>
  <c r="CP183" i="2"/>
  <c r="CT183" i="2"/>
  <c r="CX183" i="2"/>
  <c r="DB183" i="2"/>
  <c r="DF183" i="2"/>
  <c r="DJ183" i="2"/>
  <c r="DN183" i="2"/>
  <c r="DR183" i="2"/>
  <c r="DV183" i="2"/>
  <c r="DZ183" i="2"/>
  <c r="ED183" i="2"/>
  <c r="EH183" i="2"/>
  <c r="EL183" i="2"/>
  <c r="EP183" i="2"/>
  <c r="ET183" i="2"/>
  <c r="EX183" i="2"/>
  <c r="FB183" i="2"/>
  <c r="FF183" i="2"/>
  <c r="FJ183" i="2"/>
  <c r="FN183" i="2"/>
  <c r="FR183" i="2"/>
  <c r="GH183" i="2"/>
  <c r="GL183" i="2"/>
  <c r="GP183" i="2"/>
  <c r="GT183" i="2"/>
  <c r="GX183" i="2"/>
  <c r="HB183" i="2"/>
  <c r="B184" i="2"/>
  <c r="N184" i="2"/>
  <c r="R184" i="2"/>
  <c r="V184" i="2"/>
  <c r="Z184" i="2"/>
  <c r="AD184" i="2"/>
  <c r="AH184" i="2"/>
  <c r="AL184" i="2"/>
  <c r="AP184" i="2"/>
  <c r="AT184" i="2"/>
  <c r="AX184" i="2"/>
  <c r="BB184" i="2"/>
  <c r="BF184" i="2"/>
  <c r="BJ184" i="2"/>
  <c r="BN184" i="2"/>
  <c r="BR184" i="2"/>
  <c r="BV184" i="2"/>
  <c r="BZ184" i="2"/>
  <c r="CD184" i="2"/>
  <c r="CH184" i="2"/>
  <c r="CL184" i="2"/>
  <c r="CP184" i="2"/>
  <c r="CT184" i="2"/>
  <c r="CX184" i="2"/>
  <c r="DB184" i="2"/>
  <c r="DF184" i="2"/>
  <c r="DJ184" i="2"/>
  <c r="DN184" i="2"/>
  <c r="DR184" i="2"/>
  <c r="DV184" i="2"/>
  <c r="DZ184" i="2"/>
  <c r="ED184" i="2"/>
  <c r="EH184" i="2"/>
  <c r="EL184" i="2"/>
  <c r="EP184" i="2"/>
  <c r="ET184" i="2"/>
  <c r="EX184" i="2"/>
  <c r="FB184" i="2"/>
  <c r="FF184" i="2"/>
  <c r="FJ184" i="2"/>
  <c r="FN184" i="2"/>
  <c r="FR184" i="2"/>
  <c r="GH184" i="2"/>
  <c r="GL184" i="2"/>
  <c r="GP184" i="2"/>
  <c r="GT184" i="2"/>
  <c r="GX184" i="2"/>
  <c r="HB184" i="2"/>
  <c r="B185" i="2"/>
  <c r="N185" i="2"/>
  <c r="R185" i="2"/>
  <c r="V185" i="2"/>
  <c r="Z185" i="2"/>
  <c r="AD185" i="2"/>
  <c r="AH185" i="2"/>
  <c r="AL185" i="2"/>
  <c r="AP185" i="2"/>
  <c r="AT185" i="2"/>
  <c r="AX185" i="2"/>
  <c r="BB185" i="2"/>
  <c r="BF185" i="2"/>
  <c r="BJ185" i="2"/>
  <c r="BN185" i="2"/>
  <c r="BR185" i="2"/>
  <c r="BV185" i="2"/>
  <c r="BZ185" i="2"/>
  <c r="CD185" i="2"/>
  <c r="CH185" i="2"/>
  <c r="CL185" i="2"/>
  <c r="CP185" i="2"/>
  <c r="CT185" i="2"/>
  <c r="CX185" i="2"/>
  <c r="DB185" i="2"/>
  <c r="DF185" i="2"/>
  <c r="DJ185" i="2"/>
  <c r="DN185" i="2"/>
  <c r="DR185" i="2"/>
  <c r="DV185" i="2"/>
  <c r="DZ185" i="2"/>
  <c r="ED185" i="2"/>
  <c r="EH185" i="2"/>
  <c r="EL185" i="2"/>
  <c r="EP185" i="2"/>
  <c r="ET185" i="2"/>
  <c r="EX185" i="2"/>
  <c r="FB185" i="2"/>
  <c r="FF185" i="2"/>
  <c r="FJ185" i="2"/>
  <c r="FN185" i="2"/>
  <c r="FR185" i="2"/>
  <c r="AU113" i="2"/>
  <c r="AW118" i="2"/>
  <c r="AG124" i="2"/>
  <c r="CG125" i="2"/>
  <c r="EG126" i="2"/>
  <c r="AI129" i="2"/>
  <c r="AQ130" i="2"/>
  <c r="FO130" i="2"/>
  <c r="CP131" i="2"/>
  <c r="Q132" i="2"/>
  <c r="EO132" i="2"/>
  <c r="O133" i="2"/>
  <c r="CA133" i="2"/>
  <c r="EM133" i="2"/>
  <c r="GY133" i="2"/>
  <c r="BO134" i="2"/>
  <c r="EA134" i="2"/>
  <c r="GM134" i="2"/>
  <c r="BB135" i="2"/>
  <c r="DN135" i="2"/>
  <c r="AO136" i="2"/>
  <c r="DA136" i="2"/>
  <c r="FM136" i="2"/>
  <c r="AC137" i="2"/>
  <c r="CO137" i="2"/>
  <c r="FA137" i="2"/>
  <c r="Q138" i="2"/>
  <c r="CC138" i="2"/>
  <c r="EO138" i="2"/>
  <c r="HA138" i="2"/>
  <c r="BP139" i="2"/>
  <c r="EB139" i="2"/>
  <c r="GN139" i="2"/>
  <c r="BC140" i="2"/>
  <c r="DO140" i="2"/>
  <c r="AQ141" i="2"/>
  <c r="DC141" i="2"/>
  <c r="FO141" i="2"/>
  <c r="P142" i="2"/>
  <c r="AN142" i="2"/>
  <c r="BI142" i="2"/>
  <c r="CE142" i="2"/>
  <c r="CZ142" i="2"/>
  <c r="DU142" i="2"/>
  <c r="EQ142" i="2"/>
  <c r="FL142" i="2"/>
  <c r="HC142" i="2"/>
  <c r="AA143" i="2"/>
  <c r="AV143" i="2"/>
  <c r="BR143" i="2"/>
  <c r="CM143" i="2"/>
  <c r="DH143" i="2"/>
  <c r="ED143" i="2"/>
  <c r="EY143" i="2"/>
  <c r="FS143" i="2"/>
  <c r="GY143" i="2"/>
  <c r="R144" i="2"/>
  <c r="AH144" i="2"/>
  <c r="AX144" i="2"/>
  <c r="BN144" i="2"/>
  <c r="CD144" i="2"/>
  <c r="CT144" i="2"/>
  <c r="DJ144" i="2"/>
  <c r="DZ144" i="2"/>
  <c r="EP144" i="2"/>
  <c r="FF144" i="2"/>
  <c r="GL144" i="2"/>
  <c r="HB144" i="2"/>
  <c r="V145" i="2"/>
  <c r="AL145" i="2"/>
  <c r="BB145" i="2"/>
  <c r="BR145" i="2"/>
  <c r="CH145" i="2"/>
  <c r="CX145" i="2"/>
  <c r="DN145" i="2"/>
  <c r="ED145" i="2"/>
  <c r="ET145" i="2"/>
  <c r="FJ145" i="2"/>
  <c r="GP145" i="2"/>
  <c r="B146" i="2"/>
  <c r="Z146" i="2"/>
  <c r="AP146" i="2"/>
  <c r="BF146" i="2"/>
  <c r="BV146" i="2"/>
  <c r="CL146" i="2"/>
  <c r="DB146" i="2"/>
  <c r="DR146" i="2"/>
  <c r="EH146" i="2"/>
  <c r="EX146" i="2"/>
  <c r="FN146" i="2"/>
  <c r="GT146" i="2"/>
  <c r="I147" i="2"/>
  <c r="AC147" i="2"/>
  <c r="AS147" i="2"/>
  <c r="BI147" i="2"/>
  <c r="BY147" i="2"/>
  <c r="CO147" i="2"/>
  <c r="DE147" i="2"/>
  <c r="DU147" i="2"/>
  <c r="EK147" i="2"/>
  <c r="FA147" i="2"/>
  <c r="FQ147" i="2"/>
  <c r="GW147" i="2"/>
  <c r="P148" i="2"/>
  <c r="AF148" i="2"/>
  <c r="AV148" i="2"/>
  <c r="BL148" i="2"/>
  <c r="CB148" i="2"/>
  <c r="CR148" i="2"/>
  <c r="DH148" i="2"/>
  <c r="DX148" i="2"/>
  <c r="EN148" i="2"/>
  <c r="FD148" i="2"/>
  <c r="GJ148" i="2"/>
  <c r="GZ148" i="2"/>
  <c r="T149" i="2"/>
  <c r="AJ149" i="2"/>
  <c r="AZ149" i="2"/>
  <c r="BP149" i="2"/>
  <c r="CF149" i="2"/>
  <c r="CV149" i="2"/>
  <c r="DL149" i="2"/>
  <c r="EB149" i="2"/>
  <c r="ER149" i="2"/>
  <c r="FH149" i="2"/>
  <c r="GN149" i="2"/>
  <c r="HD149" i="2"/>
  <c r="X150" i="2"/>
  <c r="AN150" i="2"/>
  <c r="BD150" i="2"/>
  <c r="BT150" i="2"/>
  <c r="CJ150" i="2"/>
  <c r="CZ150" i="2"/>
  <c r="DP150" i="2"/>
  <c r="EF150" i="2"/>
  <c r="EV150" i="2"/>
  <c r="FL150" i="2"/>
  <c r="GR150" i="2"/>
  <c r="C151" i="2"/>
  <c r="AA151" i="2"/>
  <c r="AQ151" i="2"/>
  <c r="BG151" i="2"/>
  <c r="BW151" i="2"/>
  <c r="CM151" i="2"/>
  <c r="DC151" i="2"/>
  <c r="DS151" i="2"/>
  <c r="EI151" i="2"/>
  <c r="EY151" i="2"/>
  <c r="FO151" i="2"/>
  <c r="GU151" i="2"/>
  <c r="N152" i="2"/>
  <c r="AD152" i="2"/>
  <c r="AT152" i="2"/>
  <c r="BJ152" i="2"/>
  <c r="BZ152" i="2"/>
  <c r="CP152" i="2"/>
  <c r="DF152" i="2"/>
  <c r="DV152" i="2"/>
  <c r="EL152" i="2"/>
  <c r="FB152" i="2"/>
  <c r="FR152" i="2"/>
  <c r="GH152" i="2"/>
  <c r="GX152" i="2"/>
  <c r="R153" i="2"/>
  <c r="AH153" i="2"/>
  <c r="AX153" i="2"/>
  <c r="BN153" i="2"/>
  <c r="CD153" i="2"/>
  <c r="CT153" i="2"/>
  <c r="DJ153" i="2"/>
  <c r="DZ153" i="2"/>
  <c r="EP153" i="2"/>
  <c r="FF153" i="2"/>
  <c r="GL153" i="2"/>
  <c r="HB153" i="2"/>
  <c r="V154" i="2"/>
  <c r="AL154" i="2"/>
  <c r="BB154" i="2"/>
  <c r="BR154" i="2"/>
  <c r="CH154" i="2"/>
  <c r="CX154" i="2"/>
  <c r="DN154" i="2"/>
  <c r="ED154" i="2"/>
  <c r="ET154" i="2"/>
  <c r="FJ154" i="2"/>
  <c r="GP154" i="2"/>
  <c r="A155" i="2"/>
  <c r="Y155" i="2"/>
  <c r="AO155" i="2"/>
  <c r="BE155" i="2"/>
  <c r="BU155" i="2"/>
  <c r="CK155" i="2"/>
  <c r="DA155" i="2"/>
  <c r="DQ155" i="2"/>
  <c r="EG155" i="2"/>
  <c r="EW155" i="2"/>
  <c r="FM155" i="2"/>
  <c r="GS155" i="2"/>
  <c r="D156" i="2"/>
  <c r="AB156" i="2"/>
  <c r="AR156" i="2"/>
  <c r="BH156" i="2"/>
  <c r="BX156" i="2"/>
  <c r="CN156" i="2"/>
  <c r="DD156" i="2"/>
  <c r="DT156" i="2"/>
  <c r="EJ156" i="2"/>
  <c r="EZ156" i="2"/>
  <c r="FP156" i="2"/>
  <c r="GV156" i="2"/>
  <c r="P157" i="2"/>
  <c r="AF157" i="2"/>
  <c r="AV157" i="2"/>
  <c r="BL157" i="2"/>
  <c r="CB157" i="2"/>
  <c r="CR157" i="2"/>
  <c r="DH157" i="2"/>
  <c r="DX157" i="2"/>
  <c r="EN157" i="2"/>
  <c r="FD157" i="2"/>
  <c r="GJ157" i="2"/>
  <c r="GZ157" i="2"/>
  <c r="T158" i="2"/>
  <c r="AJ158" i="2"/>
  <c r="AZ158" i="2"/>
  <c r="BP158" i="2"/>
  <c r="CF158" i="2"/>
  <c r="CV158" i="2"/>
  <c r="DL158" i="2"/>
  <c r="EB158" i="2"/>
  <c r="ER158" i="2"/>
  <c r="FH158" i="2"/>
  <c r="GN158" i="2"/>
  <c r="HD158" i="2"/>
  <c r="W159" i="2"/>
  <c r="AM159" i="2"/>
  <c r="BC159" i="2"/>
  <c r="BS159" i="2"/>
  <c r="CI159" i="2"/>
  <c r="CY159" i="2"/>
  <c r="DO159" i="2"/>
  <c r="EE159" i="2"/>
  <c r="EU159" i="2"/>
  <c r="FK159" i="2"/>
  <c r="GQ159" i="2"/>
  <c r="B160" i="2"/>
  <c r="Z160" i="2"/>
  <c r="AP160" i="2"/>
  <c r="BF160" i="2"/>
  <c r="BV160" i="2"/>
  <c r="CL160" i="2"/>
  <c r="DB160" i="2"/>
  <c r="DR160" i="2"/>
  <c r="EH160" i="2"/>
  <c r="EX160" i="2"/>
  <c r="FN160" i="2"/>
  <c r="GT160" i="2"/>
  <c r="N161" i="2"/>
  <c r="AD161" i="2"/>
  <c r="AT161" i="2"/>
  <c r="BJ161" i="2"/>
  <c r="BZ161" i="2"/>
  <c r="CP161" i="2"/>
  <c r="DF161" i="2"/>
  <c r="DV161" i="2"/>
  <c r="EL161" i="2"/>
  <c r="FB161" i="2"/>
  <c r="FR161" i="2"/>
  <c r="GH161" i="2"/>
  <c r="GX161" i="2"/>
  <c r="R162" i="2"/>
  <c r="AH162" i="2"/>
  <c r="AX162" i="2"/>
  <c r="BN162" i="2"/>
  <c r="CD162" i="2"/>
  <c r="CT162" i="2"/>
  <c r="DJ162" i="2"/>
  <c r="DZ162" i="2"/>
  <c r="EP162" i="2"/>
  <c r="FF162" i="2"/>
  <c r="FV162" i="2"/>
  <c r="GL162" i="2"/>
  <c r="HB162" i="2"/>
  <c r="U163" i="2"/>
  <c r="AK163" i="2"/>
  <c r="BA163" i="2"/>
  <c r="BQ163" i="2"/>
  <c r="CG163" i="2"/>
  <c r="CW163" i="2"/>
  <c r="DM163" i="2"/>
  <c r="EC163" i="2"/>
  <c r="ES163" i="2"/>
  <c r="FI163" i="2"/>
  <c r="GO163" i="2"/>
  <c r="X164" i="2"/>
  <c r="AN164" i="2"/>
  <c r="BD164" i="2"/>
  <c r="BT164" i="2"/>
  <c r="CJ164" i="2"/>
  <c r="CZ164" i="2"/>
  <c r="DP164" i="2"/>
  <c r="EF164" i="2"/>
  <c r="EV164" i="2"/>
  <c r="FL164" i="2"/>
  <c r="GR164" i="2"/>
  <c r="D165" i="2"/>
  <c r="AB165" i="2"/>
  <c r="AR165" i="2"/>
  <c r="BH165" i="2"/>
  <c r="BX165" i="2"/>
  <c r="CN165" i="2"/>
  <c r="DD165" i="2"/>
  <c r="DT165" i="2"/>
  <c r="EJ165" i="2"/>
  <c r="EV165" i="2"/>
  <c r="FD165" i="2"/>
  <c r="FL165" i="2"/>
  <c r="FR165" i="2"/>
  <c r="GJ165" i="2"/>
  <c r="GN165" i="2"/>
  <c r="GR165" i="2"/>
  <c r="GV165" i="2"/>
  <c r="GZ165" i="2"/>
  <c r="HD165" i="2"/>
  <c r="D166" i="2"/>
  <c r="P166" i="2"/>
  <c r="T166" i="2"/>
  <c r="X166" i="2"/>
  <c r="AB166" i="2"/>
  <c r="AF166" i="2"/>
  <c r="AJ166" i="2"/>
  <c r="AN166" i="2"/>
  <c r="AR166" i="2"/>
  <c r="AV166" i="2"/>
  <c r="AZ166" i="2"/>
  <c r="BD166" i="2"/>
  <c r="BH166" i="2"/>
  <c r="BL166" i="2"/>
  <c r="BP166" i="2"/>
  <c r="BT166" i="2"/>
  <c r="BX166" i="2"/>
  <c r="CB166" i="2"/>
  <c r="CF166" i="2"/>
  <c r="CJ166" i="2"/>
  <c r="CN166" i="2"/>
  <c r="CR166" i="2"/>
  <c r="CV166" i="2"/>
  <c r="CZ166" i="2"/>
  <c r="DD166" i="2"/>
  <c r="DH166" i="2"/>
  <c r="DL166" i="2"/>
  <c r="DP166" i="2"/>
  <c r="DT166" i="2"/>
  <c r="DX166" i="2"/>
  <c r="EB166" i="2"/>
  <c r="EF166" i="2"/>
  <c r="EJ166" i="2"/>
  <c r="EN166" i="2"/>
  <c r="ER166" i="2"/>
  <c r="EV166" i="2"/>
  <c r="EZ166" i="2"/>
  <c r="FD166" i="2"/>
  <c r="FH166" i="2"/>
  <c r="FL166" i="2"/>
  <c r="FP166" i="2"/>
  <c r="FT166" i="2"/>
  <c r="GJ166" i="2"/>
  <c r="GN166" i="2"/>
  <c r="GR166" i="2"/>
  <c r="GV166" i="2"/>
  <c r="GZ166" i="2"/>
  <c r="HD166" i="2"/>
  <c r="C167" i="2"/>
  <c r="O167" i="2"/>
  <c r="S167" i="2"/>
  <c r="W167" i="2"/>
  <c r="AA167" i="2"/>
  <c r="AE167" i="2"/>
  <c r="AI167" i="2"/>
  <c r="AM167" i="2"/>
  <c r="AQ167" i="2"/>
  <c r="AU167" i="2"/>
  <c r="AY167" i="2"/>
  <c r="BC167" i="2"/>
  <c r="BG167" i="2"/>
  <c r="BK167" i="2"/>
  <c r="BO167" i="2"/>
  <c r="BS167" i="2"/>
  <c r="BW167" i="2"/>
  <c r="CA167" i="2"/>
  <c r="CE167" i="2"/>
  <c r="CI167" i="2"/>
  <c r="CM167" i="2"/>
  <c r="CQ167" i="2"/>
  <c r="CU167" i="2"/>
  <c r="CY167" i="2"/>
  <c r="DC167" i="2"/>
  <c r="DG167" i="2"/>
  <c r="DK167" i="2"/>
  <c r="DO167" i="2"/>
  <c r="DS167" i="2"/>
  <c r="DW167" i="2"/>
  <c r="EA167" i="2"/>
  <c r="EE167" i="2"/>
  <c r="EI167" i="2"/>
  <c r="EM167" i="2"/>
  <c r="EQ167" i="2"/>
  <c r="EU167" i="2"/>
  <c r="EY167" i="2"/>
  <c r="FC167" i="2"/>
  <c r="FG167" i="2"/>
  <c r="FK167" i="2"/>
  <c r="FO167" i="2"/>
  <c r="FS167" i="2"/>
  <c r="GM167" i="2"/>
  <c r="GQ167" i="2"/>
  <c r="GU167" i="2"/>
  <c r="GY167" i="2"/>
  <c r="HC167" i="2"/>
  <c r="B168" i="2"/>
  <c r="N168" i="2"/>
  <c r="R168" i="2"/>
  <c r="V168" i="2"/>
  <c r="Z168" i="2"/>
  <c r="AD168" i="2"/>
  <c r="AH168" i="2"/>
  <c r="AL168" i="2"/>
  <c r="AP168" i="2"/>
  <c r="AT168" i="2"/>
  <c r="AX168" i="2"/>
  <c r="BB168" i="2"/>
  <c r="BF168" i="2"/>
  <c r="BJ168" i="2"/>
  <c r="BN168" i="2"/>
  <c r="BR168" i="2"/>
  <c r="BV168" i="2"/>
  <c r="BZ168" i="2"/>
  <c r="CD168" i="2"/>
  <c r="CH168" i="2"/>
  <c r="CL168" i="2"/>
  <c r="CP168" i="2"/>
  <c r="CT168" i="2"/>
  <c r="CX168" i="2"/>
  <c r="DB168" i="2"/>
  <c r="DF168" i="2"/>
  <c r="DJ168" i="2"/>
  <c r="DN168" i="2"/>
  <c r="DR168" i="2"/>
  <c r="DV168" i="2"/>
  <c r="DZ168" i="2"/>
  <c r="ED168" i="2"/>
  <c r="EH168" i="2"/>
  <c r="EL168" i="2"/>
  <c r="EP168" i="2"/>
  <c r="ET168" i="2"/>
  <c r="EX168" i="2"/>
  <c r="FB168" i="2"/>
  <c r="FF168" i="2"/>
  <c r="FJ168" i="2"/>
  <c r="FN168" i="2"/>
  <c r="FR168" i="2"/>
  <c r="GH168" i="2"/>
  <c r="GL168" i="2"/>
  <c r="GP168" i="2"/>
  <c r="GT168" i="2"/>
  <c r="GX168" i="2"/>
  <c r="HB168" i="2"/>
  <c r="B169" i="2"/>
  <c r="N169" i="2"/>
  <c r="R169" i="2"/>
  <c r="V169" i="2"/>
  <c r="Z169" i="2"/>
  <c r="AD169" i="2"/>
  <c r="AH169" i="2"/>
  <c r="AL169" i="2"/>
  <c r="AP169" i="2"/>
  <c r="AT169" i="2"/>
  <c r="AX169" i="2"/>
  <c r="BB169" i="2"/>
  <c r="BF169" i="2"/>
  <c r="BJ169" i="2"/>
  <c r="BN169" i="2"/>
  <c r="BR169" i="2"/>
  <c r="BV169" i="2"/>
  <c r="BZ169" i="2"/>
  <c r="CD169" i="2"/>
  <c r="CH169" i="2"/>
  <c r="CL169" i="2"/>
  <c r="CP169" i="2"/>
  <c r="CT169" i="2"/>
  <c r="CX169" i="2"/>
  <c r="DB169" i="2"/>
  <c r="DF169" i="2"/>
  <c r="DJ169" i="2"/>
  <c r="DN169" i="2"/>
  <c r="DR169" i="2"/>
  <c r="DV169" i="2"/>
  <c r="DZ169" i="2"/>
  <c r="ED169" i="2"/>
  <c r="EH169" i="2"/>
  <c r="EL169" i="2"/>
  <c r="EP169" i="2"/>
  <c r="ET169" i="2"/>
  <c r="EX169" i="2"/>
  <c r="FB169" i="2"/>
  <c r="FF169" i="2"/>
  <c r="FJ169" i="2"/>
  <c r="FN169" i="2"/>
  <c r="FR169" i="2"/>
  <c r="GH169" i="2"/>
  <c r="GL169" i="2"/>
  <c r="GP169" i="2"/>
  <c r="GT169" i="2"/>
  <c r="GX169" i="2"/>
  <c r="HB169" i="2"/>
  <c r="B170" i="2"/>
  <c r="N170" i="2"/>
  <c r="R170" i="2"/>
  <c r="V170" i="2"/>
  <c r="Z170" i="2"/>
  <c r="AD170" i="2"/>
  <c r="AH170" i="2"/>
  <c r="AL170" i="2"/>
  <c r="AP170" i="2"/>
  <c r="AT170" i="2"/>
  <c r="AX170" i="2"/>
  <c r="BB170" i="2"/>
  <c r="BF170" i="2"/>
  <c r="BJ170" i="2"/>
  <c r="BN170" i="2"/>
  <c r="BR170" i="2"/>
  <c r="BV170" i="2"/>
  <c r="BZ170" i="2"/>
  <c r="CD170" i="2"/>
  <c r="CH170" i="2"/>
  <c r="CL170" i="2"/>
  <c r="CP170" i="2"/>
  <c r="CT170" i="2"/>
  <c r="CX170" i="2"/>
  <c r="DB170" i="2"/>
  <c r="DF170" i="2"/>
  <c r="DJ170" i="2"/>
  <c r="DN170" i="2"/>
  <c r="DR170" i="2"/>
  <c r="DV170" i="2"/>
  <c r="DZ170" i="2"/>
  <c r="ED170" i="2"/>
  <c r="EH170" i="2"/>
  <c r="EL170" i="2"/>
  <c r="EP170" i="2"/>
  <c r="ET170" i="2"/>
  <c r="EX170" i="2"/>
  <c r="FB170" i="2"/>
  <c r="FF170" i="2"/>
  <c r="FJ170" i="2"/>
  <c r="FN170" i="2"/>
  <c r="FR170" i="2"/>
  <c r="GH170" i="2"/>
  <c r="GL170" i="2"/>
  <c r="GP170" i="2"/>
  <c r="GT170" i="2"/>
  <c r="GX170" i="2"/>
  <c r="HB170" i="2"/>
  <c r="A171" i="2"/>
  <c r="I171" i="2"/>
  <c r="Q171" i="2"/>
  <c r="U171" i="2"/>
  <c r="Y171" i="2"/>
  <c r="AC171" i="2"/>
  <c r="AG171" i="2"/>
  <c r="AK171" i="2"/>
  <c r="AO171" i="2"/>
  <c r="AS171" i="2"/>
  <c r="AW171" i="2"/>
  <c r="BA171" i="2"/>
  <c r="BE171" i="2"/>
  <c r="BI171" i="2"/>
  <c r="BM171" i="2"/>
  <c r="BQ171" i="2"/>
  <c r="BU171" i="2"/>
  <c r="BY171" i="2"/>
  <c r="CC171" i="2"/>
  <c r="CG171" i="2"/>
  <c r="CK171" i="2"/>
  <c r="CO171" i="2"/>
  <c r="CS171" i="2"/>
  <c r="CW171" i="2"/>
  <c r="DA171" i="2"/>
  <c r="DE171" i="2"/>
  <c r="DI171" i="2"/>
  <c r="DM171" i="2"/>
  <c r="DQ171" i="2"/>
  <c r="DU171" i="2"/>
  <c r="DY171" i="2"/>
  <c r="EC171" i="2"/>
  <c r="EG171" i="2"/>
  <c r="EK171" i="2"/>
  <c r="EO171" i="2"/>
  <c r="ES171" i="2"/>
  <c r="EW171" i="2"/>
  <c r="FA171" i="2"/>
  <c r="FE171" i="2"/>
  <c r="FI171" i="2"/>
  <c r="FM171" i="2"/>
  <c r="FQ171" i="2"/>
  <c r="GK171" i="2"/>
  <c r="GO171" i="2"/>
  <c r="GS171" i="2"/>
  <c r="GW171" i="2"/>
  <c r="HA171" i="2"/>
  <c r="D172" i="2"/>
  <c r="P172" i="2"/>
  <c r="T172" i="2"/>
  <c r="X172" i="2"/>
  <c r="AB172" i="2"/>
  <c r="AF172" i="2"/>
  <c r="AJ172" i="2"/>
  <c r="AN172" i="2"/>
  <c r="AR172" i="2"/>
  <c r="AV172" i="2"/>
  <c r="AZ172" i="2"/>
  <c r="BD172" i="2"/>
  <c r="BH172" i="2"/>
  <c r="BL172" i="2"/>
  <c r="BP172" i="2"/>
  <c r="BT172" i="2"/>
  <c r="BX172" i="2"/>
  <c r="CB172" i="2"/>
  <c r="CF172" i="2"/>
  <c r="CJ172" i="2"/>
  <c r="CN172" i="2"/>
  <c r="CR172" i="2"/>
  <c r="CV172" i="2"/>
  <c r="CZ172" i="2"/>
  <c r="DD172" i="2"/>
  <c r="DH172" i="2"/>
  <c r="DL172" i="2"/>
  <c r="DP172" i="2"/>
  <c r="DT172" i="2"/>
  <c r="DX172" i="2"/>
  <c r="EB172" i="2"/>
  <c r="EF172" i="2"/>
  <c r="EJ172" i="2"/>
  <c r="EN172" i="2"/>
  <c r="ER172" i="2"/>
  <c r="EV172" i="2"/>
  <c r="EZ172" i="2"/>
  <c r="FD172" i="2"/>
  <c r="FH172" i="2"/>
  <c r="FL172" i="2"/>
  <c r="FP172" i="2"/>
  <c r="GJ172" i="2"/>
  <c r="GN172" i="2"/>
  <c r="GR172" i="2"/>
  <c r="GV172" i="2"/>
  <c r="GZ172" i="2"/>
  <c r="HD172" i="2"/>
  <c r="D173" i="2"/>
  <c r="P173" i="2"/>
  <c r="T173" i="2"/>
  <c r="X173" i="2"/>
  <c r="AB173" i="2"/>
  <c r="AF173" i="2"/>
  <c r="AJ173" i="2"/>
  <c r="AN173" i="2"/>
  <c r="AR173" i="2"/>
  <c r="AV173" i="2"/>
  <c r="AZ173" i="2"/>
  <c r="BD173" i="2"/>
  <c r="BH173" i="2"/>
  <c r="BL173" i="2"/>
  <c r="BP173" i="2"/>
  <c r="BT173" i="2"/>
  <c r="BX173" i="2"/>
  <c r="CB173" i="2"/>
  <c r="CF173" i="2"/>
  <c r="CJ173" i="2"/>
  <c r="CN173" i="2"/>
  <c r="CR173" i="2"/>
  <c r="CV173" i="2"/>
  <c r="CZ173" i="2"/>
  <c r="DD173" i="2"/>
  <c r="DH173" i="2"/>
  <c r="DL173" i="2"/>
  <c r="DP173" i="2"/>
  <c r="DT173" i="2"/>
  <c r="DX173" i="2"/>
  <c r="EB173" i="2"/>
  <c r="EF173" i="2"/>
  <c r="EJ173" i="2"/>
  <c r="EN173" i="2"/>
  <c r="ER173" i="2"/>
  <c r="EV173" i="2"/>
  <c r="EZ173" i="2"/>
  <c r="FD173" i="2"/>
  <c r="FH173" i="2"/>
  <c r="FL173" i="2"/>
  <c r="FP173" i="2"/>
  <c r="GJ173" i="2"/>
  <c r="GN173" i="2"/>
  <c r="GR173" i="2"/>
  <c r="GV173" i="2"/>
  <c r="GZ173" i="2"/>
  <c r="HD173" i="2"/>
  <c r="D174" i="2"/>
  <c r="P174" i="2"/>
  <c r="T174" i="2"/>
  <c r="X174" i="2"/>
  <c r="AB174" i="2"/>
  <c r="AF174" i="2"/>
  <c r="AJ174" i="2"/>
  <c r="AN174" i="2"/>
  <c r="AR174" i="2"/>
  <c r="AV174" i="2"/>
  <c r="AZ174" i="2"/>
  <c r="BD174" i="2"/>
  <c r="BH174" i="2"/>
  <c r="BL174" i="2"/>
  <c r="BP174" i="2"/>
  <c r="BT174" i="2"/>
  <c r="BX174" i="2"/>
  <c r="CB174" i="2"/>
  <c r="CF174" i="2"/>
  <c r="CJ174" i="2"/>
  <c r="CN174" i="2"/>
  <c r="CR174" i="2"/>
  <c r="CV174" i="2"/>
  <c r="CZ174" i="2"/>
  <c r="DD174" i="2"/>
  <c r="DH174" i="2"/>
  <c r="DL174" i="2"/>
  <c r="DP174" i="2"/>
  <c r="DT174" i="2"/>
  <c r="DX174" i="2"/>
  <c r="EB174" i="2"/>
  <c r="EF174" i="2"/>
  <c r="EJ174" i="2"/>
  <c r="EN174" i="2"/>
  <c r="ER174" i="2"/>
  <c r="EV174" i="2"/>
  <c r="EZ174" i="2"/>
  <c r="FD174" i="2"/>
  <c r="FH174" i="2"/>
  <c r="FL174" i="2"/>
  <c r="FP174" i="2"/>
  <c r="GJ174" i="2"/>
  <c r="GN174" i="2"/>
  <c r="GR174" i="2"/>
  <c r="GV174" i="2"/>
  <c r="GZ174" i="2"/>
  <c r="HD174" i="2"/>
  <c r="C175" i="2"/>
  <c r="O175" i="2"/>
  <c r="S175" i="2"/>
  <c r="W175" i="2"/>
  <c r="AA175" i="2"/>
  <c r="AE175" i="2"/>
  <c r="AI175" i="2"/>
  <c r="AM175" i="2"/>
  <c r="AQ175" i="2"/>
  <c r="AU175" i="2"/>
  <c r="AY175" i="2"/>
  <c r="BC175" i="2"/>
  <c r="BG175" i="2"/>
  <c r="BK175" i="2"/>
  <c r="BO175" i="2"/>
  <c r="BS175" i="2"/>
  <c r="BW175" i="2"/>
  <c r="CA175" i="2"/>
  <c r="CE175" i="2"/>
  <c r="CI175" i="2"/>
  <c r="CM175" i="2"/>
  <c r="CQ175" i="2"/>
  <c r="CU175" i="2"/>
  <c r="CY175" i="2"/>
  <c r="DC175" i="2"/>
  <c r="DG175" i="2"/>
  <c r="DK175" i="2"/>
  <c r="DO175" i="2"/>
  <c r="DS175" i="2"/>
  <c r="DW175" i="2"/>
  <c r="EA175" i="2"/>
  <c r="EE175" i="2"/>
  <c r="EI175" i="2"/>
  <c r="EM175" i="2"/>
  <c r="EQ175" i="2"/>
  <c r="EU175" i="2"/>
  <c r="EY175" i="2"/>
  <c r="FC175" i="2"/>
  <c r="FG175" i="2"/>
  <c r="FK175" i="2"/>
  <c r="FO175" i="2"/>
  <c r="FS175" i="2"/>
  <c r="FW175" i="2"/>
  <c r="GM175" i="2"/>
  <c r="GQ175" i="2"/>
  <c r="GU175" i="2"/>
  <c r="GY175" i="2"/>
  <c r="HC175" i="2"/>
  <c r="B176" i="2"/>
  <c r="N176" i="2"/>
  <c r="R176" i="2"/>
  <c r="V176" i="2"/>
  <c r="Z176" i="2"/>
  <c r="AD176" i="2"/>
  <c r="AH176" i="2"/>
  <c r="AL176" i="2"/>
  <c r="AP176" i="2"/>
  <c r="AT176" i="2"/>
  <c r="AX176" i="2"/>
  <c r="BB176" i="2"/>
  <c r="BF176" i="2"/>
  <c r="BJ176" i="2"/>
  <c r="BN176" i="2"/>
  <c r="BR176" i="2"/>
  <c r="BV176" i="2"/>
  <c r="BZ176" i="2"/>
  <c r="CD176" i="2"/>
  <c r="CH176" i="2"/>
  <c r="CL176" i="2"/>
  <c r="CP176" i="2"/>
  <c r="CT176" i="2"/>
  <c r="CX176" i="2"/>
  <c r="DB176" i="2"/>
  <c r="DF176" i="2"/>
  <c r="DJ176" i="2"/>
  <c r="DN176" i="2"/>
  <c r="DR176" i="2"/>
  <c r="DV176" i="2"/>
  <c r="DZ176" i="2"/>
  <c r="ED176" i="2"/>
  <c r="EH176" i="2"/>
  <c r="EL176" i="2"/>
  <c r="EP176" i="2"/>
  <c r="ET176" i="2"/>
  <c r="EX176" i="2"/>
  <c r="FB176" i="2"/>
  <c r="FF176" i="2"/>
  <c r="FJ176" i="2"/>
  <c r="FN176" i="2"/>
  <c r="FR176" i="2"/>
  <c r="FV176" i="2"/>
  <c r="GH176" i="2"/>
  <c r="GL176" i="2"/>
  <c r="GP176" i="2"/>
  <c r="GT176" i="2"/>
  <c r="GX176" i="2"/>
  <c r="HB176" i="2"/>
  <c r="B177" i="2"/>
  <c r="N177" i="2"/>
  <c r="R177" i="2"/>
  <c r="V177" i="2"/>
  <c r="Z177" i="2"/>
  <c r="AD177" i="2"/>
  <c r="AH177" i="2"/>
  <c r="AL177" i="2"/>
  <c r="AP177" i="2"/>
  <c r="AT177" i="2"/>
  <c r="AX177" i="2"/>
  <c r="BB177" i="2"/>
  <c r="BF177" i="2"/>
  <c r="BJ177" i="2"/>
  <c r="BN177" i="2"/>
  <c r="BR177" i="2"/>
  <c r="BV177" i="2"/>
  <c r="BZ177" i="2"/>
  <c r="CD177" i="2"/>
  <c r="CH177" i="2"/>
  <c r="CL177" i="2"/>
  <c r="CP177" i="2"/>
  <c r="CT177" i="2"/>
  <c r="CX177" i="2"/>
  <c r="DB177" i="2"/>
  <c r="DF177" i="2"/>
  <c r="DJ177" i="2"/>
  <c r="DN177" i="2"/>
  <c r="DR177" i="2"/>
  <c r="DV177" i="2"/>
  <c r="DZ177" i="2"/>
  <c r="ED177" i="2"/>
  <c r="EH177" i="2"/>
  <c r="EL177" i="2"/>
  <c r="EP177" i="2"/>
  <c r="ET177" i="2"/>
  <c r="EX177" i="2"/>
  <c r="FB177" i="2"/>
  <c r="FF177" i="2"/>
  <c r="FJ177" i="2"/>
  <c r="FN177" i="2"/>
  <c r="FR177" i="2"/>
  <c r="GH177" i="2"/>
  <c r="GL177" i="2"/>
  <c r="GP177" i="2"/>
  <c r="GT177" i="2"/>
  <c r="GX177" i="2"/>
  <c r="HB177" i="2"/>
  <c r="B178" i="2"/>
  <c r="N178" i="2"/>
  <c r="R178" i="2"/>
  <c r="V178" i="2"/>
  <c r="Z178" i="2"/>
  <c r="AD178" i="2"/>
  <c r="AH178" i="2"/>
  <c r="AL178" i="2"/>
  <c r="AP178" i="2"/>
  <c r="AT178" i="2"/>
  <c r="AX178" i="2"/>
  <c r="BB178" i="2"/>
  <c r="BF178" i="2"/>
  <c r="BJ178" i="2"/>
  <c r="BN178" i="2"/>
  <c r="BR178" i="2"/>
  <c r="BV178" i="2"/>
  <c r="BZ178" i="2"/>
  <c r="CD178" i="2"/>
  <c r="CH178" i="2"/>
  <c r="CL178" i="2"/>
  <c r="CP178" i="2"/>
  <c r="CT178" i="2"/>
  <c r="CX178" i="2"/>
  <c r="DB178" i="2"/>
  <c r="DF178" i="2"/>
  <c r="DJ178" i="2"/>
  <c r="DN178" i="2"/>
  <c r="DR178" i="2"/>
  <c r="DV178" i="2"/>
  <c r="DZ178" i="2"/>
  <c r="ED178" i="2"/>
  <c r="EH178" i="2"/>
  <c r="EL178" i="2"/>
  <c r="EP178" i="2"/>
  <c r="ET178" i="2"/>
  <c r="EX178" i="2"/>
  <c r="FB178" i="2"/>
  <c r="FF178" i="2"/>
  <c r="FJ178" i="2"/>
  <c r="FN178" i="2"/>
  <c r="FR178" i="2"/>
  <c r="GH178" i="2"/>
  <c r="GL178" i="2"/>
  <c r="GP178" i="2"/>
  <c r="GT178" i="2"/>
  <c r="GX178" i="2"/>
  <c r="HB178" i="2"/>
  <c r="A179" i="2"/>
  <c r="I179" i="2"/>
  <c r="Q179" i="2"/>
  <c r="U179" i="2"/>
  <c r="Y179" i="2"/>
  <c r="AC179" i="2"/>
  <c r="AG179" i="2"/>
  <c r="AK179" i="2"/>
  <c r="AO179" i="2"/>
  <c r="AS179" i="2"/>
  <c r="AW179" i="2"/>
  <c r="BA179" i="2"/>
  <c r="BE179" i="2"/>
  <c r="BI179" i="2"/>
  <c r="BM179" i="2"/>
  <c r="BQ179" i="2"/>
  <c r="BU179" i="2"/>
  <c r="BY179" i="2"/>
  <c r="CC179" i="2"/>
  <c r="CG179" i="2"/>
  <c r="CK179" i="2"/>
  <c r="CO179" i="2"/>
  <c r="CS179" i="2"/>
  <c r="CW179" i="2"/>
  <c r="DA179" i="2"/>
  <c r="DE179" i="2"/>
  <c r="DI179" i="2"/>
  <c r="DM179" i="2"/>
  <c r="DQ179" i="2"/>
  <c r="DU179" i="2"/>
  <c r="DY179" i="2"/>
  <c r="EC179" i="2"/>
  <c r="EG179" i="2"/>
  <c r="EK179" i="2"/>
  <c r="EO179" i="2"/>
  <c r="ES179" i="2"/>
  <c r="EW179" i="2"/>
  <c r="FA179" i="2"/>
  <c r="FE179" i="2"/>
  <c r="FI179" i="2"/>
  <c r="FM179" i="2"/>
  <c r="FQ179" i="2"/>
  <c r="GK179" i="2"/>
  <c r="GO179" i="2"/>
  <c r="GS179" i="2"/>
  <c r="GW179" i="2"/>
  <c r="HA179" i="2"/>
  <c r="D180" i="2"/>
  <c r="P180" i="2"/>
  <c r="T180" i="2"/>
  <c r="X180" i="2"/>
  <c r="AB180" i="2"/>
  <c r="AF180" i="2"/>
  <c r="AJ180" i="2"/>
  <c r="AN180" i="2"/>
  <c r="AR180" i="2"/>
  <c r="AV180" i="2"/>
  <c r="AZ180" i="2"/>
  <c r="BD180" i="2"/>
  <c r="BH180" i="2"/>
  <c r="BL180" i="2"/>
  <c r="BP180" i="2"/>
  <c r="BT180" i="2"/>
  <c r="BX180" i="2"/>
  <c r="CB180" i="2"/>
  <c r="CF180" i="2"/>
  <c r="CJ180" i="2"/>
  <c r="CN180" i="2"/>
  <c r="CR180" i="2"/>
  <c r="CV180" i="2"/>
  <c r="CZ180" i="2"/>
  <c r="DD180" i="2"/>
  <c r="DH180" i="2"/>
  <c r="DL180" i="2"/>
  <c r="DP180" i="2"/>
  <c r="DT180" i="2"/>
  <c r="DX180" i="2"/>
  <c r="EB180" i="2"/>
  <c r="EF180" i="2"/>
  <c r="EJ180" i="2"/>
  <c r="EN180" i="2"/>
  <c r="ER180" i="2"/>
  <c r="EV180" i="2"/>
  <c r="EZ180" i="2"/>
  <c r="FD180" i="2"/>
  <c r="FH180" i="2"/>
  <c r="FL180" i="2"/>
  <c r="FP180" i="2"/>
  <c r="GJ180" i="2"/>
  <c r="GN180" i="2"/>
  <c r="GR180" i="2"/>
  <c r="GV180" i="2"/>
  <c r="GZ180" i="2"/>
  <c r="HD180" i="2"/>
  <c r="D181" i="2"/>
  <c r="P181" i="2"/>
  <c r="T181" i="2"/>
  <c r="X181" i="2"/>
  <c r="AB181" i="2"/>
  <c r="AF181" i="2"/>
  <c r="AJ181" i="2"/>
  <c r="AN181" i="2"/>
  <c r="AR181" i="2"/>
  <c r="AV181" i="2"/>
  <c r="AZ181" i="2"/>
  <c r="BD181" i="2"/>
  <c r="BH181" i="2"/>
  <c r="BL181" i="2"/>
  <c r="BP181" i="2"/>
  <c r="BT181" i="2"/>
  <c r="BX181" i="2"/>
  <c r="CB181" i="2"/>
  <c r="CF181" i="2"/>
  <c r="CJ181" i="2"/>
  <c r="CN181" i="2"/>
  <c r="CR181" i="2"/>
  <c r="CV181" i="2"/>
  <c r="CZ181" i="2"/>
  <c r="DD181" i="2"/>
  <c r="DH181" i="2"/>
  <c r="DL181" i="2"/>
  <c r="DP181" i="2"/>
  <c r="DT181" i="2"/>
  <c r="DX181" i="2"/>
  <c r="EB181" i="2"/>
  <c r="EF181" i="2"/>
  <c r="EJ181" i="2"/>
  <c r="EN181" i="2"/>
  <c r="ER181" i="2"/>
  <c r="EV181" i="2"/>
  <c r="EZ181" i="2"/>
  <c r="FD181" i="2"/>
  <c r="FH181" i="2"/>
  <c r="FL181" i="2"/>
  <c r="FP181" i="2"/>
  <c r="FT181" i="2"/>
  <c r="GJ181" i="2"/>
  <c r="GN181" i="2"/>
  <c r="GR181" i="2"/>
  <c r="GV181" i="2"/>
  <c r="GZ181" i="2"/>
  <c r="HD181" i="2"/>
  <c r="D182" i="2"/>
  <c r="P182" i="2"/>
  <c r="T182" i="2"/>
  <c r="X182" i="2"/>
  <c r="AB182" i="2"/>
  <c r="AF182" i="2"/>
  <c r="AJ182" i="2"/>
  <c r="AN182" i="2"/>
  <c r="AR182" i="2"/>
  <c r="AV182" i="2"/>
  <c r="AZ182" i="2"/>
  <c r="BD182" i="2"/>
  <c r="BH182" i="2"/>
  <c r="BL182" i="2"/>
  <c r="BP182" i="2"/>
  <c r="BT182" i="2"/>
  <c r="BX182" i="2"/>
  <c r="CB182" i="2"/>
  <c r="CF182" i="2"/>
  <c r="CJ182" i="2"/>
  <c r="CN182" i="2"/>
  <c r="CR182" i="2"/>
  <c r="CV182" i="2"/>
  <c r="CZ182" i="2"/>
  <c r="DD182" i="2"/>
  <c r="DH182" i="2"/>
  <c r="DL182" i="2"/>
  <c r="DP182" i="2"/>
  <c r="DT182" i="2"/>
  <c r="DX182" i="2"/>
  <c r="EB182" i="2"/>
  <c r="EF182" i="2"/>
  <c r="EJ182" i="2"/>
  <c r="EN182" i="2"/>
  <c r="ER182" i="2"/>
  <c r="EV182" i="2"/>
  <c r="EZ182" i="2"/>
  <c r="FD182" i="2"/>
  <c r="FH182" i="2"/>
  <c r="FL182" i="2"/>
  <c r="FP182" i="2"/>
  <c r="GJ182" i="2"/>
  <c r="GN182" i="2"/>
  <c r="GR182" i="2"/>
  <c r="GV182" i="2"/>
  <c r="GZ182" i="2"/>
  <c r="HD182" i="2"/>
  <c r="C183" i="2"/>
  <c r="O183" i="2"/>
  <c r="S183" i="2"/>
  <c r="W183" i="2"/>
  <c r="AA183" i="2"/>
  <c r="AE183" i="2"/>
  <c r="AI183" i="2"/>
  <c r="AM183" i="2"/>
  <c r="AQ183" i="2"/>
  <c r="AU183" i="2"/>
  <c r="AY183" i="2"/>
  <c r="BC183" i="2"/>
  <c r="BG183" i="2"/>
  <c r="BK183" i="2"/>
  <c r="BO183" i="2"/>
  <c r="BS183" i="2"/>
  <c r="BW183" i="2"/>
  <c r="CA183" i="2"/>
  <c r="CE183" i="2"/>
  <c r="CI183" i="2"/>
  <c r="CM183" i="2"/>
  <c r="CQ183" i="2"/>
  <c r="CU183" i="2"/>
  <c r="CY183" i="2"/>
  <c r="DC183" i="2"/>
  <c r="DG183" i="2"/>
  <c r="DK183" i="2"/>
  <c r="DO183" i="2"/>
  <c r="DS183" i="2"/>
  <c r="DW183" i="2"/>
  <c r="EA183" i="2"/>
  <c r="EE183" i="2"/>
  <c r="EI183" i="2"/>
  <c r="EM183" i="2"/>
  <c r="EQ183" i="2"/>
  <c r="EU183" i="2"/>
  <c r="EY183" i="2"/>
  <c r="FC183" i="2"/>
  <c r="FG183" i="2"/>
  <c r="FK183" i="2"/>
  <c r="FO183" i="2"/>
  <c r="FS183" i="2"/>
  <c r="GM183" i="2"/>
  <c r="GQ183" i="2"/>
  <c r="GU183" i="2"/>
  <c r="GY183" i="2"/>
  <c r="HC183" i="2"/>
  <c r="C184" i="2"/>
  <c r="O184" i="2"/>
  <c r="S184" i="2"/>
  <c r="W184" i="2"/>
  <c r="AA184" i="2"/>
  <c r="AE184" i="2"/>
  <c r="AI184" i="2"/>
  <c r="AM184" i="2"/>
  <c r="AQ184" i="2"/>
  <c r="AU184" i="2"/>
  <c r="AY184" i="2"/>
  <c r="BC184" i="2"/>
  <c r="BG184" i="2"/>
  <c r="BK184" i="2"/>
  <c r="BO184" i="2"/>
  <c r="BS184" i="2"/>
  <c r="BW184" i="2"/>
  <c r="CA184" i="2"/>
  <c r="CE184" i="2"/>
  <c r="CI184" i="2"/>
  <c r="CM184" i="2"/>
  <c r="CQ184" i="2"/>
  <c r="CU184" i="2"/>
  <c r="CY184" i="2"/>
  <c r="DC184" i="2"/>
  <c r="DG184" i="2"/>
  <c r="DK184" i="2"/>
  <c r="DO184" i="2"/>
  <c r="DS184" i="2"/>
  <c r="DW184" i="2"/>
  <c r="EA184" i="2"/>
  <c r="EE184" i="2"/>
  <c r="EI184" i="2"/>
  <c r="EM184" i="2"/>
  <c r="EQ184" i="2"/>
  <c r="EU184" i="2"/>
  <c r="EY184" i="2"/>
  <c r="FC184" i="2"/>
  <c r="FG184" i="2"/>
  <c r="FK184" i="2"/>
  <c r="FO184" i="2"/>
  <c r="FS184" i="2"/>
  <c r="GM184" i="2"/>
  <c r="GQ184" i="2"/>
  <c r="GU184" i="2"/>
  <c r="GY184" i="2"/>
  <c r="HC184" i="2"/>
  <c r="C185" i="2"/>
  <c r="O185" i="2"/>
  <c r="S185" i="2"/>
  <c r="W185" i="2"/>
  <c r="AA185" i="2"/>
  <c r="AE185" i="2"/>
  <c r="AI185" i="2"/>
  <c r="AM185" i="2"/>
  <c r="AQ185" i="2"/>
  <c r="AU185" i="2"/>
  <c r="AY185" i="2"/>
  <c r="BC185" i="2"/>
  <c r="BG185" i="2"/>
  <c r="BK185" i="2"/>
  <c r="BO185" i="2"/>
  <c r="BS185" i="2"/>
  <c r="BW185" i="2"/>
  <c r="CA185" i="2"/>
  <c r="CE185" i="2"/>
  <c r="CI185" i="2"/>
  <c r="CM185" i="2"/>
  <c r="CQ185" i="2"/>
  <c r="CU185" i="2"/>
  <c r="CY185" i="2"/>
  <c r="DC185" i="2"/>
  <c r="DG185" i="2"/>
  <c r="DK185" i="2"/>
  <c r="DO185" i="2"/>
  <c r="DS185" i="2"/>
  <c r="DW185" i="2"/>
  <c r="EA185" i="2"/>
  <c r="EE185" i="2"/>
  <c r="EI185" i="2"/>
  <c r="EM185" i="2"/>
  <c r="EQ185" i="2"/>
  <c r="EU185" i="2"/>
  <c r="EY185" i="2"/>
  <c r="FC185" i="2"/>
  <c r="CU114" i="2"/>
  <c r="ES125" i="2"/>
  <c r="BW130" i="2"/>
  <c r="FO132" i="2"/>
  <c r="S134" i="2"/>
  <c r="BR135" i="2"/>
  <c r="DQ136" i="2"/>
  <c r="FQ137" i="2"/>
  <c r="T139" i="2"/>
  <c r="BS140" i="2"/>
  <c r="DS141" i="2"/>
  <c r="BO142" i="2"/>
  <c r="EV142" i="2"/>
  <c r="AF143" i="2"/>
  <c r="DN143" i="2"/>
  <c r="GM143" i="2"/>
  <c r="BB144" i="2"/>
  <c r="DN144" i="2"/>
  <c r="AP145" i="2"/>
  <c r="DB145" i="2"/>
  <c r="FN145" i="2"/>
  <c r="AD146" i="2"/>
  <c r="CP146" i="2"/>
  <c r="FB146" i="2"/>
  <c r="Q147" i="2"/>
  <c r="CC147" i="2"/>
  <c r="EO147" i="2"/>
  <c r="HA147" i="2"/>
  <c r="BP148" i="2"/>
  <c r="EB148" i="2"/>
  <c r="GN148" i="2"/>
  <c r="BD149" i="2"/>
  <c r="DP149" i="2"/>
  <c r="AR150" i="2"/>
  <c r="DD150" i="2"/>
  <c r="FP150" i="2"/>
  <c r="AE151" i="2"/>
  <c r="CQ151" i="2"/>
  <c r="FC151" i="2"/>
  <c r="R152" i="2"/>
  <c r="CD152" i="2"/>
  <c r="EP152" i="2"/>
  <c r="HB152" i="2"/>
  <c r="BR153" i="2"/>
  <c r="ED153" i="2"/>
  <c r="GP153" i="2"/>
  <c r="BF154" i="2"/>
  <c r="DR154" i="2"/>
  <c r="AS155" i="2"/>
  <c r="DE155" i="2"/>
  <c r="FQ155" i="2"/>
  <c r="AF156" i="2"/>
  <c r="CR156" i="2"/>
  <c r="FD156" i="2"/>
  <c r="T157" i="2"/>
  <c r="CF157" i="2"/>
  <c r="ER157" i="2"/>
  <c r="HD157" i="2"/>
  <c r="BT158" i="2"/>
  <c r="EF158" i="2"/>
  <c r="GR158" i="2"/>
  <c r="BG159" i="2"/>
  <c r="DS159" i="2"/>
  <c r="AT160" i="2"/>
  <c r="DF160" i="2"/>
  <c r="FR160" i="2"/>
  <c r="AH161" i="2"/>
  <c r="CT161" i="2"/>
  <c r="FF161" i="2"/>
  <c r="V162" i="2"/>
  <c r="CH162" i="2"/>
  <c r="ET162" i="2"/>
  <c r="A163" i="2"/>
  <c r="BU163" i="2"/>
  <c r="EG163" i="2"/>
  <c r="GS163" i="2"/>
  <c r="BH164" i="2"/>
  <c r="DT164" i="2"/>
  <c r="AV165" i="2"/>
  <c r="DH165" i="2"/>
  <c r="FF165" i="2"/>
  <c r="GS165" i="2"/>
  <c r="I166" i="2"/>
  <c r="AC166" i="2"/>
  <c r="AS166" i="2"/>
  <c r="BI166" i="2"/>
  <c r="BY166" i="2"/>
  <c r="CO166" i="2"/>
  <c r="DE166" i="2"/>
  <c r="DU166" i="2"/>
  <c r="EK166" i="2"/>
  <c r="FA166" i="2"/>
  <c r="FQ166" i="2"/>
  <c r="GW166" i="2"/>
  <c r="P167" i="2"/>
  <c r="AF167" i="2"/>
  <c r="AV167" i="2"/>
  <c r="BL167" i="2"/>
  <c r="CB167" i="2"/>
  <c r="CR167" i="2"/>
  <c r="DH167" i="2"/>
  <c r="DX167" i="2"/>
  <c r="EN167" i="2"/>
  <c r="FD167" i="2"/>
  <c r="GJ167" i="2"/>
  <c r="GZ167" i="2"/>
  <c r="S168" i="2"/>
  <c r="AI168" i="2"/>
  <c r="AY168" i="2"/>
  <c r="BO168" i="2"/>
  <c r="CE168" i="2"/>
  <c r="CU168" i="2"/>
  <c r="DK168" i="2"/>
  <c r="EA168" i="2"/>
  <c r="EQ168" i="2"/>
  <c r="FG168" i="2"/>
  <c r="GM168" i="2"/>
  <c r="HC168" i="2"/>
  <c r="W169" i="2"/>
  <c r="AM169" i="2"/>
  <c r="BC169" i="2"/>
  <c r="BS169" i="2"/>
  <c r="CI169" i="2"/>
  <c r="CY169" i="2"/>
  <c r="DO169" i="2"/>
  <c r="EE169" i="2"/>
  <c r="EU169" i="2"/>
  <c r="FK169" i="2"/>
  <c r="GQ169" i="2"/>
  <c r="C170" i="2"/>
  <c r="AA170" i="2"/>
  <c r="AQ170" i="2"/>
  <c r="BG170" i="2"/>
  <c r="BW170" i="2"/>
  <c r="CM170" i="2"/>
  <c r="DC170" i="2"/>
  <c r="DS170" i="2"/>
  <c r="EI170" i="2"/>
  <c r="EY170" i="2"/>
  <c r="FO170" i="2"/>
  <c r="GU170" i="2"/>
  <c r="N171" i="2"/>
  <c r="AD171" i="2"/>
  <c r="AT171" i="2"/>
  <c r="BJ171" i="2"/>
  <c r="BZ171" i="2"/>
  <c r="CP171" i="2"/>
  <c r="DF171" i="2"/>
  <c r="DV171" i="2"/>
  <c r="EL171" i="2"/>
  <c r="FB171" i="2"/>
  <c r="FR171" i="2"/>
  <c r="GH171" i="2"/>
  <c r="GX171" i="2"/>
  <c r="Q172" i="2"/>
  <c r="AG172" i="2"/>
  <c r="AW172" i="2"/>
  <c r="BM172" i="2"/>
  <c r="CC172" i="2"/>
  <c r="CS172" i="2"/>
  <c r="DI172" i="2"/>
  <c r="DY172" i="2"/>
  <c r="EO172" i="2"/>
  <c r="FE172" i="2"/>
  <c r="GK172" i="2"/>
  <c r="HA172" i="2"/>
  <c r="U173" i="2"/>
  <c r="AK173" i="2"/>
  <c r="BA173" i="2"/>
  <c r="BQ173" i="2"/>
  <c r="CG173" i="2"/>
  <c r="CW173" i="2"/>
  <c r="DM173" i="2"/>
  <c r="EC173" i="2"/>
  <c r="ES173" i="2"/>
  <c r="FI173" i="2"/>
  <c r="GO173" i="2"/>
  <c r="A174" i="2"/>
  <c r="Y174" i="2"/>
  <c r="AO174" i="2"/>
  <c r="BE174" i="2"/>
  <c r="BU174" i="2"/>
  <c r="CK174" i="2"/>
  <c r="DA174" i="2"/>
  <c r="DQ174" i="2"/>
  <c r="EG174" i="2"/>
  <c r="EW174" i="2"/>
  <c r="FM174" i="2"/>
  <c r="GS174" i="2"/>
  <c r="D175" i="2"/>
  <c r="AB175" i="2"/>
  <c r="AR175" i="2"/>
  <c r="BH175" i="2"/>
  <c r="BX175" i="2"/>
  <c r="CN175" i="2"/>
  <c r="DD175" i="2"/>
  <c r="DT175" i="2"/>
  <c r="EJ175" i="2"/>
  <c r="EZ175" i="2"/>
  <c r="FP175" i="2"/>
  <c r="GV175" i="2"/>
  <c r="O176" i="2"/>
  <c r="AE176" i="2"/>
  <c r="AU176" i="2"/>
  <c r="BK176" i="2"/>
  <c r="CA176" i="2"/>
  <c r="CQ176" i="2"/>
  <c r="DG176" i="2"/>
  <c r="DW176" i="2"/>
  <c r="EM176" i="2"/>
  <c r="FC176" i="2"/>
  <c r="FS176" i="2"/>
  <c r="GY176" i="2"/>
  <c r="S177" i="2"/>
  <c r="AI177" i="2"/>
  <c r="AY177" i="2"/>
  <c r="BO177" i="2"/>
  <c r="CE177" i="2"/>
  <c r="CU177" i="2"/>
  <c r="DK177" i="2"/>
  <c r="EA177" i="2"/>
  <c r="EQ177" i="2"/>
  <c r="FG177" i="2"/>
  <c r="GM177" i="2"/>
  <c r="HC177" i="2"/>
  <c r="W178" i="2"/>
  <c r="AM178" i="2"/>
  <c r="BC178" i="2"/>
  <c r="BS178" i="2"/>
  <c r="CI178" i="2"/>
  <c r="CY178" i="2"/>
  <c r="DO178" i="2"/>
  <c r="EE178" i="2"/>
  <c r="EU178" i="2"/>
  <c r="FK178" i="2"/>
  <c r="GQ178" i="2"/>
  <c r="B179" i="2"/>
  <c r="Z179" i="2"/>
  <c r="AP179" i="2"/>
  <c r="BF179" i="2"/>
  <c r="BV179" i="2"/>
  <c r="CL179" i="2"/>
  <c r="DB179" i="2"/>
  <c r="DR179" i="2"/>
  <c r="EH179" i="2"/>
  <c r="EX179" i="2"/>
  <c r="FN179" i="2"/>
  <c r="GT179" i="2"/>
  <c r="I180" i="2"/>
  <c r="AC180" i="2"/>
  <c r="AS180" i="2"/>
  <c r="BI180" i="2"/>
  <c r="BY180" i="2"/>
  <c r="CO180" i="2"/>
  <c r="DE180" i="2"/>
  <c r="DU180" i="2"/>
  <c r="EK180" i="2"/>
  <c r="FA180" i="2"/>
  <c r="FQ180" i="2"/>
  <c r="GW180" i="2"/>
  <c r="Q181" i="2"/>
  <c r="AG181" i="2"/>
  <c r="AW181" i="2"/>
  <c r="BM181" i="2"/>
  <c r="CC181" i="2"/>
  <c r="CS181" i="2"/>
  <c r="DI181" i="2"/>
  <c r="DY181" i="2"/>
  <c r="EO181" i="2"/>
  <c r="FE181" i="2"/>
  <c r="GK181" i="2"/>
  <c r="HA181" i="2"/>
  <c r="U182" i="2"/>
  <c r="AK182" i="2"/>
  <c r="BA182" i="2"/>
  <c r="BQ182" i="2"/>
  <c r="CG182" i="2"/>
  <c r="CW182" i="2"/>
  <c r="DM182" i="2"/>
  <c r="EC182" i="2"/>
  <c r="ES182" i="2"/>
  <c r="FI182" i="2"/>
  <c r="GO182" i="2"/>
  <c r="X183" i="2"/>
  <c r="AN183" i="2"/>
  <c r="BD183" i="2"/>
  <c r="BT183" i="2"/>
  <c r="CJ183" i="2"/>
  <c r="CZ183" i="2"/>
  <c r="DP183" i="2"/>
  <c r="EF183" i="2"/>
  <c r="EV183" i="2"/>
  <c r="FL183" i="2"/>
  <c r="GR183" i="2"/>
  <c r="D184" i="2"/>
  <c r="AB184" i="2"/>
  <c r="AR184" i="2"/>
  <c r="BH184" i="2"/>
  <c r="BX184" i="2"/>
  <c r="CN184" i="2"/>
  <c r="DD184" i="2"/>
  <c r="DT184" i="2"/>
  <c r="EJ184" i="2"/>
  <c r="EZ184" i="2"/>
  <c r="FP184" i="2"/>
  <c r="GV184" i="2"/>
  <c r="P185" i="2"/>
  <c r="AF185" i="2"/>
  <c r="AV185" i="2"/>
  <c r="BL185" i="2"/>
  <c r="CB185" i="2"/>
  <c r="CR185" i="2"/>
  <c r="DH185" i="2"/>
  <c r="DX185" i="2"/>
  <c r="EN185" i="2"/>
  <c r="FA185" i="2"/>
  <c r="FH185" i="2"/>
  <c r="FM185" i="2"/>
  <c r="FS185" i="2"/>
  <c r="GI185" i="2"/>
  <c r="GM185" i="2"/>
  <c r="GQ185" i="2"/>
  <c r="GU185" i="2"/>
  <c r="GY185" i="2"/>
  <c r="HC185" i="2"/>
  <c r="C186" i="2"/>
  <c r="O186" i="2"/>
  <c r="S186" i="2"/>
  <c r="W186" i="2"/>
  <c r="AA186" i="2"/>
  <c r="AE186" i="2"/>
  <c r="AI186" i="2"/>
  <c r="AM186" i="2"/>
  <c r="AQ186" i="2"/>
  <c r="AU186" i="2"/>
  <c r="AY186" i="2"/>
  <c r="BC186" i="2"/>
  <c r="BG186" i="2"/>
  <c r="BK186" i="2"/>
  <c r="BO186" i="2"/>
  <c r="BS186" i="2"/>
  <c r="BW186" i="2"/>
  <c r="CA186" i="2"/>
  <c r="CE186" i="2"/>
  <c r="CI186" i="2"/>
  <c r="CM186" i="2"/>
  <c r="CQ186" i="2"/>
  <c r="CU186" i="2"/>
  <c r="CY186" i="2"/>
  <c r="DC186" i="2"/>
  <c r="DG186" i="2"/>
  <c r="DK186" i="2"/>
  <c r="DO186" i="2"/>
  <c r="DS186" i="2"/>
  <c r="DW186" i="2"/>
  <c r="EA186" i="2"/>
  <c r="EE186" i="2"/>
  <c r="EI186" i="2"/>
  <c r="EM186" i="2"/>
  <c r="EQ186" i="2"/>
  <c r="EU186" i="2"/>
  <c r="EY186" i="2"/>
  <c r="FC186" i="2"/>
  <c r="FG186" i="2"/>
  <c r="FK186" i="2"/>
  <c r="FO186" i="2"/>
  <c r="FS186" i="2"/>
  <c r="GI186" i="2"/>
  <c r="GM186" i="2"/>
  <c r="GQ186" i="2"/>
  <c r="GU186" i="2"/>
  <c r="GY186" i="2"/>
  <c r="HC186" i="2"/>
  <c r="B187" i="2"/>
  <c r="N187" i="2"/>
  <c r="R187" i="2"/>
  <c r="V187" i="2"/>
  <c r="Z187" i="2"/>
  <c r="AD187" i="2"/>
  <c r="AH187" i="2"/>
  <c r="AL187" i="2"/>
  <c r="AP187" i="2"/>
  <c r="AT187" i="2"/>
  <c r="AX187" i="2"/>
  <c r="BB187" i="2"/>
  <c r="BF187" i="2"/>
  <c r="BJ187" i="2"/>
  <c r="BN187" i="2"/>
  <c r="BR187" i="2"/>
  <c r="BV187" i="2"/>
  <c r="BZ187" i="2"/>
  <c r="CD187" i="2"/>
  <c r="CH187" i="2"/>
  <c r="CL187" i="2"/>
  <c r="CP187" i="2"/>
  <c r="CT187" i="2"/>
  <c r="CX187" i="2"/>
  <c r="DB187" i="2"/>
  <c r="DF187" i="2"/>
  <c r="DJ187" i="2"/>
  <c r="DN187" i="2"/>
  <c r="DR187" i="2"/>
  <c r="DV187" i="2"/>
  <c r="DZ187" i="2"/>
  <c r="ED187" i="2"/>
  <c r="EH187" i="2"/>
  <c r="EL187" i="2"/>
  <c r="EP187" i="2"/>
  <c r="ET187" i="2"/>
  <c r="EX187" i="2"/>
  <c r="FB187" i="2"/>
  <c r="FF187" i="2"/>
  <c r="FJ187" i="2"/>
  <c r="FN187" i="2"/>
  <c r="FR187" i="2"/>
  <c r="GH187" i="2"/>
  <c r="GL187" i="2"/>
  <c r="GP187" i="2"/>
  <c r="GT187" i="2"/>
  <c r="GX187" i="2"/>
  <c r="HB187" i="2"/>
  <c r="B188" i="2"/>
  <c r="N188" i="2"/>
  <c r="R188" i="2"/>
  <c r="V188" i="2"/>
  <c r="Z188" i="2"/>
  <c r="AD188" i="2"/>
  <c r="AH188" i="2"/>
  <c r="AL188" i="2"/>
  <c r="AP188" i="2"/>
  <c r="AT188" i="2"/>
  <c r="AX188" i="2"/>
  <c r="BB188" i="2"/>
  <c r="BF188" i="2"/>
  <c r="BJ188" i="2"/>
  <c r="BN188" i="2"/>
  <c r="BR188" i="2"/>
  <c r="BV188" i="2"/>
  <c r="BZ188" i="2"/>
  <c r="CD188" i="2"/>
  <c r="CH188" i="2"/>
  <c r="CL188" i="2"/>
  <c r="CP188" i="2"/>
  <c r="CT188" i="2"/>
  <c r="CX188" i="2"/>
  <c r="DB188" i="2"/>
  <c r="DF188" i="2"/>
  <c r="DJ188" i="2"/>
  <c r="DN188" i="2"/>
  <c r="DR188" i="2"/>
  <c r="DV188" i="2"/>
  <c r="DZ188" i="2"/>
  <c r="ED188" i="2"/>
  <c r="EH188" i="2"/>
  <c r="EL188" i="2"/>
  <c r="EP188" i="2"/>
  <c r="ET188" i="2"/>
  <c r="EX188" i="2"/>
  <c r="FB188" i="2"/>
  <c r="FF188" i="2"/>
  <c r="FJ188" i="2"/>
  <c r="FN188" i="2"/>
  <c r="FR188" i="2"/>
  <c r="GH188" i="2"/>
  <c r="GL188" i="2"/>
  <c r="GP188" i="2"/>
  <c r="GT188" i="2"/>
  <c r="GX188" i="2"/>
  <c r="HB188" i="2"/>
  <c r="B189" i="2"/>
  <c r="N189" i="2"/>
  <c r="R189" i="2"/>
  <c r="V189" i="2"/>
  <c r="Z189" i="2"/>
  <c r="AD189" i="2"/>
  <c r="AH189" i="2"/>
  <c r="AL189" i="2"/>
  <c r="AP189" i="2"/>
  <c r="AT189" i="2"/>
  <c r="AX189" i="2"/>
  <c r="BB189" i="2"/>
  <c r="BF189" i="2"/>
  <c r="BJ189" i="2"/>
  <c r="BN189" i="2"/>
  <c r="BR189" i="2"/>
  <c r="BV189" i="2"/>
  <c r="BZ189" i="2"/>
  <c r="CD189" i="2"/>
  <c r="CH189" i="2"/>
  <c r="CL189" i="2"/>
  <c r="CP189" i="2"/>
  <c r="CT189" i="2"/>
  <c r="CX189" i="2"/>
  <c r="DB189" i="2"/>
  <c r="DF189" i="2"/>
  <c r="DJ189" i="2"/>
  <c r="DN189" i="2"/>
  <c r="DR189" i="2"/>
  <c r="DV189" i="2"/>
  <c r="DZ189" i="2"/>
  <c r="ED189" i="2"/>
  <c r="EH189" i="2"/>
  <c r="EL189" i="2"/>
  <c r="EP189" i="2"/>
  <c r="ET189" i="2"/>
  <c r="EX189" i="2"/>
  <c r="FB189" i="2"/>
  <c r="FF189" i="2"/>
  <c r="FJ189" i="2"/>
  <c r="FN189" i="2"/>
  <c r="FR189" i="2"/>
  <c r="GH189" i="2"/>
  <c r="GL189" i="2"/>
  <c r="GP189" i="2"/>
  <c r="GT189" i="2"/>
  <c r="GX189" i="2"/>
  <c r="HB189" i="2"/>
  <c r="B190" i="2"/>
  <c r="N190" i="2"/>
  <c r="R190" i="2"/>
  <c r="V190" i="2"/>
  <c r="Z190" i="2"/>
  <c r="AD190" i="2"/>
  <c r="AH190" i="2"/>
  <c r="AL190" i="2"/>
  <c r="AP190" i="2"/>
  <c r="AT190" i="2"/>
  <c r="AX190" i="2"/>
  <c r="BB190" i="2"/>
  <c r="BF190" i="2"/>
  <c r="BJ190" i="2"/>
  <c r="BN190" i="2"/>
  <c r="BR190" i="2"/>
  <c r="BV190" i="2"/>
  <c r="BZ190" i="2"/>
  <c r="CD190" i="2"/>
  <c r="CH190" i="2"/>
  <c r="CL190" i="2"/>
  <c r="CP190" i="2"/>
  <c r="CT190" i="2"/>
  <c r="CX190" i="2"/>
  <c r="DB190" i="2"/>
  <c r="DF190" i="2"/>
  <c r="DJ190" i="2"/>
  <c r="DN190" i="2"/>
  <c r="DR190" i="2"/>
  <c r="DV190" i="2"/>
  <c r="DZ190" i="2"/>
  <c r="ED190" i="2"/>
  <c r="EH190" i="2"/>
  <c r="EL190" i="2"/>
  <c r="EP190" i="2"/>
  <c r="ET190" i="2"/>
  <c r="EX190" i="2"/>
  <c r="FB190" i="2"/>
  <c r="FF190" i="2"/>
  <c r="FJ190" i="2"/>
  <c r="FN190" i="2"/>
  <c r="FR190" i="2"/>
  <c r="GH190" i="2"/>
  <c r="GL190" i="2"/>
  <c r="GP190" i="2"/>
  <c r="GT190" i="2"/>
  <c r="GX190" i="2"/>
  <c r="HB190" i="2"/>
  <c r="A191" i="2"/>
  <c r="I191" i="2"/>
  <c r="Q191" i="2"/>
  <c r="U191" i="2"/>
  <c r="Y191" i="2"/>
  <c r="AC191" i="2"/>
  <c r="AG191" i="2"/>
  <c r="AK191" i="2"/>
  <c r="AO191" i="2"/>
  <c r="AS191" i="2"/>
  <c r="AW191" i="2"/>
  <c r="BA191" i="2"/>
  <c r="BE191" i="2"/>
  <c r="BI191" i="2"/>
  <c r="BM191" i="2"/>
  <c r="BQ191" i="2"/>
  <c r="BU191" i="2"/>
  <c r="BY191" i="2"/>
  <c r="CC191" i="2"/>
  <c r="CG191" i="2"/>
  <c r="CK191" i="2"/>
  <c r="CO191" i="2"/>
  <c r="CS191" i="2"/>
  <c r="CW191" i="2"/>
  <c r="DA191" i="2"/>
  <c r="DE191" i="2"/>
  <c r="DI191" i="2"/>
  <c r="DM191" i="2"/>
  <c r="DQ191" i="2"/>
  <c r="DU191" i="2"/>
  <c r="DY191" i="2"/>
  <c r="EC191" i="2"/>
  <c r="EG191" i="2"/>
  <c r="EK191" i="2"/>
  <c r="EO191" i="2"/>
  <c r="ES191" i="2"/>
  <c r="EW191" i="2"/>
  <c r="FA191" i="2"/>
  <c r="FE191" i="2"/>
  <c r="FI191" i="2"/>
  <c r="FM191" i="2"/>
  <c r="FQ191" i="2"/>
  <c r="GK191" i="2"/>
  <c r="GO191" i="2"/>
  <c r="GS191" i="2"/>
  <c r="GW191" i="2"/>
  <c r="HA191" i="2"/>
  <c r="A192" i="2"/>
  <c r="I192" i="2"/>
  <c r="Q192" i="2"/>
  <c r="U192" i="2"/>
  <c r="Y192" i="2"/>
  <c r="AC192" i="2"/>
  <c r="AG192" i="2"/>
  <c r="AK192" i="2"/>
  <c r="AO192" i="2"/>
  <c r="AS192" i="2"/>
  <c r="AW192" i="2"/>
  <c r="BA192" i="2"/>
  <c r="BE192" i="2"/>
  <c r="BI192" i="2"/>
  <c r="BM192" i="2"/>
  <c r="BQ192" i="2"/>
  <c r="BU192" i="2"/>
  <c r="BY192" i="2"/>
  <c r="CC192" i="2"/>
  <c r="CG192" i="2"/>
  <c r="CK192" i="2"/>
  <c r="CO192" i="2"/>
  <c r="CS192" i="2"/>
  <c r="CW192" i="2"/>
  <c r="DA192" i="2"/>
  <c r="DE192" i="2"/>
  <c r="DI192" i="2"/>
  <c r="DM192" i="2"/>
  <c r="DQ192" i="2"/>
  <c r="DU192" i="2"/>
  <c r="DY192" i="2"/>
  <c r="EC192" i="2"/>
  <c r="EG192" i="2"/>
  <c r="EK192" i="2"/>
  <c r="EO192" i="2"/>
  <c r="ES192" i="2"/>
  <c r="EW192" i="2"/>
  <c r="FA192" i="2"/>
  <c r="FE192" i="2"/>
  <c r="FI192" i="2"/>
  <c r="FM192" i="2"/>
  <c r="FQ192" i="2"/>
  <c r="GK192" i="2"/>
  <c r="GO192" i="2"/>
  <c r="GS192" i="2"/>
  <c r="GW192" i="2"/>
  <c r="HA192" i="2"/>
  <c r="A193" i="2"/>
  <c r="I193" i="2"/>
  <c r="Q193" i="2"/>
  <c r="U193" i="2"/>
  <c r="Y193" i="2"/>
  <c r="AC193" i="2"/>
  <c r="AG193" i="2"/>
  <c r="AK193" i="2"/>
  <c r="AO193" i="2"/>
  <c r="AS193" i="2"/>
  <c r="AW193" i="2"/>
  <c r="BA193" i="2"/>
  <c r="BE193" i="2"/>
  <c r="BI193" i="2"/>
  <c r="BM193" i="2"/>
  <c r="BQ193" i="2"/>
  <c r="BU193" i="2"/>
  <c r="BY193" i="2"/>
  <c r="CC193" i="2"/>
  <c r="CG193" i="2"/>
  <c r="CK193" i="2"/>
  <c r="CO193" i="2"/>
  <c r="CS193" i="2"/>
  <c r="CW193" i="2"/>
  <c r="DA193" i="2"/>
  <c r="DE193" i="2"/>
  <c r="DI193" i="2"/>
  <c r="DM193" i="2"/>
  <c r="DQ193" i="2"/>
  <c r="DU193" i="2"/>
  <c r="DY193" i="2"/>
  <c r="EC193" i="2"/>
  <c r="EG193" i="2"/>
  <c r="EK193" i="2"/>
  <c r="EO193" i="2"/>
  <c r="ES193" i="2"/>
  <c r="EW193" i="2"/>
  <c r="FA193" i="2"/>
  <c r="FE193" i="2"/>
  <c r="FI193" i="2"/>
  <c r="FM193" i="2"/>
  <c r="FQ193" i="2"/>
  <c r="GK193" i="2"/>
  <c r="GO193" i="2"/>
  <c r="GS193" i="2"/>
  <c r="GW193" i="2"/>
  <c r="HA193" i="2"/>
  <c r="A194" i="2"/>
  <c r="I194" i="2"/>
  <c r="Q194" i="2"/>
  <c r="U194" i="2"/>
  <c r="Y194" i="2"/>
  <c r="AC194" i="2"/>
  <c r="AG194" i="2"/>
  <c r="AK194" i="2"/>
  <c r="AO194" i="2"/>
  <c r="AS194" i="2"/>
  <c r="AW194" i="2"/>
  <c r="BA194" i="2"/>
  <c r="BE194" i="2"/>
  <c r="BI194" i="2"/>
  <c r="BM194" i="2"/>
  <c r="BQ194" i="2"/>
  <c r="BU194" i="2"/>
  <c r="BY194" i="2"/>
  <c r="CC194" i="2"/>
  <c r="CG194" i="2"/>
  <c r="CK194" i="2"/>
  <c r="CO194" i="2"/>
  <c r="CS194" i="2"/>
  <c r="CW194" i="2"/>
  <c r="DA194" i="2"/>
  <c r="DE194" i="2"/>
  <c r="DI194" i="2"/>
  <c r="DM194" i="2"/>
  <c r="DQ194" i="2"/>
  <c r="DU194" i="2"/>
  <c r="DY194" i="2"/>
  <c r="EC194" i="2"/>
  <c r="EG194" i="2"/>
  <c r="EK194" i="2"/>
  <c r="EO194" i="2"/>
  <c r="ES194" i="2"/>
  <c r="EW194" i="2"/>
  <c r="FA194" i="2"/>
  <c r="FE194" i="2"/>
  <c r="FI194" i="2"/>
  <c r="FM194" i="2"/>
  <c r="FQ194" i="2"/>
  <c r="GK194" i="2"/>
  <c r="GO194" i="2"/>
  <c r="GS194" i="2"/>
  <c r="GW194" i="2"/>
  <c r="HA194" i="2"/>
  <c r="D195" i="2"/>
  <c r="P195" i="2"/>
  <c r="T195" i="2"/>
  <c r="X195" i="2"/>
  <c r="AB195" i="2"/>
  <c r="AF195" i="2"/>
  <c r="AJ195" i="2"/>
  <c r="AN195" i="2"/>
  <c r="AR195" i="2"/>
  <c r="AV195" i="2"/>
  <c r="AZ195" i="2"/>
  <c r="BD195" i="2"/>
  <c r="BH195" i="2"/>
  <c r="BL195" i="2"/>
  <c r="BP195" i="2"/>
  <c r="BT195" i="2"/>
  <c r="BX195" i="2"/>
  <c r="CB195" i="2"/>
  <c r="CF195" i="2"/>
  <c r="CJ195" i="2"/>
  <c r="CN195" i="2"/>
  <c r="CR195" i="2"/>
  <c r="CV195" i="2"/>
  <c r="CZ195" i="2"/>
  <c r="DD195" i="2"/>
  <c r="DH195" i="2"/>
  <c r="DL195" i="2"/>
  <c r="DP195" i="2"/>
  <c r="DT195" i="2"/>
  <c r="DX195" i="2"/>
  <c r="EB195" i="2"/>
  <c r="EF195" i="2"/>
  <c r="EJ195" i="2"/>
  <c r="EN195" i="2"/>
  <c r="ER195" i="2"/>
  <c r="EV195" i="2"/>
  <c r="EZ195" i="2"/>
  <c r="FD195" i="2"/>
  <c r="FH195" i="2"/>
  <c r="FL195" i="2"/>
  <c r="FP195" i="2"/>
  <c r="GJ195" i="2"/>
  <c r="GN195" i="2"/>
  <c r="GR195" i="2"/>
  <c r="GV195" i="2"/>
  <c r="GZ195" i="2"/>
  <c r="HD195" i="2"/>
  <c r="D196" i="2"/>
  <c r="P196" i="2"/>
  <c r="T196" i="2"/>
  <c r="X196" i="2"/>
  <c r="AB196" i="2"/>
  <c r="AF196" i="2"/>
  <c r="AJ196" i="2"/>
  <c r="AN196" i="2"/>
  <c r="AR196" i="2"/>
  <c r="AV196" i="2"/>
  <c r="AZ196" i="2"/>
  <c r="BD196" i="2"/>
  <c r="BH196" i="2"/>
  <c r="BL196" i="2"/>
  <c r="BP196" i="2"/>
  <c r="BT196" i="2"/>
  <c r="BX196" i="2"/>
  <c r="CB196" i="2"/>
  <c r="CF196" i="2"/>
  <c r="CJ196" i="2"/>
  <c r="CN196" i="2"/>
  <c r="CR196" i="2"/>
  <c r="CV196" i="2"/>
  <c r="CZ196" i="2"/>
  <c r="DD196" i="2"/>
  <c r="DH196" i="2"/>
  <c r="DL196" i="2"/>
  <c r="DP196" i="2"/>
  <c r="DT196" i="2"/>
  <c r="DX196" i="2"/>
  <c r="EB196" i="2"/>
  <c r="EF196" i="2"/>
  <c r="EJ196" i="2"/>
  <c r="EN196" i="2"/>
  <c r="ER196" i="2"/>
  <c r="EV196" i="2"/>
  <c r="EZ196" i="2"/>
  <c r="FD196" i="2"/>
  <c r="FH196" i="2"/>
  <c r="FL196" i="2"/>
  <c r="FP196" i="2"/>
  <c r="GJ196" i="2"/>
  <c r="GN196" i="2"/>
  <c r="GR196" i="2"/>
  <c r="GV196" i="2"/>
  <c r="GZ196" i="2"/>
  <c r="HD196" i="2"/>
  <c r="D197" i="2"/>
  <c r="P197" i="2"/>
  <c r="T197" i="2"/>
  <c r="X197" i="2"/>
  <c r="AB197" i="2"/>
  <c r="AF197" i="2"/>
  <c r="AJ197" i="2"/>
  <c r="AN197" i="2"/>
  <c r="AR197" i="2"/>
  <c r="AV197" i="2"/>
  <c r="AZ197" i="2"/>
  <c r="BD197" i="2"/>
  <c r="BH197" i="2"/>
  <c r="BL197" i="2"/>
  <c r="BP197" i="2"/>
  <c r="BT197" i="2"/>
  <c r="BX197" i="2"/>
  <c r="CB197" i="2"/>
  <c r="CF197" i="2"/>
  <c r="CJ197" i="2"/>
  <c r="CN197" i="2"/>
  <c r="CR197" i="2"/>
  <c r="CV197" i="2"/>
  <c r="CZ197" i="2"/>
  <c r="DD197" i="2"/>
  <c r="DH197" i="2"/>
  <c r="DL197" i="2"/>
  <c r="DP197" i="2"/>
  <c r="DT197" i="2"/>
  <c r="DX197" i="2"/>
  <c r="EB197" i="2"/>
  <c r="EF197" i="2"/>
  <c r="EJ197" i="2"/>
  <c r="EN197" i="2"/>
  <c r="ER197" i="2"/>
  <c r="EV197" i="2"/>
  <c r="EZ197" i="2"/>
  <c r="FD197" i="2"/>
  <c r="FH197" i="2"/>
  <c r="FL197" i="2"/>
  <c r="FP197" i="2"/>
  <c r="GJ197" i="2"/>
  <c r="GN197" i="2"/>
  <c r="GR197" i="2"/>
  <c r="GV197" i="2"/>
  <c r="GZ197" i="2"/>
  <c r="HD197" i="2"/>
  <c r="D198" i="2"/>
  <c r="P198" i="2"/>
  <c r="T198" i="2"/>
  <c r="X198" i="2"/>
  <c r="AB198" i="2"/>
  <c r="AF198" i="2"/>
  <c r="AJ198" i="2"/>
  <c r="AN198" i="2"/>
  <c r="AR198" i="2"/>
  <c r="AV198" i="2"/>
  <c r="AZ198" i="2"/>
  <c r="BD198" i="2"/>
  <c r="BH198" i="2"/>
  <c r="BL198" i="2"/>
  <c r="BP198" i="2"/>
  <c r="BT198" i="2"/>
  <c r="BX198" i="2"/>
  <c r="CB198" i="2"/>
  <c r="CF198" i="2"/>
  <c r="CJ198" i="2"/>
  <c r="CN198" i="2"/>
  <c r="CR198" i="2"/>
  <c r="CV198" i="2"/>
  <c r="CZ198" i="2"/>
  <c r="DD198" i="2"/>
  <c r="DH198" i="2"/>
  <c r="DL198" i="2"/>
  <c r="DP198" i="2"/>
  <c r="DT198" i="2"/>
  <c r="DX198" i="2"/>
  <c r="EB198" i="2"/>
  <c r="EF198" i="2"/>
  <c r="EJ198" i="2"/>
  <c r="EN198" i="2"/>
  <c r="ER198" i="2"/>
  <c r="EV198" i="2"/>
  <c r="EZ198" i="2"/>
  <c r="FD198" i="2"/>
  <c r="FH198" i="2"/>
  <c r="FL198" i="2"/>
  <c r="FP198" i="2"/>
  <c r="GJ198" i="2"/>
  <c r="GN198" i="2"/>
  <c r="GR198" i="2"/>
  <c r="GV198" i="2"/>
  <c r="GZ198" i="2"/>
  <c r="HD198" i="2"/>
  <c r="C199" i="2"/>
  <c r="O199" i="2"/>
  <c r="S199" i="2"/>
  <c r="W199" i="2"/>
  <c r="AA199" i="2"/>
  <c r="AE199" i="2"/>
  <c r="AI199" i="2"/>
  <c r="AM199" i="2"/>
  <c r="AQ199" i="2"/>
  <c r="AU199" i="2"/>
  <c r="AY199" i="2"/>
  <c r="BC199" i="2"/>
  <c r="BG199" i="2"/>
  <c r="BK199" i="2"/>
  <c r="BO199" i="2"/>
  <c r="BS199" i="2"/>
  <c r="BW199" i="2"/>
  <c r="CA199" i="2"/>
  <c r="CE199" i="2"/>
  <c r="CI199" i="2"/>
  <c r="CM199" i="2"/>
  <c r="CQ199" i="2"/>
  <c r="CU199" i="2"/>
  <c r="CY199" i="2"/>
  <c r="DC199" i="2"/>
  <c r="DG199" i="2"/>
  <c r="DK199" i="2"/>
  <c r="DO199" i="2"/>
  <c r="DS199" i="2"/>
  <c r="DW199" i="2"/>
  <c r="EA199" i="2"/>
  <c r="EE199" i="2"/>
  <c r="EI199" i="2"/>
  <c r="EM199" i="2"/>
  <c r="EQ199" i="2"/>
  <c r="EU199" i="2"/>
  <c r="EY199" i="2"/>
  <c r="FC199" i="2"/>
  <c r="FG199" i="2"/>
  <c r="FK199" i="2"/>
  <c r="FO199" i="2"/>
  <c r="FS199" i="2"/>
  <c r="GM199" i="2"/>
  <c r="GQ199" i="2"/>
  <c r="GU199" i="2"/>
  <c r="GY199" i="2"/>
  <c r="HC199" i="2"/>
  <c r="AW132" i="2"/>
  <c r="HC134" i="2"/>
  <c r="FE138" i="2"/>
  <c r="BG141" i="2"/>
  <c r="C143" i="2"/>
  <c r="AL144" i="2"/>
  <c r="CL145" i="2"/>
  <c r="BZ146" i="2"/>
  <c r="BM147" i="2"/>
  <c r="AZ148" i="2"/>
  <c r="AN149" i="2"/>
  <c r="AB150" i="2"/>
  <c r="O151" i="2"/>
  <c r="EM151" i="2"/>
  <c r="DZ152" i="2"/>
  <c r="DN153" i="2"/>
  <c r="AP154" i="2"/>
  <c r="P156" i="2"/>
  <c r="GZ156" i="2"/>
  <c r="BD158" i="2"/>
  <c r="AQ159" i="2"/>
  <c r="AD160" i="2"/>
  <c r="CD161" i="2"/>
  <c r="HB161" i="2"/>
  <c r="GP162" i="2"/>
  <c r="FP164" i="2"/>
  <c r="Y166" i="2"/>
  <c r="BU166" i="2"/>
  <c r="EG166" i="2"/>
  <c r="AB167" i="2"/>
  <c r="BH167" i="2"/>
  <c r="DT167" i="2"/>
  <c r="FP167" i="2"/>
  <c r="AE168" i="2"/>
  <c r="BK168" i="2"/>
  <c r="DW168" i="2"/>
  <c r="S169" i="2"/>
  <c r="AY169" i="2"/>
  <c r="CU169" i="2"/>
  <c r="EQ169" i="2"/>
  <c r="GM169" i="2"/>
  <c r="AM170" i="2"/>
  <c r="CI170" i="2"/>
  <c r="DO170" i="2"/>
  <c r="FK170" i="2"/>
  <c r="B171" i="2"/>
  <c r="BV171" i="2"/>
  <c r="DR171" i="2"/>
  <c r="EX171" i="2"/>
  <c r="AS172" i="2"/>
  <c r="DU172" i="2"/>
  <c r="FQ172" i="2"/>
  <c r="Q173" i="2"/>
  <c r="BM173" i="2"/>
  <c r="CS173" i="2"/>
  <c r="DY173" i="2"/>
  <c r="FE173" i="2"/>
  <c r="HA173" i="2"/>
  <c r="BA174" i="2"/>
  <c r="CW174" i="2"/>
  <c r="FI174" i="2"/>
  <c r="X175" i="2"/>
  <c r="BD175" i="2"/>
  <c r="BT175" i="2"/>
  <c r="CZ175" i="2"/>
  <c r="EV175" i="2"/>
  <c r="AA176" i="2"/>
  <c r="BW176" i="2"/>
  <c r="DC176" i="2"/>
  <c r="FO176" i="2"/>
  <c r="O177" i="2"/>
  <c r="BK177" i="2"/>
  <c r="DG177" i="2"/>
  <c r="FC177" i="2"/>
  <c r="GY177" i="2"/>
  <c r="AI178" i="2"/>
  <c r="CU178" i="2"/>
  <c r="EQ178" i="2"/>
  <c r="GM178" i="2"/>
  <c r="AL179" i="2"/>
  <c r="CH179" i="2"/>
  <c r="DN179" i="2"/>
  <c r="FJ179" i="2"/>
  <c r="GP179" i="2"/>
  <c r="AO180" i="2"/>
  <c r="CK180" i="2"/>
  <c r="EG180" i="2"/>
  <c r="AC181" i="2"/>
  <c r="BY181" i="2"/>
  <c r="DU181" i="2"/>
  <c r="FA181" i="2"/>
  <c r="GW181" i="2"/>
  <c r="AW182" i="2"/>
  <c r="CC182" i="2"/>
  <c r="EO182" i="2"/>
  <c r="T183" i="2"/>
  <c r="BP183" i="2"/>
  <c r="DL183" i="2"/>
  <c r="FH183" i="2"/>
  <c r="HD183" i="2"/>
  <c r="BD184" i="2"/>
  <c r="CZ184" i="2"/>
  <c r="EF184" i="2"/>
  <c r="GR184" i="2"/>
  <c r="AB185" i="2"/>
  <c r="BX185" i="2"/>
  <c r="DT185" i="2"/>
  <c r="FL185" i="2"/>
  <c r="GH185" i="2"/>
  <c r="GT185" i="2"/>
  <c r="B186" i="2"/>
  <c r="V186" i="2"/>
  <c r="AD186" i="2"/>
  <c r="AL186" i="2"/>
  <c r="AX186" i="2"/>
  <c r="BJ186" i="2"/>
  <c r="BV186" i="2"/>
  <c r="CH186" i="2"/>
  <c r="CP186" i="2"/>
  <c r="DB186" i="2"/>
  <c r="DN186" i="2"/>
  <c r="DZ186" i="2"/>
  <c r="EP186" i="2"/>
  <c r="FB186" i="2"/>
  <c r="FJ186" i="2"/>
  <c r="GP186" i="2"/>
  <c r="HB186" i="2"/>
  <c r="Q187" i="2"/>
  <c r="AG187" i="2"/>
  <c r="AS187" i="2"/>
  <c r="BE187" i="2"/>
  <c r="BQ187" i="2"/>
  <c r="CC187" i="2"/>
  <c r="CO187" i="2"/>
  <c r="CW187" i="2"/>
  <c r="DI187" i="2"/>
  <c r="DU187" i="2"/>
  <c r="EG187" i="2"/>
  <c r="ES187" i="2"/>
  <c r="FE187" i="2"/>
  <c r="FQ187" i="2"/>
  <c r="GO187" i="2"/>
  <c r="GW187" i="2"/>
  <c r="I188" i="2"/>
  <c r="Y188" i="2"/>
  <c r="AK188" i="2"/>
  <c r="AW188" i="2"/>
  <c r="BI188" i="2"/>
  <c r="BU188" i="2"/>
  <c r="CC188" i="2"/>
  <c r="CO188" i="2"/>
  <c r="DE188" i="2"/>
  <c r="DQ188" i="2"/>
  <c r="DY188" i="2"/>
  <c r="EK188" i="2"/>
  <c r="EW188" i="2"/>
  <c r="FI188" i="2"/>
  <c r="GO188" i="2"/>
  <c r="HA188" i="2"/>
  <c r="A189" i="2"/>
  <c r="Y189" i="2"/>
  <c r="AG189" i="2"/>
  <c r="AS189" i="2"/>
  <c r="BE189" i="2"/>
  <c r="BQ189" i="2"/>
  <c r="BU189" i="2"/>
  <c r="CG189" i="2"/>
  <c r="CS189" i="2"/>
  <c r="DE189" i="2"/>
  <c r="DQ189" i="2"/>
  <c r="DY189" i="2"/>
  <c r="EO189" i="2"/>
  <c r="EW189" i="2"/>
  <c r="FM189" i="2"/>
  <c r="FQ189" i="2"/>
  <c r="GK189" i="2"/>
  <c r="GW189" i="2"/>
  <c r="Q190" i="2"/>
  <c r="AC190" i="2"/>
  <c r="AS190" i="2"/>
  <c r="BE190" i="2"/>
  <c r="BU190" i="2"/>
  <c r="CG190" i="2"/>
  <c r="CO190" i="2"/>
  <c r="DA190" i="2"/>
  <c r="DM190" i="2"/>
  <c r="DY190" i="2"/>
  <c r="EK190" i="2"/>
  <c r="ES190" i="2"/>
  <c r="FI190" i="2"/>
  <c r="GK190" i="2"/>
  <c r="GW190" i="2"/>
  <c r="P191" i="2"/>
  <c r="T191" i="2"/>
  <c r="AB191" i="2"/>
  <c r="AN191" i="2"/>
  <c r="AZ191" i="2"/>
  <c r="BP191" i="2"/>
  <c r="CB191" i="2"/>
  <c r="CJ191" i="2"/>
  <c r="CZ191" i="2"/>
  <c r="DL191" i="2"/>
  <c r="DX191" i="2"/>
  <c r="EF191" i="2"/>
  <c r="EN191" i="2"/>
  <c r="EZ191" i="2"/>
  <c r="FL191" i="2"/>
  <c r="GJ191" i="2"/>
  <c r="GV191" i="2"/>
  <c r="D192" i="2"/>
  <c r="X192" i="2"/>
  <c r="AJ192" i="2"/>
  <c r="AV192" i="2"/>
  <c r="BH192" i="2"/>
  <c r="BT192" i="2"/>
  <c r="CF192" i="2"/>
  <c r="CR192" i="2"/>
  <c r="DD192" i="2"/>
  <c r="DP192" i="2"/>
  <c r="DX192" i="2"/>
  <c r="EF192" i="2"/>
  <c r="ER192" i="2"/>
  <c r="FD192" i="2"/>
  <c r="FP192" i="2"/>
  <c r="GJ192" i="2"/>
  <c r="GV192" i="2"/>
  <c r="D193" i="2"/>
  <c r="X193" i="2"/>
  <c r="AJ193" i="2"/>
  <c r="BH193" i="2"/>
  <c r="BT193" i="2"/>
  <c r="CB193" i="2"/>
  <c r="CN193" i="2"/>
  <c r="DD193" i="2"/>
  <c r="DT193" i="2"/>
  <c r="EF193" i="2"/>
  <c r="ER193" i="2"/>
  <c r="FD193" i="2"/>
  <c r="FP193" i="2"/>
  <c r="GJ193" i="2"/>
  <c r="GZ193" i="2"/>
  <c r="P194" i="2"/>
  <c r="AB194" i="2"/>
  <c r="AN194" i="2"/>
  <c r="AV194" i="2"/>
  <c r="BL194" i="2"/>
  <c r="BT194" i="2"/>
  <c r="CF194" i="2"/>
  <c r="CV194" i="2"/>
  <c r="DD194" i="2"/>
  <c r="DP194" i="2"/>
  <c r="DX194" i="2"/>
  <c r="EJ194" i="2"/>
  <c r="EV194" i="2"/>
  <c r="FD194" i="2"/>
  <c r="FP194" i="2"/>
  <c r="GN194" i="2"/>
  <c r="GR194" i="2"/>
  <c r="HD194" i="2"/>
  <c r="W195" i="2"/>
  <c r="AM195" i="2"/>
  <c r="AY195" i="2"/>
  <c r="BK195" i="2"/>
  <c r="BW195" i="2"/>
  <c r="CI195" i="2"/>
  <c r="CQ195" i="2"/>
  <c r="DC195" i="2"/>
  <c r="DO195" i="2"/>
  <c r="EA195" i="2"/>
  <c r="EM195" i="2"/>
  <c r="EU195" i="2"/>
  <c r="FG195" i="2"/>
  <c r="GQ195" i="2"/>
  <c r="C196" i="2"/>
  <c r="S196" i="2"/>
  <c r="AE196" i="2"/>
  <c r="AQ196" i="2"/>
  <c r="CV119" i="2"/>
  <c r="GS126" i="2"/>
  <c r="GU130" i="2"/>
  <c r="AE133" i="2"/>
  <c r="CE134" i="2"/>
  <c r="ED135" i="2"/>
  <c r="AG138" i="2"/>
  <c r="CF139" i="2"/>
  <c r="EE140" i="2"/>
  <c r="CJ142" i="2"/>
  <c r="FQ142" i="2"/>
  <c r="BB143" i="2"/>
  <c r="EI143" i="2"/>
  <c r="HC143" i="2"/>
  <c r="BR144" i="2"/>
  <c r="ED144" i="2"/>
  <c r="GP144" i="2"/>
  <c r="BF145" i="2"/>
  <c r="DR145" i="2"/>
  <c r="AT146" i="2"/>
  <c r="DF146" i="2"/>
  <c r="FR146" i="2"/>
  <c r="AG147" i="2"/>
  <c r="CS147" i="2"/>
  <c r="FE147" i="2"/>
  <c r="T148" i="2"/>
  <c r="CF148" i="2"/>
  <c r="ER148" i="2"/>
  <c r="HD148" i="2"/>
  <c r="BT149" i="2"/>
  <c r="EF149" i="2"/>
  <c r="GR149" i="2"/>
  <c r="BH150" i="2"/>
  <c r="DT150" i="2"/>
  <c r="AU151" i="2"/>
  <c r="DG151" i="2"/>
  <c r="FS151" i="2"/>
  <c r="AH152" i="2"/>
  <c r="CT152" i="2"/>
  <c r="FF152" i="2"/>
  <c r="V153" i="2"/>
  <c r="CH153" i="2"/>
  <c r="ET153" i="2"/>
  <c r="B154" i="2"/>
  <c r="BV154" i="2"/>
  <c r="EH154" i="2"/>
  <c r="GT154" i="2"/>
  <c r="BI155" i="2"/>
  <c r="DU155" i="2"/>
  <c r="AV156" i="2"/>
  <c r="DH156" i="2"/>
  <c r="AJ157" i="2"/>
  <c r="CV157" i="2"/>
  <c r="FH157" i="2"/>
  <c r="X158" i="2"/>
  <c r="CJ158" i="2"/>
  <c r="EV158" i="2"/>
  <c r="C159" i="2"/>
  <c r="BW159" i="2"/>
  <c r="EI159" i="2"/>
  <c r="GU159" i="2"/>
  <c r="BJ160" i="2"/>
  <c r="DV160" i="2"/>
  <c r="GH160" i="2"/>
  <c r="AX161" i="2"/>
  <c r="DJ161" i="2"/>
  <c r="AL162" i="2"/>
  <c r="CX162" i="2"/>
  <c r="FJ162" i="2"/>
  <c r="Y163" i="2"/>
  <c r="CK163" i="2"/>
  <c r="EW163" i="2"/>
  <c r="D164" i="2"/>
  <c r="BX164" i="2"/>
  <c r="EJ164" i="2"/>
  <c r="GV164" i="2"/>
  <c r="BL165" i="2"/>
  <c r="DX165" i="2"/>
  <c r="FN165" i="2"/>
  <c r="GW165" i="2"/>
  <c r="Q166" i="2"/>
  <c r="AG166" i="2"/>
  <c r="AW166" i="2"/>
  <c r="BM166" i="2"/>
  <c r="CC166" i="2"/>
  <c r="CS166" i="2"/>
  <c r="DI166" i="2"/>
  <c r="DY166" i="2"/>
  <c r="EO166" i="2"/>
  <c r="FE166" i="2"/>
  <c r="GK166" i="2"/>
  <c r="HA166" i="2"/>
  <c r="T167" i="2"/>
  <c r="AJ167" i="2"/>
  <c r="AZ167" i="2"/>
  <c r="BP167" i="2"/>
  <c r="CF167" i="2"/>
  <c r="CV167" i="2"/>
  <c r="DL167" i="2"/>
  <c r="EB167" i="2"/>
  <c r="ER167" i="2"/>
  <c r="FH167" i="2"/>
  <c r="GN167" i="2"/>
  <c r="HD167" i="2"/>
  <c r="W168" i="2"/>
  <c r="AM168" i="2"/>
  <c r="BC168" i="2"/>
  <c r="BS168" i="2"/>
  <c r="CI168" i="2"/>
  <c r="CY168" i="2"/>
  <c r="DO168" i="2"/>
  <c r="EE168" i="2"/>
  <c r="EU168" i="2"/>
  <c r="FK168" i="2"/>
  <c r="GQ168" i="2"/>
  <c r="C169" i="2"/>
  <c r="AA169" i="2"/>
  <c r="AQ169" i="2"/>
  <c r="BG169" i="2"/>
  <c r="BW169" i="2"/>
  <c r="CM169" i="2"/>
  <c r="DC169" i="2"/>
  <c r="DS169" i="2"/>
  <c r="EI169" i="2"/>
  <c r="EY169" i="2"/>
  <c r="FO169" i="2"/>
  <c r="GU169" i="2"/>
  <c r="O170" i="2"/>
  <c r="AE170" i="2"/>
  <c r="AU170" i="2"/>
  <c r="BK170" i="2"/>
  <c r="CA170" i="2"/>
  <c r="CQ170" i="2"/>
  <c r="DG170" i="2"/>
  <c r="DW170" i="2"/>
  <c r="EM170" i="2"/>
  <c r="FC170" i="2"/>
  <c r="FS170" i="2"/>
  <c r="GY170" i="2"/>
  <c r="R171" i="2"/>
  <c r="AH171" i="2"/>
  <c r="AX171" i="2"/>
  <c r="BN171" i="2"/>
  <c r="CD171" i="2"/>
  <c r="CT171" i="2"/>
  <c r="DJ171" i="2"/>
  <c r="DZ171" i="2"/>
  <c r="EP171" i="2"/>
  <c r="FF171" i="2"/>
  <c r="GL171" i="2"/>
  <c r="HB171" i="2"/>
  <c r="U172" i="2"/>
  <c r="AK172" i="2"/>
  <c r="BA172" i="2"/>
  <c r="BQ172" i="2"/>
  <c r="CG172" i="2"/>
  <c r="CW172" i="2"/>
  <c r="DM172" i="2"/>
  <c r="EC172" i="2"/>
  <c r="ES172" i="2"/>
  <c r="FI172" i="2"/>
  <c r="GO172" i="2"/>
  <c r="A173" i="2"/>
  <c r="Y173" i="2"/>
  <c r="AO173" i="2"/>
  <c r="BE173" i="2"/>
  <c r="BU173" i="2"/>
  <c r="CK173" i="2"/>
  <c r="DA173" i="2"/>
  <c r="DQ173" i="2"/>
  <c r="EG173" i="2"/>
  <c r="EW173" i="2"/>
  <c r="FM173" i="2"/>
  <c r="GS173" i="2"/>
  <c r="I174" i="2"/>
  <c r="AC174" i="2"/>
  <c r="AS174" i="2"/>
  <c r="BI174" i="2"/>
  <c r="BY174" i="2"/>
  <c r="CO174" i="2"/>
  <c r="DE174" i="2"/>
  <c r="DU174" i="2"/>
  <c r="EK174" i="2"/>
  <c r="FA174" i="2"/>
  <c r="FQ174" i="2"/>
  <c r="GW174" i="2"/>
  <c r="P175" i="2"/>
  <c r="AF175" i="2"/>
  <c r="AV175" i="2"/>
  <c r="BL175" i="2"/>
  <c r="CB175" i="2"/>
  <c r="CR175" i="2"/>
  <c r="DH175" i="2"/>
  <c r="DX175" i="2"/>
  <c r="EN175" i="2"/>
  <c r="FD175" i="2"/>
  <c r="GJ175" i="2"/>
  <c r="GZ175" i="2"/>
  <c r="S176" i="2"/>
  <c r="AI176" i="2"/>
  <c r="AY176" i="2"/>
  <c r="BO176" i="2"/>
  <c r="CE176" i="2"/>
  <c r="CU176" i="2"/>
  <c r="DK176" i="2"/>
  <c r="EA176" i="2"/>
  <c r="EQ176" i="2"/>
  <c r="FG176" i="2"/>
  <c r="GM176" i="2"/>
  <c r="HC176" i="2"/>
  <c r="W177" i="2"/>
  <c r="AM177" i="2"/>
  <c r="BC177" i="2"/>
  <c r="BS177" i="2"/>
  <c r="CI177" i="2"/>
  <c r="CY177" i="2"/>
  <c r="DO177" i="2"/>
  <c r="EE177" i="2"/>
  <c r="EU177" i="2"/>
  <c r="FK177" i="2"/>
  <c r="GQ177" i="2"/>
  <c r="C178" i="2"/>
  <c r="AA178" i="2"/>
  <c r="AQ178" i="2"/>
  <c r="BG178" i="2"/>
  <c r="BW178" i="2"/>
  <c r="CM178" i="2"/>
  <c r="DC178" i="2"/>
  <c r="DS178" i="2"/>
  <c r="EI178" i="2"/>
  <c r="EY178" i="2"/>
  <c r="FO178" i="2"/>
  <c r="GU178" i="2"/>
  <c r="N179" i="2"/>
  <c r="AD179" i="2"/>
  <c r="AT179" i="2"/>
  <c r="BJ179" i="2"/>
  <c r="BZ179" i="2"/>
  <c r="CP179" i="2"/>
  <c r="DF179" i="2"/>
  <c r="DV179" i="2"/>
  <c r="EL179" i="2"/>
  <c r="FB179" i="2"/>
  <c r="FR179" i="2"/>
  <c r="GH179" i="2"/>
  <c r="GX179" i="2"/>
  <c r="Q180" i="2"/>
  <c r="AG180" i="2"/>
  <c r="AW180" i="2"/>
  <c r="BM180" i="2"/>
  <c r="CC180" i="2"/>
  <c r="CS180" i="2"/>
  <c r="DI180" i="2"/>
  <c r="DY180" i="2"/>
  <c r="EO180" i="2"/>
  <c r="FE180" i="2"/>
  <c r="GK180" i="2"/>
  <c r="HA180" i="2"/>
  <c r="U181" i="2"/>
  <c r="AK181" i="2"/>
  <c r="BA181" i="2"/>
  <c r="BQ181" i="2"/>
  <c r="CG181" i="2"/>
  <c r="CW181" i="2"/>
  <c r="DM181" i="2"/>
  <c r="EC181" i="2"/>
  <c r="ES181" i="2"/>
  <c r="FI181" i="2"/>
  <c r="GO181" i="2"/>
  <c r="A182" i="2"/>
  <c r="Y182" i="2"/>
  <c r="AO182" i="2"/>
  <c r="BE182" i="2"/>
  <c r="BU182" i="2"/>
  <c r="CK182" i="2"/>
  <c r="DA182" i="2"/>
  <c r="DQ182" i="2"/>
  <c r="EG182" i="2"/>
  <c r="EW182" i="2"/>
  <c r="FM182" i="2"/>
  <c r="GS182" i="2"/>
  <c r="D183" i="2"/>
  <c r="AB183" i="2"/>
  <c r="AR183" i="2"/>
  <c r="BH183" i="2"/>
  <c r="BX183" i="2"/>
  <c r="CN183" i="2"/>
  <c r="DD183" i="2"/>
  <c r="DT183" i="2"/>
  <c r="EJ183" i="2"/>
  <c r="EZ183" i="2"/>
  <c r="FP183" i="2"/>
  <c r="GV183" i="2"/>
  <c r="P184" i="2"/>
  <c r="AF184" i="2"/>
  <c r="AV184" i="2"/>
  <c r="BL184" i="2"/>
  <c r="CB184" i="2"/>
  <c r="CR184" i="2"/>
  <c r="DH184" i="2"/>
  <c r="DX184" i="2"/>
  <c r="EN184" i="2"/>
  <c r="FD184" i="2"/>
  <c r="GJ184" i="2"/>
  <c r="GZ184" i="2"/>
  <c r="T185" i="2"/>
  <c r="AJ185" i="2"/>
  <c r="AZ185" i="2"/>
  <c r="BP185" i="2"/>
  <c r="CF185" i="2"/>
  <c r="CV185" i="2"/>
  <c r="DL185" i="2"/>
  <c r="EB185" i="2"/>
  <c r="ER185" i="2"/>
  <c r="FD185" i="2"/>
  <c r="FI185" i="2"/>
  <c r="FO185" i="2"/>
  <c r="GJ185" i="2"/>
  <c r="GN185" i="2"/>
  <c r="GR185" i="2"/>
  <c r="GV185" i="2"/>
  <c r="GZ185" i="2"/>
  <c r="HD185" i="2"/>
  <c r="D186" i="2"/>
  <c r="P186" i="2"/>
  <c r="T186" i="2"/>
  <c r="X186" i="2"/>
  <c r="AB186" i="2"/>
  <c r="AF186" i="2"/>
  <c r="AJ186" i="2"/>
  <c r="AN186" i="2"/>
  <c r="AR186" i="2"/>
  <c r="AV186" i="2"/>
  <c r="AZ186" i="2"/>
  <c r="BD186" i="2"/>
  <c r="BH186" i="2"/>
  <c r="BL186" i="2"/>
  <c r="BP186" i="2"/>
  <c r="BT186" i="2"/>
  <c r="BX186" i="2"/>
  <c r="CB186" i="2"/>
  <c r="CF186" i="2"/>
  <c r="CJ186" i="2"/>
  <c r="CN186" i="2"/>
  <c r="CR186" i="2"/>
  <c r="CV186" i="2"/>
  <c r="CZ186" i="2"/>
  <c r="DD186" i="2"/>
  <c r="DH186" i="2"/>
  <c r="DL186" i="2"/>
  <c r="DP186" i="2"/>
  <c r="DT186" i="2"/>
  <c r="DX186" i="2"/>
  <c r="EB186" i="2"/>
  <c r="EF186" i="2"/>
  <c r="EJ186" i="2"/>
  <c r="EN186" i="2"/>
  <c r="ER186" i="2"/>
  <c r="EV186" i="2"/>
  <c r="EZ186" i="2"/>
  <c r="FD186" i="2"/>
  <c r="FH186" i="2"/>
  <c r="FL186" i="2"/>
  <c r="FP186" i="2"/>
  <c r="GJ186" i="2"/>
  <c r="GN186" i="2"/>
  <c r="GR186" i="2"/>
  <c r="GV186" i="2"/>
  <c r="GZ186" i="2"/>
  <c r="HD186" i="2"/>
  <c r="C187" i="2"/>
  <c r="O187" i="2"/>
  <c r="S187" i="2"/>
  <c r="W187" i="2"/>
  <c r="AA187" i="2"/>
  <c r="AE187" i="2"/>
  <c r="AI187" i="2"/>
  <c r="AM187" i="2"/>
  <c r="AQ187" i="2"/>
  <c r="AU187" i="2"/>
  <c r="AY187" i="2"/>
  <c r="BC187" i="2"/>
  <c r="BG187" i="2"/>
  <c r="BK187" i="2"/>
  <c r="BO187" i="2"/>
  <c r="BS187" i="2"/>
  <c r="BW187" i="2"/>
  <c r="CA187" i="2"/>
  <c r="CE187" i="2"/>
  <c r="CI187" i="2"/>
  <c r="CM187" i="2"/>
  <c r="CQ187" i="2"/>
  <c r="CU187" i="2"/>
  <c r="CY187" i="2"/>
  <c r="DC187" i="2"/>
  <c r="DG187" i="2"/>
  <c r="DK187" i="2"/>
  <c r="DO187" i="2"/>
  <c r="DS187" i="2"/>
  <c r="DW187" i="2"/>
  <c r="EA187" i="2"/>
  <c r="EE187" i="2"/>
  <c r="EI187" i="2"/>
  <c r="EM187" i="2"/>
  <c r="EQ187" i="2"/>
  <c r="EU187" i="2"/>
  <c r="EY187" i="2"/>
  <c r="FC187" i="2"/>
  <c r="FG187" i="2"/>
  <c r="FK187" i="2"/>
  <c r="FO187" i="2"/>
  <c r="FS187" i="2"/>
  <c r="GM187" i="2"/>
  <c r="GQ187" i="2"/>
  <c r="GU187" i="2"/>
  <c r="GY187" i="2"/>
  <c r="HC187" i="2"/>
  <c r="C188" i="2"/>
  <c r="O188" i="2"/>
  <c r="S188" i="2"/>
  <c r="W188" i="2"/>
  <c r="AA188" i="2"/>
  <c r="AE188" i="2"/>
  <c r="AI188" i="2"/>
  <c r="AM188" i="2"/>
  <c r="AQ188" i="2"/>
  <c r="AU188" i="2"/>
  <c r="AY188" i="2"/>
  <c r="BC188" i="2"/>
  <c r="BG188" i="2"/>
  <c r="BK188" i="2"/>
  <c r="BO188" i="2"/>
  <c r="BS188" i="2"/>
  <c r="BW188" i="2"/>
  <c r="CA188" i="2"/>
  <c r="CE188" i="2"/>
  <c r="CI188" i="2"/>
  <c r="CM188" i="2"/>
  <c r="CQ188" i="2"/>
  <c r="CU188" i="2"/>
  <c r="CY188" i="2"/>
  <c r="DC188" i="2"/>
  <c r="DG188" i="2"/>
  <c r="DK188" i="2"/>
  <c r="DO188" i="2"/>
  <c r="DS188" i="2"/>
  <c r="DW188" i="2"/>
  <c r="EA188" i="2"/>
  <c r="EE188" i="2"/>
  <c r="EI188" i="2"/>
  <c r="EM188" i="2"/>
  <c r="EQ188" i="2"/>
  <c r="EU188" i="2"/>
  <c r="EY188" i="2"/>
  <c r="FC188" i="2"/>
  <c r="FG188" i="2"/>
  <c r="FK188" i="2"/>
  <c r="FO188" i="2"/>
  <c r="FS188" i="2"/>
  <c r="GM188" i="2"/>
  <c r="GQ188" i="2"/>
  <c r="GU188" i="2"/>
  <c r="GY188" i="2"/>
  <c r="HC188" i="2"/>
  <c r="C189" i="2"/>
  <c r="O189" i="2"/>
  <c r="S189" i="2"/>
  <c r="W189" i="2"/>
  <c r="AA189" i="2"/>
  <c r="AE189" i="2"/>
  <c r="AI189" i="2"/>
  <c r="AM189" i="2"/>
  <c r="AQ189" i="2"/>
  <c r="AU189" i="2"/>
  <c r="AY189" i="2"/>
  <c r="BC189" i="2"/>
  <c r="BG189" i="2"/>
  <c r="BK189" i="2"/>
  <c r="BO189" i="2"/>
  <c r="BS189" i="2"/>
  <c r="BW189" i="2"/>
  <c r="CA189" i="2"/>
  <c r="CE189" i="2"/>
  <c r="CI189" i="2"/>
  <c r="CM189" i="2"/>
  <c r="CQ189" i="2"/>
  <c r="CU189" i="2"/>
  <c r="CY189" i="2"/>
  <c r="DC189" i="2"/>
  <c r="DG189" i="2"/>
  <c r="DK189" i="2"/>
  <c r="DO189" i="2"/>
  <c r="DS189" i="2"/>
  <c r="DW189" i="2"/>
  <c r="EA189" i="2"/>
  <c r="EE189" i="2"/>
  <c r="EI189" i="2"/>
  <c r="EM189" i="2"/>
  <c r="EQ189" i="2"/>
  <c r="EU189" i="2"/>
  <c r="EY189" i="2"/>
  <c r="FC189" i="2"/>
  <c r="FG189" i="2"/>
  <c r="FK189" i="2"/>
  <c r="FO189" i="2"/>
  <c r="FS189" i="2"/>
  <c r="GM189" i="2"/>
  <c r="GQ189" i="2"/>
  <c r="GU189" i="2"/>
  <c r="GY189" i="2"/>
  <c r="HC189" i="2"/>
  <c r="C190" i="2"/>
  <c r="O190" i="2"/>
  <c r="S190" i="2"/>
  <c r="W190" i="2"/>
  <c r="AA190" i="2"/>
  <c r="AE190" i="2"/>
  <c r="AI190" i="2"/>
  <c r="AM190" i="2"/>
  <c r="AQ190" i="2"/>
  <c r="AU190" i="2"/>
  <c r="AY190" i="2"/>
  <c r="BC190" i="2"/>
  <c r="BG190" i="2"/>
  <c r="BK190" i="2"/>
  <c r="BO190" i="2"/>
  <c r="BS190" i="2"/>
  <c r="BW190" i="2"/>
  <c r="CA190" i="2"/>
  <c r="CE190" i="2"/>
  <c r="CI190" i="2"/>
  <c r="CM190" i="2"/>
  <c r="CQ190" i="2"/>
  <c r="CU190" i="2"/>
  <c r="CY190" i="2"/>
  <c r="DC190" i="2"/>
  <c r="DG190" i="2"/>
  <c r="DK190" i="2"/>
  <c r="DO190" i="2"/>
  <c r="DS190" i="2"/>
  <c r="DW190" i="2"/>
  <c r="EA190" i="2"/>
  <c r="EE190" i="2"/>
  <c r="EI190" i="2"/>
  <c r="EM190" i="2"/>
  <c r="EQ190" i="2"/>
  <c r="EU190" i="2"/>
  <c r="EY190" i="2"/>
  <c r="FC190" i="2"/>
  <c r="FG190" i="2"/>
  <c r="FK190" i="2"/>
  <c r="FO190" i="2"/>
  <c r="FS190" i="2"/>
  <c r="GM190" i="2"/>
  <c r="GQ190" i="2"/>
  <c r="GU190" i="2"/>
  <c r="GY190" i="2"/>
  <c r="HC190" i="2"/>
  <c r="B191" i="2"/>
  <c r="N191" i="2"/>
  <c r="R191" i="2"/>
  <c r="V191" i="2"/>
  <c r="Z191" i="2"/>
  <c r="AD191" i="2"/>
  <c r="AH191" i="2"/>
  <c r="AL191" i="2"/>
  <c r="AP191" i="2"/>
  <c r="AT191" i="2"/>
  <c r="AX191" i="2"/>
  <c r="BB191" i="2"/>
  <c r="BF191" i="2"/>
  <c r="BJ191" i="2"/>
  <c r="BN191" i="2"/>
  <c r="BR191" i="2"/>
  <c r="BV191" i="2"/>
  <c r="BZ191" i="2"/>
  <c r="CD191" i="2"/>
  <c r="CH191" i="2"/>
  <c r="CL191" i="2"/>
  <c r="CP191" i="2"/>
  <c r="CT191" i="2"/>
  <c r="CX191" i="2"/>
  <c r="DB191" i="2"/>
  <c r="DF191" i="2"/>
  <c r="DJ191" i="2"/>
  <c r="DN191" i="2"/>
  <c r="DR191" i="2"/>
  <c r="DV191" i="2"/>
  <c r="DZ191" i="2"/>
  <c r="ED191" i="2"/>
  <c r="EH191" i="2"/>
  <c r="EL191" i="2"/>
  <c r="EP191" i="2"/>
  <c r="ET191" i="2"/>
  <c r="EX191" i="2"/>
  <c r="FB191" i="2"/>
  <c r="FF191" i="2"/>
  <c r="FJ191" i="2"/>
  <c r="FN191" i="2"/>
  <c r="FR191" i="2"/>
  <c r="GH191" i="2"/>
  <c r="GL191" i="2"/>
  <c r="GP191" i="2"/>
  <c r="GT191" i="2"/>
  <c r="GX191" i="2"/>
  <c r="HB191" i="2"/>
  <c r="B192" i="2"/>
  <c r="N192" i="2"/>
  <c r="R192" i="2"/>
  <c r="V192" i="2"/>
  <c r="Z192" i="2"/>
  <c r="AD192" i="2"/>
  <c r="AH192" i="2"/>
  <c r="AL192" i="2"/>
  <c r="AP192" i="2"/>
  <c r="AT192" i="2"/>
  <c r="AX192" i="2"/>
  <c r="BB192" i="2"/>
  <c r="BF192" i="2"/>
  <c r="BJ192" i="2"/>
  <c r="BN192" i="2"/>
  <c r="BR192" i="2"/>
  <c r="BV192" i="2"/>
  <c r="BZ192" i="2"/>
  <c r="CD192" i="2"/>
  <c r="CH192" i="2"/>
  <c r="CL192" i="2"/>
  <c r="CP192" i="2"/>
  <c r="CT192" i="2"/>
  <c r="CX192" i="2"/>
  <c r="DB192" i="2"/>
  <c r="DF192" i="2"/>
  <c r="DJ192" i="2"/>
  <c r="DN192" i="2"/>
  <c r="DR192" i="2"/>
  <c r="DV192" i="2"/>
  <c r="DZ192" i="2"/>
  <c r="ED192" i="2"/>
  <c r="EH192" i="2"/>
  <c r="EL192" i="2"/>
  <c r="EP192" i="2"/>
  <c r="ET192" i="2"/>
  <c r="EX192" i="2"/>
  <c r="FB192" i="2"/>
  <c r="FF192" i="2"/>
  <c r="FJ192" i="2"/>
  <c r="FN192" i="2"/>
  <c r="FR192" i="2"/>
  <c r="GH192" i="2"/>
  <c r="GL192" i="2"/>
  <c r="GP192" i="2"/>
  <c r="GT192" i="2"/>
  <c r="GX192" i="2"/>
  <c r="HB192" i="2"/>
  <c r="B193" i="2"/>
  <c r="N193" i="2"/>
  <c r="R193" i="2"/>
  <c r="V193" i="2"/>
  <c r="Z193" i="2"/>
  <c r="AD193" i="2"/>
  <c r="AH193" i="2"/>
  <c r="AL193" i="2"/>
  <c r="AP193" i="2"/>
  <c r="AT193" i="2"/>
  <c r="AX193" i="2"/>
  <c r="BB193" i="2"/>
  <c r="BF193" i="2"/>
  <c r="BJ193" i="2"/>
  <c r="BN193" i="2"/>
  <c r="BR193" i="2"/>
  <c r="BV193" i="2"/>
  <c r="BZ193" i="2"/>
  <c r="CD193" i="2"/>
  <c r="CH193" i="2"/>
  <c r="CL193" i="2"/>
  <c r="CP193" i="2"/>
  <c r="CT193" i="2"/>
  <c r="CX193" i="2"/>
  <c r="DB193" i="2"/>
  <c r="DF193" i="2"/>
  <c r="DJ193" i="2"/>
  <c r="DN193" i="2"/>
  <c r="DR193" i="2"/>
  <c r="DV193" i="2"/>
  <c r="DZ193" i="2"/>
  <c r="ED193" i="2"/>
  <c r="EH193" i="2"/>
  <c r="EL193" i="2"/>
  <c r="EP193" i="2"/>
  <c r="ET193" i="2"/>
  <c r="EX193" i="2"/>
  <c r="FB193" i="2"/>
  <c r="FF193" i="2"/>
  <c r="FJ193" i="2"/>
  <c r="FN193" i="2"/>
  <c r="FR193" i="2"/>
  <c r="FV193" i="2"/>
  <c r="GH193" i="2"/>
  <c r="GL193" i="2"/>
  <c r="GP193" i="2"/>
  <c r="GT193" i="2"/>
  <c r="GX193" i="2"/>
  <c r="HB193" i="2"/>
  <c r="B194" i="2"/>
  <c r="N194" i="2"/>
  <c r="R194" i="2"/>
  <c r="V194" i="2"/>
  <c r="Z194" i="2"/>
  <c r="AD194" i="2"/>
  <c r="AH194" i="2"/>
  <c r="AL194" i="2"/>
  <c r="AP194" i="2"/>
  <c r="AT194" i="2"/>
  <c r="AX194" i="2"/>
  <c r="BB194" i="2"/>
  <c r="BF194" i="2"/>
  <c r="BJ194" i="2"/>
  <c r="BN194" i="2"/>
  <c r="BR194" i="2"/>
  <c r="BV194" i="2"/>
  <c r="BZ194" i="2"/>
  <c r="CD194" i="2"/>
  <c r="CH194" i="2"/>
  <c r="CL194" i="2"/>
  <c r="CP194" i="2"/>
  <c r="CT194" i="2"/>
  <c r="CX194" i="2"/>
  <c r="DB194" i="2"/>
  <c r="DF194" i="2"/>
  <c r="DJ194" i="2"/>
  <c r="DN194" i="2"/>
  <c r="DR194" i="2"/>
  <c r="DV194" i="2"/>
  <c r="DZ194" i="2"/>
  <c r="ED194" i="2"/>
  <c r="EH194" i="2"/>
  <c r="EL194" i="2"/>
  <c r="EP194" i="2"/>
  <c r="ET194" i="2"/>
  <c r="EX194" i="2"/>
  <c r="FB194" i="2"/>
  <c r="FF194" i="2"/>
  <c r="FJ194" i="2"/>
  <c r="FN194" i="2"/>
  <c r="FR194" i="2"/>
  <c r="GH194" i="2"/>
  <c r="GL194" i="2"/>
  <c r="GP194" i="2"/>
  <c r="GT194" i="2"/>
  <c r="GX194" i="2"/>
  <c r="HB194" i="2"/>
  <c r="A195" i="2"/>
  <c r="I195" i="2"/>
  <c r="Q195" i="2"/>
  <c r="U195" i="2"/>
  <c r="Y195" i="2"/>
  <c r="AC195" i="2"/>
  <c r="AG195" i="2"/>
  <c r="AK195" i="2"/>
  <c r="AO195" i="2"/>
  <c r="AS195" i="2"/>
  <c r="AW195" i="2"/>
  <c r="BA195" i="2"/>
  <c r="BE195" i="2"/>
  <c r="BI195" i="2"/>
  <c r="BM195" i="2"/>
  <c r="BQ195" i="2"/>
  <c r="BU195" i="2"/>
  <c r="BY195" i="2"/>
  <c r="CC195" i="2"/>
  <c r="CG195" i="2"/>
  <c r="CK195" i="2"/>
  <c r="CO195" i="2"/>
  <c r="CS195" i="2"/>
  <c r="CW195" i="2"/>
  <c r="DA195" i="2"/>
  <c r="DE195" i="2"/>
  <c r="DI195" i="2"/>
  <c r="DM195" i="2"/>
  <c r="DQ195" i="2"/>
  <c r="DU195" i="2"/>
  <c r="DY195" i="2"/>
  <c r="EC195" i="2"/>
  <c r="EG195" i="2"/>
  <c r="EK195" i="2"/>
  <c r="EO195" i="2"/>
  <c r="ES195" i="2"/>
  <c r="EW195" i="2"/>
  <c r="FA195" i="2"/>
  <c r="FE195" i="2"/>
  <c r="FI195" i="2"/>
  <c r="FM195" i="2"/>
  <c r="FQ195" i="2"/>
  <c r="GK195" i="2"/>
  <c r="GO195" i="2"/>
  <c r="GS195" i="2"/>
  <c r="GW195" i="2"/>
  <c r="HA195" i="2"/>
  <c r="A196" i="2"/>
  <c r="I196" i="2"/>
  <c r="Q196" i="2"/>
  <c r="U196" i="2"/>
  <c r="Y196" i="2"/>
  <c r="AC196" i="2"/>
  <c r="AG196" i="2"/>
  <c r="AK196" i="2"/>
  <c r="AO196" i="2"/>
  <c r="AS196" i="2"/>
  <c r="AW196" i="2"/>
  <c r="BA196" i="2"/>
  <c r="BE196" i="2"/>
  <c r="BI196" i="2"/>
  <c r="BM196" i="2"/>
  <c r="BQ196" i="2"/>
  <c r="BU196" i="2"/>
  <c r="BY196" i="2"/>
  <c r="CC196" i="2"/>
  <c r="CG196" i="2"/>
  <c r="CK196" i="2"/>
  <c r="CO196" i="2"/>
  <c r="CS196" i="2"/>
  <c r="CW196" i="2"/>
  <c r="DA196" i="2"/>
  <c r="DE196" i="2"/>
  <c r="DI196" i="2"/>
  <c r="DM196" i="2"/>
  <c r="DQ196" i="2"/>
  <c r="DU196" i="2"/>
  <c r="DY196" i="2"/>
  <c r="EC196" i="2"/>
  <c r="EG196" i="2"/>
  <c r="EK196" i="2"/>
  <c r="EO196" i="2"/>
  <c r="ES196" i="2"/>
  <c r="EW196" i="2"/>
  <c r="FA196" i="2"/>
  <c r="FE196" i="2"/>
  <c r="FI196" i="2"/>
  <c r="FM196" i="2"/>
  <c r="FQ196" i="2"/>
  <c r="GK196" i="2"/>
  <c r="GO196" i="2"/>
  <c r="GS196" i="2"/>
  <c r="GW196" i="2"/>
  <c r="HA196" i="2"/>
  <c r="A197" i="2"/>
  <c r="I197" i="2"/>
  <c r="Q197" i="2"/>
  <c r="U197" i="2"/>
  <c r="Y197" i="2"/>
  <c r="AC197" i="2"/>
  <c r="AG197" i="2"/>
  <c r="AK197" i="2"/>
  <c r="AO197" i="2"/>
  <c r="AS197" i="2"/>
  <c r="AW197" i="2"/>
  <c r="BA197" i="2"/>
  <c r="BE197" i="2"/>
  <c r="BI197" i="2"/>
  <c r="BM197" i="2"/>
  <c r="BQ197" i="2"/>
  <c r="BU197" i="2"/>
  <c r="BY197" i="2"/>
  <c r="CC197" i="2"/>
  <c r="CG197" i="2"/>
  <c r="CK197" i="2"/>
  <c r="CO197" i="2"/>
  <c r="CS197" i="2"/>
  <c r="CW197" i="2"/>
  <c r="DA197" i="2"/>
  <c r="DE197" i="2"/>
  <c r="DI197" i="2"/>
  <c r="DM197" i="2"/>
  <c r="DQ197" i="2"/>
  <c r="DU197" i="2"/>
  <c r="DY197" i="2"/>
  <c r="EC197" i="2"/>
  <c r="EG197" i="2"/>
  <c r="EK197" i="2"/>
  <c r="EO197" i="2"/>
  <c r="ES197" i="2"/>
  <c r="EW197" i="2"/>
  <c r="FA197" i="2"/>
  <c r="FE197" i="2"/>
  <c r="FI197" i="2"/>
  <c r="FM197" i="2"/>
  <c r="FQ197" i="2"/>
  <c r="GK197" i="2"/>
  <c r="GO197" i="2"/>
  <c r="GS197" i="2"/>
  <c r="GW197" i="2"/>
  <c r="HA197" i="2"/>
  <c r="A198" i="2"/>
  <c r="I198" i="2"/>
  <c r="Q198" i="2"/>
  <c r="U198" i="2"/>
  <c r="Y198" i="2"/>
  <c r="AC198" i="2"/>
  <c r="AG198" i="2"/>
  <c r="AK198" i="2"/>
  <c r="AO198" i="2"/>
  <c r="AS198" i="2"/>
  <c r="AW198" i="2"/>
  <c r="BA198" i="2"/>
  <c r="BE198" i="2"/>
  <c r="BI198" i="2"/>
  <c r="BM198" i="2"/>
  <c r="BQ198" i="2"/>
  <c r="BU198" i="2"/>
  <c r="BY198" i="2"/>
  <c r="CC198" i="2"/>
  <c r="CG198" i="2"/>
  <c r="CK198" i="2"/>
  <c r="CO198" i="2"/>
  <c r="CS198" i="2"/>
  <c r="CW198" i="2"/>
  <c r="DA198" i="2"/>
  <c r="DE198" i="2"/>
  <c r="DI198" i="2"/>
  <c r="DM198" i="2"/>
  <c r="DQ198" i="2"/>
  <c r="DU198" i="2"/>
  <c r="DY198" i="2"/>
  <c r="EC198" i="2"/>
  <c r="EG198" i="2"/>
  <c r="EK198" i="2"/>
  <c r="EO198" i="2"/>
  <c r="ES198" i="2"/>
  <c r="EW198" i="2"/>
  <c r="FA198" i="2"/>
  <c r="FE198" i="2"/>
  <c r="FI198" i="2"/>
  <c r="FM198" i="2"/>
  <c r="FQ198" i="2"/>
  <c r="GK198" i="2"/>
  <c r="GO198" i="2"/>
  <c r="GS198" i="2"/>
  <c r="GW198" i="2"/>
  <c r="HA198" i="2"/>
  <c r="D199" i="2"/>
  <c r="P199" i="2"/>
  <c r="T199" i="2"/>
  <c r="X199" i="2"/>
  <c r="AB199" i="2"/>
  <c r="AF199" i="2"/>
  <c r="AJ199" i="2"/>
  <c r="AN199" i="2"/>
  <c r="AR199" i="2"/>
  <c r="AV199" i="2"/>
  <c r="AZ199" i="2"/>
  <c r="BD199" i="2"/>
  <c r="BH199" i="2"/>
  <c r="BL199" i="2"/>
  <c r="BP199" i="2"/>
  <c r="BT199" i="2"/>
  <c r="BX199" i="2"/>
  <c r="CB199" i="2"/>
  <c r="CF199" i="2"/>
  <c r="CJ199" i="2"/>
  <c r="CN199" i="2"/>
  <c r="CR199" i="2"/>
  <c r="CV199" i="2"/>
  <c r="CZ199" i="2"/>
  <c r="DD199" i="2"/>
  <c r="DH199" i="2"/>
  <c r="DL199" i="2"/>
  <c r="DP199" i="2"/>
  <c r="DT199" i="2"/>
  <c r="DX199" i="2"/>
  <c r="EB199" i="2"/>
  <c r="EF199" i="2"/>
  <c r="EJ199" i="2"/>
  <c r="EN199" i="2"/>
  <c r="ER199" i="2"/>
  <c r="EV199" i="2"/>
  <c r="EZ199" i="2"/>
  <c r="FD199" i="2"/>
  <c r="FH199" i="2"/>
  <c r="FL199" i="2"/>
  <c r="FP199" i="2"/>
  <c r="GJ199" i="2"/>
  <c r="GN199" i="2"/>
  <c r="GR199" i="2"/>
  <c r="GV199" i="2"/>
  <c r="GZ199" i="2"/>
  <c r="HD199" i="2"/>
  <c r="CU129" i="2"/>
  <c r="BE136" i="2"/>
  <c r="HD139" i="2"/>
  <c r="EA142" i="2"/>
  <c r="Z145" i="2"/>
  <c r="N146" i="2"/>
  <c r="EL146" i="2"/>
  <c r="DY147" i="2"/>
  <c r="DL148" i="2"/>
  <c r="CZ149" i="2"/>
  <c r="EZ150" i="2"/>
  <c r="GY151" i="2"/>
  <c r="GL152" i="2"/>
  <c r="FN154" i="2"/>
  <c r="AC155" i="2"/>
  <c r="CO155" i="2"/>
  <c r="CB156" i="2"/>
  <c r="BP157" i="2"/>
  <c r="GN157" i="2"/>
  <c r="FO159" i="2"/>
  <c r="FB160" i="2"/>
  <c r="EP161" i="2"/>
  <c r="ED162" i="2"/>
  <c r="BE163" i="2"/>
  <c r="DD164" i="2"/>
  <c r="CR165" i="2"/>
  <c r="GO165" i="2"/>
  <c r="AO166" i="2"/>
  <c r="CK166" i="2"/>
  <c r="DQ166" i="2"/>
  <c r="FM166" i="2"/>
  <c r="GS166" i="2"/>
  <c r="AR167" i="2"/>
  <c r="BX167" i="2"/>
  <c r="DD167" i="2"/>
  <c r="EZ167" i="2"/>
  <c r="GV167" i="2"/>
  <c r="AU168" i="2"/>
  <c r="DG168" i="2"/>
  <c r="FC168" i="2"/>
  <c r="GY168" i="2"/>
  <c r="BO169" i="2"/>
  <c r="DK169" i="2"/>
  <c r="FG169" i="2"/>
  <c r="HC169" i="2"/>
  <c r="BS170" i="2"/>
  <c r="EE170" i="2"/>
  <c r="GQ170" i="2"/>
  <c r="AP171" i="2"/>
  <c r="CL171" i="2"/>
  <c r="EH171" i="2"/>
  <c r="I172" i="2"/>
  <c r="BY172" i="2"/>
  <c r="CO172" i="2"/>
  <c r="DE172" i="2"/>
  <c r="FA172" i="2"/>
  <c r="AG173" i="2"/>
  <c r="CC173" i="2"/>
  <c r="EO173" i="2"/>
  <c r="GK173" i="2"/>
  <c r="AK174" i="2"/>
  <c r="CG174" i="2"/>
  <c r="EC174" i="2"/>
  <c r="ES174" i="2"/>
  <c r="DP175" i="2"/>
  <c r="C176" i="2"/>
  <c r="BG176" i="2"/>
  <c r="DS176" i="2"/>
  <c r="GU176" i="2"/>
  <c r="AU177" i="2"/>
  <c r="CQ177" i="2"/>
  <c r="EM177" i="2"/>
  <c r="BO178" i="2"/>
  <c r="EA178" i="2"/>
  <c r="HC178" i="2"/>
  <c r="BB179" i="2"/>
  <c r="CX179" i="2"/>
  <c r="ET179" i="2"/>
  <c r="A180" i="2"/>
  <c r="BE180" i="2"/>
  <c r="DA180" i="2"/>
  <c r="FM180" i="2"/>
  <c r="I181" i="2"/>
  <c r="BI181" i="2"/>
  <c r="DE181" i="2"/>
  <c r="FQ181" i="2"/>
  <c r="Q182" i="2"/>
  <c r="BM182" i="2"/>
  <c r="DI182" i="2"/>
  <c r="GK182" i="2"/>
  <c r="AJ183" i="2"/>
  <c r="CF183" i="2"/>
  <c r="EB183" i="2"/>
  <c r="X184" i="2"/>
  <c r="BT184" i="2"/>
  <c r="DP184" i="2"/>
  <c r="AR185" i="2"/>
  <c r="CN185" i="2"/>
  <c r="EZ185" i="2"/>
  <c r="FQ185" i="2"/>
  <c r="GP185" i="2"/>
  <c r="GX185" i="2"/>
  <c r="N186" i="2"/>
  <c r="Z186" i="2"/>
  <c r="AP186" i="2"/>
  <c r="BB186" i="2"/>
  <c r="BR186" i="2"/>
  <c r="CD186" i="2"/>
  <c r="CL186" i="2"/>
  <c r="CX186" i="2"/>
  <c r="DJ186" i="2"/>
  <c r="DV186" i="2"/>
  <c r="EH186" i="2"/>
  <c r="ET186" i="2"/>
  <c r="FF186" i="2"/>
  <c r="FR186" i="2"/>
  <c r="GL186" i="2"/>
  <c r="GX186" i="2"/>
  <c r="I187" i="2"/>
  <c r="Y187" i="2"/>
  <c r="AK187" i="2"/>
  <c r="AW187" i="2"/>
  <c r="BI187" i="2"/>
  <c r="BM187" i="2"/>
  <c r="BY187" i="2"/>
  <c r="CG187" i="2"/>
  <c r="CS187" i="2"/>
  <c r="DE187" i="2"/>
  <c r="DQ187" i="2"/>
  <c r="EC187" i="2"/>
  <c r="EO187" i="2"/>
  <c r="EW187" i="2"/>
  <c r="FI187" i="2"/>
  <c r="GK187" i="2"/>
  <c r="HA187" i="2"/>
  <c r="Q188" i="2"/>
  <c r="AC188" i="2"/>
  <c r="AO188" i="2"/>
  <c r="BA188" i="2"/>
  <c r="BM188" i="2"/>
  <c r="BY188" i="2"/>
  <c r="CK188" i="2"/>
  <c r="CW188" i="2"/>
  <c r="DI188" i="2"/>
  <c r="DU188" i="2"/>
  <c r="EG188" i="2"/>
  <c r="ES188" i="2"/>
  <c r="FA188" i="2"/>
  <c r="FM188" i="2"/>
  <c r="GK188" i="2"/>
  <c r="GW188" i="2"/>
  <c r="Q189" i="2"/>
  <c r="AC189" i="2"/>
  <c r="AK189" i="2"/>
  <c r="AW189" i="2"/>
  <c r="BI189" i="2"/>
  <c r="BY189" i="2"/>
  <c r="CK189" i="2"/>
  <c r="CW189" i="2"/>
  <c r="DI189" i="2"/>
  <c r="DU189" i="2"/>
  <c r="EG189" i="2"/>
  <c r="ES189" i="2"/>
  <c r="FE189" i="2"/>
  <c r="GS189" i="2"/>
  <c r="A190" i="2"/>
  <c r="U190" i="2"/>
  <c r="AG190" i="2"/>
  <c r="AO190" i="2"/>
  <c r="BA190" i="2"/>
  <c r="BM190" i="2"/>
  <c r="BY190" i="2"/>
  <c r="CK190" i="2"/>
  <c r="CW190" i="2"/>
  <c r="DE190" i="2"/>
  <c r="DQ190" i="2"/>
  <c r="EC190" i="2"/>
  <c r="EW190" i="2"/>
  <c r="FE190" i="2"/>
  <c r="GS190" i="2"/>
  <c r="AF191" i="2"/>
  <c r="AV191" i="2"/>
  <c r="BH191" i="2"/>
  <c r="BT191" i="2"/>
  <c r="CF191" i="2"/>
  <c r="CR191" i="2"/>
  <c r="DD191" i="2"/>
  <c r="DP191" i="2"/>
  <c r="EB191" i="2"/>
  <c r="ER191" i="2"/>
  <c r="FD191" i="2"/>
  <c r="FP191" i="2"/>
  <c r="GN191" i="2"/>
  <c r="GZ191" i="2"/>
  <c r="P192" i="2"/>
  <c r="AB192" i="2"/>
  <c r="AN192" i="2"/>
  <c r="AZ192" i="2"/>
  <c r="BL192" i="2"/>
  <c r="BX192" i="2"/>
  <c r="CJ192" i="2"/>
  <c r="CV192" i="2"/>
  <c r="DH192" i="2"/>
  <c r="DT192" i="2"/>
  <c r="EN192" i="2"/>
  <c r="EZ192" i="2"/>
  <c r="FH192" i="2"/>
  <c r="GN192" i="2"/>
  <c r="GZ192" i="2"/>
  <c r="T193" i="2"/>
  <c r="AF193" i="2"/>
  <c r="AR193" i="2"/>
  <c r="AV193" i="2"/>
  <c r="BD193" i="2"/>
  <c r="BL193" i="2"/>
  <c r="BX193" i="2"/>
  <c r="CJ193" i="2"/>
  <c r="CV193" i="2"/>
  <c r="CZ193" i="2"/>
  <c r="DL193" i="2"/>
  <c r="EB193" i="2"/>
  <c r="EN193" i="2"/>
  <c r="EZ193" i="2"/>
  <c r="FH193" i="2"/>
  <c r="GR193" i="2"/>
  <c r="HD193" i="2"/>
  <c r="T194" i="2"/>
  <c r="AF194" i="2"/>
  <c r="AR194" i="2"/>
  <c r="BD194" i="2"/>
  <c r="BP194" i="2"/>
  <c r="CB194" i="2"/>
  <c r="CN194" i="2"/>
  <c r="CZ194" i="2"/>
  <c r="DL194" i="2"/>
  <c r="DT194" i="2"/>
  <c r="EB194" i="2"/>
  <c r="EN194" i="2"/>
  <c r="EZ194" i="2"/>
  <c r="FH194" i="2"/>
  <c r="GJ194" i="2"/>
  <c r="GZ194" i="2"/>
  <c r="O195" i="2"/>
  <c r="AA195" i="2"/>
  <c r="AE195" i="2"/>
  <c r="AQ195" i="2"/>
  <c r="BC195" i="2"/>
  <c r="BO195" i="2"/>
  <c r="CA195" i="2"/>
  <c r="CM195" i="2"/>
  <c r="CY195" i="2"/>
  <c r="DK195" i="2"/>
  <c r="DW195" i="2"/>
  <c r="EE195" i="2"/>
  <c r="EQ195" i="2"/>
  <c r="FC195" i="2"/>
  <c r="FO195" i="2"/>
  <c r="HC195" i="2"/>
  <c r="W196" i="2"/>
  <c r="AI196" i="2"/>
  <c r="AU196" i="2"/>
  <c r="AT123" i="2"/>
  <c r="AU128" i="2"/>
  <c r="DV131" i="2"/>
  <c r="CQ133" i="2"/>
  <c r="EQ134" i="2"/>
  <c r="GP135" i="2"/>
  <c r="AS137" i="2"/>
  <c r="CS138" i="2"/>
  <c r="ER139" i="2"/>
  <c r="GQ140" i="2"/>
  <c r="X142" i="2"/>
  <c r="DE142" i="2"/>
  <c r="GM142" i="2"/>
  <c r="BW143" i="2"/>
  <c r="FD143" i="2"/>
  <c r="V144" i="2"/>
  <c r="CH144" i="2"/>
  <c r="ET144" i="2"/>
  <c r="B145" i="2"/>
  <c r="BV145" i="2"/>
  <c r="EH145" i="2"/>
  <c r="GT145" i="2"/>
  <c r="BJ146" i="2"/>
  <c r="DV146" i="2"/>
  <c r="GH146" i="2"/>
  <c r="AW147" i="2"/>
  <c r="DI147" i="2"/>
  <c r="AJ148" i="2"/>
  <c r="CV148" i="2"/>
  <c r="FH148" i="2"/>
  <c r="X149" i="2"/>
  <c r="CJ149" i="2"/>
  <c r="EV149" i="2"/>
  <c r="D150" i="2"/>
  <c r="BX150" i="2"/>
  <c r="EJ150" i="2"/>
  <c r="GV150" i="2"/>
  <c r="BK151" i="2"/>
  <c r="DW151" i="2"/>
  <c r="AX152" i="2"/>
  <c r="DJ152" i="2"/>
  <c r="AL153" i="2"/>
  <c r="CX153" i="2"/>
  <c r="FJ153" i="2"/>
  <c r="Z154" i="2"/>
  <c r="CL154" i="2"/>
  <c r="EX154" i="2"/>
  <c r="I155" i="2"/>
  <c r="BY155" i="2"/>
  <c r="EK155" i="2"/>
  <c r="GW155" i="2"/>
  <c r="BL156" i="2"/>
  <c r="DX156" i="2"/>
  <c r="GJ156" i="2"/>
  <c r="AZ157" i="2"/>
  <c r="DL157" i="2"/>
  <c r="AN158" i="2"/>
  <c r="CZ158" i="2"/>
  <c r="FL158" i="2"/>
  <c r="AA159" i="2"/>
  <c r="CM159" i="2"/>
  <c r="EY159" i="2"/>
  <c r="N160" i="2"/>
  <c r="BZ160" i="2"/>
  <c r="EL160" i="2"/>
  <c r="GX160" i="2"/>
  <c r="BN161" i="2"/>
  <c r="DZ161" i="2"/>
  <c r="GL161" i="2"/>
  <c r="BB162" i="2"/>
  <c r="DN162" i="2"/>
  <c r="AO163" i="2"/>
  <c r="DA163" i="2"/>
  <c r="FM163" i="2"/>
  <c r="AB164" i="2"/>
  <c r="CN164" i="2"/>
  <c r="EZ164" i="2"/>
  <c r="P165" i="2"/>
  <c r="CB165" i="2"/>
  <c r="EN165" i="2"/>
  <c r="GK165" i="2"/>
  <c r="HA165" i="2"/>
  <c r="U166" i="2"/>
  <c r="AK166" i="2"/>
  <c r="BA166" i="2"/>
  <c r="BQ166" i="2"/>
  <c r="CG166" i="2"/>
  <c r="CW166" i="2"/>
  <c r="DM166" i="2"/>
  <c r="EC166" i="2"/>
  <c r="ES166" i="2"/>
  <c r="FI166" i="2"/>
  <c r="GO166" i="2"/>
  <c r="X167" i="2"/>
  <c r="AN167" i="2"/>
  <c r="BD167" i="2"/>
  <c r="BT167" i="2"/>
  <c r="CJ167" i="2"/>
  <c r="CZ167" i="2"/>
  <c r="DP167" i="2"/>
  <c r="EF167" i="2"/>
  <c r="EV167" i="2"/>
  <c r="FL167" i="2"/>
  <c r="GR167" i="2"/>
  <c r="C168" i="2"/>
  <c r="AA168" i="2"/>
  <c r="AQ168" i="2"/>
  <c r="BG168" i="2"/>
  <c r="BW168" i="2"/>
  <c r="CM168" i="2"/>
  <c r="DC168" i="2"/>
  <c r="DS168" i="2"/>
  <c r="EI168" i="2"/>
  <c r="EY168" i="2"/>
  <c r="FO168" i="2"/>
  <c r="GU168" i="2"/>
  <c r="O169" i="2"/>
  <c r="AE169" i="2"/>
  <c r="AU169" i="2"/>
  <c r="BK169" i="2"/>
  <c r="CA169" i="2"/>
  <c r="CQ169" i="2"/>
  <c r="DG169" i="2"/>
  <c r="DW169" i="2"/>
  <c r="EM169" i="2"/>
  <c r="FC169" i="2"/>
  <c r="FS169" i="2"/>
  <c r="GY169" i="2"/>
  <c r="S170" i="2"/>
  <c r="AI170" i="2"/>
  <c r="AY170" i="2"/>
  <c r="BO170" i="2"/>
  <c r="CE170" i="2"/>
  <c r="CU170" i="2"/>
  <c r="DK170" i="2"/>
  <c r="EA170" i="2"/>
  <c r="EQ170" i="2"/>
  <c r="FG170" i="2"/>
  <c r="GM170" i="2"/>
  <c r="HC170" i="2"/>
  <c r="V171" i="2"/>
  <c r="AL171" i="2"/>
  <c r="BB171" i="2"/>
  <c r="BR171" i="2"/>
  <c r="CH171" i="2"/>
  <c r="CX171" i="2"/>
  <c r="DN171" i="2"/>
  <c r="ED171" i="2"/>
  <c r="ET171" i="2"/>
  <c r="FJ171" i="2"/>
  <c r="GP171" i="2"/>
  <c r="A172" i="2"/>
  <c r="Y172" i="2"/>
  <c r="AO172" i="2"/>
  <c r="BE172" i="2"/>
  <c r="BU172" i="2"/>
  <c r="CK172" i="2"/>
  <c r="DA172" i="2"/>
  <c r="DQ172" i="2"/>
  <c r="EG172" i="2"/>
  <c r="EW172" i="2"/>
  <c r="FM172" i="2"/>
  <c r="GS172" i="2"/>
  <c r="I173" i="2"/>
  <c r="AC173" i="2"/>
  <c r="AS173" i="2"/>
  <c r="BI173" i="2"/>
  <c r="BY173" i="2"/>
  <c r="CO173" i="2"/>
  <c r="DE173" i="2"/>
  <c r="DU173" i="2"/>
  <c r="EK173" i="2"/>
  <c r="FA173" i="2"/>
  <c r="FQ173" i="2"/>
  <c r="GW173" i="2"/>
  <c r="Q174" i="2"/>
  <c r="AG174" i="2"/>
  <c r="AW174" i="2"/>
  <c r="BM174" i="2"/>
  <c r="CC174" i="2"/>
  <c r="CS174" i="2"/>
  <c r="DI174" i="2"/>
  <c r="DY174" i="2"/>
  <c r="EO174" i="2"/>
  <c r="FE174" i="2"/>
  <c r="GK174" i="2"/>
  <c r="HA174" i="2"/>
  <c r="T175" i="2"/>
  <c r="AJ175" i="2"/>
  <c r="AZ175" i="2"/>
  <c r="BP175" i="2"/>
  <c r="CF175" i="2"/>
  <c r="CV175" i="2"/>
  <c r="DL175" i="2"/>
  <c r="EB175" i="2"/>
  <c r="ER175" i="2"/>
  <c r="FH175" i="2"/>
  <c r="GN175" i="2"/>
  <c r="HD175" i="2"/>
  <c r="W176" i="2"/>
  <c r="AM176" i="2"/>
  <c r="BC176" i="2"/>
  <c r="BS176" i="2"/>
  <c r="CI176" i="2"/>
  <c r="CY176" i="2"/>
  <c r="DO176" i="2"/>
  <c r="EE176" i="2"/>
  <c r="EU176" i="2"/>
  <c r="FK176" i="2"/>
  <c r="GQ176" i="2"/>
  <c r="C177" i="2"/>
  <c r="AA177" i="2"/>
  <c r="AQ177" i="2"/>
  <c r="BG177" i="2"/>
  <c r="BW177" i="2"/>
  <c r="CM177" i="2"/>
  <c r="DC177" i="2"/>
  <c r="DS177" i="2"/>
  <c r="EI177" i="2"/>
  <c r="EY177" i="2"/>
  <c r="FO177" i="2"/>
  <c r="GU177" i="2"/>
  <c r="O178" i="2"/>
  <c r="AE178" i="2"/>
  <c r="AU178" i="2"/>
  <c r="BK178" i="2"/>
  <c r="CA178" i="2"/>
  <c r="CQ178" i="2"/>
  <c r="DG178" i="2"/>
  <c r="DW178" i="2"/>
  <c r="EM178" i="2"/>
  <c r="FC178" i="2"/>
  <c r="FS178" i="2"/>
  <c r="GY178" i="2"/>
  <c r="R179" i="2"/>
  <c r="AH179" i="2"/>
  <c r="AX179" i="2"/>
  <c r="BN179" i="2"/>
  <c r="CD179" i="2"/>
  <c r="CT179" i="2"/>
  <c r="DJ179" i="2"/>
  <c r="DZ179" i="2"/>
  <c r="EP179" i="2"/>
  <c r="FF179" i="2"/>
  <c r="GL179" i="2"/>
  <c r="HB179" i="2"/>
  <c r="U180" i="2"/>
  <c r="AK180" i="2"/>
  <c r="BA180" i="2"/>
  <c r="BQ180" i="2"/>
  <c r="CG180" i="2"/>
  <c r="CW180" i="2"/>
  <c r="DM180" i="2"/>
  <c r="EC180" i="2"/>
  <c r="ES180" i="2"/>
  <c r="FI180" i="2"/>
  <c r="GO180" i="2"/>
  <c r="A181" i="2"/>
  <c r="Y181" i="2"/>
  <c r="AO181" i="2"/>
  <c r="BE181" i="2"/>
  <c r="BU181" i="2"/>
  <c r="CK181" i="2"/>
  <c r="DA181" i="2"/>
  <c r="DQ181" i="2"/>
  <c r="EG181" i="2"/>
  <c r="EW181" i="2"/>
  <c r="FM181" i="2"/>
  <c r="GS181" i="2"/>
  <c r="I182" i="2"/>
  <c r="AC182" i="2"/>
  <c r="AS182" i="2"/>
  <c r="BI182" i="2"/>
  <c r="BY182" i="2"/>
  <c r="CO182" i="2"/>
  <c r="DE182" i="2"/>
  <c r="DU182" i="2"/>
  <c r="EK182" i="2"/>
  <c r="FA182" i="2"/>
  <c r="FQ182" i="2"/>
  <c r="GW182" i="2"/>
  <c r="P183" i="2"/>
  <c r="AF183" i="2"/>
  <c r="AV183" i="2"/>
  <c r="BL183" i="2"/>
  <c r="CB183" i="2"/>
  <c r="CR183" i="2"/>
  <c r="DH183" i="2"/>
  <c r="DX183" i="2"/>
  <c r="EN183" i="2"/>
  <c r="FD183" i="2"/>
  <c r="FT183" i="2"/>
  <c r="GJ183" i="2"/>
  <c r="GZ183" i="2"/>
  <c r="T184" i="2"/>
  <c r="AJ184" i="2"/>
  <c r="AZ184" i="2"/>
  <c r="BP184" i="2"/>
  <c r="CF184" i="2"/>
  <c r="CV184" i="2"/>
  <c r="DL184" i="2"/>
  <c r="EB184" i="2"/>
  <c r="ER184" i="2"/>
  <c r="FH184" i="2"/>
  <c r="GN184" i="2"/>
  <c r="HD184" i="2"/>
  <c r="X185" i="2"/>
  <c r="AN185" i="2"/>
  <c r="BD185" i="2"/>
  <c r="BT185" i="2"/>
  <c r="CJ185" i="2"/>
  <c r="CZ185" i="2"/>
  <c r="DP185" i="2"/>
  <c r="EF185" i="2"/>
  <c r="EV185" i="2"/>
  <c r="FE185" i="2"/>
  <c r="FK185" i="2"/>
  <c r="FP185" i="2"/>
  <c r="GK185" i="2"/>
  <c r="GO185" i="2"/>
  <c r="GS185" i="2"/>
  <c r="GW185" i="2"/>
  <c r="HA185" i="2"/>
  <c r="A186" i="2"/>
  <c r="I186" i="2"/>
  <c r="Q186" i="2"/>
  <c r="U186" i="2"/>
  <c r="Y186" i="2"/>
  <c r="AC186" i="2"/>
  <c r="AG186" i="2"/>
  <c r="AK186" i="2"/>
  <c r="AO186" i="2"/>
  <c r="AS186" i="2"/>
  <c r="AW186" i="2"/>
  <c r="BA186" i="2"/>
  <c r="BE186" i="2"/>
  <c r="BI186" i="2"/>
  <c r="BM186" i="2"/>
  <c r="BQ186" i="2"/>
  <c r="BU186" i="2"/>
  <c r="BY186" i="2"/>
  <c r="CC186" i="2"/>
  <c r="CG186" i="2"/>
  <c r="CK186" i="2"/>
  <c r="CO186" i="2"/>
  <c r="CS186" i="2"/>
  <c r="CW186" i="2"/>
  <c r="DA186" i="2"/>
  <c r="DE186" i="2"/>
  <c r="DI186" i="2"/>
  <c r="DM186" i="2"/>
  <c r="DQ186" i="2"/>
  <c r="DU186" i="2"/>
  <c r="DY186" i="2"/>
  <c r="EC186" i="2"/>
  <c r="EG186" i="2"/>
  <c r="EK186" i="2"/>
  <c r="EO186" i="2"/>
  <c r="ES186" i="2"/>
  <c r="EW186" i="2"/>
  <c r="FA186" i="2"/>
  <c r="FE186" i="2"/>
  <c r="FI186" i="2"/>
  <c r="FM186" i="2"/>
  <c r="FQ186" i="2"/>
  <c r="GK186" i="2"/>
  <c r="GO186" i="2"/>
  <c r="GS186" i="2"/>
  <c r="GW186" i="2"/>
  <c r="HA186" i="2"/>
  <c r="D187" i="2"/>
  <c r="P187" i="2"/>
  <c r="T187" i="2"/>
  <c r="X187" i="2"/>
  <c r="AB187" i="2"/>
  <c r="AF187" i="2"/>
  <c r="AJ187" i="2"/>
  <c r="AN187" i="2"/>
  <c r="AR187" i="2"/>
  <c r="AV187" i="2"/>
  <c r="AZ187" i="2"/>
  <c r="BD187" i="2"/>
  <c r="BH187" i="2"/>
  <c r="BL187" i="2"/>
  <c r="BP187" i="2"/>
  <c r="BT187" i="2"/>
  <c r="BX187" i="2"/>
  <c r="CB187" i="2"/>
  <c r="CF187" i="2"/>
  <c r="CJ187" i="2"/>
  <c r="CN187" i="2"/>
  <c r="CR187" i="2"/>
  <c r="CV187" i="2"/>
  <c r="CZ187" i="2"/>
  <c r="DD187" i="2"/>
  <c r="DH187" i="2"/>
  <c r="DL187" i="2"/>
  <c r="DP187" i="2"/>
  <c r="DT187" i="2"/>
  <c r="DX187" i="2"/>
  <c r="EB187" i="2"/>
  <c r="EF187" i="2"/>
  <c r="EJ187" i="2"/>
  <c r="EN187" i="2"/>
  <c r="ER187" i="2"/>
  <c r="EV187" i="2"/>
  <c r="EZ187" i="2"/>
  <c r="FD187" i="2"/>
  <c r="FH187" i="2"/>
  <c r="FL187" i="2"/>
  <c r="FP187" i="2"/>
  <c r="GJ187" i="2"/>
  <c r="GN187" i="2"/>
  <c r="GR187" i="2"/>
  <c r="GV187" i="2"/>
  <c r="GZ187" i="2"/>
  <c r="HD187" i="2"/>
  <c r="D188" i="2"/>
  <c r="P188" i="2"/>
  <c r="T188" i="2"/>
  <c r="X188" i="2"/>
  <c r="AB188" i="2"/>
  <c r="AF188" i="2"/>
  <c r="AJ188" i="2"/>
  <c r="AN188" i="2"/>
  <c r="AR188" i="2"/>
  <c r="AV188" i="2"/>
  <c r="AZ188" i="2"/>
  <c r="BD188" i="2"/>
  <c r="BH188" i="2"/>
  <c r="BL188" i="2"/>
  <c r="BP188" i="2"/>
  <c r="BT188" i="2"/>
  <c r="BX188" i="2"/>
  <c r="CB188" i="2"/>
  <c r="CF188" i="2"/>
  <c r="CJ188" i="2"/>
  <c r="CN188" i="2"/>
  <c r="CR188" i="2"/>
  <c r="CV188" i="2"/>
  <c r="CZ188" i="2"/>
  <c r="DD188" i="2"/>
  <c r="DH188" i="2"/>
  <c r="DL188" i="2"/>
  <c r="DP188" i="2"/>
  <c r="DT188" i="2"/>
  <c r="DX188" i="2"/>
  <c r="EB188" i="2"/>
  <c r="EF188" i="2"/>
  <c r="EJ188" i="2"/>
  <c r="EN188" i="2"/>
  <c r="ER188" i="2"/>
  <c r="EV188" i="2"/>
  <c r="EZ188" i="2"/>
  <c r="FD188" i="2"/>
  <c r="FH188" i="2"/>
  <c r="FL188" i="2"/>
  <c r="FP188" i="2"/>
  <c r="FT188" i="2"/>
  <c r="GJ188" i="2"/>
  <c r="GN188" i="2"/>
  <c r="GR188" i="2"/>
  <c r="GV188" i="2"/>
  <c r="GZ188" i="2"/>
  <c r="HD188" i="2"/>
  <c r="D189" i="2"/>
  <c r="P189" i="2"/>
  <c r="T189" i="2"/>
  <c r="X189" i="2"/>
  <c r="AB189" i="2"/>
  <c r="AF189" i="2"/>
  <c r="AJ189" i="2"/>
  <c r="AN189" i="2"/>
  <c r="AR189" i="2"/>
  <c r="AV189" i="2"/>
  <c r="AZ189" i="2"/>
  <c r="BD189" i="2"/>
  <c r="BH189" i="2"/>
  <c r="BL189" i="2"/>
  <c r="BP189" i="2"/>
  <c r="BT189" i="2"/>
  <c r="BX189" i="2"/>
  <c r="CB189" i="2"/>
  <c r="CF189" i="2"/>
  <c r="CJ189" i="2"/>
  <c r="CN189" i="2"/>
  <c r="CR189" i="2"/>
  <c r="CV189" i="2"/>
  <c r="CZ189" i="2"/>
  <c r="DD189" i="2"/>
  <c r="DH189" i="2"/>
  <c r="DL189" i="2"/>
  <c r="DP189" i="2"/>
  <c r="DT189" i="2"/>
  <c r="DX189" i="2"/>
  <c r="EB189" i="2"/>
  <c r="EF189" i="2"/>
  <c r="EJ189" i="2"/>
  <c r="EN189" i="2"/>
  <c r="ER189" i="2"/>
  <c r="EV189" i="2"/>
  <c r="EZ189" i="2"/>
  <c r="FD189" i="2"/>
  <c r="FH189" i="2"/>
  <c r="FL189" i="2"/>
  <c r="FP189" i="2"/>
  <c r="GJ189" i="2"/>
  <c r="GN189" i="2"/>
  <c r="GR189" i="2"/>
  <c r="GV189" i="2"/>
  <c r="GZ189" i="2"/>
  <c r="HD189" i="2"/>
  <c r="D190" i="2"/>
  <c r="P190" i="2"/>
  <c r="T190" i="2"/>
  <c r="X190" i="2"/>
  <c r="AB190" i="2"/>
  <c r="AF190" i="2"/>
  <c r="AJ190" i="2"/>
  <c r="AN190" i="2"/>
  <c r="AR190" i="2"/>
  <c r="AV190" i="2"/>
  <c r="AZ190" i="2"/>
  <c r="BD190" i="2"/>
  <c r="BH190" i="2"/>
  <c r="BL190" i="2"/>
  <c r="BP190" i="2"/>
  <c r="BT190" i="2"/>
  <c r="BX190" i="2"/>
  <c r="CB190" i="2"/>
  <c r="CF190" i="2"/>
  <c r="CJ190" i="2"/>
  <c r="CN190" i="2"/>
  <c r="CR190" i="2"/>
  <c r="CV190" i="2"/>
  <c r="CZ190" i="2"/>
  <c r="DD190" i="2"/>
  <c r="DH190" i="2"/>
  <c r="DL190" i="2"/>
  <c r="DP190" i="2"/>
  <c r="DT190" i="2"/>
  <c r="DX190" i="2"/>
  <c r="EB190" i="2"/>
  <c r="EF190" i="2"/>
  <c r="EJ190" i="2"/>
  <c r="EN190" i="2"/>
  <c r="ER190" i="2"/>
  <c r="EV190" i="2"/>
  <c r="EZ190" i="2"/>
  <c r="FD190" i="2"/>
  <c r="FH190" i="2"/>
  <c r="FL190" i="2"/>
  <c r="FP190" i="2"/>
  <c r="GJ190" i="2"/>
  <c r="GN190" i="2"/>
  <c r="GR190" i="2"/>
  <c r="GV190" i="2"/>
  <c r="GZ190" i="2"/>
  <c r="HD190" i="2"/>
  <c r="C191" i="2"/>
  <c r="O191" i="2"/>
  <c r="S191" i="2"/>
  <c r="W191" i="2"/>
  <c r="AA191" i="2"/>
  <c r="AE191" i="2"/>
  <c r="AI191" i="2"/>
  <c r="AM191" i="2"/>
  <c r="AQ191" i="2"/>
  <c r="AU191" i="2"/>
  <c r="AY191" i="2"/>
  <c r="BC191" i="2"/>
  <c r="BG191" i="2"/>
  <c r="BK191" i="2"/>
  <c r="BO191" i="2"/>
  <c r="BS191" i="2"/>
  <c r="BW191" i="2"/>
  <c r="CA191" i="2"/>
  <c r="CE191" i="2"/>
  <c r="CI191" i="2"/>
  <c r="CM191" i="2"/>
  <c r="CQ191" i="2"/>
  <c r="CU191" i="2"/>
  <c r="CY191" i="2"/>
  <c r="DC191" i="2"/>
  <c r="DG191" i="2"/>
  <c r="DK191" i="2"/>
  <c r="DO191" i="2"/>
  <c r="DS191" i="2"/>
  <c r="DW191" i="2"/>
  <c r="EA191" i="2"/>
  <c r="EE191" i="2"/>
  <c r="EI191" i="2"/>
  <c r="EM191" i="2"/>
  <c r="EQ191" i="2"/>
  <c r="EU191" i="2"/>
  <c r="EY191" i="2"/>
  <c r="FC191" i="2"/>
  <c r="FG191" i="2"/>
  <c r="FK191" i="2"/>
  <c r="FO191" i="2"/>
  <c r="FS191" i="2"/>
  <c r="GI191" i="2"/>
  <c r="GM191" i="2"/>
  <c r="GQ191" i="2"/>
  <c r="GU191" i="2"/>
  <c r="GY191" i="2"/>
  <c r="HC191" i="2"/>
  <c r="C192" i="2"/>
  <c r="O192" i="2"/>
  <c r="S192" i="2"/>
  <c r="W192" i="2"/>
  <c r="AA192" i="2"/>
  <c r="AE192" i="2"/>
  <c r="AI192" i="2"/>
  <c r="AM192" i="2"/>
  <c r="AQ192" i="2"/>
  <c r="AU192" i="2"/>
  <c r="AY192" i="2"/>
  <c r="BC192" i="2"/>
  <c r="BG192" i="2"/>
  <c r="BK192" i="2"/>
  <c r="BO192" i="2"/>
  <c r="BS192" i="2"/>
  <c r="BW192" i="2"/>
  <c r="CA192" i="2"/>
  <c r="CE192" i="2"/>
  <c r="CI192" i="2"/>
  <c r="CM192" i="2"/>
  <c r="CQ192" i="2"/>
  <c r="CU192" i="2"/>
  <c r="CY192" i="2"/>
  <c r="DC192" i="2"/>
  <c r="DG192" i="2"/>
  <c r="DK192" i="2"/>
  <c r="DO192" i="2"/>
  <c r="DS192" i="2"/>
  <c r="DW192" i="2"/>
  <c r="EA192" i="2"/>
  <c r="EE192" i="2"/>
  <c r="EI192" i="2"/>
  <c r="EM192" i="2"/>
  <c r="EQ192" i="2"/>
  <c r="EU192" i="2"/>
  <c r="EY192" i="2"/>
  <c r="FC192" i="2"/>
  <c r="FG192" i="2"/>
  <c r="FK192" i="2"/>
  <c r="FO192" i="2"/>
  <c r="FS192" i="2"/>
  <c r="GM192" i="2"/>
  <c r="GQ192" i="2"/>
  <c r="GU192" i="2"/>
  <c r="GY192" i="2"/>
  <c r="HC192" i="2"/>
  <c r="C193" i="2"/>
  <c r="O193" i="2"/>
  <c r="S193" i="2"/>
  <c r="W193" i="2"/>
  <c r="AA193" i="2"/>
  <c r="AE193" i="2"/>
  <c r="AI193" i="2"/>
  <c r="AM193" i="2"/>
  <c r="AQ193" i="2"/>
  <c r="AU193" i="2"/>
  <c r="AY193" i="2"/>
  <c r="BC193" i="2"/>
  <c r="BG193" i="2"/>
  <c r="BK193" i="2"/>
  <c r="BO193" i="2"/>
  <c r="BS193" i="2"/>
  <c r="BW193" i="2"/>
  <c r="CA193" i="2"/>
  <c r="CE193" i="2"/>
  <c r="CI193" i="2"/>
  <c r="CM193" i="2"/>
  <c r="CQ193" i="2"/>
  <c r="CU193" i="2"/>
  <c r="CY193" i="2"/>
  <c r="DC193" i="2"/>
  <c r="DG193" i="2"/>
  <c r="DK193" i="2"/>
  <c r="DO193" i="2"/>
  <c r="DS193" i="2"/>
  <c r="DW193" i="2"/>
  <c r="EA193" i="2"/>
  <c r="EE193" i="2"/>
  <c r="EI193" i="2"/>
  <c r="EM193" i="2"/>
  <c r="EQ193" i="2"/>
  <c r="EU193" i="2"/>
  <c r="EY193" i="2"/>
  <c r="FC193" i="2"/>
  <c r="FG193" i="2"/>
  <c r="FK193" i="2"/>
  <c r="FO193" i="2"/>
  <c r="FS193" i="2"/>
  <c r="GM193" i="2"/>
  <c r="GQ193" i="2"/>
  <c r="GU193" i="2"/>
  <c r="GY193" i="2"/>
  <c r="HC193" i="2"/>
  <c r="C194" i="2"/>
  <c r="O194" i="2"/>
  <c r="S194" i="2"/>
  <c r="W194" i="2"/>
  <c r="AA194" i="2"/>
  <c r="AE194" i="2"/>
  <c r="AI194" i="2"/>
  <c r="AM194" i="2"/>
  <c r="AQ194" i="2"/>
  <c r="AU194" i="2"/>
  <c r="AY194" i="2"/>
  <c r="BC194" i="2"/>
  <c r="BG194" i="2"/>
  <c r="BK194" i="2"/>
  <c r="BO194" i="2"/>
  <c r="BS194" i="2"/>
  <c r="BW194" i="2"/>
  <c r="CA194" i="2"/>
  <c r="CE194" i="2"/>
  <c r="CI194" i="2"/>
  <c r="CM194" i="2"/>
  <c r="CQ194" i="2"/>
  <c r="CU194" i="2"/>
  <c r="CY194" i="2"/>
  <c r="DC194" i="2"/>
  <c r="DG194" i="2"/>
  <c r="DK194" i="2"/>
  <c r="DO194" i="2"/>
  <c r="DS194" i="2"/>
  <c r="DW194" i="2"/>
  <c r="EA194" i="2"/>
  <c r="EE194" i="2"/>
  <c r="EI194" i="2"/>
  <c r="EM194" i="2"/>
  <c r="EQ194" i="2"/>
  <c r="EU194" i="2"/>
  <c r="EY194" i="2"/>
  <c r="FC194" i="2"/>
  <c r="FG194" i="2"/>
  <c r="FK194" i="2"/>
  <c r="FO194" i="2"/>
  <c r="FS194" i="2"/>
  <c r="GM194" i="2"/>
  <c r="GQ194" i="2"/>
  <c r="GU194" i="2"/>
  <c r="GY194" i="2"/>
  <c r="HC194" i="2"/>
  <c r="B195" i="2"/>
  <c r="N195" i="2"/>
  <c r="R195" i="2"/>
  <c r="V195" i="2"/>
  <c r="Z195" i="2"/>
  <c r="AD195" i="2"/>
  <c r="AH195" i="2"/>
  <c r="AL195" i="2"/>
  <c r="AP195" i="2"/>
  <c r="AT195" i="2"/>
  <c r="AX195" i="2"/>
  <c r="BB195" i="2"/>
  <c r="BF195" i="2"/>
  <c r="BJ195" i="2"/>
  <c r="BN195" i="2"/>
  <c r="BR195" i="2"/>
  <c r="BV195" i="2"/>
  <c r="BZ195" i="2"/>
  <c r="CD195" i="2"/>
  <c r="CH195" i="2"/>
  <c r="CL195" i="2"/>
  <c r="CP195" i="2"/>
  <c r="CT195" i="2"/>
  <c r="CX195" i="2"/>
  <c r="DB195" i="2"/>
  <c r="DF195" i="2"/>
  <c r="DJ195" i="2"/>
  <c r="DN195" i="2"/>
  <c r="DR195" i="2"/>
  <c r="DV195" i="2"/>
  <c r="DZ195" i="2"/>
  <c r="ED195" i="2"/>
  <c r="EH195" i="2"/>
  <c r="EL195" i="2"/>
  <c r="EP195" i="2"/>
  <c r="ET195" i="2"/>
  <c r="EX195" i="2"/>
  <c r="FB195" i="2"/>
  <c r="FF195" i="2"/>
  <c r="FJ195" i="2"/>
  <c r="FN195" i="2"/>
  <c r="FR195" i="2"/>
  <c r="GH195" i="2"/>
  <c r="GL195" i="2"/>
  <c r="GP195" i="2"/>
  <c r="GT195" i="2"/>
  <c r="GX195" i="2"/>
  <c r="HB195" i="2"/>
  <c r="B196" i="2"/>
  <c r="N196" i="2"/>
  <c r="R196" i="2"/>
  <c r="V196" i="2"/>
  <c r="Z196" i="2"/>
  <c r="AD196" i="2"/>
  <c r="AH196" i="2"/>
  <c r="AL196" i="2"/>
  <c r="AP196" i="2"/>
  <c r="AT196" i="2"/>
  <c r="AX196" i="2"/>
  <c r="BB196" i="2"/>
  <c r="BF196" i="2"/>
  <c r="BJ196" i="2"/>
  <c r="BN196" i="2"/>
  <c r="BR196" i="2"/>
  <c r="BV196" i="2"/>
  <c r="BZ196" i="2"/>
  <c r="CD196" i="2"/>
  <c r="CH196" i="2"/>
  <c r="CL196" i="2"/>
  <c r="CP196" i="2"/>
  <c r="CT196" i="2"/>
  <c r="CX196" i="2"/>
  <c r="DB196" i="2"/>
  <c r="DF196" i="2"/>
  <c r="DJ196" i="2"/>
  <c r="DN196" i="2"/>
  <c r="DR196" i="2"/>
  <c r="DV196" i="2"/>
  <c r="DZ196" i="2"/>
  <c r="ED196" i="2"/>
  <c r="EH196" i="2"/>
  <c r="EL196" i="2"/>
  <c r="EP196" i="2"/>
  <c r="ET196" i="2"/>
  <c r="EX196" i="2"/>
  <c r="FB196" i="2"/>
  <c r="FF196" i="2"/>
  <c r="FJ196" i="2"/>
  <c r="FN196" i="2"/>
  <c r="FR196" i="2"/>
  <c r="GH196" i="2"/>
  <c r="GL196" i="2"/>
  <c r="GP196" i="2"/>
  <c r="GT196" i="2"/>
  <c r="GX196" i="2"/>
  <c r="HB196" i="2"/>
  <c r="B197" i="2"/>
  <c r="N197" i="2"/>
  <c r="R197" i="2"/>
  <c r="V197" i="2"/>
  <c r="Z197" i="2"/>
  <c r="AD197" i="2"/>
  <c r="AH197" i="2"/>
  <c r="AL197" i="2"/>
  <c r="AP197" i="2"/>
  <c r="AT197" i="2"/>
  <c r="AX197" i="2"/>
  <c r="BB197" i="2"/>
  <c r="BF197" i="2"/>
  <c r="BJ197" i="2"/>
  <c r="BN197" i="2"/>
  <c r="BR197" i="2"/>
  <c r="BV197" i="2"/>
  <c r="BZ197" i="2"/>
  <c r="CD197" i="2"/>
  <c r="CH197" i="2"/>
  <c r="CL197" i="2"/>
  <c r="CP197" i="2"/>
  <c r="CT197" i="2"/>
  <c r="CX197" i="2"/>
  <c r="DB197" i="2"/>
  <c r="DF197" i="2"/>
  <c r="DJ197" i="2"/>
  <c r="DN197" i="2"/>
  <c r="DR197" i="2"/>
  <c r="DV197" i="2"/>
  <c r="DZ197" i="2"/>
  <c r="ED197" i="2"/>
  <c r="EH197" i="2"/>
  <c r="EL197" i="2"/>
  <c r="EP197" i="2"/>
  <c r="ET197" i="2"/>
  <c r="EX197" i="2"/>
  <c r="FB197" i="2"/>
  <c r="FF197" i="2"/>
  <c r="FJ197" i="2"/>
  <c r="FN197" i="2"/>
  <c r="FR197" i="2"/>
  <c r="FV197" i="2"/>
  <c r="GH197" i="2"/>
  <c r="GL197" i="2"/>
  <c r="GP197" i="2"/>
  <c r="GT197" i="2"/>
  <c r="GX197" i="2"/>
  <c r="HB197" i="2"/>
  <c r="B198" i="2"/>
  <c r="N198" i="2"/>
  <c r="R198" i="2"/>
  <c r="V198" i="2"/>
  <c r="Z198" i="2"/>
  <c r="AD198" i="2"/>
  <c r="AH198" i="2"/>
  <c r="AL198" i="2"/>
  <c r="AP198" i="2"/>
  <c r="AT198" i="2"/>
  <c r="AX198" i="2"/>
  <c r="BB198" i="2"/>
  <c r="BF198" i="2"/>
  <c r="BJ198" i="2"/>
  <c r="BN198" i="2"/>
  <c r="BR198" i="2"/>
  <c r="BV198" i="2"/>
  <c r="BZ198" i="2"/>
  <c r="CD198" i="2"/>
  <c r="CH198" i="2"/>
  <c r="CL198" i="2"/>
  <c r="CP198" i="2"/>
  <c r="CT198" i="2"/>
  <c r="CX198" i="2"/>
  <c r="DB198" i="2"/>
  <c r="DF198" i="2"/>
  <c r="DJ198" i="2"/>
  <c r="DN198" i="2"/>
  <c r="DR198" i="2"/>
  <c r="DV198" i="2"/>
  <c r="DZ198" i="2"/>
  <c r="ED198" i="2"/>
  <c r="EH198" i="2"/>
  <c r="EL198" i="2"/>
  <c r="EP198" i="2"/>
  <c r="ET198" i="2"/>
  <c r="EX198" i="2"/>
  <c r="FB198" i="2"/>
  <c r="FF198" i="2"/>
  <c r="FJ198" i="2"/>
  <c r="FN198" i="2"/>
  <c r="FR198" i="2"/>
  <c r="GH198" i="2"/>
  <c r="GL198" i="2"/>
  <c r="GP198" i="2"/>
  <c r="GT198" i="2"/>
  <c r="GX198" i="2"/>
  <c r="HB198" i="2"/>
  <c r="A199" i="2"/>
  <c r="I199" i="2"/>
  <c r="Q199" i="2"/>
  <c r="U199" i="2"/>
  <c r="Y199" i="2"/>
  <c r="AC199" i="2"/>
  <c r="AG199" i="2"/>
  <c r="AK199" i="2"/>
  <c r="AO199" i="2"/>
  <c r="AS199" i="2"/>
  <c r="AW199" i="2"/>
  <c r="BA199" i="2"/>
  <c r="BE199" i="2"/>
  <c r="BI199" i="2"/>
  <c r="BM199" i="2"/>
  <c r="BQ199" i="2"/>
  <c r="BU199" i="2"/>
  <c r="BY199" i="2"/>
  <c r="CC199" i="2"/>
  <c r="CG199" i="2"/>
  <c r="CK199" i="2"/>
  <c r="CO199" i="2"/>
  <c r="CS199" i="2"/>
  <c r="CW199" i="2"/>
  <c r="DA199" i="2"/>
  <c r="DE199" i="2"/>
  <c r="DI199" i="2"/>
  <c r="DM199" i="2"/>
  <c r="DQ199" i="2"/>
  <c r="DU199" i="2"/>
  <c r="DY199" i="2"/>
  <c r="EC199" i="2"/>
  <c r="EG199" i="2"/>
  <c r="EK199" i="2"/>
  <c r="EO199" i="2"/>
  <c r="ES199" i="2"/>
  <c r="EW199" i="2"/>
  <c r="FA199" i="2"/>
  <c r="FE199" i="2"/>
  <c r="FI199" i="2"/>
  <c r="FM199" i="2"/>
  <c r="FQ199" i="2"/>
  <c r="GK199" i="2"/>
  <c r="GO199" i="2"/>
  <c r="GS199" i="2"/>
  <c r="GW199" i="2"/>
  <c r="HA199" i="2"/>
  <c r="CS124" i="2"/>
  <c r="FC133" i="2"/>
  <c r="DE137" i="2"/>
  <c r="AS142" i="2"/>
  <c r="CR143" i="2"/>
  <c r="CX144" i="2"/>
  <c r="FJ144" i="2"/>
  <c r="EX145" i="2"/>
  <c r="GX146" i="2"/>
  <c r="GK147" i="2"/>
  <c r="FL149" i="2"/>
  <c r="CN150" i="2"/>
  <c r="CA151" i="2"/>
  <c r="BN152" i="2"/>
  <c r="BB153" i="2"/>
  <c r="DB154" i="2"/>
  <c r="FA155" i="2"/>
  <c r="EN156" i="2"/>
  <c r="EB157" i="2"/>
  <c r="DP158" i="2"/>
  <c r="DC159" i="2"/>
  <c r="CP160" i="2"/>
  <c r="R161" i="2"/>
  <c r="BR162" i="2"/>
  <c r="DQ163" i="2"/>
  <c r="AR164" i="2"/>
  <c r="AF165" i="2"/>
  <c r="EX165" i="2"/>
  <c r="A166" i="2"/>
  <c r="BE166" i="2"/>
  <c r="DA166" i="2"/>
  <c r="EW166" i="2"/>
  <c r="D167" i="2"/>
  <c r="CN167" i="2"/>
  <c r="EJ167" i="2"/>
  <c r="O168" i="2"/>
  <c r="CA168" i="2"/>
  <c r="CQ168" i="2"/>
  <c r="EM168" i="2"/>
  <c r="FS168" i="2"/>
  <c r="AI169" i="2"/>
  <c r="CE169" i="2"/>
  <c r="EA169" i="2"/>
  <c r="W170" i="2"/>
  <c r="BC170" i="2"/>
  <c r="CY170" i="2"/>
  <c r="EU170" i="2"/>
  <c r="Z171" i="2"/>
  <c r="BF171" i="2"/>
  <c r="DB171" i="2"/>
  <c r="FN171" i="2"/>
  <c r="GT171" i="2"/>
  <c r="AC172" i="2"/>
  <c r="BI172" i="2"/>
  <c r="EK172" i="2"/>
  <c r="GW172" i="2"/>
  <c r="AW173" i="2"/>
  <c r="DI173" i="2"/>
  <c r="U174" i="2"/>
  <c r="BQ174" i="2"/>
  <c r="DM174" i="2"/>
  <c r="GO174" i="2"/>
  <c r="AN175" i="2"/>
  <c r="CJ175" i="2"/>
  <c r="EF175" i="2"/>
  <c r="FL175" i="2"/>
  <c r="GR175" i="2"/>
  <c r="AQ176" i="2"/>
  <c r="CM176" i="2"/>
  <c r="EI176" i="2"/>
  <c r="EY176" i="2"/>
  <c r="AE177" i="2"/>
  <c r="CA177" i="2"/>
  <c r="DW177" i="2"/>
  <c r="FS177" i="2"/>
  <c r="S178" i="2"/>
  <c r="AY178" i="2"/>
  <c r="CE178" i="2"/>
  <c r="DK178" i="2"/>
  <c r="FG178" i="2"/>
  <c r="V179" i="2"/>
  <c r="BR179" i="2"/>
  <c r="ED179" i="2"/>
  <c r="Y180" i="2"/>
  <c r="BU180" i="2"/>
  <c r="DQ180" i="2"/>
  <c r="EW180" i="2"/>
  <c r="GS180" i="2"/>
  <c r="AS181" i="2"/>
  <c r="CO181" i="2"/>
  <c r="EK181" i="2"/>
  <c r="AG182" i="2"/>
  <c r="CS182" i="2"/>
  <c r="DY182" i="2"/>
  <c r="FE182" i="2"/>
  <c r="HA182" i="2"/>
  <c r="AZ183" i="2"/>
  <c r="CV183" i="2"/>
  <c r="ER183" i="2"/>
  <c r="GN183" i="2"/>
  <c r="AN184" i="2"/>
  <c r="CJ184" i="2"/>
  <c r="EV184" i="2"/>
  <c r="FL184" i="2"/>
  <c r="D185" i="2"/>
  <c r="BH185" i="2"/>
  <c r="DD185" i="2"/>
  <c r="EJ185" i="2"/>
  <c r="FG185" i="2"/>
  <c r="GL185" i="2"/>
  <c r="HB185" i="2"/>
  <c r="R186" i="2"/>
  <c r="AH186" i="2"/>
  <c r="AT186" i="2"/>
  <c r="BF186" i="2"/>
  <c r="BN186" i="2"/>
  <c r="BZ186" i="2"/>
  <c r="CT186" i="2"/>
  <c r="DF186" i="2"/>
  <c r="DR186" i="2"/>
  <c r="ED186" i="2"/>
  <c r="EL186" i="2"/>
  <c r="EX186" i="2"/>
  <c r="FN186" i="2"/>
  <c r="GH186" i="2"/>
  <c r="GT186" i="2"/>
  <c r="A187" i="2"/>
  <c r="U187" i="2"/>
  <c r="AC187" i="2"/>
  <c r="AO187" i="2"/>
  <c r="BA187" i="2"/>
  <c r="BU187" i="2"/>
  <c r="CK187" i="2"/>
  <c r="DA187" i="2"/>
  <c r="DM187" i="2"/>
  <c r="DY187" i="2"/>
  <c r="EK187" i="2"/>
  <c r="FA187" i="2"/>
  <c r="FM187" i="2"/>
  <c r="GS187" i="2"/>
  <c r="A188" i="2"/>
  <c r="U188" i="2"/>
  <c r="AG188" i="2"/>
  <c r="AS188" i="2"/>
  <c r="BE188" i="2"/>
  <c r="BQ188" i="2"/>
  <c r="CG188" i="2"/>
  <c r="CS188" i="2"/>
  <c r="DA188" i="2"/>
  <c r="DM188" i="2"/>
  <c r="EC188" i="2"/>
  <c r="EO188" i="2"/>
  <c r="FE188" i="2"/>
  <c r="FQ188" i="2"/>
  <c r="GS188" i="2"/>
  <c r="I189" i="2"/>
  <c r="U189" i="2"/>
  <c r="AO189" i="2"/>
  <c r="BA189" i="2"/>
  <c r="BM189" i="2"/>
  <c r="CC189" i="2"/>
  <c r="CO189" i="2"/>
  <c r="DA189" i="2"/>
  <c r="DM189" i="2"/>
  <c r="EC189" i="2"/>
  <c r="EK189" i="2"/>
  <c r="FA189" i="2"/>
  <c r="FI189" i="2"/>
  <c r="GO189" i="2"/>
  <c r="HA189" i="2"/>
  <c r="I190" i="2"/>
  <c r="Y190" i="2"/>
  <c r="AK190" i="2"/>
  <c r="AW190" i="2"/>
  <c r="BI190" i="2"/>
  <c r="BQ190" i="2"/>
  <c r="CC190" i="2"/>
  <c r="CS190" i="2"/>
  <c r="DI190" i="2"/>
  <c r="DU190" i="2"/>
  <c r="EG190" i="2"/>
  <c r="EO190" i="2"/>
  <c r="FA190" i="2"/>
  <c r="FM190" i="2"/>
  <c r="FQ190" i="2"/>
  <c r="GO190" i="2"/>
  <c r="HA190" i="2"/>
  <c r="D191" i="2"/>
  <c r="X191" i="2"/>
  <c r="AJ191" i="2"/>
  <c r="AR191" i="2"/>
  <c r="BD191" i="2"/>
  <c r="BL191" i="2"/>
  <c r="BX191" i="2"/>
  <c r="CN191" i="2"/>
  <c r="CV191" i="2"/>
  <c r="DH191" i="2"/>
  <c r="DT191" i="2"/>
  <c r="EJ191" i="2"/>
  <c r="EV191" i="2"/>
  <c r="FH191" i="2"/>
  <c r="GR191" i="2"/>
  <c r="HD191" i="2"/>
  <c r="T192" i="2"/>
  <c r="AF192" i="2"/>
  <c r="AR192" i="2"/>
  <c r="BD192" i="2"/>
  <c r="BP192" i="2"/>
  <c r="CB192" i="2"/>
  <c r="CN192" i="2"/>
  <c r="CZ192" i="2"/>
  <c r="DL192" i="2"/>
  <c r="EB192" i="2"/>
  <c r="EJ192" i="2"/>
  <c r="EV192" i="2"/>
  <c r="FL192" i="2"/>
  <c r="GR192" i="2"/>
  <c r="HD192" i="2"/>
  <c r="P193" i="2"/>
  <c r="AB193" i="2"/>
  <c r="AN193" i="2"/>
  <c r="AZ193" i="2"/>
  <c r="BP193" i="2"/>
  <c r="CF193" i="2"/>
  <c r="CR193" i="2"/>
  <c r="DH193" i="2"/>
  <c r="DP193" i="2"/>
  <c r="DX193" i="2"/>
  <c r="EJ193" i="2"/>
  <c r="EV193" i="2"/>
  <c r="FL193" i="2"/>
  <c r="GN193" i="2"/>
  <c r="GV193" i="2"/>
  <c r="D194" i="2"/>
  <c r="X194" i="2"/>
  <c r="AJ194" i="2"/>
  <c r="AZ194" i="2"/>
  <c r="BH194" i="2"/>
  <c r="BX194" i="2"/>
  <c r="CJ194" i="2"/>
  <c r="CR194" i="2"/>
  <c r="DH194" i="2"/>
  <c r="EF194" i="2"/>
  <c r="ER194" i="2"/>
  <c r="FL194" i="2"/>
  <c r="GV194" i="2"/>
  <c r="C195" i="2"/>
  <c r="S195" i="2"/>
  <c r="AI195" i="2"/>
  <c r="AU195" i="2"/>
  <c r="BG195" i="2"/>
  <c r="BS195" i="2"/>
  <c r="CE195" i="2"/>
  <c r="CU195" i="2"/>
  <c r="DG195" i="2"/>
  <c r="DS195" i="2"/>
  <c r="EI195" i="2"/>
  <c r="EY195" i="2"/>
  <c r="FK195" i="2"/>
  <c r="FS195" i="2"/>
  <c r="GM195" i="2"/>
  <c r="GU195" i="2"/>
  <c r="GY195" i="2"/>
  <c r="O196" i="2"/>
  <c r="AA196" i="2"/>
  <c r="AM196" i="2"/>
  <c r="BC196" i="2"/>
  <c r="AY196" i="2"/>
  <c r="BS196" i="2"/>
  <c r="CI196" i="2"/>
  <c r="CY196" i="2"/>
  <c r="DO196" i="2"/>
  <c r="EE196" i="2"/>
  <c r="EU196" i="2"/>
  <c r="FK196" i="2"/>
  <c r="GQ196" i="2"/>
  <c r="C197" i="2"/>
  <c r="AA197" i="2"/>
  <c r="AQ197" i="2"/>
  <c r="BG197" i="2"/>
  <c r="BW197" i="2"/>
  <c r="CM197" i="2"/>
  <c r="DC197" i="2"/>
  <c r="DS197" i="2"/>
  <c r="EI197" i="2"/>
  <c r="EY197" i="2"/>
  <c r="FO197" i="2"/>
  <c r="GU197" i="2"/>
  <c r="O198" i="2"/>
  <c r="AE198" i="2"/>
  <c r="AU198" i="2"/>
  <c r="BK198" i="2"/>
  <c r="CA198" i="2"/>
  <c r="CQ198" i="2"/>
  <c r="DG198" i="2"/>
  <c r="DW198" i="2"/>
  <c r="EM198" i="2"/>
  <c r="FC198" i="2"/>
  <c r="FS198" i="2"/>
  <c r="GY198" i="2"/>
  <c r="R199" i="2"/>
  <c r="AH199" i="2"/>
  <c r="AX199" i="2"/>
  <c r="BN199" i="2"/>
  <c r="CD199" i="2"/>
  <c r="CT199" i="2"/>
  <c r="DJ199" i="2"/>
  <c r="DZ199" i="2"/>
  <c r="EP199" i="2"/>
  <c r="FF199" i="2"/>
  <c r="GL199" i="2"/>
  <c r="HB199" i="2"/>
  <c r="CE196" i="2"/>
  <c r="DK196" i="2"/>
  <c r="FG196" i="2"/>
  <c r="W197" i="2"/>
  <c r="BS197" i="2"/>
  <c r="DO197" i="2"/>
  <c r="FK197" i="2"/>
  <c r="AA198" i="2"/>
  <c r="BW198" i="2"/>
  <c r="DC198" i="2"/>
  <c r="EI198" i="2"/>
  <c r="GU198" i="2"/>
  <c r="BZ199" i="2"/>
  <c r="DF199" i="2"/>
  <c r="FB199" i="2"/>
  <c r="FR199" i="2"/>
  <c r="BG196" i="2"/>
  <c r="BW196" i="2"/>
  <c r="CM196" i="2"/>
  <c r="DC196" i="2"/>
  <c r="DS196" i="2"/>
  <c r="EI196" i="2"/>
  <c r="EY196" i="2"/>
  <c r="FO196" i="2"/>
  <c r="GU196" i="2"/>
  <c r="O197" i="2"/>
  <c r="AE197" i="2"/>
  <c r="AU197" i="2"/>
  <c r="BK197" i="2"/>
  <c r="CA197" i="2"/>
  <c r="CQ197" i="2"/>
  <c r="DG197" i="2"/>
  <c r="DW197" i="2"/>
  <c r="EM197" i="2"/>
  <c r="FC197" i="2"/>
  <c r="FS197" i="2"/>
  <c r="GY197" i="2"/>
  <c r="S198" i="2"/>
  <c r="AI198" i="2"/>
  <c r="AY198" i="2"/>
  <c r="BO198" i="2"/>
  <c r="CE198" i="2"/>
  <c r="CU198" i="2"/>
  <c r="DK198" i="2"/>
  <c r="EA198" i="2"/>
  <c r="EQ198" i="2"/>
  <c r="FG198" i="2"/>
  <c r="GM198" i="2"/>
  <c r="HC198" i="2"/>
  <c r="V199" i="2"/>
  <c r="AL199" i="2"/>
  <c r="BB199" i="2"/>
  <c r="BR199" i="2"/>
  <c r="CH199" i="2"/>
  <c r="CX199" i="2"/>
  <c r="DN199" i="2"/>
  <c r="ED199" i="2"/>
  <c r="ET199" i="2"/>
  <c r="FJ199" i="2"/>
  <c r="GP199" i="2"/>
  <c r="CU196" i="2"/>
  <c r="EQ196" i="2"/>
  <c r="GM196" i="2"/>
  <c r="BC197" i="2"/>
  <c r="CY197" i="2"/>
  <c r="EU197" i="2"/>
  <c r="GQ197" i="2"/>
  <c r="AQ198" i="2"/>
  <c r="CM198" i="2"/>
  <c r="EY198" i="2"/>
  <c r="AD199" i="2"/>
  <c r="AT199" i="2"/>
  <c r="CP199" i="2"/>
  <c r="EL199" i="2"/>
  <c r="GX199" i="2"/>
  <c r="BK196" i="2"/>
  <c r="CA196" i="2"/>
  <c r="CQ196" i="2"/>
  <c r="DG196" i="2"/>
  <c r="DW196" i="2"/>
  <c r="EM196" i="2"/>
  <c r="FC196" i="2"/>
  <c r="FS196" i="2"/>
  <c r="GY196" i="2"/>
  <c r="S197" i="2"/>
  <c r="AI197" i="2"/>
  <c r="AY197" i="2"/>
  <c r="BO197" i="2"/>
  <c r="CE197" i="2"/>
  <c r="CU197" i="2"/>
  <c r="DK197" i="2"/>
  <c r="EA197" i="2"/>
  <c r="EQ197" i="2"/>
  <c r="FG197" i="2"/>
  <c r="GM197" i="2"/>
  <c r="HC197" i="2"/>
  <c r="W198" i="2"/>
  <c r="AM198" i="2"/>
  <c r="BC198" i="2"/>
  <c r="BS198" i="2"/>
  <c r="CI198" i="2"/>
  <c r="CY198" i="2"/>
  <c r="DO198" i="2"/>
  <c r="EE198" i="2"/>
  <c r="EU198" i="2"/>
  <c r="FK198" i="2"/>
  <c r="GQ198" i="2"/>
  <c r="B199" i="2"/>
  <c r="Z199" i="2"/>
  <c r="AP199" i="2"/>
  <c r="BF199" i="2"/>
  <c r="BV199" i="2"/>
  <c r="CL199" i="2"/>
  <c r="DB199" i="2"/>
  <c r="DR199" i="2"/>
  <c r="EH199" i="2"/>
  <c r="EX199" i="2"/>
  <c r="FN199" i="2"/>
  <c r="GT199" i="2"/>
  <c r="BO196" i="2"/>
  <c r="EA196" i="2"/>
  <c r="HC196" i="2"/>
  <c r="AM197" i="2"/>
  <c r="CI197" i="2"/>
  <c r="EE197" i="2"/>
  <c r="C198" i="2"/>
  <c r="BG198" i="2"/>
  <c r="DS198" i="2"/>
  <c r="FO198" i="2"/>
  <c r="N199" i="2"/>
  <c r="BJ199" i="2"/>
  <c r="DV199" i="2"/>
  <c r="GH199" i="2"/>
  <c r="DQ33" i="8"/>
  <c r="CD55" i="8"/>
  <c r="CM12" i="8"/>
  <c r="CM21" i="8"/>
  <c r="DI15" i="8"/>
  <c r="BK5" i="8"/>
  <c r="EB6" i="8"/>
  <c r="CP4" i="8"/>
  <c r="FT79" i="4"/>
  <c r="DJ13" i="8"/>
  <c r="DG35" i="8"/>
  <c r="DC37" i="8"/>
  <c r="DM42" i="8"/>
  <c r="DN47" i="8"/>
  <c r="F76" i="7"/>
  <c r="C64" i="7"/>
  <c r="D89" i="7"/>
  <c r="GI90" i="4" s="1"/>
  <c r="GI91" i="2" s="1"/>
  <c r="F86" i="7"/>
  <c r="E87" i="7"/>
  <c r="F63" i="7"/>
  <c r="GJ64" i="4" s="1"/>
  <c r="GJ65" i="2" s="1"/>
  <c r="G89" i="7"/>
  <c r="C80" i="7"/>
  <c r="FT81" i="4" s="1"/>
  <c r="E74" i="7"/>
  <c r="FT75" i="8" s="1"/>
  <c r="J80" i="7"/>
  <c r="I75" i="7"/>
  <c r="D68" i="7"/>
  <c r="C79" i="7"/>
  <c r="FT80" i="4" s="1"/>
  <c r="E67" i="7"/>
  <c r="FT68" i="8" s="1"/>
  <c r="C82" i="7"/>
  <c r="FT83" i="4" s="1"/>
  <c r="F81" i="7"/>
  <c r="C73" i="7"/>
  <c r="FT74" i="4" s="1"/>
  <c r="FT75" i="2" s="1"/>
  <c r="C65" i="7"/>
  <c r="E84" i="7"/>
  <c r="D86" i="7"/>
  <c r="C85" i="7"/>
  <c r="FT86" i="4" s="1"/>
  <c r="FT87" i="2" s="1"/>
  <c r="C77" i="7"/>
  <c r="D70" i="7"/>
  <c r="C69" i="7"/>
  <c r="G61" i="7"/>
  <c r="E62" i="7"/>
  <c r="F64" i="7"/>
  <c r="D69" i="7"/>
  <c r="J86" i="7"/>
  <c r="F82" i="7"/>
  <c r="J76" i="7"/>
  <c r="I87" i="7"/>
  <c r="J63" i="7"/>
  <c r="GL64" i="4" s="1"/>
  <c r="GL65" i="2" s="1"/>
  <c r="C89" i="7"/>
  <c r="FT90" i="4" s="1"/>
  <c r="FT91" i="2" s="1"/>
  <c r="G80" i="7"/>
  <c r="I74" i="7"/>
  <c r="FV75" i="8" s="1"/>
  <c r="C76" i="7"/>
  <c r="FT77" i="4" s="1"/>
  <c r="FT78" i="2" s="1"/>
  <c r="F75" i="7"/>
  <c r="H68" i="7"/>
  <c r="G79" i="7"/>
  <c r="I67" i="7"/>
  <c r="FV68" i="8" s="1"/>
  <c r="G82" i="7"/>
  <c r="J81" i="7"/>
  <c r="G73" i="7"/>
  <c r="G65" i="7"/>
  <c r="FU66" i="8" s="1"/>
  <c r="I84" i="7"/>
  <c r="H86" i="7"/>
  <c r="G85" i="7"/>
  <c r="G77" i="7"/>
  <c r="H70" i="7"/>
  <c r="G69" i="7"/>
  <c r="H61" i="7"/>
  <c r="GK62" i="4" s="1"/>
  <c r="GK63" i="2" s="1"/>
  <c r="J62" i="7"/>
  <c r="GL63" i="4" s="1"/>
  <c r="GL64" i="2" s="1"/>
  <c r="D81" i="7"/>
  <c r="D75" i="7"/>
  <c r="GI76" i="4" s="1"/>
  <c r="GI77" i="2" s="1"/>
  <c r="D77" i="7"/>
  <c r="F87" i="7"/>
  <c r="C63" i="7"/>
  <c r="C88" i="7"/>
  <c r="FT89" i="4" s="1"/>
  <c r="FT90" i="2" s="1"/>
  <c r="D80" i="7"/>
  <c r="E83" i="7"/>
  <c r="FU84" i="4" s="1"/>
  <c r="G76" i="7"/>
  <c r="FU77" i="8" s="1"/>
  <c r="J75" i="7"/>
  <c r="E68" i="7"/>
  <c r="FT69" i="8" s="1"/>
  <c r="C72" i="7"/>
  <c r="FT73" i="4" s="1"/>
  <c r="FT74" i="2" s="1"/>
  <c r="F67" i="7"/>
  <c r="D82" i="7"/>
  <c r="G81" i="7"/>
  <c r="E65" i="7"/>
  <c r="FT66" i="8" s="1"/>
  <c r="J88" i="7"/>
  <c r="I86" i="7"/>
  <c r="FV73" i="8" s="1"/>
  <c r="J82" i="7"/>
  <c r="J74" i="7"/>
  <c r="E70" i="7"/>
  <c r="E61" i="7"/>
  <c r="F62" i="7"/>
  <c r="GJ63" i="4" s="1"/>
  <c r="GJ64" i="2" s="1"/>
  <c r="F68" i="7"/>
  <c r="H85" i="7"/>
  <c r="F70" i="7"/>
  <c r="H77" i="7"/>
  <c r="J87" i="7"/>
  <c r="G63" i="7"/>
  <c r="G88" i="7"/>
  <c r="H80" i="7"/>
  <c r="I83" i="7"/>
  <c r="D76" i="7"/>
  <c r="GH77" i="8" s="1"/>
  <c r="C75" i="7"/>
  <c r="FT76" i="4" s="1"/>
  <c r="FT77" i="2" s="1"/>
  <c r="I68" i="7"/>
  <c r="FV69" i="8" s="1"/>
  <c r="G72" i="7"/>
  <c r="J67" i="7"/>
  <c r="H82" i="7"/>
  <c r="C81" i="7"/>
  <c r="FT82" i="4" s="1"/>
  <c r="I65" i="7"/>
  <c r="FV66" i="8" s="1"/>
  <c r="H87" i="7"/>
  <c r="H89" i="7"/>
  <c r="E86" i="7"/>
  <c r="FT73" i="8" s="1"/>
  <c r="H81" i="7"/>
  <c r="H73" i="7"/>
  <c r="I70" i="7"/>
  <c r="I61" i="7"/>
  <c r="H64" i="7"/>
  <c r="G64" i="7"/>
  <c r="FU65" i="8" s="1"/>
  <c r="F74" i="7"/>
  <c r="H79" i="7"/>
  <c r="J68" i="7"/>
  <c r="J84" i="7"/>
  <c r="G87" i="7"/>
  <c r="D63" i="7"/>
  <c r="E89" i="7"/>
  <c r="D88" i="7"/>
  <c r="E80" i="7"/>
  <c r="C74" i="7"/>
  <c r="FS75" i="8" s="1"/>
  <c r="F83" i="7"/>
  <c r="H76" i="7"/>
  <c r="G75" i="7"/>
  <c r="E79" i="7"/>
  <c r="D72" i="7"/>
  <c r="GI73" i="4" s="1"/>
  <c r="GI74" i="2" s="1"/>
  <c r="D67" i="7"/>
  <c r="E82" i="7"/>
  <c r="E73" i="7"/>
  <c r="D65" i="7"/>
  <c r="C84" i="7"/>
  <c r="FT85" i="4" s="1"/>
  <c r="F88" i="7"/>
  <c r="E85" i="7"/>
  <c r="F80" i="7"/>
  <c r="E77" i="7"/>
  <c r="F72" i="7"/>
  <c r="E69" i="7"/>
  <c r="F61" i="7"/>
  <c r="GJ62" i="4" s="1"/>
  <c r="GJ63" i="2" s="1"/>
  <c r="D64" i="7"/>
  <c r="G62" i="7"/>
  <c r="F84" i="7"/>
  <c r="D73" i="7"/>
  <c r="GI74" i="4" s="1"/>
  <c r="GI75" i="2" s="1"/>
  <c r="H83" i="7"/>
  <c r="C87" i="7"/>
  <c r="FT88" i="4" s="1"/>
  <c r="FT89" i="2" s="1"/>
  <c r="H63" i="7"/>
  <c r="GK64" i="4" s="1"/>
  <c r="GK65" i="2" s="1"/>
  <c r="I89" i="7"/>
  <c r="FW90" i="4" s="1"/>
  <c r="FW91" i="2" s="1"/>
  <c r="H88" i="7"/>
  <c r="I80" i="7"/>
  <c r="G74" i="7"/>
  <c r="FU75" i="8" s="1"/>
  <c r="J83" i="7"/>
  <c r="E76" i="7"/>
  <c r="FT77" i="8" s="1"/>
  <c r="I79" i="7"/>
  <c r="H72" i="7"/>
  <c r="H67" i="7"/>
  <c r="I82" i="7"/>
  <c r="I73" i="7"/>
  <c r="H65" i="7"/>
  <c r="G84" i="7"/>
  <c r="D87" i="7"/>
  <c r="I85" i="7"/>
  <c r="D79" i="7"/>
  <c r="I77" i="7"/>
  <c r="I69" i="7"/>
  <c r="J61" i="7"/>
  <c r="GL62" i="4" s="1"/>
  <c r="GL63" i="2" s="1"/>
  <c r="I64" i="7"/>
  <c r="FV65" i="8" s="1"/>
  <c r="H62" i="7"/>
  <c r="GK63" i="4" s="1"/>
  <c r="GK64" i="2" s="1"/>
  <c r="C62" i="7"/>
  <c r="D85" i="7"/>
  <c r="H69" i="7"/>
  <c r="E63" i="7"/>
  <c r="F89" i="7"/>
  <c r="E88" i="7"/>
  <c r="D74" i="7"/>
  <c r="GH75" i="8" s="1"/>
  <c r="C83" i="7"/>
  <c r="FT84" i="4" s="1"/>
  <c r="I76" i="7"/>
  <c r="FV77" i="8" s="1"/>
  <c r="C68" i="7"/>
  <c r="F79" i="7"/>
  <c r="E72" i="7"/>
  <c r="C67" i="7"/>
  <c r="E81" i="7"/>
  <c r="F73" i="7"/>
  <c r="F65" i="7"/>
  <c r="D84" i="7"/>
  <c r="C86" i="7"/>
  <c r="FT87" i="4" s="1"/>
  <c r="FT88" i="2" s="1"/>
  <c r="F85" i="7"/>
  <c r="F77" i="7"/>
  <c r="C70" i="7"/>
  <c r="F69" i="7"/>
  <c r="D61" i="7"/>
  <c r="E64" i="7"/>
  <c r="FT65" i="8" s="1"/>
  <c r="D62" i="7"/>
  <c r="D83" i="7"/>
  <c r="GI84" i="4" s="1"/>
  <c r="E75" i="7"/>
  <c r="J65" i="7"/>
  <c r="H84" i="7"/>
  <c r="J72" i="7"/>
  <c r="G68" i="7"/>
  <c r="FU69" i="8" s="1"/>
  <c r="I62" i="7"/>
  <c r="J79" i="7"/>
  <c r="G86" i="7"/>
  <c r="FU73" i="8" s="1"/>
  <c r="J77" i="7"/>
  <c r="H75" i="7"/>
  <c r="I72" i="7"/>
  <c r="J85" i="7"/>
  <c r="G67" i="7"/>
  <c r="FU68" i="8" s="1"/>
  <c r="G70" i="7"/>
  <c r="J64" i="7"/>
  <c r="J70" i="7"/>
  <c r="J89" i="7"/>
  <c r="H74" i="7"/>
  <c r="I81" i="7"/>
  <c r="J69" i="7"/>
  <c r="G83" i="7"/>
  <c r="I88" i="7"/>
  <c r="I63" i="7"/>
  <c r="J73" i="7"/>
  <c r="C61" i="7"/>
  <c r="FE16" i="8"/>
  <c r="EI23" i="8"/>
  <c r="DL14" i="8"/>
  <c r="CQ15" i="8"/>
  <c r="CY27" i="8"/>
  <c r="CZ40" i="8"/>
  <c r="BL47" i="8"/>
  <c r="FO50" i="8"/>
  <c r="CC45" i="8"/>
  <c r="FB28" i="8"/>
  <c r="CY28" i="8"/>
  <c r="CR23" i="8"/>
  <c r="ER21" i="8"/>
  <c r="DY17" i="8"/>
  <c r="CJ34" i="8"/>
  <c r="DX16" i="8"/>
  <c r="DN59" i="8"/>
  <c r="CS18" i="8"/>
  <c r="DM30" i="8"/>
  <c r="DJ35" i="8"/>
  <c r="BH36" i="8"/>
  <c r="BG39" i="8"/>
  <c r="DK45" i="8"/>
  <c r="DG48" i="8"/>
  <c r="FD56" i="8"/>
  <c r="CE51" i="8"/>
  <c r="CN40" i="8"/>
  <c r="FD30" i="8"/>
  <c r="CV27" i="8"/>
  <c r="BH28" i="8"/>
  <c r="CF23" i="8"/>
  <c r="CN36" i="8"/>
  <c r="D200" i="2"/>
  <c r="T200" i="2"/>
  <c r="AB200" i="2"/>
  <c r="AJ200" i="2"/>
  <c r="AR200" i="2"/>
  <c r="AZ200" i="2"/>
  <c r="BH200" i="2"/>
  <c r="BP200" i="2"/>
  <c r="BX200" i="2"/>
  <c r="CF200" i="2"/>
  <c r="CN200" i="2"/>
  <c r="CV200" i="2"/>
  <c r="DD200" i="2"/>
  <c r="DL200" i="2"/>
  <c r="DT200" i="2"/>
  <c r="EB200" i="2"/>
  <c r="EJ200" i="2"/>
  <c r="ER200" i="2"/>
  <c r="EZ200" i="2"/>
  <c r="FH200" i="2"/>
  <c r="FP200" i="2"/>
  <c r="FX200" i="2"/>
  <c r="GF200" i="2"/>
  <c r="GN200" i="2"/>
  <c r="GV200" i="2"/>
  <c r="HD200" i="2"/>
  <c r="I200" i="2"/>
  <c r="U200" i="2"/>
  <c r="AC200" i="2"/>
  <c r="AK200" i="2"/>
  <c r="AS200" i="2"/>
  <c r="BA200" i="2"/>
  <c r="BI200" i="2"/>
  <c r="BQ200" i="2"/>
  <c r="BY200" i="2"/>
  <c r="CG200" i="2"/>
  <c r="CO200" i="2"/>
  <c r="CW200" i="2"/>
  <c r="DE200" i="2"/>
  <c r="DM200" i="2"/>
  <c r="DU200" i="2"/>
  <c r="EC200" i="2"/>
  <c r="EK200" i="2"/>
  <c r="ES200" i="2"/>
  <c r="FA200" i="2"/>
  <c r="FI200" i="2"/>
  <c r="FQ200" i="2"/>
  <c r="FY200" i="2"/>
  <c r="GG200" i="2"/>
  <c r="GO200" i="2"/>
  <c r="GW200" i="2"/>
  <c r="O200" i="2"/>
  <c r="W200" i="2"/>
  <c r="AE200" i="2"/>
  <c r="AM200" i="2"/>
  <c r="AU200" i="2"/>
  <c r="BC200" i="2"/>
  <c r="BK200" i="2"/>
  <c r="BS200" i="2"/>
  <c r="CA200" i="2"/>
  <c r="CI200" i="2"/>
  <c r="CQ200" i="2"/>
  <c r="CY200" i="2"/>
  <c r="DG200" i="2"/>
  <c r="DO200" i="2"/>
  <c r="DW200" i="2"/>
  <c r="EE200" i="2"/>
  <c r="EM200" i="2"/>
  <c r="EU200" i="2"/>
  <c r="FC200" i="2"/>
  <c r="FK200" i="2"/>
  <c r="FS200" i="2"/>
  <c r="GA200" i="2"/>
  <c r="GI200" i="2"/>
  <c r="GQ200" i="2"/>
  <c r="GY200" i="2"/>
  <c r="P200" i="2"/>
  <c r="X200" i="2"/>
  <c r="AF200" i="2"/>
  <c r="AN200" i="2"/>
  <c r="AV200" i="2"/>
  <c r="BD200" i="2"/>
  <c r="BL200" i="2"/>
  <c r="BT200" i="2"/>
  <c r="CB200" i="2"/>
  <c r="CJ200" i="2"/>
  <c r="CR200" i="2"/>
  <c r="CZ200" i="2"/>
  <c r="DH200" i="2"/>
  <c r="DP200" i="2"/>
  <c r="DX200" i="2"/>
  <c r="EF200" i="2"/>
  <c r="EN200" i="2"/>
  <c r="EV200" i="2"/>
  <c r="FD200" i="2"/>
  <c r="FL200" i="2"/>
  <c r="FT200" i="2"/>
  <c r="GB200" i="2"/>
  <c r="GJ200" i="2"/>
  <c r="GR200" i="2"/>
  <c r="GZ200" i="2"/>
  <c r="A200" i="2"/>
  <c r="Q200" i="2"/>
  <c r="Y200" i="2"/>
  <c r="AG200" i="2"/>
  <c r="AO200" i="2"/>
  <c r="AW200" i="2"/>
  <c r="BE200" i="2"/>
  <c r="BM200" i="2"/>
  <c r="BU200" i="2"/>
  <c r="CC200" i="2"/>
  <c r="CK200" i="2"/>
  <c r="CS200" i="2"/>
  <c r="DA200" i="2"/>
  <c r="DI200" i="2"/>
  <c r="DQ200" i="2"/>
  <c r="DY200" i="2"/>
  <c r="EG200" i="2"/>
  <c r="EO200" i="2"/>
  <c r="EW200" i="2"/>
  <c r="FE200" i="2"/>
  <c r="FM200" i="2"/>
  <c r="FU200" i="2"/>
  <c r="GC200" i="2"/>
  <c r="GK200" i="2"/>
  <c r="GS200" i="2"/>
  <c r="HA200" i="2"/>
  <c r="B200" i="2"/>
  <c r="R200" i="2"/>
  <c r="Z200" i="2"/>
  <c r="AH200" i="2"/>
  <c r="AP200" i="2"/>
  <c r="AX200" i="2"/>
  <c r="BF200" i="2"/>
  <c r="BN200" i="2"/>
  <c r="BV200" i="2"/>
  <c r="CD200" i="2"/>
  <c r="CL200" i="2"/>
  <c r="CT200" i="2"/>
  <c r="DB200" i="2"/>
  <c r="DJ200" i="2"/>
  <c r="DR200" i="2"/>
  <c r="DZ200" i="2"/>
  <c r="EH200" i="2"/>
  <c r="EP200" i="2"/>
  <c r="EX200" i="2"/>
  <c r="FF200" i="2"/>
  <c r="FN200" i="2"/>
  <c r="FV200" i="2"/>
  <c r="GD200" i="2"/>
  <c r="GL200" i="2"/>
  <c r="GT200" i="2"/>
  <c r="HB200" i="2"/>
  <c r="N200" i="2"/>
  <c r="AT200" i="2"/>
  <c r="BZ200" i="2"/>
  <c r="DF200" i="2"/>
  <c r="EL200" i="2"/>
  <c r="FR200" i="2"/>
  <c r="GX200" i="2"/>
  <c r="S200" i="2"/>
  <c r="AY200" i="2"/>
  <c r="CE200" i="2"/>
  <c r="DK200" i="2"/>
  <c r="EQ200" i="2"/>
  <c r="FW200" i="2"/>
  <c r="HC200" i="2"/>
  <c r="V200" i="2"/>
  <c r="BB200" i="2"/>
  <c r="CH200" i="2"/>
  <c r="DN200" i="2"/>
  <c r="ET200" i="2"/>
  <c r="FZ200" i="2"/>
  <c r="AA200" i="2"/>
  <c r="BG200" i="2"/>
  <c r="CM200" i="2"/>
  <c r="DS200" i="2"/>
  <c r="EY200" i="2"/>
  <c r="GE200" i="2"/>
  <c r="AD200" i="2"/>
  <c r="BJ200" i="2"/>
  <c r="CP200" i="2"/>
  <c r="DV200" i="2"/>
  <c r="FB200" i="2"/>
  <c r="GH200" i="2"/>
  <c r="AI200" i="2"/>
  <c r="BO200" i="2"/>
  <c r="CU200" i="2"/>
  <c r="EA200" i="2"/>
  <c r="FG200" i="2"/>
  <c r="GM200" i="2"/>
  <c r="AL200" i="2"/>
  <c r="BR200" i="2"/>
  <c r="CX200" i="2"/>
  <c r="ED200" i="2"/>
  <c r="FJ200" i="2"/>
  <c r="GP200" i="2"/>
  <c r="GU200" i="2"/>
  <c r="C200" i="2"/>
  <c r="BW200" i="2"/>
  <c r="DC200" i="2"/>
  <c r="EI200" i="2"/>
  <c r="AQ200" i="2"/>
  <c r="FO200" i="2"/>
  <c r="DN24" i="8"/>
  <c r="DN37" i="8"/>
  <c r="DN31" i="8"/>
  <c r="FF42" i="8"/>
  <c r="DL50" i="8"/>
  <c r="FU79" i="8"/>
  <c r="FV79" i="8"/>
  <c r="GH79" i="8"/>
  <c r="FS79" i="8"/>
  <c r="FT79" i="8"/>
  <c r="EG56" i="8"/>
  <c r="CQ57" i="8"/>
  <c r="CC49" i="8"/>
  <c r="FM49" i="8"/>
  <c r="BK47" i="8"/>
  <c r="CK39" i="8"/>
  <c r="CK27" i="8"/>
  <c r="EX26" i="8"/>
  <c r="BC56" i="8"/>
  <c r="DB42" i="8"/>
  <c r="DL51" i="8"/>
  <c r="CO41" i="8"/>
  <c r="EU59" i="8"/>
  <c r="CS59" i="8"/>
  <c r="EX53" i="8"/>
  <c r="CQ52" i="8"/>
  <c r="DT48" i="8"/>
  <c r="FB36" i="8"/>
  <c r="EI31" i="8"/>
  <c r="DX8" i="8"/>
  <c r="CB7" i="8"/>
  <c r="FI14" i="8"/>
  <c r="EC15" i="8"/>
  <c r="BC21" i="8"/>
  <c r="DQ21" i="8"/>
  <c r="BD22" i="8"/>
  <c r="BF26" i="8"/>
  <c r="BN48" i="8"/>
  <c r="FQ24" i="8"/>
  <c r="FN21" i="8"/>
  <c r="BV24" i="8"/>
  <c r="CH18" i="8"/>
  <c r="EE53" i="8"/>
  <c r="CR47" i="8"/>
  <c r="FC50" i="8"/>
  <c r="CQ42" i="8"/>
  <c r="CM53" i="8"/>
  <c r="CP4" i="4"/>
  <c r="BI54" i="8"/>
  <c r="BZ4" i="8"/>
  <c r="EU8" i="8"/>
  <c r="FF8" i="8"/>
  <c r="DC8" i="8"/>
  <c r="FI18" i="8"/>
  <c r="BZ19" i="8"/>
  <c r="DR34" i="8"/>
  <c r="FG18" i="8"/>
  <c r="CM17" i="8"/>
  <c r="BH14" i="8"/>
  <c r="BS14" i="8"/>
  <c r="CO54" i="8"/>
  <c r="BV54" i="8"/>
  <c r="DL55" i="8"/>
  <c r="DD55" i="8"/>
  <c r="BZ56" i="8"/>
  <c r="DM4" i="8"/>
  <c r="EI7" i="8"/>
  <c r="BJ7" i="8"/>
  <c r="EK9" i="8"/>
  <c r="FR9" i="8"/>
  <c r="DR11" i="8"/>
  <c r="DG11" i="8"/>
  <c r="CF30" i="8"/>
  <c r="BJ30" i="8"/>
  <c r="DX30" i="8"/>
  <c r="DJ31" i="8"/>
  <c r="BL32" i="8"/>
  <c r="FR32" i="8"/>
  <c r="FC37" i="8"/>
  <c r="CZ37" i="8"/>
  <c r="FT76" i="8"/>
  <c r="GH76" i="8"/>
  <c r="FU72" i="8"/>
  <c r="DZ59" i="8"/>
  <c r="CP56" i="8"/>
  <c r="CH55" i="8"/>
  <c r="CZ59" i="8"/>
  <c r="CJ56" i="8"/>
  <c r="FG59" i="8"/>
  <c r="CY58" i="8"/>
  <c r="FE57" i="8"/>
  <c r="BN56" i="8"/>
  <c r="CS37" i="8"/>
  <c r="CJ41" i="8"/>
  <c r="FF39" i="8"/>
  <c r="CU41" i="8"/>
  <c r="DZ40" i="8"/>
  <c r="CR39" i="8"/>
  <c r="EI34" i="8"/>
  <c r="EX33" i="8"/>
  <c r="FG36" i="8"/>
  <c r="CU33" i="8"/>
  <c r="DQ14" i="8"/>
  <c r="BD15" i="8"/>
  <c r="FP44" i="8"/>
  <c r="EH4" i="8"/>
  <c r="BT4" i="8"/>
  <c r="EX4" i="8"/>
  <c r="CU4" i="8"/>
  <c r="CO6" i="8"/>
  <c r="FC6" i="8"/>
  <c r="DR7" i="8"/>
  <c r="DW7" i="8"/>
  <c r="BI7" i="8"/>
  <c r="BT7" i="8"/>
  <c r="FM9" i="8"/>
  <c r="EQ9" i="8"/>
  <c r="CC9" i="8"/>
  <c r="BG9" i="8"/>
  <c r="EF9" i="8"/>
  <c r="DU9" i="8"/>
  <c r="BV9" i="8"/>
  <c r="CG9" i="8"/>
  <c r="CY9" i="8"/>
  <c r="CN9" i="8"/>
  <c r="CD10" i="8"/>
  <c r="EG10" i="8"/>
  <c r="DV10" i="8"/>
  <c r="EV10" i="8"/>
  <c r="FR10" i="8"/>
  <c r="DZ10" i="8"/>
  <c r="BZ11" i="8"/>
  <c r="CE11" i="8"/>
  <c r="BT11" i="8"/>
  <c r="CK12" i="8"/>
  <c r="EY12" i="8"/>
  <c r="DB12" i="8"/>
  <c r="CQ12" i="8"/>
  <c r="CC13" i="8"/>
  <c r="FM13" i="8"/>
  <c r="EF13" i="8"/>
  <c r="BK13" i="8"/>
  <c r="BV13" i="8"/>
  <c r="DY13" i="8"/>
  <c r="CG13" i="8"/>
  <c r="BW14" i="8"/>
  <c r="BL14" i="8"/>
  <c r="CH14" i="8"/>
  <c r="FR14" i="8"/>
  <c r="CO14" i="8"/>
  <c r="FC14" i="8"/>
  <c r="CZ14" i="8"/>
  <c r="DD14" i="8"/>
  <c r="FG14" i="8"/>
  <c r="DW15" i="8"/>
  <c r="FO15" i="8"/>
  <c r="BI15" i="8"/>
  <c r="EH15" i="8"/>
  <c r="ES15" i="8"/>
  <c r="EX15" i="8"/>
  <c r="CU15" i="8"/>
  <c r="BJ16" i="8"/>
  <c r="CF16" i="8"/>
  <c r="ET16" i="8"/>
  <c r="BG17" i="8"/>
  <c r="FM17" i="8"/>
  <c r="EQ17" i="8"/>
  <c r="EJ17" i="8"/>
  <c r="BK17" i="8"/>
  <c r="FF17" i="8"/>
  <c r="DC17" i="8"/>
  <c r="CR17" i="8"/>
  <c r="BY18" i="8"/>
  <c r="EM18" i="8"/>
  <c r="FN18" i="8"/>
  <c r="DV18" i="8"/>
  <c r="ER18" i="8"/>
  <c r="EG18" i="8"/>
  <c r="BL18" i="8"/>
  <c r="EK18" i="8"/>
  <c r="FR18" i="8"/>
  <c r="DZ18" i="8"/>
  <c r="CZ18" i="8"/>
  <c r="FC18" i="8"/>
  <c r="CO18" i="8"/>
  <c r="DR19" i="8"/>
  <c r="ES19" i="8"/>
  <c r="BT19" i="8"/>
  <c r="DW19" i="8"/>
  <c r="CU19" i="8"/>
  <c r="CJ19" i="8"/>
  <c r="BS21" i="8"/>
  <c r="EG21" i="8"/>
  <c r="EV21" i="8"/>
  <c r="DZ21" i="8"/>
  <c r="FC21" i="8"/>
  <c r="CZ21" i="8"/>
  <c r="CS21" i="8"/>
  <c r="DD21" i="8"/>
  <c r="BT22" i="8"/>
  <c r="ES22" i="8"/>
  <c r="EH22" i="8"/>
  <c r="CE22" i="8"/>
  <c r="BI22" i="8"/>
  <c r="BU23" i="8"/>
  <c r="DX23" i="8"/>
  <c r="BJ23" i="8"/>
  <c r="CQ23" i="8"/>
  <c r="FE23" i="8"/>
  <c r="CC24" i="8"/>
  <c r="BR24" i="8"/>
  <c r="DU24" i="8"/>
  <c r="EU24" i="8"/>
  <c r="EJ24" i="8"/>
  <c r="CY24" i="8"/>
  <c r="CN24" i="8"/>
  <c r="FB24" i="8"/>
  <c r="DC24" i="8"/>
  <c r="CR24" i="8"/>
  <c r="BH25" i="8"/>
  <c r="EG25" i="8"/>
  <c r="BS25" i="8"/>
  <c r="CO25" i="8"/>
  <c r="CZ25" i="8"/>
  <c r="CS25" i="8"/>
  <c r="FG25" i="8"/>
  <c r="CP26" i="8"/>
  <c r="DA26" i="8"/>
  <c r="CZ29" i="8"/>
  <c r="FC29" i="8"/>
  <c r="FG29" i="8"/>
  <c r="CS29" i="8"/>
  <c r="CQ31" i="8"/>
  <c r="FE31" i="8"/>
  <c r="DB31" i="8"/>
  <c r="DD33" i="8"/>
  <c r="CS33" i="8"/>
  <c r="CK35" i="8"/>
  <c r="CV35" i="8"/>
  <c r="EY35" i="8"/>
  <c r="FC38" i="8"/>
  <c r="CO38" i="8"/>
  <c r="FG38" i="8"/>
  <c r="CS38" i="8"/>
  <c r="CK42" i="8"/>
  <c r="EY42" i="8"/>
  <c r="FO46" i="8"/>
  <c r="BI46" i="8"/>
  <c r="DY49" i="8"/>
  <c r="BK49" i="8"/>
  <c r="FC13" i="8"/>
  <c r="CO13" i="8"/>
  <c r="CP14" i="8"/>
  <c r="FE19" i="8"/>
  <c r="CQ19" i="8"/>
  <c r="EU27" i="8"/>
  <c r="BK27" i="8"/>
  <c r="BV27" i="8"/>
  <c r="DN27" i="8"/>
  <c r="EM29" i="8"/>
  <c r="CU29" i="8"/>
  <c r="EH33" i="8"/>
  <c r="FO33" i="8"/>
  <c r="BI33" i="8"/>
  <c r="CU38" i="8"/>
  <c r="EX38" i="8"/>
  <c r="DN39" i="8"/>
  <c r="DK40" i="8"/>
  <c r="DF41" i="8"/>
  <c r="DG46" i="8"/>
  <c r="CU5" i="8"/>
  <c r="CK57" i="8"/>
  <c r="CR58" i="8"/>
  <c r="DN54" i="8"/>
  <c r="CS49" i="8"/>
  <c r="CP43" i="8"/>
  <c r="FC40" i="8"/>
  <c r="FG37" i="8"/>
  <c r="CO40" i="8"/>
  <c r="DV37" i="8"/>
  <c r="EM33" i="8"/>
  <c r="DA29" i="8"/>
  <c r="FF27" i="8"/>
  <c r="CK26" i="8"/>
  <c r="BO22" i="8"/>
  <c r="CJ18" i="8"/>
  <c r="CJ43" i="8"/>
  <c r="FM8" i="8"/>
  <c r="DU8" i="8"/>
  <c r="FG9" i="8"/>
  <c r="DD9" i="8"/>
  <c r="DC12" i="8"/>
  <c r="CR12" i="8"/>
  <c r="BG31" i="8"/>
  <c r="BR31" i="8"/>
  <c r="CQ34" i="8"/>
  <c r="FE34" i="8"/>
  <c r="DY54" i="8"/>
  <c r="DD54" i="8"/>
  <c r="CU53" i="8"/>
  <c r="FD43" i="8"/>
  <c r="FG28" i="8"/>
  <c r="CS24" i="8"/>
  <c r="DR58" i="8"/>
  <c r="EY58" i="8"/>
  <c r="BV58" i="8"/>
  <c r="FQ59" i="8"/>
  <c r="DX52" i="8"/>
  <c r="CD50" i="8"/>
  <c r="CE46" i="8"/>
  <c r="EH50" i="8"/>
  <c r="CJ46" i="8"/>
  <c r="CF44" i="8"/>
  <c r="CS41" i="8"/>
  <c r="CP38" i="8"/>
  <c r="BK42" i="8"/>
  <c r="FB40" i="8"/>
  <c r="DD38" i="8"/>
  <c r="CU43" i="8"/>
  <c r="EF39" i="8"/>
  <c r="CC35" i="8"/>
  <c r="FE35" i="8"/>
  <c r="FF32" i="8"/>
  <c r="CK31" i="8"/>
  <c r="CR36" i="8"/>
  <c r="EG32" i="8"/>
  <c r="DG34" i="8"/>
  <c r="FC33" i="8"/>
  <c r="CR32" i="8"/>
  <c r="DD28" i="8"/>
  <c r="FD26" i="8"/>
  <c r="FG24" i="8"/>
  <c r="DC28" i="8"/>
  <c r="FN25" i="8"/>
  <c r="FP23" i="8"/>
  <c r="FO22" i="8"/>
  <c r="FR21" i="8"/>
  <c r="CD21" i="8"/>
  <c r="BD19" i="8"/>
  <c r="BI29" i="8"/>
  <c r="EY23" i="8"/>
  <c r="EX29" i="8"/>
  <c r="BG24" i="8"/>
  <c r="CK22" i="8"/>
  <c r="BH21" i="8"/>
  <c r="EH19" i="8"/>
  <c r="CC17" i="8"/>
  <c r="CK16" i="8"/>
  <c r="BV17" i="8"/>
  <c r="DZ14" i="8"/>
  <c r="CF8" i="8"/>
  <c r="EV18" i="8"/>
  <c r="BU16" i="8"/>
  <c r="CE15" i="8"/>
  <c r="FD10" i="8"/>
  <c r="EK10" i="8"/>
  <c r="EX51" i="8"/>
  <c r="CU26" i="8"/>
  <c r="ET35" i="8"/>
  <c r="BL10" i="8"/>
  <c r="CX40" i="8"/>
  <c r="FJ8" i="8"/>
  <c r="FE8" i="8"/>
  <c r="EN12" i="8"/>
  <c r="FJ16" i="8"/>
  <c r="DR23" i="8"/>
  <c r="CB24" i="8"/>
  <c r="CB28" i="8"/>
  <c r="EB30" i="8"/>
  <c r="BQ37" i="8"/>
  <c r="BN44" i="8"/>
  <c r="BY51" i="8"/>
  <c r="DR52" i="8"/>
  <c r="DV54" i="8"/>
  <c r="EK54" i="8"/>
  <c r="CP54" i="8"/>
  <c r="DK54" i="8"/>
  <c r="CE55" i="8"/>
  <c r="BH55" i="8"/>
  <c r="BL55" i="8"/>
  <c r="CR55" i="8"/>
  <c r="DB55" i="8"/>
  <c r="EM57" i="8"/>
  <c r="EN58" i="8"/>
  <c r="EM58" i="8"/>
  <c r="DQ58" i="8"/>
  <c r="BY58" i="8"/>
  <c r="BQ59" i="8"/>
  <c r="Y5" i="6"/>
  <c r="A72" i="2"/>
  <c r="A84" i="2"/>
  <c r="I84" i="2"/>
  <c r="S84" i="2"/>
  <c r="X84" i="2"/>
  <c r="AB84" i="2"/>
  <c r="AF84" i="2"/>
  <c r="AJ84" i="2"/>
  <c r="AN84" i="2"/>
  <c r="AR84" i="2"/>
  <c r="AV84" i="2"/>
  <c r="AZ84" i="2"/>
  <c r="BD84" i="2"/>
  <c r="BH84" i="2"/>
  <c r="BL84" i="2"/>
  <c r="BP84" i="2"/>
  <c r="BT84" i="2"/>
  <c r="BX84" i="2"/>
  <c r="CB84" i="2"/>
  <c r="CF84" i="2"/>
  <c r="CJ84" i="2"/>
  <c r="CN84" i="2"/>
  <c r="CR84" i="2"/>
  <c r="CV84" i="2"/>
  <c r="CZ84" i="2"/>
  <c r="DD84" i="2"/>
  <c r="DH84" i="2"/>
  <c r="DL84" i="2"/>
  <c r="DP84" i="2"/>
  <c r="DT84" i="2"/>
  <c r="DX84" i="2"/>
  <c r="EB84" i="2"/>
  <c r="EF84" i="2"/>
  <c r="EJ84" i="2"/>
  <c r="EN84" i="2"/>
  <c r="N84" i="2"/>
  <c r="V84" i="2"/>
  <c r="AA84" i="2"/>
  <c r="AG84" i="2"/>
  <c r="AL84" i="2"/>
  <c r="AQ84" i="2"/>
  <c r="AW84" i="2"/>
  <c r="BB84" i="2"/>
  <c r="BG84" i="2"/>
  <c r="BM84" i="2"/>
  <c r="BR84" i="2"/>
  <c r="BW84" i="2"/>
  <c r="CC84" i="2"/>
  <c r="CH84" i="2"/>
  <c r="CM84" i="2"/>
  <c r="CS84" i="2"/>
  <c r="CX84" i="2"/>
  <c r="DC84" i="2"/>
  <c r="DI84" i="2"/>
  <c r="DN84" i="2"/>
  <c r="DS84" i="2"/>
  <c r="DY84" i="2"/>
  <c r="ED84" i="2"/>
  <c r="EI84" i="2"/>
  <c r="EO84" i="2"/>
  <c r="ES84" i="2"/>
  <c r="EW84" i="2"/>
  <c r="FA84" i="2"/>
  <c r="FE84" i="2"/>
  <c r="FI84" i="2"/>
  <c r="FM84" i="2"/>
  <c r="FQ84" i="2"/>
  <c r="GJ84" i="2"/>
  <c r="GN84" i="2"/>
  <c r="GR84" i="2"/>
  <c r="GV84" i="2"/>
  <c r="GZ84" i="2"/>
  <c r="HD84" i="2"/>
  <c r="D85" i="2"/>
  <c r="P85" i="2"/>
  <c r="T85" i="2"/>
  <c r="X85" i="2"/>
  <c r="AB85" i="2"/>
  <c r="AF85" i="2"/>
  <c r="AJ85" i="2"/>
  <c r="AN85" i="2"/>
  <c r="AR85" i="2"/>
  <c r="AV85" i="2"/>
  <c r="AZ85" i="2"/>
  <c r="BD85" i="2"/>
  <c r="BH85" i="2"/>
  <c r="BL85" i="2"/>
  <c r="BP85" i="2"/>
  <c r="BT85" i="2"/>
  <c r="BX85" i="2"/>
  <c r="CB85" i="2"/>
  <c r="CF85" i="2"/>
  <c r="CJ85" i="2"/>
  <c r="CN85" i="2"/>
  <c r="CR85" i="2"/>
  <c r="CV85" i="2"/>
  <c r="CZ85" i="2"/>
  <c r="DD85" i="2"/>
  <c r="DH85" i="2"/>
  <c r="DL85" i="2"/>
  <c r="DP85" i="2"/>
  <c r="DT85" i="2"/>
  <c r="DX85" i="2"/>
  <c r="EB85" i="2"/>
  <c r="EF85" i="2"/>
  <c r="EJ85" i="2"/>
  <c r="EN85" i="2"/>
  <c r="ER85" i="2"/>
  <c r="EV85" i="2"/>
  <c r="EZ85" i="2"/>
  <c r="FD85" i="2"/>
  <c r="FH85" i="2"/>
  <c r="FL85" i="2"/>
  <c r="FP85" i="2"/>
  <c r="GH85" i="2"/>
  <c r="GM85" i="2"/>
  <c r="GQ85" i="2"/>
  <c r="GU85" i="2"/>
  <c r="GY85" i="2"/>
  <c r="HC85" i="2"/>
  <c r="B86" i="2"/>
  <c r="N86" i="2"/>
  <c r="R86" i="2"/>
  <c r="V86" i="2"/>
  <c r="Z86" i="2"/>
  <c r="AD86" i="2"/>
  <c r="AH86" i="2"/>
  <c r="AL86" i="2"/>
  <c r="AP86" i="2"/>
  <c r="AT86" i="2"/>
  <c r="AX86" i="2"/>
  <c r="BB86" i="2"/>
  <c r="BF86" i="2"/>
  <c r="BJ86" i="2"/>
  <c r="BN86" i="2"/>
  <c r="BR86" i="2"/>
  <c r="BV86" i="2"/>
  <c r="BZ86" i="2"/>
  <c r="CD86" i="2"/>
  <c r="CH86" i="2"/>
  <c r="CL86" i="2"/>
  <c r="CP86" i="2"/>
  <c r="CT86" i="2"/>
  <c r="CX86" i="2"/>
  <c r="DB86" i="2"/>
  <c r="DF86" i="2"/>
  <c r="DJ86" i="2"/>
  <c r="DN86" i="2"/>
  <c r="DR86" i="2"/>
  <c r="DV86" i="2"/>
  <c r="DZ86" i="2"/>
  <c r="ED86" i="2"/>
  <c r="EH86" i="2"/>
  <c r="EL86" i="2"/>
  <c r="EP86" i="2"/>
  <c r="ET86" i="2"/>
  <c r="EX86" i="2"/>
  <c r="FB86" i="2"/>
  <c r="FF86" i="2"/>
  <c r="FJ86" i="2"/>
  <c r="FN86" i="2"/>
  <c r="FR86" i="2"/>
  <c r="GK86" i="2"/>
  <c r="GO86" i="2"/>
  <c r="GS86" i="2"/>
  <c r="GW86" i="2"/>
  <c r="B84" i="2"/>
  <c r="R84" i="2"/>
  <c r="Z84" i="2"/>
  <c r="AH84" i="2"/>
  <c r="AO84" i="2"/>
  <c r="AU84" i="2"/>
  <c r="BC84" i="2"/>
  <c r="BJ84" i="2"/>
  <c r="BQ84" i="2"/>
  <c r="BY84" i="2"/>
  <c r="CE84" i="2"/>
  <c r="CL84" i="2"/>
  <c r="CT84" i="2"/>
  <c r="DA84" i="2"/>
  <c r="DG84" i="2"/>
  <c r="DO84" i="2"/>
  <c r="DV84" i="2"/>
  <c r="EC84" i="2"/>
  <c r="EK84" i="2"/>
  <c r="EQ84" i="2"/>
  <c r="EV84" i="2"/>
  <c r="FB84" i="2"/>
  <c r="FG84" i="2"/>
  <c r="FL84" i="2"/>
  <c r="FR84" i="2"/>
  <c r="GL84" i="2"/>
  <c r="GQ84" i="2"/>
  <c r="GW84" i="2"/>
  <c r="HB84" i="2"/>
  <c r="C85" i="2"/>
  <c r="Q85" i="2"/>
  <c r="V85" i="2"/>
  <c r="AA85" i="2"/>
  <c r="AG85" i="2"/>
  <c r="AL85" i="2"/>
  <c r="AQ85" i="2"/>
  <c r="AW85" i="2"/>
  <c r="BB85" i="2"/>
  <c r="BG85" i="2"/>
  <c r="BM85" i="2"/>
  <c r="BR85" i="2"/>
  <c r="BW85" i="2"/>
  <c r="CC85" i="2"/>
  <c r="CH85" i="2"/>
  <c r="CM85" i="2"/>
  <c r="CS85" i="2"/>
  <c r="CX85" i="2"/>
  <c r="DC85" i="2"/>
  <c r="DI85" i="2"/>
  <c r="DN85" i="2"/>
  <c r="DS85" i="2"/>
  <c r="DY85" i="2"/>
  <c r="ED85" i="2"/>
  <c r="EI85" i="2"/>
  <c r="EO85" i="2"/>
  <c r="ET85" i="2"/>
  <c r="C84" i="2"/>
  <c r="U84" i="2"/>
  <c r="AC84" i="2"/>
  <c r="AI84" i="2"/>
  <c r="AP84" i="2"/>
  <c r="AX84" i="2"/>
  <c r="BE84" i="2"/>
  <c r="BK84" i="2"/>
  <c r="BS84" i="2"/>
  <c r="BZ84" i="2"/>
  <c r="CG84" i="2"/>
  <c r="CO84" i="2"/>
  <c r="CU84" i="2"/>
  <c r="DB84" i="2"/>
  <c r="DJ84" i="2"/>
  <c r="DQ84" i="2"/>
  <c r="DW84" i="2"/>
  <c r="EE84" i="2"/>
  <c r="EL84" i="2"/>
  <c r="ER84" i="2"/>
  <c r="EX84" i="2"/>
  <c r="FC84" i="2"/>
  <c r="FH84" i="2"/>
  <c r="FN84" i="2"/>
  <c r="FS84" i="2"/>
  <c r="GM84" i="2"/>
  <c r="GS84" i="2"/>
  <c r="GX84" i="2"/>
  <c r="HC84" i="2"/>
  <c r="I85" i="2"/>
  <c r="R85" i="2"/>
  <c r="W85" i="2"/>
  <c r="AC85" i="2"/>
  <c r="AH85" i="2"/>
  <c r="AM85" i="2"/>
  <c r="AS85" i="2"/>
  <c r="AX85" i="2"/>
  <c r="BC85" i="2"/>
  <c r="BI85" i="2"/>
  <c r="BN85" i="2"/>
  <c r="BS85" i="2"/>
  <c r="BY85" i="2"/>
  <c r="CD85" i="2"/>
  <c r="CI85" i="2"/>
  <c r="CO85" i="2"/>
  <c r="CT85" i="2"/>
  <c r="CY85" i="2"/>
  <c r="DE85" i="2"/>
  <c r="DJ85" i="2"/>
  <c r="DO85" i="2"/>
  <c r="DU85" i="2"/>
  <c r="DZ85" i="2"/>
  <c r="EE85" i="2"/>
  <c r="EK85" i="2"/>
  <c r="EP85" i="2"/>
  <c r="EU85" i="2"/>
  <c r="D84" i="2"/>
  <c r="W84" i="2"/>
  <c r="AD84" i="2"/>
  <c r="AK84" i="2"/>
  <c r="AS84" i="2"/>
  <c r="AY84" i="2"/>
  <c r="BF84" i="2"/>
  <c r="BN84" i="2"/>
  <c r="BU84" i="2"/>
  <c r="CA84" i="2"/>
  <c r="CI84" i="2"/>
  <c r="CP84" i="2"/>
  <c r="CW84" i="2"/>
  <c r="DE84" i="2"/>
  <c r="DK84" i="2"/>
  <c r="DR84" i="2"/>
  <c r="DZ84" i="2"/>
  <c r="EG84" i="2"/>
  <c r="EM84" i="2"/>
  <c r="ET84" i="2"/>
  <c r="EY84" i="2"/>
  <c r="FD84" i="2"/>
  <c r="FJ84" i="2"/>
  <c r="FO84" i="2"/>
  <c r="GH84" i="2"/>
  <c r="GO84" i="2"/>
  <c r="GT84" i="2"/>
  <c r="GY84" i="2"/>
  <c r="A85" i="2"/>
  <c r="N85" i="2"/>
  <c r="S85" i="2"/>
  <c r="Y85" i="2"/>
  <c r="AD85" i="2"/>
  <c r="AI85" i="2"/>
  <c r="AO85" i="2"/>
  <c r="AT85" i="2"/>
  <c r="AY85" i="2"/>
  <c r="BE85" i="2"/>
  <c r="BJ85" i="2"/>
  <c r="BO85" i="2"/>
  <c r="BU85" i="2"/>
  <c r="BZ85" i="2"/>
  <c r="CE85" i="2"/>
  <c r="CK85" i="2"/>
  <c r="CP85" i="2"/>
  <c r="CU85" i="2"/>
  <c r="DA85" i="2"/>
  <c r="DF85" i="2"/>
  <c r="DK85" i="2"/>
  <c r="DQ85" i="2"/>
  <c r="DV85" i="2"/>
  <c r="EA85" i="2"/>
  <c r="EG85" i="2"/>
  <c r="EL85" i="2"/>
  <c r="EQ85" i="2"/>
  <c r="EW85" i="2"/>
  <c r="FB85" i="2"/>
  <c r="FG85" i="2"/>
  <c r="FM85" i="2"/>
  <c r="FR85" i="2"/>
  <c r="GL85" i="2"/>
  <c r="GR85" i="2"/>
  <c r="GW85" i="2"/>
  <c r="HB85" i="2"/>
  <c r="C86" i="2"/>
  <c r="P86" i="2"/>
  <c r="U86" i="2"/>
  <c r="AA86" i="2"/>
  <c r="AF86" i="2"/>
  <c r="AK86" i="2"/>
  <c r="AQ86" i="2"/>
  <c r="AV86" i="2"/>
  <c r="BA86" i="2"/>
  <c r="BG86" i="2"/>
  <c r="BL86" i="2"/>
  <c r="BQ86" i="2"/>
  <c r="BW86" i="2"/>
  <c r="CB86" i="2"/>
  <c r="CG86" i="2"/>
  <c r="CM86" i="2"/>
  <c r="CR86" i="2"/>
  <c r="CW86" i="2"/>
  <c r="DC86" i="2"/>
  <c r="DH86" i="2"/>
  <c r="DM86" i="2"/>
  <c r="DS86" i="2"/>
  <c r="DX86" i="2"/>
  <c r="EC86" i="2"/>
  <c r="EI86" i="2"/>
  <c r="EN86" i="2"/>
  <c r="ES86" i="2"/>
  <c r="EY86" i="2"/>
  <c r="FD86" i="2"/>
  <c r="FI86" i="2"/>
  <c r="FO86" i="2"/>
  <c r="GH86" i="2"/>
  <c r="GN86" i="2"/>
  <c r="GT86" i="2"/>
  <c r="GY86" i="2"/>
  <c r="HC86" i="2"/>
  <c r="Q84" i="2"/>
  <c r="Y84" i="2"/>
  <c r="AE84" i="2"/>
  <c r="AM84" i="2"/>
  <c r="AT84" i="2"/>
  <c r="BA84" i="2"/>
  <c r="BI84" i="2"/>
  <c r="BO84" i="2"/>
  <c r="BV84" i="2"/>
  <c r="CD84" i="2"/>
  <c r="CK84" i="2"/>
  <c r="CQ84" i="2"/>
  <c r="CY84" i="2"/>
  <c r="DF84" i="2"/>
  <c r="DM84" i="2"/>
  <c r="DU84" i="2"/>
  <c r="EA84" i="2"/>
  <c r="EH84" i="2"/>
  <c r="EP84" i="2"/>
  <c r="EU84" i="2"/>
  <c r="EZ84" i="2"/>
  <c r="FF84" i="2"/>
  <c r="FK84" i="2"/>
  <c r="FP84" i="2"/>
  <c r="GK84" i="2"/>
  <c r="GP84" i="2"/>
  <c r="GU84" i="2"/>
  <c r="HA84" i="2"/>
  <c r="B85" i="2"/>
  <c r="O85" i="2"/>
  <c r="U85" i="2"/>
  <c r="Z85" i="2"/>
  <c r="AE85" i="2"/>
  <c r="AK85" i="2"/>
  <c r="AP85" i="2"/>
  <c r="AU85" i="2"/>
  <c r="BA85" i="2"/>
  <c r="BF85" i="2"/>
  <c r="BK85" i="2"/>
  <c r="BQ85" i="2"/>
  <c r="BV85" i="2"/>
  <c r="CA85" i="2"/>
  <c r="CG85" i="2"/>
  <c r="CL85" i="2"/>
  <c r="CQ85" i="2"/>
  <c r="CW85" i="2"/>
  <c r="DB85" i="2"/>
  <c r="DG85" i="2"/>
  <c r="DM85" i="2"/>
  <c r="DR85" i="2"/>
  <c r="DW85" i="2"/>
  <c r="EC85" i="2"/>
  <c r="EH85" i="2"/>
  <c r="EM85" i="2"/>
  <c r="ES85" i="2"/>
  <c r="EX85" i="2"/>
  <c r="FC85" i="2"/>
  <c r="FI85" i="2"/>
  <c r="FN85" i="2"/>
  <c r="FS85" i="2"/>
  <c r="GN85" i="2"/>
  <c r="GS85" i="2"/>
  <c r="GX85" i="2"/>
  <c r="HD85" i="2"/>
  <c r="D86" i="2"/>
  <c r="Q86" i="2"/>
  <c r="W86" i="2"/>
  <c r="AB86" i="2"/>
  <c r="AG86" i="2"/>
  <c r="AM86" i="2"/>
  <c r="AR86" i="2"/>
  <c r="AW86" i="2"/>
  <c r="BC86" i="2"/>
  <c r="BH86" i="2"/>
  <c r="BM86" i="2"/>
  <c r="BS86" i="2"/>
  <c r="BX86" i="2"/>
  <c r="CC86" i="2"/>
  <c r="CI86" i="2"/>
  <c r="CN86" i="2"/>
  <c r="CS86" i="2"/>
  <c r="CY86" i="2"/>
  <c r="DD86" i="2"/>
  <c r="DI86" i="2"/>
  <c r="DO86" i="2"/>
  <c r="DT86" i="2"/>
  <c r="DY86" i="2"/>
  <c r="EE86" i="2"/>
  <c r="EJ86" i="2"/>
  <c r="EO86" i="2"/>
  <c r="EU86" i="2"/>
  <c r="EZ86" i="2"/>
  <c r="FE86" i="2"/>
  <c r="FK86" i="2"/>
  <c r="FP86" i="2"/>
  <c r="GJ86" i="2"/>
  <c r="GP86" i="2"/>
  <c r="GU86" i="2"/>
  <c r="GZ86" i="2"/>
  <c r="HD86" i="2"/>
  <c r="EY85" i="2"/>
  <c r="FJ85" i="2"/>
  <c r="GJ85" i="2"/>
  <c r="GT85" i="2"/>
  <c r="S86" i="2"/>
  <c r="AC86" i="2"/>
  <c r="AN86" i="2"/>
  <c r="AY86" i="2"/>
  <c r="BI86" i="2"/>
  <c r="BT86" i="2"/>
  <c r="CE86" i="2"/>
  <c r="CO86" i="2"/>
  <c r="CZ86" i="2"/>
  <c r="DK86" i="2"/>
  <c r="DU86" i="2"/>
  <c r="EF86" i="2"/>
  <c r="EQ86" i="2"/>
  <c r="FA86" i="2"/>
  <c r="FL86" i="2"/>
  <c r="GL86" i="2"/>
  <c r="GV86" i="2"/>
  <c r="FF85" i="2"/>
  <c r="GP85" i="2"/>
  <c r="Y86" i="2"/>
  <c r="BP86" i="2"/>
  <c r="CV86" i="2"/>
  <c r="EB86" i="2"/>
  <c r="EW86" i="2"/>
  <c r="GR86" i="2"/>
  <c r="FA85" i="2"/>
  <c r="FK85" i="2"/>
  <c r="GK85" i="2"/>
  <c r="GV85" i="2"/>
  <c r="A86" i="2"/>
  <c r="T86" i="2"/>
  <c r="AE86" i="2"/>
  <c r="AO86" i="2"/>
  <c r="AZ86" i="2"/>
  <c r="BK86" i="2"/>
  <c r="BU86" i="2"/>
  <c r="CF86" i="2"/>
  <c r="CQ86" i="2"/>
  <c r="DA86" i="2"/>
  <c r="DL86" i="2"/>
  <c r="DW86" i="2"/>
  <c r="EG86" i="2"/>
  <c r="ER86" i="2"/>
  <c r="FC86" i="2"/>
  <c r="FM86" i="2"/>
  <c r="GM86" i="2"/>
  <c r="GX86" i="2"/>
  <c r="O86" i="2"/>
  <c r="AU86" i="2"/>
  <c r="CA86" i="2"/>
  <c r="DG86" i="2"/>
  <c r="EM86" i="2"/>
  <c r="FS86" i="2"/>
  <c r="FE85" i="2"/>
  <c r="FO85" i="2"/>
  <c r="GO85" i="2"/>
  <c r="GZ85" i="2"/>
  <c r="I86" i="2"/>
  <c r="X86" i="2"/>
  <c r="AI86" i="2"/>
  <c r="AS86" i="2"/>
  <c r="BD86" i="2"/>
  <c r="BO86" i="2"/>
  <c r="BY86" i="2"/>
  <c r="CJ86" i="2"/>
  <c r="CU86" i="2"/>
  <c r="DE86" i="2"/>
  <c r="DP86" i="2"/>
  <c r="EA86" i="2"/>
  <c r="EK86" i="2"/>
  <c r="EV86" i="2"/>
  <c r="FG86" i="2"/>
  <c r="FQ86" i="2"/>
  <c r="GQ86" i="2"/>
  <c r="HA86" i="2"/>
  <c r="FQ85" i="2"/>
  <c r="HA85" i="2"/>
  <c r="AJ86" i="2"/>
  <c r="BE86" i="2"/>
  <c r="CK86" i="2"/>
  <c r="DQ86" i="2"/>
  <c r="FH86" i="2"/>
  <c r="HB86" i="2"/>
  <c r="T84" i="2"/>
  <c r="P84" i="2"/>
  <c r="O84" i="2"/>
  <c r="DY58" i="8"/>
  <c r="FI53" i="8"/>
  <c r="DW43" i="8"/>
  <c r="EJ42" i="8"/>
  <c r="BG42" i="8"/>
  <c r="EB43" i="8"/>
  <c r="FN40" i="8"/>
  <c r="DV40" i="8"/>
  <c r="CC39" i="8"/>
  <c r="BT43" i="8"/>
  <c r="CD37" i="8"/>
  <c r="DW33" i="8"/>
  <c r="DZ36" i="8"/>
  <c r="BR35" i="8"/>
  <c r="CD32" i="8"/>
  <c r="EI30" i="8"/>
  <c r="ET30" i="8"/>
  <c r="ER28" i="8"/>
  <c r="FO29" i="8"/>
  <c r="BT25" i="8"/>
  <c r="EH25" i="8"/>
  <c r="BW40" i="8"/>
  <c r="EU39" i="8"/>
  <c r="EV37" i="8"/>
  <c r="ET44" i="8"/>
  <c r="BR42" i="8"/>
  <c r="EH56" i="8"/>
  <c r="BT53" i="8"/>
  <c r="DX44" i="8"/>
  <c r="CE43" i="8"/>
  <c r="DU42" i="8"/>
  <c r="BK39" i="8"/>
  <c r="EH43" i="8"/>
  <c r="CD40" i="8"/>
  <c r="BI43" i="8"/>
  <c r="EU42" i="8"/>
  <c r="DU35" i="8"/>
  <c r="CE33" i="8"/>
  <c r="FM31" i="8"/>
  <c r="CC31" i="8"/>
  <c r="EJ31" i="8"/>
  <c r="EF35" i="8"/>
  <c r="EG28" i="8"/>
  <c r="CG27" i="8"/>
  <c r="FQ27" i="8"/>
  <c r="EG9" i="8"/>
  <c r="BI38" i="8"/>
  <c r="ES38" i="8"/>
  <c r="BZ59" i="8"/>
  <c r="DW56" i="8"/>
  <c r="DT44" i="8"/>
  <c r="BU44" i="8"/>
  <c r="BL40" i="8"/>
  <c r="DY42" i="8"/>
  <c r="FQ42" i="8"/>
  <c r="FQ39" i="8"/>
  <c r="DY39" i="8"/>
  <c r="BT38" i="8"/>
  <c r="EF42" i="8"/>
  <c r="EJ39" i="8"/>
  <c r="CG35" i="8"/>
  <c r="BS36" i="8"/>
  <c r="EV36" i="8"/>
  <c r="EF31" i="8"/>
  <c r="EQ35" i="8"/>
  <c r="BT33" i="8"/>
  <c r="EU31" i="8"/>
  <c r="EJ27" i="8"/>
  <c r="FO25" i="8"/>
  <c r="BL28" i="8"/>
  <c r="BU26" i="8"/>
  <c r="DZ9" i="8"/>
  <c r="EI44" i="8"/>
  <c r="FO58" i="8"/>
  <c r="DD57" i="8"/>
  <c r="DU53" i="8"/>
  <c r="FR54" i="8"/>
  <c r="BH51" i="8"/>
  <c r="FB50" i="8"/>
  <c r="BV50" i="8"/>
  <c r="FR48" i="8"/>
  <c r="CO24" i="8"/>
  <c r="CV19" i="8"/>
  <c r="FI25" i="8"/>
  <c r="FJ19" i="8"/>
  <c r="FD14" i="8"/>
  <c r="CG8" i="8"/>
  <c r="EF8" i="8"/>
  <c r="FD6" i="8"/>
  <c r="DA10" i="8"/>
  <c r="FF23" i="8"/>
  <c r="CM4" i="8"/>
  <c r="CM25" i="8"/>
  <c r="CM29" i="8"/>
  <c r="FA33" i="8"/>
  <c r="CM37" i="8"/>
  <c r="CM41" i="8"/>
  <c r="CM49" i="8"/>
  <c r="DI11" i="8"/>
  <c r="DI19" i="8"/>
  <c r="DI24" i="8"/>
  <c r="DI28" i="8"/>
  <c r="DI32" i="8"/>
  <c r="DI40" i="8"/>
  <c r="DI48" i="8"/>
  <c r="DI52" i="8"/>
  <c r="DI58" i="8"/>
  <c r="EU56" i="8"/>
  <c r="DX59" i="8"/>
  <c r="CP52" i="8"/>
  <c r="DC50" i="8"/>
  <c r="DV51" i="8"/>
  <c r="EG46" i="8"/>
  <c r="CF37" i="8"/>
  <c r="DA39" i="8"/>
  <c r="BS11" i="8"/>
  <c r="BD58" i="8"/>
  <c r="CJ58" i="8"/>
  <c r="CH54" i="8"/>
  <c r="BV55" i="8"/>
  <c r="EG54" i="8"/>
  <c r="EM51" i="8"/>
  <c r="BC25" i="8"/>
  <c r="DF21" i="8"/>
  <c r="CJ25" i="8"/>
  <c r="BO19" i="8"/>
  <c r="FD18" i="8"/>
  <c r="CU18" i="8"/>
  <c r="CK15" i="8"/>
  <c r="FE15" i="8"/>
  <c r="DY27" i="8"/>
  <c r="EF21" i="8"/>
  <c r="FM21" i="8"/>
  <c r="CZ26" i="8"/>
  <c r="FC26" i="8"/>
  <c r="BO27" i="8"/>
  <c r="EN27" i="8"/>
  <c r="EC27" i="8"/>
  <c r="FP28" i="8"/>
  <c r="BJ28" i="8"/>
  <c r="EJ29" i="8"/>
  <c r="CG29" i="8"/>
  <c r="CH30" i="8"/>
  <c r="DZ30" i="8"/>
  <c r="BL30" i="8"/>
  <c r="CS30" i="8"/>
  <c r="FG30" i="8"/>
  <c r="DD30" i="8"/>
  <c r="CN33" i="8"/>
  <c r="FB33" i="8"/>
  <c r="EB34" i="8"/>
  <c r="FI34" i="8"/>
  <c r="EM34" i="8"/>
  <c r="FC34" i="8"/>
  <c r="CZ34" i="8"/>
  <c r="FP36" i="8"/>
  <c r="DX36" i="8"/>
  <c r="CF36" i="8"/>
  <c r="DU38" i="8"/>
  <c r="BG38" i="8"/>
  <c r="EF38" i="8"/>
  <c r="FM38" i="8"/>
  <c r="BY39" i="8"/>
  <c r="DQ39" i="8"/>
  <c r="BC39" i="8"/>
  <c r="BV41" i="8"/>
  <c r="CG41" i="8"/>
  <c r="DY41" i="8"/>
  <c r="EX42" i="8"/>
  <c r="CU42" i="8"/>
  <c r="CJ42" i="8"/>
  <c r="FQ43" i="8"/>
  <c r="BV43" i="8"/>
  <c r="EJ43" i="8"/>
  <c r="EV44" i="8"/>
  <c r="EK44" i="8"/>
  <c r="FG44" i="8"/>
  <c r="CS44" i="8"/>
  <c r="DD44" i="8"/>
  <c r="FR46" i="8"/>
  <c r="EV46" i="8"/>
  <c r="EK46" i="8"/>
  <c r="BL46" i="8"/>
  <c r="DR47" i="8"/>
  <c r="BD47" i="8"/>
  <c r="EY47" i="8"/>
  <c r="CK47" i="8"/>
  <c r="EV48" i="8"/>
  <c r="EK48" i="8"/>
  <c r="ET49" i="8"/>
  <c r="CF49" i="8"/>
  <c r="FM50" i="8"/>
  <c r="BR50" i="8"/>
  <c r="CH57" i="8"/>
  <c r="EK57" i="8"/>
  <c r="EH58" i="8"/>
  <c r="FR57" i="8"/>
  <c r="BH57" i="8"/>
  <c r="EJ56" i="8"/>
  <c r="CY56" i="8"/>
  <c r="FD58" i="8"/>
  <c r="DF58" i="8"/>
  <c r="CD57" i="8"/>
  <c r="BG56" i="8"/>
  <c r="EI59" i="8"/>
  <c r="ES58" i="8"/>
  <c r="BD59" i="8"/>
  <c r="ET59" i="8"/>
  <c r="BT58" i="8"/>
  <c r="BW57" i="8"/>
  <c r="CZ57" i="8"/>
  <c r="CC56" i="8"/>
  <c r="DW55" i="8"/>
  <c r="DZ54" i="8"/>
  <c r="CD54" i="8"/>
  <c r="CG53" i="8"/>
  <c r="FN54" i="8"/>
  <c r="FM53" i="8"/>
  <c r="EU53" i="8"/>
  <c r="EX52" i="8"/>
  <c r="BV53" i="8"/>
  <c r="ER54" i="8"/>
  <c r="BI52" i="8"/>
  <c r="CF47" i="8"/>
  <c r="BL51" i="8"/>
  <c r="DZ51" i="8"/>
  <c r="ER51" i="8"/>
  <c r="FN51" i="8"/>
  <c r="DU50" i="8"/>
  <c r="FJ47" i="8"/>
  <c r="CC50" i="8"/>
  <c r="BK50" i="8"/>
  <c r="BG50" i="8"/>
  <c r="EN49" i="8"/>
  <c r="BJ49" i="8"/>
  <c r="DB47" i="8"/>
  <c r="DR49" i="8"/>
  <c r="BW48" i="8"/>
  <c r="BL44" i="8"/>
  <c r="FO42" i="8"/>
  <c r="EU43" i="8"/>
  <c r="CC38" i="8"/>
  <c r="BI42" i="8"/>
  <c r="EM30" i="8"/>
  <c r="ET28" i="8"/>
  <c r="BI12" i="8"/>
  <c r="BZ47" i="8"/>
  <c r="FI19" i="8"/>
  <c r="BC19" i="8"/>
  <c r="EB19" i="8"/>
  <c r="CV24" i="8"/>
  <c r="EY24" i="8"/>
  <c r="EQ25" i="8"/>
  <c r="CC25" i="8"/>
  <c r="DQ26" i="8"/>
  <c r="EB26" i="8"/>
  <c r="FI26" i="8"/>
  <c r="BN26" i="8"/>
  <c r="DD26" i="8"/>
  <c r="CS26" i="8"/>
  <c r="BI27" i="8"/>
  <c r="DW27" i="8"/>
  <c r="FM29" i="8"/>
  <c r="BG29" i="8"/>
  <c r="BR29" i="8"/>
  <c r="FF29" i="8"/>
  <c r="CR29" i="8"/>
  <c r="BD31" i="8"/>
  <c r="EN31" i="8"/>
  <c r="CC33" i="8"/>
  <c r="BG33" i="8"/>
  <c r="ER34" i="8"/>
  <c r="CD34" i="8"/>
  <c r="BH34" i="8"/>
  <c r="FJ35" i="8"/>
  <c r="BO35" i="8"/>
  <c r="BD35" i="8"/>
  <c r="BZ35" i="8"/>
  <c r="EC35" i="8"/>
  <c r="DR35" i="8"/>
  <c r="CB36" i="8"/>
  <c r="BQ36" i="8"/>
  <c r="CQ36" i="8"/>
  <c r="DB36" i="8"/>
  <c r="CR38" i="8"/>
  <c r="FF38" i="8"/>
  <c r="EH39" i="8"/>
  <c r="BT39" i="8"/>
  <c r="EF43" i="8"/>
  <c r="FM43" i="8"/>
  <c r="CC43" i="8"/>
  <c r="BG43" i="8"/>
  <c r="CD44" i="8"/>
  <c r="ER44" i="8"/>
  <c r="DV44" i="8"/>
  <c r="CZ46" i="8"/>
  <c r="CO46" i="8"/>
  <c r="FC46" i="8"/>
  <c r="DD46" i="8"/>
  <c r="FG46" i="8"/>
  <c r="EI47" i="8"/>
  <c r="BJ47" i="8"/>
  <c r="ET47" i="8"/>
  <c r="EG48" i="8"/>
  <c r="BH48" i="8"/>
  <c r="DV48" i="8"/>
  <c r="CD48" i="8"/>
  <c r="FG48" i="8"/>
  <c r="CS48" i="8"/>
  <c r="FP59" i="8"/>
  <c r="DR59" i="8"/>
  <c r="EB58" i="8"/>
  <c r="DU56" i="8"/>
  <c r="CG56" i="8"/>
  <c r="CQ59" i="8"/>
  <c r="FG57" i="8"/>
  <c r="BV56" i="8"/>
  <c r="EQ56" i="8"/>
  <c r="EX58" i="8"/>
  <c r="FB56" i="8"/>
  <c r="BF59" i="8"/>
  <c r="CU58" i="8"/>
  <c r="DZ57" i="8"/>
  <c r="BT55" i="8"/>
  <c r="CE52" i="8"/>
  <c r="EH52" i="8"/>
  <c r="ER55" i="8"/>
  <c r="FD52" i="8"/>
  <c r="EV51" i="8"/>
  <c r="FR51" i="8"/>
  <c r="EG51" i="8"/>
  <c r="BS51" i="8"/>
  <c r="FN48" i="8"/>
  <c r="CZ48" i="8"/>
  <c r="BO47" i="8"/>
  <c r="CS46" i="8"/>
  <c r="EQ50" i="8"/>
  <c r="EI49" i="8"/>
  <c r="BU49" i="8"/>
  <c r="ER48" i="8"/>
  <c r="EN47" i="8"/>
  <c r="BO49" i="8"/>
  <c r="DZ46" i="8"/>
  <c r="BS44" i="8"/>
  <c r="BH44" i="8"/>
  <c r="CG43" i="8"/>
  <c r="FD42" i="8"/>
  <c r="CC41" i="8"/>
  <c r="CB40" i="8"/>
  <c r="EQ43" i="8"/>
  <c r="CP42" i="8"/>
  <c r="EY37" i="8"/>
  <c r="CJ39" i="8"/>
  <c r="EH35" i="8"/>
  <c r="CR25" i="8"/>
  <c r="BI23" i="8"/>
  <c r="CF59" i="8"/>
  <c r="CO51" i="8"/>
  <c r="CV47" i="8"/>
  <c r="CQ49" i="8"/>
  <c r="FC51" i="8"/>
  <c r="DK4" i="8"/>
  <c r="BW11" i="8"/>
  <c r="BL11" i="8"/>
  <c r="DV15" i="8"/>
  <c r="BS15" i="8"/>
  <c r="BW19" i="8"/>
  <c r="BL19" i="8"/>
  <c r="FQ21" i="8"/>
  <c r="BV21" i="8"/>
  <c r="ET24" i="8"/>
  <c r="EI24" i="8"/>
  <c r="EV26" i="8"/>
  <c r="DZ26" i="8"/>
  <c r="CU27" i="8"/>
  <c r="EX27" i="8"/>
  <c r="FD27" i="8"/>
  <c r="DA27" i="8"/>
  <c r="CP27" i="8"/>
  <c r="FE28" i="8"/>
  <c r="CQ28" i="8"/>
  <c r="FC30" i="8"/>
  <c r="CO30" i="8"/>
  <c r="CE31" i="8"/>
  <c r="BI31" i="8"/>
  <c r="ES31" i="8"/>
  <c r="FD31" i="8"/>
  <c r="DA31" i="8"/>
  <c r="CP31" i="8"/>
  <c r="BU32" i="8"/>
  <c r="CF32" i="8"/>
  <c r="DX32" i="8"/>
  <c r="ET32" i="8"/>
  <c r="DY33" i="8"/>
  <c r="CG33" i="8"/>
  <c r="EU33" i="8"/>
  <c r="BW34" i="8"/>
  <c r="CH34" i="8"/>
  <c r="EV34" i="8"/>
  <c r="CJ35" i="8"/>
  <c r="EX35" i="8"/>
  <c r="CU35" i="8"/>
  <c r="BU37" i="8"/>
  <c r="ET37" i="8"/>
  <c r="BJ37" i="8"/>
  <c r="EI37" i="8"/>
  <c r="FP37" i="8"/>
  <c r="BU40" i="8"/>
  <c r="CF40" i="8"/>
  <c r="DX40" i="8"/>
  <c r="EB42" i="8"/>
  <c r="EM42" i="8"/>
  <c r="BC42" i="8"/>
  <c r="DQ42" i="8"/>
  <c r="FI42" i="8"/>
  <c r="FF43" i="8"/>
  <c r="CR43" i="8"/>
  <c r="DC43" i="8"/>
  <c r="CD46" i="8"/>
  <c r="BH46" i="8"/>
  <c r="DV46" i="8"/>
  <c r="BS46" i="8"/>
  <c r="FN46" i="8"/>
  <c r="BZ49" i="8"/>
  <c r="FJ49" i="8"/>
  <c r="CK49" i="8"/>
  <c r="CV49" i="8"/>
  <c r="FQ50" i="8"/>
  <c r="DY50" i="8"/>
  <c r="FG51" i="8"/>
  <c r="CS51" i="8"/>
  <c r="DF52" i="8"/>
  <c r="EQ53" i="8"/>
  <c r="BG53" i="8"/>
  <c r="FE59" i="8"/>
  <c r="FJ59" i="8"/>
  <c r="DW58" i="8"/>
  <c r="BL57" i="8"/>
  <c r="BR56" i="8"/>
  <c r="EY59" i="8"/>
  <c r="BK56" i="8"/>
  <c r="CK59" i="8"/>
  <c r="BC58" i="8"/>
  <c r="BO59" i="8"/>
  <c r="CP58" i="8"/>
  <c r="FI58" i="8"/>
  <c r="DY53" i="8"/>
  <c r="FC55" i="8"/>
  <c r="CU52" i="8"/>
  <c r="DW52" i="8"/>
  <c r="EJ53" i="8"/>
  <c r="FO52" i="8"/>
  <c r="CY53" i="8"/>
  <c r="DB49" i="8"/>
  <c r="EK51" i="8"/>
  <c r="FF50" i="8"/>
  <c r="FC48" i="8"/>
  <c r="BL48" i="8"/>
  <c r="FP47" i="8"/>
  <c r="EJ50" i="8"/>
  <c r="EF50" i="8"/>
  <c r="BD49" i="8"/>
  <c r="BW46" i="8"/>
  <c r="CG50" i="8"/>
  <c r="CH48" i="8"/>
  <c r="EB44" i="8"/>
  <c r="CY43" i="8"/>
  <c r="DU41" i="8"/>
  <c r="DT40" i="8"/>
  <c r="BN39" i="8"/>
  <c r="CZ44" i="8"/>
  <c r="ER30" i="8"/>
  <c r="BC34" i="8"/>
  <c r="DW31" i="8"/>
  <c r="CF28" i="8"/>
  <c r="DB24" i="8"/>
  <c r="DW23" i="8"/>
  <c r="ER15" i="8"/>
  <c r="DX49" i="8"/>
  <c r="CH46" i="8"/>
  <c r="FI50" i="8"/>
  <c r="EC52" i="8"/>
  <c r="BO52" i="8"/>
  <c r="EE8" i="8"/>
  <c r="BF16" i="8"/>
  <c r="EE59" i="8"/>
  <c r="DT7" i="8"/>
  <c r="DT36" i="8"/>
  <c r="BQ44" i="8"/>
  <c r="CB51" i="8"/>
  <c r="BC14" i="8"/>
  <c r="DK20" i="8"/>
  <c r="BN21" i="8"/>
  <c r="BY21" i="8"/>
  <c r="BZ22" i="8"/>
  <c r="BY25" i="8"/>
  <c r="FC54" i="8"/>
  <c r="DB54" i="8"/>
  <c r="BU5" i="8"/>
  <c r="DW51" i="8"/>
  <c r="CH50" i="8"/>
  <c r="CG49" i="8"/>
  <c r="BT51" i="8"/>
  <c r="BR49" i="8"/>
  <c r="DW46" i="8"/>
  <c r="EB51" i="8"/>
  <c r="BC51" i="8"/>
  <c r="FQ49" i="8"/>
  <c r="BC48" i="8"/>
  <c r="CN45" i="8"/>
  <c r="FI48" i="8"/>
  <c r="BR47" i="8"/>
  <c r="EF49" i="8"/>
  <c r="EB48" i="8"/>
  <c r="BG47" i="8"/>
  <c r="CP46" i="8"/>
  <c r="BC46" i="8"/>
  <c r="FO51" i="8"/>
  <c r="FG50" i="8"/>
  <c r="DC49" i="8"/>
  <c r="FO48" i="8"/>
  <c r="DA48" i="8"/>
  <c r="FD46" i="8"/>
  <c r="CG45" i="8"/>
  <c r="CX37" i="8"/>
  <c r="DT28" i="8"/>
  <c r="BI51" i="8"/>
  <c r="DI7" i="8"/>
  <c r="EY8" i="8"/>
  <c r="CV8" i="8"/>
  <c r="BV10" i="8"/>
  <c r="FQ10" i="8"/>
  <c r="FI15" i="8"/>
  <c r="BC15" i="8"/>
  <c r="CS15" i="8"/>
  <c r="FG15" i="8"/>
  <c r="BU17" i="8"/>
  <c r="EI17" i="8"/>
  <c r="FE17" i="8"/>
  <c r="CQ17" i="8"/>
  <c r="CY18" i="8"/>
  <c r="FB18" i="8"/>
  <c r="CZ19" i="8"/>
  <c r="FC19" i="8"/>
  <c r="DD19" i="8"/>
  <c r="CS19" i="8"/>
  <c r="EQ21" i="8"/>
  <c r="BG21" i="8"/>
  <c r="EV22" i="8"/>
  <c r="DZ22" i="8"/>
  <c r="EC23" i="8"/>
  <c r="BZ23" i="8"/>
  <c r="FJ23" i="8"/>
  <c r="BO23" i="8"/>
  <c r="DT24" i="8"/>
  <c r="FM25" i="8"/>
  <c r="BG25" i="8"/>
  <c r="CY25" i="8"/>
  <c r="FB25" i="8"/>
  <c r="BH26" i="8"/>
  <c r="FN26" i="8"/>
  <c r="CD26" i="8"/>
  <c r="FJ27" i="8"/>
  <c r="DR27" i="8"/>
  <c r="ES27" i="8"/>
  <c r="CE27" i="8"/>
  <c r="CV28" i="8"/>
  <c r="CK28" i="8"/>
  <c r="EQ29" i="8"/>
  <c r="EF29" i="8"/>
  <c r="CC29" i="8"/>
  <c r="BK29" i="8"/>
  <c r="BV29" i="8"/>
  <c r="DY29" i="8"/>
  <c r="DV30" i="8"/>
  <c r="BH30" i="8"/>
  <c r="DR31" i="8"/>
  <c r="EC31" i="8"/>
  <c r="BQ32" i="8"/>
  <c r="DT32" i="8"/>
  <c r="DB32" i="8"/>
  <c r="CQ32" i="8"/>
  <c r="EF33" i="8"/>
  <c r="EQ33" i="8"/>
  <c r="FM33" i="8"/>
  <c r="FQ33" i="8"/>
  <c r="BV33" i="8"/>
  <c r="FF33" i="8"/>
  <c r="CR33" i="8"/>
  <c r="DC33" i="8"/>
  <c r="EK34" i="8"/>
  <c r="DZ34" i="8"/>
  <c r="FR34" i="8"/>
  <c r="CS34" i="8"/>
  <c r="DD34" i="8"/>
  <c r="BT35" i="8"/>
  <c r="ES35" i="8"/>
  <c r="CP35" i="8"/>
  <c r="FD35" i="8"/>
  <c r="BU36" i="8"/>
  <c r="ET36" i="8"/>
  <c r="EI36" i="8"/>
  <c r="CV36" i="8"/>
  <c r="EY36" i="8"/>
  <c r="BR38" i="8"/>
  <c r="EQ38" i="8"/>
  <c r="EM39" i="8"/>
  <c r="EB39" i="8"/>
  <c r="FB41" i="8"/>
  <c r="CN41" i="8"/>
  <c r="BR53" i="8"/>
  <c r="EF53" i="8"/>
  <c r="FF53" i="8"/>
  <c r="DC53" i="8"/>
  <c r="BS57" i="8"/>
  <c r="DV57" i="8"/>
  <c r="EE45" i="8"/>
  <c r="CM45" i="8"/>
  <c r="BG45" i="8"/>
  <c r="EF45" i="8"/>
  <c r="EQ45" i="8"/>
  <c r="EU47" i="8"/>
  <c r="CG47" i="8"/>
  <c r="BH50" i="8"/>
  <c r="ER50" i="8"/>
  <c r="EG50" i="8"/>
  <c r="BK6" i="4"/>
  <c r="BK7" i="2" s="1"/>
  <c r="EU6" i="4"/>
  <c r="DT52" i="8"/>
  <c r="DZ50" i="8"/>
  <c r="BD52" i="8"/>
  <c r="CJ51" i="8"/>
  <c r="DA51" i="8"/>
  <c r="DQ51" i="8"/>
  <c r="FR50" i="8"/>
  <c r="ES48" i="8"/>
  <c r="EJ45" i="8"/>
  <c r="BY48" i="8"/>
  <c r="EK50" i="8"/>
  <c r="CN47" i="8"/>
  <c r="DQ46" i="8"/>
  <c r="FB45" i="8"/>
  <c r="CZ50" i="8"/>
  <c r="FD48" i="8"/>
  <c r="FQ47" i="8"/>
  <c r="EJ47" i="8"/>
  <c r="ES46" i="8"/>
  <c r="EE41" i="8"/>
  <c r="EE37" i="8"/>
  <c r="BF41" i="8"/>
  <c r="BN46" i="8"/>
  <c r="EE4" i="8"/>
  <c r="BF4" i="8"/>
  <c r="ET4" i="8"/>
  <c r="BU4" i="8"/>
  <c r="BJ4" i="8"/>
  <c r="DX4" i="8"/>
  <c r="EN4" i="8"/>
  <c r="CV4" i="8"/>
  <c r="EC4" i="8"/>
  <c r="DG4" i="8"/>
  <c r="DR4" i="8"/>
  <c r="EH6" i="8"/>
  <c r="DW6" i="8"/>
  <c r="CU6" i="8"/>
  <c r="FI6" i="8"/>
  <c r="EX6" i="8"/>
  <c r="CJ6" i="8"/>
  <c r="BQ7" i="8"/>
  <c r="BU7" i="8"/>
  <c r="FP7" i="8"/>
  <c r="CF7" i="8"/>
  <c r="DX7" i="8"/>
  <c r="EC7" i="8"/>
  <c r="CK7" i="8"/>
  <c r="BD7" i="8"/>
  <c r="BR8" i="8"/>
  <c r="EQ8" i="8"/>
  <c r="CC8" i="8"/>
  <c r="BG8" i="8"/>
  <c r="BV8" i="8"/>
  <c r="BK8" i="8"/>
  <c r="BH9" i="8"/>
  <c r="ER9" i="8"/>
  <c r="CD9" i="8"/>
  <c r="EV9" i="8"/>
  <c r="CH9" i="8"/>
  <c r="BI10" i="8"/>
  <c r="ES10" i="8"/>
  <c r="EH10" i="8"/>
  <c r="CJ10" i="8"/>
  <c r="FI10" i="8"/>
  <c r="EB10" i="8"/>
  <c r="BC10" i="8"/>
  <c r="CU10" i="8"/>
  <c r="DT11" i="8"/>
  <c r="FJ11" i="8"/>
  <c r="BD11" i="8"/>
  <c r="CK11" i="8"/>
  <c r="EC11" i="8"/>
  <c r="EY11" i="8"/>
  <c r="CV11" i="8"/>
  <c r="FE11" i="8"/>
  <c r="CQ11" i="8"/>
  <c r="FB12" i="8"/>
  <c r="CN12" i="8"/>
  <c r="FG13" i="8"/>
  <c r="DD13" i="8"/>
  <c r="CS13" i="8"/>
  <c r="CV15" i="8"/>
  <c r="EN15" i="8"/>
  <c r="FJ15" i="8"/>
  <c r="DG15" i="8"/>
  <c r="BO15" i="8"/>
  <c r="DR15" i="8"/>
  <c r="CN16" i="8"/>
  <c r="CY16" i="8"/>
  <c r="FF16" i="8"/>
  <c r="CR16" i="8"/>
  <c r="EB18" i="8"/>
  <c r="EX18" i="8"/>
  <c r="BC18" i="8"/>
  <c r="DQ18" i="8"/>
  <c r="BN18" i="8"/>
  <c r="DF18" i="8"/>
  <c r="CK19" i="8"/>
  <c r="EN19" i="8"/>
  <c r="CU21" i="8"/>
  <c r="CJ21" i="8"/>
  <c r="EB21" i="8"/>
  <c r="DA21" i="8"/>
  <c r="FD21" i="8"/>
  <c r="CP21" i="8"/>
  <c r="CV22" i="8"/>
  <c r="EC22" i="8"/>
  <c r="FE22" i="8"/>
  <c r="CQ22" i="8"/>
  <c r="CY23" i="8"/>
  <c r="FB23" i="8"/>
  <c r="CE25" i="8"/>
  <c r="DW25" i="8"/>
  <c r="CP25" i="8"/>
  <c r="DA25" i="8"/>
  <c r="DF25" i="8"/>
  <c r="BN25" i="8"/>
  <c r="DQ25" i="8"/>
  <c r="FP26" i="8"/>
  <c r="BJ26" i="8"/>
  <c r="EI26" i="8"/>
  <c r="DB26" i="8"/>
  <c r="FE26" i="8"/>
  <c r="CC27" i="8"/>
  <c r="DU27" i="8"/>
  <c r="BR27" i="8"/>
  <c r="CN27" i="8"/>
  <c r="FB27" i="8"/>
  <c r="DV28" i="8"/>
  <c r="BS28" i="8"/>
  <c r="FN28" i="8"/>
  <c r="EK28" i="8"/>
  <c r="EV28" i="8"/>
  <c r="CO28" i="8"/>
  <c r="CZ28" i="8"/>
  <c r="ES29" i="8"/>
  <c r="EH29" i="8"/>
  <c r="CE29" i="8"/>
  <c r="BU30" i="8"/>
  <c r="FP30" i="8"/>
  <c r="CK30" i="8"/>
  <c r="CV30" i="8"/>
  <c r="BV31" i="8"/>
  <c r="FQ31" i="8"/>
  <c r="CN31" i="8"/>
  <c r="CY31" i="8"/>
  <c r="FF31" i="8"/>
  <c r="CR31" i="8"/>
  <c r="BS32" i="8"/>
  <c r="BH32" i="8"/>
  <c r="BW32" i="8"/>
  <c r="EV32" i="8"/>
  <c r="EK32" i="8"/>
  <c r="CS32" i="8"/>
  <c r="FG32" i="8"/>
  <c r="DA33" i="8"/>
  <c r="CP33" i="8"/>
  <c r="BJ34" i="8"/>
  <c r="BU34" i="8"/>
  <c r="DX34" i="8"/>
  <c r="CV34" i="8"/>
  <c r="EY34" i="8"/>
  <c r="CK34" i="8"/>
  <c r="EJ35" i="8"/>
  <c r="EU35" i="8"/>
  <c r="DY35" i="8"/>
  <c r="FB35" i="8"/>
  <c r="CY35" i="8"/>
  <c r="CN35" i="8"/>
  <c r="DC35" i="8"/>
  <c r="CR35" i="8"/>
  <c r="FC36" i="8"/>
  <c r="CZ36" i="8"/>
  <c r="BH37" i="8"/>
  <c r="ER37" i="8"/>
  <c r="EG37" i="8"/>
  <c r="FR37" i="8"/>
  <c r="EK37" i="8"/>
  <c r="BL37" i="8"/>
  <c r="CH37" i="8"/>
  <c r="DZ37" i="8"/>
  <c r="FO38" i="8"/>
  <c r="EH38" i="8"/>
  <c r="CE38" i="8"/>
  <c r="EQ39" i="8"/>
  <c r="BR39" i="8"/>
  <c r="BS40" i="8"/>
  <c r="EG40" i="8"/>
  <c r="BT41" i="8"/>
  <c r="ES41" i="8"/>
  <c r="DC42" i="8"/>
  <c r="CR42" i="8"/>
  <c r="FI43" i="8"/>
  <c r="BY43" i="8"/>
  <c r="CQ44" i="8"/>
  <c r="DB44" i="8"/>
  <c r="FE55" i="8"/>
  <c r="DY45" i="8"/>
  <c r="EU45" i="8"/>
  <c r="FQ45" i="8"/>
  <c r="DU47" i="8"/>
  <c r="CC47" i="8"/>
  <c r="CJ48" i="8"/>
  <c r="EX48" i="8"/>
  <c r="CU48" i="8"/>
  <c r="EU49" i="8"/>
  <c r="EJ49" i="8"/>
  <c r="CB52" i="8"/>
  <c r="DV50" i="8"/>
  <c r="DU49" i="8"/>
  <c r="FD53" i="8"/>
  <c r="FG54" i="8"/>
  <c r="BH54" i="8"/>
  <c r="CP53" i="8"/>
  <c r="BW50" i="8"/>
  <c r="BV49" i="8"/>
  <c r="ES51" i="8"/>
  <c r="FI51" i="8"/>
  <c r="FN50" i="8"/>
  <c r="CR45" i="8"/>
  <c r="DD50" i="8"/>
  <c r="DQ48" i="8"/>
  <c r="BV47" i="8"/>
  <c r="BV45" i="8"/>
  <c r="EQ49" i="8"/>
  <c r="FB49" i="8"/>
  <c r="EF47" i="8"/>
  <c r="EH46" i="8"/>
  <c r="CH44" i="8"/>
  <c r="EG44" i="8"/>
  <c r="DQ43" i="8"/>
  <c r="BR43" i="8"/>
  <c r="EM43" i="8"/>
  <c r="ES42" i="8"/>
  <c r="FB42" i="8"/>
  <c r="BI41" i="8"/>
  <c r="BH40" i="8"/>
  <c r="CE39" i="8"/>
  <c r="CO37" i="8"/>
  <c r="BK43" i="8"/>
  <c r="FM42" i="8"/>
  <c r="FD41" i="8"/>
  <c r="FQ38" i="8"/>
  <c r="CG38" i="8"/>
  <c r="CV37" i="8"/>
  <c r="BY42" i="8"/>
  <c r="FO41" i="8"/>
  <c r="DW41" i="8"/>
  <c r="CE41" i="8"/>
  <c r="CH40" i="8"/>
  <c r="FI39" i="8"/>
  <c r="DU39" i="8"/>
  <c r="CG39" i="8"/>
  <c r="EJ38" i="8"/>
  <c r="EY44" i="8"/>
  <c r="CO44" i="8"/>
  <c r="BN43" i="8"/>
  <c r="FO43" i="8"/>
  <c r="DW42" i="8"/>
  <c r="CP41" i="8"/>
  <c r="CN39" i="8"/>
  <c r="EU38" i="8"/>
  <c r="BK38" i="8"/>
  <c r="BF37" i="8"/>
  <c r="CF34" i="8"/>
  <c r="ER36" i="8"/>
  <c r="FO35" i="8"/>
  <c r="BL34" i="8"/>
  <c r="DU33" i="8"/>
  <c r="BR33" i="8"/>
  <c r="FN36" i="8"/>
  <c r="BW36" i="8"/>
  <c r="BJ36" i="8"/>
  <c r="FG34" i="8"/>
  <c r="BY34" i="8"/>
  <c r="ES33" i="8"/>
  <c r="BK33" i="8"/>
  <c r="FN32" i="8"/>
  <c r="DZ32" i="8"/>
  <c r="BJ32" i="8"/>
  <c r="DY31" i="8"/>
  <c r="CG31" i="8"/>
  <c r="EV30" i="8"/>
  <c r="CZ30" i="8"/>
  <c r="FE36" i="8"/>
  <c r="BL36" i="8"/>
  <c r="EG36" i="8"/>
  <c r="BV35" i="8"/>
  <c r="EN35" i="8"/>
  <c r="EY30" i="8"/>
  <c r="BC30" i="8"/>
  <c r="BN34" i="8"/>
  <c r="ER32" i="8"/>
  <c r="CB32" i="8"/>
  <c r="EQ31" i="8"/>
  <c r="DC31" i="8"/>
  <c r="DB30" i="8"/>
  <c r="DX28" i="8"/>
  <c r="CH26" i="8"/>
  <c r="CF24" i="8"/>
  <c r="FQ29" i="8"/>
  <c r="DZ28" i="8"/>
  <c r="DC27" i="8"/>
  <c r="FD25" i="8"/>
  <c r="BL22" i="8"/>
  <c r="FB29" i="8"/>
  <c r="BW28" i="8"/>
  <c r="BG27" i="8"/>
  <c r="CF26" i="8"/>
  <c r="ES25" i="8"/>
  <c r="CN23" i="8"/>
  <c r="BD23" i="8"/>
  <c r="DW29" i="8"/>
  <c r="EY28" i="8"/>
  <c r="FG26" i="8"/>
  <c r="ET26" i="8"/>
  <c r="FJ22" i="8"/>
  <c r="CH22" i="8"/>
  <c r="FI21" i="8"/>
  <c r="FG19" i="8"/>
  <c r="FO27" i="8"/>
  <c r="CV26" i="8"/>
  <c r="EB25" i="8"/>
  <c r="FC24" i="8"/>
  <c r="DB19" i="8"/>
  <c r="DY18" i="8"/>
  <c r="DY14" i="8"/>
  <c r="BN15" i="8"/>
  <c r="DA14" i="8"/>
  <c r="DW10" i="8"/>
  <c r="DY8" i="8"/>
  <c r="CV7" i="8"/>
  <c r="DB15" i="8"/>
  <c r="EX10" i="8"/>
  <c r="FB16" i="8"/>
  <c r="FF12" i="8"/>
  <c r="CM8" i="8"/>
  <c r="BQ4" i="8"/>
  <c r="FP4" i="8"/>
  <c r="CZ13" i="8"/>
  <c r="EN59" i="8"/>
  <c r="FC57" i="8"/>
  <c r="FB53" i="8"/>
  <c r="CR53" i="8"/>
  <c r="FD51" i="8"/>
  <c r="CK44" i="8"/>
  <c r="FM45" i="8"/>
  <c r="FB31" i="8"/>
  <c r="FP34" i="8"/>
  <c r="EY22" i="8"/>
  <c r="EY15" i="8"/>
  <c r="EX25" i="8"/>
  <c r="CP18" i="8"/>
  <c r="BF8" i="8"/>
  <c r="CY42" i="8"/>
  <c r="CJ5" i="8"/>
  <c r="EX5" i="8"/>
  <c r="FI5" i="8"/>
  <c r="CB6" i="8"/>
  <c r="CZ8" i="8"/>
  <c r="DD8" i="8"/>
  <c r="BY9" i="8"/>
  <c r="DR10" i="8"/>
  <c r="BZ10" i="8"/>
  <c r="CB14" i="8"/>
  <c r="EN17" i="8"/>
  <c r="BC23" i="8"/>
  <c r="BY28" i="8"/>
  <c r="BZ29" i="8"/>
  <c r="BY32" i="8"/>
  <c r="BY36" i="8"/>
  <c r="BZ38" i="8"/>
  <c r="BY40" i="8"/>
  <c r="BZ41" i="8"/>
  <c r="DQ50" i="8"/>
  <c r="BY50" i="8"/>
  <c r="BZ51" i="8"/>
  <c r="CC52" i="8"/>
  <c r="FF52" i="8"/>
  <c r="DL54" i="8"/>
  <c r="DK55" i="8"/>
  <c r="EK55" i="8"/>
  <c r="DN55" i="8"/>
  <c r="FI56" i="8"/>
  <c r="EN57" i="8"/>
  <c r="DQ57" i="8"/>
  <c r="BY57" i="8"/>
  <c r="BQ58" i="8"/>
  <c r="BZ58" i="8"/>
  <c r="FA19" i="8"/>
  <c r="FA32" i="8"/>
  <c r="EP36" i="8"/>
  <c r="FA48" i="8"/>
  <c r="CM52" i="8"/>
  <c r="DI6" i="8"/>
  <c r="DI14" i="8"/>
  <c r="DI18" i="8"/>
  <c r="DI23" i="8"/>
  <c r="DI27" i="8"/>
  <c r="DI31" i="8"/>
  <c r="DI35" i="8"/>
  <c r="DI51" i="8"/>
  <c r="DI57" i="8"/>
  <c r="EP34" i="8"/>
  <c r="CB56" i="8"/>
  <c r="EE12" i="8"/>
  <c r="EE16" i="8"/>
  <c r="DA7" i="4"/>
  <c r="CX31" i="8"/>
  <c r="EP47" i="8"/>
  <c r="EG5" i="8"/>
  <c r="CD5" i="8"/>
  <c r="DA5" i="8"/>
  <c r="FD5" i="8"/>
  <c r="DK8" i="8"/>
  <c r="CO8" i="8"/>
  <c r="DA9" i="8"/>
  <c r="CP9" i="8"/>
  <c r="CQ10" i="8"/>
  <c r="FE10" i="8"/>
  <c r="DB10" i="8"/>
  <c r="FB11" i="8"/>
  <c r="CN11" i="8"/>
  <c r="CY11" i="8"/>
  <c r="DV12" i="8"/>
  <c r="BH12" i="8"/>
  <c r="FN12" i="8"/>
  <c r="BS12" i="8"/>
  <c r="CD12" i="8"/>
  <c r="EG12" i="8"/>
  <c r="ER12" i="8"/>
  <c r="CS12" i="8"/>
  <c r="FG12" i="8"/>
  <c r="FP14" i="8"/>
  <c r="BJ14" i="8"/>
  <c r="ET14" i="8"/>
  <c r="DX14" i="8"/>
  <c r="BU14" i="8"/>
  <c r="CF14" i="8"/>
  <c r="DV16" i="8"/>
  <c r="ER16" i="8"/>
  <c r="EG16" i="8"/>
  <c r="BS16" i="8"/>
  <c r="CD16" i="8"/>
  <c r="FN16" i="8"/>
  <c r="FC16" i="8"/>
  <c r="CZ16" i="8"/>
  <c r="CO16" i="8"/>
  <c r="DA17" i="8"/>
  <c r="FD17" i="8"/>
  <c r="CP17" i="8"/>
  <c r="FE18" i="8"/>
  <c r="CQ18" i="8"/>
  <c r="DB18" i="8"/>
  <c r="CZ20" i="8"/>
  <c r="CO20" i="8"/>
  <c r="EY21" i="8"/>
  <c r="CV21" i="8"/>
  <c r="CK21" i="8"/>
  <c r="FM22" i="8"/>
  <c r="EF22" i="8"/>
  <c r="BR22" i="8"/>
  <c r="CC22" i="8"/>
  <c r="BG22" i="8"/>
  <c r="DU22" i="8"/>
  <c r="EQ22" i="8"/>
  <c r="CN22" i="8"/>
  <c r="FB22" i="8"/>
  <c r="CY22" i="8"/>
  <c r="BW23" i="8"/>
  <c r="BL23" i="8"/>
  <c r="EK23" i="8"/>
  <c r="FR23" i="8"/>
  <c r="DZ23" i="8"/>
  <c r="CH23" i="8"/>
  <c r="EV23" i="8"/>
  <c r="DD23" i="8"/>
  <c r="CS23" i="8"/>
  <c r="FG23" i="8"/>
  <c r="ES24" i="8"/>
  <c r="CE24" i="8"/>
  <c r="BI24" i="8"/>
  <c r="FO24" i="8"/>
  <c r="DW24" i="8"/>
  <c r="BT24" i="8"/>
  <c r="EH24" i="8"/>
  <c r="CJ24" i="8"/>
  <c r="BC24" i="8"/>
  <c r="EX24" i="8"/>
  <c r="CU24" i="8"/>
  <c r="FP25" i="8"/>
  <c r="BJ25" i="8"/>
  <c r="DX25" i="8"/>
  <c r="BU25" i="8"/>
  <c r="EI25" i="8"/>
  <c r="CF25" i="8"/>
  <c r="ET25" i="8"/>
  <c r="DB25" i="8"/>
  <c r="FE25" i="8"/>
  <c r="EU26" i="8"/>
  <c r="BV26" i="8"/>
  <c r="BK26" i="8"/>
  <c r="DY26" i="8"/>
  <c r="CG26" i="8"/>
  <c r="FQ26" i="8"/>
  <c r="EJ26" i="8"/>
  <c r="DC26" i="8"/>
  <c r="FF26" i="8"/>
  <c r="CR26" i="8"/>
  <c r="ER27" i="8"/>
  <c r="DV27" i="8"/>
  <c r="BS27" i="8"/>
  <c r="BH27" i="8"/>
  <c r="EG27" i="8"/>
  <c r="FN27" i="8"/>
  <c r="CZ27" i="8"/>
  <c r="FC27" i="8"/>
  <c r="BI28" i="8"/>
  <c r="BT28" i="8"/>
  <c r="FO28" i="8"/>
  <c r="ES28" i="8"/>
  <c r="CE28" i="8"/>
  <c r="DW28" i="8"/>
  <c r="BF29" i="8"/>
  <c r="EE29" i="8"/>
  <c r="BQ29" i="8"/>
  <c r="DB29" i="8"/>
  <c r="FE29" i="8"/>
  <c r="EX32" i="8"/>
  <c r="CU32" i="8"/>
  <c r="CJ32" i="8"/>
  <c r="EB32" i="8"/>
  <c r="BC32" i="8"/>
  <c r="FI32" i="8"/>
  <c r="FD32" i="8"/>
  <c r="DA32" i="8"/>
  <c r="CP32" i="8"/>
  <c r="EY33" i="8"/>
  <c r="BD33" i="8"/>
  <c r="EC33" i="8"/>
  <c r="CV33" i="8"/>
  <c r="EN33" i="8"/>
  <c r="CQ33" i="8"/>
  <c r="DB33" i="8"/>
  <c r="FE33" i="8"/>
  <c r="DG33" i="8"/>
  <c r="DR33" i="8"/>
  <c r="EJ34" i="8"/>
  <c r="BK34" i="8"/>
  <c r="BV34" i="8"/>
  <c r="DY34" i="8"/>
  <c r="CG34" i="8"/>
  <c r="EU34" i="8"/>
  <c r="CN34" i="8"/>
  <c r="CY34" i="8"/>
  <c r="FB34" i="8"/>
  <c r="CR34" i="8"/>
  <c r="DC34" i="8"/>
  <c r="CD35" i="8"/>
  <c r="BS35" i="8"/>
  <c r="ER35" i="8"/>
  <c r="DV35" i="8"/>
  <c r="FN35" i="8"/>
  <c r="EG35" i="8"/>
  <c r="CH35" i="8"/>
  <c r="EK35" i="8"/>
  <c r="FR35" i="8"/>
  <c r="BW35" i="8"/>
  <c r="CO35" i="8"/>
  <c r="FC35" i="8"/>
  <c r="CZ35" i="8"/>
  <c r="FG35" i="8"/>
  <c r="CS35" i="8"/>
  <c r="BD36" i="8"/>
  <c r="BZ36" i="8"/>
  <c r="FJ36" i="8"/>
  <c r="DR36" i="8"/>
  <c r="EC36" i="8"/>
  <c r="EN36" i="8"/>
  <c r="ES36" i="8"/>
  <c r="BI36" i="8"/>
  <c r="EH36" i="8"/>
  <c r="BT36" i="8"/>
  <c r="DW36" i="8"/>
  <c r="CE36" i="8"/>
  <c r="FI36" i="8"/>
  <c r="CJ36" i="8"/>
  <c r="EX36" i="8"/>
  <c r="EM36" i="8"/>
  <c r="FD36" i="8"/>
  <c r="CP36" i="8"/>
  <c r="DA36" i="8"/>
  <c r="BO37" i="8"/>
  <c r="DR37" i="8"/>
  <c r="BD37" i="8"/>
  <c r="BZ37" i="8"/>
  <c r="ES37" i="8"/>
  <c r="BT37" i="8"/>
  <c r="EH37" i="8"/>
  <c r="FO37" i="8"/>
  <c r="CU37" i="8"/>
  <c r="EX37" i="8"/>
  <c r="EM37" i="8"/>
  <c r="EB37" i="8"/>
  <c r="DA37" i="8"/>
  <c r="FD37" i="8"/>
  <c r="CP37" i="8"/>
  <c r="DQ37" i="8"/>
  <c r="DF37" i="8"/>
  <c r="CB38" i="8"/>
  <c r="BF38" i="8"/>
  <c r="ET38" i="8"/>
  <c r="BU38" i="8"/>
  <c r="EI38" i="8"/>
  <c r="FP38" i="8"/>
  <c r="CF38" i="8"/>
  <c r="FJ38" i="8"/>
  <c r="CV38" i="8"/>
  <c r="CK38" i="8"/>
  <c r="EN38" i="8"/>
  <c r="DB38" i="8"/>
  <c r="FE38" i="8"/>
  <c r="DR38" i="8"/>
  <c r="DG38" i="8"/>
  <c r="BH39" i="8"/>
  <c r="ER39" i="8"/>
  <c r="CD39" i="8"/>
  <c r="EG39" i="8"/>
  <c r="DV39" i="8"/>
  <c r="FN39" i="8"/>
  <c r="BW39" i="8"/>
  <c r="BL39" i="8"/>
  <c r="EV39" i="8"/>
  <c r="CH39" i="8"/>
  <c r="CO39" i="8"/>
  <c r="FC39" i="8"/>
  <c r="FG39" i="8"/>
  <c r="DD39" i="8"/>
  <c r="CS39" i="8"/>
  <c r="FJ40" i="8"/>
  <c r="BZ40" i="8"/>
  <c r="DR40" i="8"/>
  <c r="BO40" i="8"/>
  <c r="BD40" i="8"/>
  <c r="BT40" i="8"/>
  <c r="EH40" i="8"/>
  <c r="DW40" i="8"/>
  <c r="FO40" i="8"/>
  <c r="BI40" i="8"/>
  <c r="ES40" i="8"/>
  <c r="CE40" i="8"/>
  <c r="CJ40" i="8"/>
  <c r="EB40" i="8"/>
  <c r="BC40" i="8"/>
  <c r="EX40" i="8"/>
  <c r="EM40" i="8"/>
  <c r="CP40" i="8"/>
  <c r="DA40" i="8"/>
  <c r="BN40" i="8"/>
  <c r="DQ40" i="8"/>
  <c r="BU41" i="8"/>
  <c r="FP41" i="8"/>
  <c r="BJ41" i="8"/>
  <c r="DX41" i="8"/>
  <c r="EI41" i="8"/>
  <c r="CF41" i="8"/>
  <c r="CV41" i="8"/>
  <c r="FJ41" i="8"/>
  <c r="BD41" i="8"/>
  <c r="EN41" i="8"/>
  <c r="FE41" i="8"/>
  <c r="CQ41" i="8"/>
  <c r="DG41" i="8"/>
  <c r="DR41" i="8"/>
  <c r="BS42" i="8"/>
  <c r="DV42" i="8"/>
  <c r="EG42" i="8"/>
  <c r="ER42" i="8"/>
  <c r="CD42" i="8"/>
  <c r="EK42" i="8"/>
  <c r="CH42" i="8"/>
  <c r="BL42" i="8"/>
  <c r="BW42" i="8"/>
  <c r="FR42" i="8"/>
  <c r="CO42" i="8"/>
  <c r="CZ42" i="8"/>
  <c r="FC42" i="8"/>
  <c r="FG42" i="8"/>
  <c r="CS42" i="8"/>
  <c r="DD42" i="8"/>
  <c r="EN43" i="8"/>
  <c r="BD43" i="8"/>
  <c r="DR43" i="8"/>
  <c r="BO43" i="8"/>
  <c r="EC43" i="8"/>
  <c r="FJ43" i="8"/>
  <c r="FP43" i="8"/>
  <c r="CF43" i="8"/>
  <c r="BJ43" i="8"/>
  <c r="ET43" i="8"/>
  <c r="EI43" i="8"/>
  <c r="BU43" i="8"/>
  <c r="DX43" i="8"/>
  <c r="CV43" i="8"/>
  <c r="EY43" i="8"/>
  <c r="CK43" i="8"/>
  <c r="FM44" i="8"/>
  <c r="EQ44" i="8"/>
  <c r="DU44" i="8"/>
  <c r="BR44" i="8"/>
  <c r="BG44" i="8"/>
  <c r="CC44" i="8"/>
  <c r="EU44" i="8"/>
  <c r="BK44" i="8"/>
  <c r="BV44" i="8"/>
  <c r="EJ44" i="8"/>
  <c r="CN44" i="8"/>
  <c r="FB44" i="8"/>
  <c r="CY44" i="8"/>
  <c r="CR44" i="8"/>
  <c r="FF44" i="8"/>
  <c r="DC44" i="8"/>
  <c r="BC45" i="8"/>
  <c r="EM45" i="8"/>
  <c r="DQ45" i="8"/>
  <c r="BY45" i="8"/>
  <c r="BN45" i="8"/>
  <c r="BS45" i="8"/>
  <c r="BH45" i="8"/>
  <c r="FN45" i="8"/>
  <c r="DV45" i="8"/>
  <c r="BW45" i="8"/>
  <c r="EK45" i="8"/>
  <c r="CH45" i="8"/>
  <c r="FC45" i="8"/>
  <c r="CO45" i="8"/>
  <c r="FG45" i="8"/>
  <c r="DD45" i="8"/>
  <c r="BO46" i="8"/>
  <c r="BZ46" i="8"/>
  <c r="DR46" i="8"/>
  <c r="EC46" i="8"/>
  <c r="EN46" i="8"/>
  <c r="FJ46" i="8"/>
  <c r="FP46" i="8"/>
  <c r="EI46" i="8"/>
  <c r="CF46" i="8"/>
  <c r="BJ46" i="8"/>
  <c r="DX46" i="8"/>
  <c r="FE46" i="8"/>
  <c r="DB46" i="8"/>
  <c r="CQ46" i="8"/>
  <c r="DM46" i="8"/>
  <c r="CD47" i="8"/>
  <c r="DV47" i="8"/>
  <c r="ER47" i="8"/>
  <c r="CH47" i="8"/>
  <c r="DZ47" i="8"/>
  <c r="EV47" i="8"/>
  <c r="CZ47" i="8"/>
  <c r="CO47" i="8"/>
  <c r="DD47" i="8"/>
  <c r="FG47" i="8"/>
  <c r="CS47" i="8"/>
  <c r="EC48" i="8"/>
  <c r="BO48" i="8"/>
  <c r="DR48" i="8"/>
  <c r="BD48" i="8"/>
  <c r="EN48" i="8"/>
  <c r="ET48" i="8"/>
  <c r="BJ48" i="8"/>
  <c r="BU48" i="8"/>
  <c r="FP48" i="8"/>
  <c r="DX48" i="8"/>
  <c r="FE48" i="8"/>
  <c r="CQ48" i="8"/>
  <c r="BH49" i="8"/>
  <c r="EG49" i="8"/>
  <c r="BS49" i="8"/>
  <c r="CD49" i="8"/>
  <c r="EV49" i="8"/>
  <c r="BL49" i="8"/>
  <c r="EK49" i="8"/>
  <c r="FR49" i="8"/>
  <c r="BW49" i="8"/>
  <c r="DZ49" i="8"/>
  <c r="CZ49" i="8"/>
  <c r="FC49" i="8"/>
  <c r="BO50" i="8"/>
  <c r="FJ50" i="8"/>
  <c r="DR50" i="8"/>
  <c r="EC50" i="8"/>
  <c r="ES50" i="8"/>
  <c r="BI50" i="8"/>
  <c r="CE50" i="8"/>
  <c r="CJ50" i="8"/>
  <c r="EX50" i="8"/>
  <c r="CU50" i="8"/>
  <c r="EB50" i="8"/>
  <c r="EM50" i="8"/>
  <c r="FP51" i="8"/>
  <c r="BJ51" i="8"/>
  <c r="ET51" i="8"/>
  <c r="EI51" i="8"/>
  <c r="BU51" i="8"/>
  <c r="CF51" i="8"/>
  <c r="DX51" i="8"/>
  <c r="EY51" i="8"/>
  <c r="CV51" i="8"/>
  <c r="EN51" i="8"/>
  <c r="DB51" i="8"/>
  <c r="FE51" i="8"/>
  <c r="DR51" i="8"/>
  <c r="DG51" i="8"/>
  <c r="CG52" i="8"/>
  <c r="EU52" i="8"/>
  <c r="BV52" i="8"/>
  <c r="CN52" i="8"/>
  <c r="FB52" i="8"/>
  <c r="DM52" i="8"/>
  <c r="BU52" i="8"/>
  <c r="FP52" i="8"/>
  <c r="EI52" i="8"/>
  <c r="CV52" i="8"/>
  <c r="EY52" i="8"/>
  <c r="FJ52" i="8"/>
  <c r="ET52" i="8"/>
  <c r="DB52" i="8"/>
  <c r="BH53" i="8"/>
  <c r="CD53" i="8"/>
  <c r="BS53" i="8"/>
  <c r="ER53" i="8"/>
  <c r="FN53" i="8"/>
  <c r="BW53" i="8"/>
  <c r="CH53" i="8"/>
  <c r="DZ53" i="8"/>
  <c r="EK53" i="8"/>
  <c r="DD53" i="8"/>
  <c r="CS53" i="8"/>
  <c r="BT54" i="8"/>
  <c r="EH54" i="8"/>
  <c r="CE54" i="8"/>
  <c r="FO54" i="8"/>
  <c r="ES54" i="8"/>
  <c r="DC54" i="8"/>
  <c r="BK54" i="8"/>
  <c r="EU54" i="8"/>
  <c r="CQ54" i="8"/>
  <c r="EI54" i="8"/>
  <c r="BU54" i="8"/>
  <c r="CF55" i="8"/>
  <c r="ET55" i="8"/>
  <c r="BU55" i="8"/>
  <c r="DX55" i="8"/>
  <c r="EI55" i="8"/>
  <c r="FP55" i="8"/>
  <c r="BI55" i="8"/>
  <c r="CP55" i="8"/>
  <c r="DA55" i="8"/>
  <c r="DV56" i="8"/>
  <c r="CD56" i="8"/>
  <c r="ER56" i="8"/>
  <c r="BL56" i="8"/>
  <c r="EV56" i="8"/>
  <c r="ES57" i="8"/>
  <c r="FO57" i="8"/>
  <c r="CJ57" i="8"/>
  <c r="EB57" i="8"/>
  <c r="FD57" i="8"/>
  <c r="DA57" i="8"/>
  <c r="CY59" i="8"/>
  <c r="FB59" i="8"/>
  <c r="FF59" i="8"/>
  <c r="DC59" i="8"/>
  <c r="BF11" i="8"/>
  <c r="EE11" i="8"/>
  <c r="CM24" i="8"/>
  <c r="FA24" i="8"/>
  <c r="CM28" i="8"/>
  <c r="BF28" i="8"/>
  <c r="DI39" i="8"/>
  <c r="BQ39" i="8"/>
  <c r="DI43" i="8"/>
  <c r="FL43" i="8"/>
  <c r="DT47" i="8"/>
  <c r="DI47" i="8"/>
  <c r="FF7" i="8"/>
  <c r="CR7" i="8"/>
  <c r="DC7" i="8"/>
  <c r="CU9" i="8"/>
  <c r="EX9" i="8"/>
  <c r="FI9" i="8"/>
  <c r="BC9" i="8"/>
  <c r="EJ11" i="8"/>
  <c r="EU11" i="8"/>
  <c r="CG11" i="8"/>
  <c r="FQ11" i="8"/>
  <c r="BK11" i="8"/>
  <c r="BV11" i="8"/>
  <c r="DQ12" i="8"/>
  <c r="EM12" i="8"/>
  <c r="EX13" i="8"/>
  <c r="CJ13" i="8"/>
  <c r="CU13" i="8"/>
  <c r="FE14" i="8"/>
  <c r="DB14" i="8"/>
  <c r="CQ14" i="8"/>
  <c r="CU17" i="8"/>
  <c r="CJ17" i="8"/>
  <c r="EX17" i="8"/>
  <c r="BJ18" i="8"/>
  <c r="ET18" i="8"/>
  <c r="EI18" i="8"/>
  <c r="FP18" i="8"/>
  <c r="CF18" i="8"/>
  <c r="DX18" i="8"/>
  <c r="FQ19" i="8"/>
  <c r="EU19" i="8"/>
  <c r="EJ19" i="8"/>
  <c r="BV19" i="8"/>
  <c r="CG19" i="8"/>
  <c r="DY19" i="8"/>
  <c r="FF19" i="8"/>
  <c r="CR19" i="8"/>
  <c r="EE21" i="8"/>
  <c r="BQ21" i="8"/>
  <c r="BF21" i="8"/>
  <c r="DB21" i="8"/>
  <c r="FE21" i="8"/>
  <c r="CQ21" i="8"/>
  <c r="EG23" i="8"/>
  <c r="BS23" i="8"/>
  <c r="FN23" i="8"/>
  <c r="DV23" i="8"/>
  <c r="CD23" i="8"/>
  <c r="ER23" i="8"/>
  <c r="BH23" i="8"/>
  <c r="EC25" i="8"/>
  <c r="CK25" i="8"/>
  <c r="CV25" i="8"/>
  <c r="EY25" i="8"/>
  <c r="BR26" i="8"/>
  <c r="EQ26" i="8"/>
  <c r="FM26" i="8"/>
  <c r="DU26" i="8"/>
  <c r="CC26" i="8"/>
  <c r="EF26" i="8"/>
  <c r="CH27" i="8"/>
  <c r="BW27" i="8"/>
  <c r="EK27" i="8"/>
  <c r="DZ27" i="8"/>
  <c r="CV29" i="8"/>
  <c r="EY29" i="8"/>
  <c r="BD29" i="8"/>
  <c r="EC29" i="8"/>
  <c r="CK29" i="8"/>
  <c r="EN29" i="8"/>
  <c r="FJ29" i="8"/>
  <c r="FQ30" i="8"/>
  <c r="EJ30" i="8"/>
  <c r="BK30" i="8"/>
  <c r="BV30" i="8"/>
  <c r="EU30" i="8"/>
  <c r="CG30" i="8"/>
  <c r="DY30" i="8"/>
  <c r="FF30" i="8"/>
  <c r="DC30" i="8"/>
  <c r="BH31" i="8"/>
  <c r="EG31" i="8"/>
  <c r="FN31" i="8"/>
  <c r="ER31" i="8"/>
  <c r="BS31" i="8"/>
  <c r="FG31" i="8"/>
  <c r="DD31" i="8"/>
  <c r="CS31" i="8"/>
  <c r="ES32" i="8"/>
  <c r="BI32" i="8"/>
  <c r="FO32" i="8"/>
  <c r="EH32" i="8"/>
  <c r="BT32" i="8"/>
  <c r="DW32" i="8"/>
  <c r="CE32" i="8"/>
  <c r="DQ32" i="8"/>
  <c r="BN32" i="8"/>
  <c r="EE33" i="8"/>
  <c r="BF33" i="8"/>
  <c r="BQ33" i="8"/>
  <c r="CK48" i="8"/>
  <c r="CV48" i="8"/>
  <c r="EY48" i="8"/>
  <c r="EF59" i="8"/>
  <c r="CC59" i="8"/>
  <c r="BJ58" i="8"/>
  <c r="CE57" i="8"/>
  <c r="DQ56" i="8"/>
  <c r="EM56" i="8"/>
  <c r="EJ59" i="8"/>
  <c r="EP58" i="8"/>
  <c r="EH57" i="8"/>
  <c r="BK59" i="8"/>
  <c r="ET58" i="8"/>
  <c r="CF58" i="8"/>
  <c r="EB56" i="8"/>
  <c r="FL58" i="8"/>
  <c r="EI58" i="8"/>
  <c r="BC57" i="8"/>
  <c r="BD57" i="8"/>
  <c r="FG56" i="8"/>
  <c r="BW55" i="8"/>
  <c r="FD54" i="8"/>
  <c r="EV53" i="8"/>
  <c r="DY52" i="8"/>
  <c r="CQ51" i="8"/>
  <c r="EC51" i="8"/>
  <c r="FR53" i="8"/>
  <c r="DU52" i="8"/>
  <c r="BR52" i="8"/>
  <c r="DV49" i="8"/>
  <c r="FJ51" i="8"/>
  <c r="EG47" i="8"/>
  <c r="ER49" i="8"/>
  <c r="CO49" i="8"/>
  <c r="BH47" i="8"/>
  <c r="CK46" i="8"/>
  <c r="DZ45" i="8"/>
  <c r="CD45" i="8"/>
  <c r="BT50" i="8"/>
  <c r="DZ42" i="8"/>
  <c r="BJ38" i="8"/>
  <c r="EN37" i="8"/>
  <c r="EV42" i="8"/>
  <c r="BD38" i="8"/>
  <c r="BC37" i="8"/>
  <c r="ET41" i="8"/>
  <c r="EC40" i="8"/>
  <c r="BN36" i="8"/>
  <c r="BH35" i="8"/>
  <c r="FQ34" i="8"/>
  <c r="DF32" i="8"/>
  <c r="EB36" i="8"/>
  <c r="EV35" i="8"/>
  <c r="FR27" i="8"/>
  <c r="BG26" i="8"/>
  <c r="BU18" i="8"/>
  <c r="CN15" i="8"/>
  <c r="EJ4" i="8"/>
  <c r="CG4" i="8"/>
  <c r="FD8" i="8"/>
  <c r="FO8" i="8"/>
  <c r="DO8" i="8"/>
  <c r="FG8" i="8"/>
  <c r="EY10" i="8"/>
  <c r="FJ10" i="8"/>
  <c r="EC10" i="8"/>
  <c r="CK10" i="8"/>
  <c r="CV10" i="8"/>
  <c r="CC11" i="8"/>
  <c r="EF11" i="8"/>
  <c r="FM11" i="8"/>
  <c r="EQ11" i="8"/>
  <c r="BG11" i="8"/>
  <c r="BR11" i="8"/>
  <c r="DU11" i="8"/>
  <c r="DW13" i="8"/>
  <c r="FO13" i="8"/>
  <c r="ES13" i="8"/>
  <c r="BI13" i="8"/>
  <c r="EH13" i="8"/>
  <c r="CE13" i="8"/>
  <c r="BT13" i="8"/>
  <c r="FD13" i="8"/>
  <c r="DA13" i="8"/>
  <c r="CP13" i="8"/>
  <c r="CK14" i="8"/>
  <c r="EY14" i="8"/>
  <c r="CV14" i="8"/>
  <c r="EU15" i="8"/>
  <c r="BK15" i="8"/>
  <c r="EJ15" i="8"/>
  <c r="FQ15" i="8"/>
  <c r="BV15" i="8"/>
  <c r="DY15" i="8"/>
  <c r="CR15" i="8"/>
  <c r="FF15" i="8"/>
  <c r="DC15" i="8"/>
  <c r="EK16" i="8"/>
  <c r="FR16" i="8"/>
  <c r="CH16" i="8"/>
  <c r="EV16" i="8"/>
  <c r="BW16" i="8"/>
  <c r="BL16" i="8"/>
  <c r="DZ16" i="8"/>
  <c r="FG16" i="8"/>
  <c r="DD16" i="8"/>
  <c r="CS16" i="8"/>
  <c r="CB18" i="8"/>
  <c r="BQ18" i="8"/>
  <c r="CK18" i="8"/>
  <c r="CV18" i="8"/>
  <c r="EY18" i="8"/>
  <c r="FB19" i="8"/>
  <c r="CY19" i="8"/>
  <c r="CN19" i="8"/>
  <c r="DC22" i="8"/>
  <c r="CR22" i="8"/>
  <c r="FF22" i="8"/>
  <c r="EC24" i="8"/>
  <c r="BD24" i="8"/>
  <c r="FD24" i="8"/>
  <c r="DA24" i="8"/>
  <c r="CP24" i="8"/>
  <c r="FI27" i="8"/>
  <c r="DQ27" i="8"/>
  <c r="EB27" i="8"/>
  <c r="EM27" i="8"/>
  <c r="BC27" i="8"/>
  <c r="DD27" i="8"/>
  <c r="FG27" i="8"/>
  <c r="CS27" i="8"/>
  <c r="EX28" i="8"/>
  <c r="EB28" i="8"/>
  <c r="EM28" i="8"/>
  <c r="BC28" i="8"/>
  <c r="CJ28" i="8"/>
  <c r="CU28" i="8"/>
  <c r="FI28" i="8"/>
  <c r="DF28" i="8"/>
  <c r="BN28" i="8"/>
  <c r="DQ28" i="8"/>
  <c r="FP29" i="8"/>
  <c r="ET29" i="8"/>
  <c r="BJ29" i="8"/>
  <c r="EI29" i="8"/>
  <c r="DX29" i="8"/>
  <c r="BU29" i="8"/>
  <c r="DG29" i="8"/>
  <c r="BO29" i="8"/>
  <c r="FB30" i="8"/>
  <c r="CY30" i="8"/>
  <c r="CN30" i="8"/>
  <c r="BL31" i="8"/>
  <c r="EV31" i="8"/>
  <c r="EK31" i="8"/>
  <c r="BW31" i="8"/>
  <c r="FR31" i="8"/>
  <c r="CH31" i="8"/>
  <c r="DZ31" i="8"/>
  <c r="EN32" i="8"/>
  <c r="DR32" i="8"/>
  <c r="BD32" i="8"/>
  <c r="EC32" i="8"/>
  <c r="FJ32" i="8"/>
  <c r="EI33" i="8"/>
  <c r="BU33" i="8"/>
  <c r="CF33" i="8"/>
  <c r="ET33" i="8"/>
  <c r="DX33" i="8"/>
  <c r="DM33" i="8"/>
  <c r="EF34" i="8"/>
  <c r="BR34" i="8"/>
  <c r="BG34" i="8"/>
  <c r="EQ34" i="8"/>
  <c r="BY35" i="8"/>
  <c r="EB35" i="8"/>
  <c r="FI35" i="8"/>
  <c r="BC35" i="8"/>
  <c r="CU57" i="8"/>
  <c r="BW56" i="8"/>
  <c r="DZ55" i="8"/>
  <c r="FJ58" i="8"/>
  <c r="CB58" i="8"/>
  <c r="EC57" i="8"/>
  <c r="FM59" i="8"/>
  <c r="DY59" i="8"/>
  <c r="DT58" i="8"/>
  <c r="CN59" i="8"/>
  <c r="DX58" i="8"/>
  <c r="CH56" i="8"/>
  <c r="FC56" i="8"/>
  <c r="DC55" i="8"/>
  <c r="BS55" i="8"/>
  <c r="CF52" i="8"/>
  <c r="FO55" i="8"/>
  <c r="BG52" i="8"/>
  <c r="FQ52" i="8"/>
  <c r="BK52" i="8"/>
  <c r="CZ53" i="8"/>
  <c r="BL53" i="8"/>
  <c r="EQ52" i="8"/>
  <c r="BJ55" i="8"/>
  <c r="EG53" i="8"/>
  <c r="BD51" i="8"/>
  <c r="EB45" i="8"/>
  <c r="EK47" i="8"/>
  <c r="DF50" i="8"/>
  <c r="EN50" i="8"/>
  <c r="FR47" i="8"/>
  <c r="FR45" i="8"/>
  <c r="FN49" i="8"/>
  <c r="FN42" i="8"/>
  <c r="BO41" i="8"/>
  <c r="CE37" i="8"/>
  <c r="BH42" i="8"/>
  <c r="FI40" i="8"/>
  <c r="CZ39" i="8"/>
  <c r="CQ38" i="8"/>
  <c r="FJ37" i="8"/>
  <c r="FM34" i="8"/>
  <c r="CF29" i="8"/>
  <c r="BC36" i="8"/>
  <c r="BO36" i="8"/>
  <c r="DD35" i="8"/>
  <c r="DQ35" i="8"/>
  <c r="DU34" i="8"/>
  <c r="BO33" i="8"/>
  <c r="DD12" i="8"/>
  <c r="EI14" i="8"/>
  <c r="CG15" i="8"/>
  <c r="DG10" i="8"/>
  <c r="CM19" i="8"/>
  <c r="FD9" i="8"/>
  <c r="BK19" i="8"/>
  <c r="DG5" i="8"/>
  <c r="CK5" i="8"/>
  <c r="FB7" i="8"/>
  <c r="CN7" i="8"/>
  <c r="DF9" i="8"/>
  <c r="DQ9" i="8"/>
  <c r="FF11" i="8"/>
  <c r="DC11" i="8"/>
  <c r="BL12" i="8"/>
  <c r="BW12" i="8"/>
  <c r="CH12" i="8"/>
  <c r="FR12" i="8"/>
  <c r="EK12" i="8"/>
  <c r="EV12" i="8"/>
  <c r="DZ12" i="8"/>
  <c r="CO12" i="8"/>
  <c r="CZ12" i="8"/>
  <c r="FC12" i="8"/>
  <c r="EC13" i="8"/>
  <c r="FJ13" i="8"/>
  <c r="EF15" i="8"/>
  <c r="CC15" i="8"/>
  <c r="BR15" i="8"/>
  <c r="DU15" i="8"/>
  <c r="FM15" i="8"/>
  <c r="EQ15" i="8"/>
  <c r="BC16" i="8"/>
  <c r="DQ16" i="8"/>
  <c r="EH17" i="8"/>
  <c r="FO17" i="8"/>
  <c r="BI17" i="8"/>
  <c r="ES17" i="8"/>
  <c r="BT17" i="8"/>
  <c r="CE17" i="8"/>
  <c r="FM19" i="8"/>
  <c r="BG19" i="8"/>
  <c r="EF19" i="8"/>
  <c r="BR19" i="8"/>
  <c r="CC19" i="8"/>
  <c r="DU19" i="8"/>
  <c r="EQ19" i="8"/>
  <c r="EI21" i="8"/>
  <c r="CF21" i="8"/>
  <c r="ET21" i="8"/>
  <c r="BU21" i="8"/>
  <c r="DX21" i="8"/>
  <c r="BJ21" i="8"/>
  <c r="DG21" i="8"/>
  <c r="DR21" i="8"/>
  <c r="EJ22" i="8"/>
  <c r="BV22" i="8"/>
  <c r="FQ22" i="8"/>
  <c r="EU22" i="8"/>
  <c r="CG22" i="8"/>
  <c r="BK22" i="8"/>
  <c r="FC23" i="8"/>
  <c r="CO23" i="8"/>
  <c r="BF25" i="8"/>
  <c r="BQ25" i="8"/>
  <c r="EE25" i="8"/>
  <c r="CY26" i="8"/>
  <c r="FB26" i="8"/>
  <c r="CN26" i="8"/>
  <c r="EC28" i="8"/>
  <c r="BO28" i="8"/>
  <c r="EN28" i="8"/>
  <c r="DR28" i="8"/>
  <c r="BD28" i="8"/>
  <c r="DA28" i="8"/>
  <c r="CP28" i="8"/>
  <c r="FD28" i="8"/>
  <c r="BG30" i="8"/>
  <c r="EF30" i="8"/>
  <c r="CC30" i="8"/>
  <c r="DU30" i="8"/>
  <c r="BR30" i="8"/>
  <c r="BC31" i="8"/>
  <c r="DQ31" i="8"/>
  <c r="EB31" i="8"/>
  <c r="EM31" i="8"/>
  <c r="FI31" i="8"/>
  <c r="CZ31" i="8"/>
  <c r="FC31" i="8"/>
  <c r="CO31" i="8"/>
  <c r="CR59" i="8"/>
  <c r="FP58" i="8"/>
  <c r="CP57" i="8"/>
  <c r="DZ56" i="8"/>
  <c r="BH56" i="8"/>
  <c r="BS56" i="8"/>
  <c r="DV55" i="8"/>
  <c r="DU59" i="8"/>
  <c r="CG59" i="8"/>
  <c r="EX57" i="8"/>
  <c r="DW57" i="8"/>
  <c r="CO56" i="8"/>
  <c r="CS56" i="8"/>
  <c r="EQ59" i="8"/>
  <c r="BO58" i="8"/>
  <c r="FI57" i="8"/>
  <c r="BN57" i="8"/>
  <c r="EK56" i="8"/>
  <c r="FG55" i="8"/>
  <c r="DX54" i="8"/>
  <c r="FF54" i="8"/>
  <c r="DV53" i="8"/>
  <c r="DA54" i="8"/>
  <c r="FC53" i="8"/>
  <c r="CK51" i="8"/>
  <c r="DO55" i="8"/>
  <c r="EH55" i="8"/>
  <c r="DG52" i="8"/>
  <c r="EN52" i="8"/>
  <c r="DW50" i="8"/>
  <c r="CH49" i="8"/>
  <c r="BN50" i="8"/>
  <c r="CF48" i="8"/>
  <c r="BU46" i="8"/>
  <c r="CZ45" i="8"/>
  <c r="BL45" i="8"/>
  <c r="EI48" i="8"/>
  <c r="DA50" i="8"/>
  <c r="FD50" i="8"/>
  <c r="FG49" i="8"/>
  <c r="ET46" i="8"/>
  <c r="CV46" i="8"/>
  <c r="DY44" i="8"/>
  <c r="DB48" i="8"/>
  <c r="CS45" i="8"/>
  <c r="CU40" i="8"/>
  <c r="DZ39" i="8"/>
  <c r="EC38" i="8"/>
  <c r="EY41" i="8"/>
  <c r="DW37" i="8"/>
  <c r="DB43" i="8"/>
  <c r="CU36" i="8"/>
  <c r="FJ33" i="8"/>
  <c r="CD31" i="8"/>
  <c r="DQ36" i="8"/>
  <c r="CR30" i="8"/>
  <c r="CQ25" i="8"/>
  <c r="EH28" i="8"/>
  <c r="DY22" i="8"/>
  <c r="BH16" i="8"/>
  <c r="CO55" i="8"/>
  <c r="EP24" i="8"/>
  <c r="FL24" i="8"/>
  <c r="FL36" i="8"/>
  <c r="CB5" i="8"/>
  <c r="CX9" i="8"/>
  <c r="CX13" i="8"/>
  <c r="CX17" i="8"/>
  <c r="CX22" i="8"/>
  <c r="CX26" i="8"/>
  <c r="EP30" i="8"/>
  <c r="CB34" i="8"/>
  <c r="CX38" i="8"/>
  <c r="EP50" i="8"/>
  <c r="EP56" i="8"/>
  <c r="FO5" i="8"/>
  <c r="FB5" i="8"/>
  <c r="DA8" i="8"/>
  <c r="BN12" i="8"/>
  <c r="BY12" i="8"/>
  <c r="BZ13" i="8"/>
  <c r="BY16" i="8"/>
  <c r="FI23" i="8"/>
  <c r="BY23" i="8"/>
  <c r="BZ24" i="8"/>
  <c r="BN27" i="8"/>
  <c r="BY27" i="8"/>
  <c r="BZ28" i="8"/>
  <c r="BN31" i="8"/>
  <c r="BO32" i="8"/>
  <c r="BN35" i="8"/>
  <c r="EJ52" i="8"/>
  <c r="CY52" i="8"/>
  <c r="DC52" i="8"/>
  <c r="BL54" i="8"/>
  <c r="FE54" i="8"/>
  <c r="FD55" i="8"/>
  <c r="EV55" i="8"/>
  <c r="BY56" i="8"/>
  <c r="BO57" i="8"/>
  <c r="BZ57" i="8"/>
  <c r="CY8" i="8"/>
  <c r="EJ8" i="8"/>
  <c r="BO11" i="8"/>
  <c r="BN14" i="8"/>
  <c r="EC19" i="8"/>
  <c r="EM21" i="8"/>
  <c r="EN22" i="8"/>
  <c r="EM25" i="8"/>
  <c r="BC29" i="8"/>
  <c r="BO30" i="8"/>
  <c r="BN33" i="8"/>
  <c r="BN51" i="8"/>
  <c r="DO54" i="8"/>
  <c r="BN58" i="8"/>
  <c r="EC59" i="8"/>
  <c r="BO38" i="8"/>
  <c r="CM7" i="8"/>
  <c r="FL7" i="8"/>
  <c r="EP7" i="8"/>
  <c r="FA7" i="8"/>
  <c r="CM11" i="8"/>
  <c r="FA11" i="8"/>
  <c r="CM15" i="8"/>
  <c r="FA15" i="8"/>
  <c r="CX44" i="8"/>
  <c r="EP44" i="8"/>
  <c r="BF44" i="8"/>
  <c r="FL44" i="8"/>
  <c r="CM58" i="8"/>
  <c r="CX58" i="8"/>
  <c r="EP46" i="8"/>
  <c r="CX46" i="8"/>
  <c r="FA58" i="8"/>
  <c r="EP52" i="8"/>
  <c r="CM48" i="8"/>
  <c r="DT39" i="8"/>
  <c r="CX36" i="8"/>
  <c r="BF36" i="8"/>
  <c r="EP32" i="8"/>
  <c r="BF32" i="8"/>
  <c r="CX24" i="8"/>
  <c r="CX11" i="8"/>
  <c r="CM44" i="8"/>
  <c r="FA44" i="8"/>
  <c r="BQ47" i="8"/>
  <c r="DC6" i="8"/>
  <c r="CR6" i="8"/>
  <c r="FI7" i="8"/>
  <c r="EB7" i="8"/>
  <c r="EG7" i="8"/>
  <c r="BS7" i="8"/>
  <c r="FR7" i="8"/>
  <c r="BW7" i="8"/>
  <c r="CS7" i="8"/>
  <c r="DD7" i="8"/>
  <c r="EC8" i="8"/>
  <c r="EN8" i="8"/>
  <c r="BO8" i="8"/>
  <c r="DR8" i="8"/>
  <c r="BI8" i="8"/>
  <c r="CE8" i="8"/>
  <c r="BT8" i="8"/>
  <c r="EP9" i="8"/>
  <c r="DX9" i="8"/>
  <c r="BJ9" i="8"/>
  <c r="CF9" i="8"/>
  <c r="BU9" i="8"/>
  <c r="EI9" i="8"/>
  <c r="CK9" i="8"/>
  <c r="CV9" i="8"/>
  <c r="EY9" i="8"/>
  <c r="EF10" i="8"/>
  <c r="CC10" i="8"/>
  <c r="BG10" i="8"/>
  <c r="FM10" i="8"/>
  <c r="BR10" i="8"/>
  <c r="EJ10" i="8"/>
  <c r="EU10" i="8"/>
  <c r="CG10" i="8"/>
  <c r="BK10" i="8"/>
  <c r="FB10" i="8"/>
  <c r="CY10" i="8"/>
  <c r="FF10" i="8"/>
  <c r="CR10" i="8"/>
  <c r="DC10" i="8"/>
  <c r="EM11" i="8"/>
  <c r="DQ11" i="8"/>
  <c r="FI11" i="8"/>
  <c r="BC11" i="8"/>
  <c r="EG11" i="8"/>
  <c r="DV11" i="8"/>
  <c r="FN11" i="8"/>
  <c r="EK11" i="8"/>
  <c r="CH11" i="8"/>
  <c r="CO11" i="8"/>
  <c r="FC11" i="8"/>
  <c r="FG11" i="8"/>
  <c r="CS11" i="8"/>
  <c r="DD11" i="8"/>
  <c r="BZ12" i="8"/>
  <c r="DR12" i="8"/>
  <c r="EH12" i="8"/>
  <c r="ES12" i="8"/>
  <c r="CE12" i="8"/>
  <c r="FO12" i="8"/>
  <c r="CJ12" i="8"/>
  <c r="EX12" i="8"/>
  <c r="EB12" i="8"/>
  <c r="CU12" i="8"/>
  <c r="DA12" i="8"/>
  <c r="CP12" i="8"/>
  <c r="CB13" i="8"/>
  <c r="BF13" i="8"/>
  <c r="ET13" i="8"/>
  <c r="EI13" i="8"/>
  <c r="CF13" i="8"/>
  <c r="BU13" i="8"/>
  <c r="BJ13" i="8"/>
  <c r="EY13" i="8"/>
  <c r="CK13" i="8"/>
  <c r="CQ13" i="8"/>
  <c r="DB13" i="8"/>
  <c r="DG13" i="8"/>
  <c r="DR13" i="8"/>
  <c r="BO13" i="8"/>
  <c r="EQ14" i="8"/>
  <c r="BR14" i="8"/>
  <c r="FM14" i="8"/>
  <c r="EF14" i="8"/>
  <c r="CC14" i="8"/>
  <c r="BG14" i="8"/>
  <c r="EU14" i="8"/>
  <c r="BV14" i="8"/>
  <c r="EJ14" i="8"/>
  <c r="CG14" i="8"/>
  <c r="DC14" i="8"/>
  <c r="FF14" i="8"/>
  <c r="CR14" i="8"/>
  <c r="BH15" i="8"/>
  <c r="EG15" i="8"/>
  <c r="FN15" i="8"/>
  <c r="CD15" i="8"/>
  <c r="BW15" i="8"/>
  <c r="EV15" i="8"/>
  <c r="BL15" i="8"/>
  <c r="FR15" i="8"/>
  <c r="CH15" i="8"/>
  <c r="CZ15" i="8"/>
  <c r="FC15" i="8"/>
  <c r="DR16" i="8"/>
  <c r="EC16" i="8"/>
  <c r="BT16" i="8"/>
  <c r="BI16" i="8"/>
  <c r="ES16" i="8"/>
  <c r="CE16" i="8"/>
  <c r="DW16" i="8"/>
  <c r="CU16" i="8"/>
  <c r="FI16" i="8"/>
  <c r="EB16" i="8"/>
  <c r="EX16" i="8"/>
  <c r="EM16" i="8"/>
  <c r="DA16" i="8"/>
  <c r="CP16" i="8"/>
  <c r="DF16" i="8"/>
  <c r="BN16" i="8"/>
  <c r="BF17" i="8"/>
  <c r="CB17" i="8"/>
  <c r="FP17" i="8"/>
  <c r="BJ17" i="8"/>
  <c r="CF17" i="8"/>
  <c r="DX17" i="8"/>
  <c r="CV17" i="8"/>
  <c r="CK17" i="8"/>
  <c r="FJ17" i="8"/>
  <c r="EY17" i="8"/>
  <c r="EC17" i="8"/>
  <c r="BO17" i="8"/>
  <c r="DG17" i="8"/>
  <c r="DR17" i="8"/>
  <c r="BR18" i="8"/>
  <c r="FM18" i="8"/>
  <c r="EF18" i="8"/>
  <c r="BG18" i="8"/>
  <c r="CC18" i="8"/>
  <c r="FQ18" i="8"/>
  <c r="EU18" i="8"/>
  <c r="CR18" i="8"/>
  <c r="FF18" i="8"/>
  <c r="BS19" i="8"/>
  <c r="EG19" i="8"/>
  <c r="FN19" i="8"/>
  <c r="DV19" i="8"/>
  <c r="FR19" i="8"/>
  <c r="EK19" i="8"/>
  <c r="CH19" i="8"/>
  <c r="DZ19" i="8"/>
  <c r="BH20" i="8"/>
  <c r="BS20" i="8"/>
  <c r="EU21" i="8"/>
  <c r="EJ21" i="8"/>
  <c r="CY21" i="8"/>
  <c r="CN21" i="8"/>
  <c r="BY22" i="8"/>
  <c r="DQ22" i="8"/>
  <c r="ER22" i="8"/>
  <c r="EG22" i="8"/>
  <c r="CZ22" i="8"/>
  <c r="CO22" i="8"/>
  <c r="ES23" i="8"/>
  <c r="EH23" i="8"/>
  <c r="DA23" i="8"/>
  <c r="CP23" i="8"/>
  <c r="DQ23" i="8"/>
  <c r="BN23" i="8"/>
  <c r="EU25" i="8"/>
  <c r="BV25" i="8"/>
  <c r="BL26" i="8"/>
  <c r="EK26" i="8"/>
  <c r="BW26" i="8"/>
  <c r="EH27" i="8"/>
  <c r="BT27" i="8"/>
  <c r="BQ28" i="8"/>
  <c r="EP28" i="8"/>
  <c r="FL28" i="8"/>
  <c r="BN30" i="8"/>
  <c r="FI30" i="8"/>
  <c r="DQ30" i="8"/>
  <c r="BY30" i="8"/>
  <c r="EX31" i="8"/>
  <c r="CU31" i="8"/>
  <c r="EY32" i="8"/>
  <c r="CV32" i="8"/>
  <c r="DV34" i="8"/>
  <c r="BS34" i="8"/>
  <c r="EG34" i="8"/>
  <c r="FE37" i="8"/>
  <c r="CQ37" i="8"/>
  <c r="CN38" i="8"/>
  <c r="FB38" i="8"/>
  <c r="FO39" i="8"/>
  <c r="BI39" i="8"/>
  <c r="EE40" i="8"/>
  <c r="BJ40" i="8"/>
  <c r="FP40" i="8"/>
  <c r="CV40" i="8"/>
  <c r="EN40" i="8"/>
  <c r="EY40" i="8"/>
  <c r="BG41" i="8"/>
  <c r="EQ41" i="8"/>
  <c r="EF41" i="8"/>
  <c r="FM41" i="8"/>
  <c r="EJ41" i="8"/>
  <c r="EU41" i="8"/>
  <c r="BK41" i="8"/>
  <c r="FQ41" i="8"/>
  <c r="CR41" i="8"/>
  <c r="FF41" i="8"/>
  <c r="CE42" i="8"/>
  <c r="BT42" i="8"/>
  <c r="FR44" i="8"/>
  <c r="BW44" i="8"/>
  <c r="DZ44" i="8"/>
  <c r="EX45" i="8"/>
  <c r="FI45" i="8"/>
  <c r="CX52" i="8"/>
  <c r="FL52" i="8"/>
  <c r="EE52" i="8"/>
  <c r="BQ51" i="8"/>
  <c r="CX50" i="8"/>
  <c r="FL48" i="8"/>
  <c r="EP48" i="8"/>
  <c r="CM32" i="8"/>
  <c r="CX30" i="8"/>
  <c r="DY25" i="8"/>
  <c r="DX24" i="8"/>
  <c r="CB26" i="8"/>
  <c r="FR26" i="8"/>
  <c r="DR24" i="8"/>
  <c r="BH22" i="8"/>
  <c r="DT18" i="8"/>
  <c r="CJ27" i="8"/>
  <c r="ER26" i="8"/>
  <c r="FJ24" i="8"/>
  <c r="EN23" i="8"/>
  <c r="CJ23" i="8"/>
  <c r="FG22" i="8"/>
  <c r="EM22" i="8"/>
  <c r="BW22" i="8"/>
  <c r="FF21" i="8"/>
  <c r="BR21" i="8"/>
  <c r="EV19" i="8"/>
  <c r="BH19" i="8"/>
  <c r="EI28" i="8"/>
  <c r="EP26" i="8"/>
  <c r="BK25" i="8"/>
  <c r="FE24" i="8"/>
  <c r="EN24" i="8"/>
  <c r="CU23" i="8"/>
  <c r="FR22" i="8"/>
  <c r="DV22" i="8"/>
  <c r="DY21" i="8"/>
  <c r="CG21" i="8"/>
  <c r="DC29" i="8"/>
  <c r="BU28" i="8"/>
  <c r="BS26" i="8"/>
  <c r="CK24" i="8"/>
  <c r="FI22" i="8"/>
  <c r="CS22" i="8"/>
  <c r="DU18" i="8"/>
  <c r="CG18" i="8"/>
  <c r="BD17" i="8"/>
  <c r="DU14" i="8"/>
  <c r="BH11" i="8"/>
  <c r="EN16" i="8"/>
  <c r="BT12" i="8"/>
  <c r="DC18" i="8"/>
  <c r="CN18" i="8"/>
  <c r="FP13" i="8"/>
  <c r="BO12" i="8"/>
  <c r="DZ11" i="8"/>
  <c r="DY10" i="8"/>
  <c r="DD15" i="8"/>
  <c r="EM15" i="8"/>
  <c r="FI12" i="8"/>
  <c r="DZ7" i="8"/>
  <c r="EQ10" i="8"/>
  <c r="ET9" i="8"/>
  <c r="EH8" i="8"/>
  <c r="EM7" i="8"/>
  <c r="ES8" i="8"/>
  <c r="EN13" i="8"/>
  <c r="CN10" i="8"/>
  <c r="CU39" i="8"/>
  <c r="BF58" i="8"/>
  <c r="FA52" i="8"/>
  <c r="DT51" i="8"/>
  <c r="EE48" i="8"/>
  <c r="CB46" i="8"/>
  <c r="CX32" i="8"/>
  <c r="CB30" i="8"/>
  <c r="BK21" i="8"/>
  <c r="DV20" i="8"/>
  <c r="CD20" i="8"/>
  <c r="EM26" i="8"/>
  <c r="CO26" i="8"/>
  <c r="EJ25" i="8"/>
  <c r="BO24" i="8"/>
  <c r="FD23" i="8"/>
  <c r="EB23" i="8"/>
  <c r="FC22" i="8"/>
  <c r="BS22" i="8"/>
  <c r="BC22" i="8"/>
  <c r="FB21" i="8"/>
  <c r="ER19" i="8"/>
  <c r="EE28" i="8"/>
  <c r="DF27" i="8"/>
  <c r="EG26" i="8"/>
  <c r="FO23" i="8"/>
  <c r="EM23" i="8"/>
  <c r="CE23" i="8"/>
  <c r="FN22" i="8"/>
  <c r="BN22" i="8"/>
  <c r="DU21" i="8"/>
  <c r="CC21" i="8"/>
  <c r="EM19" i="8"/>
  <c r="EU29" i="8"/>
  <c r="BC26" i="8"/>
  <c r="FF25" i="8"/>
  <c r="FQ25" i="8"/>
  <c r="CR21" i="8"/>
  <c r="CX19" i="8"/>
  <c r="DZ15" i="8"/>
  <c r="ET17" i="8"/>
  <c r="EH16" i="8"/>
  <c r="DT14" i="8"/>
  <c r="EE7" i="8"/>
  <c r="EJ18" i="8"/>
  <c r="FB14" i="8"/>
  <c r="CY14" i="8"/>
  <c r="EP13" i="8"/>
  <c r="FR11" i="8"/>
  <c r="CD11" i="8"/>
  <c r="DU10" i="8"/>
  <c r="CO15" i="8"/>
  <c r="BC12" i="8"/>
  <c r="EV11" i="8"/>
  <c r="FP9" i="8"/>
  <c r="BF9" i="8"/>
  <c r="CX5" i="8"/>
  <c r="BD8" i="8"/>
  <c r="BD13" i="8"/>
  <c r="EE58" i="8"/>
  <c r="FQ14" i="8"/>
  <c r="BV18" i="8"/>
  <c r="CZ55" i="8"/>
  <c r="FN55" i="8"/>
  <c r="CV57" i="8"/>
  <c r="FJ57" i="8"/>
  <c r="BS59" i="8"/>
  <c r="BH59" i="8"/>
  <c r="DM54" i="8"/>
  <c r="FB58" i="8"/>
  <c r="DN52" i="8"/>
  <c r="CR52" i="8"/>
  <c r="FF58" i="8"/>
  <c r="EV6" i="8"/>
  <c r="DQ7" i="8"/>
  <c r="ET8" i="8"/>
  <c r="CQ8" i="8"/>
  <c r="BZ8" i="8"/>
  <c r="BY11" i="8"/>
  <c r="FJ12" i="8"/>
  <c r="EG20" i="8"/>
  <c r="CS52" i="8"/>
  <c r="FQ54" i="8"/>
  <c r="FF55" i="8"/>
  <c r="CY5" i="4"/>
  <c r="EP11" i="8"/>
  <c r="EE44" i="8"/>
  <c r="BF52" i="8"/>
  <c r="EV54" i="8"/>
  <c r="CZ54" i="8"/>
  <c r="BC5" i="8"/>
  <c r="CF5" i="8"/>
  <c r="BQ6" i="8"/>
  <c r="BD6" i="8"/>
  <c r="FA10" i="8"/>
  <c r="FL23" i="8"/>
  <c r="FA35" i="8"/>
  <c r="FA51" i="8"/>
  <c r="FA17" i="8"/>
  <c r="DT46" i="8"/>
  <c r="FL56" i="8"/>
  <c r="FL25" i="8"/>
  <c r="FA29" i="8"/>
  <c r="CX53" i="8"/>
  <c r="EQ4" i="8"/>
  <c r="FM4" i="8"/>
  <c r="FQ4" i="8"/>
  <c r="EU4" i="8"/>
  <c r="CY4" i="8"/>
  <c r="FB4" i="8"/>
  <c r="CM6" i="8"/>
  <c r="CX6" i="8"/>
  <c r="DJ4" i="4"/>
  <c r="BS5" i="8"/>
  <c r="CC4" i="8"/>
  <c r="EF4" i="8"/>
  <c r="CN4" i="8"/>
  <c r="EB5" i="8"/>
  <c r="EE47" i="8"/>
  <c r="CZ4" i="4"/>
  <c r="CZ5" i="2" s="1"/>
  <c r="EP25" i="8"/>
  <c r="BV4" i="8"/>
  <c r="DY4" i="8"/>
  <c r="DQ5" i="8"/>
  <c r="ES7" i="8"/>
  <c r="FO7" i="8"/>
  <c r="EH7" i="8"/>
  <c r="CU7" i="8"/>
  <c r="CJ7" i="8"/>
  <c r="BK9" i="8"/>
  <c r="FQ9" i="8"/>
  <c r="EU9" i="8"/>
  <c r="FF9" i="8"/>
  <c r="DC9" i="8"/>
  <c r="ER10" i="8"/>
  <c r="FN10" i="8"/>
  <c r="CZ10" i="8"/>
  <c r="FC10" i="8"/>
  <c r="FG10" i="8"/>
  <c r="DD10" i="8"/>
  <c r="FO11" i="8"/>
  <c r="ES11" i="8"/>
  <c r="BI11" i="8"/>
  <c r="CU11" i="8"/>
  <c r="EB11" i="8"/>
  <c r="FD11" i="8"/>
  <c r="DA11" i="8"/>
  <c r="FP12" i="8"/>
  <c r="BJ12" i="8"/>
  <c r="DU13" i="8"/>
  <c r="BG13" i="8"/>
  <c r="EG14" i="8"/>
  <c r="CD14" i="8"/>
  <c r="FP16" i="8"/>
  <c r="EI16" i="8"/>
  <c r="DU17" i="8"/>
  <c r="BR17" i="8"/>
  <c r="FB37" i="8"/>
  <c r="CN37" i="8"/>
  <c r="CC40" i="8"/>
  <c r="EQ40" i="8"/>
  <c r="EQ57" i="8"/>
  <c r="CC57" i="8"/>
  <c r="DV14" i="8"/>
  <c r="FN14" i="8"/>
  <c r="CS14" i="8"/>
  <c r="EJ13" i="8"/>
  <c r="BD12" i="8"/>
  <c r="DW11" i="8"/>
  <c r="CE7" i="8"/>
  <c r="BY14" i="8"/>
  <c r="BN11" i="8"/>
  <c r="EI12" i="8"/>
  <c r="EJ9" i="8"/>
  <c r="EI8" i="8"/>
  <c r="BR4" i="8"/>
  <c r="FP8" i="8"/>
  <c r="FR6" i="8"/>
  <c r="DU4" i="8"/>
  <c r="CV12" i="8"/>
  <c r="BW10" i="8"/>
  <c r="BS10" i="8"/>
  <c r="BR9" i="8"/>
  <c r="FG21" i="8"/>
  <c r="FQ13" i="8"/>
  <c r="EN11" i="8"/>
  <c r="BT10" i="8"/>
  <c r="FO10" i="8"/>
  <c r="CU14" i="8"/>
  <c r="CJ14" i="8"/>
  <c r="CO17" i="8"/>
  <c r="FC17" i="8"/>
  <c r="CS17" i="8"/>
  <c r="FG17" i="8"/>
  <c r="EF27" i="8"/>
  <c r="FM27" i="8"/>
  <c r="CD36" i="8"/>
  <c r="DV36" i="8"/>
  <c r="CT5" i="4"/>
  <c r="BT46" i="8"/>
  <c r="EP42" i="8"/>
  <c r="CY49" i="8"/>
  <c r="BO4" i="8"/>
  <c r="DX5" i="8"/>
  <c r="BG5" i="8"/>
  <c r="CO5" i="8"/>
  <c r="BW5" i="8"/>
  <c r="BN6" i="8"/>
  <c r="EG6" i="8"/>
  <c r="DZ6" i="8"/>
  <c r="BC7" i="8"/>
  <c r="DF8" i="8"/>
  <c r="BD27" i="8"/>
  <c r="FJ31" i="8"/>
  <c r="ET54" i="8"/>
  <c r="BQ57" i="8"/>
  <c r="DC6" i="4"/>
  <c r="EQ6" i="4"/>
  <c r="BQ43" i="8"/>
  <c r="CD6" i="8"/>
  <c r="BH6" i="8"/>
  <c r="BL7" i="8"/>
  <c r="ER7" i="8"/>
  <c r="BL6" i="8"/>
  <c r="FN6" i="8"/>
  <c r="EP5" i="8"/>
  <c r="EM6" i="8"/>
  <c r="FN5" i="8"/>
  <c r="BD4" i="8"/>
  <c r="FO4" i="8"/>
  <c r="CZ7" i="8"/>
  <c r="BS6" i="8"/>
  <c r="DO5" i="4"/>
  <c r="CP5" i="4"/>
  <c r="FA34" i="8"/>
  <c r="CM50" i="8"/>
  <c r="DI12" i="8"/>
  <c r="CX21" i="8"/>
  <c r="CX33" i="8"/>
  <c r="FA41" i="8"/>
  <c r="DI49" i="8"/>
  <c r="FL53" i="8"/>
  <c r="CO4" i="4"/>
  <c r="CO5" i="2" s="1"/>
  <c r="FN7" i="8"/>
  <c r="CD7" i="8"/>
  <c r="DQ6" i="8"/>
  <c r="BC6" i="8"/>
  <c r="EV7" i="8"/>
  <c r="FF6" i="8"/>
  <c r="ES4" i="8"/>
  <c r="DA4" i="8"/>
  <c r="DV7" i="8"/>
  <c r="FD4" i="8"/>
  <c r="CJ4" i="8"/>
  <c r="DW4" i="8"/>
  <c r="ER5" i="8"/>
  <c r="DZ5" i="8"/>
  <c r="FB8" i="8"/>
  <c r="EM9" i="8"/>
  <c r="BD10" i="8"/>
  <c r="FI24" i="8"/>
  <c r="BR6" i="8"/>
  <c r="DG6" i="4"/>
  <c r="A81" i="2"/>
  <c r="A44" i="2"/>
  <c r="I44" i="2"/>
  <c r="Q44" i="2"/>
  <c r="U44" i="2"/>
  <c r="Y44" i="2"/>
  <c r="AC44" i="2"/>
  <c r="AG44" i="2"/>
  <c r="AK44" i="2"/>
  <c r="AO44" i="2"/>
  <c r="AS44" i="2"/>
  <c r="AW44" i="2"/>
  <c r="BA44" i="2"/>
  <c r="BE44" i="2"/>
  <c r="BI44" i="2"/>
  <c r="BM44" i="2"/>
  <c r="BQ44" i="2"/>
  <c r="BU44" i="2"/>
  <c r="BY44" i="2"/>
  <c r="CC44" i="2"/>
  <c r="CG44" i="2"/>
  <c r="CK44" i="2"/>
  <c r="CO44" i="2"/>
  <c r="CS44" i="2"/>
  <c r="CW44" i="2"/>
  <c r="DA44" i="2"/>
  <c r="DE44" i="2"/>
  <c r="DI44" i="2"/>
  <c r="DM44" i="2"/>
  <c r="DQ44" i="2"/>
  <c r="DU44" i="2"/>
  <c r="DY44" i="2"/>
  <c r="EC44" i="2"/>
  <c r="EG44" i="2"/>
  <c r="EK44" i="2"/>
  <c r="EO44" i="2"/>
  <c r="ES44" i="2"/>
  <c r="EW44" i="2"/>
  <c r="FA44" i="2"/>
  <c r="FE44" i="2"/>
  <c r="FI44" i="2"/>
  <c r="FM44" i="2"/>
  <c r="FQ44" i="2"/>
  <c r="GY44" i="2"/>
  <c r="HC44" i="2"/>
  <c r="C45" i="2"/>
  <c r="O45" i="2"/>
  <c r="S45" i="2"/>
  <c r="W45" i="2"/>
  <c r="AA45" i="2"/>
  <c r="AE45" i="2"/>
  <c r="AI45" i="2"/>
  <c r="AM45" i="2"/>
  <c r="AQ45" i="2"/>
  <c r="AU45" i="2"/>
  <c r="AY45" i="2"/>
  <c r="BC45" i="2"/>
  <c r="CM45" i="2"/>
  <c r="CU45" i="2"/>
  <c r="EE45" i="2"/>
  <c r="EM45" i="2"/>
  <c r="B44" i="2"/>
  <c r="N44" i="2"/>
  <c r="R44" i="2"/>
  <c r="V44" i="2"/>
  <c r="Z44" i="2"/>
  <c r="AD44" i="2"/>
  <c r="AH44" i="2"/>
  <c r="AL44" i="2"/>
  <c r="AP44" i="2"/>
  <c r="AT44" i="2"/>
  <c r="AX44" i="2"/>
  <c r="BB44" i="2"/>
  <c r="BF44" i="2"/>
  <c r="BJ44" i="2"/>
  <c r="BN44" i="2"/>
  <c r="BR44" i="2"/>
  <c r="BV44" i="2"/>
  <c r="BZ44" i="2"/>
  <c r="CD44" i="2"/>
  <c r="CH44" i="2"/>
  <c r="CL44" i="2"/>
  <c r="CP44" i="2"/>
  <c r="CT44" i="2"/>
  <c r="CX44" i="2"/>
  <c r="DB44" i="2"/>
  <c r="DF44" i="2"/>
  <c r="DJ44" i="2"/>
  <c r="DN44" i="2"/>
  <c r="DR44" i="2"/>
  <c r="DV44" i="2"/>
  <c r="DZ44" i="2"/>
  <c r="ED44" i="2"/>
  <c r="EH44" i="2"/>
  <c r="EL44" i="2"/>
  <c r="EP44" i="2"/>
  <c r="ET44" i="2"/>
  <c r="EX44" i="2"/>
  <c r="FB44" i="2"/>
  <c r="FF44" i="2"/>
  <c r="FJ44" i="2"/>
  <c r="FN44" i="2"/>
  <c r="FR44" i="2"/>
  <c r="GZ44" i="2"/>
  <c r="HD44" i="2"/>
  <c r="D45" i="2"/>
  <c r="P45" i="2"/>
  <c r="T45" i="2"/>
  <c r="X45" i="2"/>
  <c r="AB45" i="2"/>
  <c r="AF45" i="2"/>
  <c r="AJ45" i="2"/>
  <c r="AN45" i="2"/>
  <c r="AR45" i="2"/>
  <c r="AV45" i="2"/>
  <c r="AZ45" i="2"/>
  <c r="CB45" i="2"/>
  <c r="CJ45" i="2"/>
  <c r="DT45" i="2"/>
  <c r="EB45" i="2"/>
  <c r="FL45" i="2"/>
  <c r="C44" i="2"/>
  <c r="S44" i="2"/>
  <c r="AA44" i="2"/>
  <c r="AI44" i="2"/>
  <c r="AQ44" i="2"/>
  <c r="AY44" i="2"/>
  <c r="BG44" i="2"/>
  <c r="BO44" i="2"/>
  <c r="BW44" i="2"/>
  <c r="CE44" i="2"/>
  <c r="CM44" i="2"/>
  <c r="CU44" i="2"/>
  <c r="DC44" i="2"/>
  <c r="DK44" i="2"/>
  <c r="DS44" i="2"/>
  <c r="EA44" i="2"/>
  <c r="EI44" i="2"/>
  <c r="EQ44" i="2"/>
  <c r="EY44" i="2"/>
  <c r="FG44" i="2"/>
  <c r="FO44" i="2"/>
  <c r="HA44" i="2"/>
  <c r="I45" i="2"/>
  <c r="U45" i="2"/>
  <c r="AC45" i="2"/>
  <c r="AK45" i="2"/>
  <c r="AS45" i="2"/>
  <c r="BA45" i="2"/>
  <c r="BQ45" i="2"/>
  <c r="BY45" i="2"/>
  <c r="FA45" i="2"/>
  <c r="FI45" i="2"/>
  <c r="GY45" i="2"/>
  <c r="HC45" i="2"/>
  <c r="B46" i="2"/>
  <c r="N46" i="2"/>
  <c r="R46" i="2"/>
  <c r="V46" i="2"/>
  <c r="Z46" i="2"/>
  <c r="AD46" i="2"/>
  <c r="AH46" i="2"/>
  <c r="AL46" i="2"/>
  <c r="AP46" i="2"/>
  <c r="AT46" i="2"/>
  <c r="AX46" i="2"/>
  <c r="BB46" i="2"/>
  <c r="BF46" i="2"/>
  <c r="BN46" i="2"/>
  <c r="CX46" i="2"/>
  <c r="DF46" i="2"/>
  <c r="EP46" i="2"/>
  <c r="EX46" i="2"/>
  <c r="D44" i="2"/>
  <c r="T44" i="2"/>
  <c r="AB44" i="2"/>
  <c r="AJ44" i="2"/>
  <c r="AR44" i="2"/>
  <c r="AZ44" i="2"/>
  <c r="BH44" i="2"/>
  <c r="BP44" i="2"/>
  <c r="BX44" i="2"/>
  <c r="CF44" i="2"/>
  <c r="CN44" i="2"/>
  <c r="CV44" i="2"/>
  <c r="DD44" i="2"/>
  <c r="DL44" i="2"/>
  <c r="DT44" i="2"/>
  <c r="EB44" i="2"/>
  <c r="EJ44" i="2"/>
  <c r="ER44" i="2"/>
  <c r="EZ44" i="2"/>
  <c r="FH44" i="2"/>
  <c r="FP44" i="2"/>
  <c r="HB44" i="2"/>
  <c r="N45" i="2"/>
  <c r="V45" i="2"/>
  <c r="AD45" i="2"/>
  <c r="AL45" i="2"/>
  <c r="AT45" i="2"/>
  <c r="BB45" i="2"/>
  <c r="CX45" i="2"/>
  <c r="DF45" i="2"/>
  <c r="GZ45" i="2"/>
  <c r="HD45" i="2"/>
  <c r="C46" i="2"/>
  <c r="O46" i="2"/>
  <c r="S46" i="2"/>
  <c r="W46" i="2"/>
  <c r="AA46" i="2"/>
  <c r="AE46" i="2"/>
  <c r="AI46" i="2"/>
  <c r="AM46" i="2"/>
  <c r="AQ46" i="2"/>
  <c r="AU46" i="2"/>
  <c r="AY46" i="2"/>
  <c r="BC46" i="2"/>
  <c r="CM46" i="2"/>
  <c r="CU46" i="2"/>
  <c r="EE46" i="2"/>
  <c r="EM46" i="2"/>
  <c r="HA46" i="2"/>
  <c r="O44" i="2"/>
  <c r="AE44" i="2"/>
  <c r="AU44" i="2"/>
  <c r="BK44" i="2"/>
  <c r="CA44" i="2"/>
  <c r="CQ44" i="2"/>
  <c r="DG44" i="2"/>
  <c r="DW44" i="2"/>
  <c r="EM44" i="2"/>
  <c r="FC44" i="2"/>
  <c r="FS44" i="2"/>
  <c r="Q45" i="2"/>
  <c r="AG45" i="2"/>
  <c r="AW45" i="2"/>
  <c r="DI45" i="2"/>
  <c r="P46" i="2"/>
  <c r="X46" i="2"/>
  <c r="AF46" i="2"/>
  <c r="AN46" i="2"/>
  <c r="AV46" i="2"/>
  <c r="CB46" i="2"/>
  <c r="CJ46" i="2"/>
  <c r="FL46" i="2"/>
  <c r="GZ46" i="2"/>
  <c r="A47" i="2"/>
  <c r="I47" i="2"/>
  <c r="Q47" i="2"/>
  <c r="U47" i="2"/>
  <c r="Y47" i="2"/>
  <c r="AC47" i="2"/>
  <c r="AG47" i="2"/>
  <c r="AK47" i="2"/>
  <c r="AO47" i="2"/>
  <c r="AS47" i="2"/>
  <c r="AW47" i="2"/>
  <c r="BA47" i="2"/>
  <c r="BQ47" i="2"/>
  <c r="BY47" i="2"/>
  <c r="DI47" i="2"/>
  <c r="DQ47" i="2"/>
  <c r="FA47" i="2"/>
  <c r="FI47" i="2"/>
  <c r="GY47" i="2"/>
  <c r="HC47" i="2"/>
  <c r="B48" i="2"/>
  <c r="N48" i="2"/>
  <c r="R48" i="2"/>
  <c r="V48" i="2"/>
  <c r="Z48" i="2"/>
  <c r="AD48" i="2"/>
  <c r="AH48" i="2"/>
  <c r="AL48" i="2"/>
  <c r="AP48" i="2"/>
  <c r="AT48" i="2"/>
  <c r="AX48" i="2"/>
  <c r="BB48" i="2"/>
  <c r="BF48" i="2"/>
  <c r="BN48" i="2"/>
  <c r="CX48" i="2"/>
  <c r="DF48" i="2"/>
  <c r="EP48" i="2"/>
  <c r="EX48" i="2"/>
  <c r="GZ48" i="2"/>
  <c r="HD48" i="2"/>
  <c r="D49" i="2"/>
  <c r="P49" i="2"/>
  <c r="T49" i="2"/>
  <c r="X49" i="2"/>
  <c r="AB49" i="2"/>
  <c r="AF49" i="2"/>
  <c r="AJ49" i="2"/>
  <c r="AN49" i="2"/>
  <c r="AR49" i="2"/>
  <c r="AV49" i="2"/>
  <c r="AZ49" i="2"/>
  <c r="CB49" i="2"/>
  <c r="CJ49" i="2"/>
  <c r="DT49" i="2"/>
  <c r="P44" i="2"/>
  <c r="AF44" i="2"/>
  <c r="AV44" i="2"/>
  <c r="BL44" i="2"/>
  <c r="CB44" i="2"/>
  <c r="CR44" i="2"/>
  <c r="DH44" i="2"/>
  <c r="DX44" i="2"/>
  <c r="EN44" i="2"/>
  <c r="FD44" i="2"/>
  <c r="GX44" i="2"/>
  <c r="R45" i="2"/>
  <c r="AH45" i="2"/>
  <c r="AX45" i="2"/>
  <c r="BN45" i="2"/>
  <c r="EP45" i="2"/>
  <c r="GX45" i="2"/>
  <c r="A46" i="2"/>
  <c r="Q46" i="2"/>
  <c r="Y46" i="2"/>
  <c r="AG46" i="2"/>
  <c r="AO46" i="2"/>
  <c r="AW46" i="2"/>
  <c r="DI46" i="2"/>
  <c r="DQ46" i="2"/>
  <c r="HB46" i="2"/>
  <c r="B47" i="2"/>
  <c r="HE47" i="2" s="1"/>
  <c r="N47" i="2"/>
  <c r="R47" i="2"/>
  <c r="V47" i="2"/>
  <c r="Z47" i="2"/>
  <c r="AD47" i="2"/>
  <c r="AH47" i="2"/>
  <c r="AL47" i="2"/>
  <c r="AP47" i="2"/>
  <c r="AT47" i="2"/>
  <c r="AX47" i="2"/>
  <c r="BB47" i="2"/>
  <c r="BF47" i="2"/>
  <c r="BN47" i="2"/>
  <c r="CX47" i="2"/>
  <c r="DF47" i="2"/>
  <c r="EP47" i="2"/>
  <c r="EX47" i="2"/>
  <c r="GZ47" i="2"/>
  <c r="HD47" i="2"/>
  <c r="C48" i="2"/>
  <c r="O48" i="2"/>
  <c r="S48" i="2"/>
  <c r="W48" i="2"/>
  <c r="AA48" i="2"/>
  <c r="AE48" i="2"/>
  <c r="AI48" i="2"/>
  <c r="AM48" i="2"/>
  <c r="AQ48" i="2"/>
  <c r="AU48" i="2"/>
  <c r="AY48" i="2"/>
  <c r="BC48" i="2"/>
  <c r="CM48" i="2"/>
  <c r="CU48" i="2"/>
  <c r="EE48" i="2"/>
  <c r="EM48" i="2"/>
  <c r="HA48" i="2"/>
  <c r="A49" i="2"/>
  <c r="I49" i="2"/>
  <c r="Q49" i="2"/>
  <c r="U49" i="2"/>
  <c r="Y49" i="2"/>
  <c r="AC49" i="2"/>
  <c r="AG49" i="2"/>
  <c r="AK49" i="2"/>
  <c r="AO49" i="2"/>
  <c r="AS49" i="2"/>
  <c r="AW49" i="2"/>
  <c r="BA49" i="2"/>
  <c r="BQ49" i="2"/>
  <c r="BY49" i="2"/>
  <c r="DI49" i="2"/>
  <c r="DQ49" i="2"/>
  <c r="FA49" i="2"/>
  <c r="W44" i="2"/>
  <c r="BC44" i="2"/>
  <c r="CI44" i="2"/>
  <c r="DO44" i="2"/>
  <c r="EU44" i="2"/>
  <c r="A45" i="2"/>
  <c r="AO45" i="2"/>
  <c r="D46" i="2"/>
  <c r="AB46" i="2"/>
  <c r="AR46" i="2"/>
  <c r="DT46" i="2"/>
  <c r="HC46" i="2"/>
  <c r="O47" i="2"/>
  <c r="W47" i="2"/>
  <c r="AE47" i="2"/>
  <c r="AM47" i="2"/>
  <c r="AU47" i="2"/>
  <c r="BC47" i="2"/>
  <c r="EE47" i="2"/>
  <c r="EM47" i="2"/>
  <c r="P48" i="2"/>
  <c r="X48" i="2"/>
  <c r="AF48" i="2"/>
  <c r="AN48" i="2"/>
  <c r="AV48" i="2"/>
  <c r="CB48" i="2"/>
  <c r="CJ48" i="2"/>
  <c r="FL48" i="2"/>
  <c r="GX48" i="2"/>
  <c r="B49" i="2"/>
  <c r="R49" i="2"/>
  <c r="Z49" i="2"/>
  <c r="AH49" i="2"/>
  <c r="AP49" i="2"/>
  <c r="AX49" i="2"/>
  <c r="BF49" i="2"/>
  <c r="BN49" i="2"/>
  <c r="EE49" i="2"/>
  <c r="EP49" i="2"/>
  <c r="FI49" i="2"/>
  <c r="GY49" i="2"/>
  <c r="HC49" i="2"/>
  <c r="C50" i="2"/>
  <c r="O50" i="2"/>
  <c r="S50" i="2"/>
  <c r="W50" i="2"/>
  <c r="AA50" i="2"/>
  <c r="AE50" i="2"/>
  <c r="AI50" i="2"/>
  <c r="AM50" i="2"/>
  <c r="AQ50" i="2"/>
  <c r="AU50" i="2"/>
  <c r="AY50" i="2"/>
  <c r="BC50" i="2"/>
  <c r="CM50" i="2"/>
  <c r="CU50" i="2"/>
  <c r="EE50" i="2"/>
  <c r="EM50" i="2"/>
  <c r="HA50" i="2"/>
  <c r="D51" i="2"/>
  <c r="P51" i="2"/>
  <c r="T51" i="2"/>
  <c r="X51" i="2"/>
  <c r="AB51" i="2"/>
  <c r="AF51" i="2"/>
  <c r="AJ51" i="2"/>
  <c r="AN51" i="2"/>
  <c r="AR51" i="2"/>
  <c r="AV51" i="2"/>
  <c r="AZ51" i="2"/>
  <c r="CB51" i="2"/>
  <c r="CJ51" i="2"/>
  <c r="DT51" i="2"/>
  <c r="EB51" i="2"/>
  <c r="X44" i="2"/>
  <c r="BD44" i="2"/>
  <c r="CJ44" i="2"/>
  <c r="DP44" i="2"/>
  <c r="EV44" i="2"/>
  <c r="B45" i="2"/>
  <c r="AP45" i="2"/>
  <c r="I46" i="2"/>
  <c r="AC46" i="2"/>
  <c r="AS46" i="2"/>
  <c r="BY46" i="2"/>
  <c r="FA46" i="2"/>
  <c r="HD46" i="2"/>
  <c r="P47" i="2"/>
  <c r="X47" i="2"/>
  <c r="AF47" i="2"/>
  <c r="AN47" i="2"/>
  <c r="AV47" i="2"/>
  <c r="CB47" i="2"/>
  <c r="CJ47" i="2"/>
  <c r="FL47" i="2"/>
  <c r="GX47" i="2"/>
  <c r="A48" i="2"/>
  <c r="Q48" i="2"/>
  <c r="Y48" i="2"/>
  <c r="AG48" i="2"/>
  <c r="AO48" i="2"/>
  <c r="AW48" i="2"/>
  <c r="DI48" i="2"/>
  <c r="DQ48" i="2"/>
  <c r="GY48" i="2"/>
  <c r="C49" i="2"/>
  <c r="S49" i="2"/>
  <c r="AA49" i="2"/>
  <c r="AI49" i="2"/>
  <c r="AQ49" i="2"/>
  <c r="AY49" i="2"/>
  <c r="CM49" i="2"/>
  <c r="CU49" i="2"/>
  <c r="GZ49" i="2"/>
  <c r="HD49" i="2"/>
  <c r="D50" i="2"/>
  <c r="P50" i="2"/>
  <c r="T50" i="2"/>
  <c r="X50" i="2"/>
  <c r="AB50" i="2"/>
  <c r="AF50" i="2"/>
  <c r="AJ50" i="2"/>
  <c r="AN50" i="2"/>
  <c r="AR50" i="2"/>
  <c r="AV50" i="2"/>
  <c r="AZ50" i="2"/>
  <c r="CB50" i="2"/>
  <c r="CJ50" i="2"/>
  <c r="DT50" i="2"/>
  <c r="EB50" i="2"/>
  <c r="AM44" i="2"/>
  <c r="CY44" i="2"/>
  <c r="FK44" i="2"/>
  <c r="DQ45" i="2"/>
  <c r="HA45" i="2"/>
  <c r="AJ46" i="2"/>
  <c r="EB46" i="2"/>
  <c r="C47" i="2"/>
  <c r="AA47" i="2"/>
  <c r="AQ47" i="2"/>
  <c r="CM47" i="2"/>
  <c r="D48" i="2"/>
  <c r="AB48" i="2"/>
  <c r="AR48" i="2"/>
  <c r="DT48" i="2"/>
  <c r="N49" i="2"/>
  <c r="AD49" i="2"/>
  <c r="AT49" i="2"/>
  <c r="DF49" i="2"/>
  <c r="A50" i="2"/>
  <c r="Q50" i="2"/>
  <c r="Y50" i="2"/>
  <c r="AG50" i="2"/>
  <c r="AO50" i="2"/>
  <c r="AW50" i="2"/>
  <c r="DI50" i="2"/>
  <c r="DQ50" i="2"/>
  <c r="HB50" i="2"/>
  <c r="B51" i="2"/>
  <c r="O51" i="2"/>
  <c r="U51" i="2"/>
  <c r="Z51" i="2"/>
  <c r="AE51" i="2"/>
  <c r="AK51" i="2"/>
  <c r="AP51" i="2"/>
  <c r="AU51" i="2"/>
  <c r="BA51" i="2"/>
  <c r="BF51" i="2"/>
  <c r="BQ51" i="2"/>
  <c r="EM51" i="2"/>
  <c r="HA51" i="2"/>
  <c r="A52" i="2"/>
  <c r="I52" i="2"/>
  <c r="Q52" i="2"/>
  <c r="U52" i="2"/>
  <c r="Y52" i="2"/>
  <c r="AC52" i="2"/>
  <c r="AG52" i="2"/>
  <c r="AK52" i="2"/>
  <c r="AO52" i="2"/>
  <c r="AS52" i="2"/>
  <c r="AN44" i="2"/>
  <c r="BS44" i="2"/>
  <c r="EE44" i="2"/>
  <c r="Y45" i="2"/>
  <c r="T46" i="2"/>
  <c r="AZ46" i="2"/>
  <c r="GX46" i="2"/>
  <c r="S47" i="2"/>
  <c r="AI47" i="2"/>
  <c r="AY47" i="2"/>
  <c r="CU47" i="2"/>
  <c r="HA47" i="2"/>
  <c r="T48" i="2"/>
  <c r="AJ48" i="2"/>
  <c r="AZ48" i="2"/>
  <c r="EB48" i="2"/>
  <c r="HB48" i="2"/>
  <c r="V49" i="2"/>
  <c r="AL49" i="2"/>
  <c r="BB49" i="2"/>
  <c r="CX49" i="2"/>
  <c r="EB49" i="2"/>
  <c r="EM49" i="2"/>
  <c r="EX49" i="2"/>
  <c r="HA49" i="2"/>
  <c r="I50" i="2"/>
  <c r="U50" i="2"/>
  <c r="AC50" i="2"/>
  <c r="AK50" i="2"/>
  <c r="AS50" i="2"/>
  <c r="BA50" i="2"/>
  <c r="BQ50" i="2"/>
  <c r="BY50" i="2"/>
  <c r="GY50" i="2"/>
  <c r="HD50" i="2"/>
  <c r="I51" i="2"/>
  <c r="R51" i="2"/>
  <c r="W51" i="2"/>
  <c r="AC51" i="2"/>
  <c r="AH51" i="2"/>
  <c r="AM51" i="2"/>
  <c r="AS51" i="2"/>
  <c r="AX51" i="2"/>
  <c r="BC51" i="2"/>
  <c r="BN51" i="2"/>
  <c r="BY51" i="2"/>
  <c r="BT44" i="2"/>
  <c r="Z45" i="2"/>
  <c r="EX45" i="2"/>
  <c r="BA46" i="2"/>
  <c r="GY46" i="2"/>
  <c r="AJ47" i="2"/>
  <c r="EB47" i="2"/>
  <c r="U48" i="2"/>
  <c r="BA48" i="2"/>
  <c r="HC48" i="2"/>
  <c r="AM49" i="2"/>
  <c r="N50" i="2"/>
  <c r="AD50" i="2"/>
  <c r="AT50" i="2"/>
  <c r="DF50" i="2"/>
  <c r="A51" i="2"/>
  <c r="S51" i="2"/>
  <c r="AD51" i="2"/>
  <c r="AO51" i="2"/>
  <c r="AY51" i="2"/>
  <c r="CM51" i="2"/>
  <c r="DI51" i="2"/>
  <c r="EP51" i="2"/>
  <c r="FA51" i="2"/>
  <c r="FL51" i="2"/>
  <c r="GZ51" i="2"/>
  <c r="B52" i="2"/>
  <c r="O52" i="2"/>
  <c r="T52" i="2"/>
  <c r="Z52" i="2"/>
  <c r="AE52" i="2"/>
  <c r="AJ52" i="2"/>
  <c r="AP52" i="2"/>
  <c r="AU52" i="2"/>
  <c r="AY52" i="2"/>
  <c r="BC52" i="2"/>
  <c r="CM52" i="2"/>
  <c r="CU52" i="2"/>
  <c r="EE52" i="2"/>
  <c r="EM52" i="2"/>
  <c r="HA52" i="2"/>
  <c r="D53" i="2"/>
  <c r="P53" i="2"/>
  <c r="T53" i="2"/>
  <c r="X53" i="2"/>
  <c r="AB53" i="2"/>
  <c r="AF53" i="2"/>
  <c r="AJ53" i="2"/>
  <c r="AN53" i="2"/>
  <c r="AR53" i="2"/>
  <c r="AV53" i="2"/>
  <c r="AZ53" i="2"/>
  <c r="CB53" i="2"/>
  <c r="CJ53" i="2"/>
  <c r="DT53" i="2"/>
  <c r="EB53" i="2"/>
  <c r="FL53" i="2"/>
  <c r="GX53" i="2"/>
  <c r="HB53" i="2"/>
  <c r="B54" i="2"/>
  <c r="N54" i="2"/>
  <c r="R54" i="2"/>
  <c r="V54" i="2"/>
  <c r="Z54" i="2"/>
  <c r="AD54" i="2"/>
  <c r="AH54" i="2"/>
  <c r="AL54" i="2"/>
  <c r="AP54" i="2"/>
  <c r="AT54" i="2"/>
  <c r="AX54" i="2"/>
  <c r="BB54" i="2"/>
  <c r="BF54" i="2"/>
  <c r="BN54" i="2"/>
  <c r="CX54" i="2"/>
  <c r="DF54" i="2"/>
  <c r="EP54" i="2"/>
  <c r="EX54" i="2"/>
  <c r="GZ54" i="2"/>
  <c r="HD54" i="2"/>
  <c r="C55" i="2"/>
  <c r="O55" i="2"/>
  <c r="S55" i="2"/>
  <c r="W55" i="2"/>
  <c r="AA55" i="2"/>
  <c r="AE55" i="2"/>
  <c r="AI55" i="2"/>
  <c r="AM55" i="2"/>
  <c r="AQ55" i="2"/>
  <c r="AU55" i="2"/>
  <c r="AY55" i="2"/>
  <c r="BC55" i="2"/>
  <c r="BG55" i="2"/>
  <c r="BK55" i="2"/>
  <c r="BO55" i="2"/>
  <c r="BS55" i="2"/>
  <c r="BW55" i="2"/>
  <c r="CA55" i="2"/>
  <c r="CE55" i="2"/>
  <c r="CI55" i="2"/>
  <c r="CM55" i="2"/>
  <c r="CQ55" i="2"/>
  <c r="CU55" i="2"/>
  <c r="CY55" i="2"/>
  <c r="DC55" i="2"/>
  <c r="DG55" i="2"/>
  <c r="DK55" i="2"/>
  <c r="DO55" i="2"/>
  <c r="DS55" i="2"/>
  <c r="DW55" i="2"/>
  <c r="EA55" i="2"/>
  <c r="EE55" i="2"/>
  <c r="EI55" i="2"/>
  <c r="EM55" i="2"/>
  <c r="EQ55" i="2"/>
  <c r="EU55" i="2"/>
  <c r="EY55" i="2"/>
  <c r="FC55" i="2"/>
  <c r="FG55" i="2"/>
  <c r="FK55" i="2"/>
  <c r="FO55" i="2"/>
  <c r="FS55" i="2"/>
  <c r="HA55" i="2"/>
  <c r="D56" i="2"/>
  <c r="P56" i="2"/>
  <c r="T56" i="2"/>
  <c r="X56" i="2"/>
  <c r="AB56" i="2"/>
  <c r="AF56" i="2"/>
  <c r="AJ56" i="2"/>
  <c r="AN56" i="2"/>
  <c r="AR56" i="2"/>
  <c r="AV56" i="2"/>
  <c r="AZ56" i="2"/>
  <c r="BD56" i="2"/>
  <c r="BH56" i="2"/>
  <c r="BP56" i="2"/>
  <c r="CB56" i="2"/>
  <c r="CJ56" i="2"/>
  <c r="CN56" i="2"/>
  <c r="CV56" i="2"/>
  <c r="CZ56" i="2"/>
  <c r="DH56" i="2"/>
  <c r="DT56" i="2"/>
  <c r="EB56" i="2"/>
  <c r="EF56" i="2"/>
  <c r="EN56" i="2"/>
  <c r="ER56" i="2"/>
  <c r="EZ56" i="2"/>
  <c r="FL56" i="2"/>
  <c r="GX56" i="2"/>
  <c r="HB56" i="2"/>
  <c r="B57" i="2"/>
  <c r="N57" i="2"/>
  <c r="R57" i="2"/>
  <c r="V57" i="2"/>
  <c r="Z57" i="2"/>
  <c r="AD57" i="2"/>
  <c r="AH57" i="2"/>
  <c r="AL57" i="2"/>
  <c r="AP57" i="2"/>
  <c r="AT57" i="2"/>
  <c r="AX57" i="2"/>
  <c r="BB57" i="2"/>
  <c r="CZ44" i="2"/>
  <c r="BF45" i="2"/>
  <c r="HB45" i="2"/>
  <c r="BQ46" i="2"/>
  <c r="D47" i="2"/>
  <c r="AR47" i="2"/>
  <c r="AC48" i="2"/>
  <c r="FA48" i="2"/>
  <c r="O49" i="2"/>
  <c r="AU49" i="2"/>
  <c r="GX49" i="2"/>
  <c r="R50" i="2"/>
  <c r="AH50" i="2"/>
  <c r="AX50" i="2"/>
  <c r="BN50" i="2"/>
  <c r="EX50" i="2"/>
  <c r="FI50" i="2"/>
  <c r="GX50" i="2"/>
  <c r="C51" i="2"/>
  <c r="V51" i="2"/>
  <c r="AG51" i="2"/>
  <c r="AQ51" i="2"/>
  <c r="BB51" i="2"/>
  <c r="CU51" i="2"/>
  <c r="DQ51" i="2"/>
  <c r="EE51" i="2"/>
  <c r="HB51" i="2"/>
  <c r="C52" i="2"/>
  <c r="P52" i="2"/>
  <c r="V52" i="2"/>
  <c r="AA52" i="2"/>
  <c r="AF52" i="2"/>
  <c r="AL52" i="2"/>
  <c r="AQ52" i="2"/>
  <c r="AV52" i="2"/>
  <c r="AZ52" i="2"/>
  <c r="CB52" i="2"/>
  <c r="CJ52" i="2"/>
  <c r="DT52" i="2"/>
  <c r="EB52" i="2"/>
  <c r="FL52" i="2"/>
  <c r="GX52" i="2"/>
  <c r="HB52" i="2"/>
  <c r="A53" i="2"/>
  <c r="I53" i="2"/>
  <c r="Q53" i="2"/>
  <c r="U53" i="2"/>
  <c r="Y53" i="2"/>
  <c r="AC53" i="2"/>
  <c r="AG53" i="2"/>
  <c r="AK53" i="2"/>
  <c r="AO53" i="2"/>
  <c r="AS53" i="2"/>
  <c r="AW53" i="2"/>
  <c r="BA53" i="2"/>
  <c r="BQ53" i="2"/>
  <c r="BY53" i="2"/>
  <c r="DI53" i="2"/>
  <c r="DQ53" i="2"/>
  <c r="FA53" i="2"/>
  <c r="FI53" i="2"/>
  <c r="GY53" i="2"/>
  <c r="HC53" i="2"/>
  <c r="C54" i="2"/>
  <c r="O54" i="2"/>
  <c r="S54" i="2"/>
  <c r="W54" i="2"/>
  <c r="AA54" i="2"/>
  <c r="AE54" i="2"/>
  <c r="AI54" i="2"/>
  <c r="AM54" i="2"/>
  <c r="AQ54" i="2"/>
  <c r="AU54" i="2"/>
  <c r="AY54" i="2"/>
  <c r="BC54" i="2"/>
  <c r="CM54" i="2"/>
  <c r="CU54" i="2"/>
  <c r="EE54" i="2"/>
  <c r="EM54" i="2"/>
  <c r="HA54" i="2"/>
  <c r="D55" i="2"/>
  <c r="P55" i="2"/>
  <c r="T55" i="2"/>
  <c r="X55" i="2"/>
  <c r="AB55" i="2"/>
  <c r="AF55" i="2"/>
  <c r="AJ55" i="2"/>
  <c r="AN55" i="2"/>
  <c r="AR55" i="2"/>
  <c r="AV55" i="2"/>
  <c r="AZ55" i="2"/>
  <c r="BD55" i="2"/>
  <c r="BH55" i="2"/>
  <c r="BL55" i="2"/>
  <c r="BP55" i="2"/>
  <c r="BT55" i="2"/>
  <c r="BX55" i="2"/>
  <c r="CB55" i="2"/>
  <c r="CF55" i="2"/>
  <c r="CJ55" i="2"/>
  <c r="CN55" i="2"/>
  <c r="CR55" i="2"/>
  <c r="CV55" i="2"/>
  <c r="CZ55" i="2"/>
  <c r="DD55" i="2"/>
  <c r="DH55" i="2"/>
  <c r="DL55" i="2"/>
  <c r="DP55" i="2"/>
  <c r="DT55" i="2"/>
  <c r="DX55" i="2"/>
  <c r="EB55" i="2"/>
  <c r="EF55" i="2"/>
  <c r="EJ55" i="2"/>
  <c r="EN55" i="2"/>
  <c r="ER55" i="2"/>
  <c r="EV55" i="2"/>
  <c r="EZ55" i="2"/>
  <c r="FD55" i="2"/>
  <c r="FH55" i="2"/>
  <c r="FL55" i="2"/>
  <c r="FP55" i="2"/>
  <c r="GX55" i="2"/>
  <c r="HB55" i="2"/>
  <c r="A56" i="2"/>
  <c r="I56" i="2"/>
  <c r="Q56" i="2"/>
  <c r="U56" i="2"/>
  <c r="Y56" i="2"/>
  <c r="AC56" i="2"/>
  <c r="AG56" i="2"/>
  <c r="AK56" i="2"/>
  <c r="AO56" i="2"/>
  <c r="AS56" i="2"/>
  <c r="AW56" i="2"/>
  <c r="BA56" i="2"/>
  <c r="BE56" i="2"/>
  <c r="BQ56" i="2"/>
  <c r="BY56" i="2"/>
  <c r="CC56" i="2"/>
  <c r="CK56" i="2"/>
  <c r="CO56" i="2"/>
  <c r="CW56" i="2"/>
  <c r="DI56" i="2"/>
  <c r="DQ56" i="2"/>
  <c r="DU56" i="2"/>
  <c r="EC56" i="2"/>
  <c r="EG56" i="2"/>
  <c r="EO56" i="2"/>
  <c r="FA56" i="2"/>
  <c r="FI56" i="2"/>
  <c r="FM56" i="2"/>
  <c r="GY56" i="2"/>
  <c r="HC56" i="2"/>
  <c r="C57" i="2"/>
  <c r="O57" i="2"/>
  <c r="S57" i="2"/>
  <c r="W57" i="2"/>
  <c r="AA57" i="2"/>
  <c r="AE57" i="2"/>
  <c r="AI57" i="2"/>
  <c r="AM57" i="2"/>
  <c r="AQ57" i="2"/>
  <c r="AU57" i="2"/>
  <c r="AY57" i="2"/>
  <c r="BC57" i="2"/>
  <c r="BG57" i="2"/>
  <c r="BO57" i="2"/>
  <c r="BS57" i="2"/>
  <c r="CA57" i="2"/>
  <c r="CM57" i="2"/>
  <c r="CU57" i="2"/>
  <c r="CY57" i="2"/>
  <c r="DG57" i="2"/>
  <c r="DK57" i="2"/>
  <c r="DS57" i="2"/>
  <c r="EE57" i="2"/>
  <c r="EM57" i="2"/>
  <c r="EQ57" i="2"/>
  <c r="EY57" i="2"/>
  <c r="FC57" i="2"/>
  <c r="FK57" i="2"/>
  <c r="HA57" i="2"/>
  <c r="D58" i="2"/>
  <c r="P58" i="2"/>
  <c r="T58" i="2"/>
  <c r="X58" i="2"/>
  <c r="AB58" i="2"/>
  <c r="AF58" i="2"/>
  <c r="AJ58" i="2"/>
  <c r="AN58" i="2"/>
  <c r="AR58" i="2"/>
  <c r="AV58" i="2"/>
  <c r="AZ58" i="2"/>
  <c r="CB58" i="2"/>
  <c r="CJ58" i="2"/>
  <c r="EF44" i="2"/>
  <c r="U46" i="2"/>
  <c r="AZ47" i="2"/>
  <c r="HB47" i="2"/>
  <c r="BQ48" i="2"/>
  <c r="W49" i="2"/>
  <c r="HB49" i="2"/>
  <c r="AL50" i="2"/>
  <c r="CX50" i="2"/>
  <c r="FA50" i="2"/>
  <c r="GZ50" i="2"/>
  <c r="Y51" i="2"/>
  <c r="AT51" i="2"/>
  <c r="CX51" i="2"/>
  <c r="EX51" i="2"/>
  <c r="FI51" i="2"/>
  <c r="GX51" i="2"/>
  <c r="D52" i="2"/>
  <c r="W52" i="2"/>
  <c r="AH52" i="2"/>
  <c r="AR52" i="2"/>
  <c r="BA52" i="2"/>
  <c r="BQ52" i="2"/>
  <c r="BY52" i="2"/>
  <c r="FA52" i="2"/>
  <c r="FI52" i="2"/>
  <c r="HC52" i="2"/>
  <c r="N53" i="2"/>
  <c r="V53" i="2"/>
  <c r="AD53" i="2"/>
  <c r="AL53" i="2"/>
  <c r="AT53" i="2"/>
  <c r="BB53" i="2"/>
  <c r="CX53" i="2"/>
  <c r="DF53" i="2"/>
  <c r="HD53" i="2"/>
  <c r="P54" i="2"/>
  <c r="X54" i="2"/>
  <c r="AF54" i="2"/>
  <c r="AN54" i="2"/>
  <c r="AV54" i="2"/>
  <c r="CB54" i="2"/>
  <c r="CJ54" i="2"/>
  <c r="FL54" i="2"/>
  <c r="GX54" i="2"/>
  <c r="A55" i="2"/>
  <c r="Q55" i="2"/>
  <c r="Y55" i="2"/>
  <c r="AG55" i="2"/>
  <c r="AO55" i="2"/>
  <c r="AW55" i="2"/>
  <c r="BE55" i="2"/>
  <c r="BM55" i="2"/>
  <c r="BU55" i="2"/>
  <c r="CC55" i="2"/>
  <c r="CK55" i="2"/>
  <c r="CS55" i="2"/>
  <c r="DA55" i="2"/>
  <c r="DI55" i="2"/>
  <c r="DQ55" i="2"/>
  <c r="DY55" i="2"/>
  <c r="EG55" i="2"/>
  <c r="EO55" i="2"/>
  <c r="EW55" i="2"/>
  <c r="FE55" i="2"/>
  <c r="FM55" i="2"/>
  <c r="GY55" i="2"/>
  <c r="B56" i="2"/>
  <c r="R56" i="2"/>
  <c r="Z56" i="2"/>
  <c r="AH56" i="2"/>
  <c r="AP56" i="2"/>
  <c r="AX56" i="2"/>
  <c r="BF56" i="2"/>
  <c r="BN56" i="2"/>
  <c r="CD56" i="2"/>
  <c r="CL56" i="2"/>
  <c r="DJ56" i="2"/>
  <c r="DR56" i="2"/>
  <c r="EP56" i="2"/>
  <c r="EX56" i="2"/>
  <c r="FN56" i="2"/>
  <c r="GZ56" i="2"/>
  <c r="D57" i="2"/>
  <c r="T57" i="2"/>
  <c r="AB57" i="2"/>
  <c r="AJ57" i="2"/>
  <c r="AR57" i="2"/>
  <c r="AZ57" i="2"/>
  <c r="BF57" i="2"/>
  <c r="BQ57" i="2"/>
  <c r="CB57" i="2"/>
  <c r="CL57" i="2"/>
  <c r="CW57" i="2"/>
  <c r="DH57" i="2"/>
  <c r="DR57" i="2"/>
  <c r="EC57" i="2"/>
  <c r="EN57" i="2"/>
  <c r="EX57" i="2"/>
  <c r="FI57" i="2"/>
  <c r="FN57" i="2"/>
  <c r="GX57" i="2"/>
  <c r="HC57" i="2"/>
  <c r="C58" i="2"/>
  <c r="Q58" i="2"/>
  <c r="V58" i="2"/>
  <c r="AA58" i="2"/>
  <c r="AG58" i="2"/>
  <c r="AL58" i="2"/>
  <c r="AQ58" i="2"/>
  <c r="AW58" i="2"/>
  <c r="BB58" i="2"/>
  <c r="CM58" i="2"/>
  <c r="CX58" i="2"/>
  <c r="DF58" i="2"/>
  <c r="EP58" i="2"/>
  <c r="EX58" i="2"/>
  <c r="GZ58" i="2"/>
  <c r="HD58" i="2"/>
  <c r="D59" i="2"/>
  <c r="P59" i="2"/>
  <c r="T59" i="2"/>
  <c r="X59" i="2"/>
  <c r="AB59" i="2"/>
  <c r="AF59" i="2"/>
  <c r="AJ59" i="2"/>
  <c r="AN59" i="2"/>
  <c r="AR59" i="2"/>
  <c r="AV59" i="2"/>
  <c r="AZ59" i="2"/>
  <c r="CB59" i="2"/>
  <c r="CJ59" i="2"/>
  <c r="DT59" i="2"/>
  <c r="EB59" i="2"/>
  <c r="FL59" i="2"/>
  <c r="GX59" i="2"/>
  <c r="HB59" i="2"/>
  <c r="A60" i="2"/>
  <c r="I60" i="2"/>
  <c r="Q60" i="2"/>
  <c r="U60" i="2"/>
  <c r="Y60" i="2"/>
  <c r="AC60" i="2"/>
  <c r="AG60" i="2"/>
  <c r="AK60" i="2"/>
  <c r="AO60" i="2"/>
  <c r="AS60" i="2"/>
  <c r="AW60" i="2"/>
  <c r="BA60" i="2"/>
  <c r="BQ60" i="2"/>
  <c r="BY60" i="2"/>
  <c r="DI60" i="2"/>
  <c r="DQ60" i="2"/>
  <c r="FA60" i="2"/>
  <c r="FI60" i="2"/>
  <c r="GY60" i="2"/>
  <c r="HC60" i="2"/>
  <c r="C61" i="2"/>
  <c r="O61" i="2"/>
  <c r="S61" i="2"/>
  <c r="W61" i="2"/>
  <c r="AA61" i="2"/>
  <c r="AE61" i="2"/>
  <c r="AI61" i="2"/>
  <c r="AM61" i="2"/>
  <c r="AQ61" i="2"/>
  <c r="AU61" i="2"/>
  <c r="AY61" i="2"/>
  <c r="BC61" i="2"/>
  <c r="BG61" i="2"/>
  <c r="BK61" i="2"/>
  <c r="BO61" i="2"/>
  <c r="BS61" i="2"/>
  <c r="BW61" i="2"/>
  <c r="CA61" i="2"/>
  <c r="CE61" i="2"/>
  <c r="CI61" i="2"/>
  <c r="CM61" i="2"/>
  <c r="CQ61" i="2"/>
  <c r="CU61" i="2"/>
  <c r="CY61" i="2"/>
  <c r="DC61" i="2"/>
  <c r="DG61" i="2"/>
  <c r="DK61" i="2"/>
  <c r="DO61" i="2"/>
  <c r="DS61" i="2"/>
  <c r="DW61" i="2"/>
  <c r="EA61" i="2"/>
  <c r="EE61" i="2"/>
  <c r="EI61" i="2"/>
  <c r="EM61" i="2"/>
  <c r="EQ61" i="2"/>
  <c r="EU61" i="2"/>
  <c r="EY61" i="2"/>
  <c r="FC61" i="2"/>
  <c r="FG61" i="2"/>
  <c r="FK61" i="2"/>
  <c r="FO61" i="2"/>
  <c r="FS61" i="2"/>
  <c r="HA61" i="2"/>
  <c r="A62" i="2"/>
  <c r="I62" i="2"/>
  <c r="Q62" i="2"/>
  <c r="U62" i="2"/>
  <c r="Y62" i="2"/>
  <c r="AC62" i="2"/>
  <c r="FL44" i="2"/>
  <c r="AK46" i="2"/>
  <c r="FI46" i="2"/>
  <c r="DT47" i="2"/>
  <c r="I48" i="2"/>
  <c r="BY48" i="2"/>
  <c r="AE49" i="2"/>
  <c r="B50" i="2"/>
  <c r="AP50" i="2"/>
  <c r="HC50" i="2"/>
  <c r="AA51" i="2"/>
  <c r="AW51" i="2"/>
  <c r="GY51" i="2"/>
  <c r="N52" i="2"/>
  <c r="X52" i="2"/>
  <c r="AI52" i="2"/>
  <c r="AT52" i="2"/>
  <c r="BB52" i="2"/>
  <c r="CX52" i="2"/>
  <c r="DF52" i="2"/>
  <c r="HD52" i="2"/>
  <c r="O53" i="2"/>
  <c r="W53" i="2"/>
  <c r="AE53" i="2"/>
  <c r="AM53" i="2"/>
  <c r="AU53" i="2"/>
  <c r="BC53" i="2"/>
  <c r="EE53" i="2"/>
  <c r="EM53" i="2"/>
  <c r="A54" i="2"/>
  <c r="Q54" i="2"/>
  <c r="Y54" i="2"/>
  <c r="AG54" i="2"/>
  <c r="AO54" i="2"/>
  <c r="AW54" i="2"/>
  <c r="DI54" i="2"/>
  <c r="DQ54" i="2"/>
  <c r="GY54" i="2"/>
  <c r="B55" i="2"/>
  <c r="R55" i="2"/>
  <c r="Z55" i="2"/>
  <c r="AH55" i="2"/>
  <c r="AP55" i="2"/>
  <c r="AX55" i="2"/>
  <c r="BF55" i="2"/>
  <c r="BN55" i="2"/>
  <c r="BV55" i="2"/>
  <c r="CD55" i="2"/>
  <c r="CL55" i="2"/>
  <c r="CT55" i="2"/>
  <c r="DB55" i="2"/>
  <c r="DJ55" i="2"/>
  <c r="DR55" i="2"/>
  <c r="DZ55" i="2"/>
  <c r="EH55" i="2"/>
  <c r="EP55" i="2"/>
  <c r="EX55" i="2"/>
  <c r="FF55" i="2"/>
  <c r="FN55" i="2"/>
  <c r="GZ55" i="2"/>
  <c r="C56" i="2"/>
  <c r="S56" i="2"/>
  <c r="AA56" i="2"/>
  <c r="AI56" i="2"/>
  <c r="AQ56" i="2"/>
  <c r="AY56" i="2"/>
  <c r="BG56" i="2"/>
  <c r="BO56" i="2"/>
  <c r="CM56" i="2"/>
  <c r="CU56" i="2"/>
  <c r="DK56" i="2"/>
  <c r="DS56" i="2"/>
  <c r="EQ56" i="2"/>
  <c r="EY56" i="2"/>
  <c r="HA56" i="2"/>
  <c r="I57" i="2"/>
  <c r="U57" i="2"/>
  <c r="AC57" i="2"/>
  <c r="AK57" i="2"/>
  <c r="AS57" i="2"/>
  <c r="BA57" i="2"/>
  <c r="BH57" i="2"/>
  <c r="BR57" i="2"/>
  <c r="CC57" i="2"/>
  <c r="CN57" i="2"/>
  <c r="CX57" i="2"/>
  <c r="DI57" i="2"/>
  <c r="DT57" i="2"/>
  <c r="ED57" i="2"/>
  <c r="EO57" i="2"/>
  <c r="EZ57" i="2"/>
  <c r="FJ57" i="2"/>
  <c r="GY57" i="2"/>
  <c r="HD57" i="2"/>
  <c r="I58" i="2"/>
  <c r="R58" i="2"/>
  <c r="W58" i="2"/>
  <c r="AC58" i="2"/>
  <c r="AH58" i="2"/>
  <c r="AM58" i="2"/>
  <c r="AS58" i="2"/>
  <c r="AX58" i="2"/>
  <c r="BC58" i="2"/>
  <c r="BN58" i="2"/>
  <c r="BY58" i="2"/>
  <c r="EE58" i="2"/>
  <c r="EM58" i="2"/>
  <c r="HA58" i="2"/>
  <c r="A59" i="2"/>
  <c r="I59" i="2"/>
  <c r="Q59" i="2"/>
  <c r="U59" i="2"/>
  <c r="Y59" i="2"/>
  <c r="AC59" i="2"/>
  <c r="AG59" i="2"/>
  <c r="AK59" i="2"/>
  <c r="AO59" i="2"/>
  <c r="AS59" i="2"/>
  <c r="AW59" i="2"/>
  <c r="BA59" i="2"/>
  <c r="BQ59" i="2"/>
  <c r="BY59" i="2"/>
  <c r="DI59" i="2"/>
  <c r="DQ59" i="2"/>
  <c r="FA59" i="2"/>
  <c r="FI59" i="2"/>
  <c r="GY59" i="2"/>
  <c r="HC59" i="2"/>
  <c r="B60" i="2"/>
  <c r="N60" i="2"/>
  <c r="R60" i="2"/>
  <c r="V60" i="2"/>
  <c r="Z60" i="2"/>
  <c r="AD60" i="2"/>
  <c r="AH60" i="2"/>
  <c r="AL60" i="2"/>
  <c r="AP60" i="2"/>
  <c r="AT60" i="2"/>
  <c r="AX60" i="2"/>
  <c r="BB60" i="2"/>
  <c r="BF60" i="2"/>
  <c r="BN60" i="2"/>
  <c r="CX60" i="2"/>
  <c r="DF60" i="2"/>
  <c r="EP60" i="2"/>
  <c r="EX60" i="2"/>
  <c r="GZ60" i="2"/>
  <c r="HD60" i="2"/>
  <c r="D61" i="2"/>
  <c r="P61" i="2"/>
  <c r="T61" i="2"/>
  <c r="X61" i="2"/>
  <c r="AB61" i="2"/>
  <c r="AF61" i="2"/>
  <c r="AJ61" i="2"/>
  <c r="AN61" i="2"/>
  <c r="AR61" i="2"/>
  <c r="AV61" i="2"/>
  <c r="AZ61" i="2"/>
  <c r="BD61" i="2"/>
  <c r="BH61" i="2"/>
  <c r="BL61" i="2"/>
  <c r="BP61" i="2"/>
  <c r="BT61" i="2"/>
  <c r="BX61" i="2"/>
  <c r="CB61" i="2"/>
  <c r="CF61" i="2"/>
  <c r="CJ61" i="2"/>
  <c r="CN61" i="2"/>
  <c r="CR61" i="2"/>
  <c r="CV61" i="2"/>
  <c r="CZ61" i="2"/>
  <c r="DD61" i="2"/>
  <c r="DH61" i="2"/>
  <c r="DL61" i="2"/>
  <c r="DP61" i="2"/>
  <c r="DT61" i="2"/>
  <c r="DX61" i="2"/>
  <c r="EB61" i="2"/>
  <c r="EF61" i="2"/>
  <c r="EJ61" i="2"/>
  <c r="EN61" i="2"/>
  <c r="ER61" i="2"/>
  <c r="EV61" i="2"/>
  <c r="EZ61" i="2"/>
  <c r="FD61" i="2"/>
  <c r="FH61" i="2"/>
  <c r="FL61" i="2"/>
  <c r="FP61" i="2"/>
  <c r="GX61" i="2"/>
  <c r="HB61" i="2"/>
  <c r="B62" i="2"/>
  <c r="N62" i="2"/>
  <c r="R62" i="2"/>
  <c r="V62" i="2"/>
  <c r="Z62" i="2"/>
  <c r="AD62" i="2"/>
  <c r="AH62" i="2"/>
  <c r="AL62" i="2"/>
  <c r="AP62" i="2"/>
  <c r="AT62" i="2"/>
  <c r="AX62" i="2"/>
  <c r="BB62" i="2"/>
  <c r="BF62" i="2"/>
  <c r="BJ62" i="2"/>
  <c r="BN62" i="2"/>
  <c r="BR62" i="2"/>
  <c r="BV62" i="2"/>
  <c r="BZ62" i="2"/>
  <c r="CD62" i="2"/>
  <c r="CH62" i="2"/>
  <c r="CL62" i="2"/>
  <c r="CP62" i="2"/>
  <c r="CT62" i="2"/>
  <c r="CX62" i="2"/>
  <c r="DB62" i="2"/>
  <c r="DF62" i="2"/>
  <c r="DJ62" i="2"/>
  <c r="DN62" i="2"/>
  <c r="DR62" i="2"/>
  <c r="DV62" i="2"/>
  <c r="T47" i="2"/>
  <c r="BC49" i="2"/>
  <c r="BB50" i="2"/>
  <c r="FL50" i="2"/>
  <c r="AI51" i="2"/>
  <c r="HC51" i="2"/>
  <c r="AB52" i="2"/>
  <c r="AW52" i="2"/>
  <c r="DI52" i="2"/>
  <c r="GY52" i="2"/>
  <c r="R53" i="2"/>
  <c r="AH53" i="2"/>
  <c r="AX53" i="2"/>
  <c r="BN53" i="2"/>
  <c r="EP53" i="2"/>
  <c r="GZ53" i="2"/>
  <c r="T54" i="2"/>
  <c r="AJ54" i="2"/>
  <c r="AZ54" i="2"/>
  <c r="EB54" i="2"/>
  <c r="HB54" i="2"/>
  <c r="U55" i="2"/>
  <c r="AK55" i="2"/>
  <c r="BA55" i="2"/>
  <c r="BQ55" i="2"/>
  <c r="CG55" i="2"/>
  <c r="CW55" i="2"/>
  <c r="DM55" i="2"/>
  <c r="EC55" i="2"/>
  <c r="ES55" i="2"/>
  <c r="FI55" i="2"/>
  <c r="HC55" i="2"/>
  <c r="V56" i="2"/>
  <c r="AL56" i="2"/>
  <c r="BB56" i="2"/>
  <c r="BR56" i="2"/>
  <c r="CX56" i="2"/>
  <c r="ED56" i="2"/>
  <c r="FJ56" i="2"/>
  <c r="HD56" i="2"/>
  <c r="X57" i="2"/>
  <c r="AN57" i="2"/>
  <c r="BD57" i="2"/>
  <c r="BN57" i="2"/>
  <c r="BY57" i="2"/>
  <c r="CJ57" i="2"/>
  <c r="A58" i="2"/>
  <c r="S58" i="2"/>
  <c r="AD58" i="2"/>
  <c r="AO58" i="2"/>
  <c r="AY58" i="2"/>
  <c r="FL58" i="2"/>
  <c r="GX58" i="2"/>
  <c r="B59" i="2"/>
  <c r="R59" i="2"/>
  <c r="Z59" i="2"/>
  <c r="AH59" i="2"/>
  <c r="AP59" i="2"/>
  <c r="AX59" i="2"/>
  <c r="BF59" i="2"/>
  <c r="BN59" i="2"/>
  <c r="EP59" i="2"/>
  <c r="EX59" i="2"/>
  <c r="GZ59" i="2"/>
  <c r="C60" i="2"/>
  <c r="S60" i="2"/>
  <c r="AA60" i="2"/>
  <c r="AI60" i="2"/>
  <c r="AQ60" i="2"/>
  <c r="AY60" i="2"/>
  <c r="CM60" i="2"/>
  <c r="CU60" i="2"/>
  <c r="HA60" i="2"/>
  <c r="I61" i="2"/>
  <c r="U61" i="2"/>
  <c r="AC61" i="2"/>
  <c r="AK61" i="2"/>
  <c r="AS61" i="2"/>
  <c r="BA61" i="2"/>
  <c r="BI61" i="2"/>
  <c r="BQ61" i="2"/>
  <c r="BY61" i="2"/>
  <c r="CG61" i="2"/>
  <c r="CO61" i="2"/>
  <c r="CW61" i="2"/>
  <c r="DE61" i="2"/>
  <c r="DM61" i="2"/>
  <c r="DU61" i="2"/>
  <c r="EC61" i="2"/>
  <c r="EK61" i="2"/>
  <c r="ES61" i="2"/>
  <c r="FA61" i="2"/>
  <c r="FI61" i="2"/>
  <c r="FQ61" i="2"/>
  <c r="HC61" i="2"/>
  <c r="O62" i="2"/>
  <c r="W62" i="2"/>
  <c r="AE62" i="2"/>
  <c r="AJ62" i="2"/>
  <c r="AO62" i="2"/>
  <c r="AU62" i="2"/>
  <c r="AZ62" i="2"/>
  <c r="BE62" i="2"/>
  <c r="BK62" i="2"/>
  <c r="BP62" i="2"/>
  <c r="BU62" i="2"/>
  <c r="CA62" i="2"/>
  <c r="CF62" i="2"/>
  <c r="CK62" i="2"/>
  <c r="CQ62" i="2"/>
  <c r="CV62" i="2"/>
  <c r="DA62" i="2"/>
  <c r="DG62" i="2"/>
  <c r="DL62" i="2"/>
  <c r="DQ62" i="2"/>
  <c r="DW62" i="2"/>
  <c r="EA62" i="2"/>
  <c r="EE62" i="2"/>
  <c r="EI62" i="2"/>
  <c r="EM62" i="2"/>
  <c r="EQ62" i="2"/>
  <c r="EU62" i="2"/>
  <c r="EY62" i="2"/>
  <c r="FC62" i="2"/>
  <c r="FG62" i="2"/>
  <c r="FK62" i="2"/>
  <c r="FO62" i="2"/>
  <c r="FS62" i="2"/>
  <c r="HA62" i="2"/>
  <c r="D63" i="2"/>
  <c r="P63" i="2"/>
  <c r="T63" i="2"/>
  <c r="X63" i="2"/>
  <c r="AB63" i="2"/>
  <c r="AF63" i="2"/>
  <c r="AJ63" i="2"/>
  <c r="AN63" i="2"/>
  <c r="AR63" i="2"/>
  <c r="AV63" i="2"/>
  <c r="AZ63" i="2"/>
  <c r="BD63" i="2"/>
  <c r="BH63" i="2"/>
  <c r="BL63" i="2"/>
  <c r="BP63" i="2"/>
  <c r="BT63" i="2"/>
  <c r="BX63" i="2"/>
  <c r="CB63" i="2"/>
  <c r="CF63" i="2"/>
  <c r="CJ63" i="2"/>
  <c r="CN63" i="2"/>
  <c r="CR63" i="2"/>
  <c r="CV63" i="2"/>
  <c r="CZ63" i="2"/>
  <c r="DD63" i="2"/>
  <c r="DH63" i="2"/>
  <c r="DL63" i="2"/>
  <c r="DP63" i="2"/>
  <c r="DT63" i="2"/>
  <c r="DX63" i="2"/>
  <c r="EB63" i="2"/>
  <c r="EF63" i="2"/>
  <c r="EJ63" i="2"/>
  <c r="EN63" i="2"/>
  <c r="ER63" i="2"/>
  <c r="EV63" i="2"/>
  <c r="EZ63" i="2"/>
  <c r="FD63" i="2"/>
  <c r="FH63" i="2"/>
  <c r="FL63" i="2"/>
  <c r="FP63" i="2"/>
  <c r="GX63" i="2"/>
  <c r="HB63" i="2"/>
  <c r="B64" i="2"/>
  <c r="N64" i="2"/>
  <c r="R64" i="2"/>
  <c r="V64" i="2"/>
  <c r="Z64" i="2"/>
  <c r="AD64" i="2"/>
  <c r="AH64" i="2"/>
  <c r="AL64" i="2"/>
  <c r="AP64" i="2"/>
  <c r="AT64" i="2"/>
  <c r="AX64" i="2"/>
  <c r="BB64" i="2"/>
  <c r="BF64" i="2"/>
  <c r="BJ64" i="2"/>
  <c r="BN64" i="2"/>
  <c r="BR64" i="2"/>
  <c r="BV64" i="2"/>
  <c r="BZ64" i="2"/>
  <c r="CD64" i="2"/>
  <c r="CH64" i="2"/>
  <c r="CL64" i="2"/>
  <c r="CP64" i="2"/>
  <c r="CT64" i="2"/>
  <c r="CX64" i="2"/>
  <c r="DB64" i="2"/>
  <c r="DF64" i="2"/>
  <c r="DJ64" i="2"/>
  <c r="DN64" i="2"/>
  <c r="DR64" i="2"/>
  <c r="DV64" i="2"/>
  <c r="DZ64" i="2"/>
  <c r="ED64" i="2"/>
  <c r="EH64" i="2"/>
  <c r="EL64" i="2"/>
  <c r="EP64" i="2"/>
  <c r="ET64" i="2"/>
  <c r="EX64" i="2"/>
  <c r="FB64" i="2"/>
  <c r="FF64" i="2"/>
  <c r="FJ64" i="2"/>
  <c r="FN64" i="2"/>
  <c r="FR64" i="2"/>
  <c r="GZ64" i="2"/>
  <c r="HD64" i="2"/>
  <c r="C65" i="2"/>
  <c r="O65" i="2"/>
  <c r="S65" i="2"/>
  <c r="W65" i="2"/>
  <c r="AA65" i="2"/>
  <c r="AE65" i="2"/>
  <c r="AI65" i="2"/>
  <c r="AM65" i="2"/>
  <c r="AQ65" i="2"/>
  <c r="AU65" i="2"/>
  <c r="AY65" i="2"/>
  <c r="BC65" i="2"/>
  <c r="BG65" i="2"/>
  <c r="BK65" i="2"/>
  <c r="BO65" i="2"/>
  <c r="BS65" i="2"/>
  <c r="BW65" i="2"/>
  <c r="CA65" i="2"/>
  <c r="CE65" i="2"/>
  <c r="CI65" i="2"/>
  <c r="CM65" i="2"/>
  <c r="CQ65" i="2"/>
  <c r="CU65" i="2"/>
  <c r="CY65" i="2"/>
  <c r="DC65" i="2"/>
  <c r="DG65" i="2"/>
  <c r="DK65" i="2"/>
  <c r="DO65" i="2"/>
  <c r="DS65" i="2"/>
  <c r="DW65" i="2"/>
  <c r="EA65" i="2"/>
  <c r="EE65" i="2"/>
  <c r="EI65" i="2"/>
  <c r="EM65" i="2"/>
  <c r="EQ65" i="2"/>
  <c r="EU65" i="2"/>
  <c r="EY65" i="2"/>
  <c r="FC65" i="2"/>
  <c r="FG65" i="2"/>
  <c r="FK65" i="2"/>
  <c r="FO65" i="2"/>
  <c r="FS65" i="2"/>
  <c r="HA65" i="2"/>
  <c r="D66" i="2"/>
  <c r="P66" i="2"/>
  <c r="T66" i="2"/>
  <c r="X66" i="2"/>
  <c r="AB66" i="2"/>
  <c r="AF66" i="2"/>
  <c r="AJ66" i="2"/>
  <c r="AN66" i="2"/>
  <c r="AR66" i="2"/>
  <c r="AV66" i="2"/>
  <c r="AZ66" i="2"/>
  <c r="BD66" i="2"/>
  <c r="BH66" i="2"/>
  <c r="BL66" i="2"/>
  <c r="BP66" i="2"/>
  <c r="BT66" i="2"/>
  <c r="BX66" i="2"/>
  <c r="CB66" i="2"/>
  <c r="CF66" i="2"/>
  <c r="CJ66" i="2"/>
  <c r="CN66" i="2"/>
  <c r="CR66" i="2"/>
  <c r="CV66" i="2"/>
  <c r="CZ66" i="2"/>
  <c r="DD66" i="2"/>
  <c r="DH66" i="2"/>
  <c r="DL66" i="2"/>
  <c r="DP66" i="2"/>
  <c r="DT66" i="2"/>
  <c r="DX66" i="2"/>
  <c r="EB66" i="2"/>
  <c r="EF66" i="2"/>
  <c r="EJ66" i="2"/>
  <c r="EN66" i="2"/>
  <c r="ER66" i="2"/>
  <c r="EV66" i="2"/>
  <c r="EZ66" i="2"/>
  <c r="FD66" i="2"/>
  <c r="FH66" i="2"/>
  <c r="FL66" i="2"/>
  <c r="FP66" i="2"/>
  <c r="GH66" i="2"/>
  <c r="GZ66" i="2"/>
  <c r="HD66" i="2"/>
  <c r="D67" i="2"/>
  <c r="P67" i="2"/>
  <c r="T67" i="2"/>
  <c r="X67" i="2"/>
  <c r="AB67" i="2"/>
  <c r="AF67" i="2"/>
  <c r="AJ67" i="2"/>
  <c r="AN67" i="2"/>
  <c r="AR67" i="2"/>
  <c r="AV67" i="2"/>
  <c r="AZ67" i="2"/>
  <c r="BD67" i="2"/>
  <c r="BH67" i="2"/>
  <c r="BL67" i="2"/>
  <c r="BP67" i="2"/>
  <c r="BT67" i="2"/>
  <c r="BX67" i="2"/>
  <c r="CB67" i="2"/>
  <c r="CF67" i="2"/>
  <c r="CJ67" i="2"/>
  <c r="CN67" i="2"/>
  <c r="CR67" i="2"/>
  <c r="CV67" i="2"/>
  <c r="CZ67" i="2"/>
  <c r="DD67" i="2"/>
  <c r="DH67" i="2"/>
  <c r="DL67" i="2"/>
  <c r="DP67" i="2"/>
  <c r="DT67" i="2"/>
  <c r="DX67" i="2"/>
  <c r="EB67" i="2"/>
  <c r="EF67" i="2"/>
  <c r="EJ67" i="2"/>
  <c r="EN67" i="2"/>
  <c r="ER67" i="2"/>
  <c r="EV67" i="2"/>
  <c r="EZ67" i="2"/>
  <c r="FD67" i="2"/>
  <c r="FH67" i="2"/>
  <c r="FL67" i="2"/>
  <c r="FP67" i="2"/>
  <c r="GH67" i="2"/>
  <c r="GM67" i="2"/>
  <c r="GQ67" i="2"/>
  <c r="GU67" i="2"/>
  <c r="GY67" i="2"/>
  <c r="HC67" i="2"/>
  <c r="B68" i="2"/>
  <c r="N68" i="2"/>
  <c r="R68" i="2"/>
  <c r="V68" i="2"/>
  <c r="Z68" i="2"/>
  <c r="AD68" i="2"/>
  <c r="AH68" i="2"/>
  <c r="AL68" i="2"/>
  <c r="AP68" i="2"/>
  <c r="AT68" i="2"/>
  <c r="AX68" i="2"/>
  <c r="BB68" i="2"/>
  <c r="BF68" i="2"/>
  <c r="BJ68" i="2"/>
  <c r="BN68" i="2"/>
  <c r="BR68" i="2"/>
  <c r="BV68" i="2"/>
  <c r="BZ68" i="2"/>
  <c r="CD68" i="2"/>
  <c r="CH68" i="2"/>
  <c r="CL68" i="2"/>
  <c r="CP68" i="2"/>
  <c r="CT68" i="2"/>
  <c r="CX68" i="2"/>
  <c r="DB68" i="2"/>
  <c r="DF68" i="2"/>
  <c r="DJ68" i="2"/>
  <c r="DN68" i="2"/>
  <c r="DR68" i="2"/>
  <c r="DV68" i="2"/>
  <c r="DZ68" i="2"/>
  <c r="ED68" i="2"/>
  <c r="EH68" i="2"/>
  <c r="EL68" i="2"/>
  <c r="EP68" i="2"/>
  <c r="ET68" i="2"/>
  <c r="EX68" i="2"/>
  <c r="FB68" i="2"/>
  <c r="FF68" i="2"/>
  <c r="FJ68" i="2"/>
  <c r="FN68" i="2"/>
  <c r="FR68" i="2"/>
  <c r="GK68" i="2"/>
  <c r="GO68" i="2"/>
  <c r="GS68" i="2"/>
  <c r="GW68" i="2"/>
  <c r="HA68" i="2"/>
  <c r="A69" i="2"/>
  <c r="I69" i="2"/>
  <c r="Q69" i="2"/>
  <c r="U69" i="2"/>
  <c r="Y69" i="2"/>
  <c r="AC69" i="2"/>
  <c r="AG69" i="2"/>
  <c r="AK69" i="2"/>
  <c r="AO69" i="2"/>
  <c r="AS69" i="2"/>
  <c r="AW69" i="2"/>
  <c r="BA69" i="2"/>
  <c r="BE69" i="2"/>
  <c r="BI69" i="2"/>
  <c r="BM69" i="2"/>
  <c r="BQ69" i="2"/>
  <c r="BU69" i="2"/>
  <c r="BY69" i="2"/>
  <c r="CC69" i="2"/>
  <c r="CG69" i="2"/>
  <c r="CK69" i="2"/>
  <c r="CO69" i="2"/>
  <c r="CS69" i="2"/>
  <c r="CW69" i="2"/>
  <c r="DA69" i="2"/>
  <c r="DE69" i="2"/>
  <c r="DI69" i="2"/>
  <c r="DM69" i="2"/>
  <c r="DQ69" i="2"/>
  <c r="DU69" i="2"/>
  <c r="DY69" i="2"/>
  <c r="EC69" i="2"/>
  <c r="EG69" i="2"/>
  <c r="EK69" i="2"/>
  <c r="EO69" i="2"/>
  <c r="ES69" i="2"/>
  <c r="EW69" i="2"/>
  <c r="FA69" i="2"/>
  <c r="FE69" i="2"/>
  <c r="FI69" i="2"/>
  <c r="FM69" i="2"/>
  <c r="FQ69" i="2"/>
  <c r="GJ69" i="2"/>
  <c r="GN69" i="2"/>
  <c r="GR69" i="2"/>
  <c r="GV69" i="2"/>
  <c r="GZ69" i="2"/>
  <c r="HD69" i="2"/>
  <c r="C70" i="2"/>
  <c r="O70" i="2"/>
  <c r="S70" i="2"/>
  <c r="W70" i="2"/>
  <c r="AA70" i="2"/>
  <c r="AE70" i="2"/>
  <c r="AI70" i="2"/>
  <c r="AM70" i="2"/>
  <c r="AQ70" i="2"/>
  <c r="AU70" i="2"/>
  <c r="AY70" i="2"/>
  <c r="BC70" i="2"/>
  <c r="BG70" i="2"/>
  <c r="BK70" i="2"/>
  <c r="BO70" i="2"/>
  <c r="BS70" i="2"/>
  <c r="BW70" i="2"/>
  <c r="CA70" i="2"/>
  <c r="CE70" i="2"/>
  <c r="CI70" i="2"/>
  <c r="CM70" i="2"/>
  <c r="CQ70" i="2"/>
  <c r="CU70" i="2"/>
  <c r="CY70" i="2"/>
  <c r="DC70" i="2"/>
  <c r="DG70" i="2"/>
  <c r="DK70" i="2"/>
  <c r="DO70" i="2"/>
  <c r="DS70" i="2"/>
  <c r="DW70" i="2"/>
  <c r="EA70" i="2"/>
  <c r="EE70" i="2"/>
  <c r="EI70" i="2"/>
  <c r="EM70" i="2"/>
  <c r="EQ70" i="2"/>
  <c r="EU70" i="2"/>
  <c r="EY70" i="2"/>
  <c r="FC70" i="2"/>
  <c r="FG70" i="2"/>
  <c r="FK70" i="2"/>
  <c r="FO70" i="2"/>
  <c r="FS70" i="2"/>
  <c r="GL70" i="2"/>
  <c r="GP70" i="2"/>
  <c r="GT70" i="2"/>
  <c r="GX70" i="2"/>
  <c r="HB70" i="2"/>
  <c r="A71" i="2"/>
  <c r="I71" i="2"/>
  <c r="Q71" i="2"/>
  <c r="U71" i="2"/>
  <c r="Y71" i="2"/>
  <c r="AC71" i="2"/>
  <c r="AG71" i="2"/>
  <c r="AK71" i="2"/>
  <c r="AO71" i="2"/>
  <c r="AS71" i="2"/>
  <c r="AW71" i="2"/>
  <c r="BA71" i="2"/>
  <c r="BE71" i="2"/>
  <c r="BI71" i="2"/>
  <c r="BM71" i="2"/>
  <c r="BQ71" i="2"/>
  <c r="BU71" i="2"/>
  <c r="BY71" i="2"/>
  <c r="CC71" i="2"/>
  <c r="CG71" i="2"/>
  <c r="CK71" i="2"/>
  <c r="CO71" i="2"/>
  <c r="CS71" i="2"/>
  <c r="CW71" i="2"/>
  <c r="DA71" i="2"/>
  <c r="DE71" i="2"/>
  <c r="DI71" i="2"/>
  <c r="DM71" i="2"/>
  <c r="DQ71" i="2"/>
  <c r="DU71" i="2"/>
  <c r="DY71" i="2"/>
  <c r="EC71" i="2"/>
  <c r="EG71" i="2"/>
  <c r="EK71" i="2"/>
  <c r="EO71" i="2"/>
  <c r="ES71" i="2"/>
  <c r="EW71" i="2"/>
  <c r="FA71" i="2"/>
  <c r="FE71" i="2"/>
  <c r="FI71" i="2"/>
  <c r="FM71" i="2"/>
  <c r="FQ71" i="2"/>
  <c r="FV71" i="2"/>
  <c r="FZ71" i="2"/>
  <c r="GD71" i="2"/>
  <c r="GH71" i="2"/>
  <c r="GM71" i="2"/>
  <c r="GQ71" i="2"/>
  <c r="GU71" i="2"/>
  <c r="GY71" i="2"/>
  <c r="HC71" i="2"/>
  <c r="C72" i="2"/>
  <c r="O72" i="2"/>
  <c r="S72" i="2"/>
  <c r="W72" i="2"/>
  <c r="AA72" i="2"/>
  <c r="AE72" i="2"/>
  <c r="AI72" i="2"/>
  <c r="AM72" i="2"/>
  <c r="AQ72" i="2"/>
  <c r="AU72" i="2"/>
  <c r="AY72" i="2"/>
  <c r="BC72" i="2"/>
  <c r="BG72" i="2"/>
  <c r="BK72" i="2"/>
  <c r="BO72" i="2"/>
  <c r="BS72" i="2"/>
  <c r="BW72" i="2"/>
  <c r="CA72" i="2"/>
  <c r="CE72" i="2"/>
  <c r="CI72" i="2"/>
  <c r="CM72" i="2"/>
  <c r="CQ72" i="2"/>
  <c r="CU72" i="2"/>
  <c r="CY72" i="2"/>
  <c r="DC72" i="2"/>
  <c r="DG72" i="2"/>
  <c r="DK72" i="2"/>
  <c r="DO72" i="2"/>
  <c r="DS72" i="2"/>
  <c r="DW72" i="2"/>
  <c r="EA72" i="2"/>
  <c r="EE72" i="2"/>
  <c r="EI72" i="2"/>
  <c r="EM72" i="2"/>
  <c r="EQ72" i="2"/>
  <c r="EU72" i="2"/>
  <c r="EY72" i="2"/>
  <c r="FC72" i="2"/>
  <c r="FG72" i="2"/>
  <c r="FK72" i="2"/>
  <c r="FO72" i="2"/>
  <c r="FS72" i="2"/>
  <c r="FX72" i="2"/>
  <c r="GB72" i="2"/>
  <c r="GF72" i="2"/>
  <c r="GK72" i="2"/>
  <c r="GO72" i="2"/>
  <c r="GS72" i="2"/>
  <c r="GW72" i="2"/>
  <c r="HA72" i="2"/>
  <c r="D73" i="2"/>
  <c r="P73" i="2"/>
  <c r="T73" i="2"/>
  <c r="X73" i="2"/>
  <c r="AB73" i="2"/>
  <c r="AF73" i="2"/>
  <c r="AJ73" i="2"/>
  <c r="AN73" i="2"/>
  <c r="AR73" i="2"/>
  <c r="AV73" i="2"/>
  <c r="AZ73" i="2"/>
  <c r="BD73" i="2"/>
  <c r="BH73" i="2"/>
  <c r="AB47" i="2"/>
  <c r="FL49" i="2"/>
  <c r="BF50" i="2"/>
  <c r="AL51" i="2"/>
  <c r="DF51" i="2"/>
  <c r="HD51" i="2"/>
  <c r="AD52" i="2"/>
  <c r="AX52" i="2"/>
  <c r="BN52" i="2"/>
  <c r="EP52" i="2"/>
  <c r="GZ52" i="2"/>
  <c r="S53" i="2"/>
  <c r="AI53" i="2"/>
  <c r="AY53" i="2"/>
  <c r="CU53" i="2"/>
  <c r="HA53" i="2"/>
  <c r="U54" i="2"/>
  <c r="AK54" i="2"/>
  <c r="BA54" i="2"/>
  <c r="BQ54" i="2"/>
  <c r="FI54" i="2"/>
  <c r="HC54" i="2"/>
  <c r="V55" i="2"/>
  <c r="AL55" i="2"/>
  <c r="BB55" i="2"/>
  <c r="BR55" i="2"/>
  <c r="CH55" i="2"/>
  <c r="CX55" i="2"/>
  <c r="DN55" i="2"/>
  <c r="ED55" i="2"/>
  <c r="ET55" i="2"/>
  <c r="FJ55" i="2"/>
  <c r="HD55" i="2"/>
  <c r="W56" i="2"/>
  <c r="AM56" i="2"/>
  <c r="BC56" i="2"/>
  <c r="BS56" i="2"/>
  <c r="CY56" i="2"/>
  <c r="EE56" i="2"/>
  <c r="FK56" i="2"/>
  <c r="A57" i="2"/>
  <c r="Y57" i="2"/>
  <c r="AO57" i="2"/>
  <c r="BE57" i="2"/>
  <c r="BP57" i="2"/>
  <c r="BZ57" i="2"/>
  <c r="CK57" i="2"/>
  <c r="CV57" i="2"/>
  <c r="DF57" i="2"/>
  <c r="DQ57" i="2"/>
  <c r="EB57" i="2"/>
  <c r="B58" i="2"/>
  <c r="U58" i="2"/>
  <c r="AE58" i="2"/>
  <c r="AP58" i="2"/>
  <c r="BA58" i="2"/>
  <c r="DI58" i="2"/>
  <c r="DQ58" i="2"/>
  <c r="GY58" i="2"/>
  <c r="C59" i="2"/>
  <c r="S59" i="2"/>
  <c r="AA59" i="2"/>
  <c r="AI59" i="2"/>
  <c r="AQ59" i="2"/>
  <c r="AY59" i="2"/>
  <c r="CM59" i="2"/>
  <c r="CU59" i="2"/>
  <c r="HA59" i="2"/>
  <c r="D60" i="2"/>
  <c r="T60" i="2"/>
  <c r="AB60" i="2"/>
  <c r="AJ60" i="2"/>
  <c r="AR60" i="2"/>
  <c r="AZ60" i="2"/>
  <c r="DT60" i="2"/>
  <c r="EB60" i="2"/>
  <c r="HB60" i="2"/>
  <c r="N61" i="2"/>
  <c r="V61" i="2"/>
  <c r="AD61" i="2"/>
  <c r="AL61" i="2"/>
  <c r="AT61" i="2"/>
  <c r="BB61" i="2"/>
  <c r="BJ61" i="2"/>
  <c r="BR61" i="2"/>
  <c r="BZ61" i="2"/>
  <c r="CH61" i="2"/>
  <c r="CP61" i="2"/>
  <c r="CX61" i="2"/>
  <c r="DF61" i="2"/>
  <c r="DN61" i="2"/>
  <c r="DV61" i="2"/>
  <c r="ED61" i="2"/>
  <c r="EL61" i="2"/>
  <c r="ET61" i="2"/>
  <c r="FB61" i="2"/>
  <c r="FJ61" i="2"/>
  <c r="FR61" i="2"/>
  <c r="HD61" i="2"/>
  <c r="P62" i="2"/>
  <c r="X62" i="2"/>
  <c r="AF62" i="2"/>
  <c r="AK62" i="2"/>
  <c r="AQ62" i="2"/>
  <c r="AV62" i="2"/>
  <c r="BA62" i="2"/>
  <c r="BG62" i="2"/>
  <c r="BL62" i="2"/>
  <c r="BQ62" i="2"/>
  <c r="BW62" i="2"/>
  <c r="CB62" i="2"/>
  <c r="CG62" i="2"/>
  <c r="CM62" i="2"/>
  <c r="CR62" i="2"/>
  <c r="CW62" i="2"/>
  <c r="DC62" i="2"/>
  <c r="DH62" i="2"/>
  <c r="DM62" i="2"/>
  <c r="DS62" i="2"/>
  <c r="DX62" i="2"/>
  <c r="EB62" i="2"/>
  <c r="EF62" i="2"/>
  <c r="EJ62" i="2"/>
  <c r="EN62" i="2"/>
  <c r="ER62" i="2"/>
  <c r="EV62" i="2"/>
  <c r="EZ62" i="2"/>
  <c r="FD62" i="2"/>
  <c r="FH62" i="2"/>
  <c r="FL62" i="2"/>
  <c r="FP62" i="2"/>
  <c r="GX62" i="2"/>
  <c r="HB62" i="2"/>
  <c r="A63" i="2"/>
  <c r="I63" i="2"/>
  <c r="Q63" i="2"/>
  <c r="U63" i="2"/>
  <c r="Y63" i="2"/>
  <c r="AC63" i="2"/>
  <c r="AG63" i="2"/>
  <c r="AK63" i="2"/>
  <c r="AO63" i="2"/>
  <c r="AS63" i="2"/>
  <c r="AW63" i="2"/>
  <c r="BA63" i="2"/>
  <c r="BE63" i="2"/>
  <c r="BI63" i="2"/>
  <c r="BM63" i="2"/>
  <c r="BQ63" i="2"/>
  <c r="BU63" i="2"/>
  <c r="BY63" i="2"/>
  <c r="CC63" i="2"/>
  <c r="CG63" i="2"/>
  <c r="CK63" i="2"/>
  <c r="CO63" i="2"/>
  <c r="CS63" i="2"/>
  <c r="CW63" i="2"/>
  <c r="DA63" i="2"/>
  <c r="DE63" i="2"/>
  <c r="DI63" i="2"/>
  <c r="DM63" i="2"/>
  <c r="DQ63" i="2"/>
  <c r="DU63" i="2"/>
  <c r="DY63" i="2"/>
  <c r="EC63" i="2"/>
  <c r="EG63" i="2"/>
  <c r="EK63" i="2"/>
  <c r="EO63" i="2"/>
  <c r="ES63" i="2"/>
  <c r="EW63" i="2"/>
  <c r="FA63" i="2"/>
  <c r="FE63" i="2"/>
  <c r="FI63" i="2"/>
  <c r="FM63" i="2"/>
  <c r="FQ63" i="2"/>
  <c r="GY63" i="2"/>
  <c r="HC63" i="2"/>
  <c r="C64" i="2"/>
  <c r="O64" i="2"/>
  <c r="S64" i="2"/>
  <c r="W64" i="2"/>
  <c r="AA64" i="2"/>
  <c r="AE64" i="2"/>
  <c r="AI64" i="2"/>
  <c r="AM64" i="2"/>
  <c r="AQ64" i="2"/>
  <c r="AU64" i="2"/>
  <c r="AY64" i="2"/>
  <c r="BC64" i="2"/>
  <c r="BG64" i="2"/>
  <c r="BK64" i="2"/>
  <c r="BO64" i="2"/>
  <c r="BS64" i="2"/>
  <c r="BW64" i="2"/>
  <c r="CA64" i="2"/>
  <c r="CE64" i="2"/>
  <c r="CI64" i="2"/>
  <c r="CM64" i="2"/>
  <c r="CQ64" i="2"/>
  <c r="CU64" i="2"/>
  <c r="CY64" i="2"/>
  <c r="DC64" i="2"/>
  <c r="DG64" i="2"/>
  <c r="DK64" i="2"/>
  <c r="DO64" i="2"/>
  <c r="DS64" i="2"/>
  <c r="DW64" i="2"/>
  <c r="EA64" i="2"/>
  <c r="EE64" i="2"/>
  <c r="EI64" i="2"/>
  <c r="EM64" i="2"/>
  <c r="EQ64" i="2"/>
  <c r="EU64" i="2"/>
  <c r="EY64" i="2"/>
  <c r="FC64" i="2"/>
  <c r="FG64" i="2"/>
  <c r="FK64" i="2"/>
  <c r="FO64" i="2"/>
  <c r="FS64" i="2"/>
  <c r="HA64" i="2"/>
  <c r="D65" i="2"/>
  <c r="P65" i="2"/>
  <c r="T65" i="2"/>
  <c r="X65" i="2"/>
  <c r="AB65" i="2"/>
  <c r="AF65" i="2"/>
  <c r="AJ65" i="2"/>
  <c r="AN65" i="2"/>
  <c r="AR65" i="2"/>
  <c r="AV65" i="2"/>
  <c r="AZ65" i="2"/>
  <c r="BD65" i="2"/>
  <c r="BH65" i="2"/>
  <c r="BL65" i="2"/>
  <c r="BP65" i="2"/>
  <c r="BT65" i="2"/>
  <c r="BX65" i="2"/>
  <c r="CB65" i="2"/>
  <c r="CF65" i="2"/>
  <c r="CJ65" i="2"/>
  <c r="CN65" i="2"/>
  <c r="CR65" i="2"/>
  <c r="CV65" i="2"/>
  <c r="CZ65" i="2"/>
  <c r="DD65" i="2"/>
  <c r="DH65" i="2"/>
  <c r="DL65" i="2"/>
  <c r="DP65" i="2"/>
  <c r="DT65" i="2"/>
  <c r="DX65" i="2"/>
  <c r="EB65" i="2"/>
  <c r="EF65" i="2"/>
  <c r="EJ65" i="2"/>
  <c r="EN65" i="2"/>
  <c r="ER65" i="2"/>
  <c r="EV65" i="2"/>
  <c r="EZ65" i="2"/>
  <c r="FD65" i="2"/>
  <c r="FH65" i="2"/>
  <c r="FL65" i="2"/>
  <c r="FP65" i="2"/>
  <c r="GX65" i="2"/>
  <c r="HB65" i="2"/>
  <c r="A66" i="2"/>
  <c r="I66" i="2"/>
  <c r="Q66" i="2"/>
  <c r="U66" i="2"/>
  <c r="Y66" i="2"/>
  <c r="AC66" i="2"/>
  <c r="AG66" i="2"/>
  <c r="AK66" i="2"/>
  <c r="AO66" i="2"/>
  <c r="AS66" i="2"/>
  <c r="AW66" i="2"/>
  <c r="BA66" i="2"/>
  <c r="BE66" i="2"/>
  <c r="BI66" i="2"/>
  <c r="BM66" i="2"/>
  <c r="BQ66" i="2"/>
  <c r="BU66" i="2"/>
  <c r="BY66" i="2"/>
  <c r="CC66" i="2"/>
  <c r="CG66" i="2"/>
  <c r="CK66" i="2"/>
  <c r="CO66" i="2"/>
  <c r="CS66" i="2"/>
  <c r="CW66" i="2"/>
  <c r="DA66" i="2"/>
  <c r="DE66" i="2"/>
  <c r="DI66" i="2"/>
  <c r="DM66" i="2"/>
  <c r="DQ66" i="2"/>
  <c r="DU66" i="2"/>
  <c r="DY66" i="2"/>
  <c r="EC66" i="2"/>
  <c r="EG66" i="2"/>
  <c r="EK66" i="2"/>
  <c r="EO66" i="2"/>
  <c r="ES66" i="2"/>
  <c r="EW66" i="2"/>
  <c r="FA66" i="2"/>
  <c r="FE66" i="2"/>
  <c r="FI66" i="2"/>
  <c r="FM66" i="2"/>
  <c r="FQ66" i="2"/>
  <c r="GW66" i="2"/>
  <c r="HA66" i="2"/>
  <c r="A67" i="2"/>
  <c r="I67" i="2"/>
  <c r="Q67" i="2"/>
  <c r="U67" i="2"/>
  <c r="Y67" i="2"/>
  <c r="AC67" i="2"/>
  <c r="AG67" i="2"/>
  <c r="AK67" i="2"/>
  <c r="AO67" i="2"/>
  <c r="AS67" i="2"/>
  <c r="AW67" i="2"/>
  <c r="BA67" i="2"/>
  <c r="BE67" i="2"/>
  <c r="BI67" i="2"/>
  <c r="BM67" i="2"/>
  <c r="BQ67" i="2"/>
  <c r="BU67" i="2"/>
  <c r="BY67" i="2"/>
  <c r="CC67" i="2"/>
  <c r="CG67" i="2"/>
  <c r="CK67" i="2"/>
  <c r="CO67" i="2"/>
  <c r="CS67" i="2"/>
  <c r="CW67" i="2"/>
  <c r="DA67" i="2"/>
  <c r="DE67" i="2"/>
  <c r="DI67" i="2"/>
  <c r="DM67" i="2"/>
  <c r="DQ67" i="2"/>
  <c r="DU67" i="2"/>
  <c r="DY67" i="2"/>
  <c r="EC67" i="2"/>
  <c r="EG67" i="2"/>
  <c r="EK67" i="2"/>
  <c r="EO67" i="2"/>
  <c r="ES67" i="2"/>
  <c r="EW67" i="2"/>
  <c r="FA67" i="2"/>
  <c r="FE67" i="2"/>
  <c r="FI67" i="2"/>
  <c r="FM67" i="2"/>
  <c r="FQ67" i="2"/>
  <c r="GJ67" i="2"/>
  <c r="GN67" i="2"/>
  <c r="GR67" i="2"/>
  <c r="GV67" i="2"/>
  <c r="GZ67" i="2"/>
  <c r="HD67" i="2"/>
  <c r="C68" i="2"/>
  <c r="O68" i="2"/>
  <c r="S68" i="2"/>
  <c r="W68" i="2"/>
  <c r="AA68" i="2"/>
  <c r="AE68" i="2"/>
  <c r="AI68" i="2"/>
  <c r="AM68" i="2"/>
  <c r="AQ68" i="2"/>
  <c r="AU68" i="2"/>
  <c r="AY68" i="2"/>
  <c r="BC68" i="2"/>
  <c r="BG68" i="2"/>
  <c r="BK68" i="2"/>
  <c r="BO68" i="2"/>
  <c r="BS68" i="2"/>
  <c r="BW68" i="2"/>
  <c r="CA68" i="2"/>
  <c r="CE68" i="2"/>
  <c r="CI68" i="2"/>
  <c r="CM68" i="2"/>
  <c r="CQ68" i="2"/>
  <c r="CU68" i="2"/>
  <c r="CY68" i="2"/>
  <c r="DC68" i="2"/>
  <c r="DG68" i="2"/>
  <c r="DK68" i="2"/>
  <c r="DO68" i="2"/>
  <c r="DS68" i="2"/>
  <c r="DW68" i="2"/>
  <c r="EA68" i="2"/>
  <c r="EE68" i="2"/>
  <c r="EI68" i="2"/>
  <c r="EM68" i="2"/>
  <c r="EQ68" i="2"/>
  <c r="EU68" i="2"/>
  <c r="EY68" i="2"/>
  <c r="FC68" i="2"/>
  <c r="FG68" i="2"/>
  <c r="FK68" i="2"/>
  <c r="FO68" i="2"/>
  <c r="FS68" i="2"/>
  <c r="GL68" i="2"/>
  <c r="GP68" i="2"/>
  <c r="GT68" i="2"/>
  <c r="GX68" i="2"/>
  <c r="HB68" i="2"/>
  <c r="B69" i="2"/>
  <c r="N69" i="2"/>
  <c r="R69" i="2"/>
  <c r="V69" i="2"/>
  <c r="Z69" i="2"/>
  <c r="AD69" i="2"/>
  <c r="AH69" i="2"/>
  <c r="AL69" i="2"/>
  <c r="AP69" i="2"/>
  <c r="AT69" i="2"/>
  <c r="AX69" i="2"/>
  <c r="BB69" i="2"/>
  <c r="BF69" i="2"/>
  <c r="BJ69" i="2"/>
  <c r="BN69" i="2"/>
  <c r="BR69" i="2"/>
  <c r="BV69" i="2"/>
  <c r="BZ69" i="2"/>
  <c r="CD69" i="2"/>
  <c r="CH69" i="2"/>
  <c r="CL69" i="2"/>
  <c r="CP69" i="2"/>
  <c r="CT69" i="2"/>
  <c r="CX69" i="2"/>
  <c r="DB69" i="2"/>
  <c r="DF69" i="2"/>
  <c r="DJ69" i="2"/>
  <c r="DN69" i="2"/>
  <c r="DR69" i="2"/>
  <c r="DV69" i="2"/>
  <c r="DZ69" i="2"/>
  <c r="ED69" i="2"/>
  <c r="EH69" i="2"/>
  <c r="EL69" i="2"/>
  <c r="EP69" i="2"/>
  <c r="ET69" i="2"/>
  <c r="EX69" i="2"/>
  <c r="FB69" i="2"/>
  <c r="FF69" i="2"/>
  <c r="FJ69" i="2"/>
  <c r="FN69" i="2"/>
  <c r="FR69" i="2"/>
  <c r="GK69" i="2"/>
  <c r="GO69" i="2"/>
  <c r="GS69" i="2"/>
  <c r="GW69" i="2"/>
  <c r="HA69" i="2"/>
  <c r="D70" i="2"/>
  <c r="P70" i="2"/>
  <c r="T70" i="2"/>
  <c r="X70" i="2"/>
  <c r="AB70" i="2"/>
  <c r="AF70" i="2"/>
  <c r="AJ70" i="2"/>
  <c r="AN70" i="2"/>
  <c r="AR70" i="2"/>
  <c r="AV70" i="2"/>
  <c r="AZ70" i="2"/>
  <c r="BD70" i="2"/>
  <c r="BH70" i="2"/>
  <c r="BL70" i="2"/>
  <c r="BP70" i="2"/>
  <c r="BT70" i="2"/>
  <c r="BX70" i="2"/>
  <c r="CB70" i="2"/>
  <c r="CF70" i="2"/>
  <c r="CJ70" i="2"/>
  <c r="CN70" i="2"/>
  <c r="CR70" i="2"/>
  <c r="CV70" i="2"/>
  <c r="CZ70" i="2"/>
  <c r="DD70" i="2"/>
  <c r="DH70" i="2"/>
  <c r="DL70" i="2"/>
  <c r="DP70" i="2"/>
  <c r="DT70" i="2"/>
  <c r="DX70" i="2"/>
  <c r="EB70" i="2"/>
  <c r="EF70" i="2"/>
  <c r="EJ70" i="2"/>
  <c r="EN70" i="2"/>
  <c r="ER70" i="2"/>
  <c r="EV70" i="2"/>
  <c r="EZ70" i="2"/>
  <c r="FD70" i="2"/>
  <c r="FH70" i="2"/>
  <c r="FL70" i="2"/>
  <c r="FP70" i="2"/>
  <c r="GH70" i="2"/>
  <c r="GM70" i="2"/>
  <c r="GQ70" i="2"/>
  <c r="GU70" i="2"/>
  <c r="GY70" i="2"/>
  <c r="HC70" i="2"/>
  <c r="B71" i="2"/>
  <c r="N71" i="2"/>
  <c r="R71" i="2"/>
  <c r="V71" i="2"/>
  <c r="Z71" i="2"/>
  <c r="AD71" i="2"/>
  <c r="AH71" i="2"/>
  <c r="AL71" i="2"/>
  <c r="AP71" i="2"/>
  <c r="AT71" i="2"/>
  <c r="AX71" i="2"/>
  <c r="BB71" i="2"/>
  <c r="BF71" i="2"/>
  <c r="BJ71" i="2"/>
  <c r="BN71" i="2"/>
  <c r="BR71" i="2"/>
  <c r="BV71" i="2"/>
  <c r="BZ71" i="2"/>
  <c r="CD71" i="2"/>
  <c r="CH71" i="2"/>
  <c r="CL71" i="2"/>
  <c r="CP71" i="2"/>
  <c r="CT71" i="2"/>
  <c r="CX71" i="2"/>
  <c r="DB71" i="2"/>
  <c r="DF71" i="2"/>
  <c r="DJ71" i="2"/>
  <c r="DN71" i="2"/>
  <c r="DR71" i="2"/>
  <c r="DV71" i="2"/>
  <c r="DZ71" i="2"/>
  <c r="ED71" i="2"/>
  <c r="EH71" i="2"/>
  <c r="EL71" i="2"/>
  <c r="EP71" i="2"/>
  <c r="ET71" i="2"/>
  <c r="EX71" i="2"/>
  <c r="FB71" i="2"/>
  <c r="FF71" i="2"/>
  <c r="FJ71" i="2"/>
  <c r="FN71" i="2"/>
  <c r="FR71" i="2"/>
  <c r="FW71" i="2"/>
  <c r="GA71" i="2"/>
  <c r="GE71" i="2"/>
  <c r="GJ71" i="2"/>
  <c r="GN71" i="2"/>
  <c r="GR71" i="2"/>
  <c r="GV71" i="2"/>
  <c r="GZ71" i="2"/>
  <c r="HD71" i="2"/>
  <c r="D72" i="2"/>
  <c r="P72" i="2"/>
  <c r="T72" i="2"/>
  <c r="X72" i="2"/>
  <c r="AB72" i="2"/>
  <c r="AF72" i="2"/>
  <c r="AJ72" i="2"/>
  <c r="AN72" i="2"/>
  <c r="AR72" i="2"/>
  <c r="AV72" i="2"/>
  <c r="AZ72" i="2"/>
  <c r="BD72" i="2"/>
  <c r="BH72" i="2"/>
  <c r="BL72" i="2"/>
  <c r="BP72" i="2"/>
  <c r="BT72" i="2"/>
  <c r="BX72" i="2"/>
  <c r="CB72" i="2"/>
  <c r="CF72" i="2"/>
  <c r="CJ72" i="2"/>
  <c r="CN72" i="2"/>
  <c r="CR72" i="2"/>
  <c r="CV72" i="2"/>
  <c r="CZ72" i="2"/>
  <c r="DD72" i="2"/>
  <c r="DH72" i="2"/>
  <c r="DL72" i="2"/>
  <c r="DP72" i="2"/>
  <c r="DT72" i="2"/>
  <c r="DX72" i="2"/>
  <c r="EB72" i="2"/>
  <c r="EF72" i="2"/>
  <c r="EJ72" i="2"/>
  <c r="EN72" i="2"/>
  <c r="ER72" i="2"/>
  <c r="EV72" i="2"/>
  <c r="EZ72" i="2"/>
  <c r="FD72" i="2"/>
  <c r="FH72" i="2"/>
  <c r="FL72" i="2"/>
  <c r="FP72" i="2"/>
  <c r="FU72" i="2"/>
  <c r="FY72" i="2"/>
  <c r="GC72" i="2"/>
  <c r="GG72" i="2"/>
  <c r="GL72" i="2"/>
  <c r="GP72" i="2"/>
  <c r="GT72" i="2"/>
  <c r="GX72" i="2"/>
  <c r="HB72" i="2"/>
  <c r="A73" i="2"/>
  <c r="I73" i="2"/>
  <c r="Q73" i="2"/>
  <c r="U73" i="2"/>
  <c r="Y73" i="2"/>
  <c r="AC73" i="2"/>
  <c r="AG73" i="2"/>
  <c r="AK73" i="2"/>
  <c r="AO73" i="2"/>
  <c r="AS73" i="2"/>
  <c r="AK48" i="2"/>
  <c r="N51" i="2"/>
  <c r="R52" i="2"/>
  <c r="DQ52" i="2"/>
  <c r="B53" i="2"/>
  <c r="HE53" i="2" s="1"/>
  <c r="AP53" i="2"/>
  <c r="AB54" i="2"/>
  <c r="DT54" i="2"/>
  <c r="I55" i="2"/>
  <c r="AS55" i="2"/>
  <c r="BY55" i="2"/>
  <c r="DE55" i="2"/>
  <c r="EK55" i="2"/>
  <c r="FQ55" i="2"/>
  <c r="AD56" i="2"/>
  <c r="DV56" i="2"/>
  <c r="FB56" i="2"/>
  <c r="P57" i="2"/>
  <c r="AV57" i="2"/>
  <c r="CO57" i="2"/>
  <c r="DJ57" i="2"/>
  <c r="EF57" i="2"/>
  <c r="FA57" i="2"/>
  <c r="GZ57" i="2"/>
  <c r="Y58" i="2"/>
  <c r="AT58" i="2"/>
  <c r="DT58" i="2"/>
  <c r="N59" i="2"/>
  <c r="AD59" i="2"/>
  <c r="AT59" i="2"/>
  <c r="DF59" i="2"/>
  <c r="O60" i="2"/>
  <c r="AE60" i="2"/>
  <c r="AU60" i="2"/>
  <c r="EM60" i="2"/>
  <c r="Q61" i="2"/>
  <c r="AG61" i="2"/>
  <c r="AW61" i="2"/>
  <c r="BM61" i="2"/>
  <c r="CC61" i="2"/>
  <c r="CS61" i="2"/>
  <c r="DI61" i="2"/>
  <c r="DY61" i="2"/>
  <c r="EO61" i="2"/>
  <c r="FE61" i="2"/>
  <c r="GY61" i="2"/>
  <c r="S62" i="2"/>
  <c r="AG62" i="2"/>
  <c r="AR62" i="2"/>
  <c r="BC62" i="2"/>
  <c r="BM62" i="2"/>
  <c r="BX62" i="2"/>
  <c r="CI62" i="2"/>
  <c r="CS62" i="2"/>
  <c r="DD62" i="2"/>
  <c r="DO62" i="2"/>
  <c r="DY62" i="2"/>
  <c r="EG62" i="2"/>
  <c r="EO62" i="2"/>
  <c r="EW62" i="2"/>
  <c r="FE62" i="2"/>
  <c r="FM62" i="2"/>
  <c r="GY62" i="2"/>
  <c r="B63" i="2"/>
  <c r="R63" i="2"/>
  <c r="Z63" i="2"/>
  <c r="AH63" i="2"/>
  <c r="AP63" i="2"/>
  <c r="AX63" i="2"/>
  <c r="BF63" i="2"/>
  <c r="BN63" i="2"/>
  <c r="BV63" i="2"/>
  <c r="CD63" i="2"/>
  <c r="CL63" i="2"/>
  <c r="CT63" i="2"/>
  <c r="DB63" i="2"/>
  <c r="DJ63" i="2"/>
  <c r="DR63" i="2"/>
  <c r="DZ63" i="2"/>
  <c r="EH63" i="2"/>
  <c r="EP63" i="2"/>
  <c r="EX63" i="2"/>
  <c r="FF63" i="2"/>
  <c r="FN63" i="2"/>
  <c r="GZ63" i="2"/>
  <c r="D64" i="2"/>
  <c r="T64" i="2"/>
  <c r="AB64" i="2"/>
  <c r="AJ64" i="2"/>
  <c r="AR64" i="2"/>
  <c r="AZ64" i="2"/>
  <c r="BH64" i="2"/>
  <c r="BP64" i="2"/>
  <c r="BX64" i="2"/>
  <c r="CF64" i="2"/>
  <c r="CN64" i="2"/>
  <c r="CV64" i="2"/>
  <c r="DD64" i="2"/>
  <c r="DL64" i="2"/>
  <c r="DT64" i="2"/>
  <c r="EB64" i="2"/>
  <c r="EJ64" i="2"/>
  <c r="ER64" i="2"/>
  <c r="EZ64" i="2"/>
  <c r="FH64" i="2"/>
  <c r="FP64" i="2"/>
  <c r="HB64" i="2"/>
  <c r="I65" i="2"/>
  <c r="U65" i="2"/>
  <c r="AC65" i="2"/>
  <c r="AK65" i="2"/>
  <c r="AS65" i="2"/>
  <c r="BA65" i="2"/>
  <c r="BI65" i="2"/>
  <c r="BQ65" i="2"/>
  <c r="BY65" i="2"/>
  <c r="CG65" i="2"/>
  <c r="CO65" i="2"/>
  <c r="CW65" i="2"/>
  <c r="DE65" i="2"/>
  <c r="DM65" i="2"/>
  <c r="DU65" i="2"/>
  <c r="EC65" i="2"/>
  <c r="EK65" i="2"/>
  <c r="ES65" i="2"/>
  <c r="FA65" i="2"/>
  <c r="FI65" i="2"/>
  <c r="FQ65" i="2"/>
  <c r="HC65" i="2"/>
  <c r="N66" i="2"/>
  <c r="V66" i="2"/>
  <c r="AD66" i="2"/>
  <c r="AL66" i="2"/>
  <c r="AT66" i="2"/>
  <c r="BB66" i="2"/>
  <c r="BJ66" i="2"/>
  <c r="BR66" i="2"/>
  <c r="BZ66" i="2"/>
  <c r="CH66" i="2"/>
  <c r="CP66" i="2"/>
  <c r="CX66" i="2"/>
  <c r="DF66" i="2"/>
  <c r="DN66" i="2"/>
  <c r="DV66" i="2"/>
  <c r="ED66" i="2"/>
  <c r="EL66" i="2"/>
  <c r="ET66" i="2"/>
  <c r="FB66" i="2"/>
  <c r="FJ66" i="2"/>
  <c r="FR66" i="2"/>
  <c r="HB66" i="2"/>
  <c r="N67" i="2"/>
  <c r="V67" i="2"/>
  <c r="AD67" i="2"/>
  <c r="AL67" i="2"/>
  <c r="AT67" i="2"/>
  <c r="BB67" i="2"/>
  <c r="BJ67" i="2"/>
  <c r="BR67" i="2"/>
  <c r="BZ67" i="2"/>
  <c r="CH67" i="2"/>
  <c r="CP67" i="2"/>
  <c r="CX67" i="2"/>
  <c r="DF67" i="2"/>
  <c r="DN67" i="2"/>
  <c r="DV67" i="2"/>
  <c r="ED67" i="2"/>
  <c r="EL67" i="2"/>
  <c r="ET67" i="2"/>
  <c r="FB67" i="2"/>
  <c r="FJ67" i="2"/>
  <c r="FR67" i="2"/>
  <c r="GO67" i="2"/>
  <c r="GW67" i="2"/>
  <c r="P68" i="2"/>
  <c r="X68" i="2"/>
  <c r="AF68" i="2"/>
  <c r="AN68" i="2"/>
  <c r="AV68" i="2"/>
  <c r="BD68" i="2"/>
  <c r="BL68" i="2"/>
  <c r="BT68" i="2"/>
  <c r="CB68" i="2"/>
  <c r="CJ68" i="2"/>
  <c r="CR68" i="2"/>
  <c r="CZ68" i="2"/>
  <c r="DH68" i="2"/>
  <c r="DP68" i="2"/>
  <c r="DX68" i="2"/>
  <c r="EF68" i="2"/>
  <c r="EN68" i="2"/>
  <c r="EV68" i="2"/>
  <c r="FD68" i="2"/>
  <c r="FL68" i="2"/>
  <c r="GH68" i="2"/>
  <c r="GQ68" i="2"/>
  <c r="GY68" i="2"/>
  <c r="C69" i="2"/>
  <c r="S69" i="2"/>
  <c r="AA69" i="2"/>
  <c r="AI69" i="2"/>
  <c r="AQ69" i="2"/>
  <c r="AY69" i="2"/>
  <c r="BG69" i="2"/>
  <c r="BO69" i="2"/>
  <c r="BW69" i="2"/>
  <c r="CE69" i="2"/>
  <c r="CM69" i="2"/>
  <c r="CU69" i="2"/>
  <c r="DC69" i="2"/>
  <c r="DK69" i="2"/>
  <c r="DS69" i="2"/>
  <c r="EA69" i="2"/>
  <c r="EI69" i="2"/>
  <c r="EQ69" i="2"/>
  <c r="EY69" i="2"/>
  <c r="FG69" i="2"/>
  <c r="FO69" i="2"/>
  <c r="GL69" i="2"/>
  <c r="GT69" i="2"/>
  <c r="HB69" i="2"/>
  <c r="I70" i="2"/>
  <c r="U70" i="2"/>
  <c r="AC70" i="2"/>
  <c r="AK70" i="2"/>
  <c r="AS70" i="2"/>
  <c r="BA70" i="2"/>
  <c r="BI70" i="2"/>
  <c r="BQ70" i="2"/>
  <c r="BY70" i="2"/>
  <c r="CG70" i="2"/>
  <c r="CO70" i="2"/>
  <c r="CW70" i="2"/>
  <c r="DE70" i="2"/>
  <c r="DM70" i="2"/>
  <c r="DU70" i="2"/>
  <c r="EC70" i="2"/>
  <c r="EK70" i="2"/>
  <c r="ES70" i="2"/>
  <c r="FA70" i="2"/>
  <c r="FI70" i="2"/>
  <c r="FQ70" i="2"/>
  <c r="GN70" i="2"/>
  <c r="GV70" i="2"/>
  <c r="HD70" i="2"/>
  <c r="O71" i="2"/>
  <c r="W71" i="2"/>
  <c r="AE71" i="2"/>
  <c r="AM71" i="2"/>
  <c r="AU71" i="2"/>
  <c r="BC71" i="2"/>
  <c r="BK71" i="2"/>
  <c r="BS71" i="2"/>
  <c r="CA71" i="2"/>
  <c r="CI71" i="2"/>
  <c r="CQ71" i="2"/>
  <c r="CY71" i="2"/>
  <c r="DG71" i="2"/>
  <c r="DO71" i="2"/>
  <c r="DW71" i="2"/>
  <c r="EE71" i="2"/>
  <c r="EM71" i="2"/>
  <c r="EU71" i="2"/>
  <c r="FC71" i="2"/>
  <c r="FK71" i="2"/>
  <c r="FS71" i="2"/>
  <c r="GB71" i="2"/>
  <c r="GK71" i="2"/>
  <c r="GS71" i="2"/>
  <c r="HA71" i="2"/>
  <c r="I72" i="2"/>
  <c r="U72" i="2"/>
  <c r="AC72" i="2"/>
  <c r="AK72" i="2"/>
  <c r="AS72" i="2"/>
  <c r="BA72" i="2"/>
  <c r="BI72" i="2"/>
  <c r="BQ72" i="2"/>
  <c r="BY72" i="2"/>
  <c r="CG72" i="2"/>
  <c r="CO72" i="2"/>
  <c r="CW72" i="2"/>
  <c r="DE72" i="2"/>
  <c r="DM72" i="2"/>
  <c r="DU72" i="2"/>
  <c r="EC72" i="2"/>
  <c r="EK72" i="2"/>
  <c r="ES72" i="2"/>
  <c r="FA72" i="2"/>
  <c r="FI72" i="2"/>
  <c r="FQ72" i="2"/>
  <c r="FZ72" i="2"/>
  <c r="GH72" i="2"/>
  <c r="GQ72" i="2"/>
  <c r="GY72" i="2"/>
  <c r="B73" i="2"/>
  <c r="R73" i="2"/>
  <c r="Z73" i="2"/>
  <c r="AH73" i="2"/>
  <c r="AP73" i="2"/>
  <c r="AW73" i="2"/>
  <c r="BB73" i="2"/>
  <c r="BG73" i="2"/>
  <c r="BL73" i="2"/>
  <c r="BP73" i="2"/>
  <c r="BT73" i="2"/>
  <c r="BX73" i="2"/>
  <c r="CB73" i="2"/>
  <c r="CF73" i="2"/>
  <c r="CJ73" i="2"/>
  <c r="CN73" i="2"/>
  <c r="CR73" i="2"/>
  <c r="CV73" i="2"/>
  <c r="CZ73" i="2"/>
  <c r="DD73" i="2"/>
  <c r="DH73" i="2"/>
  <c r="DL73" i="2"/>
  <c r="DP73" i="2"/>
  <c r="DT73" i="2"/>
  <c r="DX73" i="2"/>
  <c r="EB73" i="2"/>
  <c r="EF73" i="2"/>
  <c r="EJ73" i="2"/>
  <c r="EN73" i="2"/>
  <c r="ER73" i="2"/>
  <c r="EV73" i="2"/>
  <c r="EZ73" i="2"/>
  <c r="FD73" i="2"/>
  <c r="FH73" i="2"/>
  <c r="FL73" i="2"/>
  <c r="FP73" i="2"/>
  <c r="FU73" i="2"/>
  <c r="FY73" i="2"/>
  <c r="GC73" i="2"/>
  <c r="GG73" i="2"/>
  <c r="GL73" i="2"/>
  <c r="GP73" i="2"/>
  <c r="GT73" i="2"/>
  <c r="GX73" i="2"/>
  <c r="HB73" i="2"/>
  <c r="B74" i="2"/>
  <c r="N74" i="2"/>
  <c r="R74" i="2"/>
  <c r="V74" i="2"/>
  <c r="Z74" i="2"/>
  <c r="AD74" i="2"/>
  <c r="AH74" i="2"/>
  <c r="AL74" i="2"/>
  <c r="AP74" i="2"/>
  <c r="AT74" i="2"/>
  <c r="AX74" i="2"/>
  <c r="BB74" i="2"/>
  <c r="BF74" i="2"/>
  <c r="BJ74" i="2"/>
  <c r="BN74" i="2"/>
  <c r="BR74" i="2"/>
  <c r="BV74" i="2"/>
  <c r="BZ74" i="2"/>
  <c r="CD74" i="2"/>
  <c r="CH74" i="2"/>
  <c r="CL74" i="2"/>
  <c r="CP74" i="2"/>
  <c r="CT74" i="2"/>
  <c r="CX74" i="2"/>
  <c r="DB74" i="2"/>
  <c r="DF74" i="2"/>
  <c r="DJ74" i="2"/>
  <c r="DN74" i="2"/>
  <c r="DR74" i="2"/>
  <c r="DV74" i="2"/>
  <c r="DZ74" i="2"/>
  <c r="ED74" i="2"/>
  <c r="EH74" i="2"/>
  <c r="EL74" i="2"/>
  <c r="EP74" i="2"/>
  <c r="ET74" i="2"/>
  <c r="EX74" i="2"/>
  <c r="FB74" i="2"/>
  <c r="FF74" i="2"/>
  <c r="FJ74" i="2"/>
  <c r="FN74" i="2"/>
  <c r="FR74" i="2"/>
  <c r="FW74" i="2"/>
  <c r="GA74" i="2"/>
  <c r="GE74" i="2"/>
  <c r="GJ74" i="2"/>
  <c r="GN74" i="2"/>
  <c r="GR74" i="2"/>
  <c r="GV74" i="2"/>
  <c r="GZ74" i="2"/>
  <c r="HD74" i="2"/>
  <c r="C75" i="2"/>
  <c r="O75" i="2"/>
  <c r="S75" i="2"/>
  <c r="W75" i="2"/>
  <c r="AA75" i="2"/>
  <c r="AE75" i="2"/>
  <c r="AI75" i="2"/>
  <c r="AM75" i="2"/>
  <c r="AQ75" i="2"/>
  <c r="AU75" i="2"/>
  <c r="AY75" i="2"/>
  <c r="BC75" i="2"/>
  <c r="BG75" i="2"/>
  <c r="BK75" i="2"/>
  <c r="BO75" i="2"/>
  <c r="BS75" i="2"/>
  <c r="BW75" i="2"/>
  <c r="CA75" i="2"/>
  <c r="CE75" i="2"/>
  <c r="CI75" i="2"/>
  <c r="CM75" i="2"/>
  <c r="CQ75" i="2"/>
  <c r="CU75" i="2"/>
  <c r="CY75" i="2"/>
  <c r="DC75" i="2"/>
  <c r="DG75" i="2"/>
  <c r="DK75" i="2"/>
  <c r="DO75" i="2"/>
  <c r="DS75" i="2"/>
  <c r="DW75" i="2"/>
  <c r="EA75" i="2"/>
  <c r="EE75" i="2"/>
  <c r="EI75" i="2"/>
  <c r="EM75" i="2"/>
  <c r="EQ75" i="2"/>
  <c r="EU75" i="2"/>
  <c r="EY75" i="2"/>
  <c r="FC75" i="2"/>
  <c r="FG75" i="2"/>
  <c r="FK75" i="2"/>
  <c r="FO75" i="2"/>
  <c r="FS75" i="2"/>
  <c r="FX75" i="2"/>
  <c r="GB75" i="2"/>
  <c r="GF75" i="2"/>
  <c r="GK75" i="2"/>
  <c r="GO75" i="2"/>
  <c r="GS75" i="2"/>
  <c r="GW75" i="2"/>
  <c r="HA75" i="2"/>
  <c r="D76" i="2"/>
  <c r="P76" i="2"/>
  <c r="T76" i="2"/>
  <c r="X76" i="2"/>
  <c r="AB76" i="2"/>
  <c r="AF76" i="2"/>
  <c r="AJ76" i="2"/>
  <c r="AN76" i="2"/>
  <c r="AR76" i="2"/>
  <c r="AV76" i="2"/>
  <c r="AZ76" i="2"/>
  <c r="BD76" i="2"/>
  <c r="BH76" i="2"/>
  <c r="BL76" i="2"/>
  <c r="BP76" i="2"/>
  <c r="BT76" i="2"/>
  <c r="BX76" i="2"/>
  <c r="CB76" i="2"/>
  <c r="CF76" i="2"/>
  <c r="CJ76" i="2"/>
  <c r="CN76" i="2"/>
  <c r="CR76" i="2"/>
  <c r="CV76" i="2"/>
  <c r="CZ76" i="2"/>
  <c r="DD76" i="2"/>
  <c r="AS48" i="2"/>
  <c r="Q51" i="2"/>
  <c r="S52" i="2"/>
  <c r="BF52" i="2"/>
  <c r="EX52" i="2"/>
  <c r="C53" i="2"/>
  <c r="AQ53" i="2"/>
  <c r="AC54" i="2"/>
  <c r="FA54" i="2"/>
  <c r="N55" i="2"/>
  <c r="AT55" i="2"/>
  <c r="BZ55" i="2"/>
  <c r="DF55" i="2"/>
  <c r="EL55" i="2"/>
  <c r="FR55" i="2"/>
  <c r="AE56" i="2"/>
  <c r="FC56" i="2"/>
  <c r="Q57" i="2"/>
  <c r="AW57" i="2"/>
  <c r="EG57" i="2"/>
  <c r="FB57" i="2"/>
  <c r="HB57" i="2"/>
  <c r="Z58" i="2"/>
  <c r="AU58" i="2"/>
  <c r="BQ58" i="2"/>
  <c r="FA58" i="2"/>
  <c r="O59" i="2"/>
  <c r="AE59" i="2"/>
  <c r="AU59" i="2"/>
  <c r="EM59" i="2"/>
  <c r="P60" i="2"/>
  <c r="AF60" i="2"/>
  <c r="AV60" i="2"/>
  <c r="CB60" i="2"/>
  <c r="GX60" i="2"/>
  <c r="R61" i="2"/>
  <c r="AH61" i="2"/>
  <c r="AX61" i="2"/>
  <c r="BN61" i="2"/>
  <c r="CD61" i="2"/>
  <c r="CT61" i="2"/>
  <c r="DJ61" i="2"/>
  <c r="DZ61" i="2"/>
  <c r="EP61" i="2"/>
  <c r="FF61" i="2"/>
  <c r="GZ61" i="2"/>
  <c r="T62" i="2"/>
  <c r="AI62" i="2"/>
  <c r="AS62" i="2"/>
  <c r="BD62" i="2"/>
  <c r="BO62" i="2"/>
  <c r="BY62" i="2"/>
  <c r="CJ62" i="2"/>
  <c r="CU62" i="2"/>
  <c r="DE62" i="2"/>
  <c r="DP62" i="2"/>
  <c r="DZ62" i="2"/>
  <c r="EH62" i="2"/>
  <c r="EP62" i="2"/>
  <c r="EX62" i="2"/>
  <c r="FF62" i="2"/>
  <c r="FN62" i="2"/>
  <c r="GZ62" i="2"/>
  <c r="C63" i="2"/>
  <c r="S63" i="2"/>
  <c r="AA63" i="2"/>
  <c r="AI63" i="2"/>
  <c r="AQ63" i="2"/>
  <c r="AY63" i="2"/>
  <c r="BG63" i="2"/>
  <c r="BO63" i="2"/>
  <c r="BW63" i="2"/>
  <c r="CE63" i="2"/>
  <c r="CM63" i="2"/>
  <c r="CU63" i="2"/>
  <c r="DC63" i="2"/>
  <c r="DK63" i="2"/>
  <c r="DS63" i="2"/>
  <c r="EA63" i="2"/>
  <c r="EI63" i="2"/>
  <c r="EQ63" i="2"/>
  <c r="EY63" i="2"/>
  <c r="FG63" i="2"/>
  <c r="FO63" i="2"/>
  <c r="HA63" i="2"/>
  <c r="I64" i="2"/>
  <c r="U64" i="2"/>
  <c r="AC64" i="2"/>
  <c r="AK64" i="2"/>
  <c r="AS64" i="2"/>
  <c r="BA64" i="2"/>
  <c r="BI64" i="2"/>
  <c r="BQ64" i="2"/>
  <c r="BY64" i="2"/>
  <c r="CG64" i="2"/>
  <c r="CO64" i="2"/>
  <c r="CW64" i="2"/>
  <c r="DE64" i="2"/>
  <c r="DM64" i="2"/>
  <c r="DU64" i="2"/>
  <c r="EC64" i="2"/>
  <c r="EK64" i="2"/>
  <c r="ES64" i="2"/>
  <c r="FA64" i="2"/>
  <c r="FI64" i="2"/>
  <c r="FQ64" i="2"/>
  <c r="HC64" i="2"/>
  <c r="N65" i="2"/>
  <c r="V65" i="2"/>
  <c r="AD65" i="2"/>
  <c r="AL65" i="2"/>
  <c r="AT65" i="2"/>
  <c r="BB65" i="2"/>
  <c r="BJ65" i="2"/>
  <c r="BR65" i="2"/>
  <c r="BZ65" i="2"/>
  <c r="CH65" i="2"/>
  <c r="CP65" i="2"/>
  <c r="CX65" i="2"/>
  <c r="DF65" i="2"/>
  <c r="DN65" i="2"/>
  <c r="DV65" i="2"/>
  <c r="ED65" i="2"/>
  <c r="EL65" i="2"/>
  <c r="ET65" i="2"/>
  <c r="FB65" i="2"/>
  <c r="FJ65" i="2"/>
  <c r="FR65" i="2"/>
  <c r="HD65" i="2"/>
  <c r="O66" i="2"/>
  <c r="W66" i="2"/>
  <c r="AE66" i="2"/>
  <c r="AM66" i="2"/>
  <c r="AU66" i="2"/>
  <c r="BC66" i="2"/>
  <c r="BK66" i="2"/>
  <c r="BS66" i="2"/>
  <c r="CA66" i="2"/>
  <c r="CI66" i="2"/>
  <c r="CQ66" i="2"/>
  <c r="CY66" i="2"/>
  <c r="DG66" i="2"/>
  <c r="DO66" i="2"/>
  <c r="DW66" i="2"/>
  <c r="EE66" i="2"/>
  <c r="EM66" i="2"/>
  <c r="EU66" i="2"/>
  <c r="FC66" i="2"/>
  <c r="FK66" i="2"/>
  <c r="FS66" i="2"/>
  <c r="HC66" i="2"/>
  <c r="O67" i="2"/>
  <c r="W67" i="2"/>
  <c r="AE67" i="2"/>
  <c r="AM67" i="2"/>
  <c r="AU67" i="2"/>
  <c r="BC67" i="2"/>
  <c r="BK67" i="2"/>
  <c r="BS67" i="2"/>
  <c r="CA67" i="2"/>
  <c r="CI67" i="2"/>
  <c r="CQ67" i="2"/>
  <c r="CY67" i="2"/>
  <c r="DG67" i="2"/>
  <c r="DO67" i="2"/>
  <c r="DW67" i="2"/>
  <c r="EE67" i="2"/>
  <c r="EM67" i="2"/>
  <c r="EU67" i="2"/>
  <c r="FC67" i="2"/>
  <c r="FK67" i="2"/>
  <c r="FS67" i="2"/>
  <c r="GP67" i="2"/>
  <c r="GX67" i="2"/>
  <c r="A68" i="2"/>
  <c r="Q68" i="2"/>
  <c r="Y68" i="2"/>
  <c r="AG68" i="2"/>
  <c r="AO68" i="2"/>
  <c r="AW68" i="2"/>
  <c r="BE68" i="2"/>
  <c r="BM68" i="2"/>
  <c r="BU68" i="2"/>
  <c r="CC68" i="2"/>
  <c r="CK68" i="2"/>
  <c r="CS68" i="2"/>
  <c r="DA68" i="2"/>
  <c r="DI68" i="2"/>
  <c r="DQ68" i="2"/>
  <c r="DY68" i="2"/>
  <c r="EG68" i="2"/>
  <c r="EO68" i="2"/>
  <c r="EW68" i="2"/>
  <c r="FE68" i="2"/>
  <c r="FM68" i="2"/>
  <c r="GJ68" i="2"/>
  <c r="GR68" i="2"/>
  <c r="GZ68" i="2"/>
  <c r="D69" i="2"/>
  <c r="T69" i="2"/>
  <c r="AB69" i="2"/>
  <c r="AJ69" i="2"/>
  <c r="AR69" i="2"/>
  <c r="AZ69" i="2"/>
  <c r="BH69" i="2"/>
  <c r="BP69" i="2"/>
  <c r="BX69" i="2"/>
  <c r="CF69" i="2"/>
  <c r="CN69" i="2"/>
  <c r="CV69" i="2"/>
  <c r="DD69" i="2"/>
  <c r="DL69" i="2"/>
  <c r="DT69" i="2"/>
  <c r="EB69" i="2"/>
  <c r="EJ69" i="2"/>
  <c r="ER69" i="2"/>
  <c r="EZ69" i="2"/>
  <c r="FH69" i="2"/>
  <c r="FP69" i="2"/>
  <c r="GM69" i="2"/>
  <c r="GU69" i="2"/>
  <c r="HC69" i="2"/>
  <c r="N70" i="2"/>
  <c r="V70" i="2"/>
  <c r="AD70" i="2"/>
  <c r="AL70" i="2"/>
  <c r="AT70" i="2"/>
  <c r="BB70" i="2"/>
  <c r="BJ70" i="2"/>
  <c r="BR70" i="2"/>
  <c r="BZ70" i="2"/>
  <c r="CH70" i="2"/>
  <c r="CP70" i="2"/>
  <c r="CX70" i="2"/>
  <c r="DF70" i="2"/>
  <c r="DN70" i="2"/>
  <c r="DV70" i="2"/>
  <c r="ED70" i="2"/>
  <c r="EL70" i="2"/>
  <c r="ET70" i="2"/>
  <c r="FB70" i="2"/>
  <c r="FJ70" i="2"/>
  <c r="FR70" i="2"/>
  <c r="GO70" i="2"/>
  <c r="GW70" i="2"/>
  <c r="P71" i="2"/>
  <c r="X71" i="2"/>
  <c r="AF71" i="2"/>
  <c r="AN71" i="2"/>
  <c r="AV71" i="2"/>
  <c r="BD71" i="2"/>
  <c r="BL71" i="2"/>
  <c r="BT71" i="2"/>
  <c r="CB71" i="2"/>
  <c r="CJ71" i="2"/>
  <c r="CR71" i="2"/>
  <c r="CZ71" i="2"/>
  <c r="DH71" i="2"/>
  <c r="DP71" i="2"/>
  <c r="DX71" i="2"/>
  <c r="EF71" i="2"/>
  <c r="EN71" i="2"/>
  <c r="EV71" i="2"/>
  <c r="FD71" i="2"/>
  <c r="FL71" i="2"/>
  <c r="FU71" i="2"/>
  <c r="GC71" i="2"/>
  <c r="GL71" i="2"/>
  <c r="GT71" i="2"/>
  <c r="HB71" i="2"/>
  <c r="N72" i="2"/>
  <c r="V72" i="2"/>
  <c r="AD72" i="2"/>
  <c r="AL72" i="2"/>
  <c r="AT72" i="2"/>
  <c r="BB72" i="2"/>
  <c r="BJ72" i="2"/>
  <c r="BR72" i="2"/>
  <c r="BZ72" i="2"/>
  <c r="CH72" i="2"/>
  <c r="CP72" i="2"/>
  <c r="CX72" i="2"/>
  <c r="DF72" i="2"/>
  <c r="DN72" i="2"/>
  <c r="DV72" i="2"/>
  <c r="ED72" i="2"/>
  <c r="EL72" i="2"/>
  <c r="ET72" i="2"/>
  <c r="FB72" i="2"/>
  <c r="FJ72" i="2"/>
  <c r="FR72" i="2"/>
  <c r="GA72" i="2"/>
  <c r="GJ72" i="2"/>
  <c r="GR72" i="2"/>
  <c r="GZ72" i="2"/>
  <c r="C73" i="2"/>
  <c r="S73" i="2"/>
  <c r="AA73" i="2"/>
  <c r="AI73" i="2"/>
  <c r="AQ73" i="2"/>
  <c r="AX73" i="2"/>
  <c r="BC73" i="2"/>
  <c r="BI73" i="2"/>
  <c r="BM73" i="2"/>
  <c r="BQ73" i="2"/>
  <c r="BU73" i="2"/>
  <c r="BY73" i="2"/>
  <c r="CC73" i="2"/>
  <c r="CG73" i="2"/>
  <c r="CK73" i="2"/>
  <c r="CO73" i="2"/>
  <c r="CS73" i="2"/>
  <c r="CW73" i="2"/>
  <c r="DA73" i="2"/>
  <c r="DE73" i="2"/>
  <c r="DI73" i="2"/>
  <c r="DM73" i="2"/>
  <c r="DQ73" i="2"/>
  <c r="DU73" i="2"/>
  <c r="DY73" i="2"/>
  <c r="EC73" i="2"/>
  <c r="EG73" i="2"/>
  <c r="EK73" i="2"/>
  <c r="EO73" i="2"/>
  <c r="ES73" i="2"/>
  <c r="EW73" i="2"/>
  <c r="FA73" i="2"/>
  <c r="FE73" i="2"/>
  <c r="FI73" i="2"/>
  <c r="FM73" i="2"/>
  <c r="FQ73" i="2"/>
  <c r="FV73" i="2"/>
  <c r="FZ73" i="2"/>
  <c r="GD73" i="2"/>
  <c r="GH73" i="2"/>
  <c r="GM73" i="2"/>
  <c r="GQ73" i="2"/>
  <c r="GU73" i="2"/>
  <c r="GY73" i="2"/>
  <c r="HC73" i="2"/>
  <c r="C74" i="2"/>
  <c r="O74" i="2"/>
  <c r="S74" i="2"/>
  <c r="W74" i="2"/>
  <c r="AA74" i="2"/>
  <c r="AE74" i="2"/>
  <c r="AI74" i="2"/>
  <c r="AM74" i="2"/>
  <c r="AQ74" i="2"/>
  <c r="AU74" i="2"/>
  <c r="AY74" i="2"/>
  <c r="BC74" i="2"/>
  <c r="BG74" i="2"/>
  <c r="BK74" i="2"/>
  <c r="BO74" i="2"/>
  <c r="BS74" i="2"/>
  <c r="BW74" i="2"/>
  <c r="CA74" i="2"/>
  <c r="CE74" i="2"/>
  <c r="CI74" i="2"/>
  <c r="CM74" i="2"/>
  <c r="CQ74" i="2"/>
  <c r="CU74" i="2"/>
  <c r="CY74" i="2"/>
  <c r="DC74" i="2"/>
  <c r="DG74" i="2"/>
  <c r="DK74" i="2"/>
  <c r="DO74" i="2"/>
  <c r="DS74" i="2"/>
  <c r="DW74" i="2"/>
  <c r="EA74" i="2"/>
  <c r="EE74" i="2"/>
  <c r="EI74" i="2"/>
  <c r="EM74" i="2"/>
  <c r="EQ74" i="2"/>
  <c r="EU74" i="2"/>
  <c r="EY74" i="2"/>
  <c r="FC74" i="2"/>
  <c r="FG74" i="2"/>
  <c r="FK74" i="2"/>
  <c r="FO74" i="2"/>
  <c r="FS74" i="2"/>
  <c r="FX74" i="2"/>
  <c r="GB74" i="2"/>
  <c r="GF74" i="2"/>
  <c r="GK74" i="2"/>
  <c r="GO74" i="2"/>
  <c r="GS74" i="2"/>
  <c r="GW74" i="2"/>
  <c r="HA74" i="2"/>
  <c r="D75" i="2"/>
  <c r="P75" i="2"/>
  <c r="T75" i="2"/>
  <c r="X75" i="2"/>
  <c r="AB75" i="2"/>
  <c r="AF75" i="2"/>
  <c r="AJ75" i="2"/>
  <c r="AN75" i="2"/>
  <c r="AR75" i="2"/>
  <c r="AV75" i="2"/>
  <c r="AZ75" i="2"/>
  <c r="BD75" i="2"/>
  <c r="BH75" i="2"/>
  <c r="BL75" i="2"/>
  <c r="BP75" i="2"/>
  <c r="BT75" i="2"/>
  <c r="BX75" i="2"/>
  <c r="CB75" i="2"/>
  <c r="CF75" i="2"/>
  <c r="CJ75" i="2"/>
  <c r="CN75" i="2"/>
  <c r="CR75" i="2"/>
  <c r="CV75" i="2"/>
  <c r="CZ75" i="2"/>
  <c r="DD75" i="2"/>
  <c r="DH75" i="2"/>
  <c r="DL75" i="2"/>
  <c r="DP75" i="2"/>
  <c r="DT75" i="2"/>
  <c r="DX75" i="2"/>
  <c r="EB75" i="2"/>
  <c r="EF75" i="2"/>
  <c r="EJ75" i="2"/>
  <c r="EN75" i="2"/>
  <c r="ER75" i="2"/>
  <c r="EV75" i="2"/>
  <c r="EZ75" i="2"/>
  <c r="FD75" i="2"/>
  <c r="FH75" i="2"/>
  <c r="FL75" i="2"/>
  <c r="FP75" i="2"/>
  <c r="FU75" i="2"/>
  <c r="FY75" i="2"/>
  <c r="GC75" i="2"/>
  <c r="GG75" i="2"/>
  <c r="GL75" i="2"/>
  <c r="GP75" i="2"/>
  <c r="GT75" i="2"/>
  <c r="GX75" i="2"/>
  <c r="HB75" i="2"/>
  <c r="A76" i="2"/>
  <c r="I76" i="2"/>
  <c r="Q76" i="2"/>
  <c r="U76" i="2"/>
  <c r="Y76" i="2"/>
  <c r="AC76" i="2"/>
  <c r="AG76" i="2"/>
  <c r="AK76" i="2"/>
  <c r="AO76" i="2"/>
  <c r="AS76" i="2"/>
  <c r="AW76" i="2"/>
  <c r="BA76" i="2"/>
  <c r="BE76" i="2"/>
  <c r="BI76" i="2"/>
  <c r="BM76" i="2"/>
  <c r="BQ76" i="2"/>
  <c r="BU76" i="2"/>
  <c r="BY76" i="2"/>
  <c r="CC76" i="2"/>
  <c r="CG76" i="2"/>
  <c r="CK76" i="2"/>
  <c r="CO76" i="2"/>
  <c r="CS76" i="2"/>
  <c r="CW76" i="2"/>
  <c r="DA76" i="2"/>
  <c r="DE76" i="2"/>
  <c r="DI76" i="2"/>
  <c r="DM76" i="2"/>
  <c r="FI48" i="2"/>
  <c r="V50" i="2"/>
  <c r="EP50" i="2"/>
  <c r="AM52" i="2"/>
  <c r="Z53" i="2"/>
  <c r="BF53" i="2"/>
  <c r="EX53" i="2"/>
  <c r="D54" i="2"/>
  <c r="AR54" i="2"/>
  <c r="AC55" i="2"/>
  <c r="BI55" i="2"/>
  <c r="CO55" i="2"/>
  <c r="DU55" i="2"/>
  <c r="FA55" i="2"/>
  <c r="N56" i="2"/>
  <c r="AT56" i="2"/>
  <c r="BZ56" i="2"/>
  <c r="DF56" i="2"/>
  <c r="AF57" i="2"/>
  <c r="CD57" i="2"/>
  <c r="CZ57" i="2"/>
  <c r="DU57" i="2"/>
  <c r="EP57" i="2"/>
  <c r="FL57" i="2"/>
  <c r="N58" i="2"/>
  <c r="AI58" i="2"/>
  <c r="CU58" i="2"/>
  <c r="EB58" i="2"/>
  <c r="HB58" i="2"/>
  <c r="V59" i="2"/>
  <c r="AL59" i="2"/>
  <c r="BB59" i="2"/>
  <c r="CX59" i="2"/>
  <c r="HD59" i="2"/>
  <c r="W60" i="2"/>
  <c r="AM60" i="2"/>
  <c r="BC60" i="2"/>
  <c r="EE60" i="2"/>
  <c r="A61" i="2"/>
  <c r="Y61" i="2"/>
  <c r="AO61" i="2"/>
  <c r="BE61" i="2"/>
  <c r="BU61" i="2"/>
  <c r="CK61" i="2"/>
  <c r="DA61" i="2"/>
  <c r="DQ61" i="2"/>
  <c r="EG61" i="2"/>
  <c r="EW61" i="2"/>
  <c r="FM61" i="2"/>
  <c r="C62" i="2"/>
  <c r="AA62" i="2"/>
  <c r="AM62" i="2"/>
  <c r="AW62" i="2"/>
  <c r="BH62" i="2"/>
  <c r="BS62" i="2"/>
  <c r="CC62" i="2"/>
  <c r="CN62" i="2"/>
  <c r="CY62" i="2"/>
  <c r="DI62" i="2"/>
  <c r="DT62" i="2"/>
  <c r="EC62" i="2"/>
  <c r="EK62" i="2"/>
  <c r="ES62" i="2"/>
  <c r="FA62" i="2"/>
  <c r="FI62" i="2"/>
  <c r="FQ62" i="2"/>
  <c r="HC62" i="2"/>
  <c r="N63" i="2"/>
  <c r="V63" i="2"/>
  <c r="AD63" i="2"/>
  <c r="AL63" i="2"/>
  <c r="AT63" i="2"/>
  <c r="BB63" i="2"/>
  <c r="BJ63" i="2"/>
  <c r="BR63" i="2"/>
  <c r="BZ63" i="2"/>
  <c r="CH63" i="2"/>
  <c r="CP63" i="2"/>
  <c r="CX63" i="2"/>
  <c r="DF63" i="2"/>
  <c r="DN63" i="2"/>
  <c r="DV63" i="2"/>
  <c r="ED63" i="2"/>
  <c r="EL63" i="2"/>
  <c r="ET63" i="2"/>
  <c r="FB63" i="2"/>
  <c r="FJ63" i="2"/>
  <c r="FR63" i="2"/>
  <c r="HD63" i="2"/>
  <c r="P64" i="2"/>
  <c r="X64" i="2"/>
  <c r="AF64" i="2"/>
  <c r="AN64" i="2"/>
  <c r="AV64" i="2"/>
  <c r="BD64" i="2"/>
  <c r="BL64" i="2"/>
  <c r="BT64" i="2"/>
  <c r="CB64" i="2"/>
  <c r="CJ64" i="2"/>
  <c r="CR64" i="2"/>
  <c r="CZ64" i="2"/>
  <c r="DH64" i="2"/>
  <c r="DP64" i="2"/>
  <c r="DX64" i="2"/>
  <c r="EF64" i="2"/>
  <c r="EN64" i="2"/>
  <c r="EV64" i="2"/>
  <c r="FD64" i="2"/>
  <c r="FL64" i="2"/>
  <c r="GX64" i="2"/>
  <c r="A65" i="2"/>
  <c r="Q65" i="2"/>
  <c r="Y65" i="2"/>
  <c r="AG65" i="2"/>
  <c r="AO65" i="2"/>
  <c r="AW65" i="2"/>
  <c r="BE65" i="2"/>
  <c r="BM65" i="2"/>
  <c r="BU65" i="2"/>
  <c r="CC65" i="2"/>
  <c r="CK65" i="2"/>
  <c r="CS65" i="2"/>
  <c r="DA65" i="2"/>
  <c r="DI65" i="2"/>
  <c r="DQ65" i="2"/>
  <c r="DY65" i="2"/>
  <c r="EG65" i="2"/>
  <c r="EO65" i="2"/>
  <c r="EW65" i="2"/>
  <c r="FE65" i="2"/>
  <c r="FM65" i="2"/>
  <c r="GY65" i="2"/>
  <c r="B66" i="2"/>
  <c r="R66" i="2"/>
  <c r="Z66" i="2"/>
  <c r="AH66" i="2"/>
  <c r="AA53" i="2"/>
  <c r="BJ55" i="2"/>
  <c r="O56" i="2"/>
  <c r="EM56" i="2"/>
  <c r="FM57" i="2"/>
  <c r="AM59" i="2"/>
  <c r="B61" i="2"/>
  <c r="HE61" i="2" s="1"/>
  <c r="BV61" i="2"/>
  <c r="EH61" i="2"/>
  <c r="AB62" i="2"/>
  <c r="BT62" i="2"/>
  <c r="DK62" i="2"/>
  <c r="ET62" i="2"/>
  <c r="HD62" i="2"/>
  <c r="AM63" i="2"/>
  <c r="BS63" i="2"/>
  <c r="CY63" i="2"/>
  <c r="EE63" i="2"/>
  <c r="FK63" i="2"/>
  <c r="Y64" i="2"/>
  <c r="BE64" i="2"/>
  <c r="CK64" i="2"/>
  <c r="DQ64" i="2"/>
  <c r="EW64" i="2"/>
  <c r="B65" i="2"/>
  <c r="AP65" i="2"/>
  <c r="BV65" i="2"/>
  <c r="DB65" i="2"/>
  <c r="EH65" i="2"/>
  <c r="FN65" i="2"/>
  <c r="AA66" i="2"/>
  <c r="AX66" i="2"/>
  <c r="BN66" i="2"/>
  <c r="CD66" i="2"/>
  <c r="CT66" i="2"/>
  <c r="DJ66" i="2"/>
  <c r="DZ66" i="2"/>
  <c r="EP66" i="2"/>
  <c r="FF66" i="2"/>
  <c r="GX66" i="2"/>
  <c r="R67" i="2"/>
  <c r="AH67" i="2"/>
  <c r="AX67" i="2"/>
  <c r="BN67" i="2"/>
  <c r="CD67" i="2"/>
  <c r="CT67" i="2"/>
  <c r="DJ67" i="2"/>
  <c r="DZ67" i="2"/>
  <c r="EP67" i="2"/>
  <c r="FF67" i="2"/>
  <c r="GK67" i="2"/>
  <c r="HA67" i="2"/>
  <c r="T68" i="2"/>
  <c r="AJ68" i="2"/>
  <c r="AZ68" i="2"/>
  <c r="BP68" i="2"/>
  <c r="CF68" i="2"/>
  <c r="CV68" i="2"/>
  <c r="DL68" i="2"/>
  <c r="EB68" i="2"/>
  <c r="ER68" i="2"/>
  <c r="FH68" i="2"/>
  <c r="GM68" i="2"/>
  <c r="HC68" i="2"/>
  <c r="W69" i="2"/>
  <c r="AM69" i="2"/>
  <c r="BC69" i="2"/>
  <c r="BS69" i="2"/>
  <c r="CI69" i="2"/>
  <c r="CY69" i="2"/>
  <c r="DO69" i="2"/>
  <c r="EE69" i="2"/>
  <c r="EU69" i="2"/>
  <c r="FK69" i="2"/>
  <c r="GP69" i="2"/>
  <c r="A70" i="2"/>
  <c r="Y70" i="2"/>
  <c r="AO70" i="2"/>
  <c r="BE70" i="2"/>
  <c r="BU70" i="2"/>
  <c r="CK70" i="2"/>
  <c r="DA70" i="2"/>
  <c r="DQ70" i="2"/>
  <c r="EG70" i="2"/>
  <c r="EW70" i="2"/>
  <c r="FM70" i="2"/>
  <c r="GR70" i="2"/>
  <c r="C71" i="2"/>
  <c r="AA71" i="2"/>
  <c r="AQ71" i="2"/>
  <c r="BG71" i="2"/>
  <c r="BW71" i="2"/>
  <c r="CM71" i="2"/>
  <c r="DC71" i="2"/>
  <c r="DS71" i="2"/>
  <c r="EI71" i="2"/>
  <c r="EY71" i="2"/>
  <c r="FO71" i="2"/>
  <c r="GF71" i="2"/>
  <c r="GW71" i="2"/>
  <c r="Q72" i="2"/>
  <c r="AG72" i="2"/>
  <c r="AW72" i="2"/>
  <c r="BM72" i="2"/>
  <c r="CC72" i="2"/>
  <c r="CS72" i="2"/>
  <c r="DI72" i="2"/>
  <c r="DY72" i="2"/>
  <c r="EO72" i="2"/>
  <c r="FE72" i="2"/>
  <c r="FV72" i="2"/>
  <c r="GM72" i="2"/>
  <c r="HC72" i="2"/>
  <c r="V73" i="2"/>
  <c r="AL73" i="2"/>
  <c r="AY73" i="2"/>
  <c r="BJ73" i="2"/>
  <c r="BR73" i="2"/>
  <c r="BZ73" i="2"/>
  <c r="CH73" i="2"/>
  <c r="CP73" i="2"/>
  <c r="CX73" i="2"/>
  <c r="DF73" i="2"/>
  <c r="DN73" i="2"/>
  <c r="DV73" i="2"/>
  <c r="ED73" i="2"/>
  <c r="EL73" i="2"/>
  <c r="ET73" i="2"/>
  <c r="FB73" i="2"/>
  <c r="FJ73" i="2"/>
  <c r="FR73" i="2"/>
  <c r="GA73" i="2"/>
  <c r="GJ73" i="2"/>
  <c r="GR73" i="2"/>
  <c r="GZ73" i="2"/>
  <c r="D74" i="2"/>
  <c r="T74" i="2"/>
  <c r="AB74" i="2"/>
  <c r="AJ74" i="2"/>
  <c r="AR74" i="2"/>
  <c r="AZ74" i="2"/>
  <c r="BH74" i="2"/>
  <c r="BP74" i="2"/>
  <c r="BX74" i="2"/>
  <c r="CF74" i="2"/>
  <c r="CN74" i="2"/>
  <c r="CV74" i="2"/>
  <c r="DD74" i="2"/>
  <c r="DL74" i="2"/>
  <c r="DT74" i="2"/>
  <c r="EB74" i="2"/>
  <c r="EJ74" i="2"/>
  <c r="ER74" i="2"/>
  <c r="EZ74" i="2"/>
  <c r="FH74" i="2"/>
  <c r="FP74" i="2"/>
  <c r="FY74" i="2"/>
  <c r="GG74" i="2"/>
  <c r="GP74" i="2"/>
  <c r="GX74" i="2"/>
  <c r="A75" i="2"/>
  <c r="Q75" i="2"/>
  <c r="Y75" i="2"/>
  <c r="AG75" i="2"/>
  <c r="AO75" i="2"/>
  <c r="AW75" i="2"/>
  <c r="BE75" i="2"/>
  <c r="BM75" i="2"/>
  <c r="BU75" i="2"/>
  <c r="CC75" i="2"/>
  <c r="CK75" i="2"/>
  <c r="CS75" i="2"/>
  <c r="DA75" i="2"/>
  <c r="DI75" i="2"/>
  <c r="DQ75" i="2"/>
  <c r="DY75" i="2"/>
  <c r="EG75" i="2"/>
  <c r="EO75" i="2"/>
  <c r="EW75" i="2"/>
  <c r="FE75" i="2"/>
  <c r="FM75" i="2"/>
  <c r="FV75" i="2"/>
  <c r="GD75" i="2"/>
  <c r="GM75" i="2"/>
  <c r="GU75" i="2"/>
  <c r="HC75" i="2"/>
  <c r="N76" i="2"/>
  <c r="V76" i="2"/>
  <c r="AD76" i="2"/>
  <c r="AL76" i="2"/>
  <c r="AT76" i="2"/>
  <c r="BB76" i="2"/>
  <c r="BJ76" i="2"/>
  <c r="BR76" i="2"/>
  <c r="BZ76" i="2"/>
  <c r="CH76" i="2"/>
  <c r="CP76" i="2"/>
  <c r="CX76" i="2"/>
  <c r="DF76" i="2"/>
  <c r="DK76" i="2"/>
  <c r="DP76" i="2"/>
  <c r="DT76" i="2"/>
  <c r="DX76" i="2"/>
  <c r="EB76" i="2"/>
  <c r="EF76" i="2"/>
  <c r="EJ76" i="2"/>
  <c r="EN76" i="2"/>
  <c r="ER76" i="2"/>
  <c r="EV76" i="2"/>
  <c r="EZ76" i="2"/>
  <c r="FD76" i="2"/>
  <c r="FH76" i="2"/>
  <c r="FL76" i="2"/>
  <c r="FP76" i="2"/>
  <c r="FU76" i="2"/>
  <c r="FY76" i="2"/>
  <c r="GC76" i="2"/>
  <c r="GG76" i="2"/>
  <c r="GL76" i="2"/>
  <c r="GP76" i="2"/>
  <c r="GT76" i="2"/>
  <c r="GX76" i="2"/>
  <c r="HB76" i="2"/>
  <c r="B77" i="2"/>
  <c r="N77" i="2"/>
  <c r="R77" i="2"/>
  <c r="V77" i="2"/>
  <c r="Z77" i="2"/>
  <c r="AD77" i="2"/>
  <c r="AH77" i="2"/>
  <c r="AL77" i="2"/>
  <c r="AP77" i="2"/>
  <c r="AT77" i="2"/>
  <c r="AX77" i="2"/>
  <c r="BB77" i="2"/>
  <c r="BF77" i="2"/>
  <c r="BJ77" i="2"/>
  <c r="BN77" i="2"/>
  <c r="BR77" i="2"/>
  <c r="BV77" i="2"/>
  <c r="BZ77" i="2"/>
  <c r="CD77" i="2"/>
  <c r="CH77" i="2"/>
  <c r="CL77" i="2"/>
  <c r="CP77" i="2"/>
  <c r="CT77" i="2"/>
  <c r="CX77" i="2"/>
  <c r="DB77" i="2"/>
  <c r="DF77" i="2"/>
  <c r="DJ77" i="2"/>
  <c r="DN77" i="2"/>
  <c r="DR77" i="2"/>
  <c r="DV77" i="2"/>
  <c r="DZ77" i="2"/>
  <c r="ED77" i="2"/>
  <c r="EH77" i="2"/>
  <c r="EL77" i="2"/>
  <c r="EP77" i="2"/>
  <c r="ET77" i="2"/>
  <c r="EX77" i="2"/>
  <c r="FB77" i="2"/>
  <c r="FF77" i="2"/>
  <c r="FJ77" i="2"/>
  <c r="FN77" i="2"/>
  <c r="FR77" i="2"/>
  <c r="FW77" i="2"/>
  <c r="GA77" i="2"/>
  <c r="GE77" i="2"/>
  <c r="GJ77" i="2"/>
  <c r="GN77" i="2"/>
  <c r="GR77" i="2"/>
  <c r="GV77" i="2"/>
  <c r="GZ77" i="2"/>
  <c r="HD77" i="2"/>
  <c r="C78" i="2"/>
  <c r="O78" i="2"/>
  <c r="S78" i="2"/>
  <c r="W78" i="2"/>
  <c r="AA78" i="2"/>
  <c r="AE78" i="2"/>
  <c r="AI78" i="2"/>
  <c r="AM78" i="2"/>
  <c r="AQ78" i="2"/>
  <c r="AU78" i="2"/>
  <c r="AY78" i="2"/>
  <c r="BC78" i="2"/>
  <c r="BG78" i="2"/>
  <c r="BK78" i="2"/>
  <c r="BO78" i="2"/>
  <c r="BS78" i="2"/>
  <c r="BW78" i="2"/>
  <c r="CA78" i="2"/>
  <c r="CE78" i="2"/>
  <c r="CI78" i="2"/>
  <c r="CM78" i="2"/>
  <c r="CQ78" i="2"/>
  <c r="CU78" i="2"/>
  <c r="CY78" i="2"/>
  <c r="DC78" i="2"/>
  <c r="DG78" i="2"/>
  <c r="DK78" i="2"/>
  <c r="DO78" i="2"/>
  <c r="DS78" i="2"/>
  <c r="DW78" i="2"/>
  <c r="EA78" i="2"/>
  <c r="EE78" i="2"/>
  <c r="EI78" i="2"/>
  <c r="EM78" i="2"/>
  <c r="EQ78" i="2"/>
  <c r="EU78" i="2"/>
  <c r="EY78" i="2"/>
  <c r="FC78" i="2"/>
  <c r="FG78" i="2"/>
  <c r="FK78" i="2"/>
  <c r="FO78" i="2"/>
  <c r="FS78" i="2"/>
  <c r="FX78" i="2"/>
  <c r="GB78" i="2"/>
  <c r="GF78" i="2"/>
  <c r="GK78" i="2"/>
  <c r="GO78" i="2"/>
  <c r="GS78" i="2"/>
  <c r="GW78" i="2"/>
  <c r="I54" i="2"/>
  <c r="CP55" i="2"/>
  <c r="AU56" i="2"/>
  <c r="O58" i="2"/>
  <c r="FI58" i="2"/>
  <c r="BC59" i="2"/>
  <c r="Z61" i="2"/>
  <c r="CL61" i="2"/>
  <c r="EX61" i="2"/>
  <c r="AN62" i="2"/>
  <c r="CE62" i="2"/>
  <c r="DU62" i="2"/>
  <c r="FB62" i="2"/>
  <c r="O63" i="2"/>
  <c r="AU63" i="2"/>
  <c r="CA63" i="2"/>
  <c r="DG63" i="2"/>
  <c r="EM63" i="2"/>
  <c r="FS63" i="2"/>
  <c r="AG64" i="2"/>
  <c r="BM64" i="2"/>
  <c r="CS64" i="2"/>
  <c r="DY64" i="2"/>
  <c r="FE64" i="2"/>
  <c r="R65" i="2"/>
  <c r="AX65" i="2"/>
  <c r="CD65" i="2"/>
  <c r="DJ65" i="2"/>
  <c r="EP65" i="2"/>
  <c r="GZ65" i="2"/>
  <c r="AI66" i="2"/>
  <c r="AY66" i="2"/>
  <c r="BO66" i="2"/>
  <c r="CE66" i="2"/>
  <c r="CU66" i="2"/>
  <c r="DK66" i="2"/>
  <c r="EA66" i="2"/>
  <c r="EQ66" i="2"/>
  <c r="FG66" i="2"/>
  <c r="GY66" i="2"/>
  <c r="S67" i="2"/>
  <c r="AI67" i="2"/>
  <c r="AY67" i="2"/>
  <c r="BO67" i="2"/>
  <c r="CE67" i="2"/>
  <c r="CU67" i="2"/>
  <c r="DK67" i="2"/>
  <c r="EA67" i="2"/>
  <c r="EQ67" i="2"/>
  <c r="FG67" i="2"/>
  <c r="GL67" i="2"/>
  <c r="HB67" i="2"/>
  <c r="U68" i="2"/>
  <c r="AK68" i="2"/>
  <c r="BA68" i="2"/>
  <c r="BQ68" i="2"/>
  <c r="CG68" i="2"/>
  <c r="CW68" i="2"/>
  <c r="DM68" i="2"/>
  <c r="EC68" i="2"/>
  <c r="ES68" i="2"/>
  <c r="FI68" i="2"/>
  <c r="GN68" i="2"/>
  <c r="HD68" i="2"/>
  <c r="X69" i="2"/>
  <c r="AN69" i="2"/>
  <c r="BD69" i="2"/>
  <c r="BT69" i="2"/>
  <c r="CJ69" i="2"/>
  <c r="CZ69" i="2"/>
  <c r="DP69" i="2"/>
  <c r="EF69" i="2"/>
  <c r="EV69" i="2"/>
  <c r="FL69" i="2"/>
  <c r="GQ69" i="2"/>
  <c r="B70" i="2"/>
  <c r="Z70" i="2"/>
  <c r="AP70" i="2"/>
  <c r="BF70" i="2"/>
  <c r="BV70" i="2"/>
  <c r="CL70" i="2"/>
  <c r="DB70" i="2"/>
  <c r="DR70" i="2"/>
  <c r="EH70" i="2"/>
  <c r="EX70" i="2"/>
  <c r="FN70" i="2"/>
  <c r="GS70" i="2"/>
  <c r="D71" i="2"/>
  <c r="AB71" i="2"/>
  <c r="AR71" i="2"/>
  <c r="BH71" i="2"/>
  <c r="BX71" i="2"/>
  <c r="CN71" i="2"/>
  <c r="DD71" i="2"/>
  <c r="DT71" i="2"/>
  <c r="EJ71" i="2"/>
  <c r="EZ71" i="2"/>
  <c r="FP71" i="2"/>
  <c r="GG71" i="2"/>
  <c r="GX71" i="2"/>
  <c r="R72" i="2"/>
  <c r="AH72" i="2"/>
  <c r="AX72" i="2"/>
  <c r="BN72" i="2"/>
  <c r="CD72" i="2"/>
  <c r="CT72" i="2"/>
  <c r="DJ72" i="2"/>
  <c r="DZ72" i="2"/>
  <c r="EP72" i="2"/>
  <c r="FF72" i="2"/>
  <c r="FW72" i="2"/>
  <c r="GN72" i="2"/>
  <c r="HD72" i="2"/>
  <c r="W73" i="2"/>
  <c r="AM73" i="2"/>
  <c r="BA73" i="2"/>
  <c r="BK73" i="2"/>
  <c r="BS73" i="2"/>
  <c r="CA73" i="2"/>
  <c r="CI73" i="2"/>
  <c r="CQ73" i="2"/>
  <c r="CY73" i="2"/>
  <c r="DG73" i="2"/>
  <c r="DO73" i="2"/>
  <c r="DW73" i="2"/>
  <c r="EE73" i="2"/>
  <c r="EM73" i="2"/>
  <c r="EU73" i="2"/>
  <c r="FC73" i="2"/>
  <c r="FK73" i="2"/>
  <c r="FS73" i="2"/>
  <c r="GB73" i="2"/>
  <c r="GK73" i="2"/>
  <c r="GS73" i="2"/>
  <c r="HA73" i="2"/>
  <c r="I74" i="2"/>
  <c r="U74" i="2"/>
  <c r="AC74" i="2"/>
  <c r="AK74" i="2"/>
  <c r="AS74" i="2"/>
  <c r="BA74" i="2"/>
  <c r="BI74" i="2"/>
  <c r="BQ74" i="2"/>
  <c r="BY74" i="2"/>
  <c r="CG74" i="2"/>
  <c r="CO74" i="2"/>
  <c r="CW74" i="2"/>
  <c r="DE74" i="2"/>
  <c r="DM74" i="2"/>
  <c r="DU74" i="2"/>
  <c r="EC74" i="2"/>
  <c r="EK74" i="2"/>
  <c r="ES74" i="2"/>
  <c r="FA74" i="2"/>
  <c r="FI74" i="2"/>
  <c r="FQ74" i="2"/>
  <c r="FZ74" i="2"/>
  <c r="GH74" i="2"/>
  <c r="GQ74" i="2"/>
  <c r="GY74" i="2"/>
  <c r="B75" i="2"/>
  <c r="R75" i="2"/>
  <c r="Z75" i="2"/>
  <c r="AH75" i="2"/>
  <c r="AP75" i="2"/>
  <c r="AX75" i="2"/>
  <c r="BF75" i="2"/>
  <c r="BN75" i="2"/>
  <c r="BV75" i="2"/>
  <c r="CD75" i="2"/>
  <c r="CL75" i="2"/>
  <c r="CT75" i="2"/>
  <c r="DB75" i="2"/>
  <c r="DJ75" i="2"/>
  <c r="DR75" i="2"/>
  <c r="DZ75" i="2"/>
  <c r="EH75" i="2"/>
  <c r="EP75" i="2"/>
  <c r="EX75" i="2"/>
  <c r="FF75" i="2"/>
  <c r="FN75" i="2"/>
  <c r="FW75" i="2"/>
  <c r="GE75" i="2"/>
  <c r="GN75" i="2"/>
  <c r="GV75" i="2"/>
  <c r="HD75" i="2"/>
  <c r="O76" i="2"/>
  <c r="W76" i="2"/>
  <c r="AE76" i="2"/>
  <c r="AM76" i="2"/>
  <c r="AU76" i="2"/>
  <c r="BC76" i="2"/>
  <c r="BK76" i="2"/>
  <c r="BS76" i="2"/>
  <c r="CA76" i="2"/>
  <c r="CI76" i="2"/>
  <c r="CQ76" i="2"/>
  <c r="CY76" i="2"/>
  <c r="DG76" i="2"/>
  <c r="DL76" i="2"/>
  <c r="DQ76" i="2"/>
  <c r="DU76" i="2"/>
  <c r="DY76" i="2"/>
  <c r="EC76" i="2"/>
  <c r="EG76" i="2"/>
  <c r="EK76" i="2"/>
  <c r="EO76" i="2"/>
  <c r="ES76" i="2"/>
  <c r="EW76" i="2"/>
  <c r="FA76" i="2"/>
  <c r="FE76" i="2"/>
  <c r="FI76" i="2"/>
  <c r="FM76" i="2"/>
  <c r="FQ76" i="2"/>
  <c r="FV76" i="2"/>
  <c r="FZ76" i="2"/>
  <c r="GD76" i="2"/>
  <c r="GH76" i="2"/>
  <c r="GM76" i="2"/>
  <c r="GQ76" i="2"/>
  <c r="GU76" i="2"/>
  <c r="GY76" i="2"/>
  <c r="HC76" i="2"/>
  <c r="C77" i="2"/>
  <c r="O77" i="2"/>
  <c r="S77" i="2"/>
  <c r="W77" i="2"/>
  <c r="AA77" i="2"/>
  <c r="AE77" i="2"/>
  <c r="AI77" i="2"/>
  <c r="AM77" i="2"/>
  <c r="AQ77" i="2"/>
  <c r="AU77" i="2"/>
  <c r="AY77" i="2"/>
  <c r="BC77" i="2"/>
  <c r="BG77" i="2"/>
  <c r="BK77" i="2"/>
  <c r="BO77" i="2"/>
  <c r="BS77" i="2"/>
  <c r="BW77" i="2"/>
  <c r="CA77" i="2"/>
  <c r="CE77" i="2"/>
  <c r="CI77" i="2"/>
  <c r="CM77" i="2"/>
  <c r="CQ77" i="2"/>
  <c r="CU77" i="2"/>
  <c r="CY77" i="2"/>
  <c r="DC77" i="2"/>
  <c r="DG77" i="2"/>
  <c r="DK77" i="2"/>
  <c r="DO77" i="2"/>
  <c r="DS77" i="2"/>
  <c r="DW77" i="2"/>
  <c r="EA77" i="2"/>
  <c r="EE77" i="2"/>
  <c r="EI77" i="2"/>
  <c r="EM77" i="2"/>
  <c r="EQ77" i="2"/>
  <c r="EU77" i="2"/>
  <c r="EY77" i="2"/>
  <c r="FC77" i="2"/>
  <c r="FG77" i="2"/>
  <c r="FK77" i="2"/>
  <c r="FO77" i="2"/>
  <c r="FS77" i="2"/>
  <c r="FX77" i="2"/>
  <c r="GB77" i="2"/>
  <c r="GF77" i="2"/>
  <c r="GK77" i="2"/>
  <c r="GO77" i="2"/>
  <c r="GS77" i="2"/>
  <c r="GW77" i="2"/>
  <c r="HA77" i="2"/>
  <c r="D78" i="2"/>
  <c r="P78" i="2"/>
  <c r="T78" i="2"/>
  <c r="X78" i="2"/>
  <c r="AB78" i="2"/>
  <c r="AF78" i="2"/>
  <c r="AJ78" i="2"/>
  <c r="AN78" i="2"/>
  <c r="AR78" i="2"/>
  <c r="AV78" i="2"/>
  <c r="AZ78" i="2"/>
  <c r="BD78" i="2"/>
  <c r="BH78" i="2"/>
  <c r="BL78" i="2"/>
  <c r="BP78" i="2"/>
  <c r="BT78" i="2"/>
  <c r="BX78" i="2"/>
  <c r="CB78" i="2"/>
  <c r="CF78" i="2"/>
  <c r="CJ78" i="2"/>
  <c r="CN78" i="2"/>
  <c r="CR78" i="2"/>
  <c r="CV78" i="2"/>
  <c r="CZ78" i="2"/>
  <c r="DD78" i="2"/>
  <c r="DH78" i="2"/>
  <c r="DL78" i="2"/>
  <c r="DP78" i="2"/>
  <c r="DT78" i="2"/>
  <c r="DX78" i="2"/>
  <c r="EB78" i="2"/>
  <c r="EF78" i="2"/>
  <c r="EJ78" i="2"/>
  <c r="EN78" i="2"/>
  <c r="ER78" i="2"/>
  <c r="EV78" i="2"/>
  <c r="EZ78" i="2"/>
  <c r="FD78" i="2"/>
  <c r="FH78" i="2"/>
  <c r="FL78" i="2"/>
  <c r="FP78" i="2"/>
  <c r="FU78" i="2"/>
  <c r="FY78" i="2"/>
  <c r="GC78" i="2"/>
  <c r="GG78" i="2"/>
  <c r="GL78" i="2"/>
  <c r="GP78" i="2"/>
  <c r="GT78" i="2"/>
  <c r="GX78" i="2"/>
  <c r="HB78" i="2"/>
  <c r="B79" i="2"/>
  <c r="N79" i="2"/>
  <c r="R79" i="2"/>
  <c r="V79" i="2"/>
  <c r="Z79" i="2"/>
  <c r="AD79" i="2"/>
  <c r="Z50" i="2"/>
  <c r="CM53" i="2"/>
  <c r="AS54" i="2"/>
  <c r="DV55" i="2"/>
  <c r="CA56" i="2"/>
  <c r="AG57" i="2"/>
  <c r="DV57" i="2"/>
  <c r="AK58" i="2"/>
  <c r="HC58" i="2"/>
  <c r="EE59" i="2"/>
  <c r="X60" i="2"/>
  <c r="CJ60" i="2"/>
  <c r="AP61" i="2"/>
  <c r="DB61" i="2"/>
  <c r="FN61" i="2"/>
  <c r="AY62" i="2"/>
  <c r="CO62" i="2"/>
  <c r="ED62" i="2"/>
  <c r="FJ62" i="2"/>
  <c r="W63" i="2"/>
  <c r="BC63" i="2"/>
  <c r="CI63" i="2"/>
  <c r="DO63" i="2"/>
  <c r="EU63" i="2"/>
  <c r="A64" i="2"/>
  <c r="AO64" i="2"/>
  <c r="BU64" i="2"/>
  <c r="DA64" i="2"/>
  <c r="EG64" i="2"/>
  <c r="FM64" i="2"/>
  <c r="Z65" i="2"/>
  <c r="BF65" i="2"/>
  <c r="CL65" i="2"/>
  <c r="DR65" i="2"/>
  <c r="EX65" i="2"/>
  <c r="C66" i="2"/>
  <c r="AP66" i="2"/>
  <c r="BF66" i="2"/>
  <c r="BV66" i="2"/>
  <c r="CL66" i="2"/>
  <c r="DB66" i="2"/>
  <c r="DR66" i="2"/>
  <c r="EH66" i="2"/>
  <c r="EX66" i="2"/>
  <c r="FN66" i="2"/>
  <c r="B67" i="2"/>
  <c r="Z67" i="2"/>
  <c r="AP67" i="2"/>
  <c r="BF67" i="2"/>
  <c r="BV67" i="2"/>
  <c r="CL67" i="2"/>
  <c r="DB67" i="2"/>
  <c r="DR67" i="2"/>
  <c r="EH67" i="2"/>
  <c r="EX67" i="2"/>
  <c r="FN67" i="2"/>
  <c r="GS67" i="2"/>
  <c r="D68" i="2"/>
  <c r="AB68" i="2"/>
  <c r="AR68" i="2"/>
  <c r="BH68" i="2"/>
  <c r="BX68" i="2"/>
  <c r="CN68" i="2"/>
  <c r="DD68" i="2"/>
  <c r="DT68" i="2"/>
  <c r="EJ68" i="2"/>
  <c r="EZ68" i="2"/>
  <c r="FP68" i="2"/>
  <c r="GU68" i="2"/>
  <c r="O69" i="2"/>
  <c r="AE69" i="2"/>
  <c r="AU69" i="2"/>
  <c r="BK69" i="2"/>
  <c r="CA69" i="2"/>
  <c r="CQ69" i="2"/>
  <c r="DG69" i="2"/>
  <c r="DW69" i="2"/>
  <c r="EM69" i="2"/>
  <c r="FC69" i="2"/>
  <c r="FS69" i="2"/>
  <c r="GX69" i="2"/>
  <c r="Q70" i="2"/>
  <c r="AG70" i="2"/>
  <c r="AW70" i="2"/>
  <c r="BM70" i="2"/>
  <c r="CC70" i="2"/>
  <c r="CS70" i="2"/>
  <c r="DI70" i="2"/>
  <c r="DY70" i="2"/>
  <c r="EO70" i="2"/>
  <c r="FE70" i="2"/>
  <c r="GJ70" i="2"/>
  <c r="GZ70" i="2"/>
  <c r="S71" i="2"/>
  <c r="AI71" i="2"/>
  <c r="AY71" i="2"/>
  <c r="BO71" i="2"/>
  <c r="CE71" i="2"/>
  <c r="CU71" i="2"/>
  <c r="DK71" i="2"/>
  <c r="EA71" i="2"/>
  <c r="EQ71" i="2"/>
  <c r="FG71" i="2"/>
  <c r="FX71" i="2"/>
  <c r="GO71" i="2"/>
  <c r="Y72" i="2"/>
  <c r="AO72" i="2"/>
  <c r="BE72" i="2"/>
  <c r="BU72" i="2"/>
  <c r="CK72" i="2"/>
  <c r="DA72" i="2"/>
  <c r="DQ72" i="2"/>
  <c r="EG72" i="2"/>
  <c r="EW72" i="2"/>
  <c r="FM72" i="2"/>
  <c r="GD72" i="2"/>
  <c r="GU72" i="2"/>
  <c r="N73" i="2"/>
  <c r="AD73" i="2"/>
  <c r="AT73" i="2"/>
  <c r="BE73" i="2"/>
  <c r="BN73" i="2"/>
  <c r="BV73" i="2"/>
  <c r="CD73" i="2"/>
  <c r="CL73" i="2"/>
  <c r="CT73" i="2"/>
  <c r="DB73" i="2"/>
  <c r="DJ73" i="2"/>
  <c r="DR73" i="2"/>
  <c r="DZ73" i="2"/>
  <c r="EH73" i="2"/>
  <c r="EP73" i="2"/>
  <c r="EX73" i="2"/>
  <c r="FF73" i="2"/>
  <c r="FN73" i="2"/>
  <c r="FW73" i="2"/>
  <c r="GE73" i="2"/>
  <c r="GN73" i="2"/>
  <c r="GV73" i="2"/>
  <c r="HD73" i="2"/>
  <c r="P74" i="2"/>
  <c r="X74" i="2"/>
  <c r="AF74" i="2"/>
  <c r="AN74" i="2"/>
  <c r="AV74" i="2"/>
  <c r="BD74" i="2"/>
  <c r="BL74" i="2"/>
  <c r="BT74" i="2"/>
  <c r="CB74" i="2"/>
  <c r="CJ74" i="2"/>
  <c r="CR74" i="2"/>
  <c r="CZ74" i="2"/>
  <c r="DH74" i="2"/>
  <c r="DP74" i="2"/>
  <c r="DX74" i="2"/>
  <c r="EF74" i="2"/>
  <c r="EN74" i="2"/>
  <c r="EV74" i="2"/>
  <c r="FD74" i="2"/>
  <c r="FL74" i="2"/>
  <c r="FU74" i="2"/>
  <c r="GC74" i="2"/>
  <c r="GL74" i="2"/>
  <c r="GT74" i="2"/>
  <c r="HB74" i="2"/>
  <c r="I75" i="2"/>
  <c r="U75" i="2"/>
  <c r="AC75" i="2"/>
  <c r="AK75" i="2"/>
  <c r="AS75" i="2"/>
  <c r="BA75" i="2"/>
  <c r="BI75" i="2"/>
  <c r="BQ75" i="2"/>
  <c r="BY75" i="2"/>
  <c r="CG75" i="2"/>
  <c r="CO75" i="2"/>
  <c r="CW75" i="2"/>
  <c r="DE75" i="2"/>
  <c r="DM75" i="2"/>
  <c r="DU75" i="2"/>
  <c r="EC75" i="2"/>
  <c r="EK75" i="2"/>
  <c r="ES75" i="2"/>
  <c r="FA75" i="2"/>
  <c r="FI75" i="2"/>
  <c r="FQ75" i="2"/>
  <c r="FZ75" i="2"/>
  <c r="GH75" i="2"/>
  <c r="GQ75" i="2"/>
  <c r="GY75" i="2"/>
  <c r="B76" i="2"/>
  <c r="R76" i="2"/>
  <c r="Z76" i="2"/>
  <c r="AH76" i="2"/>
  <c r="AP76" i="2"/>
  <c r="AX76" i="2"/>
  <c r="BF76" i="2"/>
  <c r="BN76" i="2"/>
  <c r="BV76" i="2"/>
  <c r="CD76" i="2"/>
  <c r="CL76" i="2"/>
  <c r="CT76" i="2"/>
  <c r="DB76" i="2"/>
  <c r="DH76" i="2"/>
  <c r="DN76" i="2"/>
  <c r="DR76" i="2"/>
  <c r="DV76" i="2"/>
  <c r="DZ76" i="2"/>
  <c r="ED76" i="2"/>
  <c r="EH76" i="2"/>
  <c r="EL76" i="2"/>
  <c r="EP76" i="2"/>
  <c r="ET76" i="2"/>
  <c r="EX76" i="2"/>
  <c r="FB76" i="2"/>
  <c r="FF76" i="2"/>
  <c r="FJ76" i="2"/>
  <c r="FN76" i="2"/>
  <c r="FR76" i="2"/>
  <c r="FW76" i="2"/>
  <c r="GA76" i="2"/>
  <c r="GE76" i="2"/>
  <c r="GJ76" i="2"/>
  <c r="GN76" i="2"/>
  <c r="GR76" i="2"/>
  <c r="GV76" i="2"/>
  <c r="GZ76" i="2"/>
  <c r="HD76" i="2"/>
  <c r="D77" i="2"/>
  <c r="P77" i="2"/>
  <c r="T77" i="2"/>
  <c r="X77" i="2"/>
  <c r="AB77" i="2"/>
  <c r="AF77" i="2"/>
  <c r="AJ77" i="2"/>
  <c r="AN77" i="2"/>
  <c r="AR77" i="2"/>
  <c r="AV77" i="2"/>
  <c r="AZ77" i="2"/>
  <c r="BD77" i="2"/>
  <c r="BH77" i="2"/>
  <c r="BL77" i="2"/>
  <c r="BP77" i="2"/>
  <c r="BT77" i="2"/>
  <c r="BX77" i="2"/>
  <c r="CB77" i="2"/>
  <c r="CF77" i="2"/>
  <c r="CJ77" i="2"/>
  <c r="CN77" i="2"/>
  <c r="CR77" i="2"/>
  <c r="CV77" i="2"/>
  <c r="CZ77" i="2"/>
  <c r="DD77" i="2"/>
  <c r="DH77" i="2"/>
  <c r="DL77" i="2"/>
  <c r="DP77" i="2"/>
  <c r="DT77" i="2"/>
  <c r="DX77" i="2"/>
  <c r="EB77" i="2"/>
  <c r="EF77" i="2"/>
  <c r="EJ77" i="2"/>
  <c r="EN77" i="2"/>
  <c r="ER77" i="2"/>
  <c r="EV77" i="2"/>
  <c r="EZ77" i="2"/>
  <c r="FD77" i="2"/>
  <c r="FH77" i="2"/>
  <c r="FL77" i="2"/>
  <c r="FP77" i="2"/>
  <c r="FU77" i="2"/>
  <c r="FY77" i="2"/>
  <c r="GC77" i="2"/>
  <c r="GG77" i="2"/>
  <c r="GL77" i="2"/>
  <c r="GP77" i="2"/>
  <c r="GT77" i="2"/>
  <c r="GX77" i="2"/>
  <c r="HB77" i="2"/>
  <c r="A78" i="2"/>
  <c r="I78" i="2"/>
  <c r="Q78" i="2"/>
  <c r="U78" i="2"/>
  <c r="Y78" i="2"/>
  <c r="AC78" i="2"/>
  <c r="AG78" i="2"/>
  <c r="AK78" i="2"/>
  <c r="AO78" i="2"/>
  <c r="AS78" i="2"/>
  <c r="AW78" i="2"/>
  <c r="BA78" i="2"/>
  <c r="BE78" i="2"/>
  <c r="BI78" i="2"/>
  <c r="BM78" i="2"/>
  <c r="BQ78" i="2"/>
  <c r="BU78" i="2"/>
  <c r="BY78" i="2"/>
  <c r="CC78" i="2"/>
  <c r="CG78" i="2"/>
  <c r="CK78" i="2"/>
  <c r="CO78" i="2"/>
  <c r="CS78" i="2"/>
  <c r="CW78" i="2"/>
  <c r="DA78" i="2"/>
  <c r="DE78" i="2"/>
  <c r="DI78" i="2"/>
  <c r="DM78" i="2"/>
  <c r="DQ78" i="2"/>
  <c r="DU78" i="2"/>
  <c r="DY78" i="2"/>
  <c r="EC78" i="2"/>
  <c r="EG78" i="2"/>
  <c r="EK78" i="2"/>
  <c r="EO78" i="2"/>
  <c r="ES78" i="2"/>
  <c r="EW78" i="2"/>
  <c r="FA78" i="2"/>
  <c r="FE78" i="2"/>
  <c r="FI78" i="2"/>
  <c r="FM78" i="2"/>
  <c r="FQ78" i="2"/>
  <c r="FV78" i="2"/>
  <c r="FZ78" i="2"/>
  <c r="GD78" i="2"/>
  <c r="GH78" i="2"/>
  <c r="GM78" i="2"/>
  <c r="GQ78" i="2"/>
  <c r="GU78" i="2"/>
  <c r="GY78" i="2"/>
  <c r="HC78" i="2"/>
  <c r="C79" i="2"/>
  <c r="O79" i="2"/>
  <c r="S79" i="2"/>
  <c r="W79" i="2"/>
  <c r="AA79" i="2"/>
  <c r="BY54" i="2"/>
  <c r="W59" i="2"/>
  <c r="D62" i="2"/>
  <c r="FR62" i="2"/>
  <c r="DW63" i="2"/>
  <c r="CC64" i="2"/>
  <c r="AH65" i="2"/>
  <c r="FF65" i="2"/>
  <c r="BW66" i="2"/>
  <c r="EI66" i="2"/>
  <c r="AA67" i="2"/>
  <c r="CM67" i="2"/>
  <c r="EY67" i="2"/>
  <c r="AC68" i="2"/>
  <c r="CO68" i="2"/>
  <c r="FA68" i="2"/>
  <c r="AF69" i="2"/>
  <c r="CR69" i="2"/>
  <c r="FD69" i="2"/>
  <c r="AH70" i="2"/>
  <c r="CT70" i="2"/>
  <c r="FF70" i="2"/>
  <c r="AJ71" i="2"/>
  <c r="CV71" i="2"/>
  <c r="FH71" i="2"/>
  <c r="Z72" i="2"/>
  <c r="CL72" i="2"/>
  <c r="EX72" i="2"/>
  <c r="O73" i="2"/>
  <c r="BO73" i="2"/>
  <c r="CU73" i="2"/>
  <c r="EA73" i="2"/>
  <c r="FG73" i="2"/>
  <c r="GO73" i="2"/>
  <c r="Y74" i="2"/>
  <c r="BE74" i="2"/>
  <c r="CK74" i="2"/>
  <c r="DQ74" i="2"/>
  <c r="EW74" i="2"/>
  <c r="GD74" i="2"/>
  <c r="N75" i="2"/>
  <c r="AT75" i="2"/>
  <c r="BZ75" i="2"/>
  <c r="DF75" i="2"/>
  <c r="EL75" i="2"/>
  <c r="FR75" i="2"/>
  <c r="GZ75" i="2"/>
  <c r="AI76" i="2"/>
  <c r="BO76" i="2"/>
  <c r="CU76" i="2"/>
  <c r="DS76" i="2"/>
  <c r="EI76" i="2"/>
  <c r="EY76" i="2"/>
  <c r="FO76" i="2"/>
  <c r="GF76" i="2"/>
  <c r="GW76" i="2"/>
  <c r="Q77" i="2"/>
  <c r="AG77" i="2"/>
  <c r="AW77" i="2"/>
  <c r="BM77" i="2"/>
  <c r="CC77" i="2"/>
  <c r="CS77" i="2"/>
  <c r="DI77" i="2"/>
  <c r="DY77" i="2"/>
  <c r="EO77" i="2"/>
  <c r="FE77" i="2"/>
  <c r="FV77" i="2"/>
  <c r="GM77" i="2"/>
  <c r="HC77" i="2"/>
  <c r="V78" i="2"/>
  <c r="AL78" i="2"/>
  <c r="BB78" i="2"/>
  <c r="BR78" i="2"/>
  <c r="CH78" i="2"/>
  <c r="CX78" i="2"/>
  <c r="DN78" i="2"/>
  <c r="ED78" i="2"/>
  <c r="ET78" i="2"/>
  <c r="FJ78" i="2"/>
  <c r="GA78" i="2"/>
  <c r="GR78" i="2"/>
  <c r="HD78" i="2"/>
  <c r="P79" i="2"/>
  <c r="X79" i="2"/>
  <c r="AE79" i="2"/>
  <c r="AI79" i="2"/>
  <c r="AM79" i="2"/>
  <c r="AQ79" i="2"/>
  <c r="AU79" i="2"/>
  <c r="AY79" i="2"/>
  <c r="BC79" i="2"/>
  <c r="BG79" i="2"/>
  <c r="BK79" i="2"/>
  <c r="BO79" i="2"/>
  <c r="BS79" i="2"/>
  <c r="BW79" i="2"/>
  <c r="CA79" i="2"/>
  <c r="CE79" i="2"/>
  <c r="CI79" i="2"/>
  <c r="CM79" i="2"/>
  <c r="CQ79" i="2"/>
  <c r="CU79" i="2"/>
  <c r="CY79" i="2"/>
  <c r="DC79" i="2"/>
  <c r="DG79" i="2"/>
  <c r="DK79" i="2"/>
  <c r="DO79" i="2"/>
  <c r="DS79" i="2"/>
  <c r="DW79" i="2"/>
  <c r="EA79" i="2"/>
  <c r="EE79" i="2"/>
  <c r="EI79" i="2"/>
  <c r="EM79" i="2"/>
  <c r="EQ79" i="2"/>
  <c r="EU79" i="2"/>
  <c r="EY79" i="2"/>
  <c r="FC79" i="2"/>
  <c r="FG79" i="2"/>
  <c r="FK79" i="2"/>
  <c r="FO79" i="2"/>
  <c r="FS79" i="2"/>
  <c r="FX79" i="2"/>
  <c r="GB79" i="2"/>
  <c r="GF79" i="2"/>
  <c r="GK79" i="2"/>
  <c r="GO79" i="2"/>
  <c r="GS79" i="2"/>
  <c r="GW79" i="2"/>
  <c r="HA79" i="2"/>
  <c r="D80" i="2"/>
  <c r="P80" i="2"/>
  <c r="T80" i="2"/>
  <c r="X80" i="2"/>
  <c r="AB80" i="2"/>
  <c r="AF80" i="2"/>
  <c r="AJ80" i="2"/>
  <c r="AN80" i="2"/>
  <c r="AR80" i="2"/>
  <c r="AV80" i="2"/>
  <c r="AZ80" i="2"/>
  <c r="BD80" i="2"/>
  <c r="BH80" i="2"/>
  <c r="BL80" i="2"/>
  <c r="BP80" i="2"/>
  <c r="BT80" i="2"/>
  <c r="BX80" i="2"/>
  <c r="CB80" i="2"/>
  <c r="CF80" i="2"/>
  <c r="CJ80" i="2"/>
  <c r="CN80" i="2"/>
  <c r="CR80" i="2"/>
  <c r="CV80" i="2"/>
  <c r="CZ80" i="2"/>
  <c r="DD80" i="2"/>
  <c r="DH80" i="2"/>
  <c r="DL80" i="2"/>
  <c r="DP80" i="2"/>
  <c r="DT80" i="2"/>
  <c r="DX80" i="2"/>
  <c r="EB80" i="2"/>
  <c r="EF80" i="2"/>
  <c r="EJ80" i="2"/>
  <c r="EN80" i="2"/>
  <c r="ER80" i="2"/>
  <c r="EV80" i="2"/>
  <c r="EZ80" i="2"/>
  <c r="FD80" i="2"/>
  <c r="FH80" i="2"/>
  <c r="FL80" i="2"/>
  <c r="FP80" i="2"/>
  <c r="FU80" i="2"/>
  <c r="FY80" i="2"/>
  <c r="GC80" i="2"/>
  <c r="GG80" i="2"/>
  <c r="GL80" i="2"/>
  <c r="GP80" i="2"/>
  <c r="GT80" i="2"/>
  <c r="GX80" i="2"/>
  <c r="HB80" i="2"/>
  <c r="C81" i="2"/>
  <c r="O81" i="2"/>
  <c r="S81" i="2"/>
  <c r="W81" i="2"/>
  <c r="AA81" i="2"/>
  <c r="AE81" i="2"/>
  <c r="AI81" i="2"/>
  <c r="AM81" i="2"/>
  <c r="AQ81" i="2"/>
  <c r="AU81" i="2"/>
  <c r="AY81" i="2"/>
  <c r="BC81" i="2"/>
  <c r="BG81" i="2"/>
  <c r="BK81" i="2"/>
  <c r="BO81" i="2"/>
  <c r="BS81" i="2"/>
  <c r="BW81" i="2"/>
  <c r="CA81" i="2"/>
  <c r="CE81" i="2"/>
  <c r="CI81" i="2"/>
  <c r="CM81" i="2"/>
  <c r="CQ81" i="2"/>
  <c r="CU81" i="2"/>
  <c r="CY81" i="2"/>
  <c r="DC81" i="2"/>
  <c r="DG81" i="2"/>
  <c r="DK81" i="2"/>
  <c r="DO81" i="2"/>
  <c r="DS81" i="2"/>
  <c r="DW81" i="2"/>
  <c r="EA81" i="2"/>
  <c r="EE81" i="2"/>
  <c r="EI81" i="2"/>
  <c r="EM81" i="2"/>
  <c r="EQ81" i="2"/>
  <c r="EU81" i="2"/>
  <c r="EY81" i="2"/>
  <c r="FC81" i="2"/>
  <c r="FG81" i="2"/>
  <c r="FK81" i="2"/>
  <c r="FO81" i="2"/>
  <c r="FS81" i="2"/>
  <c r="FX81" i="2"/>
  <c r="GB81" i="2"/>
  <c r="GF81" i="2"/>
  <c r="GK81" i="2"/>
  <c r="GO81" i="2"/>
  <c r="GS81" i="2"/>
  <c r="GW81" i="2"/>
  <c r="HA81" i="2"/>
  <c r="A82" i="2"/>
  <c r="I82" i="2"/>
  <c r="Q82" i="2"/>
  <c r="U82" i="2"/>
  <c r="Y82" i="2"/>
  <c r="AC82" i="2"/>
  <c r="AG82" i="2"/>
  <c r="AK82" i="2"/>
  <c r="AO82" i="2"/>
  <c r="AS82" i="2"/>
  <c r="AW82" i="2"/>
  <c r="BA82" i="2"/>
  <c r="BE82" i="2"/>
  <c r="BI82" i="2"/>
  <c r="BM82" i="2"/>
  <c r="BQ82" i="2"/>
  <c r="BU82" i="2"/>
  <c r="BY82" i="2"/>
  <c r="CC82" i="2"/>
  <c r="CG82" i="2"/>
  <c r="CK82" i="2"/>
  <c r="CO82" i="2"/>
  <c r="CS82" i="2"/>
  <c r="CW82" i="2"/>
  <c r="DA82" i="2"/>
  <c r="DE82" i="2"/>
  <c r="DI82" i="2"/>
  <c r="DM82" i="2"/>
  <c r="DQ82" i="2"/>
  <c r="DU82" i="2"/>
  <c r="DY82" i="2"/>
  <c r="EC82" i="2"/>
  <c r="EG82" i="2"/>
  <c r="EK82" i="2"/>
  <c r="EO82" i="2"/>
  <c r="ES82" i="2"/>
  <c r="EW82" i="2"/>
  <c r="FA82" i="2"/>
  <c r="FE82" i="2"/>
  <c r="FI82" i="2"/>
  <c r="FM82" i="2"/>
  <c r="FQ82" i="2"/>
  <c r="GJ82" i="2"/>
  <c r="GN82" i="2"/>
  <c r="GR82" i="2"/>
  <c r="GV82" i="2"/>
  <c r="GZ82" i="2"/>
  <c r="HD82" i="2"/>
  <c r="C83" i="2"/>
  <c r="O83" i="2"/>
  <c r="S83" i="2"/>
  <c r="W83" i="2"/>
  <c r="AA83" i="2"/>
  <c r="AE83" i="2"/>
  <c r="AI83" i="2"/>
  <c r="AM83" i="2"/>
  <c r="AQ83" i="2"/>
  <c r="AU83" i="2"/>
  <c r="AY83" i="2"/>
  <c r="BC83" i="2"/>
  <c r="BG83" i="2"/>
  <c r="BK83" i="2"/>
  <c r="BO83" i="2"/>
  <c r="BS83" i="2"/>
  <c r="BW83" i="2"/>
  <c r="CA83" i="2"/>
  <c r="CE83" i="2"/>
  <c r="CI83" i="2"/>
  <c r="CM83" i="2"/>
  <c r="CQ83" i="2"/>
  <c r="CU83" i="2"/>
  <c r="CY83" i="2"/>
  <c r="DC83" i="2"/>
  <c r="DG83" i="2"/>
  <c r="DK83" i="2"/>
  <c r="DO83" i="2"/>
  <c r="DS83" i="2"/>
  <c r="DW83" i="2"/>
  <c r="EA83" i="2"/>
  <c r="EE83" i="2"/>
  <c r="EI83" i="2"/>
  <c r="EM83" i="2"/>
  <c r="EQ83" i="2"/>
  <c r="EU83" i="2"/>
  <c r="EY83" i="2"/>
  <c r="FC83" i="2"/>
  <c r="FG83" i="2"/>
  <c r="FK83" i="2"/>
  <c r="FO83" i="2"/>
  <c r="FS83" i="2"/>
  <c r="GL83" i="2"/>
  <c r="GP83" i="2"/>
  <c r="GT83" i="2"/>
  <c r="GX83" i="2"/>
  <c r="HB83" i="2"/>
  <c r="FB55" i="2"/>
  <c r="CE73" i="2"/>
  <c r="AO74" i="2"/>
  <c r="DA74" i="2"/>
  <c r="FM74" i="2"/>
  <c r="AD75" i="2"/>
  <c r="CP75" i="2"/>
  <c r="FB75" i="2"/>
  <c r="S76" i="2"/>
  <c r="CE76" i="2"/>
  <c r="EA76" i="2"/>
  <c r="FG76" i="2"/>
  <c r="GO76" i="2"/>
  <c r="Y77" i="2"/>
  <c r="BE77" i="2"/>
  <c r="CK77" i="2"/>
  <c r="DQ77" i="2"/>
  <c r="EW77" i="2"/>
  <c r="GD77" i="2"/>
  <c r="N78" i="2"/>
  <c r="AT78" i="2"/>
  <c r="BJ78" i="2"/>
  <c r="CP78" i="2"/>
  <c r="DV78" i="2"/>
  <c r="EL78" i="2"/>
  <c r="FR78" i="2"/>
  <c r="GZ78" i="2"/>
  <c r="T79" i="2"/>
  <c r="AG79" i="2"/>
  <c r="AS79" i="2"/>
  <c r="BA79" i="2"/>
  <c r="BE79" i="2"/>
  <c r="BM79" i="2"/>
  <c r="BU79" i="2"/>
  <c r="CC79" i="2"/>
  <c r="CK79" i="2"/>
  <c r="CS79" i="2"/>
  <c r="DA79" i="2"/>
  <c r="DI79" i="2"/>
  <c r="DQ79" i="2"/>
  <c r="DU79" i="2"/>
  <c r="EC79" i="2"/>
  <c r="EK79" i="2"/>
  <c r="ES79" i="2"/>
  <c r="FA79" i="2"/>
  <c r="FI79" i="2"/>
  <c r="FQ79" i="2"/>
  <c r="FZ79" i="2"/>
  <c r="GH79" i="2"/>
  <c r="GQ79" i="2"/>
  <c r="GY79" i="2"/>
  <c r="B80" i="2"/>
  <c r="V80" i="2"/>
  <c r="AD80" i="2"/>
  <c r="AL80" i="2"/>
  <c r="AT80" i="2"/>
  <c r="BB80" i="2"/>
  <c r="BJ80" i="2"/>
  <c r="BR80" i="2"/>
  <c r="BZ80" i="2"/>
  <c r="CH80" i="2"/>
  <c r="CP80" i="2"/>
  <c r="CX80" i="2"/>
  <c r="DF80" i="2"/>
  <c r="DN80" i="2"/>
  <c r="DV80" i="2"/>
  <c r="DZ80" i="2"/>
  <c r="EH80" i="2"/>
  <c r="EP80" i="2"/>
  <c r="EX80" i="2"/>
  <c r="FF80" i="2"/>
  <c r="FN80" i="2"/>
  <c r="FW80" i="2"/>
  <c r="GE80" i="2"/>
  <c r="GJ80" i="2"/>
  <c r="GR80" i="2"/>
  <c r="HD80" i="2"/>
  <c r="Q81" i="2"/>
  <c r="Y81" i="2"/>
  <c r="AG81" i="2"/>
  <c r="AO81" i="2"/>
  <c r="AW81" i="2"/>
  <c r="BE81" i="2"/>
  <c r="BQ81" i="2"/>
  <c r="BY81" i="2"/>
  <c r="CC81" i="2"/>
  <c r="CK81" i="2"/>
  <c r="CS81" i="2"/>
  <c r="DA81" i="2"/>
  <c r="DI81" i="2"/>
  <c r="DQ81" i="2"/>
  <c r="DY81" i="2"/>
  <c r="EG81" i="2"/>
  <c r="EO81" i="2"/>
  <c r="EW81" i="2"/>
  <c r="FE81" i="2"/>
  <c r="FM81" i="2"/>
  <c r="FV81" i="2"/>
  <c r="GD81" i="2"/>
  <c r="GM81" i="2"/>
  <c r="GU81" i="2"/>
  <c r="HC81" i="2"/>
  <c r="O82" i="2"/>
  <c r="W82" i="2"/>
  <c r="AE82" i="2"/>
  <c r="AI82" i="2"/>
  <c r="AQ82" i="2"/>
  <c r="BC82" i="2"/>
  <c r="BK82" i="2"/>
  <c r="BS82" i="2"/>
  <c r="CA82" i="2"/>
  <c r="CI82" i="2"/>
  <c r="CM82" i="2"/>
  <c r="CU82" i="2"/>
  <c r="CY82" i="2"/>
  <c r="DG82" i="2"/>
  <c r="DS82" i="2"/>
  <c r="EA82" i="2"/>
  <c r="EI82" i="2"/>
  <c r="EQ82" i="2"/>
  <c r="EY82" i="2"/>
  <c r="FG82" i="2"/>
  <c r="FO82" i="2"/>
  <c r="GL82" i="2"/>
  <c r="GT82" i="2"/>
  <c r="HB82" i="2"/>
  <c r="I83" i="2"/>
  <c r="U83" i="2"/>
  <c r="Y83" i="2"/>
  <c r="AG83" i="2"/>
  <c r="AO83" i="2"/>
  <c r="AW83" i="2"/>
  <c r="BE83" i="2"/>
  <c r="BM83" i="2"/>
  <c r="BQ83" i="2"/>
  <c r="BY83" i="2"/>
  <c r="CC83" i="2"/>
  <c r="CK83" i="2"/>
  <c r="CS83" i="2"/>
  <c r="CW83" i="2"/>
  <c r="DE83" i="2"/>
  <c r="DM83" i="2"/>
  <c r="DU83" i="2"/>
  <c r="EC83" i="2"/>
  <c r="EK83" i="2"/>
  <c r="ES83" i="2"/>
  <c r="FA83" i="2"/>
  <c r="FI83" i="2"/>
  <c r="FQ83" i="2"/>
  <c r="GN83" i="2"/>
  <c r="GV83" i="2"/>
  <c r="HD83" i="2"/>
  <c r="DG56" i="2"/>
  <c r="AN60" i="2"/>
  <c r="DR61" i="2"/>
  <c r="EL62" i="2"/>
  <c r="CQ63" i="2"/>
  <c r="AW64" i="2"/>
  <c r="GY64" i="2"/>
  <c r="DZ65" i="2"/>
  <c r="BG66" i="2"/>
  <c r="DS66" i="2"/>
  <c r="C67" i="2"/>
  <c r="BW67" i="2"/>
  <c r="EI67" i="2"/>
  <c r="I68" i="2"/>
  <c r="BY68" i="2"/>
  <c r="EK68" i="2"/>
  <c r="P69" i="2"/>
  <c r="CB69" i="2"/>
  <c r="EN69" i="2"/>
  <c r="R70" i="2"/>
  <c r="CD70" i="2"/>
  <c r="T71" i="2"/>
  <c r="CF71" i="2"/>
  <c r="ER71" i="2"/>
  <c r="B72" i="2"/>
  <c r="EH72" i="2"/>
  <c r="GV72" i="2"/>
  <c r="CM73" i="2"/>
  <c r="EY73" i="2"/>
  <c r="Q74" i="2"/>
  <c r="CC74" i="2"/>
  <c r="EO74" i="2"/>
  <c r="FV74" i="2"/>
  <c r="AL75" i="2"/>
  <c r="BR75" i="2"/>
  <c r="ED75" i="2"/>
  <c r="GR75" i="2"/>
  <c r="BG76" i="2"/>
  <c r="CM76" i="2"/>
  <c r="EE76" i="2"/>
  <c r="FK76" i="2"/>
  <c r="GS76" i="2"/>
  <c r="I77" i="2"/>
  <c r="AS77" i="2"/>
  <c r="BY77" i="2"/>
  <c r="DE77" i="2"/>
  <c r="EK77" i="2"/>
  <c r="GH77" i="2"/>
  <c r="R78" i="2"/>
  <c r="AX78" i="2"/>
  <c r="CD78" i="2"/>
  <c r="DJ78" i="2"/>
  <c r="EP78" i="2"/>
  <c r="FW78" i="2"/>
  <c r="HA78" i="2"/>
  <c r="U79" i="2"/>
  <c r="AH79" i="2"/>
  <c r="AP79" i="2"/>
  <c r="AX79" i="2"/>
  <c r="BF79" i="2"/>
  <c r="BN79" i="2"/>
  <c r="BZ79" i="2"/>
  <c r="CH79" i="2"/>
  <c r="CP79" i="2"/>
  <c r="DB79" i="2"/>
  <c r="DJ79" i="2"/>
  <c r="DR79" i="2"/>
  <c r="DZ79" i="2"/>
  <c r="EH79" i="2"/>
  <c r="EP79" i="2"/>
  <c r="EX79" i="2"/>
  <c r="FF79" i="2"/>
  <c r="FN79" i="2"/>
  <c r="GJ79" i="2"/>
  <c r="GV79" i="2"/>
  <c r="HD79" i="2"/>
  <c r="C80" i="2"/>
  <c r="S80" i="2"/>
  <c r="AA80" i="2"/>
  <c r="AI80" i="2"/>
  <c r="AQ80" i="2"/>
  <c r="AY80" i="2"/>
  <c r="BG80" i="2"/>
  <c r="BO80" i="2"/>
  <c r="BW80" i="2"/>
  <c r="CE80" i="2"/>
  <c r="CI80" i="2"/>
  <c r="CM80" i="2"/>
  <c r="CQ80" i="2"/>
  <c r="CU80" i="2"/>
  <c r="CY80" i="2"/>
  <c r="DC80" i="2"/>
  <c r="DG80" i="2"/>
  <c r="DK80" i="2"/>
  <c r="DO80" i="2"/>
  <c r="DS80" i="2"/>
  <c r="DW80" i="2"/>
  <c r="EE80" i="2"/>
  <c r="EI80" i="2"/>
  <c r="EM80" i="2"/>
  <c r="EQ80" i="2"/>
  <c r="EY80" i="2"/>
  <c r="FC80" i="2"/>
  <c r="FK80" i="2"/>
  <c r="FX80" i="2"/>
  <c r="GF80" i="2"/>
  <c r="GO80" i="2"/>
  <c r="GW80" i="2"/>
  <c r="HA80" i="2"/>
  <c r="N81" i="2"/>
  <c r="V81" i="2"/>
  <c r="AH81" i="2"/>
  <c r="AP81" i="2"/>
  <c r="AX81" i="2"/>
  <c r="BF81" i="2"/>
  <c r="BJ81" i="2"/>
  <c r="BR81" i="2"/>
  <c r="CD81" i="2"/>
  <c r="CH81" i="2"/>
  <c r="CP81" i="2"/>
  <c r="CX81" i="2"/>
  <c r="DF81" i="2"/>
  <c r="DJ81" i="2"/>
  <c r="DR81" i="2"/>
  <c r="DZ81" i="2"/>
  <c r="EH81" i="2"/>
  <c r="EP81" i="2"/>
  <c r="EX81" i="2"/>
  <c r="FF81" i="2"/>
  <c r="FN81" i="2"/>
  <c r="FW81" i="2"/>
  <c r="GE81" i="2"/>
  <c r="GN81" i="2"/>
  <c r="GV81" i="2"/>
  <c r="HD81" i="2"/>
  <c r="P82" i="2"/>
  <c r="X82" i="2"/>
  <c r="AJ82" i="2"/>
  <c r="AR82" i="2"/>
  <c r="BD82" i="2"/>
  <c r="BL82" i="2"/>
  <c r="BP82" i="2"/>
  <c r="BX82" i="2"/>
  <c r="CF82" i="2"/>
  <c r="CN82" i="2"/>
  <c r="CV82" i="2"/>
  <c r="DH82" i="2"/>
  <c r="DP82" i="2"/>
  <c r="EB82" i="2"/>
  <c r="EN82" i="2"/>
  <c r="FD82" i="2"/>
  <c r="GH82" i="2"/>
  <c r="GU82" i="2"/>
  <c r="B83" i="2"/>
  <c r="AD83" i="2"/>
  <c r="AP83" i="2"/>
  <c r="BF83" i="2"/>
  <c r="BR83" i="2"/>
  <c r="CL83" i="2"/>
  <c r="CX83" i="2"/>
  <c r="DJ83" i="2"/>
  <c r="DV83" i="2"/>
  <c r="EP83" i="2"/>
  <c r="FB83" i="2"/>
  <c r="GK83" i="2"/>
  <c r="AN52" i="2"/>
  <c r="AD55" i="2"/>
  <c r="ER57" i="2"/>
  <c r="FL60" i="2"/>
  <c r="BI62" i="2"/>
  <c r="AE63" i="2"/>
  <c r="FC63" i="2"/>
  <c r="DI64" i="2"/>
  <c r="BN65" i="2"/>
  <c r="S66" i="2"/>
  <c r="CM66" i="2"/>
  <c r="EY66" i="2"/>
  <c r="AQ67" i="2"/>
  <c r="DC67" i="2"/>
  <c r="FO67" i="2"/>
  <c r="AS68" i="2"/>
  <c r="DE68" i="2"/>
  <c r="FQ68" i="2"/>
  <c r="AV69" i="2"/>
  <c r="DH69" i="2"/>
  <c r="GH69" i="2"/>
  <c r="AX70" i="2"/>
  <c r="DJ70" i="2"/>
  <c r="GK70" i="2"/>
  <c r="AZ71" i="2"/>
  <c r="DL71" i="2"/>
  <c r="FY71" i="2"/>
  <c r="AP72" i="2"/>
  <c r="DB72" i="2"/>
  <c r="FN72" i="2"/>
  <c r="AE73" i="2"/>
  <c r="BW73" i="2"/>
  <c r="DC73" i="2"/>
  <c r="EI73" i="2"/>
  <c r="FO73" i="2"/>
  <c r="GW73" i="2"/>
  <c r="AG74" i="2"/>
  <c r="BM74" i="2"/>
  <c r="CS74" i="2"/>
  <c r="DY74" i="2"/>
  <c r="FE74" i="2"/>
  <c r="GM74" i="2"/>
  <c r="V75" i="2"/>
  <c r="BB75" i="2"/>
  <c r="CH75" i="2"/>
  <c r="DN75" i="2"/>
  <c r="ET75" i="2"/>
  <c r="GA75" i="2"/>
  <c r="C76" i="2"/>
  <c r="AQ76" i="2"/>
  <c r="BW76" i="2"/>
  <c r="DC76" i="2"/>
  <c r="DW76" i="2"/>
  <c r="EM76" i="2"/>
  <c r="FC76" i="2"/>
  <c r="FS76" i="2"/>
  <c r="GK76" i="2"/>
  <c r="HA76" i="2"/>
  <c r="U77" i="2"/>
  <c r="AK77" i="2"/>
  <c r="BA77" i="2"/>
  <c r="BQ77" i="2"/>
  <c r="CG77" i="2"/>
  <c r="CW77" i="2"/>
  <c r="DM77" i="2"/>
  <c r="EC77" i="2"/>
  <c r="ES77" i="2"/>
  <c r="FI77" i="2"/>
  <c r="FZ77" i="2"/>
  <c r="GQ77" i="2"/>
  <c r="B78" i="2"/>
  <c r="Z78" i="2"/>
  <c r="AP78" i="2"/>
  <c r="BF78" i="2"/>
  <c r="BV78" i="2"/>
  <c r="CL78" i="2"/>
  <c r="DB78" i="2"/>
  <c r="DR78" i="2"/>
  <c r="EH78" i="2"/>
  <c r="EX78" i="2"/>
  <c r="FN78" i="2"/>
  <c r="GE78" i="2"/>
  <c r="GV78" i="2"/>
  <c r="A79" i="2"/>
  <c r="Q79" i="2"/>
  <c r="Y79" i="2"/>
  <c r="AF79" i="2"/>
  <c r="AJ79" i="2"/>
  <c r="AN79" i="2"/>
  <c r="AR79" i="2"/>
  <c r="AV79" i="2"/>
  <c r="AZ79" i="2"/>
  <c r="BD79" i="2"/>
  <c r="BH79" i="2"/>
  <c r="BL79" i="2"/>
  <c r="BP79" i="2"/>
  <c r="BT79" i="2"/>
  <c r="BX79" i="2"/>
  <c r="CB79" i="2"/>
  <c r="CF79" i="2"/>
  <c r="CJ79" i="2"/>
  <c r="CN79" i="2"/>
  <c r="CR79" i="2"/>
  <c r="CV79" i="2"/>
  <c r="CZ79" i="2"/>
  <c r="DD79" i="2"/>
  <c r="DH79" i="2"/>
  <c r="DL79" i="2"/>
  <c r="DP79" i="2"/>
  <c r="DT79" i="2"/>
  <c r="DX79" i="2"/>
  <c r="EB79" i="2"/>
  <c r="EF79" i="2"/>
  <c r="EJ79" i="2"/>
  <c r="EN79" i="2"/>
  <c r="ER79" i="2"/>
  <c r="EV79" i="2"/>
  <c r="EZ79" i="2"/>
  <c r="FD79" i="2"/>
  <c r="FH79" i="2"/>
  <c r="FL79" i="2"/>
  <c r="FP79" i="2"/>
  <c r="FU79" i="2"/>
  <c r="FY79" i="2"/>
  <c r="GC79" i="2"/>
  <c r="GG79" i="2"/>
  <c r="GL79" i="2"/>
  <c r="GP79" i="2"/>
  <c r="GT79" i="2"/>
  <c r="GX79" i="2"/>
  <c r="HB79" i="2"/>
  <c r="A80" i="2"/>
  <c r="I80" i="2"/>
  <c r="Q80" i="2"/>
  <c r="U80" i="2"/>
  <c r="Y80" i="2"/>
  <c r="AC80" i="2"/>
  <c r="AG80" i="2"/>
  <c r="AK80" i="2"/>
  <c r="AO80" i="2"/>
  <c r="AS80" i="2"/>
  <c r="AW80" i="2"/>
  <c r="BA80" i="2"/>
  <c r="BE80" i="2"/>
  <c r="BI80" i="2"/>
  <c r="BM80" i="2"/>
  <c r="BQ80" i="2"/>
  <c r="BU80" i="2"/>
  <c r="BY80" i="2"/>
  <c r="CC80" i="2"/>
  <c r="CG80" i="2"/>
  <c r="CK80" i="2"/>
  <c r="CO80" i="2"/>
  <c r="CS80" i="2"/>
  <c r="CW80" i="2"/>
  <c r="DA80" i="2"/>
  <c r="DE80" i="2"/>
  <c r="DI80" i="2"/>
  <c r="DM80" i="2"/>
  <c r="DQ80" i="2"/>
  <c r="DU80" i="2"/>
  <c r="DY80" i="2"/>
  <c r="EC80" i="2"/>
  <c r="EG80" i="2"/>
  <c r="EK80" i="2"/>
  <c r="EO80" i="2"/>
  <c r="ES80" i="2"/>
  <c r="EW80" i="2"/>
  <c r="FA80" i="2"/>
  <c r="FE80" i="2"/>
  <c r="FI80" i="2"/>
  <c r="FM80" i="2"/>
  <c r="FQ80" i="2"/>
  <c r="FV80" i="2"/>
  <c r="FZ80" i="2"/>
  <c r="GD80" i="2"/>
  <c r="GH80" i="2"/>
  <c r="GM80" i="2"/>
  <c r="GQ80" i="2"/>
  <c r="GU80" i="2"/>
  <c r="GY80" i="2"/>
  <c r="HC80" i="2"/>
  <c r="D81" i="2"/>
  <c r="P81" i="2"/>
  <c r="T81" i="2"/>
  <c r="X81" i="2"/>
  <c r="AB81" i="2"/>
  <c r="AF81" i="2"/>
  <c r="AJ81" i="2"/>
  <c r="AN81" i="2"/>
  <c r="AR81" i="2"/>
  <c r="AV81" i="2"/>
  <c r="AZ81" i="2"/>
  <c r="BD81" i="2"/>
  <c r="BH81" i="2"/>
  <c r="BL81" i="2"/>
  <c r="BP81" i="2"/>
  <c r="BT81" i="2"/>
  <c r="BX81" i="2"/>
  <c r="CB81" i="2"/>
  <c r="CF81" i="2"/>
  <c r="CJ81" i="2"/>
  <c r="CN81" i="2"/>
  <c r="CR81" i="2"/>
  <c r="CV81" i="2"/>
  <c r="CZ81" i="2"/>
  <c r="DD81" i="2"/>
  <c r="DH81" i="2"/>
  <c r="DL81" i="2"/>
  <c r="DP81" i="2"/>
  <c r="DT81" i="2"/>
  <c r="DX81" i="2"/>
  <c r="EB81" i="2"/>
  <c r="EF81" i="2"/>
  <c r="EJ81" i="2"/>
  <c r="EN81" i="2"/>
  <c r="ER81" i="2"/>
  <c r="EV81" i="2"/>
  <c r="EZ81" i="2"/>
  <c r="FD81" i="2"/>
  <c r="FH81" i="2"/>
  <c r="FL81" i="2"/>
  <c r="FP81" i="2"/>
  <c r="FU81" i="2"/>
  <c r="FY81" i="2"/>
  <c r="GC81" i="2"/>
  <c r="GG81" i="2"/>
  <c r="GL81" i="2"/>
  <c r="GP81" i="2"/>
  <c r="GT81" i="2"/>
  <c r="GX81" i="2"/>
  <c r="HB81" i="2"/>
  <c r="B82" i="2"/>
  <c r="N82" i="2"/>
  <c r="R82" i="2"/>
  <c r="V82" i="2"/>
  <c r="Z82" i="2"/>
  <c r="AD82" i="2"/>
  <c r="AH82" i="2"/>
  <c r="AL82" i="2"/>
  <c r="AP82" i="2"/>
  <c r="AT82" i="2"/>
  <c r="AX82" i="2"/>
  <c r="BB82" i="2"/>
  <c r="BF82" i="2"/>
  <c r="BJ82" i="2"/>
  <c r="BN82" i="2"/>
  <c r="BR82" i="2"/>
  <c r="BV82" i="2"/>
  <c r="BZ82" i="2"/>
  <c r="CD82" i="2"/>
  <c r="CH82" i="2"/>
  <c r="CL82" i="2"/>
  <c r="CP82" i="2"/>
  <c r="CT82" i="2"/>
  <c r="CX82" i="2"/>
  <c r="DB82" i="2"/>
  <c r="DF82" i="2"/>
  <c r="DJ82" i="2"/>
  <c r="DN82" i="2"/>
  <c r="DR82" i="2"/>
  <c r="DV82" i="2"/>
  <c r="DZ82" i="2"/>
  <c r="ED82" i="2"/>
  <c r="EH82" i="2"/>
  <c r="EL82" i="2"/>
  <c r="EP82" i="2"/>
  <c r="ET82" i="2"/>
  <c r="EX82" i="2"/>
  <c r="FB82" i="2"/>
  <c r="FF82" i="2"/>
  <c r="FJ82" i="2"/>
  <c r="FN82" i="2"/>
  <c r="FR82" i="2"/>
  <c r="GK82" i="2"/>
  <c r="GO82" i="2"/>
  <c r="GS82" i="2"/>
  <c r="GW82" i="2"/>
  <c r="HA82" i="2"/>
  <c r="D83" i="2"/>
  <c r="P83" i="2"/>
  <c r="T83" i="2"/>
  <c r="X83" i="2"/>
  <c r="AB83" i="2"/>
  <c r="AF83" i="2"/>
  <c r="AJ83" i="2"/>
  <c r="AN83" i="2"/>
  <c r="AR83" i="2"/>
  <c r="AV83" i="2"/>
  <c r="AZ83" i="2"/>
  <c r="BD83" i="2"/>
  <c r="BH83" i="2"/>
  <c r="BL83" i="2"/>
  <c r="BP83" i="2"/>
  <c r="BT83" i="2"/>
  <c r="BX83" i="2"/>
  <c r="CB83" i="2"/>
  <c r="CF83" i="2"/>
  <c r="CJ83" i="2"/>
  <c r="CN83" i="2"/>
  <c r="CR83" i="2"/>
  <c r="CV83" i="2"/>
  <c r="CZ83" i="2"/>
  <c r="DD83" i="2"/>
  <c r="DH83" i="2"/>
  <c r="DL83" i="2"/>
  <c r="DP83" i="2"/>
  <c r="DT83" i="2"/>
  <c r="DX83" i="2"/>
  <c r="EB83" i="2"/>
  <c r="EF83" i="2"/>
  <c r="EJ83" i="2"/>
  <c r="EN83" i="2"/>
  <c r="ER83" i="2"/>
  <c r="EV83" i="2"/>
  <c r="EZ83" i="2"/>
  <c r="FD83" i="2"/>
  <c r="FH83" i="2"/>
  <c r="FL83" i="2"/>
  <c r="FP83" i="2"/>
  <c r="GH83" i="2"/>
  <c r="GM83" i="2"/>
  <c r="GQ83" i="2"/>
  <c r="GU83" i="2"/>
  <c r="GY83" i="2"/>
  <c r="HC83" i="2"/>
  <c r="BF58" i="2"/>
  <c r="BF61" i="2"/>
  <c r="CZ62" i="2"/>
  <c r="BK63" i="2"/>
  <c r="Q64" i="2"/>
  <c r="EO64" i="2"/>
  <c r="CT65" i="2"/>
  <c r="AQ66" i="2"/>
  <c r="DC66" i="2"/>
  <c r="FO66" i="2"/>
  <c r="BG67" i="2"/>
  <c r="DS67" i="2"/>
  <c r="GT67" i="2"/>
  <c r="BI68" i="2"/>
  <c r="DU68" i="2"/>
  <c r="GV68" i="2"/>
  <c r="BL69" i="2"/>
  <c r="DX69" i="2"/>
  <c r="GY69" i="2"/>
  <c r="BN70" i="2"/>
  <c r="DZ70" i="2"/>
  <c r="HA70" i="2"/>
  <c r="BP71" i="2"/>
  <c r="EB71" i="2"/>
  <c r="GP71" i="2"/>
  <c r="BF72" i="2"/>
  <c r="DR72" i="2"/>
  <c r="GE72" i="2"/>
  <c r="AU73" i="2"/>
  <c r="DK73" i="2"/>
  <c r="EQ73" i="2"/>
  <c r="FX73" i="2"/>
  <c r="A74" i="2"/>
  <c r="BU74" i="2"/>
  <c r="EG74" i="2"/>
  <c r="GU74" i="2"/>
  <c r="BJ75" i="2"/>
  <c r="DV75" i="2"/>
  <c r="GJ75" i="2"/>
  <c r="AY76" i="2"/>
  <c r="DJ76" i="2"/>
  <c r="EQ76" i="2"/>
  <c r="FX76" i="2"/>
  <c r="A77" i="2"/>
  <c r="AO77" i="2"/>
  <c r="BU77" i="2"/>
  <c r="DA77" i="2"/>
  <c r="EG77" i="2"/>
  <c r="FM77" i="2"/>
  <c r="GU77" i="2"/>
  <c r="AD78" i="2"/>
  <c r="BZ78" i="2"/>
  <c r="DF78" i="2"/>
  <c r="FB78" i="2"/>
  <c r="GJ78" i="2"/>
  <c r="D79" i="2"/>
  <c r="AB79" i="2"/>
  <c r="AK79" i="2"/>
  <c r="AO79" i="2"/>
  <c r="AW79" i="2"/>
  <c r="BI79" i="2"/>
  <c r="BQ79" i="2"/>
  <c r="BY79" i="2"/>
  <c r="CG79" i="2"/>
  <c r="CO79" i="2"/>
  <c r="CW79" i="2"/>
  <c r="DE79" i="2"/>
  <c r="DM79" i="2"/>
  <c r="DY79" i="2"/>
  <c r="EG79" i="2"/>
  <c r="EO79" i="2"/>
  <c r="EW79" i="2"/>
  <c r="FE79" i="2"/>
  <c r="FM79" i="2"/>
  <c r="FV79" i="2"/>
  <c r="GD79" i="2"/>
  <c r="GM79" i="2"/>
  <c r="GU79" i="2"/>
  <c r="HC79" i="2"/>
  <c r="N80" i="2"/>
  <c r="R80" i="2"/>
  <c r="Z80" i="2"/>
  <c r="AH80" i="2"/>
  <c r="AP80" i="2"/>
  <c r="AX80" i="2"/>
  <c r="BF80" i="2"/>
  <c r="BN80" i="2"/>
  <c r="BV80" i="2"/>
  <c r="CD80" i="2"/>
  <c r="CL80" i="2"/>
  <c r="CT80" i="2"/>
  <c r="DB80" i="2"/>
  <c r="DJ80" i="2"/>
  <c r="DR80" i="2"/>
  <c r="ED80" i="2"/>
  <c r="EL80" i="2"/>
  <c r="ET80" i="2"/>
  <c r="FB80" i="2"/>
  <c r="FJ80" i="2"/>
  <c r="FR80" i="2"/>
  <c r="GA80" i="2"/>
  <c r="GN80" i="2"/>
  <c r="GV80" i="2"/>
  <c r="GZ80" i="2"/>
  <c r="I81" i="2"/>
  <c r="U81" i="2"/>
  <c r="AC81" i="2"/>
  <c r="AK81" i="2"/>
  <c r="AS81" i="2"/>
  <c r="BA81" i="2"/>
  <c r="BI81" i="2"/>
  <c r="BM81" i="2"/>
  <c r="BU81" i="2"/>
  <c r="CG81" i="2"/>
  <c r="CO81" i="2"/>
  <c r="CW81" i="2"/>
  <c r="DE81" i="2"/>
  <c r="DM81" i="2"/>
  <c r="DU81" i="2"/>
  <c r="EC81" i="2"/>
  <c r="EK81" i="2"/>
  <c r="ES81" i="2"/>
  <c r="FA81" i="2"/>
  <c r="FI81" i="2"/>
  <c r="FQ81" i="2"/>
  <c r="FZ81" i="2"/>
  <c r="GH81" i="2"/>
  <c r="GQ81" i="2"/>
  <c r="GY81" i="2"/>
  <c r="C82" i="2"/>
  <c r="S82" i="2"/>
  <c r="AA82" i="2"/>
  <c r="AM82" i="2"/>
  <c r="AU82" i="2"/>
  <c r="AY82" i="2"/>
  <c r="BG82" i="2"/>
  <c r="BO82" i="2"/>
  <c r="BW82" i="2"/>
  <c r="CE82" i="2"/>
  <c r="CQ82" i="2"/>
  <c r="DC82" i="2"/>
  <c r="DK82" i="2"/>
  <c r="DO82" i="2"/>
  <c r="DW82" i="2"/>
  <c r="EE82" i="2"/>
  <c r="EM82" i="2"/>
  <c r="EU82" i="2"/>
  <c r="FC82" i="2"/>
  <c r="FK82" i="2"/>
  <c r="FS82" i="2"/>
  <c r="GP82" i="2"/>
  <c r="GX82" i="2"/>
  <c r="A83" i="2"/>
  <c r="Q83" i="2"/>
  <c r="AC83" i="2"/>
  <c r="AK83" i="2"/>
  <c r="AS83" i="2"/>
  <c r="BA83" i="2"/>
  <c r="BI83" i="2"/>
  <c r="BU83" i="2"/>
  <c r="CG83" i="2"/>
  <c r="CO83" i="2"/>
  <c r="DA83" i="2"/>
  <c r="DI83" i="2"/>
  <c r="DQ83" i="2"/>
  <c r="DY83" i="2"/>
  <c r="EG83" i="2"/>
  <c r="EO83" i="2"/>
  <c r="EW83" i="2"/>
  <c r="FE83" i="2"/>
  <c r="FM83" i="2"/>
  <c r="GJ83" i="2"/>
  <c r="GR83" i="2"/>
  <c r="GZ83" i="2"/>
  <c r="EP70" i="2"/>
  <c r="BV72" i="2"/>
  <c r="BF73" i="2"/>
  <c r="DS73" i="2"/>
  <c r="GF73" i="2"/>
  <c r="AW74" i="2"/>
  <c r="DI74" i="2"/>
  <c r="HC74" i="2"/>
  <c r="CX75" i="2"/>
  <c r="FJ75" i="2"/>
  <c r="AA76" i="2"/>
  <c r="DO76" i="2"/>
  <c r="EU76" i="2"/>
  <c r="GB76" i="2"/>
  <c r="AC77" i="2"/>
  <c r="BI77" i="2"/>
  <c r="CO77" i="2"/>
  <c r="DU77" i="2"/>
  <c r="FA77" i="2"/>
  <c r="FQ77" i="2"/>
  <c r="GY77" i="2"/>
  <c r="AH78" i="2"/>
  <c r="BN78" i="2"/>
  <c r="CT78" i="2"/>
  <c r="DZ78" i="2"/>
  <c r="FF78" i="2"/>
  <c r="GN78" i="2"/>
  <c r="I79" i="2"/>
  <c r="AC79" i="2"/>
  <c r="AL79" i="2"/>
  <c r="AT79" i="2"/>
  <c r="BB79" i="2"/>
  <c r="BJ79" i="2"/>
  <c r="BR79" i="2"/>
  <c r="BV79" i="2"/>
  <c r="CD79" i="2"/>
  <c r="CL79" i="2"/>
  <c r="CT79" i="2"/>
  <c r="CX79" i="2"/>
  <c r="DF79" i="2"/>
  <c r="DN79" i="2"/>
  <c r="DV79" i="2"/>
  <c r="ED79" i="2"/>
  <c r="EL79" i="2"/>
  <c r="ET79" i="2"/>
  <c r="FB79" i="2"/>
  <c r="FJ79" i="2"/>
  <c r="FR79" i="2"/>
  <c r="FW79" i="2"/>
  <c r="GA79" i="2"/>
  <c r="GE79" i="2"/>
  <c r="GN79" i="2"/>
  <c r="GR79" i="2"/>
  <c r="GZ79" i="2"/>
  <c r="O80" i="2"/>
  <c r="W80" i="2"/>
  <c r="AE80" i="2"/>
  <c r="AM80" i="2"/>
  <c r="AU80" i="2"/>
  <c r="BC80" i="2"/>
  <c r="BK80" i="2"/>
  <c r="BS80" i="2"/>
  <c r="CA80" i="2"/>
  <c r="EA80" i="2"/>
  <c r="EU80" i="2"/>
  <c r="FG80" i="2"/>
  <c r="FO80" i="2"/>
  <c r="FS80" i="2"/>
  <c r="GB80" i="2"/>
  <c r="GK80" i="2"/>
  <c r="GS80" i="2"/>
  <c r="B81" i="2"/>
  <c r="R81" i="2"/>
  <c r="Z81" i="2"/>
  <c r="AD81" i="2"/>
  <c r="AL81" i="2"/>
  <c r="AT81" i="2"/>
  <c r="BB81" i="2"/>
  <c r="BN81" i="2"/>
  <c r="BV81" i="2"/>
  <c r="BZ81" i="2"/>
  <c r="CL81" i="2"/>
  <c r="CT81" i="2"/>
  <c r="DB81" i="2"/>
  <c r="DN81" i="2"/>
  <c r="DV81" i="2"/>
  <c r="ED81" i="2"/>
  <c r="EL81" i="2"/>
  <c r="ET81" i="2"/>
  <c r="FB81" i="2"/>
  <c r="FJ81" i="2"/>
  <c r="FR81" i="2"/>
  <c r="GA81" i="2"/>
  <c r="GJ81" i="2"/>
  <c r="GR81" i="2"/>
  <c r="GZ81" i="2"/>
  <c r="D82" i="2"/>
  <c r="T82" i="2"/>
  <c r="AB82" i="2"/>
  <c r="AF82" i="2"/>
  <c r="AN82" i="2"/>
  <c r="AZ82" i="2"/>
  <c r="BH82" i="2"/>
  <c r="BT82" i="2"/>
  <c r="CB82" i="2"/>
  <c r="CJ82" i="2"/>
  <c r="CR82" i="2"/>
  <c r="DD82" i="2"/>
  <c r="DL82" i="2"/>
  <c r="DX82" i="2"/>
  <c r="EJ82" i="2"/>
  <c r="ER82" i="2"/>
  <c r="EZ82" i="2"/>
  <c r="FL82" i="2"/>
  <c r="GM82" i="2"/>
  <c r="HC82" i="2"/>
  <c r="R83" i="2"/>
  <c r="Z83" i="2"/>
  <c r="AL83" i="2"/>
  <c r="AT83" i="2"/>
  <c r="BB83" i="2"/>
  <c r="BN83" i="2"/>
  <c r="BZ83" i="2"/>
  <c r="CH83" i="2"/>
  <c r="CT83" i="2"/>
  <c r="DF83" i="2"/>
  <c r="DR83" i="2"/>
  <c r="ED83" i="2"/>
  <c r="EL83" i="2"/>
  <c r="EX83" i="2"/>
  <c r="FJ83" i="2"/>
  <c r="FR83" i="2"/>
  <c r="GS83" i="2"/>
  <c r="GW83" i="2"/>
  <c r="AV82" i="2"/>
  <c r="CZ82" i="2"/>
  <c r="DT82" i="2"/>
  <c r="EF82" i="2"/>
  <c r="EV82" i="2"/>
  <c r="FH82" i="2"/>
  <c r="FP82" i="2"/>
  <c r="GQ82" i="2"/>
  <c r="GY82" i="2"/>
  <c r="N83" i="2"/>
  <c r="V83" i="2"/>
  <c r="AH83" i="2"/>
  <c r="AX83" i="2"/>
  <c r="BJ83" i="2"/>
  <c r="BV83" i="2"/>
  <c r="CD83" i="2"/>
  <c r="CP83" i="2"/>
  <c r="DB83" i="2"/>
  <c r="DN83" i="2"/>
  <c r="DZ83" i="2"/>
  <c r="EH83" i="2"/>
  <c r="ET83" i="2"/>
  <c r="FF83" i="2"/>
  <c r="FN83" i="2"/>
  <c r="GO83" i="2"/>
  <c r="HA83" i="2"/>
  <c r="EB52" i="8"/>
  <c r="FR52" i="8"/>
  <c r="EJ55" i="8"/>
  <c r="BO56" i="8"/>
  <c r="DQ59" i="8"/>
  <c r="FP5" i="8"/>
  <c r="DQ15" i="8"/>
  <c r="FN20" i="8"/>
  <c r="CV5" i="8"/>
  <c r="CF6" i="8"/>
  <c r="ER43" i="8"/>
  <c r="FI44" i="8"/>
  <c r="BY44" i="8"/>
  <c r="BD45" i="8"/>
  <c r="BZ45" i="8"/>
  <c r="CV7" i="4"/>
  <c r="DK6" i="4"/>
  <c r="EC6" i="4"/>
  <c r="EC7" i="2" s="1"/>
  <c r="CX34" i="8"/>
  <c r="CX42" i="8"/>
  <c r="CX56" i="8"/>
  <c r="BK4" i="8"/>
  <c r="BH5" i="8"/>
  <c r="DM5" i="8"/>
  <c r="DV5" i="8"/>
  <c r="DO34" i="4"/>
  <c r="DO35" i="2" s="1"/>
  <c r="DK34" i="4"/>
  <c r="DK35" i="2" s="1"/>
  <c r="CT34" i="4"/>
  <c r="CT35" i="2" s="1"/>
  <c r="DN31" i="4"/>
  <c r="DJ31" i="4"/>
  <c r="DJ32" i="2" s="1"/>
  <c r="CL26" i="4"/>
  <c r="CL27" i="2" s="1"/>
  <c r="DC7" i="4"/>
  <c r="ES7" i="4"/>
  <c r="CC6" i="4"/>
  <c r="CC7" i="2" s="1"/>
  <c r="EV32" i="4"/>
  <c r="EV33" i="2" s="1"/>
  <c r="DM7" i="4"/>
  <c r="CY6" i="4"/>
  <c r="DK5" i="4"/>
  <c r="FO6" i="8"/>
  <c r="ES6" i="8"/>
  <c r="EE23" i="8"/>
  <c r="DT17" i="8"/>
  <c r="DT29" i="8"/>
  <c r="EP37" i="8"/>
  <c r="FL59" i="8"/>
  <c r="C5" i="7"/>
  <c r="B53" i="7"/>
  <c r="C53" i="7" s="1"/>
  <c r="FT54" i="4" s="1"/>
  <c r="FW43" i="4"/>
  <c r="GK43" i="4"/>
  <c r="FU43" i="4"/>
  <c r="GJ43" i="4"/>
  <c r="FT43" i="4"/>
  <c r="GL43" i="4"/>
  <c r="GI43" i="4"/>
  <c r="FV43" i="4"/>
  <c r="B60" i="7"/>
  <c r="D60" i="7" s="1"/>
  <c r="B28" i="7"/>
  <c r="G28" i="7" s="1"/>
  <c r="DU7" i="8"/>
  <c r="BG7" i="8"/>
  <c r="CC7" i="8"/>
  <c r="BR7" i="8"/>
  <c r="EF7" i="8"/>
  <c r="FM7" i="8"/>
  <c r="DQ8" i="8"/>
  <c r="BC8" i="8"/>
  <c r="BY8" i="8"/>
  <c r="EB8" i="8"/>
  <c r="EM8" i="8"/>
  <c r="FI8" i="8"/>
  <c r="BZ9" i="8"/>
  <c r="EC9" i="8"/>
  <c r="EN9" i="8"/>
  <c r="FJ9" i="8"/>
  <c r="BD9" i="8"/>
  <c r="DR9" i="8"/>
  <c r="BO9" i="8"/>
  <c r="BU10" i="8"/>
  <c r="EI10" i="8"/>
  <c r="CF10" i="8"/>
  <c r="ET10" i="8"/>
  <c r="BJ10" i="8"/>
  <c r="FP10" i="8"/>
  <c r="DX10" i="8"/>
  <c r="BK12" i="8"/>
  <c r="DY12" i="8"/>
  <c r="BV12" i="8"/>
  <c r="FQ12" i="8"/>
  <c r="EU12" i="8"/>
  <c r="CG12" i="8"/>
  <c r="BY13" i="8"/>
  <c r="BC13" i="8"/>
  <c r="DQ13" i="8"/>
  <c r="BN13" i="8"/>
  <c r="EM13" i="8"/>
  <c r="FI13" i="8"/>
  <c r="EB13" i="8"/>
  <c r="BO14" i="8"/>
  <c r="DR14" i="8"/>
  <c r="BZ14" i="8"/>
  <c r="EN14" i="8"/>
  <c r="FJ14" i="8"/>
  <c r="EC14" i="8"/>
  <c r="BD14" i="8"/>
  <c r="EP15" i="8"/>
  <c r="DT15" i="8"/>
  <c r="FL15" i="8"/>
  <c r="CB15" i="8"/>
  <c r="BQ15" i="8"/>
  <c r="EE15" i="8"/>
  <c r="CD17" i="8"/>
  <c r="FN17" i="8"/>
  <c r="BS17" i="8"/>
  <c r="DV17" i="8"/>
  <c r="EG17" i="8"/>
  <c r="BH17" i="8"/>
  <c r="ER17" i="8"/>
  <c r="EP19" i="8"/>
  <c r="BQ19" i="8"/>
  <c r="FL19" i="8"/>
  <c r="BF19" i="8"/>
  <c r="EE19" i="8"/>
  <c r="CB19" i="8"/>
  <c r="DT19" i="8"/>
  <c r="EI22" i="8"/>
  <c r="BU22" i="8"/>
  <c r="DX22" i="8"/>
  <c r="FM23" i="8"/>
  <c r="EF23" i="8"/>
  <c r="BR23" i="8"/>
  <c r="CC23" i="8"/>
  <c r="DU23" i="8"/>
  <c r="DZ24" i="8"/>
  <c r="BW24" i="8"/>
  <c r="BL24" i="8"/>
  <c r="EK24" i="8"/>
  <c r="CH24" i="8"/>
  <c r="EV24" i="8"/>
  <c r="FR24" i="8"/>
  <c r="EK25" i="8"/>
  <c r="FR25" i="8"/>
  <c r="BW25" i="8"/>
  <c r="BL25" i="8"/>
  <c r="CH25" i="8"/>
  <c r="EV25" i="8"/>
  <c r="DZ25" i="8"/>
  <c r="BO26" i="8"/>
  <c r="FJ26" i="8"/>
  <c r="DR26" i="8"/>
  <c r="BD26" i="8"/>
  <c r="EN26" i="8"/>
  <c r="BZ26" i="8"/>
  <c r="EC26" i="8"/>
  <c r="BQ27" i="8"/>
  <c r="CB27" i="8"/>
  <c r="DT27" i="8"/>
  <c r="DV29" i="8"/>
  <c r="BH29" i="8"/>
  <c r="FN29" i="8"/>
  <c r="CD29" i="8"/>
  <c r="EG29" i="8"/>
  <c r="CB31" i="8"/>
  <c r="DT31" i="8"/>
  <c r="BQ31" i="8"/>
  <c r="EV33" i="8"/>
  <c r="DZ33" i="8"/>
  <c r="CH33" i="8"/>
  <c r="EK33" i="8"/>
  <c r="BW33" i="8"/>
  <c r="CC36" i="8"/>
  <c r="EQ36" i="8"/>
  <c r="EF36" i="8"/>
  <c r="FM36" i="8"/>
  <c r="BG36" i="8"/>
  <c r="DU36" i="8"/>
  <c r="BK37" i="8"/>
  <c r="FQ37" i="8"/>
  <c r="EU37" i="8"/>
  <c r="BV37" i="8"/>
  <c r="BN38" i="8"/>
  <c r="FI38" i="8"/>
  <c r="BC38" i="8"/>
  <c r="EM38" i="8"/>
  <c r="EB38" i="8"/>
  <c r="BY38" i="8"/>
  <c r="DQ38" i="8"/>
  <c r="BJ39" i="8"/>
  <c r="FP39" i="8"/>
  <c r="ET39" i="8"/>
  <c r="DX39" i="8"/>
  <c r="CF39" i="8"/>
  <c r="EI39" i="8"/>
  <c r="EJ40" i="8"/>
  <c r="BK40" i="8"/>
  <c r="EU40" i="8"/>
  <c r="CG40" i="8"/>
  <c r="BV40" i="8"/>
  <c r="BN41" i="8"/>
  <c r="BY41" i="8"/>
  <c r="FI41" i="8"/>
  <c r="EM41" i="8"/>
  <c r="EB41" i="8"/>
  <c r="BC41" i="8"/>
  <c r="EK41" i="8"/>
  <c r="FR41" i="8"/>
  <c r="BW41" i="8"/>
  <c r="DZ41" i="8"/>
  <c r="BZ42" i="8"/>
  <c r="BO42" i="8"/>
  <c r="EC42" i="8"/>
  <c r="FJ42" i="8"/>
  <c r="BD42" i="8"/>
  <c r="BJ45" i="8"/>
  <c r="BU45" i="8"/>
  <c r="EF48" i="8"/>
  <c r="BR48" i="8"/>
  <c r="FP50" i="8"/>
  <c r="ET50" i="8"/>
  <c r="EI50" i="8"/>
  <c r="BU50" i="8"/>
  <c r="CF50" i="8"/>
  <c r="EQ51" i="8"/>
  <c r="BR51" i="8"/>
  <c r="EF51" i="8"/>
  <c r="EM53" i="8"/>
  <c r="BN53" i="8"/>
  <c r="BJ57" i="8"/>
  <c r="BU57" i="8"/>
  <c r="BG58" i="8"/>
  <c r="EQ58" i="8"/>
  <c r="BL59" i="8"/>
  <c r="EK59" i="8"/>
  <c r="BW59" i="8"/>
  <c r="EE27" i="8"/>
  <c r="DV59" i="8"/>
  <c r="DU58" i="8"/>
  <c r="DT57" i="8"/>
  <c r="CE56" i="8"/>
  <c r="FR59" i="8"/>
  <c r="EF58" i="8"/>
  <c r="EC56" i="8"/>
  <c r="EM59" i="8"/>
  <c r="BI56" i="8"/>
  <c r="DW53" i="8"/>
  <c r="BL52" i="8"/>
  <c r="BK51" i="8"/>
  <c r="BY52" i="8"/>
  <c r="BK55" i="8"/>
  <c r="FP54" i="8"/>
  <c r="BI53" i="8"/>
  <c r="DQ52" i="8"/>
  <c r="FI52" i="8"/>
  <c r="BW52" i="8"/>
  <c r="BC52" i="8"/>
  <c r="CC48" i="8"/>
  <c r="CG37" i="8"/>
  <c r="CF35" i="8"/>
  <c r="FO34" i="8"/>
  <c r="CF31" i="8"/>
  <c r="BR36" i="8"/>
  <c r="BI34" i="8"/>
  <c r="FR29" i="8"/>
  <c r="EQ7" i="8"/>
  <c r="BN8" i="8"/>
  <c r="EB4" i="8"/>
  <c r="FI4" i="8"/>
  <c r="DY7" i="8"/>
  <c r="EJ7" i="8"/>
  <c r="EU7" i="8"/>
  <c r="BV7" i="8"/>
  <c r="BK7" i="8"/>
  <c r="EK8" i="8"/>
  <c r="BL8" i="8"/>
  <c r="CH8" i="8"/>
  <c r="FR8" i="8"/>
  <c r="BW8" i="8"/>
  <c r="BR12" i="8"/>
  <c r="BG12" i="8"/>
  <c r="FM12" i="8"/>
  <c r="EQ12" i="8"/>
  <c r="EF12" i="8"/>
  <c r="DU12" i="8"/>
  <c r="DZ13" i="8"/>
  <c r="CH13" i="8"/>
  <c r="BL13" i="8"/>
  <c r="FR13" i="8"/>
  <c r="EK13" i="8"/>
  <c r="EV13" i="8"/>
  <c r="DW14" i="8"/>
  <c r="ES14" i="8"/>
  <c r="BT14" i="8"/>
  <c r="EH14" i="8"/>
  <c r="BI14" i="8"/>
  <c r="FO14" i="8"/>
  <c r="EJ16" i="8"/>
  <c r="FQ16" i="8"/>
  <c r="EU16" i="8"/>
  <c r="CG16" i="8"/>
  <c r="DQ17" i="8"/>
  <c r="BY17" i="8"/>
  <c r="FI17" i="8"/>
  <c r="BC17" i="8"/>
  <c r="BN17" i="8"/>
  <c r="EM17" i="8"/>
  <c r="EB17" i="8"/>
  <c r="BD18" i="8"/>
  <c r="EC18" i="8"/>
  <c r="FJ18" i="8"/>
  <c r="BZ18" i="8"/>
  <c r="EN18" i="8"/>
  <c r="BO18" i="8"/>
  <c r="DR18" i="8"/>
  <c r="BZ21" i="8"/>
  <c r="BD21" i="8"/>
  <c r="EC21" i="8"/>
  <c r="FJ21" i="8"/>
  <c r="BO21" i="8"/>
  <c r="EN21" i="8"/>
  <c r="FQ23" i="8"/>
  <c r="EU23" i="8"/>
  <c r="BK23" i="8"/>
  <c r="BV23" i="8"/>
  <c r="EJ23" i="8"/>
  <c r="CG23" i="8"/>
  <c r="DY23" i="8"/>
  <c r="BN24" i="8"/>
  <c r="BY24" i="8"/>
  <c r="DQ24" i="8"/>
  <c r="EB24" i="8"/>
  <c r="EM24" i="8"/>
  <c r="FJ25" i="8"/>
  <c r="DR25" i="8"/>
  <c r="BO25" i="8"/>
  <c r="BD25" i="8"/>
  <c r="DU28" i="8"/>
  <c r="BR28" i="8"/>
  <c r="EQ28" i="8"/>
  <c r="CC28" i="8"/>
  <c r="BG28" i="8"/>
  <c r="FM28" i="8"/>
  <c r="ES30" i="8"/>
  <c r="CE30" i="8"/>
  <c r="FO30" i="8"/>
  <c r="EH30" i="8"/>
  <c r="BT30" i="8"/>
  <c r="BI30" i="8"/>
  <c r="DW30" i="8"/>
  <c r="EQ32" i="8"/>
  <c r="BG32" i="8"/>
  <c r="BR32" i="8"/>
  <c r="BC33" i="8"/>
  <c r="EB33" i="8"/>
  <c r="FI33" i="8"/>
  <c r="BY33" i="8"/>
  <c r="BZ34" i="8"/>
  <c r="EN34" i="8"/>
  <c r="EC34" i="8"/>
  <c r="BD34" i="8"/>
  <c r="FJ34" i="8"/>
  <c r="BQ35" i="8"/>
  <c r="CB35" i="8"/>
  <c r="EK38" i="8"/>
  <c r="EV38" i="8"/>
  <c r="BW38" i="8"/>
  <c r="ES44" i="8"/>
  <c r="BI44" i="8"/>
  <c r="CH59" i="8"/>
  <c r="EI57" i="8"/>
  <c r="FI59" i="8"/>
  <c r="BY59" i="8"/>
  <c r="DR56" i="8"/>
  <c r="BD56" i="8"/>
  <c r="FO56" i="8"/>
  <c r="CG55" i="8"/>
  <c r="EV52" i="8"/>
  <c r="BG51" i="8"/>
  <c r="EU55" i="8"/>
  <c r="BJ54" i="8"/>
  <c r="BC53" i="8"/>
  <c r="ES53" i="8"/>
  <c r="BY53" i="8"/>
  <c r="DZ52" i="8"/>
  <c r="DX50" i="8"/>
  <c r="DY37" i="8"/>
  <c r="EI42" i="8"/>
  <c r="CD43" i="8"/>
  <c r="BU39" i="8"/>
  <c r="BU31" i="8"/>
  <c r="DX27" i="8"/>
  <c r="EF28" i="8"/>
  <c r="CC12" i="8"/>
  <c r="ET57" i="8"/>
  <c r="BH8" i="8"/>
  <c r="BS8" i="8"/>
  <c r="DV8" i="8"/>
  <c r="CD8" i="8"/>
  <c r="ER8" i="8"/>
  <c r="BI9" i="8"/>
  <c r="CE9" i="8"/>
  <c r="DW9" i="8"/>
  <c r="EH9" i="8"/>
  <c r="ES9" i="8"/>
  <c r="BT9" i="8"/>
  <c r="EP10" i="8"/>
  <c r="FL10" i="8"/>
  <c r="CB10" i="8"/>
  <c r="CF11" i="8"/>
  <c r="ET11" i="8"/>
  <c r="EI11" i="8"/>
  <c r="BJ11" i="8"/>
  <c r="DX11" i="8"/>
  <c r="FP11" i="8"/>
  <c r="BU11" i="8"/>
  <c r="EG13" i="8"/>
  <c r="BS13" i="8"/>
  <c r="BH13" i="8"/>
  <c r="DV13" i="8"/>
  <c r="FN13" i="8"/>
  <c r="ER13" i="8"/>
  <c r="CD13" i="8"/>
  <c r="DX15" i="8"/>
  <c r="BU15" i="8"/>
  <c r="FP15" i="8"/>
  <c r="ET15" i="8"/>
  <c r="BJ15" i="8"/>
  <c r="EI15" i="8"/>
  <c r="CF15" i="8"/>
  <c r="EQ16" i="8"/>
  <c r="BR16" i="8"/>
  <c r="EF16" i="8"/>
  <c r="CC16" i="8"/>
  <c r="FM16" i="8"/>
  <c r="DU16" i="8"/>
  <c r="BG16" i="8"/>
  <c r="CH17" i="8"/>
  <c r="EV17" i="8"/>
  <c r="DZ17" i="8"/>
  <c r="EK17" i="8"/>
  <c r="FR17" i="8"/>
  <c r="BL17" i="8"/>
  <c r="CE18" i="8"/>
  <c r="FO18" i="8"/>
  <c r="ES18" i="8"/>
  <c r="DW18" i="8"/>
  <c r="EH18" i="8"/>
  <c r="BI18" i="8"/>
  <c r="BJ19" i="8"/>
  <c r="BU19" i="8"/>
  <c r="ET19" i="8"/>
  <c r="FP19" i="8"/>
  <c r="EI19" i="8"/>
  <c r="CF19" i="8"/>
  <c r="DX19" i="8"/>
  <c r="BI21" i="8"/>
  <c r="FO21" i="8"/>
  <c r="ES21" i="8"/>
  <c r="EH21" i="8"/>
  <c r="BT21" i="8"/>
  <c r="CE21" i="8"/>
  <c r="DW21" i="8"/>
  <c r="EP22" i="8"/>
  <c r="CB22" i="8"/>
  <c r="DV24" i="8"/>
  <c r="BH24" i="8"/>
  <c r="CD24" i="8"/>
  <c r="ER24" i="8"/>
  <c r="FN24" i="8"/>
  <c r="EG24" i="8"/>
  <c r="BT26" i="8"/>
  <c r="FO26" i="8"/>
  <c r="DW26" i="8"/>
  <c r="BI26" i="8"/>
  <c r="ES26" i="8"/>
  <c r="ET27" i="8"/>
  <c r="FP27" i="8"/>
  <c r="EI27" i="8"/>
  <c r="BJ27" i="8"/>
  <c r="CF27" i="8"/>
  <c r="FQ28" i="8"/>
  <c r="EU28" i="8"/>
  <c r="BV28" i="8"/>
  <c r="DY28" i="8"/>
  <c r="CG28" i="8"/>
  <c r="BK28" i="8"/>
  <c r="EJ28" i="8"/>
  <c r="FI29" i="8"/>
  <c r="DQ29" i="8"/>
  <c r="EB29" i="8"/>
  <c r="BY29" i="8"/>
  <c r="BN29" i="8"/>
  <c r="BW29" i="8"/>
  <c r="EK29" i="8"/>
  <c r="CH29" i="8"/>
  <c r="EV29" i="8"/>
  <c r="EC30" i="8"/>
  <c r="EN30" i="8"/>
  <c r="BZ30" i="8"/>
  <c r="FJ30" i="8"/>
  <c r="DR30" i="8"/>
  <c r="BD30" i="8"/>
  <c r="BJ31" i="8"/>
  <c r="FP31" i="8"/>
  <c r="ET31" i="8"/>
  <c r="EU32" i="8"/>
  <c r="EJ32" i="8"/>
  <c r="CG32" i="8"/>
  <c r="DY32" i="8"/>
  <c r="FQ32" i="8"/>
  <c r="BK32" i="8"/>
  <c r="DV33" i="8"/>
  <c r="CD33" i="8"/>
  <c r="BS33" i="8"/>
  <c r="BH33" i="8"/>
  <c r="EG33" i="8"/>
  <c r="FN33" i="8"/>
  <c r="ES34" i="8"/>
  <c r="DW34" i="8"/>
  <c r="CE34" i="8"/>
  <c r="EH34" i="8"/>
  <c r="FP35" i="8"/>
  <c r="BJ35" i="8"/>
  <c r="DX35" i="8"/>
  <c r="EJ36" i="8"/>
  <c r="BV36" i="8"/>
  <c r="CG36" i="8"/>
  <c r="EU36" i="8"/>
  <c r="FQ36" i="8"/>
  <c r="BG37" i="8"/>
  <c r="EF37" i="8"/>
  <c r="BR37" i="8"/>
  <c r="CC37" i="8"/>
  <c r="DU37" i="8"/>
  <c r="FN38" i="8"/>
  <c r="CD38" i="8"/>
  <c r="DV38" i="8"/>
  <c r="EG38" i="8"/>
  <c r="BO39" i="8"/>
  <c r="FJ39" i="8"/>
  <c r="BD39" i="8"/>
  <c r="EN39" i="8"/>
  <c r="EC39" i="8"/>
  <c r="BZ39" i="8"/>
  <c r="EF40" i="8"/>
  <c r="FM40" i="8"/>
  <c r="BG40" i="8"/>
  <c r="BR40" i="8"/>
  <c r="DU40" i="8"/>
  <c r="BH41" i="8"/>
  <c r="ER41" i="8"/>
  <c r="EG41" i="8"/>
  <c r="FN41" i="8"/>
  <c r="DV41" i="8"/>
  <c r="CD41" i="8"/>
  <c r="BU42" i="8"/>
  <c r="FP42" i="8"/>
  <c r="CF42" i="8"/>
  <c r="DX42" i="8"/>
  <c r="ET42" i="8"/>
  <c r="BL43" i="8"/>
  <c r="FR43" i="8"/>
  <c r="EU51" i="8"/>
  <c r="BV51" i="8"/>
  <c r="BS52" i="8"/>
  <c r="FN52" i="8"/>
  <c r="CG58" i="8"/>
  <c r="CF57" i="8"/>
  <c r="EB59" i="8"/>
  <c r="FQ58" i="8"/>
  <c r="FN59" i="8"/>
  <c r="ES56" i="8"/>
  <c r="EG59" i="8"/>
  <c r="CD59" i="8"/>
  <c r="CC58" i="8"/>
  <c r="CB57" i="8"/>
  <c r="BC59" i="8"/>
  <c r="FM58" i="8"/>
  <c r="FJ56" i="8"/>
  <c r="EU58" i="8"/>
  <c r="BR58" i="8"/>
  <c r="EN56" i="8"/>
  <c r="EJ58" i="8"/>
  <c r="EE57" i="8"/>
  <c r="EH53" i="8"/>
  <c r="BH52" i="8"/>
  <c r="FO53" i="8"/>
  <c r="EM52" i="8"/>
  <c r="DY55" i="8"/>
  <c r="FQ55" i="8"/>
  <c r="FQ51" i="8"/>
  <c r="DY51" i="8"/>
  <c r="CC51" i="8"/>
  <c r="DQ53" i="8"/>
  <c r="BN52" i="8"/>
  <c r="BJ50" i="8"/>
  <c r="CH38" i="8"/>
  <c r="DR42" i="8"/>
  <c r="DY40" i="8"/>
  <c r="BS38" i="8"/>
  <c r="BK36" i="8"/>
  <c r="DT35" i="8"/>
  <c r="BV32" i="8"/>
  <c r="CC32" i="8"/>
  <c r="EN25" i="8"/>
  <c r="BZ25" i="8"/>
  <c r="ER29" i="8"/>
  <c r="DY16" i="8"/>
  <c r="BV16" i="8"/>
  <c r="BK16" i="8"/>
  <c r="EJ12" i="8"/>
  <c r="CE26" i="8"/>
  <c r="BF22" i="8"/>
  <c r="EJ37" i="8"/>
  <c r="EE24" i="8"/>
  <c r="BF48" i="8"/>
  <c r="DT10" i="8"/>
  <c r="CB9" i="8"/>
  <c r="EP17" i="8"/>
  <c r="EP38" i="8"/>
  <c r="BN7" i="8"/>
  <c r="EN7" i="8"/>
  <c r="BZ7" i="8"/>
  <c r="EG8" i="8"/>
  <c r="EV8" i="8"/>
  <c r="BN10" i="8"/>
  <c r="BY10" i="8"/>
  <c r="BZ16" i="8"/>
  <c r="EF25" i="8"/>
  <c r="FJ28" i="8"/>
  <c r="EM35" i="8"/>
  <c r="BS4" i="8"/>
  <c r="FN4" i="8"/>
  <c r="EG4" i="8"/>
  <c r="BH4" i="8"/>
  <c r="DV4" i="8"/>
  <c r="CO4" i="8"/>
  <c r="FC4" i="8"/>
  <c r="DJ5" i="8"/>
  <c r="FM5" i="8"/>
  <c r="DU5" i="8"/>
  <c r="BR5" i="8"/>
  <c r="EQ5" i="8"/>
  <c r="CC5" i="8"/>
  <c r="EU6" i="8"/>
  <c r="FQ6" i="8"/>
  <c r="BV6" i="8"/>
  <c r="CG6" i="8"/>
  <c r="BK6" i="8"/>
  <c r="DY6" i="8"/>
  <c r="EJ6" i="8"/>
  <c r="BJ6" i="8"/>
  <c r="FE6" i="8"/>
  <c r="CQ6" i="8"/>
  <c r="CO43" i="8"/>
  <c r="EG43" i="8"/>
  <c r="BS43" i="8"/>
  <c r="DV43" i="8"/>
  <c r="CH43" i="8"/>
  <c r="DD43" i="8"/>
  <c r="BD44" i="8"/>
  <c r="BZ44" i="8"/>
  <c r="DF44" i="8"/>
  <c r="DQ44" i="8"/>
  <c r="CQ45" i="8"/>
  <c r="DB45" i="8"/>
  <c r="FQ46" i="8"/>
  <c r="DY46" i="8"/>
  <c r="BF14" i="8"/>
  <c r="EE14" i="8"/>
  <c r="EP14" i="8"/>
  <c r="CM14" i="8"/>
  <c r="FA14" i="8"/>
  <c r="CX14" i="8"/>
  <c r="FL14" i="8"/>
  <c r="CM35" i="8"/>
  <c r="CX35" i="8"/>
  <c r="FL35" i="8"/>
  <c r="FA57" i="8"/>
  <c r="CM57" i="8"/>
  <c r="FL57" i="8"/>
  <c r="CX57" i="8"/>
  <c r="FL26" i="8"/>
  <c r="DT26" i="8"/>
  <c r="BQ26" i="8"/>
  <c r="EE56" i="8"/>
  <c r="FA56" i="8"/>
  <c r="FA45" i="8"/>
  <c r="DI45" i="8"/>
  <c r="FR4" i="4"/>
  <c r="FR5" i="2" s="1"/>
  <c r="CS4" i="4"/>
  <c r="CS5" i="2" s="1"/>
  <c r="DH4" i="4"/>
  <c r="DH5" i="2" s="1"/>
  <c r="CX49" i="8"/>
  <c r="FA50" i="8"/>
  <c r="BQ50" i="8"/>
  <c r="CX47" i="8"/>
  <c r="FL47" i="8"/>
  <c r="CF45" i="8"/>
  <c r="EP49" i="8"/>
  <c r="BI47" i="8"/>
  <c r="FE45" i="8"/>
  <c r="EE50" i="8"/>
  <c r="FO49" i="8"/>
  <c r="EQ48" i="8"/>
  <c r="CY46" i="8"/>
  <c r="BQ45" i="8"/>
  <c r="CB29" i="8"/>
  <c r="FL31" i="8"/>
  <c r="BF35" i="8"/>
  <c r="FL27" i="8"/>
  <c r="EE26" i="8"/>
  <c r="FA26" i="8"/>
  <c r="FA21" i="8"/>
  <c r="DI29" i="8"/>
  <c r="CM26" i="8"/>
  <c r="ER4" i="8"/>
  <c r="ET6" i="8"/>
  <c r="CJ47" i="8"/>
  <c r="EI45" i="8"/>
  <c r="BC4" i="8"/>
  <c r="BY4" i="8"/>
  <c r="DQ4" i="8"/>
  <c r="EM4" i="8"/>
  <c r="BW4" i="8"/>
  <c r="FR4" i="8"/>
  <c r="EV4" i="8"/>
  <c r="CH4" i="8"/>
  <c r="EK4" i="8"/>
  <c r="CS4" i="8"/>
  <c r="DD4" i="8"/>
  <c r="BZ5" i="8"/>
  <c r="BD5" i="8"/>
  <c r="EN5" i="8"/>
  <c r="DR5" i="8"/>
  <c r="EC5" i="8"/>
  <c r="FJ5" i="8"/>
  <c r="BT5" i="8"/>
  <c r="ES5" i="8"/>
  <c r="CE5" i="8"/>
  <c r="BI5" i="8"/>
  <c r="EH5" i="8"/>
  <c r="DB5" i="8"/>
  <c r="ET5" i="8"/>
  <c r="BJ5" i="8"/>
  <c r="CR5" i="8"/>
  <c r="DN5" i="8"/>
  <c r="FQ5" i="8"/>
  <c r="DY5" i="8"/>
  <c r="EU5" i="8"/>
  <c r="CG5" i="8"/>
  <c r="DD5" i="8"/>
  <c r="FR5" i="8"/>
  <c r="EK5" i="8"/>
  <c r="CS5" i="8"/>
  <c r="BL5" i="8"/>
  <c r="FM6" i="8"/>
  <c r="DU6" i="8"/>
  <c r="BG6" i="8"/>
  <c r="EQ6" i="8"/>
  <c r="CC6" i="8"/>
  <c r="EF6" i="8"/>
  <c r="BO6" i="8"/>
  <c r="CK6" i="8"/>
  <c r="EC6" i="8"/>
  <c r="FJ6" i="8"/>
  <c r="DM6" i="8"/>
  <c r="DX6" i="8"/>
  <c r="EN6" i="8"/>
  <c r="BZ6" i="8"/>
  <c r="CV6" i="8"/>
  <c r="EK43" i="8"/>
  <c r="BW43" i="8"/>
  <c r="DZ43" i="8"/>
  <c r="EH44" i="8"/>
  <c r="BT44" i="8"/>
  <c r="FO44" i="8"/>
  <c r="CP44" i="8"/>
  <c r="DA44" i="8"/>
  <c r="CV45" i="8"/>
  <c r="EN45" i="8"/>
  <c r="EC45" i="8"/>
  <c r="EY45" i="8"/>
  <c r="CC46" i="8"/>
  <c r="EF46" i="8"/>
  <c r="BR46" i="8"/>
  <c r="EQ46" i="8"/>
  <c r="BG46" i="8"/>
  <c r="DU46" i="8"/>
  <c r="FF46" i="8"/>
  <c r="CR46" i="8"/>
  <c r="DC46" i="8"/>
  <c r="EM47" i="8"/>
  <c r="BN47" i="8"/>
  <c r="DQ47" i="8"/>
  <c r="BY47" i="8"/>
  <c r="BG48" i="8"/>
  <c r="FM48" i="8"/>
  <c r="CR48" i="8"/>
  <c r="DC48" i="8"/>
  <c r="FF48" i="8"/>
  <c r="DW49" i="8"/>
  <c r="BT49" i="8"/>
  <c r="EH49" i="8"/>
  <c r="DT42" i="8"/>
  <c r="BF42" i="8"/>
  <c r="FL42" i="8"/>
  <c r="BQ42" i="8"/>
  <c r="EP6" i="8"/>
  <c r="FA6" i="8"/>
  <c r="EE6" i="8"/>
  <c r="FL6" i="8"/>
  <c r="BF6" i="8"/>
  <c r="FA23" i="8"/>
  <c r="BF23" i="8"/>
  <c r="CX23" i="8"/>
  <c r="EP23" i="8"/>
  <c r="FA27" i="8"/>
  <c r="CM27" i="8"/>
  <c r="CX27" i="8"/>
  <c r="BF27" i="8"/>
  <c r="CX39" i="8"/>
  <c r="EE39" i="8"/>
  <c r="BF39" i="8"/>
  <c r="FA39" i="8"/>
  <c r="EP39" i="8"/>
  <c r="FL39" i="8"/>
  <c r="BF47" i="8"/>
  <c r="CM47" i="8"/>
  <c r="DI5" i="8"/>
  <c r="CM5" i="8"/>
  <c r="DT5" i="8"/>
  <c r="FA5" i="8"/>
  <c r="DI13" i="8"/>
  <c r="CM13" i="8"/>
  <c r="FA13" i="8"/>
  <c r="DT13" i="8"/>
  <c r="BQ13" i="8"/>
  <c r="EE13" i="8"/>
  <c r="FL17" i="8"/>
  <c r="DI17" i="8"/>
  <c r="EE17" i="8"/>
  <c r="DI30" i="8"/>
  <c r="BQ30" i="8"/>
  <c r="FA30" i="8"/>
  <c r="EE30" i="8"/>
  <c r="DT30" i="8"/>
  <c r="DI38" i="8"/>
  <c r="BQ38" i="8"/>
  <c r="CM38" i="8"/>
  <c r="FL38" i="8"/>
  <c r="CM46" i="8"/>
  <c r="FL46" i="8"/>
  <c r="BQ46" i="8"/>
  <c r="EP8" i="8"/>
  <c r="FL8" i="8"/>
  <c r="CB8" i="8"/>
  <c r="FA8" i="8"/>
  <c r="FL16" i="8"/>
  <c r="FA16" i="8"/>
  <c r="CB16" i="8"/>
  <c r="CX25" i="8"/>
  <c r="DI25" i="8"/>
  <c r="FA25" i="8"/>
  <c r="DT25" i="8"/>
  <c r="CB25" i="8"/>
  <c r="FA37" i="8"/>
  <c r="CB37" i="8"/>
  <c r="DT37" i="8"/>
  <c r="FL37" i="8"/>
  <c r="BU4" i="4"/>
  <c r="BU5" i="2" s="1"/>
  <c r="CV4" i="4"/>
  <c r="DC4" i="4"/>
  <c r="FA53" i="8"/>
  <c r="CM51" i="8"/>
  <c r="BQ56" i="8"/>
  <c r="DT53" i="8"/>
  <c r="DI53" i="8"/>
  <c r="DY48" i="8"/>
  <c r="CB45" i="8"/>
  <c r="BC47" i="8"/>
  <c r="BO45" i="8"/>
  <c r="DT50" i="8"/>
  <c r="CE49" i="8"/>
  <c r="ES49" i="8"/>
  <c r="CG46" i="8"/>
  <c r="CX45" i="8"/>
  <c r="FM46" i="8"/>
  <c r="BV46" i="8"/>
  <c r="FN43" i="8"/>
  <c r="EE42" i="8"/>
  <c r="CB42" i="8"/>
  <c r="CM39" i="8"/>
  <c r="FA38" i="8"/>
  <c r="DW44" i="8"/>
  <c r="EN44" i="8"/>
  <c r="EE38" i="8"/>
  <c r="CX29" i="8"/>
  <c r="EP27" i="8"/>
  <c r="DT8" i="8"/>
  <c r="FL13" i="8"/>
  <c r="DR6" i="8"/>
  <c r="DZ4" i="8"/>
  <c r="BV5" i="8"/>
  <c r="CX8" i="8"/>
  <c r="BQ5" i="8"/>
  <c r="BL4" i="8"/>
  <c r="FL5" i="8"/>
  <c r="FG4" i="8"/>
  <c r="EV43" i="8"/>
  <c r="CN5" i="8"/>
  <c r="CN46" i="8"/>
  <c r="CJ44" i="8"/>
  <c r="EX44" i="8"/>
  <c r="EM44" i="8"/>
  <c r="CU44" i="8"/>
  <c r="BC44" i="8"/>
  <c r="FP45" i="8"/>
  <c r="DX45" i="8"/>
  <c r="ET45" i="8"/>
  <c r="CE47" i="8"/>
  <c r="FO47" i="8"/>
  <c r="BT47" i="8"/>
  <c r="EH47" i="8"/>
  <c r="DA47" i="8"/>
  <c r="FD47" i="8"/>
  <c r="CP47" i="8"/>
  <c r="EJ48" i="8"/>
  <c r="BV48" i="8"/>
  <c r="CG48" i="8"/>
  <c r="EU48" i="8"/>
  <c r="FQ48" i="8"/>
  <c r="BY49" i="8"/>
  <c r="DQ49" i="8"/>
  <c r="FI49" i="8"/>
  <c r="BC49" i="8"/>
  <c r="CJ49" i="8"/>
  <c r="CU49" i="8"/>
  <c r="BQ49" i="8"/>
  <c r="DT49" i="8"/>
  <c r="BF10" i="8"/>
  <c r="CX10" i="8"/>
  <c r="EE10" i="8"/>
  <c r="EP18" i="8"/>
  <c r="CX18" i="8"/>
  <c r="CM18" i="8"/>
  <c r="BF18" i="8"/>
  <c r="FL18" i="8"/>
  <c r="EP31" i="8"/>
  <c r="CM31" i="8"/>
  <c r="EE31" i="8"/>
  <c r="BF31" i="8"/>
  <c r="CM43" i="8"/>
  <c r="CX43" i="8"/>
  <c r="FA43" i="8"/>
  <c r="EP51" i="8"/>
  <c r="BF51" i="8"/>
  <c r="CX51" i="8"/>
  <c r="CM9" i="8"/>
  <c r="FL9" i="8"/>
  <c r="EE9" i="8"/>
  <c r="FA9" i="8"/>
  <c r="BQ9" i="8"/>
  <c r="DT9" i="8"/>
  <c r="EE22" i="8"/>
  <c r="FL22" i="8"/>
  <c r="FA22" i="8"/>
  <c r="BQ22" i="8"/>
  <c r="DI22" i="8"/>
  <c r="DT22" i="8"/>
  <c r="FL34" i="8"/>
  <c r="EE34" i="8"/>
  <c r="DT34" i="8"/>
  <c r="DI42" i="8"/>
  <c r="FA42" i="8"/>
  <c r="FA4" i="8"/>
  <c r="DI4" i="8"/>
  <c r="CX4" i="8"/>
  <c r="CB4" i="8"/>
  <c r="DT4" i="8"/>
  <c r="FL4" i="8"/>
  <c r="CX12" i="8"/>
  <c r="FL12" i="8"/>
  <c r="FA12" i="8"/>
  <c r="CB12" i="8"/>
  <c r="DT12" i="8"/>
  <c r="FL21" i="8"/>
  <c r="CB21" i="8"/>
  <c r="DT21" i="8"/>
  <c r="EP21" i="8"/>
  <c r="DI33" i="8"/>
  <c r="EP33" i="8"/>
  <c r="FL33" i="8"/>
  <c r="CB33" i="8"/>
  <c r="EP41" i="8"/>
  <c r="CB41" i="8"/>
  <c r="DT41" i="8"/>
  <c r="CX41" i="8"/>
  <c r="FL41" i="8"/>
  <c r="DI59" i="8"/>
  <c r="CX59" i="8"/>
  <c r="FA59" i="8"/>
  <c r="DT59" i="8"/>
  <c r="EP59" i="8"/>
  <c r="EP57" i="8"/>
  <c r="EP53" i="8"/>
  <c r="CB53" i="8"/>
  <c r="DT56" i="8"/>
  <c r="DU48" i="8"/>
  <c r="DT45" i="8"/>
  <c r="EB49" i="8"/>
  <c r="CP49" i="8"/>
  <c r="FI47" i="8"/>
  <c r="CB50" i="8"/>
  <c r="FL50" i="8"/>
  <c r="CN48" i="8"/>
  <c r="EB47" i="8"/>
  <c r="EJ46" i="8"/>
  <c r="EP45" i="8"/>
  <c r="DR45" i="8"/>
  <c r="BF45" i="8"/>
  <c r="EE49" i="8"/>
  <c r="BN49" i="8"/>
  <c r="DW47" i="8"/>
  <c r="BK46" i="8"/>
  <c r="CS43" i="8"/>
  <c r="DO43" i="8"/>
  <c r="EE43" i="8"/>
  <c r="DT38" i="8"/>
  <c r="BO44" i="8"/>
  <c r="EC44" i="8"/>
  <c r="FG43" i="8"/>
  <c r="EP35" i="8"/>
  <c r="DT33" i="8"/>
  <c r="FA31" i="8"/>
  <c r="FL30" i="8"/>
  <c r="CM22" i="8"/>
  <c r="DT16" i="8"/>
  <c r="EE18" i="8"/>
  <c r="EI5" i="8"/>
  <c r="EI6" i="8"/>
  <c r="BU6" i="8"/>
  <c r="FE5" i="8"/>
  <c r="CZ4" i="8"/>
  <c r="DI8" i="8"/>
  <c r="FL51" i="8"/>
  <c r="FA49" i="8"/>
  <c r="FL49" i="8"/>
  <c r="EY5" i="8"/>
  <c r="BQ17" i="8"/>
  <c r="BN4" i="8"/>
  <c r="CM36" i="8"/>
  <c r="FA36" i="8"/>
  <c r="EE36" i="8"/>
  <c r="CM40" i="8"/>
  <c r="FL40" i="8"/>
  <c r="EP40" i="8"/>
  <c r="DG4" i="4"/>
  <c r="DG5" i="2" s="1"/>
  <c r="FA28" i="8"/>
  <c r="CX28" i="8"/>
  <c r="DT23" i="8"/>
  <c r="BQ14" i="8"/>
  <c r="CX15" i="8"/>
  <c r="BF15" i="8"/>
  <c r="FC9" i="8"/>
  <c r="FQ8" i="8"/>
  <c r="EB9" i="8"/>
  <c r="FN8" i="8"/>
  <c r="ET7" i="8"/>
  <c r="CX7" i="8"/>
  <c r="EH11" i="8"/>
  <c r="DF10" i="8"/>
  <c r="BQ10" i="8"/>
  <c r="CS8" i="8"/>
  <c r="DT6" i="8"/>
  <c r="CR13" i="8"/>
  <c r="CX48" i="8"/>
  <c r="DT43" i="8"/>
  <c r="FA40" i="8"/>
  <c r="DB7" i="8"/>
  <c r="EU13" i="8"/>
  <c r="DI10" i="8"/>
  <c r="BO16" i="8"/>
  <c r="BZ27" i="8"/>
  <c r="CH8" i="4"/>
  <c r="CH9" i="2" s="1"/>
  <c r="DD8" i="4"/>
  <c r="DD9" i="2" s="1"/>
  <c r="EV8" i="4"/>
  <c r="CD8" i="4"/>
  <c r="CD9" i="2" s="1"/>
  <c r="CZ8" i="4"/>
  <c r="DL6" i="8"/>
  <c r="BT6" i="8"/>
  <c r="BF7" i="8"/>
  <c r="DN8" i="8"/>
  <c r="CR8" i="8"/>
  <c r="BS9" i="8"/>
  <c r="FN9" i="8"/>
  <c r="FL11" i="8"/>
  <c r="BQ11" i="8"/>
  <c r="EP12" i="8"/>
  <c r="BF12" i="8"/>
  <c r="CY13" i="8"/>
  <c r="FB13" i="8"/>
  <c r="EV14" i="8"/>
  <c r="EK14" i="8"/>
  <c r="EP16" i="8"/>
  <c r="DB16" i="8"/>
  <c r="CQ16" i="8"/>
  <c r="FQ17" i="8"/>
  <c r="CG17" i="8"/>
  <c r="BN19" i="8"/>
  <c r="DQ19" i="8"/>
  <c r="FD22" i="8"/>
  <c r="CP22" i="8"/>
  <c r="BQ23" i="8"/>
  <c r="FM24" i="8"/>
  <c r="EQ24" i="8"/>
  <c r="CG24" i="8"/>
  <c r="DY24" i="8"/>
  <c r="BS30" i="8"/>
  <c r="EG30" i="8"/>
  <c r="FN30" i="8"/>
  <c r="EK30" i="8"/>
  <c r="FR30" i="8"/>
  <c r="FO31" i="8"/>
  <c r="BT31" i="8"/>
  <c r="EH31" i="8"/>
  <c r="EE32" i="8"/>
  <c r="FL32" i="8"/>
  <c r="DK47" i="8"/>
  <c r="BS47" i="8"/>
  <c r="BW47" i="8"/>
  <c r="DO47" i="8"/>
  <c r="BZ50" i="8"/>
  <c r="BD50" i="8"/>
  <c r="EE5" i="8"/>
  <c r="BY6" i="8"/>
  <c r="CH36" i="8"/>
  <c r="FR36" i="8"/>
  <c r="BS58" i="8"/>
  <c r="CD58" i="8"/>
  <c r="BO7" i="8"/>
  <c r="EC12" i="8"/>
  <c r="BY19" i="8"/>
  <c r="BU24" i="8"/>
  <c r="BJ24" i="8"/>
  <c r="EP29" i="8"/>
  <c r="BS54" i="8"/>
  <c r="CB59" i="8"/>
  <c r="CN8" i="4"/>
  <c r="CN9" i="2" s="1"/>
  <c r="FB8" i="4"/>
  <c r="FB9" i="2" s="1"/>
  <c r="FF7" i="4"/>
  <c r="BL7" i="4"/>
  <c r="BL8" i="2" s="1"/>
  <c r="EK7" i="4"/>
  <c r="BH7" i="4"/>
  <c r="CO7" i="4"/>
  <c r="FH5" i="4"/>
  <c r="FH6" i="2" s="1"/>
  <c r="CK5" i="4"/>
  <c r="CK6" i="2" s="1"/>
  <c r="EC5" i="4"/>
  <c r="EC6" i="2" s="1"/>
  <c r="EP4" i="8"/>
  <c r="FJ4" i="8"/>
  <c r="BY7" i="8"/>
  <c r="BO34" i="8"/>
  <c r="EE35" i="8"/>
  <c r="BF40" i="8"/>
  <c r="BZ52" i="8"/>
  <c r="DM34" i="4"/>
  <c r="DM35" i="2" s="1"/>
  <c r="DH34" i="4"/>
  <c r="DH35" i="2" s="1"/>
  <c r="DP33" i="4"/>
  <c r="DP34" i="2" s="1"/>
  <c r="DL33" i="4"/>
  <c r="DG33" i="4"/>
  <c r="DG34" i="2" s="1"/>
  <c r="CL31" i="4"/>
  <c r="CL32" i="2" s="1"/>
  <c r="DP29" i="4"/>
  <c r="DP30" i="2" s="1"/>
  <c r="DL29" i="4"/>
  <c r="DL30" i="2" s="1"/>
  <c r="DG29" i="4"/>
  <c r="DG30" i="2" s="1"/>
  <c r="DO27" i="4"/>
  <c r="DK27" i="4"/>
  <c r="DK28" i="2" s="1"/>
  <c r="DN26" i="4"/>
  <c r="DJ26" i="4"/>
  <c r="DJ27" i="2" s="1"/>
  <c r="DP19" i="4"/>
  <c r="DP20" i="2" s="1"/>
  <c r="DL19" i="4"/>
  <c r="DL20" i="2" s="1"/>
  <c r="DG19" i="4"/>
  <c r="DO18" i="4"/>
  <c r="DO19" i="2" s="1"/>
  <c r="DK18" i="4"/>
  <c r="DK19" i="2" s="1"/>
  <c r="DN17" i="4"/>
  <c r="DN18" i="2" s="1"/>
  <c r="DJ17" i="4"/>
  <c r="DM16" i="4"/>
  <c r="DH16" i="4"/>
  <c r="DP15" i="4"/>
  <c r="DP16" i="2" s="1"/>
  <c r="DL15" i="4"/>
  <c r="DG15" i="4"/>
  <c r="DG16" i="2" s="1"/>
  <c r="DO14" i="4"/>
  <c r="DK14" i="4"/>
  <c r="DK15" i="2" s="1"/>
  <c r="DN13" i="4"/>
  <c r="DJ13" i="4"/>
  <c r="DM12" i="4"/>
  <c r="DH12" i="4"/>
  <c r="DH13" i="2" s="1"/>
  <c r="DP11" i="4"/>
  <c r="DL11" i="4"/>
  <c r="DL12" i="2" s="1"/>
  <c r="DG11" i="4"/>
  <c r="DG12" i="2" s="1"/>
  <c r="DO10" i="4"/>
  <c r="DO11" i="2" s="1"/>
  <c r="DK10" i="4"/>
  <c r="DN9" i="4"/>
  <c r="DJ9" i="4"/>
  <c r="DN8" i="4"/>
  <c r="DN9" i="2" s="1"/>
  <c r="FR5" i="4"/>
  <c r="FR6" i="2" s="1"/>
  <c r="FG5" i="8"/>
  <c r="CP6" i="8"/>
  <c r="DF6" i="8"/>
  <c r="BJ8" i="8"/>
  <c r="DG30" i="8"/>
  <c r="BZ33" i="8"/>
  <c r="DQ41" i="8"/>
  <c r="CZ43" i="8"/>
  <c r="EG52" i="8"/>
  <c r="EK52" i="8"/>
  <c r="CO52" i="8"/>
  <c r="DB8" i="4"/>
  <c r="FH6" i="4"/>
  <c r="FH7" i="2" s="1"/>
  <c r="CP6" i="4"/>
  <c r="DE5" i="4"/>
  <c r="DE6" i="2" s="1"/>
  <c r="DA5" i="4"/>
  <c r="EQ5" i="4"/>
  <c r="EQ6" i="2" s="1"/>
  <c r="EC4" i="4"/>
  <c r="EC5" i="2" s="1"/>
  <c r="EH4" i="4"/>
  <c r="EH5" i="2" s="1"/>
  <c r="BM4" i="4"/>
  <c r="BM5" i="2" s="1"/>
  <c r="EX21" i="8"/>
  <c r="DR8" i="4"/>
  <c r="CE14" i="8"/>
  <c r="CY5" i="8"/>
  <c r="DO5" i="8"/>
  <c r="EX8" i="8"/>
  <c r="CR11" i="8"/>
  <c r="CA6" i="4"/>
  <c r="EO6" i="4"/>
  <c r="EO7" i="2" s="1"/>
  <c r="DN6" i="4"/>
  <c r="DY6" i="4"/>
  <c r="DY7" i="2" s="1"/>
  <c r="DU6" i="4"/>
  <c r="BR6" i="4"/>
  <c r="BR7" i="2" s="1"/>
  <c r="CS6" i="4"/>
  <c r="FG6" i="4"/>
  <c r="FG7" i="2" s="1"/>
  <c r="CO6" i="4"/>
  <c r="FC6" i="4"/>
  <c r="DU4" i="4"/>
  <c r="CG4" i="4"/>
  <c r="CG5" i="2" s="1"/>
  <c r="CW4" i="4"/>
  <c r="FD4" i="4"/>
  <c r="FD5" i="2" s="1"/>
  <c r="CT4" i="4"/>
  <c r="CT5" i="2" s="1"/>
  <c r="DO4" i="4"/>
  <c r="DO5" i="2" s="1"/>
  <c r="BO4" i="4"/>
  <c r="BO5" i="2" s="1"/>
  <c r="EJ5" i="8"/>
  <c r="BW6" i="8"/>
  <c r="DG6" i="8"/>
  <c r="CC34" i="8"/>
  <c r="DZ35" i="8"/>
  <c r="FI37" i="8"/>
  <c r="BN37" i="8"/>
  <c r="BS4" i="4"/>
  <c r="BS5" i="2" s="1"/>
  <c r="EV4" i="4"/>
  <c r="EV5" i="2" s="1"/>
  <c r="DL4" i="4"/>
  <c r="DE4" i="4"/>
  <c r="DE5" i="2" s="1"/>
  <c r="BN5" i="8"/>
  <c r="EV5" i="8"/>
  <c r="CE6" i="8"/>
  <c r="FQ7" i="8"/>
  <c r="DJ7" i="8"/>
  <c r="FC8" i="8"/>
  <c r="BL9" i="8"/>
  <c r="BW9" i="8"/>
  <c r="CY29" i="8"/>
  <c r="BL33" i="8"/>
  <c r="BG35" i="8"/>
  <c r="DP8" i="4"/>
  <c r="DP9" i="2" s="1"/>
  <c r="CI8" i="4"/>
  <c r="DL8" i="4"/>
  <c r="DW8" i="4"/>
  <c r="DA8" i="4"/>
  <c r="DA9" i="2" s="1"/>
  <c r="FO8" i="4"/>
  <c r="FO9" i="2" s="1"/>
  <c r="DG8" i="4"/>
  <c r="DG9" i="2" s="1"/>
  <c r="BZ8" i="4"/>
  <c r="FE8" i="4"/>
  <c r="FE9" i="2" s="1"/>
  <c r="DM8" i="4"/>
  <c r="CQ8" i="4"/>
  <c r="DH8" i="4"/>
  <c r="CL8" i="4"/>
  <c r="CL9" i="2" s="1"/>
  <c r="BP8" i="4"/>
  <c r="EO7" i="4"/>
  <c r="EO8" i="2" s="1"/>
  <c r="CW7" i="4"/>
  <c r="ET6" i="4"/>
  <c r="ET7" i="2" s="1"/>
  <c r="FL45" i="8"/>
  <c r="BL50" i="8"/>
  <c r="BN59" i="8"/>
  <c r="DM32" i="4"/>
  <c r="DM33" i="2" s="1"/>
  <c r="DH32" i="4"/>
  <c r="CN32" i="4"/>
  <c r="CN33" i="2" s="1"/>
  <c r="DM30" i="4"/>
  <c r="DH30" i="4"/>
  <c r="DH31" i="2" s="1"/>
  <c r="DB27" i="4"/>
  <c r="CS7" i="4"/>
  <c r="FG7" i="4"/>
  <c r="DK7" i="4"/>
  <c r="DK8" i="2" s="1"/>
  <c r="CQ5" i="4"/>
  <c r="ED5" i="4"/>
  <c r="ED6" i="2" s="1"/>
  <c r="DC5" i="4"/>
  <c r="BU5" i="4"/>
  <c r="BU6" i="2" s="1"/>
  <c r="BO51" i="8"/>
  <c r="DA35" i="4"/>
  <c r="DA36" i="2" s="1"/>
  <c r="CW32" i="4"/>
  <c r="CW33" i="2" s="1"/>
  <c r="CY8" i="4"/>
  <c r="CY9" i="2" s="1"/>
  <c r="DD6" i="4"/>
  <c r="CW6" i="4"/>
  <c r="CW7" i="2" s="1"/>
  <c r="EH6" i="4"/>
  <c r="B4" i="7"/>
  <c r="F4" i="7" s="1"/>
  <c r="GI4" i="8" s="1"/>
  <c r="FT72" i="4"/>
  <c r="FT73" i="2" s="1"/>
  <c r="DH58" i="4"/>
  <c r="DH59" i="2" s="1"/>
  <c r="DP59" i="4"/>
  <c r="DP60" i="2" s="1"/>
  <c r="DL59" i="4"/>
  <c r="DL60" i="2" s="1"/>
  <c r="DN58" i="4"/>
  <c r="DN59" i="2" s="1"/>
  <c r="DP57" i="4"/>
  <c r="DP58" i="2" s="1"/>
  <c r="DL57" i="4"/>
  <c r="DL58" i="2" s="1"/>
  <c r="DN56" i="4"/>
  <c r="DN57" i="2" s="1"/>
  <c r="DO55" i="4"/>
  <c r="DO56" i="2" s="1"/>
  <c r="BY37" i="8"/>
  <c r="CN43" i="8"/>
  <c r="BD46" i="8"/>
  <c r="EE51" i="8"/>
  <c r="DO53" i="4"/>
  <c r="DO54" i="2" s="1"/>
  <c r="DK53" i="4"/>
  <c r="DK54" i="2" s="1"/>
  <c r="DN52" i="4"/>
  <c r="DN53" i="2" s="1"/>
  <c r="DJ52" i="4"/>
  <c r="DJ53" i="2" s="1"/>
  <c r="DM51" i="4"/>
  <c r="DM52" i="2" s="1"/>
  <c r="DH51" i="4"/>
  <c r="DH52" i="2" s="1"/>
  <c r="DP50" i="4"/>
  <c r="DP51" i="2" s="1"/>
  <c r="DL50" i="4"/>
  <c r="DL51" i="2" s="1"/>
  <c r="DG50" i="4"/>
  <c r="DG51" i="2" s="1"/>
  <c r="DO49" i="4"/>
  <c r="DO50" i="2" s="1"/>
  <c r="DK49" i="4"/>
  <c r="DK50" i="2" s="1"/>
  <c r="DN48" i="4"/>
  <c r="DN49" i="2" s="1"/>
  <c r="DJ48" i="4"/>
  <c r="DJ49" i="2" s="1"/>
  <c r="DM47" i="4"/>
  <c r="DM48" i="2" s="1"/>
  <c r="DH47" i="4"/>
  <c r="DH48" i="2" s="1"/>
  <c r="DP46" i="4"/>
  <c r="DP47" i="2" s="1"/>
  <c r="DL46" i="4"/>
  <c r="DL47" i="2" s="1"/>
  <c r="DG46" i="4"/>
  <c r="DG47" i="2" s="1"/>
  <c r="DO45" i="4"/>
  <c r="DO46" i="2" s="1"/>
  <c r="DK45" i="4"/>
  <c r="DK46" i="2" s="1"/>
  <c r="DN44" i="4"/>
  <c r="DN45" i="2" s="1"/>
  <c r="DJ44" i="4"/>
  <c r="DJ45" i="2" s="1"/>
  <c r="DM42" i="4"/>
  <c r="DM43" i="2" s="1"/>
  <c r="DH42" i="4"/>
  <c r="DH43" i="2" s="1"/>
  <c r="DP41" i="4"/>
  <c r="DL41" i="4"/>
  <c r="DG41" i="4"/>
  <c r="DO40" i="4"/>
  <c r="DO41" i="2" s="1"/>
  <c r="DK40" i="4"/>
  <c r="DK41" i="2" s="1"/>
  <c r="DN39" i="4"/>
  <c r="DN40" i="2" s="1"/>
  <c r="DJ39" i="4"/>
  <c r="DJ40" i="2" s="1"/>
  <c r="DM38" i="4"/>
  <c r="DM39" i="2" s="1"/>
  <c r="DH38" i="4"/>
  <c r="DP37" i="4"/>
  <c r="DP38" i="2" s="1"/>
  <c r="DL37" i="4"/>
  <c r="DG37" i="4"/>
  <c r="DG38" i="2" s="1"/>
  <c r="DO36" i="4"/>
  <c r="DK36" i="4"/>
  <c r="DK37" i="2" s="1"/>
  <c r="DN35" i="4"/>
  <c r="DN36" i="2" s="1"/>
  <c r="DJ35" i="4"/>
  <c r="DJ36" i="2" s="1"/>
  <c r="CY33" i="4"/>
  <c r="DO32" i="4"/>
  <c r="DK32" i="4"/>
  <c r="DO30" i="4"/>
  <c r="DO31" i="2" s="1"/>
  <c r="DK30" i="4"/>
  <c r="DP24" i="4"/>
  <c r="DP25" i="2" s="1"/>
  <c r="DL24" i="4"/>
  <c r="DL25" i="2" s="1"/>
  <c r="DG24" i="4"/>
  <c r="DG25" i="2" s="1"/>
  <c r="DO23" i="4"/>
  <c r="DK23" i="4"/>
  <c r="DN22" i="4"/>
  <c r="DJ22" i="4"/>
  <c r="DJ23" i="2" s="1"/>
  <c r="DM21" i="4"/>
  <c r="DM22" i="2" s="1"/>
  <c r="DH21" i="4"/>
  <c r="DH22" i="2" s="1"/>
  <c r="DL20" i="4"/>
  <c r="EF7" i="4"/>
  <c r="EF8" i="2" s="1"/>
  <c r="DJ7" i="4"/>
  <c r="DH7" i="4"/>
  <c r="CR7" i="4"/>
  <c r="CR8" i="2" s="1"/>
  <c r="CN7" i="4"/>
  <c r="CN8" i="2" s="1"/>
  <c r="DO6" i="4"/>
  <c r="DO7" i="2" s="1"/>
  <c r="FD5" i="4"/>
  <c r="FD6" i="2" s="1"/>
  <c r="EY5" i="4"/>
  <c r="AM20" i="6"/>
  <c r="AM46" i="6" s="1"/>
  <c r="AM19" i="6" s="1"/>
  <c r="EF4" i="4"/>
  <c r="FQ4" i="4"/>
  <c r="FQ5" i="2" s="1"/>
  <c r="DR4" i="4"/>
  <c r="DR5" i="2" s="1"/>
  <c r="EU4" i="4"/>
  <c r="EU5" i="2" s="1"/>
  <c r="EN4" i="4"/>
  <c r="EN5" i="2" s="1"/>
  <c r="CC4" i="4"/>
  <c r="CC5" i="2" s="1"/>
  <c r="BD4" i="4"/>
  <c r="BD5" i="2" s="1"/>
  <c r="CD4" i="4"/>
  <c r="CD5" i="2" s="1"/>
  <c r="EJ8" i="4"/>
  <c r="CF6" i="4"/>
  <c r="CA8" i="4"/>
  <c r="EN7" i="4"/>
  <c r="EN8" i="2" s="1"/>
  <c r="DZ5" i="4"/>
  <c r="DZ6" i="2" s="1"/>
  <c r="CD5" i="4"/>
  <c r="CD6" i="2" s="1"/>
  <c r="FK4" i="4"/>
  <c r="FP4" i="4"/>
  <c r="FP5" i="2" s="1"/>
  <c r="EN8" i="4"/>
  <c r="ED8" i="4"/>
  <c r="BK8" i="4"/>
  <c r="BK9" i="2" s="1"/>
  <c r="DX7" i="4"/>
  <c r="DX8" i="2" s="1"/>
  <c r="CF7" i="4"/>
  <c r="BO6" i="4"/>
  <c r="BO7" i="2" s="1"/>
  <c r="BJ6" i="4"/>
  <c r="CC5" i="4"/>
  <c r="CC6" i="2" s="1"/>
  <c r="ER4" i="4"/>
  <c r="ER5" i="2" s="1"/>
  <c r="CI7" i="4"/>
  <c r="CE7" i="4"/>
  <c r="EL6" i="4"/>
  <c r="EL7" i="2" s="1"/>
  <c r="BJ5" i="4"/>
  <c r="EI4" i="4"/>
  <c r="EI5" i="2" s="1"/>
  <c r="BM8" i="4"/>
  <c r="BM9" i="2" s="1"/>
  <c r="BI8" i="4"/>
  <c r="BI9" i="2" s="1"/>
  <c r="BZ5" i="4"/>
  <c r="BL8" i="4"/>
  <c r="EW7" i="4"/>
  <c r="EI5" i="4"/>
  <c r="EI6" i="2" s="1"/>
  <c r="AL20" i="6"/>
  <c r="CI4" i="4"/>
  <c r="CI5" i="2" s="1"/>
  <c r="FO4" i="4"/>
  <c r="FO5" i="2" s="1"/>
  <c r="CY4" i="4"/>
  <c r="CY5" i="2" s="1"/>
  <c r="FJ4" i="4"/>
  <c r="EG4" i="4"/>
  <c r="EA4" i="4"/>
  <c r="EA5" i="2" s="1"/>
  <c r="FH4" i="4"/>
  <c r="EJ4" i="4"/>
  <c r="EJ5" i="2" s="1"/>
  <c r="CJ8" i="8"/>
  <c r="CP5" i="8"/>
  <c r="DF5" i="8"/>
  <c r="ER6" i="8"/>
  <c r="CN6" i="8"/>
  <c r="EY6" i="8"/>
  <c r="EK7" i="8"/>
  <c r="FC7" i="8"/>
  <c r="FG7" i="8"/>
  <c r="CP8" i="8"/>
  <c r="CO9" i="8"/>
  <c r="CS9" i="8"/>
  <c r="EM10" i="8"/>
  <c r="FC20" i="8"/>
  <c r="DK21" i="8"/>
  <c r="BR25" i="8"/>
  <c r="FD29" i="8"/>
  <c r="CJ29" i="8"/>
  <c r="EM32" i="8"/>
  <c r="DL34" i="8"/>
  <c r="EC37" i="8"/>
  <c r="BS39" i="8"/>
  <c r="EV40" i="8"/>
  <c r="DD40" i="8"/>
  <c r="FQ40" i="8"/>
  <c r="DJ40" i="8"/>
  <c r="FQ44" i="8"/>
  <c r="CQ47" i="8"/>
  <c r="DG47" i="8"/>
  <c r="EJ54" i="8"/>
  <c r="BW54" i="8"/>
  <c r="EG55" i="8"/>
  <c r="FR55" i="8"/>
  <c r="DM55" i="8"/>
  <c r="DM35" i="4"/>
  <c r="DM36" i="2" s="1"/>
  <c r="FF35" i="4"/>
  <c r="EK35" i="4"/>
  <c r="BE35" i="4"/>
  <c r="BE36" i="2" s="1"/>
  <c r="ED31" i="4"/>
  <c r="ED32" i="2" s="1"/>
  <c r="DE28" i="4"/>
  <c r="DE29" i="2" s="1"/>
  <c r="DA28" i="4"/>
  <c r="DA29" i="2" s="1"/>
  <c r="BI28" i="4"/>
  <c r="BI29" i="2" s="1"/>
  <c r="CN4" i="4"/>
  <c r="CN5" i="2" s="1"/>
  <c r="FB4" i="4"/>
  <c r="EQ4" i="4"/>
  <c r="FN4" i="4"/>
  <c r="FN5" i="2" s="1"/>
  <c r="EW4" i="4"/>
  <c r="EW5" i="2" s="1"/>
  <c r="CK4" i="4"/>
  <c r="BE4" i="4"/>
  <c r="BE5" i="2" s="1"/>
  <c r="CL4" i="4"/>
  <c r="CL5" i="2" s="1"/>
  <c r="FE4" i="4"/>
  <c r="EY4" i="4"/>
  <c r="BX4" i="4"/>
  <c r="EZ4" i="4"/>
  <c r="EZ5" i="2" s="1"/>
  <c r="ES4" i="4"/>
  <c r="ES5" i="2" s="1"/>
  <c r="FC4" i="4"/>
  <c r="FC5" i="2" s="1"/>
  <c r="FG4" i="4"/>
  <c r="FG5" i="2" s="1"/>
  <c r="BR4" i="4"/>
  <c r="BR5" i="2" s="1"/>
  <c r="BV4" i="4"/>
  <c r="BV5" i="2" s="1"/>
  <c r="CA4" i="4"/>
  <c r="ET4" i="4"/>
  <c r="ET5" i="2" s="1"/>
  <c r="CQ5" i="8"/>
  <c r="CK8" i="8"/>
  <c r="DB8" i="8"/>
  <c r="EN10" i="8"/>
  <c r="BO10" i="8"/>
  <c r="ER20" i="8"/>
  <c r="BY26" i="8"/>
  <c r="CQ29" i="8"/>
  <c r="CQ30" i="8"/>
  <c r="BY31" i="8"/>
  <c r="BZ32" i="8"/>
  <c r="DF40" i="8"/>
  <c r="FD40" i="8"/>
  <c r="DC47" i="8"/>
  <c r="DW54" i="8"/>
  <c r="CS55" i="8"/>
  <c r="CT35" i="4"/>
  <c r="CT36" i="2" s="1"/>
  <c r="BJ35" i="4"/>
  <c r="DN34" i="4"/>
  <c r="DJ34" i="4"/>
  <c r="DJ35" i="2" s="1"/>
  <c r="FC34" i="4"/>
  <c r="FC35" i="2" s="1"/>
  <c r="DH33" i="4"/>
  <c r="CR33" i="4"/>
  <c r="DP32" i="4"/>
  <c r="DP33" i="2" s="1"/>
  <c r="DL32" i="4"/>
  <c r="DL33" i="2" s="1"/>
  <c r="FE32" i="4"/>
  <c r="FE33" i="2" s="1"/>
  <c r="EO32" i="4"/>
  <c r="CT31" i="4"/>
  <c r="CT32" i="2" s="1"/>
  <c r="FG30" i="4"/>
  <c r="FG31" i="2" s="1"/>
  <c r="BH4" i="4"/>
  <c r="FS4" i="4"/>
  <c r="BZ4" i="4"/>
  <c r="BZ5" i="2" s="1"/>
  <c r="EK4" i="4"/>
  <c r="EK5" i="2" s="1"/>
  <c r="DM4" i="4"/>
  <c r="CR4" i="4"/>
  <c r="CR5" i="2" s="1"/>
  <c r="DB4" i="4"/>
  <c r="DB5" i="2" s="1"/>
  <c r="EO4" i="4"/>
  <c r="EO5" i="2" s="1"/>
  <c r="BJ4" i="4"/>
  <c r="BJ5" i="2" s="1"/>
  <c r="DA4" i="4"/>
  <c r="DK4" i="4"/>
  <c r="DK5" i="2" s="1"/>
  <c r="DK5" i="8"/>
  <c r="DB6" i="8"/>
  <c r="FE7" i="8"/>
  <c r="CN8" i="8"/>
  <c r="DJ11" i="8"/>
  <c r="DN11" i="8"/>
  <c r="BW13" i="8"/>
  <c r="BD16" i="8"/>
  <c r="BW21" i="8"/>
  <c r="FP21" i="8"/>
  <c r="CE35" i="8"/>
  <c r="DK41" i="8"/>
  <c r="CQ43" i="8"/>
  <c r="FJ45" i="8"/>
  <c r="EF52" i="8"/>
  <c r="DG34" i="4"/>
  <c r="BV34" i="4"/>
  <c r="BV35" i="2" s="1"/>
  <c r="CA34" i="4"/>
  <c r="DO33" i="4"/>
  <c r="DO34" i="2" s="1"/>
  <c r="DK33" i="4"/>
  <c r="DK34" i="2" s="1"/>
  <c r="CV33" i="4"/>
  <c r="CV34" i="2" s="1"/>
  <c r="CF33" i="4"/>
  <c r="CZ32" i="4"/>
  <c r="BM32" i="4"/>
  <c r="CD31" i="4"/>
  <c r="CD32" i="2" s="1"/>
  <c r="DG30" i="4"/>
  <c r="DG31" i="2" s="1"/>
  <c r="CA30" i="4"/>
  <c r="CA31" i="2" s="1"/>
  <c r="DX29" i="4"/>
  <c r="DX30" i="2" s="1"/>
  <c r="BD29" i="4"/>
  <c r="BD30" i="2" s="1"/>
  <c r="DM28" i="4"/>
  <c r="DM29" i="2" s="1"/>
  <c r="BU28" i="4"/>
  <c r="DN27" i="4"/>
  <c r="DN28" i="2" s="1"/>
  <c r="DJ27" i="4"/>
  <c r="DJ28" i="2" s="1"/>
  <c r="EL27" i="4"/>
  <c r="EG26" i="4"/>
  <c r="FJ8" i="4"/>
  <c r="FJ9" i="2" s="1"/>
  <c r="EZ8" i="4"/>
  <c r="EZ9" i="2" s="1"/>
  <c r="ER8" i="4"/>
  <c r="CR8" i="4"/>
  <c r="BX8" i="4"/>
  <c r="BT8" i="4"/>
  <c r="BT9" i="2" s="1"/>
  <c r="FP7" i="4"/>
  <c r="FB7" i="4"/>
  <c r="EG7" i="4"/>
  <c r="EG8" i="2" s="1"/>
  <c r="DS7" i="4"/>
  <c r="DS8" i="2" s="1"/>
  <c r="DE7" i="4"/>
  <c r="BM7" i="4"/>
  <c r="FM6" i="4"/>
  <c r="FD6" i="4"/>
  <c r="FD7" i="2" s="1"/>
  <c r="DP6" i="4"/>
  <c r="DJ6" i="4"/>
  <c r="DB6" i="4"/>
  <c r="DB7" i="2" s="1"/>
  <c r="CT6" i="4"/>
  <c r="CT7" i="2" s="1"/>
  <c r="CK6" i="4"/>
  <c r="BT6" i="4"/>
  <c r="DL6" i="4"/>
  <c r="FQ6" i="4"/>
  <c r="FQ7" i="2" s="1"/>
  <c r="DP5" i="4"/>
  <c r="DG5" i="4"/>
  <c r="DG6" i="2" s="1"/>
  <c r="CL5" i="4"/>
  <c r="CL6" i="2" s="1"/>
  <c r="BK5" i="4"/>
  <c r="BK6" i="2" s="1"/>
  <c r="BG33" i="4"/>
  <c r="BG34" i="2" s="1"/>
  <c r="DJ59" i="4"/>
  <c r="DJ60" i="2" s="1"/>
  <c r="CZ6" i="4"/>
  <c r="BV6" i="4"/>
  <c r="BV7" i="2" s="1"/>
  <c r="BP5" i="4"/>
  <c r="EF29" i="4"/>
  <c r="EF30" i="2" s="1"/>
  <c r="BR34" i="4"/>
  <c r="BR35" i="2" s="1"/>
  <c r="DH59" i="4"/>
  <c r="DH60" i="2" s="1"/>
  <c r="DH57" i="4"/>
  <c r="DH58" i="2" s="1"/>
  <c r="DN59" i="4"/>
  <c r="DN60" i="2" s="1"/>
  <c r="DP58" i="4"/>
  <c r="DP59" i="2" s="1"/>
  <c r="DL58" i="4"/>
  <c r="DL59" i="2" s="1"/>
  <c r="DN57" i="4"/>
  <c r="DN58" i="2" s="1"/>
  <c r="DP56" i="4"/>
  <c r="DP57" i="2" s="1"/>
  <c r="DL56" i="4"/>
  <c r="DL57" i="2" s="1"/>
  <c r="DM55" i="4"/>
  <c r="DM56" i="2" s="1"/>
  <c r="FC30" i="4"/>
  <c r="FC31" i="2" s="1"/>
  <c r="DH29" i="4"/>
  <c r="CR29" i="4"/>
  <c r="CN29" i="4"/>
  <c r="CN30" i="2" s="1"/>
  <c r="BL29" i="4"/>
  <c r="BL30" i="2" s="1"/>
  <c r="BH29" i="4"/>
  <c r="CS28" i="4"/>
  <c r="CS29" i="2" s="1"/>
  <c r="EG28" i="4"/>
  <c r="EG29" i="2" s="1"/>
  <c r="CL27" i="4"/>
  <c r="BE27" i="4"/>
  <c r="BJ26" i="4"/>
  <c r="EW8" i="4"/>
  <c r="EW9" i="2" s="1"/>
  <c r="EA8" i="4"/>
  <c r="DN7" i="4"/>
  <c r="DN8" i="2" s="1"/>
  <c r="DO7" i="4"/>
  <c r="DO8" i="2" s="1"/>
  <c r="FC7" i="4"/>
  <c r="FC8" i="2" s="1"/>
  <c r="DB7" i="4"/>
  <c r="FK7" i="4"/>
  <c r="EY6" i="4"/>
  <c r="CG6" i="4"/>
  <c r="CG7" i="2" s="1"/>
  <c r="FE5" i="4"/>
  <c r="EU5" i="4"/>
  <c r="DV5" i="4"/>
  <c r="DV6" i="2" s="1"/>
  <c r="DL5" i="4"/>
  <c r="DL6" i="2" s="1"/>
  <c r="BH5" i="4"/>
  <c r="DM5" i="4"/>
  <c r="DH5" i="4"/>
  <c r="CZ5" i="4"/>
  <c r="CZ6" i="2" s="1"/>
  <c r="CM10" i="8"/>
  <c r="FA18" i="8"/>
  <c r="CM23" i="8"/>
  <c r="EP43" i="8"/>
  <c r="FA47" i="8"/>
  <c r="BF57" i="8"/>
  <c r="DI9" i="8"/>
  <c r="DI26" i="8"/>
  <c r="CM30" i="8"/>
  <c r="DI50" i="8"/>
  <c r="DI21" i="8"/>
  <c r="FL29" i="8"/>
  <c r="DI37" i="8"/>
  <c r="DI41" i="8"/>
  <c r="EF8" i="4"/>
  <c r="DJ57" i="4"/>
  <c r="DJ58" i="2" s="1"/>
  <c r="DG59" i="4"/>
  <c r="DG60" i="2" s="1"/>
  <c r="DG57" i="4"/>
  <c r="DG58" i="2" s="1"/>
  <c r="DM59" i="4"/>
  <c r="DM60" i="2" s="1"/>
  <c r="DO58" i="4"/>
  <c r="DO59" i="2" s="1"/>
  <c r="DK58" i="4"/>
  <c r="DK59" i="2" s="1"/>
  <c r="DM57" i="4"/>
  <c r="DM58" i="2" s="1"/>
  <c r="DO56" i="4"/>
  <c r="DO57" i="2" s="1"/>
  <c r="DP55" i="4"/>
  <c r="DP56" i="2" s="1"/>
  <c r="DL55" i="4"/>
  <c r="DL56" i="2" s="1"/>
  <c r="CV8" i="4"/>
  <c r="BU7" i="4"/>
  <c r="BU8" i="2" s="1"/>
  <c r="GC3" i="2"/>
  <c r="FX2" i="2"/>
  <c r="ED4" i="2"/>
  <c r="CQ4" i="2"/>
  <c r="U4" i="2"/>
  <c r="BI4" i="2"/>
  <c r="GR3" i="2"/>
  <c r="AR3" i="2"/>
  <c r="GO3" i="2"/>
  <c r="N4" i="2"/>
  <c r="FO4" i="2"/>
  <c r="AI4" i="2"/>
  <c r="GT3" i="2"/>
  <c r="FQ4" i="2"/>
  <c r="DI4" i="2"/>
  <c r="GX3" i="2"/>
  <c r="FZ2" i="2"/>
  <c r="CE4" i="2"/>
  <c r="CD4" i="2"/>
  <c r="CH4" i="2"/>
  <c r="GW3" i="2"/>
  <c r="AS4" i="2"/>
  <c r="GI2" i="2"/>
  <c r="DO4" i="2"/>
  <c r="EH4" i="2"/>
  <c r="EL4" i="2"/>
  <c r="ER4" i="2"/>
  <c r="CA4" i="2"/>
  <c r="AY4" i="2"/>
  <c r="GI4" i="2"/>
  <c r="FU3" i="2"/>
  <c r="GH4" i="2"/>
  <c r="AG4" i="2"/>
  <c r="CJ3" i="2"/>
  <c r="GG3" i="2"/>
  <c r="V4" i="2"/>
  <c r="EI4" i="2"/>
  <c r="BT4" i="2"/>
  <c r="FW4" i="2"/>
  <c r="GB4" i="2"/>
  <c r="GU3" i="2"/>
  <c r="DJ4" i="2"/>
  <c r="HA4" i="2"/>
  <c r="GC2" i="2"/>
  <c r="GQ2" i="2"/>
  <c r="BK4" i="2"/>
  <c r="EW4" i="2"/>
  <c r="EV4" i="2"/>
  <c r="BX4" i="2"/>
  <c r="FV4" i="2"/>
  <c r="CP4" i="2"/>
  <c r="GW4" i="2"/>
  <c r="CJ4" i="2"/>
  <c r="CM4" i="2"/>
  <c r="GU4" i="2"/>
  <c r="AK4" i="2"/>
  <c r="BC4" i="2"/>
  <c r="ES4" i="2"/>
  <c r="GF2" i="2"/>
  <c r="A5" i="2"/>
  <c r="GJ2" i="2"/>
  <c r="GG2" i="2"/>
  <c r="DD4" i="2"/>
  <c r="GI3" i="2"/>
  <c r="AN4" i="2"/>
  <c r="T4" i="2"/>
  <c r="CG4" i="2"/>
  <c r="FJ4" i="2"/>
  <c r="CB4" i="2"/>
  <c r="DR4" i="2"/>
  <c r="EP4" i="2"/>
  <c r="AH4" i="2"/>
  <c r="A1" i="2"/>
  <c r="GD2" i="2"/>
  <c r="FV2" i="2"/>
  <c r="GX2" i="2"/>
  <c r="AZ4" i="2"/>
  <c r="P4" i="2"/>
  <c r="BC3" i="2"/>
  <c r="GP3" i="2"/>
  <c r="DS4" i="2"/>
  <c r="BL4" i="2"/>
  <c r="EQ4" i="2"/>
  <c r="BH4" i="2"/>
  <c r="HA3" i="2"/>
  <c r="FK4" i="2"/>
  <c r="Z4" i="2"/>
  <c r="DE4" i="2"/>
  <c r="EC4" i="2"/>
  <c r="GO4" i="2"/>
  <c r="GF3" i="2"/>
  <c r="A4" i="2"/>
  <c r="Y4" i="2"/>
  <c r="GN3" i="2"/>
  <c r="A3" i="2"/>
  <c r="AV4" i="2"/>
  <c r="AD4" i="2"/>
  <c r="DV4" i="2"/>
  <c r="GD3" i="2"/>
  <c r="GZ4" i="2"/>
  <c r="GS4" i="2"/>
  <c r="FZ3" i="2"/>
  <c r="EN4" i="2"/>
  <c r="EM3" i="2"/>
  <c r="CC4" i="2"/>
  <c r="GT4" i="2"/>
  <c r="FM4" i="2"/>
  <c r="FY3" i="2"/>
  <c r="AM4" i="2"/>
  <c r="I16" i="6"/>
  <c r="I17" i="6" s="1"/>
  <c r="H16" i="6"/>
  <c r="H17" i="6" s="1"/>
  <c r="J16" i="6"/>
  <c r="J17" i="6" s="1"/>
  <c r="K15" i="6"/>
  <c r="DX4" i="4"/>
  <c r="DX5" i="2" s="1"/>
  <c r="BL4" i="4"/>
  <c r="BK4" i="4"/>
  <c r="BK5" i="2" s="1"/>
  <c r="CH4" i="4"/>
  <c r="CH5" i="2" s="1"/>
  <c r="DS4" i="4"/>
  <c r="DS5" i="2" s="1"/>
  <c r="CE4" i="4"/>
  <c r="CE5" i="2" s="1"/>
  <c r="DZ4" i="4"/>
  <c r="DZ5" i="2" s="1"/>
  <c r="DY4" i="4"/>
  <c r="DY5" i="2" s="1"/>
  <c r="BI4" i="4"/>
  <c r="BI5" i="2" s="1"/>
  <c r="BG4" i="4"/>
  <c r="EL4" i="4"/>
  <c r="EL5" i="2" s="1"/>
  <c r="FM4" i="4"/>
  <c r="FM5" i="2" s="1"/>
  <c r="DP4" i="4"/>
  <c r="DP5" i="2" s="1"/>
  <c r="BT4" i="4"/>
  <c r="BT5" i="2" s="1"/>
  <c r="DD4" i="4"/>
  <c r="DD5" i="2" s="1"/>
  <c r="DN4" i="4"/>
  <c r="DN5" i="2" s="1"/>
  <c r="EI4" i="8"/>
  <c r="DW5" i="8"/>
  <c r="DM7" i="8"/>
  <c r="DB4" i="8"/>
  <c r="FE4" i="8"/>
  <c r="DL5" i="8"/>
  <c r="DB17" i="8"/>
  <c r="BG4" i="8"/>
  <c r="CY6" i="8"/>
  <c r="CJ9" i="8"/>
  <c r="BG15" i="8"/>
  <c r="CY15" i="8"/>
  <c r="BZ17" i="8"/>
  <c r="CJ22" i="8"/>
  <c r="EB22" i="8"/>
  <c r="DO29" i="8"/>
  <c r="DZ29" i="8"/>
  <c r="BW30" i="8"/>
  <c r="CO32" i="8"/>
  <c r="FC32" i="8"/>
  <c r="BF34" i="8"/>
  <c r="BQ34" i="8"/>
  <c r="DQ34" i="8"/>
  <c r="CZ41" i="8"/>
  <c r="EV41" i="8"/>
  <c r="BL41" i="8"/>
  <c r="DR44" i="8"/>
  <c r="FJ44" i="8"/>
  <c r="CE44" i="8"/>
  <c r="CE48" i="8"/>
  <c r="EH48" i="8"/>
  <c r="CN50" i="8"/>
  <c r="ES55" i="8"/>
  <c r="DF57" i="8"/>
  <c r="FN57" i="8"/>
  <c r="EG57" i="8"/>
  <c r="EA34" i="4"/>
  <c r="EA35" i="2" s="1"/>
  <c r="CE34" i="4"/>
  <c r="CE35" i="2" s="1"/>
  <c r="DY32" i="4"/>
  <c r="DY33" i="2" s="1"/>
  <c r="ET31" i="4"/>
  <c r="ET32" i="2" s="1"/>
  <c r="CI30" i="4"/>
  <c r="CI31" i="2" s="1"/>
  <c r="CE30" i="4"/>
  <c r="ES8" i="4"/>
  <c r="ES9" i="2" s="1"/>
  <c r="DJ8" i="4"/>
  <c r="DE8" i="4"/>
  <c r="DE9" i="2" s="1"/>
  <c r="DY8" i="4"/>
  <c r="DY9" i="2" s="1"/>
  <c r="CS8" i="4"/>
  <c r="CS9" i="2" s="1"/>
  <c r="CO8" i="4"/>
  <c r="DZ7" i="4"/>
  <c r="DV7" i="4"/>
  <c r="CT7" i="4"/>
  <c r="CP7" i="4"/>
  <c r="CK7" i="4"/>
  <c r="CK8" i="2" s="1"/>
  <c r="BO7" i="4"/>
  <c r="BO8" i="2" s="1"/>
  <c r="EA6" i="4"/>
  <c r="EA7" i="2" s="1"/>
  <c r="DW6" i="4"/>
  <c r="DW7" i="2" s="1"/>
  <c r="DR6" i="4"/>
  <c r="DR7" i="2" s="1"/>
  <c r="CQ6" i="4"/>
  <c r="CL6" i="4"/>
  <c r="CL7" i="2" s="1"/>
  <c r="BP6" i="4"/>
  <c r="EZ5" i="4"/>
  <c r="EZ6" i="2" s="1"/>
  <c r="E41" i="7"/>
  <c r="FU41" i="4" s="1"/>
  <c r="E33" i="7"/>
  <c r="FU33" i="4" s="1"/>
  <c r="J25" i="7"/>
  <c r="GL25" i="4" s="1"/>
  <c r="F17" i="7"/>
  <c r="GJ17" i="4" s="1"/>
  <c r="G10" i="7"/>
  <c r="FV10" i="4" s="1"/>
  <c r="AL45" i="6"/>
  <c r="FE9" i="8"/>
  <c r="CQ9" i="8"/>
  <c r="BY15" i="8"/>
  <c r="EB15" i="8"/>
  <c r="ET22" i="8"/>
  <c r="FP22" i="8"/>
  <c r="BJ22" i="8"/>
  <c r="BG23" i="8"/>
  <c r="EQ23" i="8"/>
  <c r="FD44" i="8"/>
  <c r="DL44" i="8"/>
  <c r="EC58" i="8"/>
  <c r="CV58" i="8"/>
  <c r="CQ58" i="8"/>
  <c r="DB58" i="8"/>
  <c r="FH53" i="4"/>
  <c r="FH54" i="2" s="1"/>
  <c r="CT53" i="4"/>
  <c r="CT54" i="2" s="1"/>
  <c r="DE53" i="4"/>
  <c r="DE54" i="2" s="1"/>
  <c r="FD53" i="4"/>
  <c r="FD54" i="2" s="1"/>
  <c r="CP53" i="4"/>
  <c r="CP54" i="2" s="1"/>
  <c r="DA53" i="4"/>
  <c r="DA54" i="2" s="1"/>
  <c r="CV53" i="4"/>
  <c r="CV54" i="2" s="1"/>
  <c r="CK53" i="4"/>
  <c r="CK54" i="2" s="1"/>
  <c r="EY53" i="4"/>
  <c r="EY54" i="2" s="1"/>
  <c r="CF53" i="4"/>
  <c r="CF54" i="2" s="1"/>
  <c r="DX53" i="4"/>
  <c r="DX54" i="2" s="1"/>
  <c r="FP53" i="4"/>
  <c r="FP54" i="2" s="1"/>
  <c r="EI53" i="4"/>
  <c r="EI54" i="2" s="1"/>
  <c r="ET53" i="4"/>
  <c r="ET54" i="2" s="1"/>
  <c r="BU53" i="4"/>
  <c r="BU54" i="2" s="1"/>
  <c r="BJ53" i="4"/>
  <c r="BJ54" i="2" s="1"/>
  <c r="BD53" i="4"/>
  <c r="BD54" i="2" s="1"/>
  <c r="EN53" i="4"/>
  <c r="EN54" i="2" s="1"/>
  <c r="FJ53" i="4"/>
  <c r="FJ54" i="2" s="1"/>
  <c r="DR53" i="4"/>
  <c r="DR54" i="2" s="1"/>
  <c r="BO53" i="4"/>
  <c r="BO54" i="2" s="1"/>
  <c r="EC53" i="4"/>
  <c r="EC54" i="2" s="1"/>
  <c r="BZ53" i="4"/>
  <c r="BZ54" i="2" s="1"/>
  <c r="CS52" i="4"/>
  <c r="CS53" i="2" s="1"/>
  <c r="FG52" i="4"/>
  <c r="FG53" i="2" s="1"/>
  <c r="DD52" i="4"/>
  <c r="DD53" i="2" s="1"/>
  <c r="CO52" i="4"/>
  <c r="CO53" i="2" s="1"/>
  <c r="FC52" i="4"/>
  <c r="FC53" i="2" s="1"/>
  <c r="CZ52" i="4"/>
  <c r="CZ53" i="2" s="1"/>
  <c r="BM52" i="4"/>
  <c r="BM53" i="2" s="1"/>
  <c r="EW52" i="4"/>
  <c r="EW53" i="2" s="1"/>
  <c r="FS52" i="4"/>
  <c r="FS53" i="2" s="1"/>
  <c r="BX52" i="4"/>
  <c r="BX53" i="2" s="1"/>
  <c r="EA52" i="4"/>
  <c r="EA53" i="2" s="1"/>
  <c r="EL52" i="4"/>
  <c r="EL53" i="2" s="1"/>
  <c r="CI52" i="4"/>
  <c r="CI53" i="2" s="1"/>
  <c r="BI52" i="4"/>
  <c r="BI53" i="2" s="1"/>
  <c r="ES52" i="4"/>
  <c r="ES53" i="2" s="1"/>
  <c r="FO52" i="4"/>
  <c r="FO53" i="2" s="1"/>
  <c r="DW52" i="4"/>
  <c r="DW53" i="2" s="1"/>
  <c r="BT52" i="4"/>
  <c r="BT53" i="2" s="1"/>
  <c r="EH52" i="4"/>
  <c r="EH53" i="2" s="1"/>
  <c r="CE52" i="4"/>
  <c r="CE53" i="2" s="1"/>
  <c r="FF51" i="4"/>
  <c r="FF52" i="2" s="1"/>
  <c r="CR51" i="4"/>
  <c r="CR52" i="2" s="1"/>
  <c r="DC51" i="4"/>
  <c r="DC52" i="2" s="1"/>
  <c r="FB51" i="4"/>
  <c r="FB52" i="2" s="1"/>
  <c r="CN51" i="4"/>
  <c r="CN52" i="2" s="1"/>
  <c r="CY51" i="4"/>
  <c r="CY52" i="2" s="1"/>
  <c r="CH51" i="4"/>
  <c r="CH52" i="2" s="1"/>
  <c r="DZ51" i="4"/>
  <c r="DZ52" i="2" s="1"/>
  <c r="FR51" i="4"/>
  <c r="FR52" i="2" s="1"/>
  <c r="BW51" i="4"/>
  <c r="BW52" i="2" s="1"/>
  <c r="EK51" i="4"/>
  <c r="EK52" i="2" s="1"/>
  <c r="EV51" i="4"/>
  <c r="EV52" i="2" s="1"/>
  <c r="BL51" i="4"/>
  <c r="BL52" i="2" s="1"/>
  <c r="CD51" i="4"/>
  <c r="CD52" i="2" s="1"/>
  <c r="DV51" i="4"/>
  <c r="DV52" i="2" s="1"/>
  <c r="FN51" i="4"/>
  <c r="FN52" i="2" s="1"/>
  <c r="BH51" i="4"/>
  <c r="BH52" i="2" s="1"/>
  <c r="BS51" i="4"/>
  <c r="BS52" i="2" s="1"/>
  <c r="EG51" i="4"/>
  <c r="EG52" i="2" s="1"/>
  <c r="ER51" i="4"/>
  <c r="ER52" i="2" s="1"/>
  <c r="CQ50" i="4"/>
  <c r="CQ51" i="2" s="1"/>
  <c r="FE50" i="4"/>
  <c r="FE51" i="2" s="1"/>
  <c r="DB50" i="4"/>
  <c r="DB51" i="2" s="1"/>
  <c r="EZ50" i="4"/>
  <c r="EZ51" i="2" s="1"/>
  <c r="CL50" i="4"/>
  <c r="CL51" i="2" s="1"/>
  <c r="CW50" i="4"/>
  <c r="CW51" i="2" s="1"/>
  <c r="BK50" i="4"/>
  <c r="BK51" i="2" s="1"/>
  <c r="DY50" i="4"/>
  <c r="DY51" i="2" s="1"/>
  <c r="EU50" i="4"/>
  <c r="EU51" i="2" s="1"/>
  <c r="BV50" i="4"/>
  <c r="BV51" i="2" s="1"/>
  <c r="FQ50" i="4"/>
  <c r="FQ51" i="2" s="1"/>
  <c r="CG50" i="4"/>
  <c r="CG51" i="2" s="1"/>
  <c r="EJ50" i="4"/>
  <c r="EJ51" i="2" s="1"/>
  <c r="CA50" i="4"/>
  <c r="CA51" i="2" s="1"/>
  <c r="DS50" i="4"/>
  <c r="DS51" i="2" s="1"/>
  <c r="BE50" i="4"/>
  <c r="BE51" i="2" s="1"/>
  <c r="BP50" i="4"/>
  <c r="BP51" i="2" s="1"/>
  <c r="ED50" i="4"/>
  <c r="ED51" i="2" s="1"/>
  <c r="FK50" i="4"/>
  <c r="FK51" i="2" s="1"/>
  <c r="EO50" i="4"/>
  <c r="EO51" i="2" s="1"/>
  <c r="FH49" i="4"/>
  <c r="FH50" i="2" s="1"/>
  <c r="CT49" i="4"/>
  <c r="CT50" i="2" s="1"/>
  <c r="DE49" i="4"/>
  <c r="DE50" i="2" s="1"/>
  <c r="FD49" i="4"/>
  <c r="FD50" i="2" s="1"/>
  <c r="CP49" i="4"/>
  <c r="CP50" i="2" s="1"/>
  <c r="DA49" i="4"/>
  <c r="DA50" i="2" s="1"/>
  <c r="CV49" i="4"/>
  <c r="CV50" i="2" s="1"/>
  <c r="EY49" i="4"/>
  <c r="EY50" i="2" s="1"/>
  <c r="CK49" i="4"/>
  <c r="CK50" i="2" s="1"/>
  <c r="CF49" i="4"/>
  <c r="CF50" i="2" s="1"/>
  <c r="DX49" i="4"/>
  <c r="DX50" i="2" s="1"/>
  <c r="FP49" i="4"/>
  <c r="FP50" i="2" s="1"/>
  <c r="BJ49" i="4"/>
  <c r="BJ50" i="2" s="1"/>
  <c r="ET49" i="4"/>
  <c r="ET50" i="2" s="1"/>
  <c r="EI49" i="4"/>
  <c r="EI50" i="2" s="1"/>
  <c r="BU49" i="4"/>
  <c r="BU50" i="2" s="1"/>
  <c r="BD49" i="4"/>
  <c r="BD50" i="2" s="1"/>
  <c r="EN49" i="4"/>
  <c r="EN50" i="2" s="1"/>
  <c r="EC49" i="4"/>
  <c r="EC50" i="2" s="1"/>
  <c r="DR49" i="4"/>
  <c r="DR50" i="2" s="1"/>
  <c r="BZ49" i="4"/>
  <c r="BZ50" i="2" s="1"/>
  <c r="FJ49" i="4"/>
  <c r="FJ50" i="2" s="1"/>
  <c r="BO49" i="4"/>
  <c r="BO50" i="2" s="1"/>
  <c r="CS48" i="4"/>
  <c r="CS49" i="2" s="1"/>
  <c r="FG48" i="4"/>
  <c r="FG49" i="2" s="1"/>
  <c r="DD48" i="4"/>
  <c r="DD49" i="2" s="1"/>
  <c r="CO48" i="4"/>
  <c r="CO49" i="2" s="1"/>
  <c r="FC48" i="4"/>
  <c r="FC49" i="2" s="1"/>
  <c r="CZ48" i="4"/>
  <c r="CZ49" i="2" s="1"/>
  <c r="BM48" i="4"/>
  <c r="BM49" i="2" s="1"/>
  <c r="EW48" i="4"/>
  <c r="EW49" i="2" s="1"/>
  <c r="BX48" i="4"/>
  <c r="BX49" i="2" s="1"/>
  <c r="EL48" i="4"/>
  <c r="EL49" i="2" s="1"/>
  <c r="CI48" i="4"/>
  <c r="CI49" i="2" s="1"/>
  <c r="FS48" i="4"/>
  <c r="FS49" i="2" s="1"/>
  <c r="EA48" i="4"/>
  <c r="EA49" i="2" s="1"/>
  <c r="BI48" i="4"/>
  <c r="BI49" i="2" s="1"/>
  <c r="ES48" i="4"/>
  <c r="ES49" i="2" s="1"/>
  <c r="FO48" i="4"/>
  <c r="FO49" i="2" s="1"/>
  <c r="CE48" i="4"/>
  <c r="CE49" i="2" s="1"/>
  <c r="DW48" i="4"/>
  <c r="DW49" i="2" s="1"/>
  <c r="EH48" i="4"/>
  <c r="EH49" i="2" s="1"/>
  <c r="BT48" i="4"/>
  <c r="BT49" i="2" s="1"/>
  <c r="FF47" i="4"/>
  <c r="FF48" i="2" s="1"/>
  <c r="DC47" i="4"/>
  <c r="DC48" i="2" s="1"/>
  <c r="CR47" i="4"/>
  <c r="CR48" i="2" s="1"/>
  <c r="FB47" i="4"/>
  <c r="FB48" i="2" s="1"/>
  <c r="CY47" i="4"/>
  <c r="CY48" i="2" s="1"/>
  <c r="CN47" i="4"/>
  <c r="CN48" i="2" s="1"/>
  <c r="CH47" i="4"/>
  <c r="CH48" i="2" s="1"/>
  <c r="DZ47" i="4"/>
  <c r="DZ48" i="2" s="1"/>
  <c r="FR47" i="4"/>
  <c r="FR48" i="2" s="1"/>
  <c r="BW47" i="4"/>
  <c r="BW48" i="2" s="1"/>
  <c r="BL47" i="4"/>
  <c r="BL48" i="2" s="1"/>
  <c r="EV47" i="4"/>
  <c r="EV48" i="2" s="1"/>
  <c r="EK47" i="4"/>
  <c r="EK48" i="2" s="1"/>
  <c r="CD47" i="4"/>
  <c r="CD48" i="2" s="1"/>
  <c r="DV47" i="4"/>
  <c r="DV48" i="2" s="1"/>
  <c r="FN47" i="4"/>
  <c r="FN48" i="2" s="1"/>
  <c r="BS47" i="4"/>
  <c r="BS48" i="2" s="1"/>
  <c r="BH47" i="4"/>
  <c r="BH48" i="2" s="1"/>
  <c r="ER47" i="4"/>
  <c r="ER48" i="2" s="1"/>
  <c r="EG47" i="4"/>
  <c r="EG48" i="2" s="1"/>
  <c r="CQ46" i="4"/>
  <c r="CQ47" i="2" s="1"/>
  <c r="FE46" i="4"/>
  <c r="FE47" i="2" s="1"/>
  <c r="DB46" i="4"/>
  <c r="DB47" i="2" s="1"/>
  <c r="EZ46" i="4"/>
  <c r="EZ47" i="2" s="1"/>
  <c r="CL46" i="4"/>
  <c r="CL47" i="2" s="1"/>
  <c r="CW46" i="4"/>
  <c r="CW47" i="2" s="1"/>
  <c r="BK46" i="4"/>
  <c r="BK47" i="2" s="1"/>
  <c r="EU46" i="4"/>
  <c r="EU47" i="2" s="1"/>
  <c r="EJ46" i="4"/>
  <c r="EJ47" i="2" s="1"/>
  <c r="CG46" i="4"/>
  <c r="CG47" i="2" s="1"/>
  <c r="FQ46" i="4"/>
  <c r="FQ47" i="2" s="1"/>
  <c r="DY46" i="4"/>
  <c r="DY47" i="2" s="1"/>
  <c r="BV46" i="4"/>
  <c r="BV47" i="2" s="1"/>
  <c r="CA46" i="4"/>
  <c r="CA47" i="2" s="1"/>
  <c r="DS46" i="4"/>
  <c r="DS47" i="2" s="1"/>
  <c r="FK46" i="4"/>
  <c r="FK47" i="2" s="1"/>
  <c r="BP46" i="4"/>
  <c r="BP47" i="2" s="1"/>
  <c r="BE46" i="4"/>
  <c r="BE47" i="2" s="1"/>
  <c r="EO46" i="4"/>
  <c r="EO47" i="2" s="1"/>
  <c r="ED46" i="4"/>
  <c r="ED47" i="2" s="1"/>
  <c r="CT45" i="4"/>
  <c r="CT46" i="2" s="1"/>
  <c r="FH45" i="4"/>
  <c r="FH46" i="2" s="1"/>
  <c r="DE45" i="4"/>
  <c r="DE46" i="2" s="1"/>
  <c r="CP45" i="4"/>
  <c r="CP46" i="2" s="1"/>
  <c r="FD45" i="4"/>
  <c r="FD46" i="2" s="1"/>
  <c r="DA45" i="4"/>
  <c r="DA46" i="2" s="1"/>
  <c r="EY45" i="4"/>
  <c r="EY46" i="2" s="1"/>
  <c r="CK45" i="4"/>
  <c r="CK46" i="2" s="1"/>
  <c r="CV45" i="4"/>
  <c r="CV46" i="2" s="1"/>
  <c r="EI45" i="4"/>
  <c r="EI46" i="2" s="1"/>
  <c r="BJ45" i="4"/>
  <c r="BJ46" i="2" s="1"/>
  <c r="BU45" i="4"/>
  <c r="BU46" i="2" s="1"/>
  <c r="CF45" i="4"/>
  <c r="CF46" i="2" s="1"/>
  <c r="FP45" i="4"/>
  <c r="FP46" i="2" s="1"/>
  <c r="ET45" i="4"/>
  <c r="ET46" i="2" s="1"/>
  <c r="DX45" i="4"/>
  <c r="DX46" i="2" s="1"/>
  <c r="BO45" i="4"/>
  <c r="BO46" i="2" s="1"/>
  <c r="BZ45" i="4"/>
  <c r="BZ46" i="2" s="1"/>
  <c r="EN45" i="4"/>
  <c r="EN46" i="2" s="1"/>
  <c r="EC45" i="4"/>
  <c r="EC46" i="2" s="1"/>
  <c r="FJ45" i="4"/>
  <c r="FJ46" i="2" s="1"/>
  <c r="BD45" i="4"/>
  <c r="BD46" i="2" s="1"/>
  <c r="DR45" i="4"/>
  <c r="DR46" i="2" s="1"/>
  <c r="DD44" i="4"/>
  <c r="DD45" i="2" s="1"/>
  <c r="CS44" i="4"/>
  <c r="CS45" i="2" s="1"/>
  <c r="FG44" i="4"/>
  <c r="FG45" i="2" s="1"/>
  <c r="CZ44" i="4"/>
  <c r="CZ45" i="2" s="1"/>
  <c r="CO44" i="4"/>
  <c r="CO45" i="2" s="1"/>
  <c r="FC44" i="4"/>
  <c r="FC45" i="2" s="1"/>
  <c r="BX44" i="4"/>
  <c r="BX45" i="2" s="1"/>
  <c r="BM44" i="4"/>
  <c r="BM45" i="2" s="1"/>
  <c r="FS44" i="4"/>
  <c r="FS45" i="2" s="1"/>
  <c r="EA44" i="4"/>
  <c r="EA45" i="2" s="1"/>
  <c r="CI44" i="4"/>
  <c r="CI45" i="2" s="1"/>
  <c r="EL44" i="4"/>
  <c r="EL45" i="2" s="1"/>
  <c r="EW44" i="4"/>
  <c r="EW45" i="2" s="1"/>
  <c r="BT44" i="4"/>
  <c r="BT45" i="2" s="1"/>
  <c r="CE44" i="4"/>
  <c r="CE45" i="2" s="1"/>
  <c r="EH44" i="4"/>
  <c r="EH45" i="2" s="1"/>
  <c r="ES44" i="4"/>
  <c r="ES45" i="2" s="1"/>
  <c r="DW44" i="4"/>
  <c r="DW45" i="2" s="1"/>
  <c r="FO44" i="4"/>
  <c r="FO45" i="2" s="1"/>
  <c r="BI44" i="4"/>
  <c r="BI45" i="2" s="1"/>
  <c r="CR42" i="4"/>
  <c r="CR43" i="2" s="1"/>
  <c r="DC42" i="4"/>
  <c r="FF42" i="4"/>
  <c r="FF43" i="2" s="1"/>
  <c r="CY42" i="4"/>
  <c r="CY43" i="2" s="1"/>
  <c r="CN42" i="4"/>
  <c r="CN43" i="2" s="1"/>
  <c r="FB42" i="4"/>
  <c r="FB43" i="2" s="1"/>
  <c r="EK42" i="4"/>
  <c r="EK43" i="2" s="1"/>
  <c r="CH42" i="4"/>
  <c r="CH43" i="2" s="1"/>
  <c r="DZ42" i="4"/>
  <c r="DZ43" i="2" s="1"/>
  <c r="BW42" i="4"/>
  <c r="BW43" i="2" s="1"/>
  <c r="FR42" i="4"/>
  <c r="FR43" i="2" s="1"/>
  <c r="BL42" i="4"/>
  <c r="BL43" i="2" s="1"/>
  <c r="EV42" i="4"/>
  <c r="EV43" i="2" s="1"/>
  <c r="EG42" i="4"/>
  <c r="CD42" i="4"/>
  <c r="CD43" i="2" s="1"/>
  <c r="DV42" i="4"/>
  <c r="DV43" i="2" s="1"/>
  <c r="FN42" i="4"/>
  <c r="FN43" i="2" s="1"/>
  <c r="BH42" i="4"/>
  <c r="BS42" i="4"/>
  <c r="BS43" i="2" s="1"/>
  <c r="ER42" i="4"/>
  <c r="DB41" i="4"/>
  <c r="DB42" i="2" s="1"/>
  <c r="CQ41" i="4"/>
  <c r="CQ42" i="2" s="1"/>
  <c r="FE41" i="4"/>
  <c r="FE42" i="2" s="1"/>
  <c r="CL41" i="4"/>
  <c r="CL42" i="2" s="1"/>
  <c r="CW41" i="4"/>
  <c r="CW42" i="2" s="1"/>
  <c r="EZ41" i="4"/>
  <c r="EZ42" i="2" s="1"/>
  <c r="BV41" i="4"/>
  <c r="BV42" i="2" s="1"/>
  <c r="BK41" i="4"/>
  <c r="BK42" i="2" s="1"/>
  <c r="EU41" i="4"/>
  <c r="EU42" i="2" s="1"/>
  <c r="DY41" i="4"/>
  <c r="EJ41" i="4"/>
  <c r="EJ42" i="2" s="1"/>
  <c r="FQ41" i="4"/>
  <c r="FQ42" i="2" s="1"/>
  <c r="CG41" i="4"/>
  <c r="CG42" i="2" s="1"/>
  <c r="ED41" i="4"/>
  <c r="ED42" i="2" s="1"/>
  <c r="CA41" i="4"/>
  <c r="CA42" i="2" s="1"/>
  <c r="DS41" i="4"/>
  <c r="FK41" i="4"/>
  <c r="FK42" i="2" s="1"/>
  <c r="BP41" i="4"/>
  <c r="BP42" i="2" s="1"/>
  <c r="BE41" i="4"/>
  <c r="BE42" i="2" s="1"/>
  <c r="EO41" i="4"/>
  <c r="EO42" i="2" s="1"/>
  <c r="CT40" i="4"/>
  <c r="CT41" i="2" s="1"/>
  <c r="DE40" i="4"/>
  <c r="FH40" i="4"/>
  <c r="FH41" i="2" s="1"/>
  <c r="CP40" i="4"/>
  <c r="FD40" i="4"/>
  <c r="FD41" i="2" s="1"/>
  <c r="DA40" i="4"/>
  <c r="EY40" i="4"/>
  <c r="EY41" i="2" s="1"/>
  <c r="CK40" i="4"/>
  <c r="CK41" i="2" s="1"/>
  <c r="CV40" i="4"/>
  <c r="CV41" i="2" s="1"/>
  <c r="BJ40" i="4"/>
  <c r="BJ41" i="2" s="1"/>
  <c r="EI40" i="4"/>
  <c r="EI41" i="2" s="1"/>
  <c r="BU40" i="4"/>
  <c r="BU41" i="2" s="1"/>
  <c r="CF40" i="4"/>
  <c r="CF41" i="2" s="1"/>
  <c r="DX40" i="4"/>
  <c r="FP40" i="4"/>
  <c r="FP41" i="2" s="1"/>
  <c r="ET40" i="4"/>
  <c r="ET41" i="2" s="1"/>
  <c r="BZ40" i="4"/>
  <c r="BZ41" i="2" s="1"/>
  <c r="DR40" i="4"/>
  <c r="DR41" i="2" s="1"/>
  <c r="BO40" i="4"/>
  <c r="BO41" i="2" s="1"/>
  <c r="EN40" i="4"/>
  <c r="EN41" i="2" s="1"/>
  <c r="BD40" i="4"/>
  <c r="BD41" i="2" s="1"/>
  <c r="FJ40" i="4"/>
  <c r="FJ41" i="2" s="1"/>
  <c r="EC40" i="4"/>
  <c r="EC41" i="2" s="1"/>
  <c r="FG39" i="4"/>
  <c r="DD39" i="4"/>
  <c r="CS39" i="4"/>
  <c r="FC39" i="4"/>
  <c r="FC40" i="2" s="1"/>
  <c r="CZ39" i="4"/>
  <c r="CO39" i="4"/>
  <c r="CO40" i="2" s="1"/>
  <c r="CI39" i="4"/>
  <c r="CI40" i="2" s="1"/>
  <c r="EA39" i="4"/>
  <c r="EA40" i="2" s="1"/>
  <c r="FS39" i="4"/>
  <c r="FS40" i="2" s="1"/>
  <c r="BX39" i="4"/>
  <c r="BX40" i="2" s="1"/>
  <c r="EW39" i="4"/>
  <c r="EW40" i="2" s="1"/>
  <c r="BM39" i="4"/>
  <c r="BM40" i="2" s="1"/>
  <c r="EL39" i="4"/>
  <c r="CE39" i="4"/>
  <c r="CE40" i="2" s="1"/>
  <c r="DW39" i="4"/>
  <c r="FO39" i="4"/>
  <c r="FO40" i="2" s="1"/>
  <c r="BT39" i="4"/>
  <c r="BT40" i="2" s="1"/>
  <c r="BI39" i="4"/>
  <c r="BI40" i="2" s="1"/>
  <c r="EH39" i="4"/>
  <c r="EH40" i="2" s="1"/>
  <c r="ES39" i="4"/>
  <c r="ES40" i="2" s="1"/>
  <c r="CR38" i="4"/>
  <c r="CR39" i="2" s="1"/>
  <c r="DC38" i="4"/>
  <c r="DC39" i="2" s="1"/>
  <c r="FF38" i="4"/>
  <c r="FF39" i="2" s="1"/>
  <c r="CN38" i="4"/>
  <c r="CN39" i="2" s="1"/>
  <c r="CY38" i="4"/>
  <c r="CY39" i="2" s="1"/>
  <c r="FB38" i="4"/>
  <c r="FB39" i="2" s="1"/>
  <c r="BL38" i="4"/>
  <c r="EV38" i="4"/>
  <c r="EV39" i="2" s="1"/>
  <c r="EK38" i="4"/>
  <c r="BW38" i="4"/>
  <c r="BW39" i="2" s="1"/>
  <c r="DZ38" i="4"/>
  <c r="DZ39" i="2" s="1"/>
  <c r="CH38" i="4"/>
  <c r="FR38" i="4"/>
  <c r="FR39" i="2" s="1"/>
  <c r="BH38" i="4"/>
  <c r="BH39" i="2" s="1"/>
  <c r="ER38" i="4"/>
  <c r="ER39" i="2" s="1"/>
  <c r="EG38" i="4"/>
  <c r="EG39" i="2" s="1"/>
  <c r="CD38" i="4"/>
  <c r="CD39" i="2" s="1"/>
  <c r="FN38" i="4"/>
  <c r="FN39" i="2" s="1"/>
  <c r="BS38" i="4"/>
  <c r="DV38" i="4"/>
  <c r="DV39" i="2" s="1"/>
  <c r="FE37" i="4"/>
  <c r="FE38" i="2" s="1"/>
  <c r="DB37" i="4"/>
  <c r="DB38" i="2" s="1"/>
  <c r="CQ37" i="4"/>
  <c r="CW37" i="4"/>
  <c r="CW38" i="2" s="1"/>
  <c r="CL37" i="4"/>
  <c r="CL38" i="2" s="1"/>
  <c r="EZ37" i="4"/>
  <c r="EZ38" i="2" s="1"/>
  <c r="CG37" i="4"/>
  <c r="CG38" i="2" s="1"/>
  <c r="DY37" i="4"/>
  <c r="DY38" i="2" s="1"/>
  <c r="FQ37" i="4"/>
  <c r="FQ38" i="2" s="1"/>
  <c r="BV37" i="4"/>
  <c r="BV38" i="2" s="1"/>
  <c r="BK37" i="4"/>
  <c r="BK38" i="2" s="1"/>
  <c r="EU37" i="4"/>
  <c r="EU38" i="2" s="1"/>
  <c r="EJ37" i="4"/>
  <c r="BE37" i="4"/>
  <c r="BE38" i="2" s="1"/>
  <c r="EO37" i="4"/>
  <c r="EO38" i="2" s="1"/>
  <c r="ED37" i="4"/>
  <c r="ED38" i="2" s="1"/>
  <c r="CA37" i="4"/>
  <c r="CA38" i="2" s="1"/>
  <c r="FK37" i="4"/>
  <c r="FK38" i="2" s="1"/>
  <c r="BP37" i="4"/>
  <c r="BP38" i="2" s="1"/>
  <c r="DS37" i="4"/>
  <c r="DS38" i="2" s="1"/>
  <c r="CT36" i="4"/>
  <c r="CT37" i="2" s="1"/>
  <c r="FH36" i="4"/>
  <c r="FH37" i="2" s="1"/>
  <c r="DE36" i="4"/>
  <c r="DE37" i="2" s="1"/>
  <c r="CP36" i="4"/>
  <c r="CP37" i="2" s="1"/>
  <c r="DA36" i="4"/>
  <c r="DA37" i="2" s="1"/>
  <c r="FD36" i="4"/>
  <c r="FD37" i="2" s="1"/>
  <c r="EY36" i="4"/>
  <c r="CV36" i="4"/>
  <c r="CV37" i="2" s="1"/>
  <c r="CK36" i="4"/>
  <c r="BJ36" i="4"/>
  <c r="BJ37" i="2" s="1"/>
  <c r="ET36" i="4"/>
  <c r="ET37" i="2" s="1"/>
  <c r="EI36" i="4"/>
  <c r="EI37" i="2" s="1"/>
  <c r="DX36" i="4"/>
  <c r="DX37" i="2" s="1"/>
  <c r="BU36" i="4"/>
  <c r="BU37" i="2" s="1"/>
  <c r="CF36" i="4"/>
  <c r="CF37" i="2" s="1"/>
  <c r="FP36" i="4"/>
  <c r="FP37" i="2" s="1"/>
  <c r="BZ36" i="4"/>
  <c r="DR36" i="4"/>
  <c r="DR37" i="2" s="1"/>
  <c r="FJ36" i="4"/>
  <c r="FJ37" i="2" s="1"/>
  <c r="BO36" i="4"/>
  <c r="BO37" i="2" s="1"/>
  <c r="EN36" i="4"/>
  <c r="EN37" i="2" s="1"/>
  <c r="EC36" i="4"/>
  <c r="EC37" i="2" s="1"/>
  <c r="BD36" i="4"/>
  <c r="BD37" i="2" s="1"/>
  <c r="FG35" i="4"/>
  <c r="FG36" i="2" s="1"/>
  <c r="DD35" i="4"/>
  <c r="CS35" i="4"/>
  <c r="CS36" i="2" s="1"/>
  <c r="FC35" i="4"/>
  <c r="FC36" i="2" s="1"/>
  <c r="CZ35" i="4"/>
  <c r="CZ36" i="2" s="1"/>
  <c r="CO35" i="4"/>
  <c r="CI35" i="4"/>
  <c r="CI36" i="2" s="1"/>
  <c r="EA35" i="4"/>
  <c r="EA36" i="2" s="1"/>
  <c r="FS35" i="4"/>
  <c r="FS36" i="2" s="1"/>
  <c r="BX35" i="4"/>
  <c r="BX36" i="2" s="1"/>
  <c r="EL35" i="4"/>
  <c r="EL36" i="2" s="1"/>
  <c r="BM35" i="4"/>
  <c r="BM36" i="2" s="1"/>
  <c r="EW35" i="4"/>
  <c r="EW36" i="2" s="1"/>
  <c r="CE35" i="4"/>
  <c r="CE36" i="2" s="1"/>
  <c r="DW35" i="4"/>
  <c r="DW36" i="2" s="1"/>
  <c r="FO35" i="4"/>
  <c r="BT35" i="4"/>
  <c r="BT36" i="2" s="1"/>
  <c r="BI35" i="4"/>
  <c r="BI36" i="2" s="1"/>
  <c r="ES35" i="4"/>
  <c r="ES36" i="2" s="1"/>
  <c r="EH35" i="4"/>
  <c r="CR34" i="4"/>
  <c r="CR35" i="2" s="1"/>
  <c r="DC34" i="4"/>
  <c r="DC35" i="2" s="1"/>
  <c r="FF34" i="4"/>
  <c r="FF35" i="2" s="1"/>
  <c r="CN34" i="4"/>
  <c r="CY34" i="4"/>
  <c r="CY35" i="2" s="1"/>
  <c r="FB34" i="4"/>
  <c r="BL34" i="4"/>
  <c r="BL35" i="2" s="1"/>
  <c r="EV34" i="4"/>
  <c r="EV35" i="2" s="1"/>
  <c r="EK34" i="4"/>
  <c r="EK35" i="2" s="1"/>
  <c r="BW34" i="4"/>
  <c r="BW35" i="2" s="1"/>
  <c r="DZ34" i="4"/>
  <c r="DZ35" i="2" s="1"/>
  <c r="CH34" i="4"/>
  <c r="FR34" i="4"/>
  <c r="FR35" i="2" s="1"/>
  <c r="BH34" i="4"/>
  <c r="ER34" i="4"/>
  <c r="ER35" i="2" s="1"/>
  <c r="EG34" i="4"/>
  <c r="CD34" i="4"/>
  <c r="CD35" i="2" s="1"/>
  <c r="FN34" i="4"/>
  <c r="FN35" i="2" s="1"/>
  <c r="BS34" i="4"/>
  <c r="BS35" i="2" s="1"/>
  <c r="DV34" i="4"/>
  <c r="DV35" i="2" s="1"/>
  <c r="FE33" i="4"/>
  <c r="FE34" i="2" s="1"/>
  <c r="DB33" i="4"/>
  <c r="DB34" i="2" s="1"/>
  <c r="CQ33" i="4"/>
  <c r="CQ34" i="2" s="1"/>
  <c r="CW33" i="4"/>
  <c r="CL33" i="4"/>
  <c r="CL34" i="2" s="1"/>
  <c r="EZ33" i="4"/>
  <c r="EZ34" i="2" s="1"/>
  <c r="CG33" i="4"/>
  <c r="CG34" i="2" s="1"/>
  <c r="DY33" i="4"/>
  <c r="FQ33" i="4"/>
  <c r="FQ34" i="2" s="1"/>
  <c r="BV33" i="4"/>
  <c r="BV34" i="2" s="1"/>
  <c r="BK33" i="4"/>
  <c r="BK34" i="2" s="1"/>
  <c r="EU33" i="4"/>
  <c r="EU34" i="2" s="1"/>
  <c r="EJ33" i="4"/>
  <c r="EJ34" i="2" s="1"/>
  <c r="BE33" i="4"/>
  <c r="BE34" i="2" s="1"/>
  <c r="EO33" i="4"/>
  <c r="EO34" i="2" s="1"/>
  <c r="ED33" i="4"/>
  <c r="ED34" i="2" s="1"/>
  <c r="CA33" i="4"/>
  <c r="CA34" i="2" s="1"/>
  <c r="FK33" i="4"/>
  <c r="FK34" i="2" s="1"/>
  <c r="BP33" i="4"/>
  <c r="BP34" i="2" s="1"/>
  <c r="DS33" i="4"/>
  <c r="DS34" i="2" s="1"/>
  <c r="CT32" i="4"/>
  <c r="CT33" i="2" s="1"/>
  <c r="DE32" i="4"/>
  <c r="DE33" i="2" s="1"/>
  <c r="FH32" i="4"/>
  <c r="FH33" i="2" s="1"/>
  <c r="CP32" i="4"/>
  <c r="CP33" i="2" s="1"/>
  <c r="DA32" i="4"/>
  <c r="DA33" i="2" s="1"/>
  <c r="FD32" i="4"/>
  <c r="FD33" i="2" s="1"/>
  <c r="EY32" i="4"/>
  <c r="EY33" i="2" s="1"/>
  <c r="CV32" i="4"/>
  <c r="CK32" i="4"/>
  <c r="CK33" i="2" s="1"/>
  <c r="BJ32" i="4"/>
  <c r="BJ33" i="2" s="1"/>
  <c r="ET32" i="4"/>
  <c r="ET33" i="2" s="1"/>
  <c r="EI32" i="4"/>
  <c r="EI33" i="2" s="1"/>
  <c r="DX32" i="4"/>
  <c r="DX33" i="2" s="1"/>
  <c r="BU32" i="4"/>
  <c r="CF32" i="4"/>
  <c r="CF33" i="2" s="1"/>
  <c r="FP32" i="4"/>
  <c r="FP33" i="2" s="1"/>
  <c r="BZ32" i="4"/>
  <c r="BZ33" i="2" s="1"/>
  <c r="DR32" i="4"/>
  <c r="DR33" i="2" s="1"/>
  <c r="FJ32" i="4"/>
  <c r="FJ33" i="2" s="1"/>
  <c r="BO32" i="4"/>
  <c r="BO33" i="2" s="1"/>
  <c r="BD32" i="4"/>
  <c r="BD33" i="2" s="1"/>
  <c r="EN32" i="4"/>
  <c r="EC32" i="4"/>
  <c r="EC33" i="2" s="1"/>
  <c r="FG31" i="4"/>
  <c r="DD31" i="4"/>
  <c r="DD32" i="2" s="1"/>
  <c r="CS31" i="4"/>
  <c r="CS32" i="2" s="1"/>
  <c r="FC31" i="4"/>
  <c r="FC32" i="2" s="1"/>
  <c r="CZ31" i="4"/>
  <c r="CZ32" i="2" s="1"/>
  <c r="CO31" i="4"/>
  <c r="CO32" i="2" s="1"/>
  <c r="CI31" i="4"/>
  <c r="CI32" i="2" s="1"/>
  <c r="EA31" i="4"/>
  <c r="EA32" i="2" s="1"/>
  <c r="FS31" i="4"/>
  <c r="FS32" i="2" s="1"/>
  <c r="BX31" i="4"/>
  <c r="BX32" i="2" s="1"/>
  <c r="BM31" i="4"/>
  <c r="BM32" i="2" s="1"/>
  <c r="EW31" i="4"/>
  <c r="EW32" i="2" s="1"/>
  <c r="EL31" i="4"/>
  <c r="EL32" i="2" s="1"/>
  <c r="CE31" i="4"/>
  <c r="CE32" i="2" s="1"/>
  <c r="DW31" i="4"/>
  <c r="FO31" i="4"/>
  <c r="FO32" i="2" s="1"/>
  <c r="BT31" i="4"/>
  <c r="BT32" i="2" s="1"/>
  <c r="BI31" i="4"/>
  <c r="BI32" i="2" s="1"/>
  <c r="ES31" i="4"/>
  <c r="ES32" i="2" s="1"/>
  <c r="EH31" i="4"/>
  <c r="EH32" i="2" s="1"/>
  <c r="CR30" i="4"/>
  <c r="FF30" i="4"/>
  <c r="FF31" i="2" s="1"/>
  <c r="DC30" i="4"/>
  <c r="CN30" i="4"/>
  <c r="CN31" i="2" s="1"/>
  <c r="FB30" i="4"/>
  <c r="CY30" i="4"/>
  <c r="CY31" i="2" s="1"/>
  <c r="BL30" i="4"/>
  <c r="BL31" i="2" s="1"/>
  <c r="EV30" i="4"/>
  <c r="EV31" i="2" s="1"/>
  <c r="EK30" i="4"/>
  <c r="EK31" i="2" s="1"/>
  <c r="CH30" i="4"/>
  <c r="CH31" i="2" s="1"/>
  <c r="DZ30" i="4"/>
  <c r="DZ31" i="2" s="1"/>
  <c r="FR30" i="4"/>
  <c r="FR31" i="2" s="1"/>
  <c r="BW30" i="4"/>
  <c r="BW31" i="2" s="1"/>
  <c r="BH30" i="4"/>
  <c r="BH31" i="2" s="1"/>
  <c r="ER30" i="4"/>
  <c r="ER31" i="2" s="1"/>
  <c r="EG30" i="4"/>
  <c r="EG31" i="2" s="1"/>
  <c r="CD30" i="4"/>
  <c r="CD31" i="2" s="1"/>
  <c r="DV30" i="4"/>
  <c r="DV31" i="2" s="1"/>
  <c r="FN30" i="4"/>
  <c r="FN31" i="2" s="1"/>
  <c r="BS30" i="4"/>
  <c r="BS31" i="2" s="1"/>
  <c r="FE29" i="4"/>
  <c r="DB29" i="4"/>
  <c r="DB30" i="2" s="1"/>
  <c r="CQ29" i="4"/>
  <c r="CQ30" i="2" s="1"/>
  <c r="CW29" i="4"/>
  <c r="CW30" i="2" s="1"/>
  <c r="CL29" i="4"/>
  <c r="CL30" i="2" s="1"/>
  <c r="EZ29" i="4"/>
  <c r="EZ30" i="2" s="1"/>
  <c r="CG29" i="4"/>
  <c r="CG30" i="2" s="1"/>
  <c r="DY29" i="4"/>
  <c r="DY30" i="2" s="1"/>
  <c r="FQ29" i="4"/>
  <c r="FQ30" i="2" s="1"/>
  <c r="BV29" i="4"/>
  <c r="BV30" i="2" s="1"/>
  <c r="BK29" i="4"/>
  <c r="BK30" i="2" s="1"/>
  <c r="EU29" i="4"/>
  <c r="EU30" i="2" s="1"/>
  <c r="EJ29" i="4"/>
  <c r="EJ30" i="2" s="1"/>
  <c r="BE29" i="4"/>
  <c r="BE30" i="2" s="1"/>
  <c r="EO29" i="4"/>
  <c r="EO30" i="2" s="1"/>
  <c r="ED29" i="4"/>
  <c r="ED30" i="2" s="1"/>
  <c r="CA29" i="4"/>
  <c r="CA30" i="2" s="1"/>
  <c r="DS29" i="4"/>
  <c r="DS30" i="2" s="1"/>
  <c r="FK29" i="4"/>
  <c r="FK30" i="2" s="1"/>
  <c r="BP29" i="4"/>
  <c r="BP30" i="2" s="1"/>
  <c r="DN28" i="4"/>
  <c r="DH28" i="4"/>
  <c r="DH29" i="2" s="1"/>
  <c r="FF28" i="4"/>
  <c r="FF29" i="2" s="1"/>
  <c r="DC28" i="4"/>
  <c r="DC29" i="2" s="1"/>
  <c r="CR28" i="4"/>
  <c r="CL28" i="4"/>
  <c r="CL29" i="2" s="1"/>
  <c r="EZ28" i="4"/>
  <c r="EZ29" i="2" s="1"/>
  <c r="CW28" i="4"/>
  <c r="CW29" i="2" s="1"/>
  <c r="BV28" i="4"/>
  <c r="BV29" i="2" s="1"/>
  <c r="BK28" i="4"/>
  <c r="BK29" i="2" s="1"/>
  <c r="EU28" i="4"/>
  <c r="EU29" i="2" s="1"/>
  <c r="EJ28" i="4"/>
  <c r="EJ29" i="2" s="1"/>
  <c r="FQ28" i="4"/>
  <c r="FQ29" i="2" s="1"/>
  <c r="CG28" i="4"/>
  <c r="CG29" i="2" s="1"/>
  <c r="DY28" i="4"/>
  <c r="DY29" i="2" s="1"/>
  <c r="ED28" i="4"/>
  <c r="ED29" i="2" s="1"/>
  <c r="CA28" i="4"/>
  <c r="CA29" i="2" s="1"/>
  <c r="DS28" i="4"/>
  <c r="DS29" i="2" s="1"/>
  <c r="FK28" i="4"/>
  <c r="BP28" i="4"/>
  <c r="BP29" i="2" s="1"/>
  <c r="BE28" i="4"/>
  <c r="BE29" i="2" s="1"/>
  <c r="EO28" i="4"/>
  <c r="EO29" i="2" s="1"/>
  <c r="FH27" i="4"/>
  <c r="FH28" i="2" s="1"/>
  <c r="DE27" i="4"/>
  <c r="DE28" i="2" s="1"/>
  <c r="CT27" i="4"/>
  <c r="CT28" i="2" s="1"/>
  <c r="FD27" i="4"/>
  <c r="FD28" i="2" s="1"/>
  <c r="DA27" i="4"/>
  <c r="DA28" i="2" s="1"/>
  <c r="CP27" i="4"/>
  <c r="CP28" i="2" s="1"/>
  <c r="EY27" i="4"/>
  <c r="CV27" i="4"/>
  <c r="CV28" i="2" s="1"/>
  <c r="CK27" i="4"/>
  <c r="CK28" i="2" s="1"/>
  <c r="BJ27" i="4"/>
  <c r="BJ28" i="2" s="1"/>
  <c r="EI27" i="4"/>
  <c r="EI28" i="2" s="1"/>
  <c r="CF27" i="4"/>
  <c r="CF28" i="2" s="1"/>
  <c r="DX27" i="4"/>
  <c r="FP27" i="4"/>
  <c r="FP28" i="2" s="1"/>
  <c r="BU27" i="4"/>
  <c r="ET27" i="4"/>
  <c r="ET28" i="2" s="1"/>
  <c r="BO27" i="4"/>
  <c r="EN27" i="4"/>
  <c r="EN28" i="2" s="1"/>
  <c r="BD27" i="4"/>
  <c r="BD28" i="2" s="1"/>
  <c r="EC27" i="4"/>
  <c r="EC28" i="2" s="1"/>
  <c r="FJ27" i="4"/>
  <c r="BZ27" i="4"/>
  <c r="BZ28" i="2" s="1"/>
  <c r="DR27" i="4"/>
  <c r="FG26" i="4"/>
  <c r="FG27" i="2" s="1"/>
  <c r="DD26" i="4"/>
  <c r="DD27" i="2" s="1"/>
  <c r="CS26" i="4"/>
  <c r="CS27" i="2" s="1"/>
  <c r="FC26" i="4"/>
  <c r="CZ26" i="4"/>
  <c r="CZ27" i="2" s="1"/>
  <c r="CO26" i="4"/>
  <c r="CI26" i="4"/>
  <c r="CI27" i="2" s="1"/>
  <c r="EA26" i="4"/>
  <c r="EA27" i="2" s="1"/>
  <c r="FS26" i="4"/>
  <c r="FS27" i="2" s="1"/>
  <c r="BX26" i="4"/>
  <c r="BX27" i="2" s="1"/>
  <c r="BM26" i="4"/>
  <c r="BM27" i="2" s="1"/>
  <c r="EW26" i="4"/>
  <c r="EW27" i="2" s="1"/>
  <c r="EL26" i="4"/>
  <c r="EL27" i="2" s="1"/>
  <c r="CE26" i="4"/>
  <c r="CE27" i="2" s="1"/>
  <c r="DW26" i="4"/>
  <c r="DW27" i="2" s="1"/>
  <c r="FO26" i="4"/>
  <c r="BT26" i="4"/>
  <c r="BT27" i="2" s="1"/>
  <c r="EH26" i="4"/>
  <c r="EH27" i="2" s="1"/>
  <c r="BI26" i="4"/>
  <c r="BI27" i="2" s="1"/>
  <c r="ES26" i="4"/>
  <c r="ES27" i="2" s="1"/>
  <c r="FE24" i="4"/>
  <c r="FE25" i="2" s="1"/>
  <c r="DB24" i="4"/>
  <c r="CQ24" i="4"/>
  <c r="CQ25" i="2" s="1"/>
  <c r="CW24" i="4"/>
  <c r="CL24" i="4"/>
  <c r="CL25" i="2" s="1"/>
  <c r="EZ24" i="4"/>
  <c r="EZ25" i="2" s="1"/>
  <c r="CG24" i="4"/>
  <c r="CG25" i="2" s="1"/>
  <c r="DY24" i="4"/>
  <c r="FQ24" i="4"/>
  <c r="FQ25" i="2" s="1"/>
  <c r="BV24" i="4"/>
  <c r="BK24" i="4"/>
  <c r="BK25" i="2" s="1"/>
  <c r="EJ24" i="4"/>
  <c r="EJ25" i="2" s="1"/>
  <c r="EU24" i="4"/>
  <c r="EU25" i="2" s="1"/>
  <c r="BP24" i="4"/>
  <c r="BP25" i="2" s="1"/>
  <c r="BE24" i="4"/>
  <c r="BE25" i="2" s="1"/>
  <c r="EO24" i="4"/>
  <c r="EO25" i="2" s="1"/>
  <c r="ED24" i="4"/>
  <c r="ED25" i="2" s="1"/>
  <c r="CA24" i="4"/>
  <c r="CA25" i="2" s="1"/>
  <c r="DS24" i="4"/>
  <c r="DS25" i="2" s="1"/>
  <c r="FK24" i="4"/>
  <c r="FK25" i="2" s="1"/>
  <c r="DE23" i="4"/>
  <c r="DE24" i="2" s="1"/>
  <c r="CT23" i="4"/>
  <c r="FH23" i="4"/>
  <c r="FH24" i="2" s="1"/>
  <c r="DA23" i="4"/>
  <c r="CP23" i="4"/>
  <c r="CP24" i="2" s="1"/>
  <c r="FD23" i="4"/>
  <c r="FD24" i="2" s="1"/>
  <c r="CK23" i="4"/>
  <c r="CK24" i="2" s="1"/>
  <c r="EY23" i="4"/>
  <c r="CV23" i="4"/>
  <c r="CV24" i="2" s="1"/>
  <c r="BU23" i="4"/>
  <c r="BU24" i="2" s="1"/>
  <c r="BJ23" i="4"/>
  <c r="BJ24" i="2" s="1"/>
  <c r="ET23" i="4"/>
  <c r="ET24" i="2" s="1"/>
  <c r="EI23" i="4"/>
  <c r="EI24" i="2" s="1"/>
  <c r="DX23" i="4"/>
  <c r="FP23" i="4"/>
  <c r="FP24" i="2" s="1"/>
  <c r="CF23" i="4"/>
  <c r="EC23" i="4"/>
  <c r="EC24" i="2" s="1"/>
  <c r="BZ23" i="4"/>
  <c r="BZ24" i="2" s="1"/>
  <c r="DR23" i="4"/>
  <c r="DR24" i="2" s="1"/>
  <c r="FJ23" i="4"/>
  <c r="BO23" i="4"/>
  <c r="BO24" i="2" s="1"/>
  <c r="BD23" i="4"/>
  <c r="BD24" i="2" s="1"/>
  <c r="EN23" i="4"/>
  <c r="EN24" i="2" s="1"/>
  <c r="FG22" i="4"/>
  <c r="DD22" i="4"/>
  <c r="DD23" i="2" s="1"/>
  <c r="CS22" i="4"/>
  <c r="FC22" i="4"/>
  <c r="FC23" i="2" s="1"/>
  <c r="CZ22" i="4"/>
  <c r="CO22" i="4"/>
  <c r="CO23" i="2" s="1"/>
  <c r="EL22" i="4"/>
  <c r="CI22" i="4"/>
  <c r="CI23" i="2" s="1"/>
  <c r="EA22" i="4"/>
  <c r="FS22" i="4"/>
  <c r="FS23" i="2" s="1"/>
  <c r="BX22" i="4"/>
  <c r="BX23" i="2" s="1"/>
  <c r="BM22" i="4"/>
  <c r="BM23" i="2" s="1"/>
  <c r="EW22" i="4"/>
  <c r="EH22" i="4"/>
  <c r="CE22" i="4"/>
  <c r="CE23" i="2" s="1"/>
  <c r="DW22" i="4"/>
  <c r="DW23" i="2" s="1"/>
  <c r="FO22" i="4"/>
  <c r="FO23" i="2" s="1"/>
  <c r="BT22" i="4"/>
  <c r="BT23" i="2" s="1"/>
  <c r="BI22" i="4"/>
  <c r="BI23" i="2" s="1"/>
  <c r="ES22" i="4"/>
  <c r="ES23" i="2" s="1"/>
  <c r="DC21" i="4"/>
  <c r="CR21" i="4"/>
  <c r="FF21" i="4"/>
  <c r="CY21" i="4"/>
  <c r="CY22" i="2" s="1"/>
  <c r="CN21" i="4"/>
  <c r="FB21" i="4"/>
  <c r="FB22" i="2" s="1"/>
  <c r="BW21" i="4"/>
  <c r="BW22" i="2" s="1"/>
  <c r="BL21" i="4"/>
  <c r="BL22" i="2" s="1"/>
  <c r="EV21" i="4"/>
  <c r="EV22" i="2" s="1"/>
  <c r="EK21" i="4"/>
  <c r="EK22" i="2" s="1"/>
  <c r="FR21" i="4"/>
  <c r="CH21" i="4"/>
  <c r="CH22" i="2" s="1"/>
  <c r="DZ21" i="4"/>
  <c r="DZ22" i="2" s="1"/>
  <c r="BS21" i="4"/>
  <c r="BS22" i="2" s="1"/>
  <c r="BH21" i="4"/>
  <c r="BH22" i="2" s="1"/>
  <c r="ER21" i="4"/>
  <c r="ER22" i="2" s="1"/>
  <c r="EG21" i="4"/>
  <c r="EG22" i="2" s="1"/>
  <c r="CD21" i="4"/>
  <c r="CD22" i="2" s="1"/>
  <c r="DV21" i="4"/>
  <c r="FN21" i="4"/>
  <c r="FN22" i="2" s="1"/>
  <c r="FE19" i="4"/>
  <c r="DB19" i="4"/>
  <c r="DB20" i="2" s="1"/>
  <c r="CQ19" i="4"/>
  <c r="CQ20" i="2" s="1"/>
  <c r="CW19" i="4"/>
  <c r="CW20" i="2" s="1"/>
  <c r="CL19" i="4"/>
  <c r="CL20" i="2" s="1"/>
  <c r="EZ19" i="4"/>
  <c r="EZ20" i="2" s="1"/>
  <c r="CG19" i="4"/>
  <c r="CG20" i="2" s="1"/>
  <c r="DY19" i="4"/>
  <c r="DY20" i="2" s="1"/>
  <c r="FQ19" i="4"/>
  <c r="FQ20" i="2" s="1"/>
  <c r="BV19" i="4"/>
  <c r="BV20" i="2" s="1"/>
  <c r="BK19" i="4"/>
  <c r="BK20" i="2" s="1"/>
  <c r="EU19" i="4"/>
  <c r="EU20" i="2" s="1"/>
  <c r="EJ19" i="4"/>
  <c r="BE19" i="4"/>
  <c r="BE20" i="2" s="1"/>
  <c r="EO19" i="4"/>
  <c r="ED19" i="4"/>
  <c r="ED20" i="2" s="1"/>
  <c r="CA19" i="4"/>
  <c r="DS19" i="4"/>
  <c r="FK19" i="4"/>
  <c r="BP19" i="4"/>
  <c r="BP20" i="2" s="1"/>
  <c r="CT18" i="4"/>
  <c r="FH18" i="4"/>
  <c r="FH19" i="2" s="1"/>
  <c r="DE18" i="4"/>
  <c r="DE19" i="2" s="1"/>
  <c r="CP18" i="4"/>
  <c r="CP19" i="2" s="1"/>
  <c r="FD18" i="4"/>
  <c r="DA18" i="4"/>
  <c r="DA19" i="2" s="1"/>
  <c r="EY18" i="4"/>
  <c r="EY19" i="2" s="1"/>
  <c r="CV18" i="4"/>
  <c r="CV19" i="2" s="1"/>
  <c r="CK18" i="4"/>
  <c r="BJ18" i="4"/>
  <c r="BJ19" i="2" s="1"/>
  <c r="ET18" i="4"/>
  <c r="EI18" i="4"/>
  <c r="EI19" i="2" s="1"/>
  <c r="CF18" i="4"/>
  <c r="CF19" i="2" s="1"/>
  <c r="DX18" i="4"/>
  <c r="DX19" i="2" s="1"/>
  <c r="FP18" i="4"/>
  <c r="FP19" i="2" s="1"/>
  <c r="BU18" i="4"/>
  <c r="BU19" i="2" s="1"/>
  <c r="BZ18" i="4"/>
  <c r="BZ19" i="2" s="1"/>
  <c r="DR18" i="4"/>
  <c r="FJ18" i="4"/>
  <c r="BO18" i="4"/>
  <c r="BO19" i="2" s="1"/>
  <c r="BD18" i="4"/>
  <c r="EN18" i="4"/>
  <c r="EN19" i="2" s="1"/>
  <c r="EC18" i="4"/>
  <c r="EC19" i="2" s="1"/>
  <c r="FG17" i="4"/>
  <c r="FG18" i="2" s="1"/>
  <c r="DD17" i="4"/>
  <c r="CS17" i="4"/>
  <c r="CS18" i="2" s="1"/>
  <c r="FC17" i="4"/>
  <c r="CZ17" i="4"/>
  <c r="CZ18" i="2" s="1"/>
  <c r="CO17" i="4"/>
  <c r="CI17" i="4"/>
  <c r="CI18" i="2" s="1"/>
  <c r="EA17" i="4"/>
  <c r="EA18" i="2" s="1"/>
  <c r="FS17" i="4"/>
  <c r="FS18" i="2" s="1"/>
  <c r="BX17" i="4"/>
  <c r="BM17" i="4"/>
  <c r="BM18" i="2" s="1"/>
  <c r="EW17" i="4"/>
  <c r="EL17" i="4"/>
  <c r="EL18" i="2" s="1"/>
  <c r="CE17" i="4"/>
  <c r="DW17" i="4"/>
  <c r="DW18" i="2" s="1"/>
  <c r="FO17" i="4"/>
  <c r="FO18" i="2" s="1"/>
  <c r="BT17" i="4"/>
  <c r="BT18" i="2" s="1"/>
  <c r="BI17" i="4"/>
  <c r="BI18" i="2" s="1"/>
  <c r="ES17" i="4"/>
  <c r="ES18" i="2" s="1"/>
  <c r="EH17" i="4"/>
  <c r="CR16" i="4"/>
  <c r="CR17" i="2" s="1"/>
  <c r="FF16" i="4"/>
  <c r="FF17" i="2" s="1"/>
  <c r="DC16" i="4"/>
  <c r="DC17" i="2" s="1"/>
  <c r="CN16" i="4"/>
  <c r="CN17" i="2" s="1"/>
  <c r="FB16" i="4"/>
  <c r="FB17" i="2" s="1"/>
  <c r="CY16" i="4"/>
  <c r="BL16" i="4"/>
  <c r="BL17" i="2" s="1"/>
  <c r="EV16" i="4"/>
  <c r="EK16" i="4"/>
  <c r="EK17" i="2" s="1"/>
  <c r="CH16" i="4"/>
  <c r="DZ16" i="4"/>
  <c r="DZ17" i="2" s="1"/>
  <c r="FR16" i="4"/>
  <c r="FR17" i="2" s="1"/>
  <c r="BW16" i="4"/>
  <c r="BW17" i="2" s="1"/>
  <c r="ER16" i="4"/>
  <c r="BH16" i="4"/>
  <c r="BH17" i="2" s="1"/>
  <c r="EG16" i="4"/>
  <c r="CD16" i="4"/>
  <c r="CD17" i="2" s="1"/>
  <c r="DV16" i="4"/>
  <c r="DV17" i="2" s="1"/>
  <c r="FN16" i="4"/>
  <c r="FN17" i="2" s="1"/>
  <c r="BS16" i="4"/>
  <c r="BS17" i="2" s="1"/>
  <c r="FE15" i="4"/>
  <c r="FE16" i="2" s="1"/>
  <c r="DB15" i="4"/>
  <c r="CQ15" i="4"/>
  <c r="CQ16" i="2" s="1"/>
  <c r="CW15" i="4"/>
  <c r="CL15" i="4"/>
  <c r="CL16" i="2" s="1"/>
  <c r="EZ15" i="4"/>
  <c r="CG15" i="4"/>
  <c r="CG16" i="2" s="1"/>
  <c r="DY15" i="4"/>
  <c r="DY16" i="2" s="1"/>
  <c r="FQ15" i="4"/>
  <c r="FQ16" i="2" s="1"/>
  <c r="BV15" i="4"/>
  <c r="BV16" i="2" s="1"/>
  <c r="EJ15" i="4"/>
  <c r="EJ16" i="2" s="1"/>
  <c r="BK15" i="4"/>
  <c r="EU15" i="4"/>
  <c r="EU16" i="2" s="1"/>
  <c r="BE15" i="4"/>
  <c r="BE16" i="2" s="1"/>
  <c r="EO15" i="4"/>
  <c r="EO16" i="2" s="1"/>
  <c r="ED15" i="4"/>
  <c r="ED16" i="2" s="1"/>
  <c r="CA15" i="4"/>
  <c r="CA16" i="2" s="1"/>
  <c r="FK15" i="4"/>
  <c r="BP15" i="4"/>
  <c r="BP16" i="2" s="1"/>
  <c r="DS15" i="4"/>
  <c r="CT14" i="4"/>
  <c r="CT15" i="2" s="1"/>
  <c r="DE14" i="4"/>
  <c r="FH14" i="4"/>
  <c r="FH15" i="2" s="1"/>
  <c r="CP14" i="4"/>
  <c r="CP15" i="2" s="1"/>
  <c r="DA14" i="4"/>
  <c r="DA15" i="2" s="1"/>
  <c r="FD14" i="4"/>
  <c r="FD15" i="2" s="1"/>
  <c r="EY14" i="4"/>
  <c r="EY15" i="2" s="1"/>
  <c r="CV14" i="4"/>
  <c r="CV15" i="2" s="1"/>
  <c r="CK14" i="4"/>
  <c r="CK15" i="2" s="1"/>
  <c r="BJ14" i="4"/>
  <c r="BJ15" i="2" s="1"/>
  <c r="ET14" i="4"/>
  <c r="ET15" i="2" s="1"/>
  <c r="EI14" i="4"/>
  <c r="EI15" i="2" s="1"/>
  <c r="DX14" i="4"/>
  <c r="DX15" i="2" s="1"/>
  <c r="BU14" i="4"/>
  <c r="BU15" i="2" s="1"/>
  <c r="CF14" i="4"/>
  <c r="CF15" i="2" s="1"/>
  <c r="FP14" i="4"/>
  <c r="BZ14" i="4"/>
  <c r="BZ15" i="2" s="1"/>
  <c r="DR14" i="4"/>
  <c r="DR15" i="2" s="1"/>
  <c r="FJ14" i="4"/>
  <c r="FJ15" i="2" s="1"/>
  <c r="BO14" i="4"/>
  <c r="BO15" i="2" s="1"/>
  <c r="EC14" i="4"/>
  <c r="EN14" i="4"/>
  <c r="EN15" i="2" s="1"/>
  <c r="BD14" i="4"/>
  <c r="FG13" i="4"/>
  <c r="DD13" i="4"/>
  <c r="DD14" i="2" s="1"/>
  <c r="CS13" i="4"/>
  <c r="CO13" i="4"/>
  <c r="CO14" i="2" s="1"/>
  <c r="FC13" i="4"/>
  <c r="FC14" i="2" s="1"/>
  <c r="CZ13" i="4"/>
  <c r="CZ14" i="2" s="1"/>
  <c r="BM13" i="4"/>
  <c r="BM14" i="2" s="1"/>
  <c r="EA13" i="4"/>
  <c r="EA14" i="2" s="1"/>
  <c r="FS13" i="4"/>
  <c r="BX13" i="4"/>
  <c r="BX14" i="2" s="1"/>
  <c r="EW13" i="4"/>
  <c r="EW14" i="2" s="1"/>
  <c r="CI13" i="4"/>
  <c r="CI14" i="2" s="1"/>
  <c r="EL13" i="4"/>
  <c r="EL14" i="2" s="1"/>
  <c r="BI13" i="4"/>
  <c r="BI14" i="2" s="1"/>
  <c r="DW13" i="4"/>
  <c r="FO13" i="4"/>
  <c r="FO14" i="2" s="1"/>
  <c r="BT13" i="4"/>
  <c r="EH13" i="4"/>
  <c r="EH14" i="2" s="1"/>
  <c r="CE13" i="4"/>
  <c r="CE14" i="2" s="1"/>
  <c r="ES13" i="4"/>
  <c r="ES14" i="2" s="1"/>
  <c r="FF12" i="4"/>
  <c r="FF13" i="2" s="1"/>
  <c r="CR12" i="4"/>
  <c r="CR13" i="2" s="1"/>
  <c r="DC12" i="4"/>
  <c r="DC13" i="2" s="1"/>
  <c r="FB12" i="4"/>
  <c r="FB13" i="2" s="1"/>
  <c r="CN12" i="4"/>
  <c r="CY12" i="4"/>
  <c r="CY13" i="2" s="1"/>
  <c r="CH12" i="4"/>
  <c r="CH13" i="2" s="1"/>
  <c r="DZ12" i="4"/>
  <c r="FR12" i="4"/>
  <c r="FR13" i="2" s="1"/>
  <c r="BW12" i="4"/>
  <c r="BW13" i="2" s="1"/>
  <c r="EK12" i="4"/>
  <c r="EV12" i="4"/>
  <c r="EV13" i="2" s="1"/>
  <c r="BL12" i="4"/>
  <c r="CD12" i="4"/>
  <c r="CD13" i="2" s="1"/>
  <c r="DV12" i="4"/>
  <c r="DV13" i="2" s="1"/>
  <c r="FN12" i="4"/>
  <c r="FN13" i="2" s="1"/>
  <c r="BH12" i="4"/>
  <c r="BH13" i="2" s="1"/>
  <c r="BS12" i="4"/>
  <c r="BS13" i="2" s="1"/>
  <c r="EG12" i="4"/>
  <c r="ER12" i="4"/>
  <c r="ER13" i="2" s="1"/>
  <c r="CQ11" i="4"/>
  <c r="FE11" i="4"/>
  <c r="FE12" i="2" s="1"/>
  <c r="DB11" i="4"/>
  <c r="EZ11" i="4"/>
  <c r="EZ12" i="2" s="1"/>
  <c r="CW11" i="4"/>
  <c r="CW12" i="2" s="1"/>
  <c r="CL11" i="4"/>
  <c r="CL12" i="2" s="1"/>
  <c r="BK11" i="4"/>
  <c r="BK12" i="2" s="1"/>
  <c r="EU11" i="4"/>
  <c r="EU12" i="2" s="1"/>
  <c r="FQ11" i="4"/>
  <c r="DY11" i="4"/>
  <c r="DY12" i="2" s="1"/>
  <c r="EJ11" i="4"/>
  <c r="EJ12" i="2" s="1"/>
  <c r="CG11" i="4"/>
  <c r="BV11" i="4"/>
  <c r="BV12" i="2" s="1"/>
  <c r="CA11" i="4"/>
  <c r="CA12" i="2" s="1"/>
  <c r="DS11" i="4"/>
  <c r="DS12" i="2" s="1"/>
  <c r="FK11" i="4"/>
  <c r="FK12" i="2" s="1"/>
  <c r="EO11" i="4"/>
  <c r="BE11" i="4"/>
  <c r="BE12" i="2" s="1"/>
  <c r="BP11" i="4"/>
  <c r="BP12" i="2" s="1"/>
  <c r="ED11" i="4"/>
  <c r="ED12" i="2" s="1"/>
  <c r="FH10" i="4"/>
  <c r="FH11" i="2" s="1"/>
  <c r="CT10" i="4"/>
  <c r="CT11" i="2" s="1"/>
  <c r="DE10" i="4"/>
  <c r="FD10" i="4"/>
  <c r="FD11" i="2" s="1"/>
  <c r="DA10" i="4"/>
  <c r="CP10" i="4"/>
  <c r="CP11" i="2" s="1"/>
  <c r="CV10" i="4"/>
  <c r="CV11" i="2" s="1"/>
  <c r="CK10" i="4"/>
  <c r="CK11" i="2" s="1"/>
  <c r="EY10" i="4"/>
  <c r="EY11" i="2" s="1"/>
  <c r="CF10" i="4"/>
  <c r="CF11" i="2" s="1"/>
  <c r="DX10" i="4"/>
  <c r="DX11" i="2" s="1"/>
  <c r="FP10" i="4"/>
  <c r="FP11" i="2" s="1"/>
  <c r="BJ10" i="4"/>
  <c r="BU10" i="4"/>
  <c r="EI10" i="4"/>
  <c r="EI11" i="2" s="1"/>
  <c r="ET10" i="4"/>
  <c r="ET11" i="2" s="1"/>
  <c r="BD10" i="4"/>
  <c r="EN10" i="4"/>
  <c r="DR10" i="4"/>
  <c r="BO10" i="4"/>
  <c r="BZ10" i="4"/>
  <c r="EC10" i="4"/>
  <c r="EC11" i="2" s="1"/>
  <c r="FJ10" i="4"/>
  <c r="FJ11" i="2" s="1"/>
  <c r="CS9" i="4"/>
  <c r="CS10" i="2" s="1"/>
  <c r="DD9" i="4"/>
  <c r="DD10" i="2" s="1"/>
  <c r="FG9" i="4"/>
  <c r="FG10" i="2" s="1"/>
  <c r="CO9" i="4"/>
  <c r="CZ9" i="4"/>
  <c r="FC9" i="4"/>
  <c r="BM9" i="4"/>
  <c r="BM10" i="2" s="1"/>
  <c r="BX9" i="4"/>
  <c r="BX10" i="2" s="1"/>
  <c r="EW9" i="4"/>
  <c r="EW10" i="2" s="1"/>
  <c r="EA9" i="4"/>
  <c r="EA10" i="2" s="1"/>
  <c r="EL9" i="4"/>
  <c r="EL10" i="2" s="1"/>
  <c r="CI9" i="4"/>
  <c r="FS9" i="4"/>
  <c r="FS10" i="2" s="1"/>
  <c r="BI9" i="4"/>
  <c r="ES9" i="4"/>
  <c r="ES10" i="2" s="1"/>
  <c r="BT9" i="4"/>
  <c r="CE9" i="4"/>
  <c r="CE10" i="2" s="1"/>
  <c r="FO9" i="4"/>
  <c r="FO10" i="2" s="1"/>
  <c r="DW9" i="4"/>
  <c r="DW10" i="2" s="1"/>
  <c r="EH9" i="4"/>
  <c r="EH10" i="2" s="1"/>
  <c r="FS8" i="4"/>
  <c r="FS9" i="2" s="1"/>
  <c r="FF8" i="4"/>
  <c r="ET7" i="4"/>
  <c r="ET8" i="2" s="1"/>
  <c r="ER5" i="4"/>
  <c r="EQ30" i="4"/>
  <c r="EQ31" i="2" s="1"/>
  <c r="J54" i="7"/>
  <c r="GL55" i="4" s="1"/>
  <c r="G46" i="7"/>
  <c r="FV47" i="4" s="1"/>
  <c r="G43" i="7"/>
  <c r="FV44" i="4" s="1"/>
  <c r="F43" i="7"/>
  <c r="GJ44" i="4" s="1"/>
  <c r="F35" i="7"/>
  <c r="GJ35" i="4" s="1"/>
  <c r="E27" i="7"/>
  <c r="FU27" i="4" s="1"/>
  <c r="FF4" i="8"/>
  <c r="DC4" i="8"/>
  <c r="EF5" i="8"/>
  <c r="FC5" i="8"/>
  <c r="CZ5" i="8"/>
  <c r="FF5" i="8"/>
  <c r="DC5" i="8"/>
  <c r="CZ6" i="8"/>
  <c r="FJ7" i="8"/>
  <c r="BN9" i="8"/>
  <c r="EM14" i="8"/>
  <c r="EB14" i="8"/>
  <c r="DA15" i="8"/>
  <c r="CP15" i="8"/>
  <c r="BZ31" i="8"/>
  <c r="BO31" i="8"/>
  <c r="EI32" i="8"/>
  <c r="FP32" i="8"/>
  <c r="FN34" i="8"/>
  <c r="CO34" i="8"/>
  <c r="EC41" i="8"/>
  <c r="CK41" i="8"/>
  <c r="DB53" i="8"/>
  <c r="CQ53" i="8"/>
  <c r="FP57" i="8"/>
  <c r="DM57" i="8"/>
  <c r="CF5" i="4"/>
  <c r="CF6" i="2" s="1"/>
  <c r="DB5" i="4"/>
  <c r="ET5" i="4"/>
  <c r="CA5" i="4"/>
  <c r="CW5" i="4"/>
  <c r="CW6" i="2" s="1"/>
  <c r="EO5" i="4"/>
  <c r="BV5" i="4"/>
  <c r="BV6" i="2" s="1"/>
  <c r="DN5" i="4"/>
  <c r="DN6" i="2" s="1"/>
  <c r="DY5" i="4"/>
  <c r="DY6" i="2" s="1"/>
  <c r="FQ5" i="4"/>
  <c r="BR5" i="4"/>
  <c r="BR6" i="2" s="1"/>
  <c r="DJ5" i="4"/>
  <c r="DU5" i="4"/>
  <c r="DU6" i="2" s="1"/>
  <c r="FM5" i="4"/>
  <c r="CS5" i="4"/>
  <c r="CS6" i="2" s="1"/>
  <c r="FG5" i="4"/>
  <c r="CO5" i="4"/>
  <c r="CO6" i="2" s="1"/>
  <c r="FC5" i="4"/>
  <c r="FC6" i="2" s="1"/>
  <c r="BM5" i="4"/>
  <c r="BM6" i="2" s="1"/>
  <c r="CI5" i="4"/>
  <c r="EA5" i="4"/>
  <c r="EA6" i="2" s="1"/>
  <c r="EW5" i="4"/>
  <c r="FS5" i="4"/>
  <c r="FS6" i="2" s="1"/>
  <c r="BX5" i="4"/>
  <c r="BX6" i="2" s="1"/>
  <c r="EL5" i="4"/>
  <c r="EL6" i="2" s="1"/>
  <c r="BI5" i="4"/>
  <c r="CE5" i="4"/>
  <c r="CE6" i="2" s="1"/>
  <c r="DW5" i="4"/>
  <c r="ES5" i="4"/>
  <c r="ES6" i="2" s="1"/>
  <c r="FO5" i="4"/>
  <c r="BT5" i="4"/>
  <c r="BT6" i="2" s="1"/>
  <c r="EH5" i="4"/>
  <c r="EH6" i="2" s="1"/>
  <c r="CM34" i="8"/>
  <c r="DI34" i="8"/>
  <c r="DI46" i="8"/>
  <c r="FA46" i="8"/>
  <c r="EE46" i="8"/>
  <c r="DI56" i="8"/>
  <c r="CM56" i="8"/>
  <c r="DI16" i="8"/>
  <c r="CX16" i="8"/>
  <c r="BG8" i="4"/>
  <c r="BG9" i="2" s="1"/>
  <c r="CC8" i="4"/>
  <c r="CC9" i="2" s="1"/>
  <c r="DU8" i="4"/>
  <c r="EQ8" i="4"/>
  <c r="EQ9" i="2" s="1"/>
  <c r="FM8" i="4"/>
  <c r="BR14" i="4"/>
  <c r="BR15" i="2" s="1"/>
  <c r="BG14" i="4"/>
  <c r="EQ14" i="4"/>
  <c r="EQ15" i="2" s="1"/>
  <c r="DU14" i="4"/>
  <c r="DU15" i="2" s="1"/>
  <c r="CC14" i="4"/>
  <c r="CC15" i="2" s="1"/>
  <c r="EF14" i="4"/>
  <c r="FM14" i="4"/>
  <c r="FM15" i="2" s="1"/>
  <c r="BG31" i="4"/>
  <c r="BG32" i="2" s="1"/>
  <c r="EQ31" i="4"/>
  <c r="EQ32" i="2" s="1"/>
  <c r="EF31" i="4"/>
  <c r="EF32" i="2" s="1"/>
  <c r="CC31" i="4"/>
  <c r="CC32" i="2" s="1"/>
  <c r="DU31" i="4"/>
  <c r="DU32" i="2" s="1"/>
  <c r="FM31" i="4"/>
  <c r="FM32" i="2" s="1"/>
  <c r="BR31" i="4"/>
  <c r="BG35" i="4"/>
  <c r="BG36" i="2" s="1"/>
  <c r="EQ35" i="4"/>
  <c r="EQ36" i="2" s="1"/>
  <c r="EF35" i="4"/>
  <c r="EF36" i="2" s="1"/>
  <c r="BR35" i="4"/>
  <c r="BR36" i="2" s="1"/>
  <c r="DU35" i="4"/>
  <c r="DU36" i="2" s="1"/>
  <c r="CC35" i="4"/>
  <c r="FM35" i="4"/>
  <c r="FM36" i="2" s="1"/>
  <c r="BR40" i="4"/>
  <c r="BR41" i="2" s="1"/>
  <c r="EQ40" i="4"/>
  <c r="EQ41" i="2" s="1"/>
  <c r="BG40" i="4"/>
  <c r="EF40" i="4"/>
  <c r="EF41" i="2" s="1"/>
  <c r="FM40" i="4"/>
  <c r="FM41" i="2" s="1"/>
  <c r="CC40" i="4"/>
  <c r="CC41" i="2" s="1"/>
  <c r="DU40" i="4"/>
  <c r="DU41" i="2" s="1"/>
  <c r="BG46" i="4"/>
  <c r="BG47" i="2" s="1"/>
  <c r="EQ46" i="4"/>
  <c r="EQ47" i="2" s="1"/>
  <c r="EF46" i="4"/>
  <c r="EF47" i="2" s="1"/>
  <c r="BR46" i="4"/>
  <c r="BR47" i="2" s="1"/>
  <c r="DU46" i="4"/>
  <c r="DU47" i="2" s="1"/>
  <c r="FM46" i="4"/>
  <c r="FM47" i="2" s="1"/>
  <c r="CC46" i="4"/>
  <c r="CC47" i="2" s="1"/>
  <c r="BG16" i="4"/>
  <c r="BG17" i="2" s="1"/>
  <c r="EF16" i="4"/>
  <c r="EF17" i="2" s="1"/>
  <c r="CC16" i="4"/>
  <c r="DU16" i="4"/>
  <c r="FM16" i="4"/>
  <c r="FM17" i="2" s="1"/>
  <c r="BR16" i="4"/>
  <c r="BR17" i="2" s="1"/>
  <c r="EQ16" i="4"/>
  <c r="EQ17" i="2" s="1"/>
  <c r="BR27" i="4"/>
  <c r="BR28" i="2" s="1"/>
  <c r="BG27" i="4"/>
  <c r="BG28" i="2" s="1"/>
  <c r="EQ27" i="4"/>
  <c r="EQ28" i="2" s="1"/>
  <c r="EF27" i="4"/>
  <c r="CC27" i="4"/>
  <c r="CC28" i="2" s="1"/>
  <c r="DU27" i="4"/>
  <c r="DU28" i="2" s="1"/>
  <c r="FM27" i="4"/>
  <c r="FM28" i="2" s="1"/>
  <c r="CC24" i="4"/>
  <c r="CC25" i="2" s="1"/>
  <c r="DU24" i="4"/>
  <c r="DU25" i="2" s="1"/>
  <c r="FM24" i="4"/>
  <c r="FM25" i="2" s="1"/>
  <c r="BR24" i="4"/>
  <c r="BR25" i="2" s="1"/>
  <c r="BG24" i="4"/>
  <c r="EQ24" i="4"/>
  <c r="EQ25" i="2" s="1"/>
  <c r="EF24" i="4"/>
  <c r="EF25" i="2" s="1"/>
  <c r="BG39" i="4"/>
  <c r="BG40" i="2" s="1"/>
  <c r="EQ39" i="4"/>
  <c r="FM39" i="4"/>
  <c r="FM40" i="2" s="1"/>
  <c r="BR39" i="4"/>
  <c r="BR40" i="2" s="1"/>
  <c r="DU39" i="4"/>
  <c r="DU40" i="2" s="1"/>
  <c r="EF39" i="4"/>
  <c r="CC39" i="4"/>
  <c r="CC40" i="2" s="1"/>
  <c r="BG50" i="4"/>
  <c r="BG51" i="2" s="1"/>
  <c r="EQ50" i="4"/>
  <c r="EQ51" i="2" s="1"/>
  <c r="CC50" i="4"/>
  <c r="CC51" i="2" s="1"/>
  <c r="EF50" i="4"/>
  <c r="EF51" i="2" s="1"/>
  <c r="DU50" i="4"/>
  <c r="DU51" i="2" s="1"/>
  <c r="FM50" i="4"/>
  <c r="FM51" i="2" s="1"/>
  <c r="BR50" i="4"/>
  <c r="BR51" i="2" s="1"/>
  <c r="EL59" i="4"/>
  <c r="EL60" i="2" s="1"/>
  <c r="BX59" i="4"/>
  <c r="BX60" i="2" s="1"/>
  <c r="CI59" i="4"/>
  <c r="CI60" i="2" s="1"/>
  <c r="EW59" i="4"/>
  <c r="EW60" i="2" s="1"/>
  <c r="EA59" i="4"/>
  <c r="EA60" i="2" s="1"/>
  <c r="FS59" i="4"/>
  <c r="FS60" i="2" s="1"/>
  <c r="BM59" i="4"/>
  <c r="BM60" i="2" s="1"/>
  <c r="EH59" i="4"/>
  <c r="EH60" i="2" s="1"/>
  <c r="BI59" i="4"/>
  <c r="BI60" i="2" s="1"/>
  <c r="DW59" i="4"/>
  <c r="DW60" i="2" s="1"/>
  <c r="BT59" i="4"/>
  <c r="BT60" i="2" s="1"/>
  <c r="CE59" i="4"/>
  <c r="CE60" i="2" s="1"/>
  <c r="ES59" i="4"/>
  <c r="ES60" i="2" s="1"/>
  <c r="FO59" i="4"/>
  <c r="FO60" i="2" s="1"/>
  <c r="EI58" i="4"/>
  <c r="EI59" i="2" s="1"/>
  <c r="DX58" i="4"/>
  <c r="DX59" i="2" s="1"/>
  <c r="BJ58" i="4"/>
  <c r="BJ59" i="2" s="1"/>
  <c r="BU58" i="4"/>
  <c r="BU59" i="2" s="1"/>
  <c r="CF58" i="4"/>
  <c r="CF59" i="2" s="1"/>
  <c r="ET58" i="4"/>
  <c r="ET59" i="2" s="1"/>
  <c r="FP58" i="4"/>
  <c r="FP59" i="2" s="1"/>
  <c r="EJ57" i="4"/>
  <c r="EJ58" i="2" s="1"/>
  <c r="FQ57" i="4"/>
  <c r="FQ58" i="2" s="1"/>
  <c r="BK57" i="4"/>
  <c r="BK58" i="2" s="1"/>
  <c r="BV57" i="4"/>
  <c r="BV58" i="2" s="1"/>
  <c r="DY57" i="4"/>
  <c r="DY58" i="2" s="1"/>
  <c r="CG57" i="4"/>
  <c r="CG58" i="2" s="1"/>
  <c r="EU57" i="4"/>
  <c r="EU58" i="2" s="1"/>
  <c r="EK56" i="4"/>
  <c r="EK57" i="2" s="1"/>
  <c r="BL56" i="4"/>
  <c r="BL57" i="2" s="1"/>
  <c r="BW56" i="4"/>
  <c r="BW57" i="2" s="1"/>
  <c r="FR56" i="4"/>
  <c r="FR57" i="2" s="1"/>
  <c r="DZ56" i="4"/>
  <c r="DZ57" i="2" s="1"/>
  <c r="EV56" i="4"/>
  <c r="EV57" i="2" s="1"/>
  <c r="CH56" i="4"/>
  <c r="CH57" i="2" s="1"/>
  <c r="EL55" i="4"/>
  <c r="EL56" i="2" s="1"/>
  <c r="EA55" i="4"/>
  <c r="EA56" i="2" s="1"/>
  <c r="BM55" i="4"/>
  <c r="BM56" i="2" s="1"/>
  <c r="CI55" i="4"/>
  <c r="CI56" i="2" s="1"/>
  <c r="BX55" i="4"/>
  <c r="BX56" i="2" s="1"/>
  <c r="FS55" i="4"/>
  <c r="FS56" i="2" s="1"/>
  <c r="EW55" i="4"/>
  <c r="EW56" i="2" s="1"/>
  <c r="EH55" i="4"/>
  <c r="EH56" i="2" s="1"/>
  <c r="BT55" i="4"/>
  <c r="BT56" i="2" s="1"/>
  <c r="ES55" i="4"/>
  <c r="ES56" i="2" s="1"/>
  <c r="FO55" i="4"/>
  <c r="FO56" i="2" s="1"/>
  <c r="DW55" i="4"/>
  <c r="DW56" i="2" s="1"/>
  <c r="BI55" i="4"/>
  <c r="BI56" i="2" s="1"/>
  <c r="CE55" i="4"/>
  <c r="CE56" i="2" s="1"/>
  <c r="BO58" i="4"/>
  <c r="BO59" i="2" s="1"/>
  <c r="BD58" i="4"/>
  <c r="BD59" i="2" s="1"/>
  <c r="DR58" i="4"/>
  <c r="DR59" i="2" s="1"/>
  <c r="EC58" i="4"/>
  <c r="EC59" i="2" s="1"/>
  <c r="BZ58" i="4"/>
  <c r="BZ59" i="2" s="1"/>
  <c r="FJ58" i="4"/>
  <c r="FJ59" i="2" s="1"/>
  <c r="EN58" i="4"/>
  <c r="EN59" i="2" s="1"/>
  <c r="BS58" i="4"/>
  <c r="BS59" i="2" s="1"/>
  <c r="CD58" i="4"/>
  <c r="CD59" i="2" s="1"/>
  <c r="EG58" i="4"/>
  <c r="EG59" i="2" s="1"/>
  <c r="ER58" i="4"/>
  <c r="ER59" i="2" s="1"/>
  <c r="BH58" i="4"/>
  <c r="BH59" i="2" s="1"/>
  <c r="DV58" i="4"/>
  <c r="DV59" i="2" s="1"/>
  <c r="FN58" i="4"/>
  <c r="FN59" i="2" s="1"/>
  <c r="CN57" i="4"/>
  <c r="CN58" i="2" s="1"/>
  <c r="FB57" i="4"/>
  <c r="FB58" i="2" s="1"/>
  <c r="CY57" i="4"/>
  <c r="CY58" i="2" s="1"/>
  <c r="EY58" i="4"/>
  <c r="EY59" i="2" s="1"/>
  <c r="CK58" i="4"/>
  <c r="CK59" i="2" s="1"/>
  <c r="CV58" i="4"/>
  <c r="CV59" i="2" s="1"/>
  <c r="CS59" i="4"/>
  <c r="CS60" i="2" s="1"/>
  <c r="DD59" i="4"/>
  <c r="DD60" i="2" s="1"/>
  <c r="FG59" i="4"/>
  <c r="FG60" i="2" s="1"/>
  <c r="CO59" i="4"/>
  <c r="CO60" i="2" s="1"/>
  <c r="CZ59" i="4"/>
  <c r="CZ60" i="2" s="1"/>
  <c r="FC59" i="4"/>
  <c r="FC60" i="2" s="1"/>
  <c r="CQ58" i="4"/>
  <c r="CQ59" i="2" s="1"/>
  <c r="DB58" i="4"/>
  <c r="DB59" i="2" s="1"/>
  <c r="FE58" i="4"/>
  <c r="FE59" i="2" s="1"/>
  <c r="DD57" i="4"/>
  <c r="DD58" i="2" s="1"/>
  <c r="CS57" i="4"/>
  <c r="CS58" i="2" s="1"/>
  <c r="FG57" i="4"/>
  <c r="FG58" i="2" s="1"/>
  <c r="CZ57" i="4"/>
  <c r="CZ58" i="2" s="1"/>
  <c r="CO57" i="4"/>
  <c r="CO58" i="2" s="1"/>
  <c r="FC57" i="4"/>
  <c r="FC58" i="2" s="1"/>
  <c r="FE56" i="4"/>
  <c r="FE57" i="2" s="1"/>
  <c r="CQ56" i="4"/>
  <c r="CQ57" i="2" s="1"/>
  <c r="DB56" i="4"/>
  <c r="DB57" i="2" s="1"/>
  <c r="DB55" i="4"/>
  <c r="DB56" i="2" s="1"/>
  <c r="CQ55" i="4"/>
  <c r="CQ56" i="2" s="1"/>
  <c r="FE55" i="4"/>
  <c r="FE56" i="2" s="1"/>
  <c r="H37" i="7"/>
  <c r="GK37" i="4" s="1"/>
  <c r="E29" i="7"/>
  <c r="FU29" i="4" s="1"/>
  <c r="F21" i="7"/>
  <c r="E13" i="7"/>
  <c r="FU13" i="4" s="1"/>
  <c r="H9" i="7"/>
  <c r="GK9" i="4" s="1"/>
  <c r="I9" i="7"/>
  <c r="FW9" i="4" s="1"/>
  <c r="E9" i="7"/>
  <c r="FU9" i="4" s="1"/>
  <c r="G9" i="7"/>
  <c r="FV9" i="4" s="1"/>
  <c r="I11" i="7"/>
  <c r="FW11" i="4" s="1"/>
  <c r="CF4" i="4"/>
  <c r="CF5" i="2" s="1"/>
  <c r="BW4" i="4"/>
  <c r="DV4" i="4"/>
  <c r="DV5" i="2" s="1"/>
  <c r="DW4" i="4"/>
  <c r="DW5" i="2" s="1"/>
  <c r="CQ4" i="4"/>
  <c r="CQ5" i="2" s="1"/>
  <c r="ED4" i="4"/>
  <c r="ED5" i="2" s="1"/>
  <c r="FF4" i="4"/>
  <c r="FF5" i="2" s="1"/>
  <c r="BP4" i="4"/>
  <c r="BP5" i="2" s="1"/>
  <c r="EY4" i="8"/>
  <c r="EM5" i="8"/>
  <c r="BY5" i="8"/>
  <c r="CG7" i="8"/>
  <c r="BO5" i="8"/>
  <c r="FD7" i="8"/>
  <c r="DA7" i="8"/>
  <c r="CZ11" i="8"/>
  <c r="BQ24" i="8"/>
  <c r="BF24" i="8"/>
  <c r="BL27" i="8"/>
  <c r="EV27" i="8"/>
  <c r="DO28" i="8"/>
  <c r="FR28" i="8"/>
  <c r="DR29" i="8"/>
  <c r="EQ30" i="8"/>
  <c r="FM30" i="8"/>
  <c r="DN34" i="8"/>
  <c r="FF34" i="8"/>
  <c r="FM37" i="8"/>
  <c r="EQ37" i="8"/>
  <c r="FF37" i="8"/>
  <c r="CR37" i="8"/>
  <c r="BH38" i="8"/>
  <c r="ER38" i="8"/>
  <c r="FR38" i="8"/>
  <c r="BL38" i="8"/>
  <c r="ES39" i="8"/>
  <c r="FD39" i="8"/>
  <c r="EI40" i="8"/>
  <c r="ET40" i="8"/>
  <c r="FE40" i="8"/>
  <c r="CQ40" i="8"/>
  <c r="BZ43" i="8"/>
  <c r="ER45" i="8"/>
  <c r="EG45" i="8"/>
  <c r="FI46" i="8"/>
  <c r="EB46" i="8"/>
  <c r="EQ47" i="8"/>
  <c r="FB47" i="8"/>
  <c r="CV50" i="8"/>
  <c r="FE35" i="4"/>
  <c r="BV35" i="4"/>
  <c r="BV36" i="2" s="1"/>
  <c r="EY34" i="4"/>
  <c r="EY35" i="2" s="1"/>
  <c r="EI34" i="4"/>
  <c r="EI35" i="2" s="1"/>
  <c r="BZ34" i="4"/>
  <c r="BZ35" i="2" s="1"/>
  <c r="CZ33" i="4"/>
  <c r="CZ34" i="2" s="1"/>
  <c r="BX33" i="4"/>
  <c r="BX34" i="2" s="1"/>
  <c r="EG32" i="4"/>
  <c r="EG33" i="2" s="1"/>
  <c r="BV31" i="4"/>
  <c r="EI30" i="4"/>
  <c r="EI31" i="2" s="1"/>
  <c r="DD29" i="4"/>
  <c r="DD30" i="2" s="1"/>
  <c r="CZ29" i="4"/>
  <c r="CZ30" i="2" s="1"/>
  <c r="BX29" i="4"/>
  <c r="BX30" i="2" s="1"/>
  <c r="BT29" i="4"/>
  <c r="BT30" i="2" s="1"/>
  <c r="FF27" i="4"/>
  <c r="DZ27" i="4"/>
  <c r="DZ28" i="2" s="1"/>
  <c r="FN27" i="4"/>
  <c r="FN28" i="2" s="1"/>
  <c r="CG8" i="4"/>
  <c r="CG9" i="2" s="1"/>
  <c r="DC8" i="4"/>
  <c r="DC9" i="2" s="1"/>
  <c r="EU8" i="4"/>
  <c r="EU9" i="2" s="1"/>
  <c r="BW8" i="4"/>
  <c r="BW9" i="2" s="1"/>
  <c r="DO8" i="4"/>
  <c r="DO9" i="2" s="1"/>
  <c r="DZ8" i="4"/>
  <c r="DZ9" i="2" s="1"/>
  <c r="FR8" i="4"/>
  <c r="FR9" i="2" s="1"/>
  <c r="BS8" i="4"/>
  <c r="DK8" i="4"/>
  <c r="DK9" i="2" s="1"/>
  <c r="DV8" i="4"/>
  <c r="FN8" i="4"/>
  <c r="FN9" i="2" s="1"/>
  <c r="CT8" i="4"/>
  <c r="CT9" i="2" s="1"/>
  <c r="FH8" i="4"/>
  <c r="FH9" i="2" s="1"/>
  <c r="CP8" i="4"/>
  <c r="FD8" i="4"/>
  <c r="CK8" i="4"/>
  <c r="CK9" i="2" s="1"/>
  <c r="EY8" i="4"/>
  <c r="EY9" i="2" s="1"/>
  <c r="BJ8" i="4"/>
  <c r="BJ9" i="2" s="1"/>
  <c r="CF8" i="4"/>
  <c r="CF9" i="2" s="1"/>
  <c r="DX8" i="4"/>
  <c r="DX9" i="2" s="1"/>
  <c r="ET8" i="4"/>
  <c r="ET9" i="2" s="1"/>
  <c r="FP8" i="4"/>
  <c r="FP9" i="2" s="1"/>
  <c r="BU8" i="4"/>
  <c r="BU9" i="2" s="1"/>
  <c r="EI8" i="4"/>
  <c r="BO8" i="4"/>
  <c r="BO9" i="2" s="1"/>
  <c r="EC8" i="4"/>
  <c r="EC9" i="2" s="1"/>
  <c r="CH7" i="4"/>
  <c r="CH8" i="2" s="1"/>
  <c r="DD7" i="4"/>
  <c r="DD8" i="2" s="1"/>
  <c r="EV7" i="4"/>
  <c r="EV8" i="2" s="1"/>
  <c r="CD7" i="4"/>
  <c r="CD8" i="2" s="1"/>
  <c r="CZ7" i="4"/>
  <c r="CZ8" i="2" s="1"/>
  <c r="ER7" i="4"/>
  <c r="BX7" i="4"/>
  <c r="BX8" i="2" s="1"/>
  <c r="DP7" i="4"/>
  <c r="EA7" i="4"/>
  <c r="EA8" i="2" s="1"/>
  <c r="FS7" i="4"/>
  <c r="FS8" i="2" s="1"/>
  <c r="BT7" i="4"/>
  <c r="BT8" i="2" s="1"/>
  <c r="DL7" i="4"/>
  <c r="DL8" i="2" s="1"/>
  <c r="DW7" i="4"/>
  <c r="DW8" i="2" s="1"/>
  <c r="FO7" i="4"/>
  <c r="DG7" i="4"/>
  <c r="DG8" i="2" s="1"/>
  <c r="DR7" i="4"/>
  <c r="DR8" i="2" s="1"/>
  <c r="FJ7" i="4"/>
  <c r="FJ8" i="2" s="1"/>
  <c r="CQ7" i="4"/>
  <c r="CQ8" i="2" s="1"/>
  <c r="FE7" i="4"/>
  <c r="FE8" i="2" s="1"/>
  <c r="CL7" i="4"/>
  <c r="CL8" i="2" s="1"/>
  <c r="EZ7" i="4"/>
  <c r="EZ8" i="2" s="1"/>
  <c r="BK7" i="4"/>
  <c r="CG7" i="4"/>
  <c r="CG8" i="2" s="1"/>
  <c r="DY7" i="4"/>
  <c r="EU7" i="4"/>
  <c r="EU8" i="2" s="1"/>
  <c r="FQ7" i="4"/>
  <c r="FQ8" i="2" s="1"/>
  <c r="BV7" i="4"/>
  <c r="BV8" i="2" s="1"/>
  <c r="EJ7" i="4"/>
  <c r="EJ8" i="2" s="1"/>
  <c r="BP7" i="4"/>
  <c r="BP8" i="2" s="1"/>
  <c r="ED7" i="4"/>
  <c r="CI6" i="4"/>
  <c r="CI7" i="2" s="1"/>
  <c r="DE6" i="4"/>
  <c r="EW6" i="4"/>
  <c r="EW7" i="2" s="1"/>
  <c r="CE6" i="4"/>
  <c r="CE7" i="2" s="1"/>
  <c r="DA6" i="4"/>
  <c r="DA7" i="2" s="1"/>
  <c r="ES6" i="4"/>
  <c r="BZ6" i="4"/>
  <c r="BZ7" i="2" s="1"/>
  <c r="CV6" i="4"/>
  <c r="EN6" i="4"/>
  <c r="EN7" i="2" s="1"/>
  <c r="BU6" i="4"/>
  <c r="BU7" i="2" s="1"/>
  <c r="DM6" i="4"/>
  <c r="DM7" i="2" s="1"/>
  <c r="DX6" i="4"/>
  <c r="DX7" i="2" s="1"/>
  <c r="FP6" i="4"/>
  <c r="FP7" i="2" s="1"/>
  <c r="DH6" i="4"/>
  <c r="DH7" i="2" s="1"/>
  <c r="DS6" i="4"/>
  <c r="DS7" i="2" s="1"/>
  <c r="FK6" i="4"/>
  <c r="FK7" i="2" s="1"/>
  <c r="CR6" i="4"/>
  <c r="CR7" i="2" s="1"/>
  <c r="FF6" i="4"/>
  <c r="CN6" i="4"/>
  <c r="CN7" i="2" s="1"/>
  <c r="EF6" i="4"/>
  <c r="EF7" i="2" s="1"/>
  <c r="FB6" i="4"/>
  <c r="FB7" i="2" s="1"/>
  <c r="BL6" i="4"/>
  <c r="CH6" i="4"/>
  <c r="CH7" i="2" s="1"/>
  <c r="DZ6" i="4"/>
  <c r="EV6" i="4"/>
  <c r="EV7" i="2" s="1"/>
  <c r="FR6" i="4"/>
  <c r="FR7" i="2" s="1"/>
  <c r="BW6" i="4"/>
  <c r="BW7" i="2" s="1"/>
  <c r="EK6" i="4"/>
  <c r="EK7" i="2" s="1"/>
  <c r="BH6" i="4"/>
  <c r="BH7" i="2" s="1"/>
  <c r="CD6" i="4"/>
  <c r="CD7" i="2" s="1"/>
  <c r="DV6" i="4"/>
  <c r="ER6" i="4"/>
  <c r="FN6" i="4"/>
  <c r="FN7" i="2" s="1"/>
  <c r="BS6" i="4"/>
  <c r="EG6" i="4"/>
  <c r="EG7" i="2" s="1"/>
  <c r="FN5" i="4"/>
  <c r="EV5" i="4"/>
  <c r="EV6" i="2" s="1"/>
  <c r="DD5" i="4"/>
  <c r="DD6" i="2" s="1"/>
  <c r="BL5" i="4"/>
  <c r="BL6" i="2" s="1"/>
  <c r="DX5" i="4"/>
  <c r="DX6" i="2" s="1"/>
  <c r="DS5" i="4"/>
  <c r="DS6" i="2" s="1"/>
  <c r="CR5" i="4"/>
  <c r="CR6" i="2" s="1"/>
  <c r="CN5" i="4"/>
  <c r="CN6" i="2" s="1"/>
  <c r="DU32" i="4"/>
  <c r="DU33" i="2" s="1"/>
  <c r="J58" i="7"/>
  <c r="GL59" i="4" s="1"/>
  <c r="J50" i="7"/>
  <c r="GL51" i="4" s="1"/>
  <c r="F39" i="7"/>
  <c r="GJ39" i="4" s="1"/>
  <c r="G31" i="7"/>
  <c r="FV31" i="4" s="1"/>
  <c r="E23" i="7"/>
  <c r="FU23" i="4" s="1"/>
  <c r="E15" i="7"/>
  <c r="FU15" i="4" s="1"/>
  <c r="ED35" i="4"/>
  <c r="ED36" i="2" s="1"/>
  <c r="DY35" i="4"/>
  <c r="DY36" i="2" s="1"/>
  <c r="DR35" i="4"/>
  <c r="DR36" i="2" s="1"/>
  <c r="DB35" i="4"/>
  <c r="DB36" i="2" s="1"/>
  <c r="FK34" i="4"/>
  <c r="FK35" i="2" s="1"/>
  <c r="EQ34" i="4"/>
  <c r="EQ35" i="2" s="1"/>
  <c r="BO34" i="4"/>
  <c r="BO35" i="2" s="1"/>
  <c r="BG34" i="4"/>
  <c r="BG35" i="2" s="1"/>
  <c r="FP33" i="4"/>
  <c r="FP34" i="2" s="1"/>
  <c r="FC33" i="4"/>
  <c r="FC34" i="2" s="1"/>
  <c r="EQ33" i="4"/>
  <c r="EQ34" i="2" s="1"/>
  <c r="DC33" i="4"/>
  <c r="DC34" i="2" s="1"/>
  <c r="CN33" i="4"/>
  <c r="CN34" i="2" s="1"/>
  <c r="FQ32" i="4"/>
  <c r="FQ33" i="2" s="1"/>
  <c r="EJ32" i="4"/>
  <c r="EJ33" i="2" s="1"/>
  <c r="CG32" i="4"/>
  <c r="CG33" i="2" s="1"/>
  <c r="FJ31" i="4"/>
  <c r="FJ32" i="2" s="1"/>
  <c r="BJ31" i="4"/>
  <c r="BJ32" i="2" s="1"/>
  <c r="FO30" i="4"/>
  <c r="FO31" i="2" s="1"/>
  <c r="EA30" i="4"/>
  <c r="EA31" i="2" s="1"/>
  <c r="BG30" i="4"/>
  <c r="BG31" i="2" s="1"/>
  <c r="ER29" i="4"/>
  <c r="ER30" i="2" s="1"/>
  <c r="FR27" i="4"/>
  <c r="FR28" i="2" s="1"/>
  <c r="FJ26" i="4"/>
  <c r="FJ27" i="2" s="1"/>
  <c r="DN53" i="4"/>
  <c r="DN54" i="2" s="1"/>
  <c r="DJ53" i="4"/>
  <c r="DJ54" i="2" s="1"/>
  <c r="DD53" i="4"/>
  <c r="DD54" i="2" s="1"/>
  <c r="CS53" i="4"/>
  <c r="CS54" i="2" s="1"/>
  <c r="FG53" i="4"/>
  <c r="FG54" i="2" s="1"/>
  <c r="CZ53" i="4"/>
  <c r="CZ54" i="2" s="1"/>
  <c r="CO53" i="4"/>
  <c r="CO54" i="2" s="1"/>
  <c r="FC53" i="4"/>
  <c r="FC54" i="2" s="1"/>
  <c r="BX53" i="4"/>
  <c r="BX54" i="2" s="1"/>
  <c r="BM53" i="4"/>
  <c r="BM54" i="2" s="1"/>
  <c r="FS53" i="4"/>
  <c r="FS54" i="2" s="1"/>
  <c r="EA53" i="4"/>
  <c r="EA54" i="2" s="1"/>
  <c r="CI53" i="4"/>
  <c r="CI54" i="2" s="1"/>
  <c r="EL53" i="4"/>
  <c r="EL54" i="2" s="1"/>
  <c r="EW53" i="4"/>
  <c r="EW54" i="2" s="1"/>
  <c r="BT53" i="4"/>
  <c r="BT54" i="2" s="1"/>
  <c r="BI53" i="4"/>
  <c r="BI54" i="2" s="1"/>
  <c r="FO53" i="4"/>
  <c r="FO54" i="2" s="1"/>
  <c r="EH53" i="4"/>
  <c r="EH54" i="2" s="1"/>
  <c r="ES53" i="4"/>
  <c r="ES54" i="2" s="1"/>
  <c r="DW53" i="4"/>
  <c r="DW54" i="2" s="1"/>
  <c r="CE53" i="4"/>
  <c r="CE54" i="2" s="1"/>
  <c r="DM52" i="4"/>
  <c r="DM53" i="2" s="1"/>
  <c r="DH52" i="4"/>
  <c r="DH53" i="2" s="1"/>
  <c r="CR52" i="4"/>
  <c r="CR53" i="2" s="1"/>
  <c r="DC52" i="4"/>
  <c r="DC53" i="2" s="1"/>
  <c r="FF52" i="4"/>
  <c r="FF53" i="2" s="1"/>
  <c r="CY52" i="4"/>
  <c r="CY53" i="2" s="1"/>
  <c r="CN52" i="4"/>
  <c r="CN53" i="2" s="1"/>
  <c r="FB52" i="4"/>
  <c r="FB53" i="2" s="1"/>
  <c r="EK52" i="4"/>
  <c r="EK53" i="2" s="1"/>
  <c r="BW52" i="4"/>
  <c r="BW53" i="2" s="1"/>
  <c r="DZ52" i="4"/>
  <c r="DZ53" i="2" s="1"/>
  <c r="CH52" i="4"/>
  <c r="CH53" i="2" s="1"/>
  <c r="EV52" i="4"/>
  <c r="EV53" i="2" s="1"/>
  <c r="BL52" i="4"/>
  <c r="BL53" i="2" s="1"/>
  <c r="FR52" i="4"/>
  <c r="FR53" i="2" s="1"/>
  <c r="EG52" i="4"/>
  <c r="EG53" i="2" s="1"/>
  <c r="BH52" i="4"/>
  <c r="BH53" i="2" s="1"/>
  <c r="FN52" i="4"/>
  <c r="FN53" i="2" s="1"/>
  <c r="BS52" i="4"/>
  <c r="BS53" i="2" s="1"/>
  <c r="DV52" i="4"/>
  <c r="DV53" i="2" s="1"/>
  <c r="CD52" i="4"/>
  <c r="CD53" i="2" s="1"/>
  <c r="ER52" i="4"/>
  <c r="ER53" i="2" s="1"/>
  <c r="DP51" i="4"/>
  <c r="DP52" i="2" s="1"/>
  <c r="DL51" i="4"/>
  <c r="DL52" i="2" s="1"/>
  <c r="DG51" i="4"/>
  <c r="DG52" i="2" s="1"/>
  <c r="DB51" i="4"/>
  <c r="DB52" i="2" s="1"/>
  <c r="FE51" i="4"/>
  <c r="FE52" i="2" s="1"/>
  <c r="CQ51" i="4"/>
  <c r="CQ52" i="2" s="1"/>
  <c r="CL51" i="4"/>
  <c r="CL52" i="2" s="1"/>
  <c r="CW51" i="4"/>
  <c r="CW52" i="2" s="1"/>
  <c r="EZ51" i="4"/>
  <c r="EZ52" i="2" s="1"/>
  <c r="BV51" i="4"/>
  <c r="BV52" i="2" s="1"/>
  <c r="CG51" i="4"/>
  <c r="CG52" i="2" s="1"/>
  <c r="EU51" i="4"/>
  <c r="EU52" i="2" s="1"/>
  <c r="BK51" i="4"/>
  <c r="BK52" i="2" s="1"/>
  <c r="DY51" i="4"/>
  <c r="DY52" i="2" s="1"/>
  <c r="EJ51" i="4"/>
  <c r="EJ52" i="2" s="1"/>
  <c r="FQ51" i="4"/>
  <c r="FQ52" i="2" s="1"/>
  <c r="ED51" i="4"/>
  <c r="ED52" i="2" s="1"/>
  <c r="BE51" i="4"/>
  <c r="BE52" i="2" s="1"/>
  <c r="FK51" i="4"/>
  <c r="FK52" i="2" s="1"/>
  <c r="DS51" i="4"/>
  <c r="DS52" i="2" s="1"/>
  <c r="BP51" i="4"/>
  <c r="BP52" i="2" s="1"/>
  <c r="CA51" i="4"/>
  <c r="CA52" i="2" s="1"/>
  <c r="EO51" i="4"/>
  <c r="EO52" i="2" s="1"/>
  <c r="DO50" i="4"/>
  <c r="DO51" i="2" s="1"/>
  <c r="DK50" i="4"/>
  <c r="DK51" i="2" s="1"/>
  <c r="CT50" i="4"/>
  <c r="CT51" i="2" s="1"/>
  <c r="FH50" i="4"/>
  <c r="FH51" i="2" s="1"/>
  <c r="DE50" i="4"/>
  <c r="DE51" i="2" s="1"/>
  <c r="CP50" i="4"/>
  <c r="CP51" i="2" s="1"/>
  <c r="DA50" i="4"/>
  <c r="DA51" i="2" s="1"/>
  <c r="FD50" i="4"/>
  <c r="FD51" i="2" s="1"/>
  <c r="CK50" i="4"/>
  <c r="CK51" i="2" s="1"/>
  <c r="EY50" i="4"/>
  <c r="EY51" i="2" s="1"/>
  <c r="CV50" i="4"/>
  <c r="CV51" i="2" s="1"/>
  <c r="EI50" i="4"/>
  <c r="EI51" i="2" s="1"/>
  <c r="BJ50" i="4"/>
  <c r="BJ51" i="2" s="1"/>
  <c r="BU50" i="4"/>
  <c r="BU51" i="2" s="1"/>
  <c r="CF50" i="4"/>
  <c r="CF51" i="2" s="1"/>
  <c r="DX50" i="4"/>
  <c r="DX51" i="2" s="1"/>
  <c r="ET50" i="4"/>
  <c r="ET51" i="2" s="1"/>
  <c r="FP50" i="4"/>
  <c r="FP51" i="2" s="1"/>
  <c r="BO50" i="4"/>
  <c r="BO51" i="2" s="1"/>
  <c r="BZ50" i="4"/>
  <c r="BZ51" i="2" s="1"/>
  <c r="DR50" i="4"/>
  <c r="DR51" i="2" s="1"/>
  <c r="FJ50" i="4"/>
  <c r="FJ51" i="2" s="1"/>
  <c r="BD50" i="4"/>
  <c r="BD51" i="2" s="1"/>
  <c r="EN50" i="4"/>
  <c r="EN51" i="2" s="1"/>
  <c r="EC50" i="4"/>
  <c r="EC51" i="2" s="1"/>
  <c r="DN49" i="4"/>
  <c r="DN50" i="2" s="1"/>
  <c r="DJ49" i="4"/>
  <c r="DJ50" i="2" s="1"/>
  <c r="DD49" i="4"/>
  <c r="DD50" i="2" s="1"/>
  <c r="FG49" i="4"/>
  <c r="FG50" i="2" s="1"/>
  <c r="CS49" i="4"/>
  <c r="CS50" i="2" s="1"/>
  <c r="CZ49" i="4"/>
  <c r="CZ50" i="2" s="1"/>
  <c r="CO49" i="4"/>
  <c r="CO50" i="2" s="1"/>
  <c r="FC49" i="4"/>
  <c r="FC50" i="2" s="1"/>
  <c r="BX49" i="4"/>
  <c r="BX50" i="2" s="1"/>
  <c r="CI49" i="4"/>
  <c r="CI50" i="2" s="1"/>
  <c r="EA49" i="4"/>
  <c r="EA50" i="2" s="1"/>
  <c r="BM49" i="4"/>
  <c r="BM50" i="2" s="1"/>
  <c r="FS49" i="4"/>
  <c r="FS50" i="2" s="1"/>
  <c r="EW49" i="4"/>
  <c r="EW50" i="2" s="1"/>
  <c r="EL49" i="4"/>
  <c r="EL50" i="2" s="1"/>
  <c r="BT49" i="4"/>
  <c r="BT50" i="2" s="1"/>
  <c r="CE49" i="4"/>
  <c r="CE50" i="2" s="1"/>
  <c r="EH49" i="4"/>
  <c r="EH50" i="2" s="1"/>
  <c r="ES49" i="4"/>
  <c r="ES50" i="2" s="1"/>
  <c r="DW49" i="4"/>
  <c r="DW50" i="2" s="1"/>
  <c r="BI49" i="4"/>
  <c r="BI50" i="2" s="1"/>
  <c r="FO49" i="4"/>
  <c r="FO50" i="2" s="1"/>
  <c r="DM48" i="4"/>
  <c r="DM49" i="2" s="1"/>
  <c r="DH48" i="4"/>
  <c r="DH49" i="2" s="1"/>
  <c r="DC48" i="4"/>
  <c r="DC49" i="2" s="1"/>
  <c r="FF48" i="4"/>
  <c r="FF49" i="2" s="1"/>
  <c r="CR48" i="4"/>
  <c r="CR49" i="2" s="1"/>
  <c r="CN48" i="4"/>
  <c r="CN49" i="2" s="1"/>
  <c r="CY48" i="4"/>
  <c r="CY49" i="2" s="1"/>
  <c r="FB48" i="4"/>
  <c r="FB49" i="2" s="1"/>
  <c r="EK48" i="4"/>
  <c r="EK49" i="2" s="1"/>
  <c r="CH48" i="4"/>
  <c r="CH49" i="2" s="1"/>
  <c r="DZ48" i="4"/>
  <c r="DZ49" i="2" s="1"/>
  <c r="FR48" i="4"/>
  <c r="FR49" i="2" s="1"/>
  <c r="BW48" i="4"/>
  <c r="BW49" i="2" s="1"/>
  <c r="BL48" i="4"/>
  <c r="BL49" i="2" s="1"/>
  <c r="EV48" i="4"/>
  <c r="EV49" i="2" s="1"/>
  <c r="EG48" i="4"/>
  <c r="EG49" i="2" s="1"/>
  <c r="CD48" i="4"/>
  <c r="CD49" i="2" s="1"/>
  <c r="DV48" i="4"/>
  <c r="DV49" i="2" s="1"/>
  <c r="BS48" i="4"/>
  <c r="BS49" i="2" s="1"/>
  <c r="BH48" i="4"/>
  <c r="BH49" i="2" s="1"/>
  <c r="ER48" i="4"/>
  <c r="ER49" i="2" s="1"/>
  <c r="FN48" i="4"/>
  <c r="FN49" i="2" s="1"/>
  <c r="DP47" i="4"/>
  <c r="DP48" i="2" s="1"/>
  <c r="DL47" i="4"/>
  <c r="DL48" i="2" s="1"/>
  <c r="DG47" i="4"/>
  <c r="DG48" i="2" s="1"/>
  <c r="DB47" i="4"/>
  <c r="DB48" i="2" s="1"/>
  <c r="CQ47" i="4"/>
  <c r="CQ48" i="2" s="1"/>
  <c r="FE47" i="4"/>
  <c r="FE48" i="2" s="1"/>
  <c r="CL47" i="4"/>
  <c r="CL48" i="2" s="1"/>
  <c r="CW47" i="4"/>
  <c r="CW48" i="2" s="1"/>
  <c r="EZ47" i="4"/>
  <c r="EZ48" i="2" s="1"/>
  <c r="BV47" i="4"/>
  <c r="BV48" i="2" s="1"/>
  <c r="BK47" i="4"/>
  <c r="BK48" i="2" s="1"/>
  <c r="EU47" i="4"/>
  <c r="EU48" i="2" s="1"/>
  <c r="CG47" i="4"/>
  <c r="CG48" i="2" s="1"/>
  <c r="EJ47" i="4"/>
  <c r="EJ48" i="2" s="1"/>
  <c r="FQ47" i="4"/>
  <c r="FQ48" i="2" s="1"/>
  <c r="DY47" i="4"/>
  <c r="DY48" i="2" s="1"/>
  <c r="ED47" i="4"/>
  <c r="ED48" i="2" s="1"/>
  <c r="CA47" i="4"/>
  <c r="CA48" i="2" s="1"/>
  <c r="DS47" i="4"/>
  <c r="DS48" i="2" s="1"/>
  <c r="FK47" i="4"/>
  <c r="FK48" i="2" s="1"/>
  <c r="BE47" i="4"/>
  <c r="BE48" i="2" s="1"/>
  <c r="EO47" i="4"/>
  <c r="EO48" i="2" s="1"/>
  <c r="BP47" i="4"/>
  <c r="BP48" i="2" s="1"/>
  <c r="DO46" i="4"/>
  <c r="DO47" i="2" s="1"/>
  <c r="DK46" i="4"/>
  <c r="DK47" i="2" s="1"/>
  <c r="FH46" i="4"/>
  <c r="FH47" i="2" s="1"/>
  <c r="CT46" i="4"/>
  <c r="CT47" i="2" s="1"/>
  <c r="DE46" i="4"/>
  <c r="DE47" i="2" s="1"/>
  <c r="FD46" i="4"/>
  <c r="FD47" i="2" s="1"/>
  <c r="DA46" i="4"/>
  <c r="DA47" i="2" s="1"/>
  <c r="CP46" i="4"/>
  <c r="CP47" i="2" s="1"/>
  <c r="EY46" i="4"/>
  <c r="EY47" i="2" s="1"/>
  <c r="CV46" i="4"/>
  <c r="CV47" i="2" s="1"/>
  <c r="CK46" i="4"/>
  <c r="CK47" i="2" s="1"/>
  <c r="EI46" i="4"/>
  <c r="EI47" i="2" s="1"/>
  <c r="CF46" i="4"/>
  <c r="CF47" i="2" s="1"/>
  <c r="DX46" i="4"/>
  <c r="DX47" i="2" s="1"/>
  <c r="FP46" i="4"/>
  <c r="FP47" i="2" s="1"/>
  <c r="BJ46" i="4"/>
  <c r="BJ47" i="2" s="1"/>
  <c r="ET46" i="4"/>
  <c r="ET47" i="2" s="1"/>
  <c r="BU46" i="4"/>
  <c r="BU47" i="2" s="1"/>
  <c r="BO46" i="4"/>
  <c r="BO47" i="2" s="1"/>
  <c r="BD46" i="4"/>
  <c r="BD47" i="2" s="1"/>
  <c r="EN46" i="4"/>
  <c r="EN47" i="2" s="1"/>
  <c r="BZ46" i="4"/>
  <c r="BZ47" i="2" s="1"/>
  <c r="FJ46" i="4"/>
  <c r="FJ47" i="2" s="1"/>
  <c r="EC46" i="4"/>
  <c r="EC47" i="2" s="1"/>
  <c r="DR46" i="4"/>
  <c r="DR47" i="2" s="1"/>
  <c r="DN45" i="4"/>
  <c r="DN46" i="2" s="1"/>
  <c r="DJ45" i="4"/>
  <c r="DJ46" i="2" s="1"/>
  <c r="FG45" i="4"/>
  <c r="FG46" i="2" s="1"/>
  <c r="DD45" i="4"/>
  <c r="DD46" i="2" s="1"/>
  <c r="CS45" i="4"/>
  <c r="CS46" i="2" s="1"/>
  <c r="FC45" i="4"/>
  <c r="FC46" i="2" s="1"/>
  <c r="CO45" i="4"/>
  <c r="CO46" i="2" s="1"/>
  <c r="CZ45" i="4"/>
  <c r="CZ46" i="2" s="1"/>
  <c r="CI45" i="4"/>
  <c r="CI46" i="2" s="1"/>
  <c r="EA45" i="4"/>
  <c r="EA46" i="2" s="1"/>
  <c r="EW45" i="4"/>
  <c r="EW46" i="2" s="1"/>
  <c r="BX45" i="4"/>
  <c r="BX46" i="2" s="1"/>
  <c r="EL45" i="4"/>
  <c r="EL46" i="2" s="1"/>
  <c r="BM45" i="4"/>
  <c r="BM46" i="2" s="1"/>
  <c r="FS45" i="4"/>
  <c r="FS46" i="2" s="1"/>
  <c r="CE45" i="4"/>
  <c r="CE46" i="2" s="1"/>
  <c r="DW45" i="4"/>
  <c r="DW46" i="2" s="1"/>
  <c r="EH45" i="4"/>
  <c r="EH46" i="2" s="1"/>
  <c r="ES45" i="4"/>
  <c r="ES46" i="2" s="1"/>
  <c r="FO45" i="4"/>
  <c r="FO46" i="2" s="1"/>
  <c r="BT45" i="4"/>
  <c r="BT46" i="2" s="1"/>
  <c r="BI45" i="4"/>
  <c r="BI46" i="2" s="1"/>
  <c r="DM44" i="4"/>
  <c r="DM45" i="2" s="1"/>
  <c r="DH44" i="4"/>
  <c r="DH45" i="2" s="1"/>
  <c r="CR44" i="4"/>
  <c r="CR45" i="2" s="1"/>
  <c r="DC44" i="4"/>
  <c r="DC45" i="2" s="1"/>
  <c r="FF44" i="4"/>
  <c r="FF45" i="2" s="1"/>
  <c r="CN44" i="4"/>
  <c r="CN45" i="2" s="1"/>
  <c r="CY44" i="4"/>
  <c r="CY45" i="2" s="1"/>
  <c r="FB44" i="4"/>
  <c r="FB45" i="2" s="1"/>
  <c r="BL44" i="4"/>
  <c r="BL45" i="2" s="1"/>
  <c r="EV44" i="4"/>
  <c r="EV45" i="2" s="1"/>
  <c r="FR44" i="4"/>
  <c r="FR45" i="2" s="1"/>
  <c r="BW44" i="4"/>
  <c r="BW45" i="2" s="1"/>
  <c r="DZ44" i="4"/>
  <c r="DZ45" i="2" s="1"/>
  <c r="EK44" i="4"/>
  <c r="EK45" i="2" s="1"/>
  <c r="CH44" i="4"/>
  <c r="CH45" i="2" s="1"/>
  <c r="BH44" i="4"/>
  <c r="BH45" i="2" s="1"/>
  <c r="ER44" i="4"/>
  <c r="ER45" i="2" s="1"/>
  <c r="FN44" i="4"/>
  <c r="FN45" i="2" s="1"/>
  <c r="EG44" i="4"/>
  <c r="EG45" i="2" s="1"/>
  <c r="CD44" i="4"/>
  <c r="CD45" i="2" s="1"/>
  <c r="DV44" i="4"/>
  <c r="DV45" i="2" s="1"/>
  <c r="BS44" i="4"/>
  <c r="BS45" i="2" s="1"/>
  <c r="DP42" i="4"/>
  <c r="DP43" i="2" s="1"/>
  <c r="DL42" i="4"/>
  <c r="DG42" i="4"/>
  <c r="DG43" i="2" s="1"/>
  <c r="FE42" i="4"/>
  <c r="FE43" i="2" s="1"/>
  <c r="DB42" i="4"/>
  <c r="DB43" i="2" s="1"/>
  <c r="CQ42" i="4"/>
  <c r="CQ43" i="2" s="1"/>
  <c r="CW42" i="4"/>
  <c r="CW43" i="2" s="1"/>
  <c r="CL42" i="4"/>
  <c r="CL43" i="2" s="1"/>
  <c r="EZ42" i="4"/>
  <c r="EZ43" i="2" s="1"/>
  <c r="CG42" i="4"/>
  <c r="DY42" i="4"/>
  <c r="DY43" i="2" s="1"/>
  <c r="FQ42" i="4"/>
  <c r="FQ43" i="2" s="1"/>
  <c r="BV42" i="4"/>
  <c r="BV43" i="2" s="1"/>
  <c r="BK42" i="4"/>
  <c r="BK43" i="2" s="1"/>
  <c r="EU42" i="4"/>
  <c r="EU43" i="2" s="1"/>
  <c r="EJ42" i="4"/>
  <c r="EJ43" i="2" s="1"/>
  <c r="BE42" i="4"/>
  <c r="BE43" i="2" s="1"/>
  <c r="EO42" i="4"/>
  <c r="ED42" i="4"/>
  <c r="ED43" i="2" s="1"/>
  <c r="BP42" i="4"/>
  <c r="BP43" i="2" s="1"/>
  <c r="DS42" i="4"/>
  <c r="DS43" i="2" s="1"/>
  <c r="CA42" i="4"/>
  <c r="FK42" i="4"/>
  <c r="FK43" i="2" s="1"/>
  <c r="DO41" i="4"/>
  <c r="DO42" i="2" s="1"/>
  <c r="DK41" i="4"/>
  <c r="DK42" i="2" s="1"/>
  <c r="CT41" i="4"/>
  <c r="CT42" i="2" s="1"/>
  <c r="DE41" i="4"/>
  <c r="DE42" i="2" s="1"/>
  <c r="FH41" i="4"/>
  <c r="FH42" i="2" s="1"/>
  <c r="CP41" i="4"/>
  <c r="CP42" i="2" s="1"/>
  <c r="FD41" i="4"/>
  <c r="FD42" i="2" s="1"/>
  <c r="DA41" i="4"/>
  <c r="DA42" i="2" s="1"/>
  <c r="EY41" i="4"/>
  <c r="EY42" i="2" s="1"/>
  <c r="CK41" i="4"/>
  <c r="CK42" i="2" s="1"/>
  <c r="CV41" i="4"/>
  <c r="BJ41" i="4"/>
  <c r="BJ42" i="2" s="1"/>
  <c r="ET41" i="4"/>
  <c r="ET42" i="2" s="1"/>
  <c r="EI41" i="4"/>
  <c r="EI42" i="2" s="1"/>
  <c r="BU41" i="4"/>
  <c r="BU42" i="2" s="1"/>
  <c r="CF41" i="4"/>
  <c r="CF42" i="2" s="1"/>
  <c r="FP41" i="4"/>
  <c r="FP42" i="2" s="1"/>
  <c r="DX41" i="4"/>
  <c r="DX42" i="2" s="1"/>
  <c r="BZ41" i="4"/>
  <c r="DR41" i="4"/>
  <c r="DR42" i="2" s="1"/>
  <c r="FJ41" i="4"/>
  <c r="BO41" i="4"/>
  <c r="BO42" i="2" s="1"/>
  <c r="BD41" i="4"/>
  <c r="EN41" i="4"/>
  <c r="EN42" i="2" s="1"/>
  <c r="EC41" i="4"/>
  <c r="EC42" i="2" s="1"/>
  <c r="DN40" i="4"/>
  <c r="DN41" i="2" s="1"/>
  <c r="DJ40" i="4"/>
  <c r="DJ41" i="2" s="1"/>
  <c r="DD40" i="4"/>
  <c r="DD41" i="2" s="1"/>
  <c r="FG40" i="4"/>
  <c r="FG41" i="2" s="1"/>
  <c r="CS40" i="4"/>
  <c r="CS41" i="2" s="1"/>
  <c r="CO40" i="4"/>
  <c r="CO41" i="2" s="1"/>
  <c r="FC40" i="4"/>
  <c r="FC41" i="2" s="1"/>
  <c r="CZ40" i="4"/>
  <c r="CZ41" i="2" s="1"/>
  <c r="EA40" i="4"/>
  <c r="EA41" i="2" s="1"/>
  <c r="FS40" i="4"/>
  <c r="FS41" i="2" s="1"/>
  <c r="BM40" i="4"/>
  <c r="BM41" i="2" s="1"/>
  <c r="EL40" i="4"/>
  <c r="BX40" i="4"/>
  <c r="BX41" i="2" s="1"/>
  <c r="CI40" i="4"/>
  <c r="CI41" i="2" s="1"/>
  <c r="EW40" i="4"/>
  <c r="EW41" i="2" s="1"/>
  <c r="BT40" i="4"/>
  <c r="BT41" i="2" s="1"/>
  <c r="CE40" i="4"/>
  <c r="CE41" i="2" s="1"/>
  <c r="DW40" i="4"/>
  <c r="DW41" i="2" s="1"/>
  <c r="FO40" i="4"/>
  <c r="FO41" i="2" s="1"/>
  <c r="BI40" i="4"/>
  <c r="BI41" i="2" s="1"/>
  <c r="ES40" i="4"/>
  <c r="ES41" i="2" s="1"/>
  <c r="EH40" i="4"/>
  <c r="EH41" i="2" s="1"/>
  <c r="DM39" i="4"/>
  <c r="DM40" i="2" s="1"/>
  <c r="DH39" i="4"/>
  <c r="DH40" i="2" s="1"/>
  <c r="DC39" i="4"/>
  <c r="DC40" i="2" s="1"/>
  <c r="CR39" i="4"/>
  <c r="CR40" i="2" s="1"/>
  <c r="FF39" i="4"/>
  <c r="FF40" i="2" s="1"/>
  <c r="CY39" i="4"/>
  <c r="CN39" i="4"/>
  <c r="CN40" i="2" s="1"/>
  <c r="FB39" i="4"/>
  <c r="BW39" i="4"/>
  <c r="BW40" i="2" s="1"/>
  <c r="BL39" i="4"/>
  <c r="BL40" i="2" s="1"/>
  <c r="FR39" i="4"/>
  <c r="FR40" i="2" s="1"/>
  <c r="DZ39" i="4"/>
  <c r="DZ40" i="2" s="1"/>
  <c r="EV39" i="4"/>
  <c r="EV40" i="2" s="1"/>
  <c r="CH39" i="4"/>
  <c r="CH40" i="2" s="1"/>
  <c r="EK39" i="4"/>
  <c r="EK40" i="2" s="1"/>
  <c r="BS39" i="4"/>
  <c r="BS40" i="2" s="1"/>
  <c r="BH39" i="4"/>
  <c r="BH40" i="2" s="1"/>
  <c r="CD39" i="4"/>
  <c r="CD40" i="2" s="1"/>
  <c r="ER39" i="4"/>
  <c r="ER40" i="2" s="1"/>
  <c r="FN39" i="4"/>
  <c r="FN40" i="2" s="1"/>
  <c r="EG39" i="4"/>
  <c r="EG40" i="2" s="1"/>
  <c r="DV39" i="4"/>
  <c r="DV40" i="2" s="1"/>
  <c r="DP38" i="4"/>
  <c r="DP39" i="2" s="1"/>
  <c r="DL38" i="4"/>
  <c r="DL39" i="2" s="1"/>
  <c r="DG38" i="4"/>
  <c r="DG39" i="2" s="1"/>
  <c r="FE38" i="4"/>
  <c r="FE39" i="2" s="1"/>
  <c r="CQ38" i="4"/>
  <c r="CQ39" i="2" s="1"/>
  <c r="DB38" i="4"/>
  <c r="EZ38" i="4"/>
  <c r="EZ39" i="2" s="1"/>
  <c r="CW38" i="4"/>
  <c r="CW39" i="2" s="1"/>
  <c r="CL38" i="4"/>
  <c r="CL39" i="2" s="1"/>
  <c r="EJ38" i="4"/>
  <c r="EJ39" i="2" s="1"/>
  <c r="CG38" i="4"/>
  <c r="CG39" i="2" s="1"/>
  <c r="DY38" i="4"/>
  <c r="DY39" i="2" s="1"/>
  <c r="FQ38" i="4"/>
  <c r="FQ39" i="2" s="1"/>
  <c r="BK38" i="4"/>
  <c r="BK39" i="2" s="1"/>
  <c r="EU38" i="4"/>
  <c r="EU39" i="2" s="1"/>
  <c r="BV38" i="4"/>
  <c r="BP38" i="4"/>
  <c r="BP39" i="2" s="1"/>
  <c r="BE38" i="4"/>
  <c r="BE39" i="2" s="1"/>
  <c r="EO38" i="4"/>
  <c r="EO39" i="2" s="1"/>
  <c r="ED38" i="4"/>
  <c r="DS38" i="4"/>
  <c r="DS39" i="2" s="1"/>
  <c r="CA38" i="4"/>
  <c r="FK38" i="4"/>
  <c r="FK39" i="2" s="1"/>
  <c r="DO37" i="4"/>
  <c r="DK37" i="4"/>
  <c r="DK38" i="2" s="1"/>
  <c r="DE37" i="4"/>
  <c r="DE38" i="2" s="1"/>
  <c r="CT37" i="4"/>
  <c r="CT38" i="2" s="1"/>
  <c r="FH37" i="4"/>
  <c r="FH38" i="2" s="1"/>
  <c r="DA37" i="4"/>
  <c r="DA38" i="2" s="1"/>
  <c r="CP37" i="4"/>
  <c r="FD37" i="4"/>
  <c r="FD38" i="2" s="1"/>
  <c r="CK37" i="4"/>
  <c r="CK38" i="2" s="1"/>
  <c r="EY37" i="4"/>
  <c r="EY38" i="2" s="1"/>
  <c r="CV37" i="4"/>
  <c r="CV38" i="2" s="1"/>
  <c r="BU37" i="4"/>
  <c r="BU38" i="2" s="1"/>
  <c r="BJ37" i="4"/>
  <c r="BJ38" i="2" s="1"/>
  <c r="ET37" i="4"/>
  <c r="ET38" i="2" s="1"/>
  <c r="DX37" i="4"/>
  <c r="CF37" i="4"/>
  <c r="CF38" i="2" s="1"/>
  <c r="EI37" i="4"/>
  <c r="EI38" i="2" s="1"/>
  <c r="FP37" i="4"/>
  <c r="FP38" i="2" s="1"/>
  <c r="EC37" i="4"/>
  <c r="EC38" i="2" s="1"/>
  <c r="BZ37" i="4"/>
  <c r="BZ38" i="2" s="1"/>
  <c r="DR37" i="4"/>
  <c r="DR38" i="2" s="1"/>
  <c r="FJ37" i="4"/>
  <c r="FJ38" i="2" s="1"/>
  <c r="BO37" i="4"/>
  <c r="BD37" i="4"/>
  <c r="BD38" i="2" s="1"/>
  <c r="EN37" i="4"/>
  <c r="EN38" i="2" s="1"/>
  <c r="DN36" i="4"/>
  <c r="DN37" i="2" s="1"/>
  <c r="DJ36" i="4"/>
  <c r="DJ37" i="2" s="1"/>
  <c r="FG36" i="4"/>
  <c r="FG37" i="2" s="1"/>
  <c r="DD36" i="4"/>
  <c r="DD37" i="2" s="1"/>
  <c r="CS36" i="4"/>
  <c r="CS37" i="2" s="1"/>
  <c r="FC36" i="4"/>
  <c r="CO36" i="4"/>
  <c r="CO37" i="2" s="1"/>
  <c r="CZ36" i="4"/>
  <c r="CZ37" i="2" s="1"/>
  <c r="EL36" i="4"/>
  <c r="EL37" i="2" s="1"/>
  <c r="CI36" i="4"/>
  <c r="CI37" i="2" s="1"/>
  <c r="EA36" i="4"/>
  <c r="EA37" i="2" s="1"/>
  <c r="FS36" i="4"/>
  <c r="FS37" i="2" s="1"/>
  <c r="BM36" i="4"/>
  <c r="BM37" i="2" s="1"/>
  <c r="EW36" i="4"/>
  <c r="EW37" i="2" s="1"/>
  <c r="BX36" i="4"/>
  <c r="BX37" i="2" s="1"/>
  <c r="EH36" i="4"/>
  <c r="EH37" i="2" s="1"/>
  <c r="CE36" i="4"/>
  <c r="CE37" i="2" s="1"/>
  <c r="DW36" i="4"/>
  <c r="DW37" i="2" s="1"/>
  <c r="FO36" i="4"/>
  <c r="FO37" i="2" s="1"/>
  <c r="BT36" i="4"/>
  <c r="BT37" i="2" s="1"/>
  <c r="BI36" i="4"/>
  <c r="BI37" i="2" s="1"/>
  <c r="ES36" i="4"/>
  <c r="DH35" i="4"/>
  <c r="DH36" i="2" s="1"/>
  <c r="DC35" i="4"/>
  <c r="DC36" i="2" s="1"/>
  <c r="CR35" i="4"/>
  <c r="CR36" i="2" s="1"/>
  <c r="CY35" i="4"/>
  <c r="CY36" i="2" s="1"/>
  <c r="CN35" i="4"/>
  <c r="CN36" i="2" s="1"/>
  <c r="BW35" i="4"/>
  <c r="BW36" i="2" s="1"/>
  <c r="BL35" i="4"/>
  <c r="BL36" i="2" s="1"/>
  <c r="EV35" i="4"/>
  <c r="BS35" i="4"/>
  <c r="BS36" i="2" s="1"/>
  <c r="BH35" i="4"/>
  <c r="ER35" i="4"/>
  <c r="ER36" i="2" s="1"/>
  <c r="DP34" i="4"/>
  <c r="DP35" i="2" s="1"/>
  <c r="DL34" i="4"/>
  <c r="DL35" i="2" s="1"/>
  <c r="FE34" i="4"/>
  <c r="FE35" i="2" s="1"/>
  <c r="EZ34" i="4"/>
  <c r="EZ35" i="2" s="1"/>
  <c r="CW34" i="4"/>
  <c r="EJ34" i="4"/>
  <c r="EJ35" i="2" s="1"/>
  <c r="CG34" i="4"/>
  <c r="DY34" i="4"/>
  <c r="DY35" i="2" s="1"/>
  <c r="FQ34" i="4"/>
  <c r="BP34" i="4"/>
  <c r="BP35" i="2" s="1"/>
  <c r="BE34" i="4"/>
  <c r="BE35" i="2" s="1"/>
  <c r="EO34" i="4"/>
  <c r="EO35" i="2" s="1"/>
  <c r="DE33" i="4"/>
  <c r="CT33" i="4"/>
  <c r="CT34" i="2" s="1"/>
  <c r="DA33" i="4"/>
  <c r="DA34" i="2" s="1"/>
  <c r="CP33" i="4"/>
  <c r="CP34" i="2" s="1"/>
  <c r="CK33" i="4"/>
  <c r="CK34" i="2" s="1"/>
  <c r="BU33" i="4"/>
  <c r="BU34" i="2" s="1"/>
  <c r="BJ33" i="4"/>
  <c r="BJ34" i="2" s="1"/>
  <c r="ET33" i="4"/>
  <c r="ET34" i="2" s="1"/>
  <c r="EC33" i="4"/>
  <c r="BZ33" i="4"/>
  <c r="BZ34" i="2" s="1"/>
  <c r="DR33" i="4"/>
  <c r="DR34" i="2" s="1"/>
  <c r="FJ33" i="4"/>
  <c r="FJ34" i="2" s="1"/>
  <c r="DN32" i="4"/>
  <c r="DN33" i="2" s="1"/>
  <c r="DJ32" i="4"/>
  <c r="DJ33" i="2" s="1"/>
  <c r="FG32" i="4"/>
  <c r="FG33" i="2" s="1"/>
  <c r="FC32" i="4"/>
  <c r="FC33" i="2" s="1"/>
  <c r="EL32" i="4"/>
  <c r="CI32" i="4"/>
  <c r="CI33" i="2" s="1"/>
  <c r="EA32" i="4"/>
  <c r="EA33" i="2" s="1"/>
  <c r="FS32" i="4"/>
  <c r="FS33" i="2" s="1"/>
  <c r="BX32" i="4"/>
  <c r="BX33" i="2" s="1"/>
  <c r="EH32" i="4"/>
  <c r="EH33" i="2" s="1"/>
  <c r="CE32" i="4"/>
  <c r="CE33" i="2" s="1"/>
  <c r="DW32" i="4"/>
  <c r="DW33" i="2" s="1"/>
  <c r="FO32" i="4"/>
  <c r="BT32" i="4"/>
  <c r="BT33" i="2" s="1"/>
  <c r="DM31" i="4"/>
  <c r="DH31" i="4"/>
  <c r="DH32" i="2" s="1"/>
  <c r="DC31" i="4"/>
  <c r="DC32" i="2" s="1"/>
  <c r="CR31" i="4"/>
  <c r="CR32" i="2" s="1"/>
  <c r="CY31" i="4"/>
  <c r="CY32" i="2" s="1"/>
  <c r="CN31" i="4"/>
  <c r="CN32" i="2" s="1"/>
  <c r="BW31" i="4"/>
  <c r="BL31" i="4"/>
  <c r="BL32" i="2" s="1"/>
  <c r="EV31" i="4"/>
  <c r="EV32" i="2" s="1"/>
  <c r="EK31" i="4"/>
  <c r="EK32" i="2" s="1"/>
  <c r="BS31" i="4"/>
  <c r="BS32" i="2" s="1"/>
  <c r="BH31" i="4"/>
  <c r="BH32" i="2" s="1"/>
  <c r="ER31" i="4"/>
  <c r="ER32" i="2" s="1"/>
  <c r="EG31" i="4"/>
  <c r="EG32" i="2" s="1"/>
  <c r="DP30" i="4"/>
  <c r="DL30" i="4"/>
  <c r="DL31" i="2" s="1"/>
  <c r="FE30" i="4"/>
  <c r="DB30" i="4"/>
  <c r="DB31" i="2" s="1"/>
  <c r="EZ30" i="4"/>
  <c r="EZ31" i="2" s="1"/>
  <c r="CW30" i="4"/>
  <c r="CW31" i="2" s="1"/>
  <c r="CL30" i="4"/>
  <c r="CL31" i="2" s="1"/>
  <c r="EJ30" i="4"/>
  <c r="EJ31" i="2" s="1"/>
  <c r="CG30" i="4"/>
  <c r="DY30" i="4"/>
  <c r="DY31" i="2" s="1"/>
  <c r="FQ30" i="4"/>
  <c r="FQ31" i="2" s="1"/>
  <c r="BV30" i="4"/>
  <c r="BV31" i="2" s="1"/>
  <c r="BP30" i="4"/>
  <c r="BE30" i="4"/>
  <c r="BE31" i="2" s="1"/>
  <c r="EO30" i="4"/>
  <c r="EO31" i="2" s="1"/>
  <c r="ED30" i="4"/>
  <c r="ED31" i="2" s="1"/>
  <c r="DO29" i="4"/>
  <c r="DK29" i="4"/>
  <c r="DK30" i="2" s="1"/>
  <c r="DE29" i="4"/>
  <c r="DE30" i="2" s="1"/>
  <c r="CT29" i="4"/>
  <c r="CT30" i="2" s="1"/>
  <c r="DA29" i="4"/>
  <c r="DA30" i="2" s="1"/>
  <c r="CP29" i="4"/>
  <c r="CP30" i="2" s="1"/>
  <c r="CK29" i="4"/>
  <c r="CK30" i="2" s="1"/>
  <c r="EY29" i="4"/>
  <c r="EY30" i="2" s="1"/>
  <c r="BU29" i="4"/>
  <c r="BJ29" i="4"/>
  <c r="BJ30" i="2" s="1"/>
  <c r="ET29" i="4"/>
  <c r="EI29" i="4"/>
  <c r="EI30" i="2" s="1"/>
  <c r="EC29" i="4"/>
  <c r="EC30" i="2" s="1"/>
  <c r="BZ29" i="4"/>
  <c r="BZ30" i="2" s="1"/>
  <c r="DR29" i="4"/>
  <c r="DR30" i="2" s="1"/>
  <c r="FJ29" i="4"/>
  <c r="FJ30" i="2" s="1"/>
  <c r="BO29" i="4"/>
  <c r="DG28" i="4"/>
  <c r="DG29" i="2" s="1"/>
  <c r="DB28" i="4"/>
  <c r="DB29" i="2" s="1"/>
  <c r="CQ28" i="4"/>
  <c r="CQ29" i="2" s="1"/>
  <c r="EY28" i="4"/>
  <c r="EY29" i="2" s="1"/>
  <c r="CV28" i="4"/>
  <c r="CV29" i="2" s="1"/>
  <c r="BJ28" i="4"/>
  <c r="BJ29" i="2" s="1"/>
  <c r="ET28" i="4"/>
  <c r="ET29" i="2" s="1"/>
  <c r="EI28" i="4"/>
  <c r="CF28" i="4"/>
  <c r="CF29" i="2" s="1"/>
  <c r="DX28" i="4"/>
  <c r="DX29" i="2" s="1"/>
  <c r="FP28" i="4"/>
  <c r="FP29" i="2" s="1"/>
  <c r="BZ28" i="4"/>
  <c r="BZ29" i="2" s="1"/>
  <c r="DR28" i="4"/>
  <c r="DR29" i="2" s="1"/>
  <c r="FJ28" i="4"/>
  <c r="FJ29" i="2" s="1"/>
  <c r="BO28" i="4"/>
  <c r="BO29" i="2" s="1"/>
  <c r="BD28" i="4"/>
  <c r="EN28" i="4"/>
  <c r="EN29" i="2" s="1"/>
  <c r="FG27" i="4"/>
  <c r="FG28" i="2" s="1"/>
  <c r="DD27" i="4"/>
  <c r="DD28" i="2" s="1"/>
  <c r="CS27" i="4"/>
  <c r="CS28" i="2" s="1"/>
  <c r="FC27" i="4"/>
  <c r="FC28" i="2" s="1"/>
  <c r="CZ27" i="4"/>
  <c r="CZ28" i="2" s="1"/>
  <c r="CO27" i="4"/>
  <c r="CO28" i="2" s="1"/>
  <c r="BM27" i="4"/>
  <c r="BM28" i="2" s="1"/>
  <c r="CI27" i="4"/>
  <c r="CI28" i="2" s="1"/>
  <c r="EA27" i="4"/>
  <c r="EA28" i="2" s="1"/>
  <c r="FS27" i="4"/>
  <c r="FS28" i="2" s="1"/>
  <c r="BX27" i="4"/>
  <c r="EW27" i="4"/>
  <c r="EW28" i="2" s="1"/>
  <c r="CE27" i="4"/>
  <c r="CE28" i="2" s="1"/>
  <c r="DW27" i="4"/>
  <c r="DW28" i="2" s="1"/>
  <c r="FO27" i="4"/>
  <c r="BT27" i="4"/>
  <c r="BT28" i="2" s="1"/>
  <c r="BI27" i="4"/>
  <c r="BI28" i="2" s="1"/>
  <c r="ES27" i="4"/>
  <c r="ES28" i="2" s="1"/>
  <c r="DM26" i="4"/>
  <c r="DM27" i="2" s="1"/>
  <c r="DH26" i="4"/>
  <c r="DH27" i="2" s="1"/>
  <c r="DC26" i="4"/>
  <c r="DC27" i="2" s="1"/>
  <c r="CR26" i="4"/>
  <c r="CR27" i="2" s="1"/>
  <c r="FF26" i="4"/>
  <c r="FF27" i="2" s="1"/>
  <c r="CY26" i="4"/>
  <c r="CY27" i="2" s="1"/>
  <c r="CN26" i="4"/>
  <c r="CN27" i="2" s="1"/>
  <c r="BW26" i="4"/>
  <c r="BW27" i="2" s="1"/>
  <c r="BL26" i="4"/>
  <c r="BL27" i="2" s="1"/>
  <c r="EV26" i="4"/>
  <c r="EV27" i="2" s="1"/>
  <c r="CH26" i="4"/>
  <c r="CH27" i="2" s="1"/>
  <c r="FR26" i="4"/>
  <c r="FR27" i="2" s="1"/>
  <c r="EK26" i="4"/>
  <c r="DZ26" i="4"/>
  <c r="DZ27" i="2" s="1"/>
  <c r="BS26" i="4"/>
  <c r="BS27" i="2" s="1"/>
  <c r="BH26" i="4"/>
  <c r="BH27" i="2" s="1"/>
  <c r="ER26" i="4"/>
  <c r="ER27" i="2" s="1"/>
  <c r="DV26" i="4"/>
  <c r="DV27" i="2" s="1"/>
  <c r="CD26" i="4"/>
  <c r="CD27" i="2" s="1"/>
  <c r="FN26" i="4"/>
  <c r="FN27" i="2" s="1"/>
  <c r="DO24" i="4"/>
  <c r="DK24" i="4"/>
  <c r="DK25" i="2" s="1"/>
  <c r="DE24" i="4"/>
  <c r="DE25" i="2" s="1"/>
  <c r="CT24" i="4"/>
  <c r="CT25" i="2" s="1"/>
  <c r="FH24" i="4"/>
  <c r="FH25" i="2" s="1"/>
  <c r="DA24" i="4"/>
  <c r="DA25" i="2" s="1"/>
  <c r="CP24" i="4"/>
  <c r="CP25" i="2" s="1"/>
  <c r="FD24" i="4"/>
  <c r="FD25" i="2" s="1"/>
  <c r="CV24" i="4"/>
  <c r="CV25" i="2" s="1"/>
  <c r="CK24" i="4"/>
  <c r="CK25" i="2" s="1"/>
  <c r="EY24" i="4"/>
  <c r="CF24" i="4"/>
  <c r="CF25" i="2" s="1"/>
  <c r="BU24" i="4"/>
  <c r="BU25" i="2" s="1"/>
  <c r="BJ24" i="4"/>
  <c r="BJ25" i="2" s="1"/>
  <c r="ET24" i="4"/>
  <c r="EI24" i="4"/>
  <c r="EI25" i="2" s="1"/>
  <c r="FP24" i="4"/>
  <c r="DX24" i="4"/>
  <c r="DX25" i="2" s="1"/>
  <c r="BD24" i="4"/>
  <c r="BD25" i="2" s="1"/>
  <c r="EC24" i="4"/>
  <c r="EC25" i="2" s="1"/>
  <c r="BZ24" i="4"/>
  <c r="BZ25" i="2" s="1"/>
  <c r="DR24" i="4"/>
  <c r="DR25" i="2" s="1"/>
  <c r="FJ24" i="4"/>
  <c r="FJ25" i="2" s="1"/>
  <c r="BO24" i="4"/>
  <c r="BO25" i="2" s="1"/>
  <c r="EN24" i="4"/>
  <c r="EN25" i="2" s="1"/>
  <c r="DN23" i="4"/>
  <c r="DN24" i="2" s="1"/>
  <c r="DJ23" i="4"/>
  <c r="CS23" i="4"/>
  <c r="CS24" i="2" s="1"/>
  <c r="FG23" i="4"/>
  <c r="FG24" i="2" s="1"/>
  <c r="DD23" i="4"/>
  <c r="DD24" i="2" s="1"/>
  <c r="CO23" i="4"/>
  <c r="CO24" i="2" s="1"/>
  <c r="FC23" i="4"/>
  <c r="FC24" i="2" s="1"/>
  <c r="CZ23" i="4"/>
  <c r="BM23" i="4"/>
  <c r="BM24" i="2" s="1"/>
  <c r="EW23" i="4"/>
  <c r="EW24" i="2" s="1"/>
  <c r="EL23" i="4"/>
  <c r="EL24" i="2" s="1"/>
  <c r="CI23" i="4"/>
  <c r="CI24" i="2" s="1"/>
  <c r="EA23" i="4"/>
  <c r="EA24" i="2" s="1"/>
  <c r="FS23" i="4"/>
  <c r="FS24" i="2" s="1"/>
  <c r="BX23" i="4"/>
  <c r="BX24" i="2" s="1"/>
  <c r="BI23" i="4"/>
  <c r="ES23" i="4"/>
  <c r="ES24" i="2" s="1"/>
  <c r="EH23" i="4"/>
  <c r="CE23" i="4"/>
  <c r="CE24" i="2" s="1"/>
  <c r="DW23" i="4"/>
  <c r="FO23" i="4"/>
  <c r="FO24" i="2" s="1"/>
  <c r="BT23" i="4"/>
  <c r="BT24" i="2" s="1"/>
  <c r="DM22" i="4"/>
  <c r="DH22" i="4"/>
  <c r="FF22" i="4"/>
  <c r="FF23" i="2" s="1"/>
  <c r="DC22" i="4"/>
  <c r="DC23" i="2" s="1"/>
  <c r="CR22" i="4"/>
  <c r="CR23" i="2" s="1"/>
  <c r="FB22" i="4"/>
  <c r="FB23" i="2" s="1"/>
  <c r="CY22" i="4"/>
  <c r="CY23" i="2" s="1"/>
  <c r="CN22" i="4"/>
  <c r="CN23" i="2" s="1"/>
  <c r="CH22" i="4"/>
  <c r="CH23" i="2" s="1"/>
  <c r="DZ22" i="4"/>
  <c r="FR22" i="4"/>
  <c r="FR23" i="2" s="1"/>
  <c r="BW22" i="4"/>
  <c r="BL22" i="4"/>
  <c r="BL23" i="2" s="1"/>
  <c r="EV22" i="4"/>
  <c r="EV23" i="2" s="1"/>
  <c r="EK22" i="4"/>
  <c r="EK23" i="2" s="1"/>
  <c r="CD22" i="4"/>
  <c r="CD23" i="2" s="1"/>
  <c r="DV22" i="4"/>
  <c r="DV23" i="2" s="1"/>
  <c r="FN22" i="4"/>
  <c r="BS22" i="4"/>
  <c r="BS23" i="2" s="1"/>
  <c r="BH22" i="4"/>
  <c r="ER22" i="4"/>
  <c r="ER23" i="2" s="1"/>
  <c r="EG22" i="4"/>
  <c r="EG23" i="2" s="1"/>
  <c r="DP21" i="4"/>
  <c r="DP22" i="2" s="1"/>
  <c r="DL21" i="4"/>
  <c r="DL22" i="2" s="1"/>
  <c r="DG21" i="4"/>
  <c r="DG22" i="2" s="1"/>
  <c r="CQ21" i="4"/>
  <c r="CQ22" i="2" s="1"/>
  <c r="FE21" i="4"/>
  <c r="FE22" i="2" s="1"/>
  <c r="DB21" i="4"/>
  <c r="DB22" i="2" s="1"/>
  <c r="EZ21" i="4"/>
  <c r="EZ22" i="2" s="1"/>
  <c r="CW21" i="4"/>
  <c r="CW22" i="2" s="1"/>
  <c r="CL21" i="4"/>
  <c r="CL22" i="2" s="1"/>
  <c r="BK21" i="4"/>
  <c r="BK22" i="2" s="1"/>
  <c r="EU21" i="4"/>
  <c r="EJ21" i="4"/>
  <c r="EJ22" i="2" s="1"/>
  <c r="CG21" i="4"/>
  <c r="CG22" i="2" s="1"/>
  <c r="DY21" i="4"/>
  <c r="DY22" i="2" s="1"/>
  <c r="FQ21" i="4"/>
  <c r="FQ22" i="2" s="1"/>
  <c r="BV21" i="4"/>
  <c r="BV22" i="2" s="1"/>
  <c r="CA21" i="4"/>
  <c r="CA22" i="2" s="1"/>
  <c r="DS21" i="4"/>
  <c r="DS22" i="2" s="1"/>
  <c r="FK21" i="4"/>
  <c r="BP21" i="4"/>
  <c r="BE21" i="4"/>
  <c r="BE22" i="2" s="1"/>
  <c r="EO21" i="4"/>
  <c r="EO22" i="2" s="1"/>
  <c r="ED21" i="4"/>
  <c r="ED22" i="2" s="1"/>
  <c r="FD20" i="4"/>
  <c r="FD21" i="2" s="1"/>
  <c r="DA20" i="4"/>
  <c r="DA21" i="2" s="1"/>
  <c r="CP20" i="4"/>
  <c r="CP21" i="2" s="1"/>
  <c r="DO19" i="4"/>
  <c r="DO20" i="2" s="1"/>
  <c r="DK19" i="4"/>
  <c r="DE19" i="4"/>
  <c r="DE20" i="2" s="1"/>
  <c r="CT19" i="4"/>
  <c r="CT20" i="2" s="1"/>
  <c r="FH19" i="4"/>
  <c r="FH20" i="2" s="1"/>
  <c r="DA19" i="4"/>
  <c r="DA20" i="2" s="1"/>
  <c r="CP19" i="4"/>
  <c r="CP20" i="2" s="1"/>
  <c r="FD19" i="4"/>
  <c r="FD20" i="2" s="1"/>
  <c r="CK19" i="4"/>
  <c r="CK20" i="2" s="1"/>
  <c r="EY19" i="4"/>
  <c r="CV19" i="4"/>
  <c r="CV20" i="2" s="1"/>
  <c r="BU19" i="4"/>
  <c r="BJ19" i="4"/>
  <c r="BJ20" i="2" s="1"/>
  <c r="ET19" i="4"/>
  <c r="ET20" i="2" s="1"/>
  <c r="EI19" i="4"/>
  <c r="EI20" i="2" s="1"/>
  <c r="DX19" i="4"/>
  <c r="DX20" i="2" s="1"/>
  <c r="FP19" i="4"/>
  <c r="CF19" i="4"/>
  <c r="CF20" i="2" s="1"/>
  <c r="EC19" i="4"/>
  <c r="EC20" i="2" s="1"/>
  <c r="BZ19" i="4"/>
  <c r="DR19" i="4"/>
  <c r="DR20" i="2" s="1"/>
  <c r="FJ19" i="4"/>
  <c r="FJ20" i="2" s="1"/>
  <c r="BO19" i="4"/>
  <c r="BO20" i="2" s="1"/>
  <c r="BD19" i="4"/>
  <c r="BD20" i="2" s="1"/>
  <c r="EN19" i="4"/>
  <c r="EN20" i="2" s="1"/>
  <c r="DN18" i="4"/>
  <c r="DJ18" i="4"/>
  <c r="DJ19" i="2" s="1"/>
  <c r="FG18" i="4"/>
  <c r="FG19" i="2" s="1"/>
  <c r="DD18" i="4"/>
  <c r="DD19" i="2" s="1"/>
  <c r="CS18" i="4"/>
  <c r="CS19" i="2" s="1"/>
  <c r="FC18" i="4"/>
  <c r="FC19" i="2" s="1"/>
  <c r="CZ18" i="4"/>
  <c r="CZ19" i="2" s="1"/>
  <c r="CO18" i="4"/>
  <c r="CO19" i="2" s="1"/>
  <c r="EL18" i="4"/>
  <c r="CI18" i="4"/>
  <c r="CI19" i="2" s="1"/>
  <c r="EA18" i="4"/>
  <c r="EA19" i="2" s="1"/>
  <c r="FS18" i="4"/>
  <c r="FS19" i="2" s="1"/>
  <c r="BX18" i="4"/>
  <c r="BX19" i="2" s="1"/>
  <c r="BM18" i="4"/>
  <c r="BM19" i="2" s="1"/>
  <c r="EW18" i="4"/>
  <c r="EW19" i="2" s="1"/>
  <c r="EH18" i="4"/>
  <c r="EH19" i="2" s="1"/>
  <c r="CE18" i="4"/>
  <c r="DW18" i="4"/>
  <c r="DW19" i="2" s="1"/>
  <c r="FO18" i="4"/>
  <c r="FO19" i="2" s="1"/>
  <c r="BT18" i="4"/>
  <c r="BT19" i="2" s="1"/>
  <c r="BI18" i="4"/>
  <c r="BI19" i="2" s="1"/>
  <c r="ES18" i="4"/>
  <c r="ES19" i="2" s="1"/>
  <c r="DM17" i="4"/>
  <c r="DM18" i="2" s="1"/>
  <c r="DH17" i="4"/>
  <c r="DH18" i="2" s="1"/>
  <c r="DC17" i="4"/>
  <c r="CR17" i="4"/>
  <c r="CR18" i="2" s="1"/>
  <c r="FF17" i="4"/>
  <c r="FF18" i="2" s="1"/>
  <c r="CY17" i="4"/>
  <c r="CY18" i="2" s="1"/>
  <c r="CN17" i="4"/>
  <c r="FB17" i="4"/>
  <c r="FB18" i="2" s="1"/>
  <c r="BW17" i="4"/>
  <c r="BW18" i="2" s="1"/>
  <c r="BL17" i="4"/>
  <c r="BL18" i="2" s="1"/>
  <c r="EV17" i="4"/>
  <c r="EV18" i="2" s="1"/>
  <c r="EK17" i="4"/>
  <c r="EK18" i="2" s="1"/>
  <c r="FR17" i="4"/>
  <c r="FR18" i="2" s="1"/>
  <c r="CH17" i="4"/>
  <c r="CH18" i="2" s="1"/>
  <c r="DZ17" i="4"/>
  <c r="DZ18" i="2" s="1"/>
  <c r="BS17" i="4"/>
  <c r="BS18" i="2" s="1"/>
  <c r="BH17" i="4"/>
  <c r="BH18" i="2" s="1"/>
  <c r="ER17" i="4"/>
  <c r="ER18" i="2" s="1"/>
  <c r="EG17" i="4"/>
  <c r="CD17" i="4"/>
  <c r="CD18" i="2" s="1"/>
  <c r="DV17" i="4"/>
  <c r="DV18" i="2" s="1"/>
  <c r="FN17" i="4"/>
  <c r="FN18" i="2" s="1"/>
  <c r="DP16" i="4"/>
  <c r="DP17" i="2" s="1"/>
  <c r="DL16" i="4"/>
  <c r="DL17" i="2" s="1"/>
  <c r="DG16" i="4"/>
  <c r="DG17" i="2" s="1"/>
  <c r="FE16" i="4"/>
  <c r="FE17" i="2" s="1"/>
  <c r="DB16" i="4"/>
  <c r="CQ16" i="4"/>
  <c r="CQ17" i="2" s="1"/>
  <c r="EZ16" i="4"/>
  <c r="CW16" i="4"/>
  <c r="CW17" i="2" s="1"/>
  <c r="CL16" i="4"/>
  <c r="CL17" i="2" s="1"/>
  <c r="EJ16" i="4"/>
  <c r="EJ17" i="2" s="1"/>
  <c r="CG16" i="4"/>
  <c r="CG17" i="2" s="1"/>
  <c r="DY16" i="4"/>
  <c r="DY17" i="2" s="1"/>
  <c r="FQ16" i="4"/>
  <c r="BV16" i="4"/>
  <c r="BV17" i="2" s="1"/>
  <c r="EU16" i="4"/>
  <c r="EU17" i="2" s="1"/>
  <c r="BK16" i="4"/>
  <c r="BK17" i="2" s="1"/>
  <c r="BE16" i="4"/>
  <c r="BE17" i="2" s="1"/>
  <c r="BP16" i="4"/>
  <c r="BP17" i="2" s="1"/>
  <c r="EO16" i="4"/>
  <c r="EO17" i="2" s="1"/>
  <c r="ED16" i="4"/>
  <c r="ED17" i="2" s="1"/>
  <c r="CA16" i="4"/>
  <c r="DS16" i="4"/>
  <c r="DS17" i="2" s="1"/>
  <c r="FK16" i="4"/>
  <c r="DO15" i="4"/>
  <c r="DO16" i="2" s="1"/>
  <c r="DK15" i="4"/>
  <c r="DK16" i="2" s="1"/>
  <c r="DE15" i="4"/>
  <c r="DE16" i="2" s="1"/>
  <c r="CT15" i="4"/>
  <c r="CT16" i="2" s="1"/>
  <c r="FH15" i="4"/>
  <c r="FH16" i="2" s="1"/>
  <c r="DA15" i="4"/>
  <c r="CP15" i="4"/>
  <c r="CP16" i="2" s="1"/>
  <c r="FD15" i="4"/>
  <c r="FD16" i="2" s="1"/>
  <c r="CK15" i="4"/>
  <c r="CK16" i="2" s="1"/>
  <c r="CV15" i="4"/>
  <c r="CV16" i="2" s="1"/>
  <c r="EY15" i="4"/>
  <c r="EY16" i="2" s="1"/>
  <c r="BU15" i="4"/>
  <c r="BU16" i="2" s="1"/>
  <c r="BJ15" i="4"/>
  <c r="BJ16" i="2" s="1"/>
  <c r="ET15" i="4"/>
  <c r="ET16" i="2" s="1"/>
  <c r="CF15" i="4"/>
  <c r="CF16" i="2" s="1"/>
  <c r="FP15" i="4"/>
  <c r="DX15" i="4"/>
  <c r="DX16" i="2" s="1"/>
  <c r="EI15" i="4"/>
  <c r="EI16" i="2" s="1"/>
  <c r="EC15" i="4"/>
  <c r="EC16" i="2" s="1"/>
  <c r="BZ15" i="4"/>
  <c r="DR15" i="4"/>
  <c r="FJ15" i="4"/>
  <c r="BO15" i="4"/>
  <c r="BO16" i="2" s="1"/>
  <c r="BD15" i="4"/>
  <c r="BD16" i="2" s="1"/>
  <c r="EN15" i="4"/>
  <c r="EN16" i="2" s="1"/>
  <c r="DN14" i="4"/>
  <c r="DJ14" i="4"/>
  <c r="DJ15" i="2" s="1"/>
  <c r="FG14" i="4"/>
  <c r="FG15" i="2" s="1"/>
  <c r="DD14" i="4"/>
  <c r="DD15" i="2" s="1"/>
  <c r="CS14" i="4"/>
  <c r="FC14" i="4"/>
  <c r="FC15" i="2" s="1"/>
  <c r="CZ14" i="4"/>
  <c r="CZ15" i="2" s="1"/>
  <c r="CO14" i="4"/>
  <c r="CO15" i="2" s="1"/>
  <c r="EL14" i="4"/>
  <c r="EL15" i="2" s="1"/>
  <c r="CI14" i="4"/>
  <c r="CI15" i="2" s="1"/>
  <c r="EA14" i="4"/>
  <c r="EA15" i="2" s="1"/>
  <c r="FS14" i="4"/>
  <c r="FS15" i="2" s="1"/>
  <c r="BM14" i="4"/>
  <c r="EW14" i="4"/>
  <c r="EW15" i="2" s="1"/>
  <c r="BX14" i="4"/>
  <c r="EH14" i="4"/>
  <c r="EH15" i="2" s="1"/>
  <c r="CE14" i="4"/>
  <c r="CE15" i="2" s="1"/>
  <c r="DW14" i="4"/>
  <c r="DW15" i="2" s="1"/>
  <c r="FO14" i="4"/>
  <c r="FO15" i="2" s="1"/>
  <c r="BT14" i="4"/>
  <c r="BT15" i="2" s="1"/>
  <c r="BI14" i="4"/>
  <c r="ES14" i="4"/>
  <c r="ES15" i="2" s="1"/>
  <c r="DM13" i="4"/>
  <c r="DM14" i="2" s="1"/>
  <c r="DH13" i="4"/>
  <c r="DH14" i="2" s="1"/>
  <c r="DC13" i="4"/>
  <c r="DC14" i="2" s="1"/>
  <c r="CR13" i="4"/>
  <c r="CR14" i="2" s="1"/>
  <c r="FF13" i="4"/>
  <c r="CY13" i="4"/>
  <c r="CY14" i="2" s="1"/>
  <c r="FB13" i="4"/>
  <c r="CN13" i="4"/>
  <c r="CN14" i="2" s="1"/>
  <c r="BW13" i="4"/>
  <c r="CH13" i="4"/>
  <c r="CH14" i="2" s="1"/>
  <c r="EV13" i="4"/>
  <c r="EV14" i="2" s="1"/>
  <c r="BL13" i="4"/>
  <c r="BL14" i="2" s="1"/>
  <c r="FR13" i="4"/>
  <c r="FR14" i="2" s="1"/>
  <c r="EK13" i="4"/>
  <c r="EK14" i="2" s="1"/>
  <c r="DZ13" i="4"/>
  <c r="BH13" i="4"/>
  <c r="BH14" i="2" s="1"/>
  <c r="BS13" i="4"/>
  <c r="ER13" i="4"/>
  <c r="ER14" i="2" s="1"/>
  <c r="EG13" i="4"/>
  <c r="EG14" i="2" s="1"/>
  <c r="CD13" i="4"/>
  <c r="CD14" i="2" s="1"/>
  <c r="DV13" i="4"/>
  <c r="DV14" i="2" s="1"/>
  <c r="FN13" i="4"/>
  <c r="FN14" i="2" s="1"/>
  <c r="DP12" i="4"/>
  <c r="DP13" i="2" s="1"/>
  <c r="DL12" i="4"/>
  <c r="DL13" i="2" s="1"/>
  <c r="DG12" i="4"/>
  <c r="DG13" i="2" s="1"/>
  <c r="DB12" i="4"/>
  <c r="DB13" i="2" s="1"/>
  <c r="FE12" i="4"/>
  <c r="CQ12" i="4"/>
  <c r="CQ13" i="2" s="1"/>
  <c r="CL12" i="4"/>
  <c r="CW12" i="4"/>
  <c r="EZ12" i="4"/>
  <c r="BV12" i="4"/>
  <c r="BV13" i="2" s="1"/>
  <c r="CG12" i="4"/>
  <c r="CG13" i="2" s="1"/>
  <c r="EU12" i="4"/>
  <c r="EU13" i="2" s="1"/>
  <c r="BK12" i="4"/>
  <c r="BK13" i="2" s="1"/>
  <c r="EJ12" i="4"/>
  <c r="EJ13" i="2" s="1"/>
  <c r="DY12" i="4"/>
  <c r="DY13" i="2" s="1"/>
  <c r="FQ12" i="4"/>
  <c r="FQ13" i="2" s="1"/>
  <c r="ED12" i="4"/>
  <c r="BE12" i="4"/>
  <c r="BE13" i="2" s="1"/>
  <c r="FK12" i="4"/>
  <c r="DS12" i="4"/>
  <c r="DS13" i="2" s="1"/>
  <c r="BP12" i="4"/>
  <c r="BP13" i="2" s="1"/>
  <c r="CA12" i="4"/>
  <c r="CA13" i="2" s="1"/>
  <c r="EO12" i="4"/>
  <c r="DO11" i="4"/>
  <c r="DO12" i="2" s="1"/>
  <c r="DK11" i="4"/>
  <c r="CT11" i="4"/>
  <c r="CT12" i="2" s="1"/>
  <c r="FH11" i="4"/>
  <c r="FH12" i="2" s="1"/>
  <c r="DE11" i="4"/>
  <c r="DE12" i="2" s="1"/>
  <c r="DA11" i="4"/>
  <c r="FD11" i="4"/>
  <c r="FD12" i="2" s="1"/>
  <c r="CP11" i="4"/>
  <c r="CP12" i="2" s="1"/>
  <c r="EY11" i="4"/>
  <c r="EY12" i="2" s="1"/>
  <c r="CV11" i="4"/>
  <c r="CV12" i="2" s="1"/>
  <c r="CK11" i="4"/>
  <c r="CK12" i="2" s="1"/>
  <c r="EI11" i="4"/>
  <c r="EI12" i="2" s="1"/>
  <c r="ET11" i="4"/>
  <c r="ET12" i="2" s="1"/>
  <c r="FP11" i="4"/>
  <c r="FP12" i="2" s="1"/>
  <c r="DX11" i="4"/>
  <c r="DX12" i="2" s="1"/>
  <c r="BJ11" i="4"/>
  <c r="BJ12" i="2" s="1"/>
  <c r="BU11" i="4"/>
  <c r="BU12" i="2" s="1"/>
  <c r="CF11" i="4"/>
  <c r="BO11" i="4"/>
  <c r="BO12" i="2" s="1"/>
  <c r="FJ11" i="4"/>
  <c r="BD11" i="4"/>
  <c r="BD12" i="2" s="1"/>
  <c r="DR11" i="4"/>
  <c r="DR12" i="2" s="1"/>
  <c r="EC11" i="4"/>
  <c r="EC12" i="2" s="1"/>
  <c r="BZ11" i="4"/>
  <c r="BZ12" i="2" s="1"/>
  <c r="EN11" i="4"/>
  <c r="EN12" i="2" s="1"/>
  <c r="DN10" i="4"/>
  <c r="DN11" i="2" s="1"/>
  <c r="DJ10" i="4"/>
  <c r="DD10" i="4"/>
  <c r="DD11" i="2" s="1"/>
  <c r="CS10" i="4"/>
  <c r="CS11" i="2" s="1"/>
  <c r="FG10" i="4"/>
  <c r="FG11" i="2" s="1"/>
  <c r="CZ10" i="4"/>
  <c r="CZ11" i="2" s="1"/>
  <c r="CO10" i="4"/>
  <c r="CO11" i="2" s="1"/>
  <c r="FC10" i="4"/>
  <c r="BX10" i="4"/>
  <c r="EA10" i="4"/>
  <c r="EA11" i="2" s="1"/>
  <c r="CI10" i="4"/>
  <c r="EL10" i="4"/>
  <c r="EL11" i="2" s="1"/>
  <c r="EW10" i="4"/>
  <c r="EW11" i="2" s="1"/>
  <c r="FS10" i="4"/>
  <c r="FS11" i="2" s="1"/>
  <c r="BM10" i="4"/>
  <c r="BM11" i="2" s="1"/>
  <c r="BT10" i="4"/>
  <c r="BT11" i="2" s="1"/>
  <c r="BI10" i="4"/>
  <c r="FO10" i="4"/>
  <c r="FO11" i="2" s="1"/>
  <c r="DW10" i="4"/>
  <c r="CE10" i="4"/>
  <c r="CE11" i="2" s="1"/>
  <c r="EH10" i="4"/>
  <c r="EH11" i="2" s="1"/>
  <c r="ES10" i="4"/>
  <c r="ES11" i="2" s="1"/>
  <c r="DM9" i="4"/>
  <c r="DM10" i="2" s="1"/>
  <c r="DH9" i="4"/>
  <c r="DH10" i="2" s="1"/>
  <c r="CR9" i="4"/>
  <c r="DC9" i="4"/>
  <c r="DC10" i="2" s="1"/>
  <c r="FF9" i="4"/>
  <c r="CY9" i="4"/>
  <c r="CY10" i="2" s="1"/>
  <c r="FB9" i="4"/>
  <c r="FB10" i="2" s="1"/>
  <c r="CN9" i="4"/>
  <c r="CN10" i="2" s="1"/>
  <c r="CH9" i="4"/>
  <c r="CH10" i="2" s="1"/>
  <c r="EK9" i="4"/>
  <c r="EK10" i="2" s="1"/>
  <c r="EV9" i="4"/>
  <c r="BW9" i="4"/>
  <c r="BW10" i="2" s="1"/>
  <c r="FR9" i="4"/>
  <c r="FR10" i="2" s="1"/>
  <c r="BL9" i="4"/>
  <c r="BL10" i="2" s="1"/>
  <c r="DZ9" i="4"/>
  <c r="DZ10" i="2" s="1"/>
  <c r="BS9" i="4"/>
  <c r="BS10" i="2" s="1"/>
  <c r="EG9" i="4"/>
  <c r="EG10" i="2" s="1"/>
  <c r="DV9" i="4"/>
  <c r="DV10" i="2" s="1"/>
  <c r="BH9" i="4"/>
  <c r="ER9" i="4"/>
  <c r="ER10" i="2" s="1"/>
  <c r="CD9" i="4"/>
  <c r="FN9" i="4"/>
  <c r="FN10" i="2" s="1"/>
  <c r="CC9" i="4"/>
  <c r="CC10" i="2" s="1"/>
  <c r="DU9" i="4"/>
  <c r="DU10" i="2" s="1"/>
  <c r="FM9" i="4"/>
  <c r="FM10" i="2" s="1"/>
  <c r="BG9" i="4"/>
  <c r="BG10" i="2" s="1"/>
  <c r="EF9" i="4"/>
  <c r="EF10" i="2" s="1"/>
  <c r="EQ9" i="4"/>
  <c r="EQ10" i="2" s="1"/>
  <c r="BR9" i="4"/>
  <c r="BR10" i="2" s="1"/>
  <c r="CC15" i="4"/>
  <c r="CC16" i="2" s="1"/>
  <c r="DU15" i="4"/>
  <c r="FM15" i="4"/>
  <c r="FM16" i="2" s="1"/>
  <c r="BR15" i="4"/>
  <c r="BR16" i="2" s="1"/>
  <c r="BG15" i="4"/>
  <c r="EQ15" i="4"/>
  <c r="EF15" i="4"/>
  <c r="EF16" i="2" s="1"/>
  <c r="BR32" i="4"/>
  <c r="BG32" i="4"/>
  <c r="BG33" i="2" s="1"/>
  <c r="EQ32" i="4"/>
  <c r="EQ33" i="2" s="1"/>
  <c r="BR36" i="4"/>
  <c r="BR37" i="2" s="1"/>
  <c r="BG36" i="4"/>
  <c r="BG37" i="2" s="1"/>
  <c r="EQ36" i="4"/>
  <c r="EQ37" i="2" s="1"/>
  <c r="CC36" i="4"/>
  <c r="EF36" i="4"/>
  <c r="EF37" i="2" s="1"/>
  <c r="FM36" i="4"/>
  <c r="DU36" i="4"/>
  <c r="DU37" i="2" s="1"/>
  <c r="CC42" i="4"/>
  <c r="CC43" i="2" s="1"/>
  <c r="DU42" i="4"/>
  <c r="DU43" i="2" s="1"/>
  <c r="FM42" i="4"/>
  <c r="FM43" i="2" s="1"/>
  <c r="BR42" i="4"/>
  <c r="BR43" i="2" s="1"/>
  <c r="EF42" i="4"/>
  <c r="EQ42" i="4"/>
  <c r="EQ43" i="2" s="1"/>
  <c r="BG42" i="4"/>
  <c r="BR47" i="4"/>
  <c r="BR48" i="2" s="1"/>
  <c r="BG47" i="4"/>
  <c r="BG48" i="2" s="1"/>
  <c r="EQ47" i="4"/>
  <c r="EQ48" i="2" s="1"/>
  <c r="DU47" i="4"/>
  <c r="DU48" i="2" s="1"/>
  <c r="FM47" i="4"/>
  <c r="FM48" i="2" s="1"/>
  <c r="CC47" i="4"/>
  <c r="CC48" i="2" s="1"/>
  <c r="EF47" i="4"/>
  <c r="EF48" i="2" s="1"/>
  <c r="BG17" i="4"/>
  <c r="BG18" i="2" s="1"/>
  <c r="EQ17" i="4"/>
  <c r="EQ18" i="2" s="1"/>
  <c r="EF17" i="4"/>
  <c r="EF18" i="2" s="1"/>
  <c r="CC17" i="4"/>
  <c r="CC18" i="2" s="1"/>
  <c r="DU17" i="4"/>
  <c r="DU18" i="2" s="1"/>
  <c r="FM17" i="4"/>
  <c r="FM18" i="2" s="1"/>
  <c r="BR17" i="4"/>
  <c r="BG21" i="4"/>
  <c r="BG22" i="2" s="1"/>
  <c r="EQ21" i="4"/>
  <c r="EF21" i="4"/>
  <c r="EF22" i="2" s="1"/>
  <c r="CC21" i="4"/>
  <c r="CC22" i="2" s="1"/>
  <c r="DU21" i="4"/>
  <c r="DU22" i="2" s="1"/>
  <c r="FM21" i="4"/>
  <c r="FM22" i="2" s="1"/>
  <c r="BR21" i="4"/>
  <c r="BR22" i="2" s="1"/>
  <c r="CC26" i="2"/>
  <c r="EQ26" i="2"/>
  <c r="BR41" i="4"/>
  <c r="BG41" i="4"/>
  <c r="BG42" i="2" s="1"/>
  <c r="EQ41" i="4"/>
  <c r="EQ42" i="2" s="1"/>
  <c r="CC41" i="4"/>
  <c r="CC42" i="2" s="1"/>
  <c r="EF41" i="4"/>
  <c r="EF42" i="2" s="1"/>
  <c r="FM41" i="4"/>
  <c r="FM42" i="2" s="1"/>
  <c r="DU41" i="4"/>
  <c r="DU42" i="2" s="1"/>
  <c r="BR51" i="4"/>
  <c r="BR52" i="2" s="1"/>
  <c r="DU51" i="4"/>
  <c r="DU52" i="2" s="1"/>
  <c r="EF51" i="4"/>
  <c r="EF52" i="2" s="1"/>
  <c r="CC51" i="4"/>
  <c r="CC52" i="2" s="1"/>
  <c r="EQ51" i="4"/>
  <c r="EQ52" i="2" s="1"/>
  <c r="BG51" i="4"/>
  <c r="BG52" i="2" s="1"/>
  <c r="FM51" i="4"/>
  <c r="FM52" i="2" s="1"/>
  <c r="DJ58" i="4"/>
  <c r="DJ59" i="2" s="1"/>
  <c r="EF57" i="4"/>
  <c r="EF58" i="2" s="1"/>
  <c r="EQ57" i="4"/>
  <c r="EQ58" i="2" s="1"/>
  <c r="FM57" i="4"/>
  <c r="FM58" i="2" s="1"/>
  <c r="BG57" i="4"/>
  <c r="BG58" i="2" s="1"/>
  <c r="DU57" i="4"/>
  <c r="DU58" i="2" s="1"/>
  <c r="BR57" i="4"/>
  <c r="BR58" i="2" s="1"/>
  <c r="CC57" i="4"/>
  <c r="CC58" i="2" s="1"/>
  <c r="CH59" i="4"/>
  <c r="CH60" i="2" s="1"/>
  <c r="DZ59" i="4"/>
  <c r="DZ60" i="2" s="1"/>
  <c r="FR59" i="4"/>
  <c r="FR60" i="2" s="1"/>
  <c r="EV59" i="4"/>
  <c r="EV60" i="2" s="1"/>
  <c r="EK59" i="4"/>
  <c r="EK60" i="2" s="1"/>
  <c r="BL59" i="4"/>
  <c r="BL60" i="2" s="1"/>
  <c r="BW59" i="4"/>
  <c r="BW60" i="2" s="1"/>
  <c r="CI58" i="4"/>
  <c r="CI59" i="2" s="1"/>
  <c r="EA58" i="4"/>
  <c r="EA59" i="2" s="1"/>
  <c r="FS58" i="4"/>
  <c r="FS59" i="2" s="1"/>
  <c r="EL58" i="4"/>
  <c r="EL59" i="2" s="1"/>
  <c r="EW58" i="4"/>
  <c r="EW59" i="2" s="1"/>
  <c r="BX58" i="4"/>
  <c r="BX59" i="2" s="1"/>
  <c r="BM58" i="4"/>
  <c r="BM59" i="2" s="1"/>
  <c r="CE58" i="4"/>
  <c r="CE59" i="2" s="1"/>
  <c r="DW58" i="4"/>
  <c r="DW59" i="2" s="1"/>
  <c r="FO58" i="4"/>
  <c r="FO59" i="2" s="1"/>
  <c r="BI58" i="4"/>
  <c r="BI59" i="2" s="1"/>
  <c r="BT58" i="4"/>
  <c r="BT59" i="2" s="1"/>
  <c r="EH58" i="4"/>
  <c r="EH59" i="2" s="1"/>
  <c r="ES58" i="4"/>
  <c r="ES59" i="2" s="1"/>
  <c r="CF57" i="4"/>
  <c r="CF58" i="2" s="1"/>
  <c r="DX57" i="4"/>
  <c r="DX58" i="2" s="1"/>
  <c r="FP57" i="4"/>
  <c r="FP58" i="2" s="1"/>
  <c r="BJ57" i="4"/>
  <c r="BJ58" i="2" s="1"/>
  <c r="BU57" i="4"/>
  <c r="BU58" i="2" s="1"/>
  <c r="EI57" i="4"/>
  <c r="EI58" i="2" s="1"/>
  <c r="ET57" i="4"/>
  <c r="ET58" i="2" s="1"/>
  <c r="CG56" i="4"/>
  <c r="CG57" i="2" s="1"/>
  <c r="DY56" i="4"/>
  <c r="DY57" i="2" s="1"/>
  <c r="FQ56" i="4"/>
  <c r="FQ57" i="2" s="1"/>
  <c r="BV56" i="4"/>
  <c r="BV57" i="2" s="1"/>
  <c r="EJ56" i="4"/>
  <c r="EJ57" i="2" s="1"/>
  <c r="EU56" i="4"/>
  <c r="EU57" i="2" s="1"/>
  <c r="BK56" i="4"/>
  <c r="BK57" i="2" s="1"/>
  <c r="CH55" i="4"/>
  <c r="CH56" i="2" s="1"/>
  <c r="DZ55" i="4"/>
  <c r="DZ56" i="2" s="1"/>
  <c r="FR55" i="4"/>
  <c r="FR56" i="2" s="1"/>
  <c r="BL55" i="4"/>
  <c r="BL56" i="2" s="1"/>
  <c r="EK55" i="4"/>
  <c r="EK56" i="2" s="1"/>
  <c r="BW55" i="4"/>
  <c r="BW56" i="2" s="1"/>
  <c r="EV55" i="4"/>
  <c r="EV56" i="2" s="1"/>
  <c r="ED59" i="4"/>
  <c r="ED60" i="2" s="1"/>
  <c r="BE59" i="4"/>
  <c r="BE60" i="2" s="1"/>
  <c r="FK59" i="4"/>
  <c r="FK60" i="2" s="1"/>
  <c r="BP59" i="4"/>
  <c r="BP60" i="2" s="1"/>
  <c r="DS59" i="4"/>
  <c r="DS60" i="2" s="1"/>
  <c r="CA59" i="4"/>
  <c r="CA60" i="2" s="1"/>
  <c r="EO59" i="4"/>
  <c r="EO60" i="2" s="1"/>
  <c r="BP57" i="4"/>
  <c r="BP58" i="2" s="1"/>
  <c r="BE57" i="4"/>
  <c r="BE58" i="2" s="1"/>
  <c r="DS57" i="4"/>
  <c r="DS58" i="2" s="1"/>
  <c r="CA57" i="4"/>
  <c r="CA58" i="2" s="1"/>
  <c r="ED57" i="4"/>
  <c r="ED58" i="2" s="1"/>
  <c r="FK57" i="4"/>
  <c r="FK58" i="2" s="1"/>
  <c r="EO57" i="4"/>
  <c r="EO58" i="2" s="1"/>
  <c r="BH57" i="4"/>
  <c r="BH58" i="2" s="1"/>
  <c r="ER57" i="4"/>
  <c r="ER58" i="2" s="1"/>
  <c r="CD57" i="4"/>
  <c r="CD58" i="2" s="1"/>
  <c r="EG57" i="4"/>
  <c r="EG58" i="2" s="1"/>
  <c r="FN57" i="4"/>
  <c r="FN58" i="2" s="1"/>
  <c r="DV57" i="4"/>
  <c r="DV58" i="2" s="1"/>
  <c r="BS57" i="4"/>
  <c r="BS58" i="2" s="1"/>
  <c r="CL59" i="4"/>
  <c r="CL60" i="2" s="1"/>
  <c r="EZ59" i="4"/>
  <c r="EZ60" i="2" s="1"/>
  <c r="CW59" i="4"/>
  <c r="CW60" i="2" s="1"/>
  <c r="EZ57" i="4"/>
  <c r="EZ58" i="2" s="1"/>
  <c r="CL57" i="4"/>
  <c r="CL58" i="2" s="1"/>
  <c r="CW57" i="4"/>
  <c r="CW58" i="2" s="1"/>
  <c r="FF59" i="4"/>
  <c r="FF60" i="2" s="1"/>
  <c r="DC59" i="4"/>
  <c r="DC60" i="2" s="1"/>
  <c r="CR59" i="4"/>
  <c r="CR60" i="2" s="1"/>
  <c r="CT58" i="4"/>
  <c r="CT59" i="2" s="1"/>
  <c r="FH58" i="4"/>
  <c r="FH59" i="2" s="1"/>
  <c r="DE58" i="4"/>
  <c r="DE59" i="2" s="1"/>
  <c r="CP58" i="4"/>
  <c r="CP59" i="2" s="1"/>
  <c r="FD58" i="4"/>
  <c r="FD59" i="2" s="1"/>
  <c r="DA58" i="4"/>
  <c r="DA59" i="2" s="1"/>
  <c r="CR57" i="4"/>
  <c r="CR58" i="2" s="1"/>
  <c r="DC57" i="4"/>
  <c r="DC58" i="2" s="1"/>
  <c r="FF57" i="4"/>
  <c r="FF58" i="2" s="1"/>
  <c r="DE56" i="4"/>
  <c r="DE57" i="2" s="1"/>
  <c r="FH56" i="4"/>
  <c r="FH57" i="2" s="1"/>
  <c r="CT56" i="4"/>
  <c r="CT57" i="2" s="1"/>
  <c r="CT55" i="4"/>
  <c r="CT56" i="2" s="1"/>
  <c r="DE55" i="4"/>
  <c r="DE56" i="2" s="1"/>
  <c r="FH55" i="4"/>
  <c r="FH56" i="2" s="1"/>
  <c r="DA56" i="4"/>
  <c r="DA57" i="2" s="1"/>
  <c r="FD56" i="4"/>
  <c r="FD57" i="2" s="1"/>
  <c r="CP56" i="4"/>
  <c r="CP57" i="2" s="1"/>
  <c r="F13" i="7"/>
  <c r="GJ13" i="4" s="1"/>
  <c r="J10" i="7"/>
  <c r="GL10" i="4" s="1"/>
  <c r="J8" i="7"/>
  <c r="GK8" i="8" s="1"/>
  <c r="FR35" i="4"/>
  <c r="FR36" i="2" s="1"/>
  <c r="EO35" i="4"/>
  <c r="EO36" i="2" s="1"/>
  <c r="EC35" i="4"/>
  <c r="EC36" i="2" s="1"/>
  <c r="DV35" i="4"/>
  <c r="DV36" i="2" s="1"/>
  <c r="CH35" i="4"/>
  <c r="CH36" i="2" s="1"/>
  <c r="BU35" i="4"/>
  <c r="BU36" i="2" s="1"/>
  <c r="FO34" i="4"/>
  <c r="FO35" i="2" s="1"/>
  <c r="FJ34" i="4"/>
  <c r="FJ35" i="2" s="1"/>
  <c r="EH34" i="4"/>
  <c r="EH35" i="2" s="1"/>
  <c r="DB34" i="4"/>
  <c r="DB35" i="2" s="1"/>
  <c r="CL34" i="4"/>
  <c r="CL35" i="2" s="1"/>
  <c r="FO33" i="4"/>
  <c r="FO34" i="2" s="1"/>
  <c r="FH33" i="4"/>
  <c r="FH34" i="2" s="1"/>
  <c r="EV33" i="4"/>
  <c r="EV34" i="2" s="1"/>
  <c r="EI33" i="4"/>
  <c r="EI34" i="2" s="1"/>
  <c r="EA33" i="4"/>
  <c r="EA34" i="2" s="1"/>
  <c r="BL33" i="4"/>
  <c r="BL34" i="2" s="1"/>
  <c r="EZ32" i="4"/>
  <c r="EZ33" i="2" s="1"/>
  <c r="ES32" i="4"/>
  <c r="ES33" i="2" s="1"/>
  <c r="CS32" i="4"/>
  <c r="CS33" i="2" s="1"/>
  <c r="BI32" i="4"/>
  <c r="BI33" i="2" s="1"/>
  <c r="FR31" i="4"/>
  <c r="FR32" i="2" s="1"/>
  <c r="DR31" i="4"/>
  <c r="DR32" i="2" s="1"/>
  <c r="EU30" i="4"/>
  <c r="EU31" i="2" s="1"/>
  <c r="DW30" i="4"/>
  <c r="DW31" i="2" s="1"/>
  <c r="CF29" i="4"/>
  <c r="CF30" i="2" s="1"/>
  <c r="DU28" i="4"/>
  <c r="DU29" i="2" s="1"/>
  <c r="EH27" i="4"/>
  <c r="EH28" i="2" s="1"/>
  <c r="ET26" i="4"/>
  <c r="ET27" i="2" s="1"/>
  <c r="DM53" i="4"/>
  <c r="DM54" i="2" s="1"/>
  <c r="DH53" i="4"/>
  <c r="DH54" i="2" s="1"/>
  <c r="CR53" i="4"/>
  <c r="CR54" i="2" s="1"/>
  <c r="FF53" i="4"/>
  <c r="FF54" i="2" s="1"/>
  <c r="DC53" i="4"/>
  <c r="DC54" i="2" s="1"/>
  <c r="CN53" i="4"/>
  <c r="CN54" i="2" s="1"/>
  <c r="CY53" i="4"/>
  <c r="CY54" i="2" s="1"/>
  <c r="FB53" i="4"/>
  <c r="FB54" i="2" s="1"/>
  <c r="BL53" i="4"/>
  <c r="BL54" i="2" s="1"/>
  <c r="EV53" i="4"/>
  <c r="EV54" i="2" s="1"/>
  <c r="BW53" i="4"/>
  <c r="BW54" i="2" s="1"/>
  <c r="DZ53" i="4"/>
  <c r="DZ54" i="2" s="1"/>
  <c r="CH53" i="4"/>
  <c r="CH54" i="2" s="1"/>
  <c r="EK53" i="4"/>
  <c r="EK54" i="2" s="1"/>
  <c r="FR53" i="4"/>
  <c r="FR54" i="2" s="1"/>
  <c r="BH53" i="4"/>
  <c r="BH54" i="2" s="1"/>
  <c r="ER53" i="4"/>
  <c r="ER54" i="2" s="1"/>
  <c r="FN53" i="4"/>
  <c r="FN54" i="2" s="1"/>
  <c r="BS53" i="4"/>
  <c r="BS54" i="2" s="1"/>
  <c r="DV53" i="4"/>
  <c r="DV54" i="2" s="1"/>
  <c r="EG53" i="4"/>
  <c r="EG54" i="2" s="1"/>
  <c r="CD53" i="4"/>
  <c r="CD54" i="2" s="1"/>
  <c r="DP52" i="4"/>
  <c r="DP53" i="2" s="1"/>
  <c r="DL52" i="4"/>
  <c r="DL53" i="2" s="1"/>
  <c r="DG52" i="4"/>
  <c r="DG53" i="2" s="1"/>
  <c r="FE52" i="4"/>
  <c r="FE53" i="2" s="1"/>
  <c r="CQ52" i="4"/>
  <c r="CQ53" i="2" s="1"/>
  <c r="DB52" i="4"/>
  <c r="DB53" i="2" s="1"/>
  <c r="CW52" i="4"/>
  <c r="CW53" i="2" s="1"/>
  <c r="CL52" i="4"/>
  <c r="CL53" i="2" s="1"/>
  <c r="EZ52" i="4"/>
  <c r="EZ53" i="2" s="1"/>
  <c r="CG52" i="4"/>
  <c r="CG53" i="2" s="1"/>
  <c r="DY52" i="4"/>
  <c r="DY53" i="2" s="1"/>
  <c r="FQ52" i="4"/>
  <c r="FQ53" i="2" s="1"/>
  <c r="EJ52" i="4"/>
  <c r="EJ53" i="2" s="1"/>
  <c r="EU52" i="4"/>
  <c r="EU53" i="2" s="1"/>
  <c r="BK52" i="4"/>
  <c r="BK53" i="2" s="1"/>
  <c r="BV52" i="4"/>
  <c r="BV53" i="2" s="1"/>
  <c r="BE52" i="4"/>
  <c r="BE53" i="2" s="1"/>
  <c r="EO52" i="4"/>
  <c r="EO53" i="2" s="1"/>
  <c r="CA52" i="4"/>
  <c r="CA53" i="2" s="1"/>
  <c r="FK52" i="4"/>
  <c r="FK53" i="2" s="1"/>
  <c r="DS52" i="4"/>
  <c r="DS53" i="2" s="1"/>
  <c r="ED52" i="4"/>
  <c r="ED53" i="2" s="1"/>
  <c r="BP52" i="4"/>
  <c r="BP53" i="2" s="1"/>
  <c r="DO51" i="4"/>
  <c r="DO52" i="2" s="1"/>
  <c r="DK51" i="4"/>
  <c r="DK52" i="2" s="1"/>
  <c r="CT51" i="4"/>
  <c r="CT52" i="2" s="1"/>
  <c r="DE51" i="4"/>
  <c r="DE52" i="2" s="1"/>
  <c r="FH51" i="4"/>
  <c r="FH52" i="2" s="1"/>
  <c r="CP51" i="4"/>
  <c r="CP52" i="2" s="1"/>
  <c r="DA51" i="4"/>
  <c r="DA52" i="2" s="1"/>
  <c r="FD51" i="4"/>
  <c r="FD52" i="2" s="1"/>
  <c r="EY51" i="4"/>
  <c r="EY52" i="2" s="1"/>
  <c r="CK51" i="4"/>
  <c r="CK52" i="2" s="1"/>
  <c r="CV51" i="4"/>
  <c r="CV52" i="2" s="1"/>
  <c r="BJ51" i="4"/>
  <c r="BJ52" i="2" s="1"/>
  <c r="ET51" i="4"/>
  <c r="ET52" i="2" s="1"/>
  <c r="FP51" i="4"/>
  <c r="FP52" i="2" s="1"/>
  <c r="DX51" i="4"/>
  <c r="DX52" i="2" s="1"/>
  <c r="EI51" i="4"/>
  <c r="EI52" i="2" s="1"/>
  <c r="CF51" i="4"/>
  <c r="CF52" i="2" s="1"/>
  <c r="BU51" i="4"/>
  <c r="BU52" i="2" s="1"/>
  <c r="BZ51" i="4"/>
  <c r="BZ52" i="2" s="1"/>
  <c r="DR51" i="4"/>
  <c r="DR52" i="2" s="1"/>
  <c r="FJ51" i="4"/>
  <c r="FJ52" i="2" s="1"/>
  <c r="BD51" i="4"/>
  <c r="BD52" i="2" s="1"/>
  <c r="BO51" i="4"/>
  <c r="BO52" i="2" s="1"/>
  <c r="EC51" i="4"/>
  <c r="EC52" i="2" s="1"/>
  <c r="EN51" i="4"/>
  <c r="EN52" i="2" s="1"/>
  <c r="DN50" i="4"/>
  <c r="DN51" i="2" s="1"/>
  <c r="DJ50" i="4"/>
  <c r="DJ51" i="2" s="1"/>
  <c r="DD50" i="4"/>
  <c r="DD51" i="2" s="1"/>
  <c r="FG50" i="4"/>
  <c r="FG51" i="2" s="1"/>
  <c r="CS50" i="4"/>
  <c r="CS51" i="2" s="1"/>
  <c r="CO50" i="4"/>
  <c r="CO51" i="2" s="1"/>
  <c r="FC50" i="4"/>
  <c r="FC51" i="2" s="1"/>
  <c r="CZ50" i="4"/>
  <c r="CZ51" i="2" s="1"/>
  <c r="CI50" i="4"/>
  <c r="CI51" i="2" s="1"/>
  <c r="EA50" i="4"/>
  <c r="EA51" i="2" s="1"/>
  <c r="FS50" i="4"/>
  <c r="FS51" i="2" s="1"/>
  <c r="BM50" i="4"/>
  <c r="BM51" i="2" s="1"/>
  <c r="EL50" i="4"/>
  <c r="EL51" i="2" s="1"/>
  <c r="BX50" i="4"/>
  <c r="BX51" i="2" s="1"/>
  <c r="EW50" i="4"/>
  <c r="EW51" i="2" s="1"/>
  <c r="CE50" i="4"/>
  <c r="CE51" i="2" s="1"/>
  <c r="DW50" i="4"/>
  <c r="DW51" i="2" s="1"/>
  <c r="EH50" i="4"/>
  <c r="EH51" i="2" s="1"/>
  <c r="FO50" i="4"/>
  <c r="FO51" i="2" s="1"/>
  <c r="BT50" i="4"/>
  <c r="BT51" i="2" s="1"/>
  <c r="BI50" i="4"/>
  <c r="BI51" i="2" s="1"/>
  <c r="ES50" i="4"/>
  <c r="ES51" i="2" s="1"/>
  <c r="DM49" i="4"/>
  <c r="DM50" i="2" s="1"/>
  <c r="DH49" i="4"/>
  <c r="DH50" i="2" s="1"/>
  <c r="CR49" i="4"/>
  <c r="CR50" i="2" s="1"/>
  <c r="FF49" i="4"/>
  <c r="FF50" i="2" s="1"/>
  <c r="DC49" i="4"/>
  <c r="DC50" i="2" s="1"/>
  <c r="CN49" i="4"/>
  <c r="CN50" i="2" s="1"/>
  <c r="CY49" i="4"/>
  <c r="CY50" i="2" s="1"/>
  <c r="FB49" i="4"/>
  <c r="FB50" i="2" s="1"/>
  <c r="BL49" i="4"/>
  <c r="BL50" i="2" s="1"/>
  <c r="EV49" i="4"/>
  <c r="EV50" i="2" s="1"/>
  <c r="FR49" i="4"/>
  <c r="FR50" i="2" s="1"/>
  <c r="BW49" i="4"/>
  <c r="BW50" i="2" s="1"/>
  <c r="EK49" i="4"/>
  <c r="EK50" i="2" s="1"/>
  <c r="CH49" i="4"/>
  <c r="CH50" i="2" s="1"/>
  <c r="DZ49" i="4"/>
  <c r="DZ50" i="2" s="1"/>
  <c r="BH49" i="4"/>
  <c r="BH50" i="2" s="1"/>
  <c r="ER49" i="4"/>
  <c r="ER50" i="2" s="1"/>
  <c r="EG49" i="4"/>
  <c r="EG50" i="2" s="1"/>
  <c r="CD49" i="4"/>
  <c r="CD50" i="2" s="1"/>
  <c r="DV49" i="4"/>
  <c r="DV50" i="2" s="1"/>
  <c r="BS49" i="4"/>
  <c r="BS50" i="2" s="1"/>
  <c r="FN49" i="4"/>
  <c r="FN50" i="2" s="1"/>
  <c r="DP48" i="4"/>
  <c r="DP49" i="2" s="1"/>
  <c r="DL48" i="4"/>
  <c r="DL49" i="2" s="1"/>
  <c r="DG48" i="4"/>
  <c r="DG49" i="2" s="1"/>
  <c r="FE48" i="4"/>
  <c r="FE49" i="2" s="1"/>
  <c r="DB48" i="4"/>
  <c r="DB49" i="2" s="1"/>
  <c r="CQ48" i="4"/>
  <c r="CQ49" i="2" s="1"/>
  <c r="CW48" i="4"/>
  <c r="CW49" i="2" s="1"/>
  <c r="CL48" i="4"/>
  <c r="CL49" i="2" s="1"/>
  <c r="EZ48" i="4"/>
  <c r="EZ49" i="2" s="1"/>
  <c r="CG48" i="4"/>
  <c r="CG49" i="2" s="1"/>
  <c r="DY48" i="4"/>
  <c r="DY49" i="2" s="1"/>
  <c r="FQ48" i="4"/>
  <c r="FQ49" i="2" s="1"/>
  <c r="BV48" i="4"/>
  <c r="BV49" i="2" s="1"/>
  <c r="EJ48" i="4"/>
  <c r="EJ49" i="2" s="1"/>
  <c r="BK48" i="4"/>
  <c r="BK49" i="2" s="1"/>
  <c r="EU48" i="4"/>
  <c r="EU49" i="2" s="1"/>
  <c r="BE48" i="4"/>
  <c r="BE49" i="2" s="1"/>
  <c r="EO48" i="4"/>
  <c r="EO49" i="2" s="1"/>
  <c r="ED48" i="4"/>
  <c r="ED49" i="2" s="1"/>
  <c r="BP48" i="4"/>
  <c r="BP49" i="2" s="1"/>
  <c r="FK48" i="4"/>
  <c r="FK49" i="2" s="1"/>
  <c r="DS48" i="4"/>
  <c r="DS49" i="2" s="1"/>
  <c r="CA48" i="4"/>
  <c r="CA49" i="2" s="1"/>
  <c r="DO47" i="4"/>
  <c r="DO48" i="2" s="1"/>
  <c r="DK47" i="4"/>
  <c r="DK48" i="2" s="1"/>
  <c r="CT47" i="4"/>
  <c r="CT48" i="2" s="1"/>
  <c r="DE47" i="4"/>
  <c r="DE48" i="2" s="1"/>
  <c r="FH47" i="4"/>
  <c r="FH48" i="2" s="1"/>
  <c r="CP47" i="4"/>
  <c r="CP48" i="2" s="1"/>
  <c r="DA47" i="4"/>
  <c r="DA48" i="2" s="1"/>
  <c r="FD47" i="4"/>
  <c r="FD48" i="2" s="1"/>
  <c r="EY47" i="4"/>
  <c r="EY48" i="2" s="1"/>
  <c r="CV47" i="4"/>
  <c r="CV48" i="2" s="1"/>
  <c r="CK47" i="4"/>
  <c r="CK48" i="2" s="1"/>
  <c r="BJ47" i="4"/>
  <c r="BJ48" i="2" s="1"/>
  <c r="ET47" i="4"/>
  <c r="ET48" i="2" s="1"/>
  <c r="EI47" i="4"/>
  <c r="EI48" i="2" s="1"/>
  <c r="DX47" i="4"/>
  <c r="DX48" i="2" s="1"/>
  <c r="FP47" i="4"/>
  <c r="FP48" i="2" s="1"/>
  <c r="BU47" i="4"/>
  <c r="BU48" i="2" s="1"/>
  <c r="CF47" i="4"/>
  <c r="CF48" i="2" s="1"/>
  <c r="BZ47" i="4"/>
  <c r="BZ48" i="2" s="1"/>
  <c r="DR47" i="4"/>
  <c r="DR48" i="2" s="1"/>
  <c r="FJ47" i="4"/>
  <c r="FJ48" i="2" s="1"/>
  <c r="BO47" i="4"/>
  <c r="BO48" i="2" s="1"/>
  <c r="EC47" i="4"/>
  <c r="EC48" i="2" s="1"/>
  <c r="EN47" i="4"/>
  <c r="EN48" i="2" s="1"/>
  <c r="BD47" i="4"/>
  <c r="BD48" i="2" s="1"/>
  <c r="DN46" i="4"/>
  <c r="DN47" i="2" s="1"/>
  <c r="DJ46" i="4"/>
  <c r="DJ47" i="2" s="1"/>
  <c r="FG46" i="4"/>
  <c r="FG47" i="2" s="1"/>
  <c r="DD46" i="4"/>
  <c r="DD47" i="2" s="1"/>
  <c r="CS46" i="4"/>
  <c r="CS47" i="2" s="1"/>
  <c r="FC46" i="4"/>
  <c r="FC47" i="2" s="1"/>
  <c r="CZ46" i="4"/>
  <c r="CZ47" i="2" s="1"/>
  <c r="CO46" i="4"/>
  <c r="CO47" i="2" s="1"/>
  <c r="CI46" i="4"/>
  <c r="CI47" i="2" s="1"/>
  <c r="EA46" i="4"/>
  <c r="EA47" i="2" s="1"/>
  <c r="FS46" i="4"/>
  <c r="FS47" i="2" s="1"/>
  <c r="BX46" i="4"/>
  <c r="BX47" i="2" s="1"/>
  <c r="BM46" i="4"/>
  <c r="BM47" i="2" s="1"/>
  <c r="EW46" i="4"/>
  <c r="EW47" i="2" s="1"/>
  <c r="EL46" i="4"/>
  <c r="EL47" i="2" s="1"/>
  <c r="CE46" i="4"/>
  <c r="CE47" i="2" s="1"/>
  <c r="DW46" i="4"/>
  <c r="DW47" i="2" s="1"/>
  <c r="FO46" i="4"/>
  <c r="FO47" i="2" s="1"/>
  <c r="BT46" i="4"/>
  <c r="BT47" i="2" s="1"/>
  <c r="EH46" i="4"/>
  <c r="EH47" i="2" s="1"/>
  <c r="BI46" i="4"/>
  <c r="BI47" i="2" s="1"/>
  <c r="ES46" i="4"/>
  <c r="ES47" i="2" s="1"/>
  <c r="DM45" i="4"/>
  <c r="DM46" i="2" s="1"/>
  <c r="DH45" i="4"/>
  <c r="DH46" i="2" s="1"/>
  <c r="DC45" i="4"/>
  <c r="DC46" i="2" s="1"/>
  <c r="CR45" i="4"/>
  <c r="CR46" i="2" s="1"/>
  <c r="FF45" i="4"/>
  <c r="FF46" i="2" s="1"/>
  <c r="CY45" i="4"/>
  <c r="CY46" i="2" s="1"/>
  <c r="FB45" i="4"/>
  <c r="FB46" i="2" s="1"/>
  <c r="CN45" i="4"/>
  <c r="CN46" i="2" s="1"/>
  <c r="BW45" i="4"/>
  <c r="BW46" i="2" s="1"/>
  <c r="BL45" i="4"/>
  <c r="BL46" i="2" s="1"/>
  <c r="DZ45" i="4"/>
  <c r="DZ46" i="2" s="1"/>
  <c r="EK45" i="4"/>
  <c r="EK46" i="2" s="1"/>
  <c r="CH45" i="4"/>
  <c r="CH46" i="2" s="1"/>
  <c r="EV45" i="4"/>
  <c r="EV46" i="2" s="1"/>
  <c r="FR45" i="4"/>
  <c r="FR46" i="2" s="1"/>
  <c r="BS45" i="4"/>
  <c r="BS46" i="2" s="1"/>
  <c r="ER45" i="4"/>
  <c r="ER46" i="2" s="1"/>
  <c r="CD45" i="4"/>
  <c r="CD46" i="2" s="1"/>
  <c r="FN45" i="4"/>
  <c r="FN46" i="2" s="1"/>
  <c r="BH45" i="4"/>
  <c r="BH46" i="2" s="1"/>
  <c r="DV45" i="4"/>
  <c r="DV46" i="2" s="1"/>
  <c r="EG45" i="4"/>
  <c r="EG46" i="2" s="1"/>
  <c r="DP44" i="4"/>
  <c r="DP45" i="2" s="1"/>
  <c r="DL44" i="4"/>
  <c r="DL45" i="2" s="1"/>
  <c r="DG44" i="4"/>
  <c r="DG45" i="2" s="1"/>
  <c r="FE44" i="4"/>
  <c r="FE45" i="2" s="1"/>
  <c r="DB44" i="4"/>
  <c r="DB45" i="2" s="1"/>
  <c r="CQ44" i="4"/>
  <c r="CQ45" i="2" s="1"/>
  <c r="EZ44" i="4"/>
  <c r="EZ45" i="2" s="1"/>
  <c r="CL44" i="4"/>
  <c r="CL45" i="2" s="1"/>
  <c r="CW44" i="4"/>
  <c r="CW45" i="2" s="1"/>
  <c r="EJ44" i="4"/>
  <c r="EJ45" i="2" s="1"/>
  <c r="BK44" i="4"/>
  <c r="BK45" i="2" s="1"/>
  <c r="BV44" i="4"/>
  <c r="BV45" i="2" s="1"/>
  <c r="DY44" i="4"/>
  <c r="DY45" i="2" s="1"/>
  <c r="CG44" i="4"/>
  <c r="CG45" i="2" s="1"/>
  <c r="FQ44" i="4"/>
  <c r="FQ45" i="2" s="1"/>
  <c r="EU44" i="4"/>
  <c r="EU45" i="2" s="1"/>
  <c r="BP44" i="4"/>
  <c r="BP45" i="2" s="1"/>
  <c r="CA44" i="4"/>
  <c r="CA45" i="2" s="1"/>
  <c r="ED44" i="4"/>
  <c r="ED45" i="2" s="1"/>
  <c r="EO44" i="4"/>
  <c r="EO45" i="2" s="1"/>
  <c r="BE44" i="4"/>
  <c r="BE45" i="2" s="1"/>
  <c r="DS44" i="4"/>
  <c r="DS45" i="2" s="1"/>
  <c r="FK44" i="4"/>
  <c r="FK45" i="2" s="1"/>
  <c r="DO42" i="4"/>
  <c r="DO43" i="2" s="1"/>
  <c r="DK42" i="4"/>
  <c r="DK43" i="2" s="1"/>
  <c r="DE42" i="4"/>
  <c r="DE43" i="2" s="1"/>
  <c r="CT42" i="4"/>
  <c r="CT43" i="2" s="1"/>
  <c r="FH42" i="4"/>
  <c r="FH43" i="2" s="1"/>
  <c r="DA42" i="4"/>
  <c r="DA43" i="2" s="1"/>
  <c r="CP42" i="4"/>
  <c r="CP43" i="2" s="1"/>
  <c r="FD42" i="4"/>
  <c r="FD43" i="2" s="1"/>
  <c r="CK42" i="4"/>
  <c r="CK43" i="2" s="1"/>
  <c r="EY42" i="4"/>
  <c r="EY43" i="2" s="1"/>
  <c r="CV42" i="4"/>
  <c r="CV43" i="2" s="1"/>
  <c r="BU42" i="4"/>
  <c r="BU43" i="2" s="1"/>
  <c r="BJ42" i="4"/>
  <c r="BJ43" i="2" s="1"/>
  <c r="DX42" i="4"/>
  <c r="DX43" i="2" s="1"/>
  <c r="ET42" i="4"/>
  <c r="ET43" i="2" s="1"/>
  <c r="EI42" i="4"/>
  <c r="EI43" i="2" s="1"/>
  <c r="CF42" i="4"/>
  <c r="CF43" i="2" s="1"/>
  <c r="FP42" i="4"/>
  <c r="FP43" i="2" s="1"/>
  <c r="EC42" i="4"/>
  <c r="EC43" i="2" s="1"/>
  <c r="BZ42" i="4"/>
  <c r="BZ43" i="2" s="1"/>
  <c r="DR42" i="4"/>
  <c r="DR43" i="2" s="1"/>
  <c r="BD42" i="4"/>
  <c r="BD43" i="2" s="1"/>
  <c r="EN42" i="4"/>
  <c r="EN43" i="2" s="1"/>
  <c r="FJ42" i="4"/>
  <c r="FJ43" i="2" s="1"/>
  <c r="BO42" i="4"/>
  <c r="BO43" i="2" s="1"/>
  <c r="DN41" i="4"/>
  <c r="DN42" i="2" s="1"/>
  <c r="DJ41" i="4"/>
  <c r="DJ42" i="2" s="1"/>
  <c r="FG41" i="4"/>
  <c r="FG42" i="2" s="1"/>
  <c r="DD41" i="4"/>
  <c r="DD42" i="2" s="1"/>
  <c r="CS41" i="4"/>
  <c r="CS42" i="2" s="1"/>
  <c r="FC41" i="4"/>
  <c r="FC42" i="2" s="1"/>
  <c r="CO41" i="4"/>
  <c r="CO42" i="2" s="1"/>
  <c r="CZ41" i="4"/>
  <c r="CZ42" i="2" s="1"/>
  <c r="EL41" i="4"/>
  <c r="CI41" i="4"/>
  <c r="CI42" i="2" s="1"/>
  <c r="EA41" i="4"/>
  <c r="EA42" i="2" s="1"/>
  <c r="FS41" i="4"/>
  <c r="FS42" i="2" s="1"/>
  <c r="BX41" i="4"/>
  <c r="BX42" i="2" s="1"/>
  <c r="BM41" i="4"/>
  <c r="BM42" i="2" s="1"/>
  <c r="EW41" i="4"/>
  <c r="EW42" i="2" s="1"/>
  <c r="EH41" i="4"/>
  <c r="EH42" i="2" s="1"/>
  <c r="CE41" i="4"/>
  <c r="CE42" i="2" s="1"/>
  <c r="DW41" i="4"/>
  <c r="DW42" i="2" s="1"/>
  <c r="FO41" i="4"/>
  <c r="FO42" i="2" s="1"/>
  <c r="BI41" i="4"/>
  <c r="BI42" i="2" s="1"/>
  <c r="ES41" i="4"/>
  <c r="ES42" i="2" s="1"/>
  <c r="BT41" i="4"/>
  <c r="BT42" i="2" s="1"/>
  <c r="DM40" i="4"/>
  <c r="DM41" i="2" s="1"/>
  <c r="DH40" i="4"/>
  <c r="DH41" i="2" s="1"/>
  <c r="FF40" i="4"/>
  <c r="FF41" i="2" s="1"/>
  <c r="DC40" i="4"/>
  <c r="DC41" i="2" s="1"/>
  <c r="CR40" i="4"/>
  <c r="CR41" i="2" s="1"/>
  <c r="CY40" i="4"/>
  <c r="CY41" i="2" s="1"/>
  <c r="FB40" i="4"/>
  <c r="FB41" i="2" s="1"/>
  <c r="CN40" i="4"/>
  <c r="CN41" i="2" s="1"/>
  <c r="CH40" i="4"/>
  <c r="CH41" i="2" s="1"/>
  <c r="BL40" i="4"/>
  <c r="BL41" i="2" s="1"/>
  <c r="EV40" i="4"/>
  <c r="EV41" i="2" s="1"/>
  <c r="EK40" i="4"/>
  <c r="EK41" i="2" s="1"/>
  <c r="BW40" i="4"/>
  <c r="BW41" i="2" s="1"/>
  <c r="DZ40" i="4"/>
  <c r="DZ41" i="2" s="1"/>
  <c r="FR40" i="4"/>
  <c r="FR41" i="2" s="1"/>
  <c r="CD40" i="4"/>
  <c r="CD41" i="2" s="1"/>
  <c r="ER40" i="4"/>
  <c r="ER41" i="2" s="1"/>
  <c r="BS40" i="4"/>
  <c r="BS41" i="2" s="1"/>
  <c r="FN40" i="4"/>
  <c r="DV40" i="4"/>
  <c r="DV41" i="2" s="1"/>
  <c r="EG40" i="4"/>
  <c r="EG41" i="2" s="1"/>
  <c r="BH40" i="4"/>
  <c r="BH41" i="2" s="1"/>
  <c r="DP39" i="4"/>
  <c r="DP40" i="2" s="1"/>
  <c r="DL39" i="4"/>
  <c r="DL40" i="2" s="1"/>
  <c r="DG39" i="4"/>
  <c r="DG40" i="2" s="1"/>
  <c r="CQ39" i="4"/>
  <c r="CQ40" i="2" s="1"/>
  <c r="FE39" i="4"/>
  <c r="FE40" i="2" s="1"/>
  <c r="DB39" i="4"/>
  <c r="DB40" i="2" s="1"/>
  <c r="CW39" i="4"/>
  <c r="CW40" i="2" s="1"/>
  <c r="CL39" i="4"/>
  <c r="CL40" i="2" s="1"/>
  <c r="EZ39" i="4"/>
  <c r="EZ40" i="2" s="1"/>
  <c r="BK39" i="4"/>
  <c r="BK40" i="2" s="1"/>
  <c r="EU39" i="4"/>
  <c r="EU40" i="2" s="1"/>
  <c r="DY39" i="4"/>
  <c r="DY40" i="2" s="1"/>
  <c r="CG39" i="4"/>
  <c r="CG40" i="2" s="1"/>
  <c r="EJ39" i="4"/>
  <c r="EJ40" i="2" s="1"/>
  <c r="FQ39" i="4"/>
  <c r="FQ40" i="2" s="1"/>
  <c r="BV39" i="4"/>
  <c r="BV40" i="2" s="1"/>
  <c r="CA39" i="4"/>
  <c r="CA40" i="2" s="1"/>
  <c r="DS39" i="4"/>
  <c r="DS40" i="2" s="1"/>
  <c r="FK39" i="4"/>
  <c r="FK40" i="2" s="1"/>
  <c r="BP39" i="4"/>
  <c r="BP40" i="2" s="1"/>
  <c r="ED39" i="4"/>
  <c r="ED40" i="2" s="1"/>
  <c r="BE39" i="4"/>
  <c r="BE40" i="2" s="1"/>
  <c r="EO39" i="4"/>
  <c r="EO40" i="2" s="1"/>
  <c r="DO38" i="4"/>
  <c r="DO39" i="2" s="1"/>
  <c r="DK38" i="4"/>
  <c r="DK39" i="2" s="1"/>
  <c r="FH38" i="4"/>
  <c r="FH39" i="2" s="1"/>
  <c r="DE38" i="4"/>
  <c r="DE39" i="2" s="1"/>
  <c r="CT38" i="4"/>
  <c r="CT39" i="2" s="1"/>
  <c r="FD38" i="4"/>
  <c r="FD39" i="2" s="1"/>
  <c r="DA38" i="4"/>
  <c r="DA39" i="2" s="1"/>
  <c r="CP38" i="4"/>
  <c r="CP39" i="2" s="1"/>
  <c r="CV38" i="4"/>
  <c r="CV39" i="2" s="1"/>
  <c r="CK38" i="4"/>
  <c r="CK39" i="2" s="1"/>
  <c r="EY38" i="4"/>
  <c r="EY39" i="2" s="1"/>
  <c r="CF38" i="4"/>
  <c r="CF39" i="2" s="1"/>
  <c r="DX38" i="4"/>
  <c r="DX39" i="2" s="1"/>
  <c r="FP38" i="4"/>
  <c r="BU38" i="4"/>
  <c r="BU39" i="2" s="1"/>
  <c r="BJ38" i="4"/>
  <c r="BJ39" i="2" s="1"/>
  <c r="ET38" i="4"/>
  <c r="ET39" i="2" s="1"/>
  <c r="EI38" i="4"/>
  <c r="EI39" i="2" s="1"/>
  <c r="BD38" i="4"/>
  <c r="BD39" i="2" s="1"/>
  <c r="EN38" i="4"/>
  <c r="EN39" i="2" s="1"/>
  <c r="EC38" i="4"/>
  <c r="EC39" i="2" s="1"/>
  <c r="DR38" i="4"/>
  <c r="DR39" i="2" s="1"/>
  <c r="BZ38" i="4"/>
  <c r="BZ39" i="2" s="1"/>
  <c r="FJ38" i="4"/>
  <c r="FJ39" i="2" s="1"/>
  <c r="BO38" i="4"/>
  <c r="BO39" i="2" s="1"/>
  <c r="DN37" i="4"/>
  <c r="DN38" i="2" s="1"/>
  <c r="DJ37" i="4"/>
  <c r="DJ38" i="2" s="1"/>
  <c r="CS37" i="4"/>
  <c r="CS38" i="2" s="1"/>
  <c r="DD37" i="4"/>
  <c r="DD38" i="2" s="1"/>
  <c r="FG37" i="4"/>
  <c r="CO37" i="4"/>
  <c r="CO38" i="2" s="1"/>
  <c r="FC37" i="4"/>
  <c r="FC38" i="2" s="1"/>
  <c r="CZ37" i="4"/>
  <c r="CZ38" i="2" s="1"/>
  <c r="BM37" i="4"/>
  <c r="BM38" i="2" s="1"/>
  <c r="EW37" i="4"/>
  <c r="EW38" i="2" s="1"/>
  <c r="EL37" i="4"/>
  <c r="EL38" i="2" s="1"/>
  <c r="CI37" i="4"/>
  <c r="CI38" i="2" s="1"/>
  <c r="FS37" i="4"/>
  <c r="BX37" i="4"/>
  <c r="BX38" i="2" s="1"/>
  <c r="EA37" i="4"/>
  <c r="EA38" i="2" s="1"/>
  <c r="BI37" i="4"/>
  <c r="BI38" i="2" s="1"/>
  <c r="ES37" i="4"/>
  <c r="ES38" i="2" s="1"/>
  <c r="EH37" i="4"/>
  <c r="EH38" i="2" s="1"/>
  <c r="BT37" i="4"/>
  <c r="BT38" i="2" s="1"/>
  <c r="DW37" i="4"/>
  <c r="DW38" i="2" s="1"/>
  <c r="FO37" i="4"/>
  <c r="FO38" i="2" s="1"/>
  <c r="CE37" i="4"/>
  <c r="CE38" i="2" s="1"/>
  <c r="DM36" i="4"/>
  <c r="DM37" i="2" s="1"/>
  <c r="DH36" i="4"/>
  <c r="DH37" i="2" s="1"/>
  <c r="FF36" i="4"/>
  <c r="FF37" i="2" s="1"/>
  <c r="DC36" i="4"/>
  <c r="DC37" i="2" s="1"/>
  <c r="CR36" i="4"/>
  <c r="CR37" i="2" s="1"/>
  <c r="FB36" i="4"/>
  <c r="FB37" i="2" s="1"/>
  <c r="CY36" i="4"/>
  <c r="CN36" i="4"/>
  <c r="CN37" i="2" s="1"/>
  <c r="CH36" i="4"/>
  <c r="CH37" i="2" s="1"/>
  <c r="DZ36" i="4"/>
  <c r="DZ37" i="2" s="1"/>
  <c r="FR36" i="4"/>
  <c r="FR37" i="2" s="1"/>
  <c r="BW36" i="4"/>
  <c r="BW37" i="2" s="1"/>
  <c r="EK36" i="4"/>
  <c r="EK37" i="2" s="1"/>
  <c r="EV36" i="4"/>
  <c r="EV37" i="2" s="1"/>
  <c r="BL36" i="4"/>
  <c r="BL37" i="2" s="1"/>
  <c r="CD36" i="4"/>
  <c r="CD37" i="2" s="1"/>
  <c r="DV36" i="4"/>
  <c r="DV37" i="2" s="1"/>
  <c r="FN36" i="4"/>
  <c r="FN37" i="2" s="1"/>
  <c r="BS36" i="4"/>
  <c r="BS37" i="2" s="1"/>
  <c r="BH36" i="4"/>
  <c r="BH37" i="2" s="1"/>
  <c r="ER36" i="4"/>
  <c r="ER37" i="2" s="1"/>
  <c r="EG36" i="4"/>
  <c r="EG37" i="2" s="1"/>
  <c r="DP35" i="4"/>
  <c r="DP36" i="2" s="1"/>
  <c r="DL35" i="4"/>
  <c r="DL36" i="2" s="1"/>
  <c r="DG35" i="4"/>
  <c r="DG36" i="2" s="1"/>
  <c r="CQ35" i="4"/>
  <c r="CQ36" i="2" s="1"/>
  <c r="EZ35" i="4"/>
  <c r="EZ36" i="2" s="1"/>
  <c r="BK35" i="4"/>
  <c r="BK36" i="2" s="1"/>
  <c r="EU35" i="4"/>
  <c r="EU36" i="2" s="1"/>
  <c r="EJ35" i="4"/>
  <c r="EJ36" i="2" s="1"/>
  <c r="CA35" i="4"/>
  <c r="DS35" i="4"/>
  <c r="DS36" i="2" s="1"/>
  <c r="FK35" i="4"/>
  <c r="FK36" i="2" s="1"/>
  <c r="BP35" i="4"/>
  <c r="BP36" i="2" s="1"/>
  <c r="FH34" i="4"/>
  <c r="FH35" i="2" s="1"/>
  <c r="DE34" i="4"/>
  <c r="DE35" i="2" s="1"/>
  <c r="FD34" i="4"/>
  <c r="FD35" i="2" s="1"/>
  <c r="DA34" i="4"/>
  <c r="DA35" i="2" s="1"/>
  <c r="CV34" i="4"/>
  <c r="CK34" i="4"/>
  <c r="CK35" i="2" s="1"/>
  <c r="CF34" i="4"/>
  <c r="CF35" i="2" s="1"/>
  <c r="DX34" i="4"/>
  <c r="DX35" i="2" s="1"/>
  <c r="FP34" i="4"/>
  <c r="FP35" i="2" s="1"/>
  <c r="BU34" i="4"/>
  <c r="BU35" i="2" s="1"/>
  <c r="BD34" i="4"/>
  <c r="BD35" i="2" s="1"/>
  <c r="EN34" i="4"/>
  <c r="EN35" i="2" s="1"/>
  <c r="EC34" i="4"/>
  <c r="DN33" i="4"/>
  <c r="DN34" i="2" s="1"/>
  <c r="DJ33" i="4"/>
  <c r="DJ34" i="2" s="1"/>
  <c r="CS33" i="4"/>
  <c r="CS34" i="2" s="1"/>
  <c r="CO33" i="4"/>
  <c r="CO34" i="2" s="1"/>
  <c r="BM33" i="4"/>
  <c r="BM34" i="2" s="1"/>
  <c r="EW33" i="4"/>
  <c r="EW34" i="2" s="1"/>
  <c r="EL33" i="4"/>
  <c r="EL34" i="2" s="1"/>
  <c r="BI33" i="4"/>
  <c r="ES33" i="4"/>
  <c r="ES34" i="2" s="1"/>
  <c r="EH33" i="4"/>
  <c r="EH34" i="2" s="1"/>
  <c r="FF32" i="4"/>
  <c r="FF33" i="2" s="1"/>
  <c r="DC32" i="4"/>
  <c r="DC33" i="2" s="1"/>
  <c r="FB32" i="4"/>
  <c r="FB33" i="2" s="1"/>
  <c r="CY32" i="4"/>
  <c r="CY33" i="2" s="1"/>
  <c r="CH32" i="4"/>
  <c r="CH33" i="2" s="1"/>
  <c r="DZ32" i="4"/>
  <c r="FR32" i="4"/>
  <c r="FR33" i="2" s="1"/>
  <c r="BW32" i="4"/>
  <c r="BW33" i="2" s="1"/>
  <c r="BL32" i="4"/>
  <c r="BL33" i="2" s="1"/>
  <c r="CD32" i="4"/>
  <c r="CD33" i="2" s="1"/>
  <c r="DV32" i="4"/>
  <c r="DV33" i="2" s="1"/>
  <c r="FN32" i="4"/>
  <c r="FN33" i="2" s="1"/>
  <c r="BS32" i="4"/>
  <c r="BH32" i="4"/>
  <c r="BH33" i="2" s="1"/>
  <c r="DP31" i="4"/>
  <c r="DP32" i="2" s="1"/>
  <c r="DL31" i="4"/>
  <c r="DL32" i="2" s="1"/>
  <c r="DG31" i="4"/>
  <c r="DG32" i="2" s="1"/>
  <c r="CQ31" i="4"/>
  <c r="FE31" i="4"/>
  <c r="FE32" i="2" s="1"/>
  <c r="EZ31" i="4"/>
  <c r="EZ32" i="2" s="1"/>
  <c r="CW31" i="4"/>
  <c r="CW32" i="2" s="1"/>
  <c r="BK31" i="4"/>
  <c r="BK32" i="2" s="1"/>
  <c r="EU31" i="4"/>
  <c r="EU32" i="2" s="1"/>
  <c r="EJ31" i="4"/>
  <c r="EJ32" i="2" s="1"/>
  <c r="CG31" i="4"/>
  <c r="CG32" i="2" s="1"/>
  <c r="DY31" i="4"/>
  <c r="DY32" i="2" s="1"/>
  <c r="FQ31" i="4"/>
  <c r="FQ32" i="2" s="1"/>
  <c r="CA31" i="4"/>
  <c r="CA32" i="2" s="1"/>
  <c r="DS31" i="4"/>
  <c r="DS32" i="2" s="1"/>
  <c r="FK31" i="4"/>
  <c r="BP31" i="4"/>
  <c r="BP32" i="2" s="1"/>
  <c r="BE31" i="4"/>
  <c r="BE32" i="2" s="1"/>
  <c r="EO31" i="4"/>
  <c r="EO32" i="2" s="1"/>
  <c r="FH30" i="4"/>
  <c r="FH31" i="2" s="1"/>
  <c r="DE30" i="4"/>
  <c r="DE31" i="2" s="1"/>
  <c r="CT30" i="4"/>
  <c r="CT31" i="2" s="1"/>
  <c r="FD30" i="4"/>
  <c r="FD31" i="2" s="1"/>
  <c r="DA30" i="4"/>
  <c r="DA31" i="2" s="1"/>
  <c r="CP30" i="4"/>
  <c r="CP31" i="2" s="1"/>
  <c r="CV30" i="4"/>
  <c r="CV31" i="2" s="1"/>
  <c r="CK30" i="4"/>
  <c r="CK31" i="2" s="1"/>
  <c r="CF30" i="4"/>
  <c r="CF31" i="2" s="1"/>
  <c r="DX30" i="4"/>
  <c r="DX31" i="2" s="1"/>
  <c r="FP30" i="4"/>
  <c r="FP31" i="2" s="1"/>
  <c r="BU30" i="4"/>
  <c r="BU31" i="2" s="1"/>
  <c r="BJ30" i="4"/>
  <c r="ET30" i="4"/>
  <c r="ET31" i="2" s="1"/>
  <c r="BD30" i="4"/>
  <c r="BD31" i="2" s="1"/>
  <c r="EN30" i="4"/>
  <c r="EN31" i="2" s="1"/>
  <c r="EC30" i="4"/>
  <c r="EC31" i="2" s="1"/>
  <c r="BZ30" i="4"/>
  <c r="BZ31" i="2" s="1"/>
  <c r="DR30" i="4"/>
  <c r="DR31" i="2" s="1"/>
  <c r="FJ30" i="4"/>
  <c r="FJ31" i="2" s="1"/>
  <c r="DN29" i="4"/>
  <c r="DN30" i="2" s="1"/>
  <c r="DJ29" i="4"/>
  <c r="DJ30" i="2" s="1"/>
  <c r="CS29" i="4"/>
  <c r="CS30" i="2" s="1"/>
  <c r="FG29" i="4"/>
  <c r="FG30" i="2" s="1"/>
  <c r="CO29" i="4"/>
  <c r="CO30" i="2" s="1"/>
  <c r="FC29" i="4"/>
  <c r="FC30" i="2" s="1"/>
  <c r="BM29" i="4"/>
  <c r="BM30" i="2" s="1"/>
  <c r="EW29" i="4"/>
  <c r="EW30" i="2" s="1"/>
  <c r="EL29" i="4"/>
  <c r="CI29" i="4"/>
  <c r="CI30" i="2" s="1"/>
  <c r="EA29" i="4"/>
  <c r="EA30" i="2" s="1"/>
  <c r="FS29" i="4"/>
  <c r="FS30" i="2" s="1"/>
  <c r="BI29" i="4"/>
  <c r="BI30" i="2" s="1"/>
  <c r="ES29" i="4"/>
  <c r="ES30" i="2" s="1"/>
  <c r="EH29" i="4"/>
  <c r="EH30" i="2" s="1"/>
  <c r="CE29" i="4"/>
  <c r="DW29" i="4"/>
  <c r="DW30" i="2" s="1"/>
  <c r="FO29" i="4"/>
  <c r="FO30" i="2" s="1"/>
  <c r="DP28" i="4"/>
  <c r="DP29" i="2" s="1"/>
  <c r="DL28" i="4"/>
  <c r="DL29" i="2" s="1"/>
  <c r="CT28" i="4"/>
  <c r="CT29" i="2" s="1"/>
  <c r="FH28" i="4"/>
  <c r="FH29" i="2" s="1"/>
  <c r="CP28" i="4"/>
  <c r="CP29" i="2" s="1"/>
  <c r="FD28" i="4"/>
  <c r="FD29" i="2" s="1"/>
  <c r="EL28" i="4"/>
  <c r="EL29" i="2" s="1"/>
  <c r="CI28" i="4"/>
  <c r="CI29" i="2" s="1"/>
  <c r="EA28" i="4"/>
  <c r="EA29" i="2" s="1"/>
  <c r="FS28" i="4"/>
  <c r="FS29" i="2" s="1"/>
  <c r="BX28" i="4"/>
  <c r="EH28" i="4"/>
  <c r="EH29" i="2" s="1"/>
  <c r="CE28" i="4"/>
  <c r="CE29" i="2" s="1"/>
  <c r="DW28" i="4"/>
  <c r="DW29" i="2" s="1"/>
  <c r="FO28" i="4"/>
  <c r="FO29" i="2" s="1"/>
  <c r="BT28" i="4"/>
  <c r="BT29" i="2" s="1"/>
  <c r="DM27" i="4"/>
  <c r="DM28" i="2" s="1"/>
  <c r="DH27" i="4"/>
  <c r="DH28" i="2" s="1"/>
  <c r="DC27" i="4"/>
  <c r="DC28" i="2" s="1"/>
  <c r="CR27" i="4"/>
  <c r="CR28" i="2" s="1"/>
  <c r="CY27" i="4"/>
  <c r="CY28" i="2" s="1"/>
  <c r="CN27" i="4"/>
  <c r="CN28" i="2" s="1"/>
  <c r="BW27" i="4"/>
  <c r="BW28" i="2" s="1"/>
  <c r="EV27" i="4"/>
  <c r="EV28" i="2" s="1"/>
  <c r="EK27" i="4"/>
  <c r="EK28" i="2" s="1"/>
  <c r="BS27" i="4"/>
  <c r="BS28" i="2" s="1"/>
  <c r="BH27" i="4"/>
  <c r="BH28" i="2" s="1"/>
  <c r="ER27" i="4"/>
  <c r="ER28" i="2" s="1"/>
  <c r="EG27" i="4"/>
  <c r="EG28" i="2" s="1"/>
  <c r="DP26" i="4"/>
  <c r="DL26" i="4"/>
  <c r="DL27" i="2" s="1"/>
  <c r="DG26" i="4"/>
  <c r="DG27" i="2" s="1"/>
  <c r="CQ26" i="4"/>
  <c r="CQ27" i="2" s="1"/>
  <c r="FE26" i="4"/>
  <c r="FE27" i="2" s="1"/>
  <c r="DB26" i="4"/>
  <c r="DB27" i="2" s="1"/>
  <c r="EZ26" i="4"/>
  <c r="EZ27" i="2" s="1"/>
  <c r="CW26" i="4"/>
  <c r="CW27" i="2" s="1"/>
  <c r="BK26" i="4"/>
  <c r="BK27" i="2" s="1"/>
  <c r="EU26" i="4"/>
  <c r="EU27" i="2" s="1"/>
  <c r="EJ26" i="4"/>
  <c r="EJ27" i="2" s="1"/>
  <c r="BV26" i="4"/>
  <c r="BV27" i="2" s="1"/>
  <c r="DY26" i="4"/>
  <c r="DY27" i="2" s="1"/>
  <c r="CA26" i="4"/>
  <c r="CA27" i="2" s="1"/>
  <c r="DS26" i="4"/>
  <c r="DS27" i="2" s="1"/>
  <c r="FK26" i="4"/>
  <c r="FK27" i="2" s="1"/>
  <c r="BP26" i="4"/>
  <c r="BP27" i="2" s="1"/>
  <c r="BE26" i="4"/>
  <c r="EO26" i="4"/>
  <c r="EO27" i="2" s="1"/>
  <c r="ED26" i="4"/>
  <c r="ED27" i="2" s="1"/>
  <c r="CF26" i="2"/>
  <c r="EI26" i="2"/>
  <c r="EN26" i="2"/>
  <c r="EC26" i="2"/>
  <c r="BO26" i="2"/>
  <c r="DR26" i="2"/>
  <c r="DN24" i="4"/>
  <c r="DN25" i="2" s="1"/>
  <c r="DJ24" i="4"/>
  <c r="DJ25" i="2" s="1"/>
  <c r="DD24" i="4"/>
  <c r="DD25" i="2" s="1"/>
  <c r="CS24" i="4"/>
  <c r="CS25" i="2" s="1"/>
  <c r="FG24" i="4"/>
  <c r="FG25" i="2" s="1"/>
  <c r="CZ24" i="4"/>
  <c r="CZ25" i="2" s="1"/>
  <c r="CO24" i="4"/>
  <c r="CO25" i="2" s="1"/>
  <c r="FC24" i="4"/>
  <c r="BX24" i="4"/>
  <c r="BX25" i="2" s="1"/>
  <c r="BM24" i="4"/>
  <c r="BM25" i="2" s="1"/>
  <c r="EW24" i="4"/>
  <c r="EW25" i="2" s="1"/>
  <c r="EL24" i="4"/>
  <c r="EA24" i="4"/>
  <c r="EA25" i="2" s="1"/>
  <c r="FS24" i="4"/>
  <c r="FS25" i="2" s="1"/>
  <c r="CI24" i="4"/>
  <c r="CI25" i="2" s="1"/>
  <c r="BT24" i="4"/>
  <c r="BI24" i="4"/>
  <c r="BI25" i="2" s="1"/>
  <c r="ES24" i="4"/>
  <c r="ES25" i="2" s="1"/>
  <c r="EH24" i="4"/>
  <c r="EH25" i="2" s="1"/>
  <c r="FO24" i="4"/>
  <c r="FO25" i="2" s="1"/>
  <c r="CE24" i="4"/>
  <c r="CE25" i="2" s="1"/>
  <c r="DW24" i="4"/>
  <c r="DW25" i="2" s="1"/>
  <c r="DM23" i="4"/>
  <c r="DM24" i="2" s="1"/>
  <c r="DH23" i="4"/>
  <c r="FF23" i="4"/>
  <c r="FF24" i="2" s="1"/>
  <c r="DC23" i="4"/>
  <c r="DC24" i="2" s="1"/>
  <c r="CR23" i="4"/>
  <c r="CR24" i="2" s="1"/>
  <c r="FB23" i="4"/>
  <c r="FB24" i="2" s="1"/>
  <c r="CY23" i="4"/>
  <c r="CY24" i="2" s="1"/>
  <c r="CN23" i="4"/>
  <c r="CN24" i="2" s="1"/>
  <c r="EK23" i="4"/>
  <c r="EK24" i="2" s="1"/>
  <c r="CH23" i="4"/>
  <c r="DZ23" i="4"/>
  <c r="DZ24" i="2" s="1"/>
  <c r="FR23" i="4"/>
  <c r="FR24" i="2" s="1"/>
  <c r="BW23" i="4"/>
  <c r="BW24" i="2" s="1"/>
  <c r="EV23" i="4"/>
  <c r="EV24" i="2" s="1"/>
  <c r="BL23" i="4"/>
  <c r="BL24" i="2" s="1"/>
  <c r="EG23" i="4"/>
  <c r="EG24" i="2" s="1"/>
  <c r="CD23" i="4"/>
  <c r="CD24" i="2" s="1"/>
  <c r="DV23" i="4"/>
  <c r="FN23" i="4"/>
  <c r="FN24" i="2" s="1"/>
  <c r="BS23" i="4"/>
  <c r="BS24" i="2" s="1"/>
  <c r="ER23" i="4"/>
  <c r="ER24" i="2" s="1"/>
  <c r="BH23" i="4"/>
  <c r="BH24" i="2" s="1"/>
  <c r="DP22" i="4"/>
  <c r="DP23" i="2" s="1"/>
  <c r="DL22" i="4"/>
  <c r="DL23" i="2" s="1"/>
  <c r="DG22" i="4"/>
  <c r="DG23" i="2" s="1"/>
  <c r="DB22" i="4"/>
  <c r="DB23" i="2" s="1"/>
  <c r="CQ22" i="4"/>
  <c r="CQ23" i="2" s="1"/>
  <c r="FE22" i="4"/>
  <c r="FE23" i="2" s="1"/>
  <c r="CL22" i="4"/>
  <c r="CL23" i="2" s="1"/>
  <c r="EZ22" i="4"/>
  <c r="EZ23" i="2" s="1"/>
  <c r="CW22" i="4"/>
  <c r="CW23" i="2" s="1"/>
  <c r="BV22" i="4"/>
  <c r="BV23" i="2" s="1"/>
  <c r="BK22" i="4"/>
  <c r="BK23" i="2" s="1"/>
  <c r="EU22" i="4"/>
  <c r="EJ22" i="4"/>
  <c r="EJ23" i="2" s="1"/>
  <c r="CG22" i="4"/>
  <c r="CG23" i="2" s="1"/>
  <c r="DY22" i="4"/>
  <c r="DY23" i="2" s="1"/>
  <c r="FQ22" i="4"/>
  <c r="FQ23" i="2" s="1"/>
  <c r="ED22" i="4"/>
  <c r="ED23" i="2" s="1"/>
  <c r="CA22" i="4"/>
  <c r="CA23" i="2" s="1"/>
  <c r="DS22" i="4"/>
  <c r="DS23" i="2" s="1"/>
  <c r="FK22" i="4"/>
  <c r="BP22" i="4"/>
  <c r="BP23" i="2" s="1"/>
  <c r="EO22" i="4"/>
  <c r="EO23" i="2" s="1"/>
  <c r="BE22" i="4"/>
  <c r="BE23" i="2" s="1"/>
  <c r="DO21" i="4"/>
  <c r="DO22" i="2" s="1"/>
  <c r="DK21" i="4"/>
  <c r="DK22" i="2" s="1"/>
  <c r="FH21" i="4"/>
  <c r="FH22" i="2" s="1"/>
  <c r="DE21" i="4"/>
  <c r="DE22" i="2" s="1"/>
  <c r="CT21" i="4"/>
  <c r="FD21" i="4"/>
  <c r="FD22" i="2" s="1"/>
  <c r="DA21" i="4"/>
  <c r="CP21" i="4"/>
  <c r="CP22" i="2" s="1"/>
  <c r="EY21" i="4"/>
  <c r="EY22" i="2" s="1"/>
  <c r="CV21" i="4"/>
  <c r="CV22" i="2" s="1"/>
  <c r="CK21" i="4"/>
  <c r="CK22" i="2" s="1"/>
  <c r="EI21" i="4"/>
  <c r="EI22" i="2" s="1"/>
  <c r="CF21" i="4"/>
  <c r="DX21" i="4"/>
  <c r="DX22" i="2" s="1"/>
  <c r="FP21" i="4"/>
  <c r="FP22" i="2" s="1"/>
  <c r="BU21" i="4"/>
  <c r="BJ21" i="4"/>
  <c r="BJ22" i="2" s="1"/>
  <c r="ET21" i="4"/>
  <c r="ET22" i="2" s="1"/>
  <c r="BO21" i="4"/>
  <c r="BO22" i="2" s="1"/>
  <c r="BD21" i="4"/>
  <c r="BD22" i="2" s="1"/>
  <c r="EN21" i="4"/>
  <c r="EN22" i="2" s="1"/>
  <c r="EC21" i="4"/>
  <c r="EC22" i="2" s="1"/>
  <c r="DR21" i="4"/>
  <c r="DR22" i="2" s="1"/>
  <c r="FJ21" i="4"/>
  <c r="FJ22" i="2" s="1"/>
  <c r="BZ21" i="4"/>
  <c r="BZ22" i="2" s="1"/>
  <c r="BT20" i="4"/>
  <c r="BT21" i="2" s="1"/>
  <c r="BI20" i="4"/>
  <c r="BI21" i="2" s="1"/>
  <c r="ES20" i="4"/>
  <c r="ES21" i="2" s="1"/>
  <c r="EH20" i="4"/>
  <c r="EH21" i="2" s="1"/>
  <c r="CE20" i="4"/>
  <c r="CE21" i="2" s="1"/>
  <c r="DW20" i="4"/>
  <c r="DW21" i="2" s="1"/>
  <c r="FO20" i="4"/>
  <c r="FO21" i="2" s="1"/>
  <c r="DN19" i="4"/>
  <c r="DJ19" i="4"/>
  <c r="DJ20" i="2" s="1"/>
  <c r="CS19" i="4"/>
  <c r="CS20" i="2" s="1"/>
  <c r="FG19" i="4"/>
  <c r="FG20" i="2" s="1"/>
  <c r="DD19" i="4"/>
  <c r="CO19" i="4"/>
  <c r="CO20" i="2" s="1"/>
  <c r="FC19" i="4"/>
  <c r="FC20" i="2" s="1"/>
  <c r="CZ19" i="4"/>
  <c r="CZ20" i="2" s="1"/>
  <c r="BM19" i="4"/>
  <c r="BM20" i="2" s="1"/>
  <c r="EW19" i="4"/>
  <c r="EW20" i="2" s="1"/>
  <c r="EL19" i="4"/>
  <c r="EL20" i="2" s="1"/>
  <c r="CI19" i="4"/>
  <c r="CI20" i="2" s="1"/>
  <c r="EA19" i="4"/>
  <c r="EA20" i="2" s="1"/>
  <c r="FS19" i="4"/>
  <c r="FS20" i="2" s="1"/>
  <c r="BX19" i="4"/>
  <c r="BX20" i="2" s="1"/>
  <c r="BI19" i="4"/>
  <c r="BI20" i="2" s="1"/>
  <c r="ES19" i="4"/>
  <c r="ES20" i="2" s="1"/>
  <c r="EH19" i="4"/>
  <c r="EH20" i="2" s="1"/>
  <c r="CE19" i="4"/>
  <c r="CE20" i="2" s="1"/>
  <c r="DW19" i="4"/>
  <c r="DW20" i="2" s="1"/>
  <c r="FO19" i="4"/>
  <c r="BT19" i="4"/>
  <c r="BT20" i="2" s="1"/>
  <c r="DM18" i="4"/>
  <c r="DM19" i="2" s="1"/>
  <c r="DH18" i="4"/>
  <c r="DH19" i="2" s="1"/>
  <c r="FF18" i="4"/>
  <c r="FF19" i="2" s="1"/>
  <c r="DC18" i="4"/>
  <c r="DC19" i="2" s="1"/>
  <c r="CR18" i="4"/>
  <c r="CR19" i="2" s="1"/>
  <c r="FB18" i="4"/>
  <c r="FB19" i="2" s="1"/>
  <c r="CY18" i="4"/>
  <c r="CY19" i="2" s="1"/>
  <c r="CN18" i="4"/>
  <c r="CN19" i="2" s="1"/>
  <c r="CH18" i="4"/>
  <c r="CH19" i="2" s="1"/>
  <c r="DZ18" i="4"/>
  <c r="DZ19" i="2" s="1"/>
  <c r="FR18" i="4"/>
  <c r="FR19" i="2" s="1"/>
  <c r="BW18" i="4"/>
  <c r="BW19" i="2" s="1"/>
  <c r="BL18" i="4"/>
  <c r="BL19" i="2" s="1"/>
  <c r="EV18" i="4"/>
  <c r="EV19" i="2" s="1"/>
  <c r="EK18" i="4"/>
  <c r="EK19" i="2" s="1"/>
  <c r="CD18" i="4"/>
  <c r="CD19" i="2" s="1"/>
  <c r="DV18" i="4"/>
  <c r="DV19" i="2" s="1"/>
  <c r="FN18" i="4"/>
  <c r="BS18" i="4"/>
  <c r="BS19" i="2" s="1"/>
  <c r="BH18" i="4"/>
  <c r="BH19" i="2" s="1"/>
  <c r="ER18" i="4"/>
  <c r="ER19" i="2" s="1"/>
  <c r="EG18" i="4"/>
  <c r="EG19" i="2" s="1"/>
  <c r="DP17" i="4"/>
  <c r="DL17" i="4"/>
  <c r="DL18" i="2" s="1"/>
  <c r="DG17" i="4"/>
  <c r="CQ17" i="4"/>
  <c r="FE17" i="4"/>
  <c r="FE18" i="2" s="1"/>
  <c r="DB17" i="4"/>
  <c r="DB18" i="2" s="1"/>
  <c r="EZ17" i="4"/>
  <c r="EZ18" i="2" s="1"/>
  <c r="CW17" i="4"/>
  <c r="CW18" i="2" s="1"/>
  <c r="CL17" i="4"/>
  <c r="BK17" i="4"/>
  <c r="BK18" i="2" s="1"/>
  <c r="EU17" i="4"/>
  <c r="EU18" i="2" s="1"/>
  <c r="EJ17" i="4"/>
  <c r="EJ18" i="2" s="1"/>
  <c r="CG17" i="4"/>
  <c r="CG18" i="2" s="1"/>
  <c r="DY17" i="4"/>
  <c r="DY18" i="2" s="1"/>
  <c r="FQ17" i="4"/>
  <c r="FQ18" i="2" s="1"/>
  <c r="BV17" i="4"/>
  <c r="BV18" i="2" s="1"/>
  <c r="CA17" i="4"/>
  <c r="CA18" i="2" s="1"/>
  <c r="DS17" i="4"/>
  <c r="DS18" i="2" s="1"/>
  <c r="FK17" i="4"/>
  <c r="FK18" i="2" s="1"/>
  <c r="BP17" i="4"/>
  <c r="BP18" i="2" s="1"/>
  <c r="BE17" i="4"/>
  <c r="BE18" i="2" s="1"/>
  <c r="EO17" i="4"/>
  <c r="EO18" i="2" s="1"/>
  <c r="ED17" i="4"/>
  <c r="ED18" i="2" s="1"/>
  <c r="DO16" i="4"/>
  <c r="DO17" i="2" s="1"/>
  <c r="DK16" i="4"/>
  <c r="DK17" i="2" s="1"/>
  <c r="FH16" i="4"/>
  <c r="FH17" i="2" s="1"/>
  <c r="DE16" i="4"/>
  <c r="DE17" i="2" s="1"/>
  <c r="CT16" i="4"/>
  <c r="CT17" i="2" s="1"/>
  <c r="FD16" i="4"/>
  <c r="FD17" i="2" s="1"/>
  <c r="DA16" i="4"/>
  <c r="DA17" i="2" s="1"/>
  <c r="CP16" i="4"/>
  <c r="CP17" i="2" s="1"/>
  <c r="CV16" i="4"/>
  <c r="CV17" i="2" s="1"/>
  <c r="CK16" i="4"/>
  <c r="EY16" i="4"/>
  <c r="EY17" i="2" s="1"/>
  <c r="CF16" i="4"/>
  <c r="CF17" i="2" s="1"/>
  <c r="DX16" i="4"/>
  <c r="DX17" i="2" s="1"/>
  <c r="FP16" i="4"/>
  <c r="FP17" i="2" s="1"/>
  <c r="BU16" i="4"/>
  <c r="BU17" i="2" s="1"/>
  <c r="BJ16" i="4"/>
  <c r="BJ17" i="2" s="1"/>
  <c r="ET16" i="4"/>
  <c r="ET17" i="2" s="1"/>
  <c r="EI16" i="4"/>
  <c r="EI17" i="2" s="1"/>
  <c r="BD16" i="4"/>
  <c r="BD17" i="2" s="1"/>
  <c r="EN16" i="4"/>
  <c r="EN17" i="2" s="1"/>
  <c r="EC16" i="4"/>
  <c r="EC17" i="2" s="1"/>
  <c r="BZ16" i="4"/>
  <c r="BZ17" i="2" s="1"/>
  <c r="DR16" i="4"/>
  <c r="DR17" i="2" s="1"/>
  <c r="FJ16" i="4"/>
  <c r="FJ17" i="2" s="1"/>
  <c r="BO16" i="4"/>
  <c r="BO17" i="2" s="1"/>
  <c r="DN15" i="4"/>
  <c r="DJ15" i="4"/>
  <c r="DJ16" i="2" s="1"/>
  <c r="CS15" i="4"/>
  <c r="CS16" i="2" s="1"/>
  <c r="DD15" i="4"/>
  <c r="DD16" i="2" s="1"/>
  <c r="FG15" i="4"/>
  <c r="FG16" i="2" s="1"/>
  <c r="CO15" i="4"/>
  <c r="CO16" i="2" s="1"/>
  <c r="FC15" i="4"/>
  <c r="FC16" i="2" s="1"/>
  <c r="CZ15" i="4"/>
  <c r="CZ16" i="2" s="1"/>
  <c r="BM15" i="4"/>
  <c r="EW15" i="4"/>
  <c r="EW16" i="2" s="1"/>
  <c r="EL15" i="4"/>
  <c r="CI15" i="4"/>
  <c r="CI16" i="2" s="1"/>
  <c r="FS15" i="4"/>
  <c r="FS16" i="2" s="1"/>
  <c r="BX15" i="4"/>
  <c r="BX16" i="2" s="1"/>
  <c r="EA15" i="4"/>
  <c r="EA16" i="2" s="1"/>
  <c r="BI15" i="4"/>
  <c r="BI16" i="2" s="1"/>
  <c r="ES15" i="4"/>
  <c r="EH15" i="4"/>
  <c r="EH16" i="2" s="1"/>
  <c r="BT15" i="4"/>
  <c r="BT16" i="2" s="1"/>
  <c r="DW15" i="4"/>
  <c r="DW16" i="2" s="1"/>
  <c r="CE15" i="4"/>
  <c r="CE16" i="2" s="1"/>
  <c r="FO15" i="4"/>
  <c r="FO16" i="2" s="1"/>
  <c r="DM14" i="4"/>
  <c r="DM15" i="2" s="1"/>
  <c r="DH14" i="4"/>
  <c r="FF14" i="4"/>
  <c r="FF15" i="2" s="1"/>
  <c r="DC14" i="4"/>
  <c r="DC15" i="2" s="1"/>
  <c r="CR14" i="4"/>
  <c r="CR15" i="2" s="1"/>
  <c r="FB14" i="4"/>
  <c r="FB15" i="2" s="1"/>
  <c r="CY14" i="4"/>
  <c r="CY15" i="2" s="1"/>
  <c r="CN14" i="4"/>
  <c r="CN15" i="2" s="1"/>
  <c r="CH14" i="4"/>
  <c r="CH15" i="2" s="1"/>
  <c r="DZ14" i="4"/>
  <c r="DZ15" i="2" s="1"/>
  <c r="FR14" i="4"/>
  <c r="BW14" i="4"/>
  <c r="BW15" i="2" s="1"/>
  <c r="BL14" i="4"/>
  <c r="BL15" i="2" s="1"/>
  <c r="EV14" i="4"/>
  <c r="EV15" i="2" s="1"/>
  <c r="EK14" i="4"/>
  <c r="EK15" i="2" s="1"/>
  <c r="CD14" i="4"/>
  <c r="CD15" i="2" s="1"/>
  <c r="DV14" i="4"/>
  <c r="DV15" i="2" s="1"/>
  <c r="FN14" i="4"/>
  <c r="FN15" i="2" s="1"/>
  <c r="BS14" i="4"/>
  <c r="BH14" i="4"/>
  <c r="BH15" i="2" s="1"/>
  <c r="ER14" i="4"/>
  <c r="ER15" i="2" s="1"/>
  <c r="EG14" i="4"/>
  <c r="EG15" i="2" s="1"/>
  <c r="DP13" i="4"/>
  <c r="DP14" i="2" s="1"/>
  <c r="DL13" i="4"/>
  <c r="DL14" i="2" s="1"/>
  <c r="DG13" i="4"/>
  <c r="DG14" i="2" s="1"/>
  <c r="CQ13" i="4"/>
  <c r="FE13" i="4"/>
  <c r="DB13" i="4"/>
  <c r="DB14" i="2" s="1"/>
  <c r="CL13" i="4"/>
  <c r="CL14" i="2" s="1"/>
  <c r="EZ13" i="4"/>
  <c r="EZ14" i="2" s="1"/>
  <c r="CW13" i="4"/>
  <c r="CW14" i="2" s="1"/>
  <c r="CG13" i="4"/>
  <c r="CG14" i="2" s="1"/>
  <c r="EU13" i="4"/>
  <c r="EU14" i="2" s="1"/>
  <c r="EJ13" i="4"/>
  <c r="EJ14" i="2" s="1"/>
  <c r="FQ13" i="4"/>
  <c r="FQ14" i="2" s="1"/>
  <c r="BV13" i="4"/>
  <c r="BV14" i="2" s="1"/>
  <c r="DY13" i="4"/>
  <c r="DY14" i="2" s="1"/>
  <c r="BK13" i="4"/>
  <c r="BK14" i="2" s="1"/>
  <c r="BE13" i="4"/>
  <c r="BE14" i="2" s="1"/>
  <c r="CA13" i="4"/>
  <c r="CA14" i="2" s="1"/>
  <c r="DS13" i="4"/>
  <c r="DS14" i="2" s="1"/>
  <c r="FK13" i="4"/>
  <c r="FK14" i="2" s="1"/>
  <c r="EO13" i="4"/>
  <c r="BP13" i="4"/>
  <c r="BP14" i="2" s="1"/>
  <c r="ED13" i="4"/>
  <c r="ED14" i="2" s="1"/>
  <c r="DO12" i="4"/>
  <c r="DO13" i="2" s="1"/>
  <c r="DK12" i="4"/>
  <c r="DK13" i="2" s="1"/>
  <c r="CT12" i="4"/>
  <c r="CT13" i="2" s="1"/>
  <c r="DE12" i="4"/>
  <c r="DE13" i="2" s="1"/>
  <c r="FH12" i="4"/>
  <c r="FH13" i="2" s="1"/>
  <c r="CP12" i="4"/>
  <c r="CP13" i="2" s="1"/>
  <c r="DA12" i="4"/>
  <c r="DA13" i="2" s="1"/>
  <c r="FD12" i="4"/>
  <c r="FD13" i="2" s="1"/>
  <c r="EY12" i="4"/>
  <c r="EY13" i="2" s="1"/>
  <c r="CK12" i="4"/>
  <c r="CK13" i="2" s="1"/>
  <c r="CV12" i="4"/>
  <c r="CV13" i="2" s="1"/>
  <c r="BJ12" i="4"/>
  <c r="BJ13" i="2" s="1"/>
  <c r="ET12" i="4"/>
  <c r="ET13" i="2" s="1"/>
  <c r="FP12" i="4"/>
  <c r="DX12" i="4"/>
  <c r="DX13" i="2" s="1"/>
  <c r="EI12" i="4"/>
  <c r="EI13" i="2" s="1"/>
  <c r="BU12" i="4"/>
  <c r="BU13" i="2" s="1"/>
  <c r="CF12" i="4"/>
  <c r="CF13" i="2" s="1"/>
  <c r="BZ12" i="4"/>
  <c r="BZ13" i="2" s="1"/>
  <c r="DR12" i="4"/>
  <c r="DR13" i="2" s="1"/>
  <c r="FJ12" i="4"/>
  <c r="FJ13" i="2" s="1"/>
  <c r="BD12" i="4"/>
  <c r="BD13" i="2" s="1"/>
  <c r="BO12" i="4"/>
  <c r="BO13" i="2" s="1"/>
  <c r="EC12" i="4"/>
  <c r="EC13" i="2" s="1"/>
  <c r="EN12" i="4"/>
  <c r="EN13" i="2" s="1"/>
  <c r="DN11" i="4"/>
  <c r="DN12" i="2" s="1"/>
  <c r="DJ11" i="4"/>
  <c r="DJ12" i="2" s="1"/>
  <c r="FG11" i="4"/>
  <c r="FG12" i="2" s="1"/>
  <c r="CS11" i="4"/>
  <c r="CS12" i="2" s="1"/>
  <c r="DD11" i="4"/>
  <c r="FC11" i="4"/>
  <c r="FC12" i="2" s="1"/>
  <c r="CO11" i="4"/>
  <c r="CO12" i="2" s="1"/>
  <c r="CZ11" i="4"/>
  <c r="CZ12" i="2" s="1"/>
  <c r="CI11" i="4"/>
  <c r="EA11" i="4"/>
  <c r="EA12" i="2" s="1"/>
  <c r="FS11" i="4"/>
  <c r="FS12" i="2" s="1"/>
  <c r="BM11" i="4"/>
  <c r="BM12" i="2" s="1"/>
  <c r="BX11" i="4"/>
  <c r="EL11" i="4"/>
  <c r="EL12" i="2" s="1"/>
  <c r="EW11" i="4"/>
  <c r="EW12" i="2" s="1"/>
  <c r="CE11" i="4"/>
  <c r="CE12" i="2" s="1"/>
  <c r="DW11" i="4"/>
  <c r="DW12" i="2" s="1"/>
  <c r="FO11" i="4"/>
  <c r="FO12" i="2" s="1"/>
  <c r="BI11" i="4"/>
  <c r="BI12" i="2" s="1"/>
  <c r="BT11" i="4"/>
  <c r="BT12" i="2" s="1"/>
  <c r="EH11" i="4"/>
  <c r="ES11" i="4"/>
  <c r="ES12" i="2" s="1"/>
  <c r="DM10" i="4"/>
  <c r="DM11" i="2" s="1"/>
  <c r="DH10" i="4"/>
  <c r="DH11" i="2" s="1"/>
  <c r="CR10" i="4"/>
  <c r="CR11" i="2" s="1"/>
  <c r="FF10" i="4"/>
  <c r="FF11" i="2" s="1"/>
  <c r="DC10" i="4"/>
  <c r="DC11" i="2" s="1"/>
  <c r="CN10" i="4"/>
  <c r="CN11" i="2" s="1"/>
  <c r="FB10" i="4"/>
  <c r="CY10" i="4"/>
  <c r="CY11" i="2" s="1"/>
  <c r="BL10" i="4"/>
  <c r="BL11" i="2" s="1"/>
  <c r="EV10" i="4"/>
  <c r="EV11" i="2" s="1"/>
  <c r="CH10" i="4"/>
  <c r="CH11" i="2" s="1"/>
  <c r="EK10" i="4"/>
  <c r="EK11" i="2" s="1"/>
  <c r="FR10" i="4"/>
  <c r="FR11" i="2" s="1"/>
  <c r="DZ10" i="4"/>
  <c r="DZ11" i="2" s="1"/>
  <c r="BW10" i="4"/>
  <c r="BH10" i="4"/>
  <c r="BH11" i="2" s="1"/>
  <c r="ER10" i="4"/>
  <c r="ER11" i="2" s="1"/>
  <c r="BS10" i="4"/>
  <c r="BS11" i="2" s="1"/>
  <c r="DV10" i="4"/>
  <c r="DV11" i="2" s="1"/>
  <c r="CD10" i="4"/>
  <c r="CD11" i="2" s="1"/>
  <c r="EG10" i="4"/>
  <c r="EG11" i="2" s="1"/>
  <c r="FN10" i="4"/>
  <c r="FN11" i="2" s="1"/>
  <c r="DP9" i="4"/>
  <c r="DL9" i="4"/>
  <c r="DL10" i="2" s="1"/>
  <c r="DG9" i="4"/>
  <c r="DG10" i="2" s="1"/>
  <c r="FE9" i="4"/>
  <c r="FE10" i="2" s="1"/>
  <c r="CQ9" i="4"/>
  <c r="CQ10" i="2" s="1"/>
  <c r="DB9" i="4"/>
  <c r="DB10" i="2" s="1"/>
  <c r="CW9" i="4"/>
  <c r="CW10" i="2" s="1"/>
  <c r="CL9" i="4"/>
  <c r="EZ9" i="4"/>
  <c r="CG9" i="4"/>
  <c r="CG10" i="2" s="1"/>
  <c r="DY9" i="4"/>
  <c r="DY10" i="2" s="1"/>
  <c r="FQ9" i="4"/>
  <c r="FQ10" i="2" s="1"/>
  <c r="BV9" i="4"/>
  <c r="BV10" i="2" s="1"/>
  <c r="BK9" i="4"/>
  <c r="BK10" i="2" s="1"/>
  <c r="EJ9" i="4"/>
  <c r="EJ10" i="2" s="1"/>
  <c r="EU9" i="4"/>
  <c r="EU10" i="2" s="1"/>
  <c r="BE9" i="4"/>
  <c r="EO9" i="4"/>
  <c r="EO10" i="2" s="1"/>
  <c r="BP9" i="4"/>
  <c r="BP10" i="2" s="1"/>
  <c r="CA9" i="4"/>
  <c r="CA10" i="2" s="1"/>
  <c r="FK9" i="4"/>
  <c r="FK10" i="2" s="1"/>
  <c r="DS9" i="4"/>
  <c r="DS10" i="2" s="1"/>
  <c r="ED9" i="4"/>
  <c r="ED10" i="2" s="1"/>
  <c r="FQ8" i="4"/>
  <c r="FQ9" i="2" s="1"/>
  <c r="EL8" i="4"/>
  <c r="EL9" i="2" s="1"/>
  <c r="EH8" i="4"/>
  <c r="EH9" i="2" s="1"/>
  <c r="FR7" i="4"/>
  <c r="FR8" i="2" s="1"/>
  <c r="FN7" i="4"/>
  <c r="FN8" i="2" s="1"/>
  <c r="EI7" i="4"/>
  <c r="FS6" i="4"/>
  <c r="FS7" i="2" s="1"/>
  <c r="FO6" i="4"/>
  <c r="FO7" i="2" s="1"/>
  <c r="FJ6" i="4"/>
  <c r="FJ7" i="2" s="1"/>
  <c r="EJ6" i="4"/>
  <c r="FP5" i="4"/>
  <c r="FP6" i="2" s="1"/>
  <c r="FK5" i="4"/>
  <c r="FK6" i="2" s="1"/>
  <c r="EK5" i="4"/>
  <c r="EK6" i="2" s="1"/>
  <c r="EG5" i="4"/>
  <c r="EG6" i="2" s="1"/>
  <c r="EF10" i="4"/>
  <c r="EF11" i="2" s="1"/>
  <c r="CC10" i="4"/>
  <c r="CC11" i="2" s="1"/>
  <c r="EQ10" i="4"/>
  <c r="EQ11" i="2" s="1"/>
  <c r="FM10" i="4"/>
  <c r="BG10" i="4"/>
  <c r="BG11" i="2" s="1"/>
  <c r="BR10" i="4"/>
  <c r="BR11" i="2" s="1"/>
  <c r="DU10" i="4"/>
  <c r="DU11" i="2" s="1"/>
  <c r="BR28" i="4"/>
  <c r="BR29" i="2" s="1"/>
  <c r="BG28" i="4"/>
  <c r="BG29" i="2" s="1"/>
  <c r="EQ28" i="4"/>
  <c r="EQ29" i="2" s="1"/>
  <c r="EF28" i="4"/>
  <c r="EF29" i="2" s="1"/>
  <c r="CC33" i="4"/>
  <c r="CC34" i="2" s="1"/>
  <c r="DU33" i="4"/>
  <c r="DU34" i="2" s="1"/>
  <c r="FM33" i="4"/>
  <c r="FM34" i="2" s="1"/>
  <c r="BR33" i="4"/>
  <c r="BR34" i="2" s="1"/>
  <c r="CC37" i="4"/>
  <c r="CC38" i="2" s="1"/>
  <c r="DU37" i="4"/>
  <c r="DU38" i="2" s="1"/>
  <c r="FM37" i="4"/>
  <c r="FM38" i="2" s="1"/>
  <c r="BR37" i="4"/>
  <c r="BR38" i="2" s="1"/>
  <c r="EF37" i="4"/>
  <c r="EF38" i="2" s="1"/>
  <c r="EQ37" i="4"/>
  <c r="EQ38" i="2" s="1"/>
  <c r="BG37" i="4"/>
  <c r="BG38" i="2" s="1"/>
  <c r="EF44" i="4"/>
  <c r="EF45" i="2" s="1"/>
  <c r="FM44" i="4"/>
  <c r="FM45" i="2" s="1"/>
  <c r="BG44" i="4"/>
  <c r="BG45" i="2" s="1"/>
  <c r="BR44" i="4"/>
  <c r="BR45" i="2" s="1"/>
  <c r="DU44" i="4"/>
  <c r="DU45" i="2" s="1"/>
  <c r="CC44" i="4"/>
  <c r="CC45" i="2" s="1"/>
  <c r="EQ44" i="4"/>
  <c r="EQ45" i="2" s="1"/>
  <c r="BG11" i="4"/>
  <c r="BG12" i="2" s="1"/>
  <c r="EQ11" i="4"/>
  <c r="EQ12" i="2" s="1"/>
  <c r="BR11" i="4"/>
  <c r="BR12" i="2" s="1"/>
  <c r="CC11" i="4"/>
  <c r="CC12" i="2" s="1"/>
  <c r="EF11" i="4"/>
  <c r="EF12" i="2" s="1"/>
  <c r="FM11" i="4"/>
  <c r="FM12" i="2" s="1"/>
  <c r="DU11" i="4"/>
  <c r="BR18" i="4"/>
  <c r="BR19" i="2" s="1"/>
  <c r="BG18" i="4"/>
  <c r="BG19" i="2" s="1"/>
  <c r="EQ18" i="4"/>
  <c r="EQ19" i="2" s="1"/>
  <c r="EF18" i="4"/>
  <c r="EF19" i="2" s="1"/>
  <c r="DU18" i="4"/>
  <c r="DU19" i="2" s="1"/>
  <c r="FM18" i="4"/>
  <c r="FM19" i="2" s="1"/>
  <c r="CC18" i="4"/>
  <c r="CC19" i="2" s="1"/>
  <c r="BR22" i="4"/>
  <c r="BR23" i="2" s="1"/>
  <c r="BG22" i="4"/>
  <c r="BG23" i="2" s="1"/>
  <c r="EQ22" i="4"/>
  <c r="EQ23" i="2" s="1"/>
  <c r="EF22" i="4"/>
  <c r="EF23" i="2" s="1"/>
  <c r="DU22" i="4"/>
  <c r="DU23" i="2" s="1"/>
  <c r="FM22" i="4"/>
  <c r="FM23" i="2" s="1"/>
  <c r="CC22" i="4"/>
  <c r="CC23" i="2" s="1"/>
  <c r="BG26" i="4"/>
  <c r="BG27" i="2" s="1"/>
  <c r="EQ26" i="4"/>
  <c r="EQ27" i="2" s="1"/>
  <c r="EF26" i="4"/>
  <c r="EF27" i="2" s="1"/>
  <c r="CC26" i="4"/>
  <c r="CC27" i="2" s="1"/>
  <c r="FM26" i="4"/>
  <c r="FM27" i="2" s="1"/>
  <c r="CC48" i="4"/>
  <c r="CC49" i="2" s="1"/>
  <c r="DU48" i="4"/>
  <c r="DU49" i="2" s="1"/>
  <c r="FM48" i="4"/>
  <c r="FM49" i="2" s="1"/>
  <c r="BR48" i="4"/>
  <c r="BR49" i="2" s="1"/>
  <c r="BG48" i="4"/>
  <c r="BG49" i="2" s="1"/>
  <c r="EQ48" i="4"/>
  <c r="EQ49" i="2" s="1"/>
  <c r="EF48" i="4"/>
  <c r="EF49" i="2" s="1"/>
  <c r="CC52" i="4"/>
  <c r="CC53" i="2" s="1"/>
  <c r="DU52" i="4"/>
  <c r="DU53" i="2" s="1"/>
  <c r="FM52" i="4"/>
  <c r="FM53" i="2" s="1"/>
  <c r="BR52" i="4"/>
  <c r="BR53" i="2" s="1"/>
  <c r="EF52" i="4"/>
  <c r="EF53" i="2" s="1"/>
  <c r="EQ52" i="4"/>
  <c r="EQ53" i="2" s="1"/>
  <c r="BG52" i="4"/>
  <c r="BG53" i="2" s="1"/>
  <c r="BG58" i="4"/>
  <c r="BG59" i="2" s="1"/>
  <c r="EQ58" i="4"/>
  <c r="EQ59" i="2" s="1"/>
  <c r="FM58" i="4"/>
  <c r="FM59" i="2" s="1"/>
  <c r="DU58" i="4"/>
  <c r="DU59" i="2" s="1"/>
  <c r="EF58" i="4"/>
  <c r="EF59" i="2" s="1"/>
  <c r="BR58" i="4"/>
  <c r="BR59" i="2" s="1"/>
  <c r="CC58" i="4"/>
  <c r="CC59" i="2" s="1"/>
  <c r="BV59" i="4"/>
  <c r="BV60" i="2" s="1"/>
  <c r="BK59" i="4"/>
  <c r="BK60" i="2" s="1"/>
  <c r="CG59" i="4"/>
  <c r="CG60" i="2" s="1"/>
  <c r="DY59" i="4"/>
  <c r="DY60" i="2" s="1"/>
  <c r="FQ59" i="4"/>
  <c r="FQ60" i="2" s="1"/>
  <c r="EU59" i="4"/>
  <c r="EU60" i="2" s="1"/>
  <c r="EJ59" i="4"/>
  <c r="EJ60" i="2" s="1"/>
  <c r="BW58" i="4"/>
  <c r="BW59" i="2" s="1"/>
  <c r="EV58" i="4"/>
  <c r="EV59" i="2" s="1"/>
  <c r="FR58" i="4"/>
  <c r="FR59" i="2" s="1"/>
  <c r="CH58" i="4"/>
  <c r="CH59" i="2" s="1"/>
  <c r="BL58" i="4"/>
  <c r="BL59" i="2" s="1"/>
  <c r="DZ58" i="4"/>
  <c r="DZ59" i="2" s="1"/>
  <c r="EK58" i="4"/>
  <c r="EK59" i="2" s="1"/>
  <c r="BX57" i="4"/>
  <c r="BX58" i="2" s="1"/>
  <c r="CI57" i="4"/>
  <c r="CI58" i="2" s="1"/>
  <c r="EL57" i="4"/>
  <c r="EL58" i="2" s="1"/>
  <c r="EW57" i="4"/>
  <c r="EW58" i="2" s="1"/>
  <c r="EA57" i="4"/>
  <c r="EA58" i="2" s="1"/>
  <c r="FS57" i="4"/>
  <c r="FS58" i="2" s="1"/>
  <c r="BM57" i="4"/>
  <c r="BM58" i="2" s="1"/>
  <c r="BT57" i="4"/>
  <c r="BT58" i="2" s="1"/>
  <c r="DW57" i="4"/>
  <c r="DW58" i="2" s="1"/>
  <c r="CE57" i="4"/>
  <c r="CE58" i="2" s="1"/>
  <c r="EH57" i="4"/>
  <c r="EH58" i="2" s="1"/>
  <c r="ES57" i="4"/>
  <c r="ES58" i="2" s="1"/>
  <c r="FO57" i="4"/>
  <c r="FO58" i="2" s="1"/>
  <c r="BI57" i="4"/>
  <c r="BI58" i="2" s="1"/>
  <c r="BU56" i="4"/>
  <c r="BU57" i="2" s="1"/>
  <c r="ET56" i="4"/>
  <c r="ET57" i="2" s="1"/>
  <c r="FP56" i="4"/>
  <c r="FP57" i="2" s="1"/>
  <c r="DX56" i="4"/>
  <c r="DX57" i="2" s="1"/>
  <c r="BJ56" i="4"/>
  <c r="BJ57" i="2" s="1"/>
  <c r="CF56" i="4"/>
  <c r="CF57" i="2" s="1"/>
  <c r="EI56" i="4"/>
  <c r="EI57" i="2" s="1"/>
  <c r="BV55" i="4"/>
  <c r="BV56" i="2" s="1"/>
  <c r="CG55" i="4"/>
  <c r="CG56" i="2" s="1"/>
  <c r="EJ55" i="4"/>
  <c r="EJ56" i="2" s="1"/>
  <c r="EU55" i="4"/>
  <c r="EU56" i="2" s="1"/>
  <c r="DY55" i="4"/>
  <c r="DY56" i="2" s="1"/>
  <c r="BK55" i="4"/>
  <c r="BK56" i="2" s="1"/>
  <c r="FQ55" i="4"/>
  <c r="FQ56" i="2" s="1"/>
  <c r="BZ59" i="4"/>
  <c r="BZ60" i="2" s="1"/>
  <c r="DR59" i="4"/>
  <c r="DR60" i="2" s="1"/>
  <c r="FJ59" i="4"/>
  <c r="FJ60" i="2" s="1"/>
  <c r="BO59" i="4"/>
  <c r="BO60" i="2" s="1"/>
  <c r="BD59" i="4"/>
  <c r="BD60" i="2" s="1"/>
  <c r="EN59" i="4"/>
  <c r="EN60" i="2" s="1"/>
  <c r="EC59" i="4"/>
  <c r="EC60" i="2" s="1"/>
  <c r="BD57" i="4"/>
  <c r="BD58" i="2" s="1"/>
  <c r="EN57" i="4"/>
  <c r="EN58" i="2" s="1"/>
  <c r="BO57" i="4"/>
  <c r="BO58" i="2" s="1"/>
  <c r="BZ57" i="4"/>
  <c r="BZ58" i="2" s="1"/>
  <c r="EC57" i="4"/>
  <c r="EC58" i="2" s="1"/>
  <c r="FJ57" i="4"/>
  <c r="FJ58" i="2" s="1"/>
  <c r="DR57" i="4"/>
  <c r="DR58" i="2" s="1"/>
  <c r="FB59" i="4"/>
  <c r="FB60" i="2" s="1"/>
  <c r="CN59" i="4"/>
  <c r="CN60" i="2" s="1"/>
  <c r="CY59" i="4"/>
  <c r="CY60" i="2" s="1"/>
  <c r="CV59" i="4"/>
  <c r="CV60" i="2" s="1"/>
  <c r="CK59" i="4"/>
  <c r="CK60" i="2" s="1"/>
  <c r="EY59" i="4"/>
  <c r="EY60" i="2" s="1"/>
  <c r="CV57" i="4"/>
  <c r="CV58" i="2" s="1"/>
  <c r="EY57" i="4"/>
  <c r="EY58" i="2" s="1"/>
  <c r="CK57" i="4"/>
  <c r="CK58" i="2" s="1"/>
  <c r="DB59" i="4"/>
  <c r="DB60" i="2" s="1"/>
  <c r="FE59" i="4"/>
  <c r="FE60" i="2" s="1"/>
  <c r="CQ59" i="4"/>
  <c r="CQ60" i="2" s="1"/>
  <c r="FG58" i="4"/>
  <c r="FG59" i="2" s="1"/>
  <c r="CS58" i="4"/>
  <c r="CS59" i="2" s="1"/>
  <c r="DD58" i="4"/>
  <c r="DD59" i="2" s="1"/>
  <c r="FC58" i="4"/>
  <c r="FC59" i="2" s="1"/>
  <c r="CO58" i="4"/>
  <c r="CO59" i="2" s="1"/>
  <c r="CZ58" i="4"/>
  <c r="CZ59" i="2" s="1"/>
  <c r="DB57" i="4"/>
  <c r="DB58" i="2" s="1"/>
  <c r="FE57" i="4"/>
  <c r="FE58" i="2" s="1"/>
  <c r="CQ57" i="4"/>
  <c r="CQ58" i="2" s="1"/>
  <c r="CS56" i="4"/>
  <c r="CS57" i="2" s="1"/>
  <c r="FG56" i="4"/>
  <c r="FG57" i="2" s="1"/>
  <c r="DD56" i="4"/>
  <c r="DD57" i="2" s="1"/>
  <c r="FG55" i="4"/>
  <c r="FG56" i="2" s="1"/>
  <c r="CS55" i="4"/>
  <c r="CS56" i="2" s="1"/>
  <c r="DD55" i="4"/>
  <c r="DD56" i="2" s="1"/>
  <c r="CP55" i="4"/>
  <c r="CP56" i="2" s="1"/>
  <c r="DA55" i="4"/>
  <c r="DA56" i="2" s="1"/>
  <c r="FD55" i="4"/>
  <c r="FD56" i="2" s="1"/>
  <c r="DG58" i="4"/>
  <c r="DG59" i="2" s="1"/>
  <c r="DO59" i="4"/>
  <c r="DO60" i="2" s="1"/>
  <c r="DK59" i="4"/>
  <c r="DK60" i="2" s="1"/>
  <c r="DM58" i="4"/>
  <c r="DM59" i="2" s="1"/>
  <c r="DO57" i="4"/>
  <c r="DO58" i="2" s="1"/>
  <c r="DK57" i="4"/>
  <c r="DK58" i="2" s="1"/>
  <c r="DM56" i="4"/>
  <c r="DM57" i="2" s="1"/>
  <c r="DN55" i="4"/>
  <c r="DN56" i="2" s="1"/>
  <c r="J40" i="7"/>
  <c r="GL40" i="4" s="1"/>
  <c r="J38" i="7"/>
  <c r="GL38" i="4" s="1"/>
  <c r="J34" i="7"/>
  <c r="J30" i="7"/>
  <c r="J22" i="7"/>
  <c r="GL22" i="4" s="1"/>
  <c r="F14" i="7"/>
  <c r="GJ14" i="4" s="1"/>
  <c r="F11" i="7"/>
  <c r="GJ11" i="4" s="1"/>
  <c r="E6" i="7"/>
  <c r="FQ35" i="4"/>
  <c r="FQ36" i="2" s="1"/>
  <c r="FJ35" i="4"/>
  <c r="FB35" i="4"/>
  <c r="FB36" i="2" s="1"/>
  <c r="ET35" i="4"/>
  <c r="ET36" i="2" s="1"/>
  <c r="EG35" i="4"/>
  <c r="EG36" i="2" s="1"/>
  <c r="CL35" i="4"/>
  <c r="CL36" i="2" s="1"/>
  <c r="CG35" i="4"/>
  <c r="CG36" i="2" s="1"/>
  <c r="EU34" i="4"/>
  <c r="EU35" i="2" s="1"/>
  <c r="DS34" i="4"/>
  <c r="DS35" i="2" s="1"/>
  <c r="CQ34" i="4"/>
  <c r="CQ35" i="2" s="1"/>
  <c r="BK34" i="4"/>
  <c r="BK35" i="2" s="1"/>
  <c r="FG33" i="4"/>
  <c r="FG34" i="2" s="1"/>
  <c r="EN33" i="4"/>
  <c r="EN34" i="2" s="1"/>
  <c r="EF33" i="4"/>
  <c r="EF34" i="2" s="1"/>
  <c r="DX33" i="4"/>
  <c r="DX34" i="2" s="1"/>
  <c r="BD33" i="4"/>
  <c r="BD34" i="2" s="1"/>
  <c r="FM32" i="4"/>
  <c r="FM33" i="2" s="1"/>
  <c r="ER32" i="4"/>
  <c r="EF32" i="4"/>
  <c r="EF33" i="2" s="1"/>
  <c r="DD32" i="4"/>
  <c r="DD33" i="2" s="1"/>
  <c r="CR32" i="4"/>
  <c r="CR33" i="2" s="1"/>
  <c r="CC32" i="4"/>
  <c r="CC33" i="2" s="1"/>
  <c r="FN31" i="4"/>
  <c r="FN32" i="2" s="1"/>
  <c r="FF31" i="4"/>
  <c r="FF32" i="2" s="1"/>
  <c r="DZ31" i="4"/>
  <c r="DZ32" i="2" s="1"/>
  <c r="FK30" i="4"/>
  <c r="FK31" i="2" s="1"/>
  <c r="CQ30" i="4"/>
  <c r="CQ31" i="2" s="1"/>
  <c r="FH29" i="4"/>
  <c r="FH30" i="2" s="1"/>
  <c r="EN29" i="4"/>
  <c r="EN30" i="2" s="1"/>
  <c r="FE28" i="4"/>
  <c r="FE29" i="2" s="1"/>
  <c r="EW28" i="4"/>
  <c r="EW29" i="2" s="1"/>
  <c r="EC28" i="4"/>
  <c r="EC29" i="2" s="1"/>
  <c r="CK28" i="4"/>
  <c r="CK29" i="2" s="1"/>
  <c r="FB27" i="4"/>
  <c r="DV27" i="4"/>
  <c r="DV28" i="2" s="1"/>
  <c r="CH27" i="4"/>
  <c r="CH28" i="2" s="1"/>
  <c r="BL27" i="4"/>
  <c r="BL28" i="2" s="1"/>
  <c r="FQ26" i="4"/>
  <c r="FQ27" i="2" s="1"/>
  <c r="FB26" i="4"/>
  <c r="FB27" i="2" s="1"/>
  <c r="EX14" i="8"/>
  <c r="CJ11" i="8"/>
  <c r="DY11" i="8"/>
  <c r="DP53" i="4"/>
  <c r="DP54" i="2" s="1"/>
  <c r="DL53" i="4"/>
  <c r="DL54" i="2" s="1"/>
  <c r="DG53" i="4"/>
  <c r="DG54" i="2" s="1"/>
  <c r="FE53" i="4"/>
  <c r="FE54" i="2" s="1"/>
  <c r="CQ53" i="4"/>
  <c r="CQ54" i="2" s="1"/>
  <c r="DB53" i="4"/>
  <c r="DB54" i="2" s="1"/>
  <c r="EZ53" i="4"/>
  <c r="EZ54" i="2" s="1"/>
  <c r="CL53" i="4"/>
  <c r="CL54" i="2" s="1"/>
  <c r="CW53" i="4"/>
  <c r="CW54" i="2" s="1"/>
  <c r="EJ53" i="4"/>
  <c r="EJ54" i="2" s="1"/>
  <c r="CG53" i="4"/>
  <c r="CG54" i="2" s="1"/>
  <c r="EU53" i="4"/>
  <c r="EU54" i="2" s="1"/>
  <c r="BK53" i="4"/>
  <c r="BK54" i="2" s="1"/>
  <c r="DY53" i="4"/>
  <c r="DY54" i="2" s="1"/>
  <c r="FQ53" i="4"/>
  <c r="FQ54" i="2" s="1"/>
  <c r="BV53" i="4"/>
  <c r="BV54" i="2" s="1"/>
  <c r="BP53" i="4"/>
  <c r="BP54" i="2" s="1"/>
  <c r="ED53" i="4"/>
  <c r="ED54" i="2" s="1"/>
  <c r="EO53" i="4"/>
  <c r="EO54" i="2" s="1"/>
  <c r="FK53" i="4"/>
  <c r="FK54" i="2" s="1"/>
  <c r="CA53" i="4"/>
  <c r="CA54" i="2" s="1"/>
  <c r="BE53" i="4"/>
  <c r="BE54" i="2" s="1"/>
  <c r="DS53" i="4"/>
  <c r="DS54" i="2" s="1"/>
  <c r="DO52" i="4"/>
  <c r="DO53" i="2" s="1"/>
  <c r="DK52" i="4"/>
  <c r="DK53" i="2" s="1"/>
  <c r="DE52" i="4"/>
  <c r="DE53" i="2" s="1"/>
  <c r="CT52" i="4"/>
  <c r="CT53" i="2" s="1"/>
  <c r="FH52" i="4"/>
  <c r="FH53" i="2" s="1"/>
  <c r="DA52" i="4"/>
  <c r="DA53" i="2" s="1"/>
  <c r="FD52" i="4"/>
  <c r="FD53" i="2" s="1"/>
  <c r="CP52" i="4"/>
  <c r="CP53" i="2" s="1"/>
  <c r="CK52" i="4"/>
  <c r="CK53" i="2" s="1"/>
  <c r="CV52" i="4"/>
  <c r="CV53" i="2" s="1"/>
  <c r="EY52" i="4"/>
  <c r="EY53" i="2" s="1"/>
  <c r="BU52" i="4"/>
  <c r="BU53" i="2" s="1"/>
  <c r="CF52" i="4"/>
  <c r="CF53" i="2" s="1"/>
  <c r="BJ52" i="4"/>
  <c r="BJ53" i="2" s="1"/>
  <c r="DX52" i="4"/>
  <c r="DX53" i="2" s="1"/>
  <c r="EI52" i="4"/>
  <c r="EI53" i="2" s="1"/>
  <c r="FP52" i="4"/>
  <c r="FP53" i="2" s="1"/>
  <c r="ET52" i="4"/>
  <c r="ET53" i="2" s="1"/>
  <c r="EC52" i="4"/>
  <c r="EC53" i="2" s="1"/>
  <c r="BD52" i="4"/>
  <c r="BD53" i="2" s="1"/>
  <c r="BO52" i="4"/>
  <c r="BO53" i="2" s="1"/>
  <c r="FJ52" i="4"/>
  <c r="FJ53" i="2" s="1"/>
  <c r="BZ52" i="4"/>
  <c r="BZ53" i="2" s="1"/>
  <c r="EN52" i="4"/>
  <c r="EN53" i="2" s="1"/>
  <c r="DR52" i="4"/>
  <c r="DR53" i="2" s="1"/>
  <c r="DN51" i="4"/>
  <c r="DN52" i="2" s="1"/>
  <c r="DJ51" i="4"/>
  <c r="DJ52" i="2" s="1"/>
  <c r="CS51" i="4"/>
  <c r="CS52" i="2" s="1"/>
  <c r="DD51" i="4"/>
  <c r="DD52" i="2" s="1"/>
  <c r="FG51" i="4"/>
  <c r="FG52" i="2" s="1"/>
  <c r="CO51" i="4"/>
  <c r="CO52" i="2" s="1"/>
  <c r="FC51" i="4"/>
  <c r="FC52" i="2" s="1"/>
  <c r="CZ51" i="4"/>
  <c r="CZ52" i="2" s="1"/>
  <c r="EL51" i="4"/>
  <c r="EL52" i="2" s="1"/>
  <c r="BM51" i="4"/>
  <c r="BM52" i="2" s="1"/>
  <c r="EA51" i="4"/>
  <c r="EA52" i="2" s="1"/>
  <c r="BX51" i="4"/>
  <c r="BX52" i="2" s="1"/>
  <c r="CI51" i="4"/>
  <c r="CI52" i="2" s="1"/>
  <c r="FS51" i="4"/>
  <c r="FS52" i="2" s="1"/>
  <c r="EW51" i="4"/>
  <c r="EW52" i="2" s="1"/>
  <c r="EH51" i="4"/>
  <c r="EH52" i="2" s="1"/>
  <c r="FO51" i="4"/>
  <c r="FO52" i="2" s="1"/>
  <c r="BI51" i="4"/>
  <c r="BI52" i="2" s="1"/>
  <c r="DW51" i="4"/>
  <c r="DW52" i="2" s="1"/>
  <c r="BT51" i="4"/>
  <c r="BT52" i="2" s="1"/>
  <c r="CE51" i="4"/>
  <c r="CE52" i="2" s="1"/>
  <c r="ES51" i="4"/>
  <c r="ES52" i="2" s="1"/>
  <c r="DM50" i="4"/>
  <c r="DM51" i="2" s="1"/>
  <c r="DH50" i="4"/>
  <c r="DH51" i="2" s="1"/>
  <c r="DC50" i="4"/>
  <c r="DC51" i="2" s="1"/>
  <c r="FF50" i="4"/>
  <c r="FF51" i="2" s="1"/>
  <c r="CR50" i="4"/>
  <c r="CR51" i="2" s="1"/>
  <c r="CY50" i="4"/>
  <c r="CY51" i="2" s="1"/>
  <c r="CN50" i="4"/>
  <c r="CN51" i="2" s="1"/>
  <c r="FB50" i="4"/>
  <c r="FB51" i="2" s="1"/>
  <c r="BW50" i="4"/>
  <c r="BW51" i="2" s="1"/>
  <c r="CH50" i="4"/>
  <c r="CH51" i="2" s="1"/>
  <c r="EK50" i="4"/>
  <c r="EK51" i="2" s="1"/>
  <c r="DZ50" i="4"/>
  <c r="DZ51" i="2" s="1"/>
  <c r="EV50" i="4"/>
  <c r="EV51" i="2" s="1"/>
  <c r="FR50" i="4"/>
  <c r="FR51" i="2" s="1"/>
  <c r="BL50" i="4"/>
  <c r="BL51" i="2" s="1"/>
  <c r="BS50" i="4"/>
  <c r="BS51" i="2" s="1"/>
  <c r="BH50" i="4"/>
  <c r="BH51" i="2" s="1"/>
  <c r="CD50" i="4"/>
  <c r="CD51" i="2" s="1"/>
  <c r="EG50" i="4"/>
  <c r="EG51" i="2" s="1"/>
  <c r="ER50" i="4"/>
  <c r="ER51" i="2" s="1"/>
  <c r="DV50" i="4"/>
  <c r="DV51" i="2" s="1"/>
  <c r="FN50" i="4"/>
  <c r="FN51" i="2" s="1"/>
  <c r="DP49" i="4"/>
  <c r="DP50" i="2" s="1"/>
  <c r="DL49" i="4"/>
  <c r="DL50" i="2" s="1"/>
  <c r="DG49" i="4"/>
  <c r="DG50" i="2" s="1"/>
  <c r="DB49" i="4"/>
  <c r="DB50" i="2" s="1"/>
  <c r="CQ49" i="4"/>
  <c r="CQ50" i="2" s="1"/>
  <c r="FE49" i="4"/>
  <c r="FE50" i="2" s="1"/>
  <c r="EZ49" i="4"/>
  <c r="EZ50" i="2" s="1"/>
  <c r="CW49" i="4"/>
  <c r="CW50" i="2" s="1"/>
  <c r="CL49" i="4"/>
  <c r="CL50" i="2" s="1"/>
  <c r="EJ49" i="4"/>
  <c r="EJ50" i="2" s="1"/>
  <c r="BK49" i="4"/>
  <c r="BK50" i="2" s="1"/>
  <c r="BV49" i="4"/>
  <c r="BV50" i="2" s="1"/>
  <c r="DY49" i="4"/>
  <c r="DY50" i="2" s="1"/>
  <c r="FQ49" i="4"/>
  <c r="FQ50" i="2" s="1"/>
  <c r="EU49" i="4"/>
  <c r="EU50" i="2" s="1"/>
  <c r="CG49" i="4"/>
  <c r="CG50" i="2" s="1"/>
  <c r="BP49" i="4"/>
  <c r="BP50" i="2" s="1"/>
  <c r="CA49" i="4"/>
  <c r="CA50" i="2" s="1"/>
  <c r="BE49" i="4"/>
  <c r="BE50" i="2" s="1"/>
  <c r="FK49" i="4"/>
  <c r="FK50" i="2" s="1"/>
  <c r="EO49" i="4"/>
  <c r="EO50" i="2" s="1"/>
  <c r="DS49" i="4"/>
  <c r="DS50" i="2" s="1"/>
  <c r="ED49" i="4"/>
  <c r="ED50" i="2" s="1"/>
  <c r="DO48" i="4"/>
  <c r="DO49" i="2" s="1"/>
  <c r="DK48" i="4"/>
  <c r="DK49" i="2" s="1"/>
  <c r="DE48" i="4"/>
  <c r="DE49" i="2" s="1"/>
  <c r="CT48" i="4"/>
  <c r="CT49" i="2" s="1"/>
  <c r="FH48" i="4"/>
  <c r="FH49" i="2" s="1"/>
  <c r="DA48" i="4"/>
  <c r="DA49" i="2" s="1"/>
  <c r="CP48" i="4"/>
  <c r="CP49" i="2" s="1"/>
  <c r="FD48" i="4"/>
  <c r="FD49" i="2" s="1"/>
  <c r="CK48" i="4"/>
  <c r="CK49" i="2" s="1"/>
  <c r="CV48" i="4"/>
  <c r="CV49" i="2" s="1"/>
  <c r="EY48" i="4"/>
  <c r="EY49" i="2" s="1"/>
  <c r="BU48" i="4"/>
  <c r="BU49" i="2" s="1"/>
  <c r="BJ48" i="4"/>
  <c r="BJ49" i="2" s="1"/>
  <c r="CF48" i="4"/>
  <c r="CF49" i="2" s="1"/>
  <c r="EI48" i="4"/>
  <c r="EI49" i="2" s="1"/>
  <c r="ET48" i="4"/>
  <c r="ET49" i="2" s="1"/>
  <c r="FP48" i="4"/>
  <c r="FP49" i="2" s="1"/>
  <c r="DX48" i="4"/>
  <c r="DX49" i="2" s="1"/>
  <c r="EC48" i="4"/>
  <c r="EC49" i="2" s="1"/>
  <c r="BZ48" i="4"/>
  <c r="BZ49" i="2" s="1"/>
  <c r="DR48" i="4"/>
  <c r="DR49" i="2" s="1"/>
  <c r="EN48" i="4"/>
  <c r="EN49" i="2" s="1"/>
  <c r="BO48" i="4"/>
  <c r="BO49" i="2" s="1"/>
  <c r="FJ48" i="4"/>
  <c r="FJ49" i="2" s="1"/>
  <c r="BD48" i="4"/>
  <c r="BD49" i="2" s="1"/>
  <c r="DN47" i="4"/>
  <c r="DN48" i="2" s="1"/>
  <c r="DJ47" i="4"/>
  <c r="DJ48" i="2" s="1"/>
  <c r="FG47" i="4"/>
  <c r="FG48" i="2" s="1"/>
  <c r="CS47" i="4"/>
  <c r="CS48" i="2" s="1"/>
  <c r="DD47" i="4"/>
  <c r="DD48" i="2" s="1"/>
  <c r="FC47" i="4"/>
  <c r="FC48" i="2" s="1"/>
  <c r="CZ47" i="4"/>
  <c r="CZ48" i="2" s="1"/>
  <c r="CO47" i="4"/>
  <c r="CO48" i="2" s="1"/>
  <c r="EL47" i="4"/>
  <c r="EL48" i="2" s="1"/>
  <c r="CI47" i="4"/>
  <c r="CI48" i="2" s="1"/>
  <c r="EA47" i="4"/>
  <c r="EA48" i="2" s="1"/>
  <c r="FS47" i="4"/>
  <c r="FS48" i="2" s="1"/>
  <c r="BM47" i="4"/>
  <c r="BM48" i="2" s="1"/>
  <c r="EW47" i="4"/>
  <c r="EW48" i="2" s="1"/>
  <c r="BX47" i="4"/>
  <c r="BX48" i="2" s="1"/>
  <c r="EH47" i="4"/>
  <c r="EH48" i="2" s="1"/>
  <c r="CE47" i="4"/>
  <c r="CE48" i="2" s="1"/>
  <c r="DW47" i="4"/>
  <c r="DW48" i="2" s="1"/>
  <c r="FO47" i="4"/>
  <c r="FO48" i="2" s="1"/>
  <c r="BT47" i="4"/>
  <c r="BT48" i="2" s="1"/>
  <c r="ES47" i="4"/>
  <c r="ES48" i="2" s="1"/>
  <c r="BI47" i="4"/>
  <c r="BI48" i="2" s="1"/>
  <c r="DM46" i="4"/>
  <c r="DM47" i="2" s="1"/>
  <c r="DH46" i="4"/>
  <c r="DH47" i="2" s="1"/>
  <c r="DC46" i="4"/>
  <c r="DC47" i="2" s="1"/>
  <c r="CR46" i="4"/>
  <c r="CR47" i="2" s="1"/>
  <c r="FF46" i="4"/>
  <c r="FF47" i="2" s="1"/>
  <c r="CY46" i="4"/>
  <c r="CY47" i="2" s="1"/>
  <c r="CN46" i="4"/>
  <c r="CN47" i="2" s="1"/>
  <c r="FB46" i="4"/>
  <c r="FB47" i="2" s="1"/>
  <c r="BW46" i="4"/>
  <c r="BW47" i="2" s="1"/>
  <c r="BL46" i="4"/>
  <c r="BL47" i="2" s="1"/>
  <c r="EV46" i="4"/>
  <c r="EV47" i="2" s="1"/>
  <c r="CH46" i="4"/>
  <c r="CH47" i="2" s="1"/>
  <c r="FR46" i="4"/>
  <c r="FR47" i="2" s="1"/>
  <c r="DZ46" i="4"/>
  <c r="DZ47" i="2" s="1"/>
  <c r="EK46" i="4"/>
  <c r="EK47" i="2" s="1"/>
  <c r="BS46" i="4"/>
  <c r="BS47" i="2" s="1"/>
  <c r="BH46" i="4"/>
  <c r="BH47" i="2" s="1"/>
  <c r="ER46" i="4"/>
  <c r="ER47" i="2" s="1"/>
  <c r="EG46" i="4"/>
  <c r="EG47" i="2" s="1"/>
  <c r="DV46" i="4"/>
  <c r="DV47" i="2" s="1"/>
  <c r="FN46" i="4"/>
  <c r="FN47" i="2" s="1"/>
  <c r="CD46" i="4"/>
  <c r="CD47" i="2" s="1"/>
  <c r="DP45" i="4"/>
  <c r="DP46" i="2" s="1"/>
  <c r="DL45" i="4"/>
  <c r="DL46" i="2" s="1"/>
  <c r="DG45" i="4"/>
  <c r="DG46" i="2" s="1"/>
  <c r="CQ45" i="4"/>
  <c r="CQ46" i="2" s="1"/>
  <c r="DB45" i="4"/>
  <c r="DB46" i="2" s="1"/>
  <c r="FE45" i="4"/>
  <c r="FE46" i="2" s="1"/>
  <c r="CL45" i="4"/>
  <c r="CL46" i="2" s="1"/>
  <c r="EZ45" i="4"/>
  <c r="EZ46" i="2" s="1"/>
  <c r="CW45" i="4"/>
  <c r="CW46" i="2" s="1"/>
  <c r="BK45" i="4"/>
  <c r="BK46" i="2" s="1"/>
  <c r="EU45" i="4"/>
  <c r="EU46" i="2" s="1"/>
  <c r="DY45" i="4"/>
  <c r="DY46" i="2" s="1"/>
  <c r="BV45" i="4"/>
  <c r="BV46" i="2" s="1"/>
  <c r="CG45" i="4"/>
  <c r="CG46" i="2" s="1"/>
  <c r="EJ45" i="4"/>
  <c r="EJ46" i="2" s="1"/>
  <c r="FQ45" i="4"/>
  <c r="FQ46" i="2" s="1"/>
  <c r="CA45" i="4"/>
  <c r="CA46" i="2" s="1"/>
  <c r="DS45" i="4"/>
  <c r="DS46" i="2" s="1"/>
  <c r="BE45" i="4"/>
  <c r="BE46" i="2" s="1"/>
  <c r="BP45" i="4"/>
  <c r="BP46" i="2" s="1"/>
  <c r="ED45" i="4"/>
  <c r="ED46" i="2" s="1"/>
  <c r="EO45" i="4"/>
  <c r="EO46" i="2" s="1"/>
  <c r="FK45" i="4"/>
  <c r="FK46" i="2" s="1"/>
  <c r="DO44" i="4"/>
  <c r="DO45" i="2" s="1"/>
  <c r="DK44" i="4"/>
  <c r="DK45" i="2" s="1"/>
  <c r="FH44" i="4"/>
  <c r="FH45" i="2" s="1"/>
  <c r="CT44" i="4"/>
  <c r="CT45" i="2" s="1"/>
  <c r="DE44" i="4"/>
  <c r="DE45" i="2" s="1"/>
  <c r="FD44" i="4"/>
  <c r="FD45" i="2" s="1"/>
  <c r="CP44" i="4"/>
  <c r="CP45" i="2" s="1"/>
  <c r="DA44" i="4"/>
  <c r="DA45" i="2" s="1"/>
  <c r="CV44" i="4"/>
  <c r="CV45" i="2" s="1"/>
  <c r="CK44" i="4"/>
  <c r="CK45" i="2" s="1"/>
  <c r="EY44" i="4"/>
  <c r="EY45" i="2" s="1"/>
  <c r="CF44" i="4"/>
  <c r="CF45" i="2" s="1"/>
  <c r="DX44" i="4"/>
  <c r="DX45" i="2" s="1"/>
  <c r="FP44" i="4"/>
  <c r="FP45" i="2" s="1"/>
  <c r="EI44" i="4"/>
  <c r="EI45" i="2" s="1"/>
  <c r="ET44" i="4"/>
  <c r="ET45" i="2" s="1"/>
  <c r="BU44" i="4"/>
  <c r="BU45" i="2" s="1"/>
  <c r="BJ44" i="4"/>
  <c r="BJ45" i="2" s="1"/>
  <c r="BD44" i="4"/>
  <c r="BD45" i="2" s="1"/>
  <c r="EN44" i="4"/>
  <c r="EN45" i="2" s="1"/>
  <c r="EC44" i="4"/>
  <c r="EC45" i="2" s="1"/>
  <c r="FJ44" i="4"/>
  <c r="FJ45" i="2" s="1"/>
  <c r="DR44" i="4"/>
  <c r="DR45" i="2" s="1"/>
  <c r="BO44" i="4"/>
  <c r="BO45" i="2" s="1"/>
  <c r="BZ44" i="4"/>
  <c r="BZ45" i="2" s="1"/>
  <c r="DN42" i="4"/>
  <c r="DN43" i="2" s="1"/>
  <c r="DJ42" i="4"/>
  <c r="DJ43" i="2" s="1"/>
  <c r="CS42" i="4"/>
  <c r="CS43" i="2" s="1"/>
  <c r="FG42" i="4"/>
  <c r="FG43" i="2" s="1"/>
  <c r="DD42" i="4"/>
  <c r="DD43" i="2" s="1"/>
  <c r="CO42" i="4"/>
  <c r="CO43" i="2" s="1"/>
  <c r="FC42" i="4"/>
  <c r="FC43" i="2" s="1"/>
  <c r="CZ42" i="4"/>
  <c r="CZ43" i="2" s="1"/>
  <c r="BM42" i="4"/>
  <c r="BM43" i="2" s="1"/>
  <c r="EW42" i="4"/>
  <c r="EW43" i="2" s="1"/>
  <c r="EL42" i="4"/>
  <c r="EL43" i="2" s="1"/>
  <c r="BX42" i="4"/>
  <c r="BX43" i="2" s="1"/>
  <c r="EA42" i="4"/>
  <c r="EA43" i="2" s="1"/>
  <c r="FS42" i="4"/>
  <c r="FS43" i="2" s="1"/>
  <c r="CI42" i="4"/>
  <c r="CI43" i="2" s="1"/>
  <c r="BI42" i="4"/>
  <c r="BI43" i="2" s="1"/>
  <c r="ES42" i="4"/>
  <c r="ES43" i="2" s="1"/>
  <c r="EH42" i="4"/>
  <c r="EH43" i="2" s="1"/>
  <c r="CE42" i="4"/>
  <c r="CE43" i="2" s="1"/>
  <c r="BT42" i="4"/>
  <c r="BT43" i="2" s="1"/>
  <c r="FO42" i="4"/>
  <c r="FO43" i="2" s="1"/>
  <c r="DW42" i="4"/>
  <c r="DW43" i="2" s="1"/>
  <c r="DM41" i="4"/>
  <c r="DM42" i="2" s="1"/>
  <c r="DH41" i="4"/>
  <c r="DH42" i="2" s="1"/>
  <c r="FF41" i="4"/>
  <c r="FF42" i="2" s="1"/>
  <c r="DC41" i="4"/>
  <c r="DC42" i="2" s="1"/>
  <c r="CR41" i="4"/>
  <c r="CR42" i="2" s="1"/>
  <c r="FB41" i="4"/>
  <c r="FB42" i="2" s="1"/>
  <c r="CY41" i="4"/>
  <c r="CY42" i="2" s="1"/>
  <c r="CN41" i="4"/>
  <c r="CN42" i="2" s="1"/>
  <c r="CH41" i="4"/>
  <c r="CH42" i="2" s="1"/>
  <c r="DZ41" i="4"/>
  <c r="DZ42" i="2" s="1"/>
  <c r="FR41" i="4"/>
  <c r="FR42" i="2" s="1"/>
  <c r="BW41" i="4"/>
  <c r="BW42" i="2" s="1"/>
  <c r="EK41" i="4"/>
  <c r="EK42" i="2" s="1"/>
  <c r="EV41" i="4"/>
  <c r="EV42" i="2" s="1"/>
  <c r="BL41" i="4"/>
  <c r="BL42" i="2" s="1"/>
  <c r="CD41" i="4"/>
  <c r="CD42" i="2" s="1"/>
  <c r="DV41" i="4"/>
  <c r="DV42" i="2" s="1"/>
  <c r="FN41" i="4"/>
  <c r="FN42" i="2" s="1"/>
  <c r="BS41" i="4"/>
  <c r="BS42" i="2" s="1"/>
  <c r="BH41" i="4"/>
  <c r="BH42" i="2" s="1"/>
  <c r="ER41" i="4"/>
  <c r="ER42" i="2" s="1"/>
  <c r="EG41" i="4"/>
  <c r="EG42" i="2" s="1"/>
  <c r="DP40" i="4"/>
  <c r="DP41" i="2" s="1"/>
  <c r="DL40" i="4"/>
  <c r="DL41" i="2" s="1"/>
  <c r="DG40" i="4"/>
  <c r="DG41" i="2" s="1"/>
  <c r="DB40" i="4"/>
  <c r="DB41" i="2" s="1"/>
  <c r="CQ40" i="4"/>
  <c r="CQ41" i="2" s="1"/>
  <c r="FE40" i="4"/>
  <c r="FE41" i="2" s="1"/>
  <c r="CL40" i="4"/>
  <c r="CL41" i="2" s="1"/>
  <c r="EZ40" i="4"/>
  <c r="EZ41" i="2" s="1"/>
  <c r="CW40" i="4"/>
  <c r="CW41" i="2" s="1"/>
  <c r="BV40" i="4"/>
  <c r="BV41" i="2" s="1"/>
  <c r="BK40" i="4"/>
  <c r="BK41" i="2" s="1"/>
  <c r="EU40" i="4"/>
  <c r="EJ40" i="4"/>
  <c r="EJ41" i="2" s="1"/>
  <c r="DY40" i="4"/>
  <c r="DY41" i="2" s="1"/>
  <c r="CG40" i="4"/>
  <c r="CG41" i="2" s="1"/>
  <c r="FQ40" i="4"/>
  <c r="FQ41" i="2" s="1"/>
  <c r="DS40" i="4"/>
  <c r="DS41" i="2" s="1"/>
  <c r="FK40" i="4"/>
  <c r="FK41" i="2" s="1"/>
  <c r="BP40" i="4"/>
  <c r="BP41" i="2" s="1"/>
  <c r="CA40" i="4"/>
  <c r="CA41" i="2" s="1"/>
  <c r="ED40" i="4"/>
  <c r="ED41" i="2" s="1"/>
  <c r="BE40" i="4"/>
  <c r="BE41" i="2" s="1"/>
  <c r="EO40" i="4"/>
  <c r="EO41" i="2" s="1"/>
  <c r="DO39" i="4"/>
  <c r="DO40" i="2" s="1"/>
  <c r="DK39" i="4"/>
  <c r="DK40" i="2" s="1"/>
  <c r="FH39" i="4"/>
  <c r="FH40" i="2" s="1"/>
  <c r="DE39" i="4"/>
  <c r="DE40" i="2" s="1"/>
  <c r="CT39" i="4"/>
  <c r="CT40" i="2" s="1"/>
  <c r="CP39" i="4"/>
  <c r="CP40" i="2" s="1"/>
  <c r="FD39" i="4"/>
  <c r="DA39" i="4"/>
  <c r="DA40" i="2" s="1"/>
  <c r="EY39" i="4"/>
  <c r="EY40" i="2" s="1"/>
  <c r="CV39" i="4"/>
  <c r="CV40" i="2" s="1"/>
  <c r="CK39" i="4"/>
  <c r="CK40" i="2" s="1"/>
  <c r="EI39" i="4"/>
  <c r="EI40" i="2" s="1"/>
  <c r="CF39" i="4"/>
  <c r="BJ39" i="4"/>
  <c r="BJ40" i="2" s="1"/>
  <c r="DX39" i="4"/>
  <c r="DX40" i="2" s="1"/>
  <c r="BU39" i="4"/>
  <c r="BU40" i="2" s="1"/>
  <c r="FP39" i="4"/>
  <c r="FP40" i="2" s="1"/>
  <c r="ET39" i="4"/>
  <c r="ET40" i="2" s="1"/>
  <c r="BO39" i="4"/>
  <c r="BO40" i="2" s="1"/>
  <c r="BD39" i="4"/>
  <c r="BD40" i="2" s="1"/>
  <c r="BZ39" i="4"/>
  <c r="BZ40" i="2" s="1"/>
  <c r="EN39" i="4"/>
  <c r="EN40" i="2" s="1"/>
  <c r="DR39" i="4"/>
  <c r="DR40" i="2" s="1"/>
  <c r="FJ39" i="4"/>
  <c r="FJ40" i="2" s="1"/>
  <c r="EC39" i="4"/>
  <c r="EC40" i="2" s="1"/>
  <c r="DN38" i="4"/>
  <c r="DN39" i="2" s="1"/>
  <c r="DJ38" i="4"/>
  <c r="DJ39" i="2" s="1"/>
  <c r="DD38" i="4"/>
  <c r="DD39" i="2" s="1"/>
  <c r="CS38" i="4"/>
  <c r="CS39" i="2" s="1"/>
  <c r="FG38" i="4"/>
  <c r="FG39" i="2" s="1"/>
  <c r="CZ38" i="4"/>
  <c r="CZ39" i="2" s="1"/>
  <c r="CO38" i="4"/>
  <c r="CO39" i="2" s="1"/>
  <c r="FC38" i="4"/>
  <c r="FC39" i="2" s="1"/>
  <c r="BX38" i="4"/>
  <c r="BX39" i="2" s="1"/>
  <c r="BM38" i="4"/>
  <c r="BM39" i="2" s="1"/>
  <c r="EW38" i="4"/>
  <c r="EW39" i="2" s="1"/>
  <c r="CI38" i="4"/>
  <c r="CI39" i="2" s="1"/>
  <c r="EL38" i="4"/>
  <c r="EL39" i="2" s="1"/>
  <c r="FS38" i="4"/>
  <c r="FS39" i="2" s="1"/>
  <c r="EA38" i="4"/>
  <c r="EA39" i="2" s="1"/>
  <c r="BT38" i="4"/>
  <c r="BT39" i="2" s="1"/>
  <c r="BI38" i="4"/>
  <c r="BI39" i="2" s="1"/>
  <c r="ES38" i="4"/>
  <c r="ES39" i="2" s="1"/>
  <c r="DW38" i="4"/>
  <c r="DW39" i="2" s="1"/>
  <c r="FO38" i="4"/>
  <c r="FO39" i="2" s="1"/>
  <c r="CE38" i="4"/>
  <c r="CE39" i="2" s="1"/>
  <c r="EH38" i="4"/>
  <c r="EH39" i="2" s="1"/>
  <c r="DM37" i="4"/>
  <c r="DM38" i="2" s="1"/>
  <c r="DH37" i="4"/>
  <c r="DH38" i="2" s="1"/>
  <c r="FF37" i="4"/>
  <c r="FF38" i="2" s="1"/>
  <c r="CR37" i="4"/>
  <c r="CR38" i="2" s="1"/>
  <c r="DC37" i="4"/>
  <c r="DC38" i="2" s="1"/>
  <c r="FB37" i="4"/>
  <c r="FB38" i="2" s="1"/>
  <c r="CY37" i="4"/>
  <c r="CY38" i="2" s="1"/>
  <c r="CN37" i="4"/>
  <c r="CN38" i="2" s="1"/>
  <c r="EK37" i="4"/>
  <c r="EK38" i="2" s="1"/>
  <c r="CH37" i="4"/>
  <c r="CH38" i="2" s="1"/>
  <c r="DZ37" i="4"/>
  <c r="DZ38" i="2" s="1"/>
  <c r="FR37" i="4"/>
  <c r="FR38" i="2" s="1"/>
  <c r="BW37" i="4"/>
  <c r="BW38" i="2" s="1"/>
  <c r="BL37" i="4"/>
  <c r="BL38" i="2" s="1"/>
  <c r="EV37" i="4"/>
  <c r="EV38" i="2" s="1"/>
  <c r="EG37" i="4"/>
  <c r="EG38" i="2" s="1"/>
  <c r="CD37" i="4"/>
  <c r="CD38" i="2" s="1"/>
  <c r="DV37" i="4"/>
  <c r="DV38" i="2" s="1"/>
  <c r="FN37" i="4"/>
  <c r="FN38" i="2" s="1"/>
  <c r="BH37" i="4"/>
  <c r="BH38" i="2" s="1"/>
  <c r="ER37" i="4"/>
  <c r="ER38" i="2" s="1"/>
  <c r="BS37" i="4"/>
  <c r="BS38" i="2" s="1"/>
  <c r="DP36" i="4"/>
  <c r="DP37" i="2" s="1"/>
  <c r="DL36" i="4"/>
  <c r="DL37" i="2" s="1"/>
  <c r="DG36" i="4"/>
  <c r="DG37" i="2" s="1"/>
  <c r="DB36" i="4"/>
  <c r="DB37" i="2" s="1"/>
  <c r="CQ36" i="4"/>
  <c r="CQ37" i="2" s="1"/>
  <c r="FE36" i="4"/>
  <c r="FE37" i="2" s="1"/>
  <c r="CL36" i="4"/>
  <c r="CL37" i="2" s="1"/>
  <c r="CW36" i="4"/>
  <c r="EZ36" i="4"/>
  <c r="EZ37" i="2" s="1"/>
  <c r="BV36" i="4"/>
  <c r="BV37" i="2" s="1"/>
  <c r="BK36" i="4"/>
  <c r="BK37" i="2" s="1"/>
  <c r="EU36" i="4"/>
  <c r="EU37" i="2" s="1"/>
  <c r="DY36" i="4"/>
  <c r="DY37" i="2" s="1"/>
  <c r="FQ36" i="4"/>
  <c r="FQ37" i="2" s="1"/>
  <c r="CG36" i="4"/>
  <c r="CG37" i="2" s="1"/>
  <c r="EJ36" i="4"/>
  <c r="EJ37" i="2" s="1"/>
  <c r="ED36" i="4"/>
  <c r="ED37" i="2" s="1"/>
  <c r="CA36" i="4"/>
  <c r="CA37" i="2" s="1"/>
  <c r="DS36" i="4"/>
  <c r="DS37" i="2" s="1"/>
  <c r="FK36" i="4"/>
  <c r="FK37" i="2" s="1"/>
  <c r="BP36" i="4"/>
  <c r="BP37" i="2" s="1"/>
  <c r="EO36" i="4"/>
  <c r="EO37" i="2" s="1"/>
  <c r="BE36" i="4"/>
  <c r="BE37" i="2" s="1"/>
  <c r="DO35" i="4"/>
  <c r="DK35" i="4"/>
  <c r="DK36" i="2" s="1"/>
  <c r="FH35" i="4"/>
  <c r="FH36" i="2" s="1"/>
  <c r="FD35" i="4"/>
  <c r="FD36" i="2" s="1"/>
  <c r="EY35" i="4"/>
  <c r="EY36" i="2" s="1"/>
  <c r="CV35" i="4"/>
  <c r="CV36" i="2" s="1"/>
  <c r="EI35" i="4"/>
  <c r="EI36" i="2" s="1"/>
  <c r="CF35" i="4"/>
  <c r="CF36" i="2" s="1"/>
  <c r="DX35" i="4"/>
  <c r="DX36" i="2" s="1"/>
  <c r="FP35" i="4"/>
  <c r="FP36" i="2" s="1"/>
  <c r="BO35" i="4"/>
  <c r="BO36" i="2" s="1"/>
  <c r="BD35" i="4"/>
  <c r="BD36" i="2" s="1"/>
  <c r="EN35" i="4"/>
  <c r="EN36" i="2" s="1"/>
  <c r="DD34" i="4"/>
  <c r="DD35" i="2" s="1"/>
  <c r="CS34" i="4"/>
  <c r="CS35" i="2" s="1"/>
  <c r="CZ34" i="4"/>
  <c r="CZ35" i="2" s="1"/>
  <c r="CO34" i="4"/>
  <c r="BX34" i="4"/>
  <c r="BX35" i="2" s="1"/>
  <c r="BM34" i="4"/>
  <c r="BM35" i="2" s="1"/>
  <c r="EW34" i="4"/>
  <c r="EW35" i="2" s="1"/>
  <c r="BT34" i="4"/>
  <c r="BT35" i="2" s="1"/>
  <c r="BI34" i="4"/>
  <c r="BI35" i="2" s="1"/>
  <c r="ES34" i="4"/>
  <c r="ES35" i="2" s="1"/>
  <c r="DM33" i="4"/>
  <c r="DM34" i="2" s="1"/>
  <c r="FF33" i="4"/>
  <c r="FF34" i="2" s="1"/>
  <c r="FB33" i="4"/>
  <c r="FB34" i="2" s="1"/>
  <c r="EK33" i="4"/>
  <c r="EK34" i="2" s="1"/>
  <c r="CH33" i="4"/>
  <c r="CH34" i="2" s="1"/>
  <c r="DZ33" i="4"/>
  <c r="DZ34" i="2" s="1"/>
  <c r="FR33" i="4"/>
  <c r="FR34" i="2" s="1"/>
  <c r="EG33" i="4"/>
  <c r="EG34" i="2" s="1"/>
  <c r="CD33" i="4"/>
  <c r="CD34" i="2" s="1"/>
  <c r="DV33" i="4"/>
  <c r="DV34" i="2" s="1"/>
  <c r="FN33" i="4"/>
  <c r="FN34" i="2" s="1"/>
  <c r="DG32" i="4"/>
  <c r="DG33" i="2" s="1"/>
  <c r="DB32" i="4"/>
  <c r="DB33" i="2" s="1"/>
  <c r="CQ32" i="4"/>
  <c r="CQ33" i="2" s="1"/>
  <c r="CL32" i="4"/>
  <c r="CL33" i="2" s="1"/>
  <c r="BV32" i="4"/>
  <c r="BV33" i="2" s="1"/>
  <c r="BK32" i="4"/>
  <c r="BK33" i="2" s="1"/>
  <c r="EU32" i="4"/>
  <c r="EU33" i="2" s="1"/>
  <c r="ED32" i="4"/>
  <c r="ED33" i="2" s="1"/>
  <c r="CA32" i="4"/>
  <c r="CA33" i="2" s="1"/>
  <c r="DS32" i="4"/>
  <c r="DS33" i="2" s="1"/>
  <c r="FK32" i="4"/>
  <c r="FK33" i="2" s="1"/>
  <c r="BP32" i="4"/>
  <c r="BP33" i="2" s="1"/>
  <c r="DO31" i="4"/>
  <c r="DO32" i="2" s="1"/>
  <c r="DK31" i="4"/>
  <c r="DK32" i="2" s="1"/>
  <c r="FH31" i="4"/>
  <c r="FH32" i="2" s="1"/>
  <c r="DE31" i="4"/>
  <c r="DE32" i="2" s="1"/>
  <c r="FD31" i="4"/>
  <c r="FD32" i="2" s="1"/>
  <c r="DA31" i="4"/>
  <c r="DA32" i="2" s="1"/>
  <c r="EY31" i="4"/>
  <c r="EY32" i="2" s="1"/>
  <c r="CV31" i="4"/>
  <c r="CV32" i="2" s="1"/>
  <c r="CK31" i="4"/>
  <c r="CK32" i="2" s="1"/>
  <c r="EI31" i="4"/>
  <c r="EI32" i="2" s="1"/>
  <c r="CF31" i="4"/>
  <c r="CF32" i="2" s="1"/>
  <c r="DX31" i="4"/>
  <c r="DX32" i="2" s="1"/>
  <c r="FP31" i="4"/>
  <c r="FP32" i="2" s="1"/>
  <c r="BU31" i="4"/>
  <c r="BU32" i="2" s="1"/>
  <c r="BO31" i="4"/>
  <c r="BO32" i="2" s="1"/>
  <c r="BD31" i="4"/>
  <c r="BD32" i="2" s="1"/>
  <c r="EN31" i="4"/>
  <c r="EN32" i="2" s="1"/>
  <c r="EC31" i="4"/>
  <c r="EC32" i="2" s="1"/>
  <c r="DN30" i="4"/>
  <c r="DN31" i="2" s="1"/>
  <c r="DJ30" i="4"/>
  <c r="DJ31" i="2" s="1"/>
  <c r="DD30" i="4"/>
  <c r="DD31" i="2" s="1"/>
  <c r="CS30" i="4"/>
  <c r="CS31" i="2" s="1"/>
  <c r="CZ30" i="4"/>
  <c r="CZ31" i="2" s="1"/>
  <c r="CO30" i="4"/>
  <c r="CO31" i="2" s="1"/>
  <c r="BX30" i="4"/>
  <c r="BX31" i="2" s="1"/>
  <c r="BM30" i="4"/>
  <c r="BM31" i="2" s="1"/>
  <c r="EW30" i="4"/>
  <c r="EW31" i="2" s="1"/>
  <c r="EL30" i="4"/>
  <c r="EL31" i="2" s="1"/>
  <c r="BT30" i="4"/>
  <c r="BT31" i="2" s="1"/>
  <c r="BI30" i="4"/>
  <c r="BI31" i="2" s="1"/>
  <c r="ES30" i="4"/>
  <c r="ES31" i="2" s="1"/>
  <c r="EH30" i="4"/>
  <c r="EH31" i="2" s="1"/>
  <c r="DM29" i="4"/>
  <c r="DM30" i="2" s="1"/>
  <c r="FF29" i="4"/>
  <c r="FF30" i="2" s="1"/>
  <c r="DC29" i="4"/>
  <c r="FB29" i="4"/>
  <c r="FB30" i="2" s="1"/>
  <c r="CY29" i="4"/>
  <c r="CY30" i="2" s="1"/>
  <c r="EK29" i="4"/>
  <c r="EK30" i="2" s="1"/>
  <c r="CH29" i="4"/>
  <c r="CH30" i="2" s="1"/>
  <c r="DZ29" i="4"/>
  <c r="DZ30" i="2" s="1"/>
  <c r="FR29" i="4"/>
  <c r="FR30" i="2" s="1"/>
  <c r="BW29" i="4"/>
  <c r="BW30" i="2" s="1"/>
  <c r="EG29" i="4"/>
  <c r="EG30" i="2" s="1"/>
  <c r="CD29" i="4"/>
  <c r="CD30" i="2" s="1"/>
  <c r="DV29" i="4"/>
  <c r="DV30" i="2" s="1"/>
  <c r="FN29" i="4"/>
  <c r="FN30" i="2" s="1"/>
  <c r="BS29" i="4"/>
  <c r="BS30" i="2" s="1"/>
  <c r="DO28" i="4"/>
  <c r="DO29" i="2" s="1"/>
  <c r="DK28" i="4"/>
  <c r="DK29" i="2" s="1"/>
  <c r="FG28" i="4"/>
  <c r="FG29" i="2" s="1"/>
  <c r="DD28" i="4"/>
  <c r="DD29" i="2" s="1"/>
  <c r="FC28" i="4"/>
  <c r="FC29" i="2" s="1"/>
  <c r="CZ28" i="4"/>
  <c r="CZ29" i="2" s="1"/>
  <c r="CH28" i="4"/>
  <c r="CH29" i="2" s="1"/>
  <c r="DZ28" i="4"/>
  <c r="DZ29" i="2" s="1"/>
  <c r="FR28" i="4"/>
  <c r="FR29" i="2" s="1"/>
  <c r="BW28" i="4"/>
  <c r="BW29" i="2" s="1"/>
  <c r="BL28" i="4"/>
  <c r="BL29" i="2" s="1"/>
  <c r="EV28" i="4"/>
  <c r="EV29" i="2" s="1"/>
  <c r="CD28" i="4"/>
  <c r="CD29" i="2" s="1"/>
  <c r="DV28" i="4"/>
  <c r="DV29" i="2" s="1"/>
  <c r="FN28" i="4"/>
  <c r="FN29" i="2" s="1"/>
  <c r="BS28" i="4"/>
  <c r="BS29" i="2" s="1"/>
  <c r="BH28" i="4"/>
  <c r="BH29" i="2" s="1"/>
  <c r="ER28" i="4"/>
  <c r="ER29" i="2" s="1"/>
  <c r="DP27" i="4"/>
  <c r="DP28" i="2" s="1"/>
  <c r="DL27" i="4"/>
  <c r="DL28" i="2" s="1"/>
  <c r="DG27" i="4"/>
  <c r="DG28" i="2" s="1"/>
  <c r="CQ27" i="4"/>
  <c r="CQ28" i="2" s="1"/>
  <c r="FE27" i="4"/>
  <c r="FE28" i="2" s="1"/>
  <c r="EZ27" i="4"/>
  <c r="EZ28" i="2" s="1"/>
  <c r="CW27" i="4"/>
  <c r="CW28" i="2" s="1"/>
  <c r="BK27" i="4"/>
  <c r="BK28" i="2" s="1"/>
  <c r="EU27" i="4"/>
  <c r="EU28" i="2" s="1"/>
  <c r="EJ27" i="4"/>
  <c r="EJ28" i="2" s="1"/>
  <c r="CG27" i="4"/>
  <c r="CG28" i="2" s="1"/>
  <c r="DY27" i="4"/>
  <c r="DY28" i="2" s="1"/>
  <c r="FQ27" i="4"/>
  <c r="FQ28" i="2" s="1"/>
  <c r="CA27" i="4"/>
  <c r="CA28" i="2" s="1"/>
  <c r="DS27" i="4"/>
  <c r="DS28" i="2" s="1"/>
  <c r="FK27" i="4"/>
  <c r="FK28" i="2" s="1"/>
  <c r="BP27" i="4"/>
  <c r="BP28" i="2" s="1"/>
  <c r="EO27" i="4"/>
  <c r="DO26" i="4"/>
  <c r="DO27" i="2" s="1"/>
  <c r="DK26" i="4"/>
  <c r="DK27" i="2" s="1"/>
  <c r="FH26" i="4"/>
  <c r="FH27" i="2" s="1"/>
  <c r="CT26" i="4"/>
  <c r="DE26" i="4"/>
  <c r="DE27" i="2" s="1"/>
  <c r="FD26" i="4"/>
  <c r="FD27" i="2" s="1"/>
  <c r="DA26" i="4"/>
  <c r="DA27" i="2" s="1"/>
  <c r="CP26" i="4"/>
  <c r="EY26" i="4"/>
  <c r="EY27" i="2" s="1"/>
  <c r="CV26" i="4"/>
  <c r="CK26" i="4"/>
  <c r="CK27" i="2" s="1"/>
  <c r="EI26" i="4"/>
  <c r="EI27" i="2" s="1"/>
  <c r="CF26" i="4"/>
  <c r="CF27" i="2" s="1"/>
  <c r="DX26" i="4"/>
  <c r="DX27" i="2" s="1"/>
  <c r="FP26" i="4"/>
  <c r="FP27" i="2" s="1"/>
  <c r="BU26" i="4"/>
  <c r="BU27" i="2" s="1"/>
  <c r="BO26" i="4"/>
  <c r="BO27" i="2" s="1"/>
  <c r="BD26" i="4"/>
  <c r="BD27" i="2" s="1"/>
  <c r="EN26" i="4"/>
  <c r="EN27" i="2" s="1"/>
  <c r="EC26" i="4"/>
  <c r="EC27" i="2" s="1"/>
  <c r="DR26" i="4"/>
  <c r="DR27" i="2" s="1"/>
  <c r="EW26" i="2"/>
  <c r="FS26" i="2"/>
  <c r="CE26" i="2"/>
  <c r="DM24" i="4"/>
  <c r="DM25" i="2" s="1"/>
  <c r="DH24" i="4"/>
  <c r="DH25" i="2" s="1"/>
  <c r="CR24" i="4"/>
  <c r="CR25" i="2" s="1"/>
  <c r="FF24" i="4"/>
  <c r="FF25" i="2" s="1"/>
  <c r="DC24" i="4"/>
  <c r="DC25" i="2" s="1"/>
  <c r="CN24" i="4"/>
  <c r="CN25" i="2" s="1"/>
  <c r="FB24" i="4"/>
  <c r="CY24" i="4"/>
  <c r="BL24" i="4"/>
  <c r="BL25" i="2" s="1"/>
  <c r="EK24" i="4"/>
  <c r="EK25" i="2" s="1"/>
  <c r="CH24" i="4"/>
  <c r="CH25" i="2" s="1"/>
  <c r="DZ24" i="4"/>
  <c r="DZ25" i="2" s="1"/>
  <c r="FR24" i="4"/>
  <c r="FR25" i="2" s="1"/>
  <c r="EV24" i="4"/>
  <c r="EV25" i="2" s="1"/>
  <c r="BW24" i="4"/>
  <c r="BW25" i="2" s="1"/>
  <c r="BH24" i="4"/>
  <c r="EG24" i="4"/>
  <c r="EG25" i="2" s="1"/>
  <c r="CD24" i="4"/>
  <c r="CD25" i="2" s="1"/>
  <c r="DV24" i="4"/>
  <c r="DV25" i="2" s="1"/>
  <c r="FN24" i="4"/>
  <c r="FN25" i="2" s="1"/>
  <c r="BS24" i="4"/>
  <c r="BS25" i="2" s="1"/>
  <c r="ER24" i="4"/>
  <c r="ER25" i="2" s="1"/>
  <c r="DP23" i="4"/>
  <c r="DP24" i="2" s="1"/>
  <c r="DL23" i="4"/>
  <c r="DL24" i="2" s="1"/>
  <c r="DG23" i="4"/>
  <c r="DG24" i="2" s="1"/>
  <c r="FE23" i="4"/>
  <c r="FE24" i="2" s="1"/>
  <c r="DB23" i="4"/>
  <c r="DB24" i="2" s="1"/>
  <c r="CQ23" i="4"/>
  <c r="CQ24" i="2" s="1"/>
  <c r="CW23" i="4"/>
  <c r="CW24" i="2" s="1"/>
  <c r="CL23" i="4"/>
  <c r="CL24" i="2" s="1"/>
  <c r="EZ23" i="4"/>
  <c r="EZ24" i="2" s="1"/>
  <c r="CG23" i="4"/>
  <c r="CG24" i="2" s="1"/>
  <c r="DY23" i="4"/>
  <c r="DY24" i="2" s="1"/>
  <c r="FQ23" i="4"/>
  <c r="FQ24" i="2" s="1"/>
  <c r="BV23" i="4"/>
  <c r="BV24" i="2" s="1"/>
  <c r="BK23" i="4"/>
  <c r="BK24" i="2" s="1"/>
  <c r="EU23" i="4"/>
  <c r="EU24" i="2" s="1"/>
  <c r="EJ23" i="4"/>
  <c r="EJ24" i="2" s="1"/>
  <c r="BE23" i="4"/>
  <c r="BE24" i="2" s="1"/>
  <c r="EO23" i="4"/>
  <c r="ED23" i="4"/>
  <c r="ED24" i="2" s="1"/>
  <c r="CA23" i="4"/>
  <c r="CA24" i="2" s="1"/>
  <c r="DS23" i="4"/>
  <c r="DS24" i="2" s="1"/>
  <c r="FK23" i="4"/>
  <c r="FK24" i="2" s="1"/>
  <c r="BP23" i="4"/>
  <c r="BP24" i="2" s="1"/>
  <c r="DO22" i="4"/>
  <c r="DO23" i="2" s="1"/>
  <c r="DK22" i="4"/>
  <c r="DK23" i="2" s="1"/>
  <c r="CT22" i="4"/>
  <c r="FH22" i="4"/>
  <c r="FH23" i="2" s="1"/>
  <c r="DE22" i="4"/>
  <c r="DE23" i="2" s="1"/>
  <c r="CP22" i="4"/>
  <c r="CP23" i="2" s="1"/>
  <c r="FD22" i="4"/>
  <c r="FD23" i="2" s="1"/>
  <c r="DA22" i="4"/>
  <c r="DA23" i="2" s="1"/>
  <c r="EY22" i="4"/>
  <c r="EY23" i="2" s="1"/>
  <c r="CV22" i="4"/>
  <c r="CV23" i="2" s="1"/>
  <c r="CK22" i="4"/>
  <c r="BJ22" i="4"/>
  <c r="BJ23" i="2" s="1"/>
  <c r="ET22" i="4"/>
  <c r="ET23" i="2" s="1"/>
  <c r="EI22" i="4"/>
  <c r="EI23" i="2" s="1"/>
  <c r="CF22" i="4"/>
  <c r="CF23" i="2" s="1"/>
  <c r="DX22" i="4"/>
  <c r="DX23" i="2" s="1"/>
  <c r="FP22" i="4"/>
  <c r="FP23" i="2" s="1"/>
  <c r="BU22" i="4"/>
  <c r="BU23" i="2" s="1"/>
  <c r="BZ22" i="4"/>
  <c r="DR22" i="4"/>
  <c r="DR23" i="2" s="1"/>
  <c r="FJ22" i="4"/>
  <c r="FJ23" i="2" s="1"/>
  <c r="BO22" i="4"/>
  <c r="BO23" i="2" s="1"/>
  <c r="BD22" i="4"/>
  <c r="BD23" i="2" s="1"/>
  <c r="EN22" i="4"/>
  <c r="EN23" i="2" s="1"/>
  <c r="EC22" i="4"/>
  <c r="DN21" i="4"/>
  <c r="DN22" i="2" s="1"/>
  <c r="DJ21" i="4"/>
  <c r="FG21" i="4"/>
  <c r="FG22" i="2" s="1"/>
  <c r="DD21" i="4"/>
  <c r="DD22" i="2" s="1"/>
  <c r="CS21" i="4"/>
  <c r="CS22" i="2" s="1"/>
  <c r="FC21" i="4"/>
  <c r="FC22" i="2" s="1"/>
  <c r="CZ21" i="4"/>
  <c r="CZ22" i="2" s="1"/>
  <c r="CO21" i="4"/>
  <c r="CO22" i="2" s="1"/>
  <c r="CI21" i="4"/>
  <c r="CI22" i="2" s="1"/>
  <c r="EA21" i="4"/>
  <c r="FS21" i="4"/>
  <c r="FS22" i="2" s="1"/>
  <c r="BX21" i="4"/>
  <c r="BX22" i="2" s="1"/>
  <c r="BM21" i="4"/>
  <c r="BM22" i="2" s="1"/>
  <c r="EW21" i="4"/>
  <c r="EW22" i="2" s="1"/>
  <c r="EL21" i="4"/>
  <c r="EL22" i="2" s="1"/>
  <c r="CE21" i="4"/>
  <c r="CE22" i="2" s="1"/>
  <c r="DW21" i="4"/>
  <c r="DW22" i="2" s="1"/>
  <c r="FO21" i="4"/>
  <c r="BT21" i="4"/>
  <c r="BT22" i="2" s="1"/>
  <c r="BI21" i="4"/>
  <c r="BI22" i="2" s="1"/>
  <c r="ES21" i="4"/>
  <c r="ES22" i="2" s="1"/>
  <c r="EH21" i="4"/>
  <c r="EH22" i="2" s="1"/>
  <c r="DM19" i="4"/>
  <c r="DM20" i="2" s="1"/>
  <c r="DH19" i="4"/>
  <c r="DH20" i="2" s="1"/>
  <c r="FF19" i="4"/>
  <c r="FF20" i="2" s="1"/>
  <c r="DC19" i="4"/>
  <c r="DC20" i="2" s="1"/>
  <c r="CR19" i="4"/>
  <c r="CR20" i="2" s="1"/>
  <c r="FB19" i="4"/>
  <c r="CY19" i="4"/>
  <c r="CY20" i="2" s="1"/>
  <c r="CN19" i="4"/>
  <c r="CN20" i="2" s="1"/>
  <c r="EK19" i="4"/>
  <c r="EK20" i="2" s="1"/>
  <c r="CH19" i="4"/>
  <c r="CH20" i="2" s="1"/>
  <c r="DZ19" i="4"/>
  <c r="DZ20" i="2" s="1"/>
  <c r="FR19" i="4"/>
  <c r="BW19" i="4"/>
  <c r="BW20" i="2" s="1"/>
  <c r="EV19" i="4"/>
  <c r="EV20" i="2" s="1"/>
  <c r="BL19" i="4"/>
  <c r="BL20" i="2" s="1"/>
  <c r="EG19" i="4"/>
  <c r="EG20" i="2" s="1"/>
  <c r="CD19" i="4"/>
  <c r="CD20" i="2" s="1"/>
  <c r="DV19" i="4"/>
  <c r="DV20" i="2" s="1"/>
  <c r="FN19" i="4"/>
  <c r="FN20" i="2" s="1"/>
  <c r="BS19" i="4"/>
  <c r="BS20" i="2" s="1"/>
  <c r="ER19" i="4"/>
  <c r="ER20" i="2" s="1"/>
  <c r="BH19" i="4"/>
  <c r="BH20" i="2" s="1"/>
  <c r="DP18" i="4"/>
  <c r="DP19" i="2" s="1"/>
  <c r="DL18" i="4"/>
  <c r="DG18" i="4"/>
  <c r="DG19" i="2" s="1"/>
  <c r="DB18" i="4"/>
  <c r="DB19" i="2" s="1"/>
  <c r="CQ18" i="4"/>
  <c r="CQ19" i="2" s="1"/>
  <c r="FE18" i="4"/>
  <c r="FE19" i="2" s="1"/>
  <c r="CL18" i="4"/>
  <c r="CL19" i="2" s="1"/>
  <c r="EZ18" i="4"/>
  <c r="EZ19" i="2" s="1"/>
  <c r="CW18" i="4"/>
  <c r="CW19" i="2" s="1"/>
  <c r="BV18" i="4"/>
  <c r="BK18" i="4"/>
  <c r="BK19" i="2" s="1"/>
  <c r="EU18" i="4"/>
  <c r="EU19" i="2" s="1"/>
  <c r="EJ18" i="4"/>
  <c r="EJ19" i="2" s="1"/>
  <c r="CG18" i="4"/>
  <c r="DY18" i="4"/>
  <c r="DY19" i="2" s="1"/>
  <c r="FQ18" i="4"/>
  <c r="FQ19" i="2" s="1"/>
  <c r="ED18" i="4"/>
  <c r="ED19" i="2" s="1"/>
  <c r="CA18" i="4"/>
  <c r="CA19" i="2" s="1"/>
  <c r="DS18" i="4"/>
  <c r="DS19" i="2" s="1"/>
  <c r="FK18" i="4"/>
  <c r="FK19" i="2" s="1"/>
  <c r="BP18" i="4"/>
  <c r="BP19" i="2" s="1"/>
  <c r="EO18" i="4"/>
  <c r="BE18" i="4"/>
  <c r="BE19" i="2" s="1"/>
  <c r="DO17" i="4"/>
  <c r="DO18" i="2" s="1"/>
  <c r="DK17" i="4"/>
  <c r="DK18" i="2" s="1"/>
  <c r="FH17" i="4"/>
  <c r="FH18" i="2" s="1"/>
  <c r="DE17" i="4"/>
  <c r="DE18" i="2" s="1"/>
  <c r="CT17" i="4"/>
  <c r="CT18" i="2" s="1"/>
  <c r="FD17" i="4"/>
  <c r="FD18" i="2" s="1"/>
  <c r="DA17" i="4"/>
  <c r="CP17" i="4"/>
  <c r="CP18" i="2" s="1"/>
  <c r="EY17" i="4"/>
  <c r="EY18" i="2" s="1"/>
  <c r="CV17" i="4"/>
  <c r="CV18" i="2" s="1"/>
  <c r="CK17" i="4"/>
  <c r="CK18" i="2" s="1"/>
  <c r="EI17" i="4"/>
  <c r="EI18" i="2" s="1"/>
  <c r="CF17" i="4"/>
  <c r="CF18" i="2" s="1"/>
  <c r="DX17" i="4"/>
  <c r="DX18" i="2" s="1"/>
  <c r="FP17" i="4"/>
  <c r="BU17" i="4"/>
  <c r="BU18" i="2" s="1"/>
  <c r="BJ17" i="4"/>
  <c r="BJ18" i="2" s="1"/>
  <c r="ET17" i="4"/>
  <c r="ET18" i="2" s="1"/>
  <c r="BO17" i="4"/>
  <c r="BO18" i="2" s="1"/>
  <c r="BD17" i="4"/>
  <c r="BD18" i="2" s="1"/>
  <c r="EN17" i="4"/>
  <c r="EN18" i="2" s="1"/>
  <c r="EC17" i="4"/>
  <c r="DR17" i="4"/>
  <c r="FJ17" i="4"/>
  <c r="FJ18" i="2" s="1"/>
  <c r="BZ17" i="4"/>
  <c r="BZ18" i="2" s="1"/>
  <c r="DN16" i="4"/>
  <c r="DN17" i="2" s="1"/>
  <c r="DJ16" i="4"/>
  <c r="DJ17" i="2" s="1"/>
  <c r="DD16" i="4"/>
  <c r="DD17" i="2" s="1"/>
  <c r="CS16" i="4"/>
  <c r="CS17" i="2" s="1"/>
  <c r="FG16" i="4"/>
  <c r="CZ16" i="4"/>
  <c r="CO16" i="4"/>
  <c r="CO17" i="2" s="1"/>
  <c r="FC16" i="4"/>
  <c r="FC17" i="2" s="1"/>
  <c r="BX16" i="4"/>
  <c r="BX17" i="2" s="1"/>
  <c r="BM16" i="4"/>
  <c r="BM17" i="2" s="1"/>
  <c r="EW16" i="4"/>
  <c r="EW17" i="2" s="1"/>
  <c r="EL16" i="4"/>
  <c r="EL17" i="2" s="1"/>
  <c r="CI16" i="4"/>
  <c r="CI17" i="2" s="1"/>
  <c r="EA16" i="4"/>
  <c r="FS16" i="4"/>
  <c r="FS17" i="2" s="1"/>
  <c r="BI16" i="4"/>
  <c r="BI17" i="2" s="1"/>
  <c r="BT16" i="4"/>
  <c r="BT17" i="2" s="1"/>
  <c r="ES16" i="4"/>
  <c r="EH16" i="4"/>
  <c r="EH17" i="2" s="1"/>
  <c r="DW16" i="4"/>
  <c r="DW17" i="2" s="1"/>
  <c r="FO16" i="4"/>
  <c r="FO17" i="2" s="1"/>
  <c r="CE16" i="4"/>
  <c r="CE17" i="2" s="1"/>
  <c r="DM15" i="4"/>
  <c r="DM16" i="2" s="1"/>
  <c r="DH15" i="4"/>
  <c r="DH16" i="2" s="1"/>
  <c r="FF15" i="4"/>
  <c r="FF16" i="2" s="1"/>
  <c r="DC15" i="4"/>
  <c r="DC16" i="2" s="1"/>
  <c r="CR15" i="4"/>
  <c r="CR16" i="2" s="1"/>
  <c r="FB15" i="4"/>
  <c r="FB16" i="2" s="1"/>
  <c r="CN15" i="4"/>
  <c r="CY15" i="4"/>
  <c r="EK15" i="4"/>
  <c r="EK16" i="2" s="1"/>
  <c r="CH15" i="4"/>
  <c r="CH16" i="2" s="1"/>
  <c r="DZ15" i="4"/>
  <c r="DZ16" i="2" s="1"/>
  <c r="FR15" i="4"/>
  <c r="FR16" i="2" s="1"/>
  <c r="BW15" i="4"/>
  <c r="BW16" i="2" s="1"/>
  <c r="BL15" i="4"/>
  <c r="BL16" i="2" s="1"/>
  <c r="EV15" i="4"/>
  <c r="EG15" i="4"/>
  <c r="CD15" i="4"/>
  <c r="CD16" i="2" s="1"/>
  <c r="DV15" i="4"/>
  <c r="DV16" i="2" s="1"/>
  <c r="FN15" i="4"/>
  <c r="FN16" i="2" s="1"/>
  <c r="BS15" i="4"/>
  <c r="BS16" i="2" s="1"/>
  <c r="BH15" i="4"/>
  <c r="ER15" i="4"/>
  <c r="ER16" i="2" s="1"/>
  <c r="DP14" i="4"/>
  <c r="DP15" i="2" s="1"/>
  <c r="DL14" i="4"/>
  <c r="DG14" i="4"/>
  <c r="DG15" i="2" s="1"/>
  <c r="DB14" i="4"/>
  <c r="CQ14" i="4"/>
  <c r="CQ15" i="2" s="1"/>
  <c r="FE14" i="4"/>
  <c r="FE15" i="2" s="1"/>
  <c r="CL14" i="4"/>
  <c r="CL15" i="2" s="1"/>
  <c r="CW14" i="4"/>
  <c r="CW15" i="2" s="1"/>
  <c r="EZ14" i="4"/>
  <c r="BV14" i="4"/>
  <c r="BK14" i="4"/>
  <c r="BK15" i="2" s="1"/>
  <c r="EU14" i="4"/>
  <c r="EU15" i="2" s="1"/>
  <c r="CG14" i="4"/>
  <c r="CG15" i="2" s="1"/>
  <c r="EJ14" i="4"/>
  <c r="EJ15" i="2" s="1"/>
  <c r="FQ14" i="4"/>
  <c r="FQ15" i="2" s="1"/>
  <c r="DY14" i="4"/>
  <c r="DY15" i="2" s="1"/>
  <c r="ED14" i="4"/>
  <c r="ED15" i="2" s="1"/>
  <c r="CA14" i="4"/>
  <c r="DS14" i="4"/>
  <c r="DS15" i="2" s="1"/>
  <c r="FK14" i="4"/>
  <c r="FK15" i="2" s="1"/>
  <c r="BE14" i="4"/>
  <c r="EO14" i="4"/>
  <c r="EO15" i="2" s="1"/>
  <c r="BP14" i="4"/>
  <c r="BP15" i="2" s="1"/>
  <c r="DO13" i="4"/>
  <c r="DO14" i="2" s="1"/>
  <c r="DK13" i="4"/>
  <c r="DK14" i="2" s="1"/>
  <c r="FH13" i="4"/>
  <c r="CT13" i="4"/>
  <c r="CT14" i="2" s="1"/>
  <c r="DE13" i="4"/>
  <c r="DE14" i="2" s="1"/>
  <c r="FD13" i="4"/>
  <c r="FD14" i="2" s="1"/>
  <c r="DA13" i="4"/>
  <c r="CP13" i="4"/>
  <c r="CP14" i="2" s="1"/>
  <c r="CK13" i="4"/>
  <c r="CK14" i="2" s="1"/>
  <c r="EY13" i="4"/>
  <c r="EY14" i="2" s="1"/>
  <c r="CV13" i="4"/>
  <c r="CV14" i="2" s="1"/>
  <c r="BU13" i="4"/>
  <c r="BU14" i="2" s="1"/>
  <c r="CF13" i="4"/>
  <c r="CF14" i="2" s="1"/>
  <c r="EI13" i="4"/>
  <c r="EI14" i="2" s="1"/>
  <c r="BJ13" i="4"/>
  <c r="BJ14" i="2" s="1"/>
  <c r="DX13" i="4"/>
  <c r="DX14" i="2" s="1"/>
  <c r="FP13" i="4"/>
  <c r="FP14" i="2" s="1"/>
  <c r="ET13" i="4"/>
  <c r="BD13" i="4"/>
  <c r="BO13" i="4"/>
  <c r="BO14" i="2" s="1"/>
  <c r="EN13" i="4"/>
  <c r="EN14" i="2" s="1"/>
  <c r="FJ13" i="4"/>
  <c r="FJ14" i="2" s="1"/>
  <c r="EC13" i="4"/>
  <c r="EC14" i="2" s="1"/>
  <c r="DR13" i="4"/>
  <c r="DR14" i="2" s="1"/>
  <c r="BZ13" i="4"/>
  <c r="BZ14" i="2" s="1"/>
  <c r="DN12" i="4"/>
  <c r="DN13" i="2" s="1"/>
  <c r="DJ12" i="4"/>
  <c r="DJ13" i="2" s="1"/>
  <c r="CS12" i="4"/>
  <c r="CS13" i="2" s="1"/>
  <c r="DD12" i="4"/>
  <c r="DD13" i="2" s="1"/>
  <c r="FG12" i="4"/>
  <c r="FG13" i="2" s="1"/>
  <c r="CO12" i="4"/>
  <c r="CO13" i="2" s="1"/>
  <c r="FC12" i="4"/>
  <c r="FC13" i="2" s="1"/>
  <c r="CZ12" i="4"/>
  <c r="CZ13" i="2" s="1"/>
  <c r="EL12" i="4"/>
  <c r="EL13" i="2" s="1"/>
  <c r="BM12" i="4"/>
  <c r="EA12" i="4"/>
  <c r="EA13" i="2" s="1"/>
  <c r="BX12" i="4"/>
  <c r="BX13" i="2" s="1"/>
  <c r="CI12" i="4"/>
  <c r="CI13" i="2" s="1"/>
  <c r="EW12" i="4"/>
  <c r="EW13" i="2" s="1"/>
  <c r="FS12" i="4"/>
  <c r="FS13" i="2" s="1"/>
  <c r="EH12" i="4"/>
  <c r="EH13" i="2" s="1"/>
  <c r="FO12" i="4"/>
  <c r="FO13" i="2" s="1"/>
  <c r="BI12" i="4"/>
  <c r="BI13" i="2" s="1"/>
  <c r="DW12" i="4"/>
  <c r="DW13" i="2" s="1"/>
  <c r="BT12" i="4"/>
  <c r="CE12" i="4"/>
  <c r="CE13" i="2" s="1"/>
  <c r="ES12" i="4"/>
  <c r="ES13" i="2" s="1"/>
  <c r="DM11" i="4"/>
  <c r="DM12" i="2" s="1"/>
  <c r="DH11" i="4"/>
  <c r="DH12" i="2" s="1"/>
  <c r="DC11" i="4"/>
  <c r="DC12" i="2" s="1"/>
  <c r="CR11" i="4"/>
  <c r="FF11" i="4"/>
  <c r="FF12" i="2" s="1"/>
  <c r="CY11" i="4"/>
  <c r="CY12" i="2" s="1"/>
  <c r="CN11" i="4"/>
  <c r="CN12" i="2" s="1"/>
  <c r="FB11" i="4"/>
  <c r="FB12" i="2" s="1"/>
  <c r="BW11" i="4"/>
  <c r="BW12" i="2" s="1"/>
  <c r="CH11" i="4"/>
  <c r="CH12" i="2" s="1"/>
  <c r="EK11" i="4"/>
  <c r="EK12" i="2" s="1"/>
  <c r="EV11" i="4"/>
  <c r="EV12" i="2" s="1"/>
  <c r="FR11" i="4"/>
  <c r="FR12" i="2" s="1"/>
  <c r="BL11" i="4"/>
  <c r="BL12" i="2" s="1"/>
  <c r="DZ11" i="4"/>
  <c r="DZ12" i="2" s="1"/>
  <c r="BS11" i="4"/>
  <c r="BS12" i="2" s="1"/>
  <c r="BH11" i="4"/>
  <c r="BH12" i="2" s="1"/>
  <c r="DV11" i="4"/>
  <c r="DV12" i="2" s="1"/>
  <c r="CD11" i="4"/>
  <c r="CD12" i="2" s="1"/>
  <c r="EG11" i="4"/>
  <c r="ER11" i="4"/>
  <c r="ER12" i="2" s="1"/>
  <c r="FN11" i="4"/>
  <c r="FN12" i="2" s="1"/>
  <c r="DP10" i="4"/>
  <c r="DP11" i="2" s="1"/>
  <c r="DL10" i="4"/>
  <c r="DL11" i="2" s="1"/>
  <c r="DG10" i="4"/>
  <c r="DG11" i="2" s="1"/>
  <c r="CQ10" i="4"/>
  <c r="CQ11" i="2" s="1"/>
  <c r="DB10" i="4"/>
  <c r="FE10" i="4"/>
  <c r="EZ10" i="4"/>
  <c r="EZ11" i="2" s="1"/>
  <c r="CL10" i="4"/>
  <c r="CL11" i="2" s="1"/>
  <c r="CW10" i="4"/>
  <c r="CW11" i="2" s="1"/>
  <c r="EJ10" i="4"/>
  <c r="EJ11" i="2" s="1"/>
  <c r="EU10" i="4"/>
  <c r="EU11" i="2" s="1"/>
  <c r="FQ10" i="4"/>
  <c r="FQ11" i="2" s="1"/>
  <c r="BK10" i="4"/>
  <c r="BK11" i="2" s="1"/>
  <c r="BV10" i="4"/>
  <c r="DY10" i="4"/>
  <c r="DY11" i="2" s="1"/>
  <c r="CG10" i="4"/>
  <c r="CG11" i="2" s="1"/>
  <c r="BP10" i="4"/>
  <c r="BP11" i="2" s="1"/>
  <c r="FK10" i="4"/>
  <c r="FK11" i="2" s="1"/>
  <c r="BE10" i="4"/>
  <c r="BE11" i="2" s="1"/>
  <c r="DS10" i="4"/>
  <c r="DS11" i="2" s="1"/>
  <c r="CA10" i="4"/>
  <c r="ED10" i="4"/>
  <c r="ED11" i="2" s="1"/>
  <c r="EO10" i="4"/>
  <c r="EO11" i="2" s="1"/>
  <c r="DO9" i="4"/>
  <c r="DO10" i="2" s="1"/>
  <c r="DK9" i="4"/>
  <c r="DK10" i="2" s="1"/>
  <c r="DE9" i="4"/>
  <c r="DE10" i="2" s="1"/>
  <c r="CT9" i="4"/>
  <c r="CT10" i="2" s="1"/>
  <c r="FH9" i="4"/>
  <c r="FH10" i="2" s="1"/>
  <c r="DA9" i="4"/>
  <c r="DA10" i="2" s="1"/>
  <c r="CP9" i="4"/>
  <c r="CP10" i="2" s="1"/>
  <c r="FD9" i="4"/>
  <c r="FD10" i="2" s="1"/>
  <c r="CK9" i="4"/>
  <c r="CK10" i="2" s="1"/>
  <c r="EY9" i="4"/>
  <c r="EY10" i="2" s="1"/>
  <c r="CV9" i="4"/>
  <c r="CV10" i="2" s="1"/>
  <c r="BU9" i="4"/>
  <c r="BU10" i="2" s="1"/>
  <c r="BJ9" i="4"/>
  <c r="BJ10" i="2" s="1"/>
  <c r="CF9" i="4"/>
  <c r="CF10" i="2" s="1"/>
  <c r="FP9" i="4"/>
  <c r="FP10" i="2" s="1"/>
  <c r="DX9" i="4"/>
  <c r="DX10" i="2" s="1"/>
  <c r="EI9" i="4"/>
  <c r="EI10" i="2" s="1"/>
  <c r="ET9" i="4"/>
  <c r="ET10" i="2" s="1"/>
  <c r="BD9" i="4"/>
  <c r="BD10" i="2" s="1"/>
  <c r="BO9" i="4"/>
  <c r="EC9" i="4"/>
  <c r="EC10" i="2" s="1"/>
  <c r="BZ9" i="4"/>
  <c r="BZ10" i="2" s="1"/>
  <c r="FJ9" i="4"/>
  <c r="DR9" i="4"/>
  <c r="DR10" i="2" s="1"/>
  <c r="EN9" i="4"/>
  <c r="EN10" i="2" s="1"/>
  <c r="FK8" i="4"/>
  <c r="FK9" i="2" s="1"/>
  <c r="FG8" i="4"/>
  <c r="FG9" i="2" s="1"/>
  <c r="FC8" i="4"/>
  <c r="FC9" i="2" s="1"/>
  <c r="EO8" i="4"/>
  <c r="EO9" i="2" s="1"/>
  <c r="EK8" i="4"/>
  <c r="EK9" i="2" s="1"/>
  <c r="EG8" i="4"/>
  <c r="EG9" i="2" s="1"/>
  <c r="DS8" i="4"/>
  <c r="DS9" i="2" s="1"/>
  <c r="CW8" i="4"/>
  <c r="CW9" i="2" s="1"/>
  <c r="FM7" i="4"/>
  <c r="FM8" i="2" s="1"/>
  <c r="FH7" i="4"/>
  <c r="FH8" i="2" s="1"/>
  <c r="FD7" i="4"/>
  <c r="FD8" i="2" s="1"/>
  <c r="EY7" i="4"/>
  <c r="EY8" i="2" s="1"/>
  <c r="EQ7" i="4"/>
  <c r="EQ8" i="2" s="1"/>
  <c r="EL7" i="4"/>
  <c r="EH7" i="4"/>
  <c r="EH8" i="2" s="1"/>
  <c r="EC7" i="4"/>
  <c r="EC8" i="2" s="1"/>
  <c r="DU7" i="4"/>
  <c r="DU8" i="2" s="1"/>
  <c r="CY7" i="4"/>
  <c r="CY8" i="2" s="1"/>
  <c r="FE6" i="4"/>
  <c r="FE7" i="2" s="1"/>
  <c r="EZ6" i="4"/>
  <c r="EZ7" i="2" s="1"/>
  <c r="EI6" i="4"/>
  <c r="EI7" i="2" s="1"/>
  <c r="ED6" i="4"/>
  <c r="FJ5" i="4"/>
  <c r="FJ6" i="2" s="1"/>
  <c r="FF5" i="4"/>
  <c r="FF6" i="2" s="1"/>
  <c r="FB5" i="4"/>
  <c r="FB6" i="2" s="1"/>
  <c r="EN5" i="4"/>
  <c r="EN6" i="2" s="1"/>
  <c r="EJ5" i="4"/>
  <c r="EJ6" i="2" s="1"/>
  <c r="EF5" i="4"/>
  <c r="EF6" i="2" s="1"/>
  <c r="DR5" i="4"/>
  <c r="DR6" i="2" s="1"/>
  <c r="CV5" i="4"/>
  <c r="CV6" i="2" s="1"/>
  <c r="CC13" i="4"/>
  <c r="CC14" i="2" s="1"/>
  <c r="BR13" i="4"/>
  <c r="BR14" i="2" s="1"/>
  <c r="EQ13" i="4"/>
  <c r="EQ14" i="2" s="1"/>
  <c r="EF13" i="4"/>
  <c r="EF14" i="2" s="1"/>
  <c r="DU13" i="4"/>
  <c r="DU14" i="2" s="1"/>
  <c r="BG13" i="4"/>
  <c r="BG14" i="2" s="1"/>
  <c r="FM13" i="4"/>
  <c r="FM14" i="2" s="1"/>
  <c r="CC29" i="4"/>
  <c r="CC30" i="2" s="1"/>
  <c r="DU29" i="4"/>
  <c r="DU30" i="2" s="1"/>
  <c r="FM29" i="4"/>
  <c r="FM30" i="2" s="1"/>
  <c r="BR29" i="4"/>
  <c r="BR30" i="2" s="1"/>
  <c r="BG29" i="4"/>
  <c r="BG30" i="2" s="1"/>
  <c r="EQ29" i="4"/>
  <c r="EQ30" i="2" s="1"/>
  <c r="EF34" i="4"/>
  <c r="EF35" i="2" s="1"/>
  <c r="CC34" i="4"/>
  <c r="CC35" i="2" s="1"/>
  <c r="DU34" i="4"/>
  <c r="DU35" i="2" s="1"/>
  <c r="FM34" i="4"/>
  <c r="FM35" i="2" s="1"/>
  <c r="EF38" i="4"/>
  <c r="EF39" i="2" s="1"/>
  <c r="CC38" i="4"/>
  <c r="CC39" i="2" s="1"/>
  <c r="DU38" i="4"/>
  <c r="DU39" i="2" s="1"/>
  <c r="FM38" i="4"/>
  <c r="FM39" i="2" s="1"/>
  <c r="BR38" i="4"/>
  <c r="BR39" i="2" s="1"/>
  <c r="BG38" i="4"/>
  <c r="BG39" i="2" s="1"/>
  <c r="EQ38" i="4"/>
  <c r="EQ39" i="2" s="1"/>
  <c r="BG45" i="4"/>
  <c r="BG46" i="2" s="1"/>
  <c r="EQ45" i="4"/>
  <c r="EQ46" i="2" s="1"/>
  <c r="DU45" i="4"/>
  <c r="DU46" i="2" s="1"/>
  <c r="FM45" i="4"/>
  <c r="FM46" i="2" s="1"/>
  <c r="CC45" i="4"/>
  <c r="CC46" i="2" s="1"/>
  <c r="EF45" i="4"/>
  <c r="EF46" i="2" s="1"/>
  <c r="BR45" i="4"/>
  <c r="BR46" i="2" s="1"/>
  <c r="BR12" i="4"/>
  <c r="DU12" i="4"/>
  <c r="DU13" i="2" s="1"/>
  <c r="EF12" i="4"/>
  <c r="EF13" i="2" s="1"/>
  <c r="CC12" i="4"/>
  <c r="CC13" i="2" s="1"/>
  <c r="EQ12" i="4"/>
  <c r="EQ13" i="2" s="1"/>
  <c r="FM12" i="4"/>
  <c r="FM13" i="2" s="1"/>
  <c r="BG12" i="4"/>
  <c r="BG13" i="2" s="1"/>
  <c r="CC19" i="4"/>
  <c r="CC20" i="2" s="1"/>
  <c r="DU19" i="4"/>
  <c r="FM19" i="4"/>
  <c r="FM20" i="2" s="1"/>
  <c r="BR19" i="4"/>
  <c r="BR20" i="2" s="1"/>
  <c r="BG19" i="4"/>
  <c r="EQ19" i="4"/>
  <c r="EQ20" i="2" s="1"/>
  <c r="EF19" i="4"/>
  <c r="EF20" i="2" s="1"/>
  <c r="CC23" i="4"/>
  <c r="CC24" i="2" s="1"/>
  <c r="DU23" i="4"/>
  <c r="FM23" i="4"/>
  <c r="BR23" i="4"/>
  <c r="BR24" i="2" s="1"/>
  <c r="BG23" i="4"/>
  <c r="BG24" i="2" s="1"/>
  <c r="EQ23" i="4"/>
  <c r="EQ24" i="2" s="1"/>
  <c r="EF23" i="4"/>
  <c r="EF24" i="2" s="1"/>
  <c r="EF30" i="4"/>
  <c r="EF31" i="2" s="1"/>
  <c r="CC30" i="4"/>
  <c r="CC31" i="2" s="1"/>
  <c r="DU30" i="4"/>
  <c r="DU31" i="2" s="1"/>
  <c r="FM30" i="4"/>
  <c r="FM31" i="2" s="1"/>
  <c r="BR30" i="4"/>
  <c r="BR31" i="2" s="1"/>
  <c r="EF49" i="4"/>
  <c r="EF50" i="2" s="1"/>
  <c r="FM49" i="4"/>
  <c r="FM50" i="2" s="1"/>
  <c r="CC49" i="4"/>
  <c r="CC50" i="2" s="1"/>
  <c r="DU49" i="4"/>
  <c r="DU50" i="2" s="1"/>
  <c r="BR49" i="4"/>
  <c r="BR50" i="2" s="1"/>
  <c r="BG49" i="4"/>
  <c r="BG50" i="2" s="1"/>
  <c r="EQ49" i="4"/>
  <c r="EQ50" i="2" s="1"/>
  <c r="EF53" i="4"/>
  <c r="EF54" i="2" s="1"/>
  <c r="BG53" i="4"/>
  <c r="BG54" i="2" s="1"/>
  <c r="BR53" i="4"/>
  <c r="BR54" i="2" s="1"/>
  <c r="DU53" i="4"/>
  <c r="DU54" i="2" s="1"/>
  <c r="CC53" i="4"/>
  <c r="CC54" i="2" s="1"/>
  <c r="EQ53" i="4"/>
  <c r="EQ54" i="2" s="1"/>
  <c r="FM53" i="4"/>
  <c r="FM54" i="2" s="1"/>
  <c r="BR59" i="4"/>
  <c r="BR60" i="2" s="1"/>
  <c r="CC59" i="4"/>
  <c r="CC60" i="2" s="1"/>
  <c r="EQ59" i="4"/>
  <c r="EQ60" i="2" s="1"/>
  <c r="EF59" i="4"/>
  <c r="EF60" i="2" s="1"/>
  <c r="DU59" i="4"/>
  <c r="DU60" i="2" s="1"/>
  <c r="FM59" i="4"/>
  <c r="FM60" i="2" s="1"/>
  <c r="BG59" i="4"/>
  <c r="BG60" i="2" s="1"/>
  <c r="BJ59" i="4"/>
  <c r="BJ60" i="2" s="1"/>
  <c r="ET59" i="4"/>
  <c r="ET60" i="2" s="1"/>
  <c r="FP59" i="4"/>
  <c r="FP60" i="2" s="1"/>
  <c r="BU59" i="4"/>
  <c r="BU60" i="2" s="1"/>
  <c r="EI59" i="4"/>
  <c r="EI60" i="2" s="1"/>
  <c r="CF59" i="4"/>
  <c r="CF60" i="2" s="1"/>
  <c r="DX59" i="4"/>
  <c r="DX60" i="2" s="1"/>
  <c r="BK58" i="4"/>
  <c r="BK59" i="2" s="1"/>
  <c r="EU58" i="4"/>
  <c r="EU59" i="2" s="1"/>
  <c r="FQ58" i="4"/>
  <c r="FQ59" i="2" s="1"/>
  <c r="DY58" i="4"/>
  <c r="DY59" i="2" s="1"/>
  <c r="CG58" i="4"/>
  <c r="CG59" i="2" s="1"/>
  <c r="EJ58" i="4"/>
  <c r="EJ59" i="2" s="1"/>
  <c r="BV58" i="4"/>
  <c r="BV59" i="2" s="1"/>
  <c r="BL57" i="4"/>
  <c r="BL58" i="2" s="1"/>
  <c r="EV57" i="4"/>
  <c r="EV58" i="2" s="1"/>
  <c r="FR57" i="4"/>
  <c r="FR58" i="2" s="1"/>
  <c r="BW57" i="4"/>
  <c r="BW58" i="2" s="1"/>
  <c r="CH57" i="4"/>
  <c r="CH58" i="2" s="1"/>
  <c r="EK57" i="4"/>
  <c r="EK58" i="2" s="1"/>
  <c r="DZ57" i="4"/>
  <c r="DZ58" i="2" s="1"/>
  <c r="BM56" i="4"/>
  <c r="BM57" i="2" s="1"/>
  <c r="EW56" i="4"/>
  <c r="EW57" i="2" s="1"/>
  <c r="CI56" i="4"/>
  <c r="CI57" i="2" s="1"/>
  <c r="EL56" i="4"/>
  <c r="EL57" i="2" s="1"/>
  <c r="FS56" i="4"/>
  <c r="FS57" i="2" s="1"/>
  <c r="EA56" i="4"/>
  <c r="EA57" i="2" s="1"/>
  <c r="BX56" i="4"/>
  <c r="BX57" i="2" s="1"/>
  <c r="BI56" i="4"/>
  <c r="BI57" i="2" s="1"/>
  <c r="ES56" i="4"/>
  <c r="ES57" i="2" s="1"/>
  <c r="DW56" i="4"/>
  <c r="DW57" i="2" s="1"/>
  <c r="CE56" i="4"/>
  <c r="CE57" i="2" s="1"/>
  <c r="FO56" i="4"/>
  <c r="FO57" i="2" s="1"/>
  <c r="BT56" i="4"/>
  <c r="BT57" i="2" s="1"/>
  <c r="EH56" i="4"/>
  <c r="EH57" i="2" s="1"/>
  <c r="BJ55" i="4"/>
  <c r="BJ56" i="2" s="1"/>
  <c r="ET55" i="4"/>
  <c r="ET56" i="2" s="1"/>
  <c r="BU55" i="4"/>
  <c r="BU56" i="2" s="1"/>
  <c r="FP55" i="4"/>
  <c r="FP56" i="2" s="1"/>
  <c r="CF55" i="4"/>
  <c r="CF56" i="2" s="1"/>
  <c r="EI55" i="4"/>
  <c r="EI56" i="2" s="1"/>
  <c r="DX55" i="4"/>
  <c r="DX56" i="2" s="1"/>
  <c r="CA58" i="4"/>
  <c r="CA59" i="2" s="1"/>
  <c r="DS58" i="4"/>
  <c r="DS59" i="2" s="1"/>
  <c r="FK58" i="4"/>
  <c r="FK59" i="2" s="1"/>
  <c r="BE58" i="4"/>
  <c r="BE59" i="2" s="1"/>
  <c r="BP58" i="4"/>
  <c r="BP59" i="2" s="1"/>
  <c r="ED58" i="4"/>
  <c r="ED59" i="2" s="1"/>
  <c r="EO58" i="4"/>
  <c r="EO59" i="2" s="1"/>
  <c r="CD59" i="4"/>
  <c r="CD60" i="2" s="1"/>
  <c r="DV59" i="4"/>
  <c r="DV60" i="2" s="1"/>
  <c r="FN59" i="4"/>
  <c r="FN60" i="2" s="1"/>
  <c r="BS59" i="4"/>
  <c r="BS60" i="2" s="1"/>
  <c r="EG59" i="4"/>
  <c r="EG60" i="2" s="1"/>
  <c r="BH59" i="4"/>
  <c r="BH60" i="2" s="1"/>
  <c r="ER59" i="4"/>
  <c r="ER60" i="2" s="1"/>
  <c r="CY58" i="4"/>
  <c r="CY59" i="2" s="1"/>
  <c r="CN58" i="4"/>
  <c r="CN59" i="2" s="1"/>
  <c r="FB58" i="4"/>
  <c r="FB59" i="2" s="1"/>
  <c r="CW58" i="4"/>
  <c r="CW59" i="2" s="1"/>
  <c r="CL58" i="4"/>
  <c r="CL59" i="2" s="1"/>
  <c r="EZ58" i="4"/>
  <c r="EZ59" i="2" s="1"/>
  <c r="CT59" i="4"/>
  <c r="CT60" i="2" s="1"/>
  <c r="DE59" i="4"/>
  <c r="DE60" i="2" s="1"/>
  <c r="FH59" i="4"/>
  <c r="FH60" i="2" s="1"/>
  <c r="CP59" i="4"/>
  <c r="CP60" i="2" s="1"/>
  <c r="DA59" i="4"/>
  <c r="DA60" i="2" s="1"/>
  <c r="FD59" i="4"/>
  <c r="FD60" i="2" s="1"/>
  <c r="DC58" i="4"/>
  <c r="DC59" i="2" s="1"/>
  <c r="FF58" i="4"/>
  <c r="FF59" i="2" s="1"/>
  <c r="CR58" i="4"/>
  <c r="CR59" i="2" s="1"/>
  <c r="FH57" i="4"/>
  <c r="FH58" i="2" s="1"/>
  <c r="CT57" i="4"/>
  <c r="CT58" i="2" s="1"/>
  <c r="DE57" i="4"/>
  <c r="DE58" i="2" s="1"/>
  <c r="FD57" i="4"/>
  <c r="FD58" i="2" s="1"/>
  <c r="CP57" i="4"/>
  <c r="CP58" i="2" s="1"/>
  <c r="DA57" i="4"/>
  <c r="DA58" i="2" s="1"/>
  <c r="CR56" i="4"/>
  <c r="CR57" i="2" s="1"/>
  <c r="FF56" i="4"/>
  <c r="FF57" i="2" s="1"/>
  <c r="DC56" i="4"/>
  <c r="DC57" i="2" s="1"/>
  <c r="FF55" i="4"/>
  <c r="FF56" i="2" s="1"/>
  <c r="CR55" i="4"/>
  <c r="CR56" i="2" s="1"/>
  <c r="DC55" i="4"/>
  <c r="DC56" i="2" s="1"/>
  <c r="G57" i="7"/>
  <c r="FV58" i="4" s="1"/>
  <c r="F55" i="7"/>
  <c r="GJ56" i="4" s="1"/>
  <c r="F51" i="7"/>
  <c r="GJ52" i="4" s="1"/>
  <c r="G49" i="7"/>
  <c r="FV50" i="4" s="1"/>
  <c r="H47" i="7"/>
  <c r="GK48" i="4" s="1"/>
  <c r="G45" i="7"/>
  <c r="FV46" i="4" s="1"/>
  <c r="J12" i="7"/>
  <c r="GL12" i="4" s="1"/>
  <c r="F9" i="7"/>
  <c r="GJ9" i="4" s="1"/>
  <c r="FN35" i="4"/>
  <c r="FN36" i="2" s="1"/>
  <c r="DZ35" i="4"/>
  <c r="DZ36" i="2" s="1"/>
  <c r="DE35" i="4"/>
  <c r="DE36" i="2" s="1"/>
  <c r="CW35" i="4"/>
  <c r="CW36" i="2" s="1"/>
  <c r="CP35" i="4"/>
  <c r="CP36" i="2" s="1"/>
  <c r="CK35" i="4"/>
  <c r="CK36" i="2" s="1"/>
  <c r="CD35" i="4"/>
  <c r="CD36" i="2" s="1"/>
  <c r="FS34" i="4"/>
  <c r="FS35" i="2" s="1"/>
  <c r="FG34" i="4"/>
  <c r="FG35" i="2" s="1"/>
  <c r="ET34" i="4"/>
  <c r="ET35" i="2" s="1"/>
  <c r="EL34" i="4"/>
  <c r="EL35" i="2" s="1"/>
  <c r="ED34" i="4"/>
  <c r="ED35" i="2" s="1"/>
  <c r="DW34" i="4"/>
  <c r="DW35" i="2" s="1"/>
  <c r="DR34" i="4"/>
  <c r="CP34" i="4"/>
  <c r="CP35" i="2" s="1"/>
  <c r="CI34" i="4"/>
  <c r="BJ34" i="4"/>
  <c r="BJ35" i="2" s="1"/>
  <c r="FS33" i="4"/>
  <c r="FS34" i="2" s="1"/>
  <c r="FD33" i="4"/>
  <c r="FD34" i="2" s="1"/>
  <c r="EY33" i="4"/>
  <c r="EY34" i="2" s="1"/>
  <c r="ER33" i="4"/>
  <c r="ER34" i="2" s="1"/>
  <c r="DW33" i="4"/>
  <c r="DW34" i="2" s="1"/>
  <c r="DD33" i="4"/>
  <c r="DD34" i="2" s="1"/>
  <c r="CI33" i="4"/>
  <c r="CI34" i="2" s="1"/>
  <c r="BT33" i="4"/>
  <c r="BT34" i="2" s="1"/>
  <c r="BO33" i="4"/>
  <c r="BO34" i="2" s="1"/>
  <c r="BH33" i="4"/>
  <c r="BH34" i="2" s="1"/>
  <c r="EW32" i="4"/>
  <c r="EW33" i="2" s="1"/>
  <c r="EK32" i="4"/>
  <c r="EK33" i="2" s="1"/>
  <c r="CO32" i="4"/>
  <c r="CO33" i="2" s="1"/>
  <c r="BE32" i="4"/>
  <c r="BE33" i="2" s="1"/>
  <c r="FB31" i="4"/>
  <c r="FB32" i="2" s="1"/>
  <c r="DV31" i="4"/>
  <c r="DV32" i="2" s="1"/>
  <c r="DB31" i="4"/>
  <c r="DB32" i="2" s="1"/>
  <c r="CP31" i="4"/>
  <c r="CP32" i="2" s="1"/>
  <c r="CH31" i="4"/>
  <c r="CH32" i="2" s="1"/>
  <c r="FS30" i="4"/>
  <c r="FS31" i="2" s="1"/>
  <c r="EY30" i="4"/>
  <c r="EY31" i="2" s="1"/>
  <c r="DS30" i="4"/>
  <c r="DS31" i="2" s="1"/>
  <c r="BK30" i="4"/>
  <c r="BK31" i="2" s="1"/>
  <c r="FP29" i="4"/>
  <c r="FP30" i="2" s="1"/>
  <c r="FD29" i="4"/>
  <c r="FD30" i="2" s="1"/>
  <c r="EV29" i="4"/>
  <c r="EV30" i="2" s="1"/>
  <c r="CV29" i="4"/>
  <c r="CV30" i="2" s="1"/>
  <c r="FM28" i="4"/>
  <c r="FM29" i="2" s="1"/>
  <c r="ES28" i="4"/>
  <c r="ES29" i="2" s="1"/>
  <c r="EK28" i="4"/>
  <c r="EK29" i="2" s="1"/>
  <c r="CO28" i="4"/>
  <c r="CO29" i="2" s="1"/>
  <c r="BM28" i="4"/>
  <c r="BM29" i="2" s="1"/>
  <c r="ED27" i="4"/>
  <c r="ED28" i="2" s="1"/>
  <c r="CD27" i="4"/>
  <c r="CD28" i="2" s="1"/>
  <c r="BV27" i="4"/>
  <c r="BV28" i="2" s="1"/>
  <c r="DU26" i="4"/>
  <c r="DU27" i="2" s="1"/>
  <c r="CG26" i="4"/>
  <c r="BR26" i="4"/>
  <c r="BR27" i="2" s="1"/>
  <c r="F41" i="7"/>
  <c r="GJ41" i="4" s="1"/>
  <c r="J35" i="7"/>
  <c r="GL35" i="4" s="1"/>
  <c r="J27" i="7"/>
  <c r="J41" i="7"/>
  <c r="GL41" i="4" s="1"/>
  <c r="I27" i="7"/>
  <c r="FW27" i="4" s="1"/>
  <c r="J51" i="7"/>
  <c r="GL52" i="4" s="1"/>
  <c r="H41" i="7"/>
  <c r="GK41" i="4" s="1"/>
  <c r="H35" i="7"/>
  <c r="GK35" i="4" s="1"/>
  <c r="F27" i="7"/>
  <c r="GI27" i="8" s="1"/>
  <c r="H51" i="7"/>
  <c r="GK52" i="4" s="1"/>
  <c r="G41" i="7"/>
  <c r="J29" i="7"/>
  <c r="J17" i="7"/>
  <c r="GL17" i="4" s="1"/>
  <c r="J57" i="7"/>
  <c r="GL58" i="4" s="1"/>
  <c r="H57" i="7"/>
  <c r="I41" i="7"/>
  <c r="FW41" i="4" s="1"/>
  <c r="J33" i="7"/>
  <c r="GL33" i="4" s="1"/>
  <c r="G30" i="7"/>
  <c r="FU30" i="8" s="1"/>
  <c r="I29" i="7"/>
  <c r="FW29" i="4" s="1"/>
  <c r="I13" i="7"/>
  <c r="FW13" i="4" s="1"/>
  <c r="F57" i="7"/>
  <c r="GJ58" i="4" s="1"/>
  <c r="J43" i="7"/>
  <c r="GL44" i="4" s="1"/>
  <c r="J37" i="7"/>
  <c r="GL37" i="4" s="1"/>
  <c r="H31" i="7"/>
  <c r="I23" i="7"/>
  <c r="FW23" i="4" s="1"/>
  <c r="J14" i="7"/>
  <c r="GL14" i="4" s="1"/>
  <c r="H13" i="7"/>
  <c r="GK13" i="4" s="1"/>
  <c r="AL21" i="6"/>
  <c r="B62" i="1"/>
  <c r="BX5" i="2"/>
  <c r="CJ5" i="2"/>
  <c r="EG5" i="2"/>
  <c r="BE8" i="2"/>
  <c r="BC5" i="2"/>
  <c r="T5" i="2"/>
  <c r="CV5" i="2"/>
  <c r="GX20" i="2"/>
  <c r="AD5" i="2"/>
  <c r="AJ5" i="2"/>
  <c r="DA5" i="2"/>
  <c r="FH5" i="2"/>
  <c r="FI23" i="2"/>
  <c r="BW34" i="2"/>
  <c r="DF5" i="2"/>
  <c r="HD5" i="2"/>
  <c r="G18" i="6"/>
  <c r="J59" i="7"/>
  <c r="GL60" i="4" s="1"/>
  <c r="GL61" i="2" s="1"/>
  <c r="E51" i="7"/>
  <c r="FU52" i="4" s="1"/>
  <c r="H43" i="7"/>
  <c r="GK44" i="4" s="1"/>
  <c r="J39" i="7"/>
  <c r="F37" i="7"/>
  <c r="GJ37" i="4" s="1"/>
  <c r="E35" i="7"/>
  <c r="FU35" i="4" s="1"/>
  <c r="F31" i="7"/>
  <c r="GJ31" i="4" s="1"/>
  <c r="F25" i="7"/>
  <c r="GJ25" i="4" s="1"/>
  <c r="G22" i="7"/>
  <c r="I15" i="7"/>
  <c r="FW15" i="4" s="1"/>
  <c r="G13" i="7"/>
  <c r="FV13" i="4" s="1"/>
  <c r="G12" i="7"/>
  <c r="FV12" i="4" s="1"/>
  <c r="H11" i="7"/>
  <c r="J6" i="7"/>
  <c r="GL6" i="4" s="1"/>
  <c r="G39" i="7"/>
  <c r="G11" i="7"/>
  <c r="FV11" i="4" s="1"/>
  <c r="I51" i="7"/>
  <c r="F45" i="7"/>
  <c r="GJ46" i="4" s="1"/>
  <c r="I35" i="7"/>
  <c r="J31" i="7"/>
  <c r="GL31" i="4" s="1"/>
  <c r="E11" i="7"/>
  <c r="G8" i="7"/>
  <c r="FV8" i="4" s="1"/>
  <c r="I57" i="7"/>
  <c r="FW58" i="4" s="1"/>
  <c r="E57" i="7"/>
  <c r="FU58" i="4" s="1"/>
  <c r="E37" i="7"/>
  <c r="FU37" i="4" s="1"/>
  <c r="I33" i="7"/>
  <c r="FW33" i="4" s="1"/>
  <c r="I31" i="7"/>
  <c r="E31" i="7"/>
  <c r="FU31" i="4" s="1"/>
  <c r="H23" i="7"/>
  <c r="GK23" i="4" s="1"/>
  <c r="J21" i="7"/>
  <c r="GL21" i="4" s="1"/>
  <c r="H15" i="7"/>
  <c r="GK15" i="4" s="1"/>
  <c r="J13" i="7"/>
  <c r="GL13" i="4" s="1"/>
  <c r="J11" i="7"/>
  <c r="GL11" i="4" s="1"/>
  <c r="J9" i="7"/>
  <c r="GL9" i="4" s="1"/>
  <c r="G6" i="7"/>
  <c r="FV6" i="4" s="1"/>
  <c r="G55" i="7"/>
  <c r="FV56" i="4" s="1"/>
  <c r="F33" i="7"/>
  <c r="F23" i="7"/>
  <c r="GJ23" i="4" s="1"/>
  <c r="F15" i="7"/>
  <c r="G38" i="7"/>
  <c r="J23" i="7"/>
  <c r="J15" i="7"/>
  <c r="GL15" i="4" s="1"/>
  <c r="D9" i="7"/>
  <c r="GH9" i="8" s="1"/>
  <c r="D57" i="7"/>
  <c r="C55" i="7"/>
  <c r="FT56" i="4" s="1"/>
  <c r="D43" i="7"/>
  <c r="C13" i="7"/>
  <c r="C9" i="7"/>
  <c r="C57" i="7"/>
  <c r="C43" i="7"/>
  <c r="C41" i="7"/>
  <c r="C40" i="7"/>
  <c r="D35" i="7"/>
  <c r="C34" i="7"/>
  <c r="D31" i="7"/>
  <c r="C26" i="7"/>
  <c r="D12" i="7"/>
  <c r="D11" i="7"/>
  <c r="C8" i="7"/>
  <c r="D6" i="7"/>
  <c r="C56" i="7"/>
  <c r="C45" i="7"/>
  <c r="FT46" i="4" s="1"/>
  <c r="D41" i="7"/>
  <c r="D37" i="7"/>
  <c r="C44" i="7"/>
  <c r="D39" i="7"/>
  <c r="GI39" i="4" s="1"/>
  <c r="C36" i="7"/>
  <c r="FT36" i="4" s="1"/>
  <c r="C35" i="7"/>
  <c r="FT35" i="4" s="1"/>
  <c r="C31" i="7"/>
  <c r="C30" i="7"/>
  <c r="FT30" i="4" s="1"/>
  <c r="D23" i="7"/>
  <c r="GI23" i="4" s="1"/>
  <c r="C11" i="7"/>
  <c r="FT11" i="4" s="1"/>
  <c r="D8" i="7"/>
  <c r="C15" i="7"/>
  <c r="D51" i="7"/>
  <c r="C50" i="7"/>
  <c r="C39" i="7"/>
  <c r="C27" i="7"/>
  <c r="C23" i="7"/>
  <c r="C20" i="7"/>
  <c r="C18" i="7"/>
  <c r="D15" i="7"/>
  <c r="D13" i="7"/>
  <c r="D10" i="7"/>
  <c r="DJ29" i="2"/>
  <c r="AQ32" i="2"/>
  <c r="AB33" i="2"/>
  <c r="C34" i="2"/>
  <c r="AY34" i="2"/>
  <c r="CM34" i="2"/>
  <c r="Q35" i="2"/>
  <c r="AL35" i="2"/>
  <c r="DT35" i="2"/>
  <c r="GZ35" i="2"/>
  <c r="I36" i="2"/>
  <c r="Y36" i="2"/>
  <c r="AJ36" i="2"/>
  <c r="AR36" i="2"/>
  <c r="AZ36" i="2"/>
  <c r="BH36" i="2"/>
  <c r="DD36" i="2"/>
  <c r="DT36" i="2"/>
  <c r="EB36" i="2"/>
  <c r="HB36" i="2"/>
  <c r="N37" i="2"/>
  <c r="V37" i="2"/>
  <c r="AD37" i="2"/>
  <c r="AL37" i="2"/>
  <c r="AT37" i="2"/>
  <c r="BB37" i="2"/>
  <c r="BZ37" i="2"/>
  <c r="CX37" i="2"/>
  <c r="DF37" i="2"/>
  <c r="HD37" i="2"/>
  <c r="P38" i="2"/>
  <c r="X38" i="2"/>
  <c r="AF38" i="2"/>
  <c r="AN38" i="2"/>
  <c r="AV38" i="2"/>
  <c r="CB38" i="2"/>
  <c r="CJ38" i="2"/>
  <c r="CM31" i="2"/>
  <c r="AR33" i="2"/>
  <c r="S34" i="2"/>
  <c r="V35" i="2"/>
  <c r="AO35" i="2"/>
  <c r="CG35" i="2"/>
  <c r="DI35" i="2"/>
  <c r="FQ35" i="2"/>
  <c r="HA35" i="2"/>
  <c r="Q36" i="2"/>
  <c r="AB36" i="2"/>
  <c r="AK36" i="2"/>
  <c r="AS36" i="2"/>
  <c r="BA36" i="2"/>
  <c r="BQ36" i="2"/>
  <c r="BY36" i="2"/>
  <c r="CO36" i="2"/>
  <c r="EK36" i="2"/>
  <c r="FA36" i="2"/>
  <c r="FI36" i="2"/>
  <c r="HC36" i="2"/>
  <c r="O37" i="2"/>
  <c r="W37" i="2"/>
  <c r="AE37" i="2"/>
  <c r="AM37" i="2"/>
  <c r="AU37" i="2"/>
  <c r="BC37" i="2"/>
  <c r="CY37" i="2"/>
  <c r="DO37" i="2"/>
  <c r="EE37" i="2"/>
  <c r="EM37" i="2"/>
  <c r="FC37" i="2"/>
  <c r="A38" i="2"/>
  <c r="Q38" i="2"/>
  <c r="Y38" i="2"/>
  <c r="AG38" i="2"/>
  <c r="AO38" i="2"/>
  <c r="AW38" i="2"/>
  <c r="DI38" i="2"/>
  <c r="DQ38" i="2"/>
  <c r="AH30" i="2"/>
  <c r="CE34" i="2"/>
  <c r="A35" i="2"/>
  <c r="BB35" i="2"/>
  <c r="CN35" i="2"/>
  <c r="DN35" i="2"/>
  <c r="D36" i="2"/>
  <c r="AG36" i="2"/>
  <c r="AW36" i="2"/>
  <c r="CC36" i="2"/>
  <c r="DI36" i="2"/>
  <c r="FE36" i="2"/>
  <c r="GY36" i="2"/>
  <c r="S37" i="2"/>
  <c r="AI37" i="2"/>
  <c r="AY37" i="2"/>
  <c r="CU37" i="2"/>
  <c r="HA37" i="2"/>
  <c r="U38" i="2"/>
  <c r="AK38" i="2"/>
  <c r="BA38" i="2"/>
  <c r="BQ38" i="2"/>
  <c r="EB38" i="2"/>
  <c r="EJ38" i="2"/>
  <c r="HD38" i="2"/>
  <c r="P39" i="2"/>
  <c r="X39" i="2"/>
  <c r="AF39" i="2"/>
  <c r="AN39" i="2"/>
  <c r="AV39" i="2"/>
  <c r="BL39" i="2"/>
  <c r="CB39" i="2"/>
  <c r="CJ39" i="2"/>
  <c r="DH39" i="2"/>
  <c r="FL39" i="2"/>
  <c r="GX39" i="2"/>
  <c r="B40" i="2"/>
  <c r="R40" i="2"/>
  <c r="Z40" i="2"/>
  <c r="AH40" i="2"/>
  <c r="AP40" i="2"/>
  <c r="AX40" i="2"/>
  <c r="BF40" i="2"/>
  <c r="BN40" i="2"/>
  <c r="EE30" i="2"/>
  <c r="AA31" i="2"/>
  <c r="AA32" i="2"/>
  <c r="AA34" i="2"/>
  <c r="HB34" i="2"/>
  <c r="U36" i="2"/>
  <c r="AV36" i="2"/>
  <c r="GX36" i="2"/>
  <c r="Z37" i="2"/>
  <c r="AQ37" i="2"/>
  <c r="BN37" i="2"/>
  <c r="EX37" i="2"/>
  <c r="T38" i="2"/>
  <c r="AR38" i="2"/>
  <c r="C39" i="2"/>
  <c r="T39" i="2"/>
  <c r="AE39" i="2"/>
  <c r="AQ39" i="2"/>
  <c r="AZ39" i="2"/>
  <c r="HB39" i="2"/>
  <c r="Q40" i="2"/>
  <c r="AC40" i="2"/>
  <c r="AL40" i="2"/>
  <c r="AW40" i="2"/>
  <c r="CX40" i="2"/>
  <c r="DI40" i="2"/>
  <c r="EP40" i="2"/>
  <c r="EX40" i="2"/>
  <c r="HD40" i="2"/>
  <c r="P41" i="2"/>
  <c r="X41" i="2"/>
  <c r="AF41" i="2"/>
  <c r="AN41" i="2"/>
  <c r="AV41" i="2"/>
  <c r="CB41" i="2"/>
  <c r="CJ41" i="2"/>
  <c r="DT41" i="2"/>
  <c r="DX41" i="2"/>
  <c r="EB41" i="2"/>
  <c r="FL41" i="2"/>
  <c r="HA41" i="2"/>
  <c r="A42" i="2"/>
  <c r="I42" i="2"/>
  <c r="Q42" i="2"/>
  <c r="U42" i="2"/>
  <c r="Y42" i="2"/>
  <c r="AC42" i="2"/>
  <c r="AG42" i="2"/>
  <c r="AK42" i="2"/>
  <c r="AO42" i="2"/>
  <c r="AS42" i="2"/>
  <c r="AW42" i="2"/>
  <c r="BA42" i="2"/>
  <c r="BQ42" i="2"/>
  <c r="BY42" i="2"/>
  <c r="DI42" i="2"/>
  <c r="DQ42" i="2"/>
  <c r="DY42" i="2"/>
  <c r="FA42" i="2"/>
  <c r="FI42" i="2"/>
  <c r="GZ42" i="2"/>
  <c r="HD42" i="2"/>
  <c r="D43" i="2"/>
  <c r="P43" i="2"/>
  <c r="T43" i="2"/>
  <c r="X43" i="2"/>
  <c r="AB43" i="2"/>
  <c r="AF43" i="2"/>
  <c r="AJ43" i="2"/>
  <c r="AN43" i="2"/>
  <c r="AR43" i="2"/>
  <c r="AV43" i="2"/>
  <c r="AZ43" i="2"/>
  <c r="BH43" i="2"/>
  <c r="GX29" i="2"/>
  <c r="AQ31" i="2"/>
  <c r="AW35" i="2"/>
  <c r="FA35" i="2"/>
  <c r="A36" i="2"/>
  <c r="AO36" i="2"/>
  <c r="C37" i="2"/>
  <c r="AP37" i="2"/>
  <c r="EY37" i="2"/>
  <c r="D38" i="2"/>
  <c r="AJ38" i="2"/>
  <c r="DT38" i="2"/>
  <c r="FL38" i="2"/>
  <c r="D39" i="2"/>
  <c r="AA39" i="2"/>
  <c r="AM39" i="2"/>
  <c r="BC39" i="2"/>
  <c r="CU39" i="2"/>
  <c r="DT39" i="2"/>
  <c r="A40" i="2"/>
  <c r="V40" i="2"/>
  <c r="AK40" i="2"/>
  <c r="BA40" i="2"/>
  <c r="DQ40" i="2"/>
  <c r="EL40" i="2"/>
  <c r="FI40" i="2"/>
  <c r="GZ40" i="2"/>
  <c r="I41" i="2"/>
  <c r="Y41" i="2"/>
  <c r="AJ41" i="2"/>
  <c r="AS41" i="2"/>
  <c r="BN41" i="2"/>
  <c r="BY41" i="2"/>
  <c r="DE41" i="2"/>
  <c r="EE41" i="2"/>
  <c r="EP41" i="2"/>
  <c r="FA41" i="2"/>
  <c r="GX41" i="2"/>
  <c r="HC41" i="2"/>
  <c r="D42" i="2"/>
  <c r="R42" i="2"/>
  <c r="W42" i="2"/>
  <c r="AB42" i="2"/>
  <c r="AH42" i="2"/>
  <c r="AM42" i="2"/>
  <c r="AR42" i="2"/>
  <c r="AX42" i="2"/>
  <c r="BC42" i="2"/>
  <c r="BN42" i="2"/>
  <c r="DT42" i="2"/>
  <c r="EE42" i="2"/>
  <c r="EP42" i="2"/>
  <c r="HA42" i="2"/>
  <c r="B43" i="2"/>
  <c r="O43" i="2"/>
  <c r="U43" i="2"/>
  <c r="Z43" i="2"/>
  <c r="AE43" i="2"/>
  <c r="AK43" i="2"/>
  <c r="AP43" i="2"/>
  <c r="AU43" i="2"/>
  <c r="BA43" i="2"/>
  <c r="BF43" i="2"/>
  <c r="BQ43" i="2"/>
  <c r="CA43" i="2"/>
  <c r="CM43" i="2"/>
  <c r="CU43" i="2"/>
  <c r="DC43" i="2"/>
  <c r="EE43" i="2"/>
  <c r="EM43" i="2"/>
  <c r="HA43" i="2"/>
  <c r="DC31" i="2"/>
  <c r="AQ34" i="2"/>
  <c r="FI35" i="2"/>
  <c r="T36" i="2"/>
  <c r="CB36" i="2"/>
  <c r="FL36" i="2"/>
  <c r="R37" i="2"/>
  <c r="AX37" i="2"/>
  <c r="I38" i="2"/>
  <c r="AS38" i="2"/>
  <c r="DX38" i="2"/>
  <c r="FA38" i="2"/>
  <c r="GY38" i="2"/>
  <c r="O39" i="2"/>
  <c r="AB39" i="2"/>
  <c r="AR39" i="2"/>
  <c r="BS39" i="2"/>
  <c r="EM39" i="2"/>
  <c r="FP39" i="2"/>
  <c r="I40" i="2"/>
  <c r="Y40" i="2"/>
  <c r="AO40" i="2"/>
  <c r="BB40" i="2"/>
  <c r="BQ40" i="2"/>
  <c r="CS40" i="2"/>
  <c r="DF40" i="2"/>
  <c r="FA40" i="2"/>
  <c r="HA40" i="2"/>
  <c r="Q41" i="2"/>
  <c r="AB41" i="2"/>
  <c r="AK41" i="2"/>
  <c r="AW41" i="2"/>
  <c r="CP41" i="2"/>
  <c r="CU41" i="2"/>
  <c r="DA41" i="2"/>
  <c r="DF41" i="2"/>
  <c r="DQ41" i="2"/>
  <c r="EL41" i="2"/>
  <c r="GY41" i="2"/>
  <c r="HD41" i="2"/>
  <c r="N42" i="2"/>
  <c r="S42" i="2"/>
  <c r="X42" i="2"/>
  <c r="AD42" i="2"/>
  <c r="AI42" i="2"/>
  <c r="AN42" i="2"/>
  <c r="AT42" i="2"/>
  <c r="AY42" i="2"/>
  <c r="BD42" i="2"/>
  <c r="BZ42" i="2"/>
  <c r="CJ42" i="2"/>
  <c r="CU42" i="2"/>
  <c r="DF42" i="2"/>
  <c r="DP42" i="2"/>
  <c r="EL42" i="2"/>
  <c r="FL42" i="2"/>
  <c r="HB42" i="2"/>
  <c r="C43" i="2"/>
  <c r="Q43" i="2"/>
  <c r="V43" i="2"/>
  <c r="AA43" i="2"/>
  <c r="AG43" i="2"/>
  <c r="AL43" i="2"/>
  <c r="AQ43" i="2"/>
  <c r="AW43" i="2"/>
  <c r="BB43" i="2"/>
  <c r="BG43" i="2"/>
  <c r="CB43" i="2"/>
  <c r="CJ43" i="2"/>
  <c r="DL43" i="2"/>
  <c r="DT43" i="2"/>
  <c r="EB43" i="2"/>
  <c r="EF43" i="2"/>
  <c r="ER43" i="2"/>
  <c r="FL43" i="2"/>
  <c r="GX43" i="2"/>
  <c r="HB43" i="2"/>
  <c r="DQ33" i="2"/>
  <c r="Y35" i="2"/>
  <c r="AC36" i="2"/>
  <c r="CJ36" i="2"/>
  <c r="AA37" i="2"/>
  <c r="AB38" i="2"/>
  <c r="BY38" i="2"/>
  <c r="W39" i="2"/>
  <c r="AY39" i="2"/>
  <c r="CA39" i="2"/>
  <c r="EE39" i="2"/>
  <c r="U40" i="2"/>
  <c r="AT40" i="2"/>
  <c r="BY40" i="2"/>
  <c r="A41" i="2"/>
  <c r="AC41" i="2"/>
  <c r="AZ41" i="2"/>
  <c r="BQ41" i="2"/>
  <c r="EM41" i="2"/>
  <c r="EX41" i="2"/>
  <c r="FI41" i="2"/>
  <c r="B42" i="2"/>
  <c r="T42" i="2"/>
  <c r="AE42" i="2"/>
  <c r="AP42" i="2"/>
  <c r="AZ42" i="2"/>
  <c r="DL42" i="2"/>
  <c r="HC42" i="2"/>
  <c r="R43" i="2"/>
  <c r="AC43" i="2"/>
  <c r="AM43" i="2"/>
  <c r="AX43" i="2"/>
  <c r="DI43" i="2"/>
  <c r="DQ43" i="2"/>
  <c r="EG43" i="2"/>
  <c r="EO43" i="2"/>
  <c r="GY43" i="2"/>
  <c r="AG35" i="2"/>
  <c r="AN36" i="2"/>
  <c r="EV36" i="2"/>
  <c r="AH37" i="2"/>
  <c r="CM37" i="2"/>
  <c r="EP37" i="2"/>
  <c r="AC38" i="2"/>
  <c r="FI38" i="2"/>
  <c r="GZ38" i="2"/>
  <c r="AI39" i="2"/>
  <c r="CM39" i="2"/>
  <c r="AD40" i="2"/>
  <c r="FB40" i="2"/>
  <c r="D41" i="2"/>
  <c r="AG41" i="2"/>
  <c r="BA41" i="2"/>
  <c r="CM41" i="2"/>
  <c r="CX41" i="2"/>
  <c r="DI41" i="2"/>
  <c r="C42" i="2"/>
  <c r="V42" i="2"/>
  <c r="AF42" i="2"/>
  <c r="AQ42" i="2"/>
  <c r="BB42" i="2"/>
  <c r="A43" i="2"/>
  <c r="S43" i="2"/>
  <c r="AD43" i="2"/>
  <c r="AO43" i="2"/>
  <c r="AY43" i="2"/>
  <c r="EP43" i="2"/>
  <c r="EX43" i="2"/>
  <c r="GZ43" i="2"/>
  <c r="CM32" i="2"/>
  <c r="CX35" i="2"/>
  <c r="B37" i="2"/>
  <c r="HC38" i="2"/>
  <c r="N40" i="2"/>
  <c r="T41" i="2"/>
  <c r="FN41" i="2"/>
  <c r="HB41" i="2"/>
  <c r="AA42" i="2"/>
  <c r="AV42" i="2"/>
  <c r="BR42" i="2"/>
  <c r="CM42" i="2"/>
  <c r="GY42" i="2"/>
  <c r="Y43" i="2"/>
  <c r="AT43" i="2"/>
  <c r="CX43" i="2"/>
  <c r="HD43" i="2"/>
  <c r="DF34" i="2"/>
  <c r="CH35" i="2"/>
  <c r="AZ38" i="2"/>
  <c r="AJ39" i="2"/>
  <c r="AG40" i="2"/>
  <c r="U41" i="2"/>
  <c r="GZ41" i="2"/>
  <c r="AJ42" i="2"/>
  <c r="GX42" i="2"/>
  <c r="AH43" i="2"/>
  <c r="CG43" i="2"/>
  <c r="DL38" i="2"/>
  <c r="AR41" i="2"/>
  <c r="P42" i="2"/>
  <c r="AU42" i="2"/>
  <c r="CX42" i="2"/>
  <c r="EB42" i="2"/>
  <c r="N43" i="2"/>
  <c r="AS43" i="2"/>
  <c r="BY43" i="2"/>
  <c r="HC43" i="2"/>
  <c r="AU39" i="2"/>
  <c r="AS40" i="2"/>
  <c r="BF42" i="2"/>
  <c r="DG42" i="2"/>
  <c r="FJ42" i="2"/>
  <c r="I43" i="2"/>
  <c r="BN43" i="2"/>
  <c r="DF43" i="2"/>
  <c r="FA43" i="2"/>
  <c r="GZ37" i="2"/>
  <c r="O42" i="2"/>
  <c r="DS42" i="2"/>
  <c r="W43" i="2"/>
  <c r="FI43" i="2"/>
  <c r="DQ36" i="2"/>
  <c r="EB39" i="2"/>
  <c r="Z42" i="2"/>
  <c r="CB42" i="2"/>
  <c r="EM42" i="2"/>
  <c r="AI43" i="2"/>
  <c r="AO41" i="2"/>
  <c r="AL42" i="2"/>
  <c r="BF37" i="2"/>
  <c r="CV42" i="2"/>
  <c r="S39" i="2"/>
  <c r="EX42" i="2"/>
  <c r="BC43" i="2"/>
  <c r="HA39" i="2"/>
  <c r="C5" i="2"/>
  <c r="AA5" i="2"/>
  <c r="AQ5" i="2"/>
  <c r="BG5" i="2"/>
  <c r="BW5" i="2"/>
  <c r="R5" i="2"/>
  <c r="AH5" i="2"/>
  <c r="AX5" i="2"/>
  <c r="BN5" i="2"/>
  <c r="DJ5" i="2"/>
  <c r="EP5" i="2"/>
  <c r="GX5" i="2"/>
  <c r="I5" i="2"/>
  <c r="AS5" i="2"/>
  <c r="BY5" i="2"/>
  <c r="CW5" i="2"/>
  <c r="FI5" i="2"/>
  <c r="P5" i="2"/>
  <c r="AV5" i="2"/>
  <c r="CB5" i="2"/>
  <c r="DT5" i="2"/>
  <c r="FK5" i="2"/>
  <c r="AG5" i="2"/>
  <c r="EF5" i="2"/>
  <c r="FA5" i="2"/>
  <c r="HC5" i="2"/>
  <c r="O5" i="2"/>
  <c r="AE5" i="2"/>
  <c r="AU5" i="2"/>
  <c r="CA5" i="2"/>
  <c r="V5" i="2"/>
  <c r="AL5" i="2"/>
  <c r="BB5" i="2"/>
  <c r="CX5" i="2"/>
  <c r="FJ5" i="2"/>
  <c r="HB5" i="2"/>
  <c r="U5" i="2"/>
  <c r="BA5" i="2"/>
  <c r="DC5" i="2"/>
  <c r="X5" i="2"/>
  <c r="AO5" i="2"/>
  <c r="CU5" i="2"/>
  <c r="S5" i="2"/>
  <c r="AI5" i="2"/>
  <c r="AY5" i="2"/>
  <c r="Z5" i="2"/>
  <c r="AP5" i="2"/>
  <c r="BF5" i="2"/>
  <c r="EX5" i="2"/>
  <c r="AC5" i="2"/>
  <c r="CM5" i="2"/>
  <c r="EY5" i="2"/>
  <c r="GZ5" i="2"/>
  <c r="AF5" i="2"/>
  <c r="BL5" i="2"/>
  <c r="DI5" i="2"/>
  <c r="EE5" i="2"/>
  <c r="HA5" i="2"/>
  <c r="Q5" i="2"/>
  <c r="AW5" i="2"/>
  <c r="DU5" i="2"/>
  <c r="EQ5" i="2"/>
  <c r="FL5" i="2"/>
  <c r="B5" i="2"/>
  <c r="AK5" i="2"/>
  <c r="Y5" i="2"/>
  <c r="AB5" i="2"/>
  <c r="BH5" i="2"/>
  <c r="CK5" i="2"/>
  <c r="EB5" i="2"/>
  <c r="FS5" i="2"/>
  <c r="FW2" i="2"/>
  <c r="GM2" i="2"/>
  <c r="FY2" i="2"/>
  <c r="GT2" i="2"/>
  <c r="GK2" i="2"/>
  <c r="GB2" i="2"/>
  <c r="GW2" i="2"/>
  <c r="GN2" i="2"/>
  <c r="HB4" i="2"/>
  <c r="GL4" i="2"/>
  <c r="GA4" i="2"/>
  <c r="W4" i="2"/>
  <c r="CR4" i="2"/>
  <c r="GJ4" i="2"/>
  <c r="AR4" i="2"/>
  <c r="AO4" i="2"/>
  <c r="EE4" i="2"/>
  <c r="EA4" i="2"/>
  <c r="DT4" i="2"/>
  <c r="CW4" i="2"/>
  <c r="GH3" i="2"/>
  <c r="GE3" i="2"/>
  <c r="BS4" i="2"/>
  <c r="FI3" i="2"/>
  <c r="ET4" i="2"/>
  <c r="AA4" i="2"/>
  <c r="EJ4" i="2"/>
  <c r="DM4" i="2"/>
  <c r="EF4" i="2"/>
  <c r="EB3" i="2"/>
  <c r="FH4" i="2"/>
  <c r="FE4" i="2"/>
  <c r="FS4" i="2"/>
  <c r="BY4" i="2"/>
  <c r="GZ3" i="2"/>
  <c r="FY4" i="2"/>
  <c r="GN4" i="2"/>
  <c r="GK3" i="2"/>
  <c r="DB4" i="2"/>
  <c r="AX4" i="2"/>
  <c r="BA4" i="2"/>
  <c r="DQ3" i="2"/>
  <c r="DC4" i="2"/>
  <c r="DZ4" i="2"/>
  <c r="FW3" i="2"/>
  <c r="FB4" i="2"/>
  <c r="BJ4" i="2"/>
  <c r="BD4" i="2"/>
  <c r="FR4" i="2"/>
  <c r="GA3" i="2"/>
  <c r="X4" i="2"/>
  <c r="AB4" i="2"/>
  <c r="DA4" i="2"/>
  <c r="DF4" i="2"/>
  <c r="FU4" i="2"/>
  <c r="GQ3" i="2"/>
  <c r="EB4" i="2"/>
  <c r="AW4" i="2"/>
  <c r="DN4" i="2"/>
  <c r="CI4" i="2"/>
  <c r="DU4" i="2"/>
  <c r="GV4" i="2"/>
  <c r="CN4" i="2"/>
  <c r="DX4" i="2"/>
  <c r="GD4" i="2"/>
  <c r="FZ4" i="2"/>
  <c r="FN4" i="2"/>
  <c r="CV4" i="2"/>
  <c r="FX3" i="2"/>
  <c r="GE4" i="2"/>
  <c r="GX4" i="2"/>
  <c r="HC4" i="2"/>
  <c r="W5" i="2"/>
  <c r="N5" i="2"/>
  <c r="BQ5" i="2"/>
  <c r="AN5" i="2"/>
  <c r="GY4" i="2"/>
  <c r="AP4" i="2"/>
  <c r="R4" i="2"/>
  <c r="BY3" i="2"/>
  <c r="GF4" i="2"/>
  <c r="D4" i="2"/>
  <c r="HD3" i="2"/>
  <c r="FC4" i="2"/>
  <c r="GS3" i="2"/>
  <c r="BU4" i="2"/>
  <c r="I4" i="2"/>
  <c r="BZ4" i="2"/>
  <c r="CT4" i="2"/>
  <c r="FX4" i="2"/>
  <c r="GM3" i="2"/>
  <c r="CS4" i="2"/>
  <c r="AJ4" i="2"/>
  <c r="BN4" i="2"/>
  <c r="DH4" i="2"/>
  <c r="EX4" i="2"/>
  <c r="FL4" i="2"/>
  <c r="GL3" i="2"/>
  <c r="BR4" i="2"/>
  <c r="BB4" i="2"/>
  <c r="AF4" i="2"/>
  <c r="HB3" i="2"/>
  <c r="EO4" i="2"/>
  <c r="DG4" i="2"/>
  <c r="EZ4" i="2"/>
  <c r="O4" i="2"/>
  <c r="GG4" i="2"/>
  <c r="EG4" i="2"/>
  <c r="EM4" i="2"/>
  <c r="AG3" i="2"/>
  <c r="HC3" i="2"/>
  <c r="EK4" i="2"/>
  <c r="EU4" i="2"/>
  <c r="C3" i="2"/>
  <c r="AU4" i="2"/>
  <c r="GM4" i="2"/>
  <c r="BW4" i="2"/>
  <c r="GB3" i="2"/>
  <c r="DP4" i="2"/>
  <c r="CO4" i="2"/>
  <c r="GY3" i="2"/>
  <c r="AC4" i="2"/>
  <c r="DK4" i="2"/>
  <c r="HD4" i="2"/>
  <c r="GS2" i="2"/>
  <c r="GR2" i="2"/>
  <c r="GV2" i="2"/>
  <c r="FU2" i="2"/>
  <c r="FT2" i="2"/>
  <c r="GE2" i="2"/>
  <c r="GY5" i="2"/>
  <c r="DQ5" i="2"/>
  <c r="AZ5" i="2"/>
  <c r="D5" i="2"/>
  <c r="FE5" i="2"/>
  <c r="CP5" i="2"/>
  <c r="AM5" i="2"/>
  <c r="FT4" i="2"/>
  <c r="GR4" i="2"/>
  <c r="GC4" i="2"/>
  <c r="EX3" i="2"/>
  <c r="BN3" i="2"/>
  <c r="FF4" i="2"/>
  <c r="CX4" i="2"/>
  <c r="GP4" i="2"/>
  <c r="CU3" i="2"/>
  <c r="BF4" i="2"/>
  <c r="CK4" i="2"/>
  <c r="CU4" i="2"/>
  <c r="GV3" i="2"/>
  <c r="GQ4" i="2"/>
  <c r="AT4" i="2"/>
  <c r="CZ4" i="2"/>
  <c r="FD4" i="2"/>
  <c r="AQ4" i="2"/>
  <c r="DY4" i="2"/>
  <c r="S4" i="2"/>
  <c r="DF3" i="2"/>
  <c r="FT3" i="2"/>
  <c r="FA4" i="2"/>
  <c r="V3" i="2"/>
  <c r="AL4" i="2"/>
  <c r="GJ3" i="2"/>
  <c r="CL4" i="2"/>
  <c r="BQ4" i="2"/>
  <c r="AE4" i="2"/>
  <c r="FG4" i="2"/>
  <c r="BV4" i="2"/>
  <c r="FV3" i="2"/>
  <c r="BE4" i="2"/>
  <c r="BO4" i="2"/>
  <c r="CF4" i="2"/>
  <c r="EY4" i="2"/>
  <c r="BM4" i="2"/>
  <c r="GK4" i="2"/>
  <c r="DL4" i="2"/>
  <c r="FI4" i="2"/>
  <c r="BP4" i="2"/>
  <c r="DQ4" i="2"/>
  <c r="DW4" i="2"/>
  <c r="Q4" i="2"/>
  <c r="CY4" i="2"/>
  <c r="FP4" i="2"/>
  <c r="BG4" i="2"/>
  <c r="GH2" i="2"/>
  <c r="GL2" i="2"/>
  <c r="GP2" i="2"/>
  <c r="GO2" i="2"/>
  <c r="GU2" i="2"/>
  <c r="GA2" i="2"/>
  <c r="EM5" i="2"/>
  <c r="DL5" i="2"/>
  <c r="AR5" i="2"/>
  <c r="DM5" i="2"/>
  <c r="AT5" i="2"/>
  <c r="DH21" i="2"/>
  <c r="DT22" i="2"/>
  <c r="S23" i="2"/>
  <c r="Y24" i="2"/>
  <c r="BA24" i="2"/>
  <c r="EH24" i="2"/>
  <c r="C25" i="2"/>
  <c r="AF25" i="2"/>
  <c r="BA25" i="2"/>
  <c r="O26" i="2"/>
  <c r="AJ26" i="2"/>
  <c r="BE26" i="2"/>
  <c r="CA26" i="2"/>
  <c r="CV26" i="2"/>
  <c r="DQ26" i="2"/>
  <c r="EG26" i="2"/>
  <c r="FM26" i="2"/>
  <c r="HC26" i="2"/>
  <c r="W27" i="2"/>
  <c r="AM27" i="2"/>
  <c r="AY27" i="2"/>
  <c r="CM27" i="2"/>
  <c r="CU27" i="2"/>
  <c r="FO27" i="2"/>
  <c r="GZ27" i="2"/>
  <c r="D28" i="2"/>
  <c r="T20" i="2"/>
  <c r="HD21" i="2"/>
  <c r="AF23" i="2"/>
  <c r="BQ23" i="2"/>
  <c r="AB24" i="2"/>
  <c r="BB24" i="2"/>
  <c r="O25" i="2"/>
  <c r="AJ25" i="2"/>
  <c r="DQ25" i="2"/>
  <c r="EM25" i="2"/>
  <c r="P26" i="2"/>
  <c r="AK26" i="2"/>
  <c r="BG26" i="2"/>
  <c r="CB26" i="2"/>
  <c r="CW26" i="2"/>
  <c r="EH26" i="2"/>
  <c r="EX26" i="2"/>
  <c r="FN26" i="2"/>
  <c r="B27" i="2"/>
  <c r="Z27" i="2"/>
  <c r="AP27" i="2"/>
  <c r="AZ27" i="2"/>
  <c r="CV27" i="2"/>
  <c r="DT27" i="2"/>
  <c r="EB27" i="2"/>
  <c r="HA27" i="2"/>
  <c r="I28" i="2"/>
  <c r="U28" i="2"/>
  <c r="AC28" i="2"/>
  <c r="AK28" i="2"/>
  <c r="AS28" i="2"/>
  <c r="BA28" i="2"/>
  <c r="BQ28" i="2"/>
  <c r="BY28" i="2"/>
  <c r="FA28" i="2"/>
  <c r="FI28" i="2"/>
  <c r="HA28" i="2"/>
  <c r="I29" i="2"/>
  <c r="U29" i="2"/>
  <c r="AC29" i="2"/>
  <c r="AK29" i="2"/>
  <c r="AS29" i="2"/>
  <c r="BA29" i="2"/>
  <c r="BQ29" i="2"/>
  <c r="BX29" i="2"/>
  <c r="EY21" i="2"/>
  <c r="Q22" i="2"/>
  <c r="AM23" i="2"/>
  <c r="HB23" i="2"/>
  <c r="AN24" i="2"/>
  <c r="DX24" i="2"/>
  <c r="U25" i="2"/>
  <c r="AQ25" i="2"/>
  <c r="GZ25" i="2"/>
  <c r="Y26" i="2"/>
  <c r="AU26" i="2"/>
  <c r="BP26" i="2"/>
  <c r="CK26" i="2"/>
  <c r="DG26" i="2"/>
  <c r="DY26" i="2"/>
  <c r="EO26" i="2"/>
  <c r="FE26" i="2"/>
  <c r="O27" i="2"/>
  <c r="AE27" i="2"/>
  <c r="AT27" i="2"/>
  <c r="BC27" i="2"/>
  <c r="EE27" i="2"/>
  <c r="EM27" i="2"/>
  <c r="FC27" i="2"/>
  <c r="HD27" i="2"/>
  <c r="P28" i="2"/>
  <c r="X28" i="2"/>
  <c r="AF28" i="2"/>
  <c r="AN28" i="2"/>
  <c r="AV28" i="2"/>
  <c r="CB28" i="2"/>
  <c r="CJ28" i="2"/>
  <c r="DX28" i="2"/>
  <c r="EF28" i="2"/>
  <c r="FL28" i="2"/>
  <c r="HD28" i="2"/>
  <c r="P29" i="2"/>
  <c r="X29" i="2"/>
  <c r="AF29" i="2"/>
  <c r="AN29" i="2"/>
  <c r="AV29" i="2"/>
  <c r="BD29" i="2"/>
  <c r="FH21" i="2"/>
  <c r="AY23" i="2"/>
  <c r="CH24" i="2"/>
  <c r="GZ24" i="2"/>
  <c r="AA26" i="2"/>
  <c r="DH26" i="2"/>
  <c r="AU27" i="2"/>
  <c r="CB27" i="2"/>
  <c r="Y28" i="2"/>
  <c r="AO28" i="2"/>
  <c r="BE28" i="2"/>
  <c r="BU28" i="2"/>
  <c r="DQ28" i="2"/>
  <c r="GZ28" i="2"/>
  <c r="T29" i="2"/>
  <c r="AJ29" i="2"/>
  <c r="AZ29" i="2"/>
  <c r="CM29" i="2"/>
  <c r="CU29" i="2"/>
  <c r="CY29" i="2"/>
  <c r="EE29" i="2"/>
  <c r="EI29" i="2"/>
  <c r="EM29" i="2"/>
  <c r="FK29" i="2"/>
  <c r="GZ29" i="2"/>
  <c r="HD29" i="2"/>
  <c r="D30" i="2"/>
  <c r="P30" i="2"/>
  <c r="T30" i="2"/>
  <c r="X30" i="2"/>
  <c r="AB30" i="2"/>
  <c r="AF30" i="2"/>
  <c r="AJ30" i="2"/>
  <c r="AN30" i="2"/>
  <c r="AR30" i="2"/>
  <c r="AV30" i="2"/>
  <c r="AZ30" i="2"/>
  <c r="BH30" i="2"/>
  <c r="CB30" i="2"/>
  <c r="CJ30" i="2"/>
  <c r="CR30" i="2"/>
  <c r="DH30" i="2"/>
  <c r="CJ23" i="2"/>
  <c r="HD23" i="2"/>
  <c r="Y25" i="2"/>
  <c r="AV26" i="2"/>
  <c r="DZ26" i="2"/>
  <c r="GX26" i="2"/>
  <c r="CJ27" i="2"/>
  <c r="DP27" i="2"/>
  <c r="A28" i="2"/>
  <c r="AB28" i="2"/>
  <c r="AR28" i="2"/>
  <c r="BX28" i="2"/>
  <c r="DT28" i="2"/>
  <c r="A29" i="2"/>
  <c r="Y29" i="2"/>
  <c r="AO29" i="2"/>
  <c r="BU29" i="2"/>
  <c r="CB29" i="2"/>
  <c r="CJ29" i="2"/>
  <c r="CN29" i="2"/>
  <c r="CR29" i="2"/>
  <c r="DT29" i="2"/>
  <c r="EB29" i="2"/>
  <c r="FL29" i="2"/>
  <c r="HA29" i="2"/>
  <c r="A30" i="2"/>
  <c r="I30" i="2"/>
  <c r="Q30" i="2"/>
  <c r="U30" i="2"/>
  <c r="Y30" i="2"/>
  <c r="AC30" i="2"/>
  <c r="AG30" i="2"/>
  <c r="AK30" i="2"/>
  <c r="AO30" i="2"/>
  <c r="AS30" i="2"/>
  <c r="AW30" i="2"/>
  <c r="BA30" i="2"/>
  <c r="BQ30" i="2"/>
  <c r="BU30" i="2"/>
  <c r="BY30" i="2"/>
  <c r="AS22" i="2"/>
  <c r="D23" i="2"/>
  <c r="AP24" i="2"/>
  <c r="EP26" i="2"/>
  <c r="AH27" i="2"/>
  <c r="FL27" i="2"/>
  <c r="AG28" i="2"/>
  <c r="D29" i="2"/>
  <c r="AR29" i="2"/>
  <c r="FA29" i="2"/>
  <c r="FI29" i="2"/>
  <c r="GY29" i="2"/>
  <c r="C30" i="2"/>
  <c r="S30" i="2"/>
  <c r="AA30" i="2"/>
  <c r="AI30" i="2"/>
  <c r="AQ30" i="2"/>
  <c r="AY30" i="2"/>
  <c r="BO30" i="2"/>
  <c r="CE30" i="2"/>
  <c r="CM30" i="2"/>
  <c r="DO30" i="2"/>
  <c r="DT30" i="2"/>
  <c r="EB30" i="2"/>
  <c r="FL30" i="2"/>
  <c r="GZ30" i="2"/>
  <c r="HD30" i="2"/>
  <c r="D31" i="2"/>
  <c r="P31" i="2"/>
  <c r="T31" i="2"/>
  <c r="X31" i="2"/>
  <c r="AB31" i="2"/>
  <c r="AF31" i="2"/>
  <c r="AJ31" i="2"/>
  <c r="AN31" i="2"/>
  <c r="AR31" i="2"/>
  <c r="AV31" i="2"/>
  <c r="AZ31" i="2"/>
  <c r="BP31" i="2"/>
  <c r="CB31" i="2"/>
  <c r="CJ31" i="2"/>
  <c r="CR31" i="2"/>
  <c r="DP31" i="2"/>
  <c r="DT31" i="2"/>
  <c r="EB31" i="2"/>
  <c r="FL31" i="2"/>
  <c r="HA31" i="2"/>
  <c r="A32" i="2"/>
  <c r="I32" i="2"/>
  <c r="Q32" i="2"/>
  <c r="U32" i="2"/>
  <c r="Y32" i="2"/>
  <c r="AC32" i="2"/>
  <c r="AG32" i="2"/>
  <c r="AK32" i="2"/>
  <c r="AO32" i="2"/>
  <c r="AS32" i="2"/>
  <c r="AW32" i="2"/>
  <c r="BA32" i="2"/>
  <c r="BQ32" i="2"/>
  <c r="BY32" i="2"/>
  <c r="DI32" i="2"/>
  <c r="DM32" i="2"/>
  <c r="DQ32" i="2"/>
  <c r="FA32" i="2"/>
  <c r="FI32" i="2"/>
  <c r="GX32" i="2"/>
  <c r="HB32" i="2"/>
  <c r="B33" i="2"/>
  <c r="N33" i="2"/>
  <c r="R33" i="2"/>
  <c r="V33" i="2"/>
  <c r="Z33" i="2"/>
  <c r="AD33" i="2"/>
  <c r="AH33" i="2"/>
  <c r="AL33" i="2"/>
  <c r="AP33" i="2"/>
  <c r="AT33" i="2"/>
  <c r="AX33" i="2"/>
  <c r="BB33" i="2"/>
  <c r="BF33" i="2"/>
  <c r="BN33" i="2"/>
  <c r="BR33" i="2"/>
  <c r="EB25" i="2"/>
  <c r="HA25" i="2"/>
  <c r="FF26" i="2"/>
  <c r="AJ28" i="2"/>
  <c r="EB28" i="2"/>
  <c r="Q29" i="2"/>
  <c r="AW29" i="2"/>
  <c r="BY29" i="2"/>
  <c r="CX29" i="2"/>
  <c r="DF29" i="2"/>
  <c r="DN29" i="2"/>
  <c r="FB29" i="2"/>
  <c r="HB29" i="2"/>
  <c r="N30" i="2"/>
  <c r="V30" i="2"/>
  <c r="AD30" i="2"/>
  <c r="AL30" i="2"/>
  <c r="AT30" i="2"/>
  <c r="BB30" i="2"/>
  <c r="CU30" i="2"/>
  <c r="DF30" i="2"/>
  <c r="DQ30" i="2"/>
  <c r="FA30" i="2"/>
  <c r="FE30" i="2"/>
  <c r="FI30" i="2"/>
  <c r="HA30" i="2"/>
  <c r="A31" i="2"/>
  <c r="I31" i="2"/>
  <c r="Q31" i="2"/>
  <c r="U31" i="2"/>
  <c r="Y31" i="2"/>
  <c r="AC31" i="2"/>
  <c r="AG31" i="2"/>
  <c r="AK31" i="2"/>
  <c r="AO31" i="2"/>
  <c r="AS31" i="2"/>
  <c r="AW31" i="2"/>
  <c r="BA31" i="2"/>
  <c r="BQ31" i="2"/>
  <c r="BY31" i="2"/>
  <c r="CG31" i="2"/>
  <c r="DI31" i="2"/>
  <c r="DM31" i="2"/>
  <c r="DQ31" i="2"/>
  <c r="FA31" i="2"/>
  <c r="FE31" i="2"/>
  <c r="FI31" i="2"/>
  <c r="GX31" i="2"/>
  <c r="HB31" i="2"/>
  <c r="B32" i="2"/>
  <c r="N32" i="2"/>
  <c r="R32" i="2"/>
  <c r="V32" i="2"/>
  <c r="Z32" i="2"/>
  <c r="AD32" i="2"/>
  <c r="AH32" i="2"/>
  <c r="AL32" i="2"/>
  <c r="AP32" i="2"/>
  <c r="AT32" i="2"/>
  <c r="AX32" i="2"/>
  <c r="BB32" i="2"/>
  <c r="BF32" i="2"/>
  <c r="BN32" i="2"/>
  <c r="BR32" i="2"/>
  <c r="BV32" i="2"/>
  <c r="BZ32" i="2"/>
  <c r="CX32" i="2"/>
  <c r="DF32" i="2"/>
  <c r="DN32" i="2"/>
  <c r="EP32" i="2"/>
  <c r="EX32" i="2"/>
  <c r="GY32" i="2"/>
  <c r="HC32" i="2"/>
  <c r="C33" i="2"/>
  <c r="O33" i="2"/>
  <c r="S33" i="2"/>
  <c r="W33" i="2"/>
  <c r="AA33" i="2"/>
  <c r="AE33" i="2"/>
  <c r="AI33" i="2"/>
  <c r="AM33" i="2"/>
  <c r="AQ33" i="2"/>
  <c r="AU33" i="2"/>
  <c r="AY33" i="2"/>
  <c r="BC33" i="2"/>
  <c r="BS33" i="2"/>
  <c r="R27" i="2"/>
  <c r="AW28" i="2"/>
  <c r="DI28" i="2"/>
  <c r="DQ29" i="2"/>
  <c r="HC29" i="2"/>
  <c r="W30" i="2"/>
  <c r="AM30" i="2"/>
  <c r="BC30" i="2"/>
  <c r="EP30" i="2"/>
  <c r="EX30" i="2"/>
  <c r="HB30" i="2"/>
  <c r="N31" i="2"/>
  <c r="V31" i="2"/>
  <c r="AD31" i="2"/>
  <c r="AL31" i="2"/>
  <c r="AT31" i="2"/>
  <c r="BB31" i="2"/>
  <c r="BJ31" i="2"/>
  <c r="CX31" i="2"/>
  <c r="DF31" i="2"/>
  <c r="FB31" i="2"/>
  <c r="GZ31" i="2"/>
  <c r="D32" i="2"/>
  <c r="T32" i="2"/>
  <c r="AB32" i="2"/>
  <c r="AJ32" i="2"/>
  <c r="AR32" i="2"/>
  <c r="AZ32" i="2"/>
  <c r="DT32" i="2"/>
  <c r="EB32" i="2"/>
  <c r="HA32" i="2"/>
  <c r="I33" i="2"/>
  <c r="U33" i="2"/>
  <c r="AC33" i="2"/>
  <c r="AK33" i="2"/>
  <c r="AS33" i="2"/>
  <c r="BA33" i="2"/>
  <c r="BQ33" i="2"/>
  <c r="BY33" i="2"/>
  <c r="CJ33" i="2"/>
  <c r="CX33" i="2"/>
  <c r="DF33" i="2"/>
  <c r="DZ33" i="2"/>
  <c r="EL33" i="2"/>
  <c r="EP33" i="2"/>
  <c r="EX33" i="2"/>
  <c r="GZ33" i="2"/>
  <c r="HD33" i="2"/>
  <c r="D34" i="2"/>
  <c r="P34" i="2"/>
  <c r="T34" i="2"/>
  <c r="X34" i="2"/>
  <c r="AB34" i="2"/>
  <c r="AF34" i="2"/>
  <c r="AJ34" i="2"/>
  <c r="AN34" i="2"/>
  <c r="AR34" i="2"/>
  <c r="AV34" i="2"/>
  <c r="AZ34" i="2"/>
  <c r="CB34" i="2"/>
  <c r="CF34" i="2"/>
  <c r="CJ34" i="2"/>
  <c r="CR34" i="2"/>
  <c r="DH34" i="2"/>
  <c r="DL34" i="2"/>
  <c r="DT34" i="2"/>
  <c r="EB34" i="2"/>
  <c r="FL34" i="2"/>
  <c r="GY34" i="2"/>
  <c r="HC34" i="2"/>
  <c r="C35" i="2"/>
  <c r="O35" i="2"/>
  <c r="S35" i="2"/>
  <c r="W35" i="2"/>
  <c r="AA35" i="2"/>
  <c r="AE35" i="2"/>
  <c r="AI35" i="2"/>
  <c r="AM35" i="2"/>
  <c r="AQ35" i="2"/>
  <c r="AU35" i="2"/>
  <c r="AY35" i="2"/>
  <c r="BC35" i="2"/>
  <c r="CA35" i="2"/>
  <c r="CI35" i="2"/>
  <c r="CM35" i="2"/>
  <c r="CU35" i="2"/>
  <c r="DG35" i="2"/>
  <c r="EE35" i="2"/>
  <c r="EM35" i="2"/>
  <c r="AU25" i="2"/>
  <c r="BQ26" i="2"/>
  <c r="AZ28" i="2"/>
  <c r="EX29" i="2"/>
  <c r="B30" i="2"/>
  <c r="Z30" i="2"/>
  <c r="AP30" i="2"/>
  <c r="BF30" i="2"/>
  <c r="CX30" i="2"/>
  <c r="DI30" i="2"/>
  <c r="HC30" i="2"/>
  <c r="O31" i="2"/>
  <c r="W31" i="2"/>
  <c r="AE31" i="2"/>
  <c r="AM31" i="2"/>
  <c r="AU31" i="2"/>
  <c r="BC31" i="2"/>
  <c r="EE31" i="2"/>
  <c r="EM31" i="2"/>
  <c r="HC31" i="2"/>
  <c r="O32" i="2"/>
  <c r="W32" i="2"/>
  <c r="AE32" i="2"/>
  <c r="AM32" i="2"/>
  <c r="AU32" i="2"/>
  <c r="BC32" i="2"/>
  <c r="CQ32" i="2"/>
  <c r="DW32" i="2"/>
  <c r="EE32" i="2"/>
  <c r="EM32" i="2"/>
  <c r="FK32" i="2"/>
  <c r="HD32" i="2"/>
  <c r="P33" i="2"/>
  <c r="X33" i="2"/>
  <c r="AF33" i="2"/>
  <c r="AN33" i="2"/>
  <c r="AV33" i="2"/>
  <c r="CU33" i="2"/>
  <c r="DK33" i="2"/>
  <c r="DO33" i="2"/>
  <c r="EE33" i="2"/>
  <c r="EM33" i="2"/>
  <c r="FO33" i="2"/>
  <c r="HA33" i="2"/>
  <c r="A34" i="2"/>
  <c r="I34" i="2"/>
  <c r="Q34" i="2"/>
  <c r="U34" i="2"/>
  <c r="Y34" i="2"/>
  <c r="AC34" i="2"/>
  <c r="AG34" i="2"/>
  <c r="AK34" i="2"/>
  <c r="AO34" i="2"/>
  <c r="AS34" i="2"/>
  <c r="AW34" i="2"/>
  <c r="BA34" i="2"/>
  <c r="BI34" i="2"/>
  <c r="BQ34" i="2"/>
  <c r="BY34" i="2"/>
  <c r="CW34" i="2"/>
  <c r="DE34" i="2"/>
  <c r="DI34" i="2"/>
  <c r="DQ34" i="2"/>
  <c r="DY34" i="2"/>
  <c r="EC34" i="2"/>
  <c r="FA34" i="2"/>
  <c r="FI34" i="2"/>
  <c r="GZ34" i="2"/>
  <c r="HD34" i="2"/>
  <c r="D35" i="2"/>
  <c r="P35" i="2"/>
  <c r="T35" i="2"/>
  <c r="X35" i="2"/>
  <c r="AB35" i="2"/>
  <c r="AF35" i="2"/>
  <c r="AJ35" i="2"/>
  <c r="AN35" i="2"/>
  <c r="AR35" i="2"/>
  <c r="AV35" i="2"/>
  <c r="AZ35" i="2"/>
  <c r="BH35" i="2"/>
  <c r="CB35" i="2"/>
  <c r="Q28" i="2"/>
  <c r="EO28" i="2"/>
  <c r="AB29" i="2"/>
  <c r="O30" i="2"/>
  <c r="AU30" i="2"/>
  <c r="EL30" i="2"/>
  <c r="GX30" i="2"/>
  <c r="R31" i="2"/>
  <c r="AH31" i="2"/>
  <c r="AX31" i="2"/>
  <c r="BN31" i="2"/>
  <c r="EP31" i="2"/>
  <c r="P32" i="2"/>
  <c r="AF32" i="2"/>
  <c r="AV32" i="2"/>
  <c r="CB32" i="2"/>
  <c r="Q33" i="2"/>
  <c r="AG33" i="2"/>
  <c r="AW33" i="2"/>
  <c r="BM33" i="2"/>
  <c r="CB33" i="2"/>
  <c r="CM33" i="2"/>
  <c r="CV33" i="2"/>
  <c r="DT33" i="2"/>
  <c r="EB33" i="2"/>
  <c r="ER33" i="2"/>
  <c r="HB33" i="2"/>
  <c r="N34" i="2"/>
  <c r="V34" i="2"/>
  <c r="AD34" i="2"/>
  <c r="AL34" i="2"/>
  <c r="AT34" i="2"/>
  <c r="BB34" i="2"/>
  <c r="CX34" i="2"/>
  <c r="T28" i="2"/>
  <c r="AG29" i="2"/>
  <c r="R30" i="2"/>
  <c r="AX30" i="2"/>
  <c r="DC30" i="2"/>
  <c r="EM30" i="2"/>
  <c r="GY30" i="2"/>
  <c r="S31" i="2"/>
  <c r="AI31" i="2"/>
  <c r="AY31" i="2"/>
  <c r="BO31" i="2"/>
  <c r="CE31" i="2"/>
  <c r="CU31" i="2"/>
  <c r="DK31" i="2"/>
  <c r="GY31" i="2"/>
  <c r="S32" i="2"/>
  <c r="AI32" i="2"/>
  <c r="AY32" i="2"/>
  <c r="CU32" i="2"/>
  <c r="FG32" i="2"/>
  <c r="GZ32" i="2"/>
  <c r="T33" i="2"/>
  <c r="AJ33" i="2"/>
  <c r="AZ33" i="2"/>
  <c r="FA33" i="2"/>
  <c r="FI33" i="2"/>
  <c r="HC33" i="2"/>
  <c r="O34" i="2"/>
  <c r="W34" i="2"/>
  <c r="AE34" i="2"/>
  <c r="AM34" i="2"/>
  <c r="AU34" i="2"/>
  <c r="BC34" i="2"/>
  <c r="BS34" i="2"/>
  <c r="CY34" i="2"/>
  <c r="EE34" i="2"/>
  <c r="EM34" i="2"/>
  <c r="GX34" i="2"/>
  <c r="B35" i="2"/>
  <c r="R35" i="2"/>
  <c r="Z35" i="2"/>
  <c r="AH35" i="2"/>
  <c r="AP35" i="2"/>
  <c r="AX35" i="2"/>
  <c r="BF35" i="2"/>
  <c r="BN35" i="2"/>
  <c r="CJ35" i="2"/>
  <c r="CO35" i="2"/>
  <c r="EP35" i="2"/>
  <c r="EX35" i="2"/>
  <c r="FB35" i="2"/>
  <c r="GX35" i="2"/>
  <c r="HB35" i="2"/>
  <c r="B36" i="2"/>
  <c r="N36" i="2"/>
  <c r="R36" i="2"/>
  <c r="V36" i="2"/>
  <c r="Z36" i="2"/>
  <c r="AD36" i="2"/>
  <c r="AH36" i="2"/>
  <c r="AL36" i="2"/>
  <c r="AP36" i="2"/>
  <c r="AT36" i="2"/>
  <c r="AX36" i="2"/>
  <c r="BB36" i="2"/>
  <c r="BF36" i="2"/>
  <c r="BJ36" i="2"/>
  <c r="BN36" i="2"/>
  <c r="BZ36" i="2"/>
  <c r="CX36" i="2"/>
  <c r="DF36" i="2"/>
  <c r="EH36" i="2"/>
  <c r="EP36" i="2"/>
  <c r="EX36" i="2"/>
  <c r="FF36" i="2"/>
  <c r="FJ36" i="2"/>
  <c r="GZ36" i="2"/>
  <c r="HD36" i="2"/>
  <c r="D37" i="2"/>
  <c r="P37" i="2"/>
  <c r="T37" i="2"/>
  <c r="X37" i="2"/>
  <c r="AB37" i="2"/>
  <c r="AF37" i="2"/>
  <c r="AJ37" i="2"/>
  <c r="AN37" i="2"/>
  <c r="AR37" i="2"/>
  <c r="AV37" i="2"/>
  <c r="AZ37" i="2"/>
  <c r="CB37" i="2"/>
  <c r="CJ37" i="2"/>
  <c r="DT37" i="2"/>
  <c r="EB37" i="2"/>
  <c r="FL37" i="2"/>
  <c r="GX37" i="2"/>
  <c r="HB37" i="2"/>
  <c r="B38" i="2"/>
  <c r="N38" i="2"/>
  <c r="R38" i="2"/>
  <c r="V38" i="2"/>
  <c r="Z38" i="2"/>
  <c r="AD38" i="2"/>
  <c r="AH38" i="2"/>
  <c r="AL38" i="2"/>
  <c r="AP38" i="2"/>
  <c r="AT38" i="2"/>
  <c r="AX38" i="2"/>
  <c r="BB38" i="2"/>
  <c r="BF38" i="2"/>
  <c r="BN38" i="2"/>
  <c r="CP38" i="2"/>
  <c r="CX38" i="2"/>
  <c r="DF38" i="2"/>
  <c r="EP38" i="2"/>
  <c r="EX38" i="2"/>
  <c r="HA38" i="2"/>
  <c r="A39" i="2"/>
  <c r="I39" i="2"/>
  <c r="Q39" i="2"/>
  <c r="U39" i="2"/>
  <c r="Y39" i="2"/>
  <c r="AC39" i="2"/>
  <c r="AG39" i="2"/>
  <c r="AK39" i="2"/>
  <c r="AO39" i="2"/>
  <c r="AS39" i="2"/>
  <c r="AW39" i="2"/>
  <c r="BA39" i="2"/>
  <c r="BQ39" i="2"/>
  <c r="BY39" i="2"/>
  <c r="DI39" i="2"/>
  <c r="DQ39" i="2"/>
  <c r="EK39" i="2"/>
  <c r="FA39" i="2"/>
  <c r="FI39" i="2"/>
  <c r="GY39" i="2"/>
  <c r="HC39" i="2"/>
  <c r="C40" i="2"/>
  <c r="O40" i="2"/>
  <c r="S40" i="2"/>
  <c r="W40" i="2"/>
  <c r="AA40" i="2"/>
  <c r="AE40" i="2"/>
  <c r="AI40" i="2"/>
  <c r="AM40" i="2"/>
  <c r="AQ40" i="2"/>
  <c r="AU40" i="2"/>
  <c r="AY40" i="2"/>
  <c r="BC40" i="2"/>
  <c r="CM40" i="2"/>
  <c r="CU40" i="2"/>
  <c r="CY40" i="2"/>
  <c r="DW40" i="2"/>
  <c r="EE40" i="2"/>
  <c r="EM40" i="2"/>
  <c r="EQ40" i="2"/>
  <c r="FG40" i="2"/>
  <c r="GX40" i="2"/>
  <c r="HB40" i="2"/>
  <c r="B41" i="2"/>
  <c r="N41" i="2"/>
  <c r="R41" i="2"/>
  <c r="V41" i="2"/>
  <c r="Z41" i="2"/>
  <c r="AD41" i="2"/>
  <c r="AH41" i="2"/>
  <c r="AL41" i="2"/>
  <c r="AP41" i="2"/>
  <c r="AT41" i="2"/>
  <c r="AX41" i="2"/>
  <c r="BB41" i="2"/>
  <c r="BF41" i="2"/>
  <c r="CC29" i="2"/>
  <c r="DI29" i="2"/>
  <c r="AE30" i="2"/>
  <c r="ET30" i="2"/>
  <c r="B31" i="2"/>
  <c r="Z31" i="2"/>
  <c r="AP31" i="2"/>
  <c r="BF31" i="2"/>
  <c r="EX31" i="2"/>
  <c r="HD31" i="2"/>
  <c r="X32" i="2"/>
  <c r="AN32" i="2"/>
  <c r="CJ32" i="2"/>
  <c r="FL32" i="2"/>
  <c r="A33" i="2"/>
  <c r="Y33" i="2"/>
  <c r="AO33" i="2"/>
  <c r="BU33" i="2"/>
  <c r="CZ33" i="2"/>
  <c r="DH33" i="2"/>
  <c r="EN33" i="2"/>
  <c r="FL33" i="2"/>
  <c r="GX33" i="2"/>
  <c r="B34" i="2"/>
  <c r="R34" i="2"/>
  <c r="Z34" i="2"/>
  <c r="AH34" i="2"/>
  <c r="AP34" i="2"/>
  <c r="AX34" i="2"/>
  <c r="BF34" i="2"/>
  <c r="BN34" i="2"/>
  <c r="EP34" i="2"/>
  <c r="EX34" i="2"/>
  <c r="HA34" i="2"/>
  <c r="I35" i="2"/>
  <c r="U35" i="2"/>
  <c r="AC35" i="2"/>
  <c r="AK35" i="2"/>
  <c r="AS35" i="2"/>
  <c r="BA35" i="2"/>
  <c r="BQ35" i="2"/>
  <c r="BY35" i="2"/>
  <c r="CV35" i="2"/>
  <c r="DF35" i="2"/>
  <c r="DQ35" i="2"/>
  <c r="EB35" i="2"/>
  <c r="EG35" i="2"/>
  <c r="GY35" i="2"/>
  <c r="HC35" i="2"/>
  <c r="C36" i="2"/>
  <c r="O36" i="2"/>
  <c r="S36" i="2"/>
  <c r="W36" i="2"/>
  <c r="AA36" i="2"/>
  <c r="AE36" i="2"/>
  <c r="AI36" i="2"/>
  <c r="AM36" i="2"/>
  <c r="AQ36" i="2"/>
  <c r="AU36" i="2"/>
  <c r="AY36" i="2"/>
  <c r="BC36" i="2"/>
  <c r="CA36" i="2"/>
  <c r="CM36" i="2"/>
  <c r="CU36" i="2"/>
  <c r="DO36" i="2"/>
  <c r="EE36" i="2"/>
  <c r="EM36" i="2"/>
  <c r="FO36" i="2"/>
  <c r="HA36" i="2"/>
  <c r="A37" i="2"/>
  <c r="I37" i="2"/>
  <c r="Q37" i="2"/>
  <c r="U37" i="2"/>
  <c r="Y37" i="2"/>
  <c r="AC37" i="2"/>
  <c r="AG37" i="2"/>
  <c r="AK37" i="2"/>
  <c r="AO37" i="2"/>
  <c r="AS37" i="2"/>
  <c r="AW37" i="2"/>
  <c r="BA37" i="2"/>
  <c r="BQ37" i="2"/>
  <c r="BY37" i="2"/>
  <c r="CC37" i="2"/>
  <c r="CK37" i="2"/>
  <c r="CW37" i="2"/>
  <c r="DI37" i="2"/>
  <c r="DQ37" i="2"/>
  <c r="ES37" i="2"/>
  <c r="FA37" i="2"/>
  <c r="FI37" i="2"/>
  <c r="FM37" i="2"/>
  <c r="GY37" i="2"/>
  <c r="HC37" i="2"/>
  <c r="C38" i="2"/>
  <c r="O38" i="2"/>
  <c r="S38" i="2"/>
  <c r="W38" i="2"/>
  <c r="AA38" i="2"/>
  <c r="AE38" i="2"/>
  <c r="AI38" i="2"/>
  <c r="AM38" i="2"/>
  <c r="AQ38" i="2"/>
  <c r="AU38" i="2"/>
  <c r="AY38" i="2"/>
  <c r="BC38" i="2"/>
  <c r="BO38" i="2"/>
  <c r="CM38" i="2"/>
  <c r="CQ38" i="2"/>
  <c r="CU38" i="2"/>
  <c r="DO38" i="2"/>
  <c r="EE38" i="2"/>
  <c r="EM38" i="2"/>
  <c r="FG38" i="2"/>
  <c r="FS38" i="2"/>
  <c r="GX38" i="2"/>
  <c r="HB38" i="2"/>
  <c r="B39" i="2"/>
  <c r="N39" i="2"/>
  <c r="R39" i="2"/>
  <c r="V39" i="2"/>
  <c r="Z39" i="2"/>
  <c r="AD39" i="2"/>
  <c r="AH39" i="2"/>
  <c r="AL39" i="2"/>
  <c r="AP39" i="2"/>
  <c r="AT39" i="2"/>
  <c r="AX39" i="2"/>
  <c r="BB39" i="2"/>
  <c r="BF39" i="2"/>
  <c r="BN39" i="2"/>
  <c r="BV39" i="2"/>
  <c r="CH39" i="2"/>
  <c r="CX39" i="2"/>
  <c r="DB39" i="2"/>
  <c r="DF39" i="2"/>
  <c r="ED39" i="2"/>
  <c r="EP39" i="2"/>
  <c r="EX39" i="2"/>
  <c r="GZ39" i="2"/>
  <c r="HD39" i="2"/>
  <c r="D40" i="2"/>
  <c r="P40" i="2"/>
  <c r="T40" i="2"/>
  <c r="X40" i="2"/>
  <c r="AB40" i="2"/>
  <c r="AF40" i="2"/>
  <c r="AJ40" i="2"/>
  <c r="AN40" i="2"/>
  <c r="AR40" i="2"/>
  <c r="AV40" i="2"/>
  <c r="AZ40" i="2"/>
  <c r="CB40" i="2"/>
  <c r="CF40" i="2"/>
  <c r="CJ40" i="2"/>
  <c r="CZ40" i="2"/>
  <c r="DD40" i="2"/>
  <c r="DT40" i="2"/>
  <c r="EB40" i="2"/>
  <c r="EF40" i="2"/>
  <c r="FD40" i="2"/>
  <c r="FL40" i="2"/>
  <c r="GY40" i="2"/>
  <c r="HC40" i="2"/>
  <c r="C41" i="2"/>
  <c r="O41" i="2"/>
  <c r="S41" i="2"/>
  <c r="W41" i="2"/>
  <c r="AA41" i="2"/>
  <c r="AE41" i="2"/>
  <c r="AI41" i="2"/>
  <c r="AM41" i="2"/>
  <c r="AQ41" i="2"/>
  <c r="AU41" i="2"/>
  <c r="AY41" i="2"/>
  <c r="BC41" i="2"/>
  <c r="BG41" i="2"/>
  <c r="AF36" i="2"/>
  <c r="X36" i="2"/>
  <c r="P36" i="2"/>
  <c r="HD35" i="2"/>
  <c r="FL35" i="2"/>
  <c r="EC35" i="2"/>
  <c r="DR35" i="2"/>
  <c r="CW35" i="2"/>
  <c r="AT35" i="2"/>
  <c r="AD35" i="2"/>
  <c r="N35" i="2"/>
  <c r="CU34" i="2"/>
  <c r="AI34" i="2"/>
  <c r="GY33" i="2"/>
  <c r="EO33" i="2"/>
  <c r="DI33" i="2"/>
  <c r="D33" i="2"/>
  <c r="BW32" i="2"/>
  <c r="C32" i="2"/>
  <c r="C31" i="2"/>
  <c r="BN30" i="2"/>
  <c r="EP29" i="2"/>
  <c r="CM26" i="2"/>
  <c r="HC11" i="2"/>
  <c r="AH15" i="2"/>
  <c r="AG16" i="2"/>
  <c r="DQ16" i="2"/>
  <c r="S17" i="2"/>
  <c r="EB17" i="2"/>
  <c r="P18" i="2"/>
  <c r="AR18" i="2"/>
  <c r="FA18" i="2"/>
  <c r="HC18" i="2"/>
  <c r="R19" i="2"/>
  <c r="AA19" i="2"/>
  <c r="AI19" i="2"/>
  <c r="AT19" i="2"/>
  <c r="BC19" i="2"/>
  <c r="BY19" i="2"/>
  <c r="CU19" i="2"/>
  <c r="DI19" i="2"/>
  <c r="EE19" i="2"/>
  <c r="HD19" i="2"/>
  <c r="N20" i="2"/>
  <c r="U20" i="2"/>
  <c r="AC20" i="2"/>
  <c r="AJ20" i="2"/>
  <c r="AP20" i="2"/>
  <c r="AX20" i="2"/>
  <c r="DQ20" i="2"/>
  <c r="FA20" i="2"/>
  <c r="GZ20" i="2"/>
  <c r="C21" i="2"/>
  <c r="R21" i="2"/>
  <c r="Z21" i="2"/>
  <c r="AF21" i="2"/>
  <c r="AM21" i="2"/>
  <c r="AU21" i="2"/>
  <c r="BB21" i="2"/>
  <c r="BH21" i="2"/>
  <c r="BP21" i="2"/>
  <c r="BW21" i="2"/>
  <c r="CD21" i="2"/>
  <c r="CL21" i="2"/>
  <c r="CR21" i="2"/>
  <c r="CY21" i="2"/>
  <c r="DG21" i="2"/>
  <c r="DN21" i="2"/>
  <c r="AU15" i="2"/>
  <c r="AS16" i="2"/>
  <c r="AB17" i="2"/>
  <c r="CZ17" i="2"/>
  <c r="FL17" i="2"/>
  <c r="V18" i="2"/>
  <c r="AX18" i="2"/>
  <c r="CB18" i="2"/>
  <c r="DD18" i="2"/>
  <c r="FI18" i="2"/>
  <c r="C19" i="2"/>
  <c r="S19" i="2"/>
  <c r="AC19" i="2"/>
  <c r="AM19" i="2"/>
  <c r="AW19" i="2"/>
  <c r="DQ19" i="2"/>
  <c r="EM19" i="2"/>
  <c r="FA19" i="2"/>
  <c r="GX19" i="2"/>
  <c r="A20" i="2"/>
  <c r="P20" i="2"/>
  <c r="X20" i="2"/>
  <c r="AD20" i="2"/>
  <c r="AK20" i="2"/>
  <c r="AS20" i="2"/>
  <c r="AZ20" i="2"/>
  <c r="BF20" i="2"/>
  <c r="BN20" i="2"/>
  <c r="BU20" i="2"/>
  <c r="CB20" i="2"/>
  <c r="CJ20" i="2"/>
  <c r="FB20" i="2"/>
  <c r="FI20" i="2"/>
  <c r="HB20" i="2"/>
  <c r="D21" i="2"/>
  <c r="T21" i="2"/>
  <c r="AA21" i="2"/>
  <c r="AH21" i="2"/>
  <c r="AP21" i="2"/>
  <c r="AV21" i="2"/>
  <c r="BC21" i="2"/>
  <c r="BK21" i="2"/>
  <c r="BR21" i="2"/>
  <c r="BX21" i="2"/>
  <c r="CF21" i="2"/>
  <c r="CM21" i="2"/>
  <c r="CT21" i="2"/>
  <c r="DB21" i="2"/>
  <c r="AF14" i="2"/>
  <c r="BN15" i="2"/>
  <c r="HB15" i="2"/>
  <c r="BC16" i="2"/>
  <c r="CY16" i="2"/>
  <c r="AM17" i="2"/>
  <c r="AC18" i="2"/>
  <c r="BF18" i="2"/>
  <c r="DJ18" i="2"/>
  <c r="FL18" i="2"/>
  <c r="GY18" i="2"/>
  <c r="I19" i="2"/>
  <c r="V19" i="2"/>
  <c r="AG19" i="2"/>
  <c r="AO19" i="2"/>
  <c r="AX19" i="2"/>
  <c r="CJ19" i="2"/>
  <c r="DL19" i="2"/>
  <c r="DT19" i="2"/>
  <c r="EO19" i="2"/>
  <c r="GZ19" i="2"/>
  <c r="B20" i="2"/>
  <c r="R20" i="2"/>
  <c r="Y20" i="2"/>
  <c r="AF20" i="2"/>
  <c r="AN20" i="2"/>
  <c r="AT20" i="2"/>
  <c r="BA20" i="2"/>
  <c r="DF20" i="2"/>
  <c r="DU20" i="2"/>
  <c r="EB20" i="2"/>
  <c r="EP20" i="2"/>
  <c r="FL20" i="2"/>
  <c r="FR20" i="2"/>
  <c r="HC20" i="2"/>
  <c r="O21" i="2"/>
  <c r="V21" i="2"/>
  <c r="AB21" i="2"/>
  <c r="AJ21" i="2"/>
  <c r="AQ21" i="2"/>
  <c r="AX21" i="2"/>
  <c r="BF21" i="2"/>
  <c r="BL21" i="2"/>
  <c r="BS21" i="2"/>
  <c r="CA21" i="2"/>
  <c r="CH21" i="2"/>
  <c r="CN21" i="2"/>
  <c r="CV21" i="2"/>
  <c r="DC21" i="2"/>
  <c r="DJ21" i="2"/>
  <c r="DR21" i="2"/>
  <c r="R16" i="2"/>
  <c r="DT17" i="2"/>
  <c r="FP18" i="2"/>
  <c r="AH19" i="2"/>
  <c r="Z20" i="2"/>
  <c r="W21" i="2"/>
  <c r="AZ21" i="2"/>
  <c r="CB21" i="2"/>
  <c r="DD21" i="2"/>
  <c r="DS21" i="2"/>
  <c r="DZ21" i="2"/>
  <c r="EN21" i="2"/>
  <c r="EU21" i="2"/>
  <c r="FC21" i="2"/>
  <c r="FJ21" i="2"/>
  <c r="FP21" i="2"/>
  <c r="HA21" i="2"/>
  <c r="D22" i="2"/>
  <c r="S22" i="2"/>
  <c r="AA22" i="2"/>
  <c r="AG22" i="2"/>
  <c r="AN22" i="2"/>
  <c r="AV22" i="2"/>
  <c r="BC22" i="2"/>
  <c r="BQ22" i="2"/>
  <c r="CM22" i="2"/>
  <c r="EQ22" i="2"/>
  <c r="FL22" i="2"/>
  <c r="HC22" i="2"/>
  <c r="I23" i="2"/>
  <c r="U23" i="2"/>
  <c r="AB23" i="2"/>
  <c r="AI23" i="2"/>
  <c r="AQ23" i="2"/>
  <c r="AW23" i="2"/>
  <c r="BY23" i="2"/>
  <c r="CU23" i="2"/>
  <c r="DI23" i="2"/>
  <c r="EE23" i="2"/>
  <c r="FG23" i="2"/>
  <c r="GX23" i="2"/>
  <c r="A24" i="2"/>
  <c r="Q24" i="2"/>
  <c r="X24" i="2"/>
  <c r="AD24" i="2"/>
  <c r="AJ24" i="2"/>
  <c r="AO24" i="2"/>
  <c r="AT24" i="2"/>
  <c r="EM15" i="2"/>
  <c r="EX17" i="2"/>
  <c r="DR18" i="2"/>
  <c r="Y19" i="2"/>
  <c r="AH20" i="2"/>
  <c r="BQ20" i="2"/>
  <c r="B21" i="2"/>
  <c r="AR21" i="2"/>
  <c r="CI21" i="2"/>
  <c r="DL21" i="2"/>
  <c r="DX21" i="2"/>
  <c r="EI21" i="2"/>
  <c r="ER21" i="2"/>
  <c r="EZ21" i="2"/>
  <c r="FK21" i="2"/>
  <c r="C22" i="2"/>
  <c r="U22" i="2"/>
  <c r="AC22" i="2"/>
  <c r="AM22" i="2"/>
  <c r="AW22" i="2"/>
  <c r="BY22" i="2"/>
  <c r="CR22" i="2"/>
  <c r="DC22" i="2"/>
  <c r="B17" i="2"/>
  <c r="HD17" i="2"/>
  <c r="AQ19" i="2"/>
  <c r="CE19" i="2"/>
  <c r="HA19" i="2"/>
  <c r="AO20" i="2"/>
  <c r="BY20" i="2"/>
  <c r="EX20" i="2"/>
  <c r="P21" i="2"/>
  <c r="BG21" i="2"/>
  <c r="CQ21" i="2"/>
  <c r="DO21" i="2"/>
  <c r="EB21" i="2"/>
  <c r="EJ21" i="2"/>
  <c r="ET21" i="2"/>
  <c r="FN21" i="2"/>
  <c r="GY21" i="2"/>
  <c r="I22" i="2"/>
  <c r="W22" i="2"/>
  <c r="AF22" i="2"/>
  <c r="AQ22" i="2"/>
  <c r="AY22" i="2"/>
  <c r="CB22" i="2"/>
  <c r="CJ22" i="2"/>
  <c r="CU22" i="2"/>
  <c r="FI22" i="2"/>
  <c r="HA22" i="2"/>
  <c r="P23" i="2"/>
  <c r="X23" i="2"/>
  <c r="AG23" i="2"/>
  <c r="AR23" i="2"/>
  <c r="BA23" i="2"/>
  <c r="CM23" i="2"/>
  <c r="FA23" i="2"/>
  <c r="FK23" i="2"/>
  <c r="D24" i="2"/>
  <c r="T24" i="2"/>
  <c r="AC24" i="2"/>
  <c r="AK24" i="2"/>
  <c r="AR24" i="2"/>
  <c r="AX24" i="2"/>
  <c r="BI24" i="2"/>
  <c r="BN24" i="2"/>
  <c r="BY24" i="2"/>
  <c r="CJ24" i="2"/>
  <c r="CT24" i="2"/>
  <c r="CZ24" i="2"/>
  <c r="DJ24" i="2"/>
  <c r="DU24" i="2"/>
  <c r="EP24" i="2"/>
  <c r="FA24" i="2"/>
  <c r="FL24" i="2"/>
  <c r="HC24" i="2"/>
  <c r="D25" i="2"/>
  <c r="Q25" i="2"/>
  <c r="W25" i="2"/>
  <c r="AB25" i="2"/>
  <c r="AG25" i="2"/>
  <c r="AM25" i="2"/>
  <c r="AR25" i="2"/>
  <c r="AW25" i="2"/>
  <c r="BC25" i="2"/>
  <c r="BH25" i="2"/>
  <c r="CY25" i="2"/>
  <c r="DI25" i="2"/>
  <c r="DO25" i="2"/>
  <c r="DT25" i="2"/>
  <c r="DY25" i="2"/>
  <c r="EE25" i="2"/>
  <c r="FP25" i="2"/>
  <c r="HC25" i="2"/>
  <c r="D26" i="2"/>
  <c r="Q26" i="2"/>
  <c r="W26" i="2"/>
  <c r="AB26" i="2"/>
  <c r="AG26" i="2"/>
  <c r="AM26" i="2"/>
  <c r="AR26" i="2"/>
  <c r="AW26" i="2"/>
  <c r="BC26" i="2"/>
  <c r="BH26" i="2"/>
  <c r="BM26" i="2"/>
  <c r="BS26" i="2"/>
  <c r="BX26" i="2"/>
  <c r="CI26" i="2"/>
  <c r="CN26" i="2"/>
  <c r="CS26" i="2"/>
  <c r="CY26" i="2"/>
  <c r="DD26" i="2"/>
  <c r="DI26" i="2"/>
  <c r="DO26" i="2"/>
  <c r="DS26" i="2"/>
  <c r="DW26" i="2"/>
  <c r="EA26" i="2"/>
  <c r="EE26" i="2"/>
  <c r="EM26" i="2"/>
  <c r="EU26" i="2"/>
  <c r="EY26" i="2"/>
  <c r="FC26" i="2"/>
  <c r="FG26" i="2"/>
  <c r="FK26" i="2"/>
  <c r="FO26" i="2"/>
  <c r="GZ26" i="2"/>
  <c r="HD26" i="2"/>
  <c r="D27" i="2"/>
  <c r="P27" i="2"/>
  <c r="T27" i="2"/>
  <c r="X27" i="2"/>
  <c r="AB27" i="2"/>
  <c r="AF27" i="2"/>
  <c r="AJ27" i="2"/>
  <c r="AN27" i="2"/>
  <c r="AR27" i="2"/>
  <c r="AV27" i="2"/>
  <c r="O15" i="2"/>
  <c r="AU17" i="2"/>
  <c r="AK18" i="2"/>
  <c r="HB18" i="2"/>
  <c r="BB19" i="2"/>
  <c r="CK19" i="2"/>
  <c r="EB19" i="2"/>
  <c r="FL19" i="2"/>
  <c r="I20" i="2"/>
  <c r="AV20" i="2"/>
  <c r="AE21" i="2"/>
  <c r="BN21" i="2"/>
  <c r="CX21" i="2"/>
  <c r="DT21" i="2"/>
  <c r="ED21" i="2"/>
  <c r="EM21" i="2"/>
  <c r="EX21" i="2"/>
  <c r="FF21" i="2"/>
  <c r="HC21" i="2"/>
  <c r="P22" i="2"/>
  <c r="X22" i="2"/>
  <c r="AI22" i="2"/>
  <c r="AR22" i="2"/>
  <c r="BA22" i="2"/>
  <c r="CN22" i="2"/>
  <c r="FA22" i="2"/>
  <c r="FK22" i="2"/>
  <c r="HD22" i="2"/>
  <c r="Q23" i="2"/>
  <c r="AA23" i="2"/>
  <c r="AK23" i="2"/>
  <c r="AS23" i="2"/>
  <c r="BC23" i="2"/>
  <c r="BW23" i="2"/>
  <c r="DH23" i="2"/>
  <c r="EA23" i="2"/>
  <c r="EU23" i="2"/>
  <c r="FL23" i="2"/>
  <c r="GZ23" i="2"/>
  <c r="I24" i="2"/>
  <c r="V24" i="2"/>
  <c r="AF24" i="2"/>
  <c r="AL24" i="2"/>
  <c r="AS24" i="2"/>
  <c r="AZ24" i="2"/>
  <c r="CF24" i="2"/>
  <c r="DA24" i="2"/>
  <c r="DF24" i="2"/>
  <c r="DQ24" i="2"/>
  <c r="DV24" i="2"/>
  <c r="EB24" i="2"/>
  <c r="FM24" i="2"/>
  <c r="GY24" i="2"/>
  <c r="HD24" i="2"/>
  <c r="I25" i="2"/>
  <c r="S25" i="2"/>
  <c r="X25" i="2"/>
  <c r="AC25" i="2"/>
  <c r="AI25" i="2"/>
  <c r="AN25" i="2"/>
  <c r="AS25" i="2"/>
  <c r="AY25" i="2"/>
  <c r="BT25" i="2"/>
  <c r="BY25" i="2"/>
  <c r="CJ25" i="2"/>
  <c r="CU25" i="2"/>
  <c r="FA25" i="2"/>
  <c r="FL25" i="2"/>
  <c r="GY25" i="2"/>
  <c r="HD25" i="2"/>
  <c r="I26" i="2"/>
  <c r="S26" i="2"/>
  <c r="X26" i="2"/>
  <c r="AC26" i="2"/>
  <c r="AI26" i="2"/>
  <c r="AN26" i="2"/>
  <c r="AS26" i="2"/>
  <c r="AY26" i="2"/>
  <c r="BD26" i="2"/>
  <c r="BI26" i="2"/>
  <c r="BT26" i="2"/>
  <c r="BY26" i="2"/>
  <c r="CJ26" i="2"/>
  <c r="CO26" i="2"/>
  <c r="CU26" i="2"/>
  <c r="CZ26" i="2"/>
  <c r="DE26" i="2"/>
  <c r="DK26" i="2"/>
  <c r="DP26" i="2"/>
  <c r="DT26" i="2"/>
  <c r="DX26" i="2"/>
  <c r="EB26" i="2"/>
  <c r="EF26" i="2"/>
  <c r="EJ26" i="2"/>
  <c r="ER26" i="2"/>
  <c r="EV26" i="2"/>
  <c r="EZ26" i="2"/>
  <c r="FD26" i="2"/>
  <c r="FH26" i="2"/>
  <c r="FL26" i="2"/>
  <c r="FP26" i="2"/>
  <c r="HA26" i="2"/>
  <c r="A27" i="2"/>
  <c r="I27" i="2"/>
  <c r="Q27" i="2"/>
  <c r="U27" i="2"/>
  <c r="Y27" i="2"/>
  <c r="AC27" i="2"/>
  <c r="AG27" i="2"/>
  <c r="AK27" i="2"/>
  <c r="AO27" i="2"/>
  <c r="CO18" i="2"/>
  <c r="AL21" i="2"/>
  <c r="EE21" i="2"/>
  <c r="FS21" i="2"/>
  <c r="AB22" i="2"/>
  <c r="EA22" i="2"/>
  <c r="EU22" i="2"/>
  <c r="FO22" i="2"/>
  <c r="GY22" i="2"/>
  <c r="W23" i="2"/>
  <c r="AN23" i="2"/>
  <c r="BH23" i="2"/>
  <c r="CB23" i="2"/>
  <c r="CS23" i="2"/>
  <c r="DM23" i="2"/>
  <c r="N24" i="2"/>
  <c r="AG24" i="2"/>
  <c r="AV24" i="2"/>
  <c r="BF24" i="2"/>
  <c r="BQ24" i="2"/>
  <c r="CB24" i="2"/>
  <c r="DH24" i="2"/>
  <c r="EX24" i="2"/>
  <c r="FI24" i="2"/>
  <c r="HA24" i="2"/>
  <c r="P25" i="2"/>
  <c r="AA25" i="2"/>
  <c r="AK25" i="2"/>
  <c r="AV25" i="2"/>
  <c r="BG25" i="2"/>
  <c r="BQ25" i="2"/>
  <c r="CB25" i="2"/>
  <c r="CM25" i="2"/>
  <c r="CW25" i="2"/>
  <c r="EY25" i="2"/>
  <c r="FI25" i="2"/>
  <c r="A26" i="2"/>
  <c r="T26" i="2"/>
  <c r="AE26" i="2"/>
  <c r="AO26" i="2"/>
  <c r="AZ26" i="2"/>
  <c r="BK26" i="2"/>
  <c r="BU26" i="2"/>
  <c r="CQ26" i="2"/>
  <c r="DA26" i="2"/>
  <c r="DL26" i="2"/>
  <c r="DU26" i="2"/>
  <c r="EK26" i="2"/>
  <c r="ES26" i="2"/>
  <c r="FA26" i="2"/>
  <c r="FI26" i="2"/>
  <c r="FQ26" i="2"/>
  <c r="GY26" i="2"/>
  <c r="C27" i="2"/>
  <c r="S27" i="2"/>
  <c r="AA27" i="2"/>
  <c r="AI27" i="2"/>
  <c r="AQ27" i="2"/>
  <c r="AW27" i="2"/>
  <c r="BA27" i="2"/>
  <c r="BE27" i="2"/>
  <c r="BQ27" i="2"/>
  <c r="BY27" i="2"/>
  <c r="CG27" i="2"/>
  <c r="CO27" i="2"/>
  <c r="DI27" i="2"/>
  <c r="DQ27" i="2"/>
  <c r="EG27" i="2"/>
  <c r="EK27" i="2"/>
  <c r="FA27" i="2"/>
  <c r="FI27" i="2"/>
  <c r="GX27" i="2"/>
  <c r="HB27" i="2"/>
  <c r="B28" i="2"/>
  <c r="N28" i="2"/>
  <c r="R28" i="2"/>
  <c r="V28" i="2"/>
  <c r="Z28" i="2"/>
  <c r="AD28" i="2"/>
  <c r="AH28" i="2"/>
  <c r="AL28" i="2"/>
  <c r="AP28" i="2"/>
  <c r="AT28" i="2"/>
  <c r="AX28" i="2"/>
  <c r="BB28" i="2"/>
  <c r="BF28" i="2"/>
  <c r="BN28" i="2"/>
  <c r="CL28" i="2"/>
  <c r="CX28" i="2"/>
  <c r="DB28" i="2"/>
  <c r="DF28" i="2"/>
  <c r="DR28" i="2"/>
  <c r="EL28" i="2"/>
  <c r="EP28" i="2"/>
  <c r="EX28" i="2"/>
  <c r="FB28" i="2"/>
  <c r="FF28" i="2"/>
  <c r="FJ28" i="2"/>
  <c r="GX28" i="2"/>
  <c r="HB28" i="2"/>
  <c r="B29" i="2"/>
  <c r="N29" i="2"/>
  <c r="R29" i="2"/>
  <c r="V29" i="2"/>
  <c r="Z29" i="2"/>
  <c r="AD29" i="2"/>
  <c r="AH29" i="2"/>
  <c r="AL29" i="2"/>
  <c r="AP29" i="2"/>
  <c r="AT29" i="2"/>
  <c r="AX29" i="2"/>
  <c r="BB29" i="2"/>
  <c r="BF29" i="2"/>
  <c r="BN29" i="2"/>
  <c r="ES16" i="2"/>
  <c r="N19" i="2"/>
  <c r="BV21" i="2"/>
  <c r="EP21" i="2"/>
  <c r="AK22" i="2"/>
  <c r="DI22" i="2"/>
  <c r="EE22" i="2"/>
  <c r="C23" i="2"/>
  <c r="AC23" i="2"/>
  <c r="AV23" i="2"/>
  <c r="CZ23" i="2"/>
  <c r="DT23" i="2"/>
  <c r="R24" i="2"/>
  <c r="AH24" i="2"/>
  <c r="AW24" i="2"/>
  <c r="CX24" i="2"/>
  <c r="DI24" i="2"/>
  <c r="DT24" i="2"/>
  <c r="EO24" i="2"/>
  <c r="FJ24" i="2"/>
  <c r="A25" i="2"/>
  <c r="T25" i="2"/>
  <c r="AE25" i="2"/>
  <c r="AO25" i="2"/>
  <c r="AZ25" i="2"/>
  <c r="FC25" i="2"/>
  <c r="C26" i="2"/>
  <c r="U26" i="2"/>
  <c r="AF26" i="2"/>
  <c r="AQ26" i="2"/>
  <c r="BA26" i="2"/>
  <c r="BL26" i="2"/>
  <c r="BW26" i="2"/>
  <c r="CG26" i="2"/>
  <c r="CR26" i="2"/>
  <c r="DC26" i="2"/>
  <c r="DM26" i="2"/>
  <c r="DV26" i="2"/>
  <c r="ED26" i="2"/>
  <c r="EL26" i="2"/>
  <c r="ET26" i="2"/>
  <c r="FB26" i="2"/>
  <c r="FJ26" i="2"/>
  <c r="FR26" i="2"/>
  <c r="HB26" i="2"/>
  <c r="N27" i="2"/>
  <c r="V27" i="2"/>
  <c r="AD27" i="2"/>
  <c r="AL27" i="2"/>
  <c r="AS27" i="2"/>
  <c r="AX27" i="2"/>
  <c r="BB27" i="2"/>
  <c r="BF27" i="2"/>
  <c r="BJ27" i="2"/>
  <c r="BN27" i="2"/>
  <c r="BZ27" i="2"/>
  <c r="CP27" i="2"/>
  <c r="CT27" i="2"/>
  <c r="CX27" i="2"/>
  <c r="DF27" i="2"/>
  <c r="DN27" i="2"/>
  <c r="EP27" i="2"/>
  <c r="EX27" i="2"/>
  <c r="GY27" i="2"/>
  <c r="HC27" i="2"/>
  <c r="C28" i="2"/>
  <c r="O28" i="2"/>
  <c r="S28" i="2"/>
  <c r="W28" i="2"/>
  <c r="AA28" i="2"/>
  <c r="AE28" i="2"/>
  <c r="AI28" i="2"/>
  <c r="AM28" i="2"/>
  <c r="AQ28" i="2"/>
  <c r="AU28" i="2"/>
  <c r="AY28" i="2"/>
  <c r="BC28" i="2"/>
  <c r="BO28" i="2"/>
  <c r="CM28" i="2"/>
  <c r="CU28" i="2"/>
  <c r="DO28" i="2"/>
  <c r="EE28" i="2"/>
  <c r="EM28" i="2"/>
  <c r="EY28" i="2"/>
  <c r="FO28" i="2"/>
  <c r="GY28" i="2"/>
  <c r="HC28" i="2"/>
  <c r="C29" i="2"/>
  <c r="O29" i="2"/>
  <c r="S29" i="2"/>
  <c r="W29" i="2"/>
  <c r="AA29" i="2"/>
  <c r="AE29" i="2"/>
  <c r="AI29" i="2"/>
  <c r="AM29" i="2"/>
  <c r="AQ29" i="2"/>
  <c r="AU29" i="2"/>
  <c r="AY29" i="2"/>
  <c r="BC29" i="2"/>
  <c r="Q7" i="2"/>
  <c r="T8" i="2"/>
  <c r="EW8" i="2"/>
  <c r="V9" i="2"/>
  <c r="EP9" i="2"/>
  <c r="C10" i="2"/>
  <c r="AM10" i="2"/>
  <c r="BQ10" i="2"/>
  <c r="EX10" i="2"/>
  <c r="A11" i="2"/>
  <c r="AF11" i="2"/>
  <c r="BB11" i="2"/>
  <c r="BW11" i="2"/>
  <c r="DK11" i="2"/>
  <c r="FB11" i="2"/>
  <c r="GX11" i="2"/>
  <c r="B12" i="2"/>
  <c r="P12" i="2"/>
  <c r="W12" i="2"/>
  <c r="AE12" i="2"/>
  <c r="AL12" i="2"/>
  <c r="AR12" i="2"/>
  <c r="AZ12" i="2"/>
  <c r="BN12" i="2"/>
  <c r="CB12" i="2"/>
  <c r="CI12" i="2"/>
  <c r="CQ12" i="2"/>
  <c r="CX12" i="2"/>
  <c r="DD12" i="2"/>
  <c r="EH12" i="2"/>
  <c r="FJ12" i="2"/>
  <c r="GY12" i="2"/>
  <c r="B13" i="2"/>
  <c r="P13" i="2"/>
  <c r="X13" i="2"/>
  <c r="AE13" i="2"/>
  <c r="AL13" i="2"/>
  <c r="AT13" i="2"/>
  <c r="AZ13" i="2"/>
  <c r="CB13" i="2"/>
  <c r="CJ13" i="2"/>
  <c r="CX13" i="2"/>
  <c r="DF13" i="2"/>
  <c r="HA13" i="2"/>
  <c r="D14" i="2"/>
  <c r="T14" i="2"/>
  <c r="BG7" i="2"/>
  <c r="AJ8" i="2"/>
  <c r="CA8" i="2"/>
  <c r="DQ8" i="2"/>
  <c r="AG9" i="2"/>
  <c r="R10" i="2"/>
  <c r="AU10" i="2"/>
  <c r="P11" i="2"/>
  <c r="AL11" i="2"/>
  <c r="CB11" i="2"/>
  <c r="CX11" i="2"/>
  <c r="DT11" i="2"/>
  <c r="EP11" i="2"/>
  <c r="GZ11" i="2"/>
  <c r="C12" i="2"/>
  <c r="R12" i="2"/>
  <c r="Z12" i="2"/>
  <c r="AF12" i="2"/>
  <c r="AM12" i="2"/>
  <c r="AU12" i="2"/>
  <c r="BB12" i="2"/>
  <c r="CR12" i="2"/>
  <c r="DT12" i="2"/>
  <c r="EB12" i="2"/>
  <c r="EP12" i="2"/>
  <c r="EX12" i="2"/>
  <c r="GZ12" i="2"/>
  <c r="C13" i="2"/>
  <c r="S13" i="2"/>
  <c r="Z13" i="2"/>
  <c r="AF13" i="2"/>
  <c r="AN13" i="2"/>
  <c r="AU13" i="2"/>
  <c r="BB13" i="2"/>
  <c r="CL13" i="2"/>
  <c r="EB13" i="2"/>
  <c r="EX13" i="2"/>
  <c r="FL13" i="2"/>
  <c r="HC13" i="2"/>
  <c r="O14" i="2"/>
  <c r="U14" i="2"/>
  <c r="AU8" i="2"/>
  <c r="EB8" i="2"/>
  <c r="AQ9" i="2"/>
  <c r="Z10" i="2"/>
  <c r="BB10" i="2"/>
  <c r="CD10" i="2"/>
  <c r="V11" i="2"/>
  <c r="AQ11" i="2"/>
  <c r="FL11" i="2"/>
  <c r="HB11" i="2"/>
  <c r="D12" i="2"/>
  <c r="T12" i="2"/>
  <c r="AA12" i="2"/>
  <c r="AH12" i="2"/>
  <c r="AP12" i="2"/>
  <c r="AV12" i="2"/>
  <c r="BC12" i="2"/>
  <c r="BX12" i="2"/>
  <c r="CF12" i="2"/>
  <c r="CM12" i="2"/>
  <c r="DB12" i="2"/>
  <c r="HB12" i="2"/>
  <c r="N13" i="2"/>
  <c r="T13" i="2"/>
  <c r="AA13" i="2"/>
  <c r="AI13" i="2"/>
  <c r="AP13" i="2"/>
  <c r="AV13" i="2"/>
  <c r="BR13" i="2"/>
  <c r="CM13" i="2"/>
  <c r="CU13" i="2"/>
  <c r="ED13" i="2"/>
  <c r="A14" i="2"/>
  <c r="C9" i="2"/>
  <c r="AG10" i="2"/>
  <c r="EP10" i="2"/>
  <c r="AB12" i="2"/>
  <c r="BF12" i="2"/>
  <c r="EM12" i="2"/>
  <c r="O13" i="2"/>
  <c r="AQ13" i="2"/>
  <c r="BT13" i="2"/>
  <c r="GZ13" i="2"/>
  <c r="W14" i="2"/>
  <c r="AE14" i="2"/>
  <c r="AK14" i="2"/>
  <c r="AR14" i="2"/>
  <c r="AZ14" i="2"/>
  <c r="CB14" i="2"/>
  <c r="CQ14" i="2"/>
  <c r="FI14" i="2"/>
  <c r="HC14" i="2"/>
  <c r="N15" i="2"/>
  <c r="T15" i="2"/>
  <c r="AB15" i="2"/>
  <c r="AI15" i="2"/>
  <c r="AP15" i="2"/>
  <c r="AX15" i="2"/>
  <c r="BD15" i="2"/>
  <c r="BS15" i="2"/>
  <c r="CU15" i="2"/>
  <c r="DB15" i="2"/>
  <c r="EF15" i="2"/>
  <c r="FA15" i="2"/>
  <c r="FL15" i="2"/>
  <c r="HA15" i="2"/>
  <c r="B16" i="2"/>
  <c r="O16" i="2"/>
  <c r="U16" i="2"/>
  <c r="Z16" i="2"/>
  <c r="AE16" i="2"/>
  <c r="AK16" i="2"/>
  <c r="AP16" i="2"/>
  <c r="AU16" i="2"/>
  <c r="BA16" i="2"/>
  <c r="BF16" i="2"/>
  <c r="BK16" i="2"/>
  <c r="BQ16" i="2"/>
  <c r="BB9" i="2"/>
  <c r="DN10" i="2"/>
  <c r="CM11" i="2"/>
  <c r="V12" i="2"/>
  <c r="EE12" i="2"/>
  <c r="AD13" i="2"/>
  <c r="BL13" i="2"/>
  <c r="EM13" i="2"/>
  <c r="Y14" i="2"/>
  <c r="AG14" i="2"/>
  <c r="AQ14" i="2"/>
  <c r="BA14" i="2"/>
  <c r="BS14" i="2"/>
  <c r="CM14" i="2"/>
  <c r="GY14" i="2"/>
  <c r="D15" i="2"/>
  <c r="W15" i="2"/>
  <c r="AE15" i="2"/>
  <c r="AN15" i="2"/>
  <c r="AY15" i="2"/>
  <c r="CA15" i="2"/>
  <c r="CJ15" i="2"/>
  <c r="DL15" i="2"/>
  <c r="DT15" i="2"/>
  <c r="EB15" i="2"/>
  <c r="HC15" i="2"/>
  <c r="N16" i="2"/>
  <c r="V16" i="2"/>
  <c r="AC16" i="2"/>
  <c r="AI16" i="2"/>
  <c r="AQ16" i="2"/>
  <c r="AX16" i="2"/>
  <c r="BM16" i="2"/>
  <c r="CM16" i="2"/>
  <c r="CX16" i="2"/>
  <c r="DI16" i="2"/>
  <c r="DN16" i="2"/>
  <c r="DS16" i="2"/>
  <c r="FJ16" i="2"/>
  <c r="HB16" i="2"/>
  <c r="C17" i="2"/>
  <c r="P17" i="2"/>
  <c r="V17" i="2"/>
  <c r="AA17" i="2"/>
  <c r="AF17" i="2"/>
  <c r="AL17" i="2"/>
  <c r="AQ17" i="2"/>
  <c r="AV17" i="2"/>
  <c r="BB17" i="2"/>
  <c r="CB17" i="2"/>
  <c r="CH17" i="2"/>
  <c r="CM17" i="2"/>
  <c r="CX17" i="2"/>
  <c r="DH17" i="2"/>
  <c r="EG17" i="2"/>
  <c r="ES17" i="2"/>
  <c r="FA17" i="2"/>
  <c r="FI17" i="2"/>
  <c r="FQ17" i="2"/>
  <c r="GY17" i="2"/>
  <c r="HC17" i="2"/>
  <c r="C18" i="2"/>
  <c r="O18" i="2"/>
  <c r="S18" i="2"/>
  <c r="W18" i="2"/>
  <c r="AA18" i="2"/>
  <c r="AE18" i="2"/>
  <c r="AI18" i="2"/>
  <c r="AM18" i="2"/>
  <c r="AQ18" i="2"/>
  <c r="AU18" i="2"/>
  <c r="AY18" i="2"/>
  <c r="BC18" i="2"/>
  <c r="CE18" i="2"/>
  <c r="CM18" i="2"/>
  <c r="CQ18" i="2"/>
  <c r="CU18" i="2"/>
  <c r="DC18" i="2"/>
  <c r="DG18" i="2"/>
  <c r="EE18" i="2"/>
  <c r="EM18" i="2"/>
  <c r="FC18" i="2"/>
  <c r="GZ18" i="2"/>
  <c r="HD18" i="2"/>
  <c r="D19" i="2"/>
  <c r="P19" i="2"/>
  <c r="T19" i="2"/>
  <c r="X19" i="2"/>
  <c r="AB19" i="2"/>
  <c r="AF19" i="2"/>
  <c r="AJ19" i="2"/>
  <c r="AN19" i="2"/>
  <c r="AR19" i="2"/>
  <c r="AV19" i="2"/>
  <c r="AZ19" i="2"/>
  <c r="BD19" i="2"/>
  <c r="EM8" i="2"/>
  <c r="GX10" i="2"/>
  <c r="O12" i="2"/>
  <c r="V13" i="2"/>
  <c r="Q14" i="2"/>
  <c r="AJ14" i="2"/>
  <c r="AV14" i="2"/>
  <c r="BW14" i="2"/>
  <c r="CS14" i="2"/>
  <c r="DT14" i="2"/>
  <c r="EE14" i="2"/>
  <c r="FE14" i="2"/>
  <c r="FS14" i="2"/>
  <c r="GX14" i="2"/>
  <c r="HA9" i="2"/>
  <c r="AA11" i="2"/>
  <c r="EE11" i="2"/>
  <c r="AJ12" i="2"/>
  <c r="AJ13" i="2"/>
  <c r="AA14" i="2"/>
  <c r="AM14" i="2"/>
  <c r="AW14" i="2"/>
  <c r="DI14" i="2"/>
  <c r="DW14" i="2"/>
  <c r="FH14" i="2"/>
  <c r="GZ14" i="2"/>
  <c r="R15" i="2"/>
  <c r="AD15" i="2"/>
  <c r="AR15" i="2"/>
  <c r="BC15" i="2"/>
  <c r="DO15" i="2"/>
  <c r="EZ15" i="2"/>
  <c r="FI15" i="2"/>
  <c r="GX15" i="2"/>
  <c r="C16" i="2"/>
  <c r="S16" i="2"/>
  <c r="AD16" i="2"/>
  <c r="AM16" i="2"/>
  <c r="AW16" i="2"/>
  <c r="BG16" i="2"/>
  <c r="BY16" i="2"/>
  <c r="CW16" i="2"/>
  <c r="DR16" i="2"/>
  <c r="EG16" i="2"/>
  <c r="EM16" i="2"/>
  <c r="FI16" i="2"/>
  <c r="GX16" i="2"/>
  <c r="HD16" i="2"/>
  <c r="O17" i="2"/>
  <c r="W17" i="2"/>
  <c r="AD17" i="2"/>
  <c r="AJ17" i="2"/>
  <c r="AR17" i="2"/>
  <c r="AY17" i="2"/>
  <c r="BF17" i="2"/>
  <c r="BN17" i="2"/>
  <c r="CA17" i="2"/>
  <c r="EE17" i="2"/>
  <c r="EP17" i="2"/>
  <c r="EZ17" i="2"/>
  <c r="FK17" i="2"/>
  <c r="GZ17" i="2"/>
  <c r="A18" i="2"/>
  <c r="N18" i="2"/>
  <c r="T18" i="2"/>
  <c r="Y18" i="2"/>
  <c r="AD18" i="2"/>
  <c r="AJ18" i="2"/>
  <c r="AO18" i="2"/>
  <c r="AT18" i="2"/>
  <c r="AZ18" i="2"/>
  <c r="DA18" i="2"/>
  <c r="DF18" i="2"/>
  <c r="DQ18" i="2"/>
  <c r="EB18" i="2"/>
  <c r="EG18" i="2"/>
  <c r="EW18" i="2"/>
  <c r="HA18" i="2"/>
  <c r="B19" i="2"/>
  <c r="O19" i="2"/>
  <c r="U19" i="2"/>
  <c r="Z19" i="2"/>
  <c r="AE19" i="2"/>
  <c r="AK19" i="2"/>
  <c r="AP19" i="2"/>
  <c r="AU19" i="2"/>
  <c r="BA19" i="2"/>
  <c r="BF19" i="2"/>
  <c r="BN19" i="2"/>
  <c r="BV19" i="2"/>
  <c r="CT19" i="2"/>
  <c r="CX19" i="2"/>
  <c r="DF19" i="2"/>
  <c r="DN19" i="2"/>
  <c r="DR19" i="2"/>
  <c r="EL19" i="2"/>
  <c r="EP19" i="2"/>
  <c r="ET19" i="2"/>
  <c r="EX19" i="2"/>
  <c r="FJ19" i="2"/>
  <c r="FN19" i="2"/>
  <c r="GY19" i="2"/>
  <c r="HC19" i="2"/>
  <c r="C20" i="2"/>
  <c r="O20" i="2"/>
  <c r="S20" i="2"/>
  <c r="W20" i="2"/>
  <c r="AA20" i="2"/>
  <c r="AE20" i="2"/>
  <c r="AI20" i="2"/>
  <c r="AM20" i="2"/>
  <c r="AQ20" i="2"/>
  <c r="AU20" i="2"/>
  <c r="AY20" i="2"/>
  <c r="BC20" i="2"/>
  <c r="BG20" i="2"/>
  <c r="CA20" i="2"/>
  <c r="CM20" i="2"/>
  <c r="CU20" i="2"/>
  <c r="DG20" i="2"/>
  <c r="DK20" i="2"/>
  <c r="DS20" i="2"/>
  <c r="EE20" i="2"/>
  <c r="EM20" i="2"/>
  <c r="EY20" i="2"/>
  <c r="FK20" i="2"/>
  <c r="FO20" i="2"/>
  <c r="HA20" i="2"/>
  <c r="A21" i="2"/>
  <c r="I21" i="2"/>
  <c r="Q21" i="2"/>
  <c r="U21" i="2"/>
  <c r="Y21" i="2"/>
  <c r="AC21" i="2"/>
  <c r="AG21" i="2"/>
  <c r="AK21" i="2"/>
  <c r="AO21" i="2"/>
  <c r="AS21" i="2"/>
  <c r="AW21" i="2"/>
  <c r="BA21" i="2"/>
  <c r="BE21" i="2"/>
  <c r="BM21" i="2"/>
  <c r="BQ21" i="2"/>
  <c r="BU21" i="2"/>
  <c r="BY21" i="2"/>
  <c r="CC21" i="2"/>
  <c r="CG21" i="2"/>
  <c r="CK21" i="2"/>
  <c r="CO21" i="2"/>
  <c r="CS21" i="2"/>
  <c r="CW21" i="2"/>
  <c r="DE21" i="2"/>
  <c r="DI21" i="2"/>
  <c r="DM21" i="2"/>
  <c r="DQ21" i="2"/>
  <c r="DU21" i="2"/>
  <c r="DY21" i="2"/>
  <c r="EC21" i="2"/>
  <c r="EG21" i="2"/>
  <c r="EK21" i="2"/>
  <c r="EO21" i="2"/>
  <c r="EW21" i="2"/>
  <c r="FA21" i="2"/>
  <c r="FE21" i="2"/>
  <c r="FI21" i="2"/>
  <c r="FM21" i="2"/>
  <c r="FQ21" i="2"/>
  <c r="GX21" i="2"/>
  <c r="HB21" i="2"/>
  <c r="B22" i="2"/>
  <c r="N22" i="2"/>
  <c r="R22" i="2"/>
  <c r="V22" i="2"/>
  <c r="Z22" i="2"/>
  <c r="AD22" i="2"/>
  <c r="AH22" i="2"/>
  <c r="AL22" i="2"/>
  <c r="AP22" i="2"/>
  <c r="AT22" i="2"/>
  <c r="AX22" i="2"/>
  <c r="BB22" i="2"/>
  <c r="BF22" i="2"/>
  <c r="BN22" i="2"/>
  <c r="CT22" i="2"/>
  <c r="CX22" i="2"/>
  <c r="DF22" i="2"/>
  <c r="DJ22" i="2"/>
  <c r="DV22" i="2"/>
  <c r="EP22" i="2"/>
  <c r="EX22" i="2"/>
  <c r="FF22" i="2"/>
  <c r="FR22" i="2"/>
  <c r="GX22" i="2"/>
  <c r="HB22" i="2"/>
  <c r="B23" i="2"/>
  <c r="N23" i="2"/>
  <c r="R23" i="2"/>
  <c r="V23" i="2"/>
  <c r="Z23" i="2"/>
  <c r="AD23" i="2"/>
  <c r="AH23" i="2"/>
  <c r="AL23" i="2"/>
  <c r="AP23" i="2"/>
  <c r="AT23" i="2"/>
  <c r="AX23" i="2"/>
  <c r="BB23" i="2"/>
  <c r="BF23" i="2"/>
  <c r="BN23" i="2"/>
  <c r="BZ23" i="2"/>
  <c r="CT23" i="2"/>
  <c r="CX23" i="2"/>
  <c r="DF23" i="2"/>
  <c r="DN23" i="2"/>
  <c r="DZ23" i="2"/>
  <c r="EH23" i="2"/>
  <c r="EL23" i="2"/>
  <c r="EP23" i="2"/>
  <c r="EX23" i="2"/>
  <c r="FN23" i="2"/>
  <c r="GY23" i="2"/>
  <c r="HC23" i="2"/>
  <c r="C24" i="2"/>
  <c r="O24" i="2"/>
  <c r="S24" i="2"/>
  <c r="W24" i="2"/>
  <c r="AA24" i="2"/>
  <c r="CV8" i="2"/>
  <c r="BI10" i="2"/>
  <c r="AQ12" i="2"/>
  <c r="HD12" i="2"/>
  <c r="C14" i="2"/>
  <c r="AO14" i="2"/>
  <c r="EM14" i="2"/>
  <c r="S15" i="2"/>
  <c r="AJ15" i="2"/>
  <c r="AZ15" i="2"/>
  <c r="DQ15" i="2"/>
  <c r="A16" i="2"/>
  <c r="W16" i="2"/>
  <c r="AH16" i="2"/>
  <c r="AT16" i="2"/>
  <c r="DA16" i="2"/>
  <c r="DU16" i="2"/>
  <c r="EL16" i="2"/>
  <c r="GY16" i="2"/>
  <c r="D17" i="2"/>
  <c r="T17" i="2"/>
  <c r="AE17" i="2"/>
  <c r="AN17" i="2"/>
  <c r="AX17" i="2"/>
  <c r="CJ17" i="2"/>
  <c r="DB17" i="2"/>
  <c r="ER17" i="2"/>
  <c r="FG17" i="2"/>
  <c r="GX17" i="2"/>
  <c r="B18" i="2"/>
  <c r="Q18" i="2"/>
  <c r="X18" i="2"/>
  <c r="AF18" i="2"/>
  <c r="AL18" i="2"/>
  <c r="AS18" i="2"/>
  <c r="BA18" i="2"/>
  <c r="BN18" i="2"/>
  <c r="CJ18" i="2"/>
  <c r="CX18" i="2"/>
  <c r="DT18" i="2"/>
  <c r="EH18" i="2"/>
  <c r="EI9" i="2"/>
  <c r="CL10" i="2"/>
  <c r="AV11" i="2"/>
  <c r="AX12" i="2"/>
  <c r="AY13" i="2"/>
  <c r="P14" i="2"/>
  <c r="AU14" i="2"/>
  <c r="BQ14" i="2"/>
  <c r="DQ14" i="2"/>
  <c r="EO14" i="2"/>
  <c r="HD14" i="2"/>
  <c r="X15" i="2"/>
  <c r="AM15" i="2"/>
  <c r="BF15" i="2"/>
  <c r="BV15" i="2"/>
  <c r="DF15" i="2"/>
  <c r="EE15" i="2"/>
  <c r="FP15" i="2"/>
  <c r="I16" i="2"/>
  <c r="Y16" i="2"/>
  <c r="AL16" i="2"/>
  <c r="AY16" i="2"/>
  <c r="DB16" i="2"/>
  <c r="EE16" i="2"/>
  <c r="EP16" i="2"/>
  <c r="EX16" i="2"/>
  <c r="GZ16" i="2"/>
  <c r="N17" i="2"/>
  <c r="X17" i="2"/>
  <c r="AH17" i="2"/>
  <c r="AP17" i="2"/>
  <c r="AZ17" i="2"/>
  <c r="CU17" i="2"/>
  <c r="DF17" i="2"/>
  <c r="EM17" i="2"/>
  <c r="HA17" i="2"/>
  <c r="D18" i="2"/>
  <c r="R18" i="2"/>
  <c r="Z18" i="2"/>
  <c r="AG18" i="2"/>
  <c r="AN18" i="2"/>
  <c r="AV18" i="2"/>
  <c r="BB18" i="2"/>
  <c r="BQ18" i="2"/>
  <c r="BX18" i="2"/>
  <c r="CL18" i="2"/>
  <c r="EC18" i="2"/>
  <c r="EP18" i="2"/>
  <c r="EX18" i="2"/>
  <c r="BF13" i="2"/>
  <c r="AB14" i="2"/>
  <c r="BC14" i="2"/>
  <c r="DA14" i="2"/>
  <c r="EB14" i="2"/>
  <c r="B15" i="2"/>
  <c r="Z15" i="2"/>
  <c r="AT15" i="2"/>
  <c r="BX15" i="2"/>
  <c r="GY15" i="2"/>
  <c r="Q16" i="2"/>
  <c r="AA16" i="2"/>
  <c r="AO16" i="2"/>
  <c r="BB16" i="2"/>
  <c r="BN16" i="2"/>
  <c r="CU16" i="2"/>
  <c r="DF16" i="2"/>
  <c r="EQ16" i="2"/>
  <c r="FA16" i="2"/>
  <c r="FK16" i="2"/>
  <c r="HC16" i="2"/>
  <c r="R17" i="2"/>
  <c r="Z17" i="2"/>
  <c r="AI17" i="2"/>
  <c r="AT17" i="2"/>
  <c r="BC17" i="2"/>
  <c r="CY17" i="2"/>
  <c r="EA17" i="2"/>
  <c r="EV17" i="2"/>
  <c r="HB17" i="2"/>
  <c r="I18" i="2"/>
  <c r="U18" i="2"/>
  <c r="AB18" i="2"/>
  <c r="AH18" i="2"/>
  <c r="AP18" i="2"/>
  <c r="AW18" i="2"/>
  <c r="BR18" i="2"/>
  <c r="BY18" i="2"/>
  <c r="CN18" i="2"/>
  <c r="DI18" i="2"/>
  <c r="DP18" i="2"/>
  <c r="GX18" i="2"/>
  <c r="A19" i="2"/>
  <c r="Q19" i="2"/>
  <c r="W19" i="2"/>
  <c r="AD19" i="2"/>
  <c r="AL19" i="2"/>
  <c r="AS19" i="2"/>
  <c r="AY19" i="2"/>
  <c r="BQ19" i="2"/>
  <c r="CB19" i="2"/>
  <c r="CG19" i="2"/>
  <c r="CM19" i="2"/>
  <c r="FD19" i="2"/>
  <c r="FI19" i="2"/>
  <c r="HB19" i="2"/>
  <c r="D20" i="2"/>
  <c r="Q20" i="2"/>
  <c r="V20" i="2"/>
  <c r="AB20" i="2"/>
  <c r="AG20" i="2"/>
  <c r="AL20" i="2"/>
  <c r="AR20" i="2"/>
  <c r="AW20" i="2"/>
  <c r="BB20" i="2"/>
  <c r="CX20" i="2"/>
  <c r="DD20" i="2"/>
  <c r="DI20" i="2"/>
  <c r="DN20" i="2"/>
  <c r="DT20" i="2"/>
  <c r="EJ20" i="2"/>
  <c r="EO20" i="2"/>
  <c r="FE20" i="2"/>
  <c r="FP20" i="2"/>
  <c r="GY20" i="2"/>
  <c r="HD20" i="2"/>
  <c r="N21" i="2"/>
  <c r="S21" i="2"/>
  <c r="X21" i="2"/>
  <c r="AD21" i="2"/>
  <c r="AI21" i="2"/>
  <c r="AN21" i="2"/>
  <c r="AT21" i="2"/>
  <c r="AY21" i="2"/>
  <c r="BD21" i="2"/>
  <c r="BJ21" i="2"/>
  <c r="BO21" i="2"/>
  <c r="BZ21" i="2"/>
  <c r="CJ21" i="2"/>
  <c r="CU21" i="2"/>
  <c r="CZ21" i="2"/>
  <c r="DF21" i="2"/>
  <c r="DK21" i="2"/>
  <c r="DP21" i="2"/>
  <c r="DV21" i="2"/>
  <c r="EA21" i="2"/>
  <c r="EF21" i="2"/>
  <c r="EL21" i="2"/>
  <c r="EQ21" i="2"/>
  <c r="EV21" i="2"/>
  <c r="FB21" i="2"/>
  <c r="FG21" i="2"/>
  <c r="FL21" i="2"/>
  <c r="FR21" i="2"/>
  <c r="GZ21" i="2"/>
  <c r="A22" i="2"/>
  <c r="O22" i="2"/>
  <c r="T22" i="2"/>
  <c r="Y22" i="2"/>
  <c r="AE22" i="2"/>
  <c r="AJ22" i="2"/>
  <c r="AO22" i="2"/>
  <c r="AU22" i="2"/>
  <c r="AZ22" i="2"/>
  <c r="BP22" i="2"/>
  <c r="BU22" i="2"/>
  <c r="CF22" i="2"/>
  <c r="DA22" i="2"/>
  <c r="DQ22" i="2"/>
  <c r="EB22" i="2"/>
  <c r="EM22" i="2"/>
  <c r="GZ22" i="2"/>
  <c r="A23" i="2"/>
  <c r="O23" i="2"/>
  <c r="T23" i="2"/>
  <c r="Y23" i="2"/>
  <c r="AE23" i="2"/>
  <c r="AJ23" i="2"/>
  <c r="AO23" i="2"/>
  <c r="AU23" i="2"/>
  <c r="AZ23" i="2"/>
  <c r="CK23" i="2"/>
  <c r="DQ23" i="2"/>
  <c r="EB23" i="2"/>
  <c r="EM23" i="2"/>
  <c r="EW23" i="2"/>
  <c r="HA23" i="2"/>
  <c r="B24" i="2"/>
  <c r="P24" i="2"/>
  <c r="U24" i="2"/>
  <c r="Z24" i="2"/>
  <c r="AE24" i="2"/>
  <c r="AI24" i="2"/>
  <c r="AM24" i="2"/>
  <c r="AQ24" i="2"/>
  <c r="AU24" i="2"/>
  <c r="AY24" i="2"/>
  <c r="BC24" i="2"/>
  <c r="CM24" i="2"/>
  <c r="CU24" i="2"/>
  <c r="DK24" i="2"/>
  <c r="DO24" i="2"/>
  <c r="DW24" i="2"/>
  <c r="EE24" i="2"/>
  <c r="EM24" i="2"/>
  <c r="EY24" i="2"/>
  <c r="GX24" i="2"/>
  <c r="HB24" i="2"/>
  <c r="B25" i="2"/>
  <c r="N25" i="2"/>
  <c r="R25" i="2"/>
  <c r="V25" i="2"/>
  <c r="Z25" i="2"/>
  <c r="AD25" i="2"/>
  <c r="AH25" i="2"/>
  <c r="AL25" i="2"/>
  <c r="AP25" i="2"/>
  <c r="AT25" i="2"/>
  <c r="AX25" i="2"/>
  <c r="BB25" i="2"/>
  <c r="BF25" i="2"/>
  <c r="BN25" i="2"/>
  <c r="BV25" i="2"/>
  <c r="CX25" i="2"/>
  <c r="DB25" i="2"/>
  <c r="DF25" i="2"/>
  <c r="EL25" i="2"/>
  <c r="EP25" i="2"/>
  <c r="ET25" i="2"/>
  <c r="EX25" i="2"/>
  <c r="FB25" i="2"/>
  <c r="GX25" i="2"/>
  <c r="HB25" i="2"/>
  <c r="B26" i="2"/>
  <c r="N26" i="2"/>
  <c r="R26" i="2"/>
  <c r="V26" i="2"/>
  <c r="Z26" i="2"/>
  <c r="AD26" i="2"/>
  <c r="AH26" i="2"/>
  <c r="AL26" i="2"/>
  <c r="AP26" i="2"/>
  <c r="AT26" i="2"/>
  <c r="AX26" i="2"/>
  <c r="BB26" i="2"/>
  <c r="BF26" i="2"/>
  <c r="BJ26" i="2"/>
  <c r="BN26" i="2"/>
  <c r="BR26" i="2"/>
  <c r="BV26" i="2"/>
  <c r="BZ26" i="2"/>
  <c r="CD26" i="2"/>
  <c r="CH26" i="2"/>
  <c r="CL26" i="2"/>
  <c r="CP26" i="2"/>
  <c r="CT26" i="2"/>
  <c r="CX26" i="2"/>
  <c r="DB26" i="2"/>
  <c r="DF26" i="2"/>
  <c r="DJ26" i="2"/>
  <c r="DN26" i="2"/>
  <c r="A6" i="2"/>
  <c r="I6" i="2"/>
  <c r="Q6" i="2"/>
  <c r="U6" i="2"/>
  <c r="Y6" i="2"/>
  <c r="AC6" i="2"/>
  <c r="AG6" i="2"/>
  <c r="AK6" i="2"/>
  <c r="AO6" i="2"/>
  <c r="AS6" i="2"/>
  <c r="AW6" i="2"/>
  <c r="BA6" i="2"/>
  <c r="BE6" i="2"/>
  <c r="BI6" i="2"/>
  <c r="BQ6" i="2"/>
  <c r="BY6" i="2"/>
  <c r="CG6" i="2"/>
  <c r="DA6" i="2"/>
  <c r="DI6" i="2"/>
  <c r="DM6" i="2"/>
  <c r="DQ6" i="2"/>
  <c r="EO6" i="2"/>
  <c r="EW6" i="2"/>
  <c r="FA6" i="2"/>
  <c r="FE6" i="2"/>
  <c r="FI6" i="2"/>
  <c r="FM6" i="2"/>
  <c r="FQ6" i="2"/>
  <c r="GZ6" i="2"/>
  <c r="HD6" i="2"/>
  <c r="D7" i="2"/>
  <c r="P7" i="2"/>
  <c r="T7" i="2"/>
  <c r="X7" i="2"/>
  <c r="AB7" i="2"/>
  <c r="AF7" i="2"/>
  <c r="AJ7" i="2"/>
  <c r="AN7" i="2"/>
  <c r="AR7" i="2"/>
  <c r="AV7" i="2"/>
  <c r="AZ7" i="2"/>
  <c r="BD7" i="2"/>
  <c r="BL7" i="2"/>
  <c r="BP7" i="2"/>
  <c r="BT7" i="2"/>
  <c r="BX7" i="2"/>
  <c r="CB7" i="2"/>
  <c r="CF7" i="2"/>
  <c r="CJ7" i="2"/>
  <c r="CV7" i="2"/>
  <c r="CZ7" i="2"/>
  <c r="DD7" i="2"/>
  <c r="DL7" i="2"/>
  <c r="B6" i="2"/>
  <c r="N6" i="2"/>
  <c r="R6" i="2"/>
  <c r="V6" i="2"/>
  <c r="Z6" i="2"/>
  <c r="AD6" i="2"/>
  <c r="AH6" i="2"/>
  <c r="AL6" i="2"/>
  <c r="AP6" i="2"/>
  <c r="AT6" i="2"/>
  <c r="AX6" i="2"/>
  <c r="BB6" i="2"/>
  <c r="BF6" i="2"/>
  <c r="BJ6" i="2"/>
  <c r="BN6" i="2"/>
  <c r="BZ6" i="2"/>
  <c r="CH6" i="2"/>
  <c r="CP6" i="2"/>
  <c r="CT6" i="2"/>
  <c r="CX6" i="2"/>
  <c r="DB6" i="2"/>
  <c r="DF6" i="2"/>
  <c r="DJ6" i="2"/>
  <c r="EP6" i="2"/>
  <c r="ET6" i="2"/>
  <c r="EX6" i="2"/>
  <c r="FN6" i="2"/>
  <c r="C6" i="2"/>
  <c r="O6" i="2"/>
  <c r="S6" i="2"/>
  <c r="W6" i="2"/>
  <c r="AA6" i="2"/>
  <c r="AE6" i="2"/>
  <c r="AI6" i="2"/>
  <c r="AM6" i="2"/>
  <c r="AQ6" i="2"/>
  <c r="AU6" i="2"/>
  <c r="AY6" i="2"/>
  <c r="BC6" i="2"/>
  <c r="BG6" i="2"/>
  <c r="BO6" i="2"/>
  <c r="BS6" i="2"/>
  <c r="BW6" i="2"/>
  <c r="CA6" i="2"/>
  <c r="CI6" i="2"/>
  <c r="CM6" i="2"/>
  <c r="CQ6" i="2"/>
  <c r="CU6" i="2"/>
  <c r="CY6" i="2"/>
  <c r="DC6" i="2"/>
  <c r="DK6" i="2"/>
  <c r="DO6" i="2"/>
  <c r="DW6" i="2"/>
  <c r="EE6" i="2"/>
  <c r="EM6" i="2"/>
  <c r="EU6" i="2"/>
  <c r="EY6" i="2"/>
  <c r="FG6" i="2"/>
  <c r="FO6" i="2"/>
  <c r="GX6" i="2"/>
  <c r="HB6" i="2"/>
  <c r="B7" i="2"/>
  <c r="N7" i="2"/>
  <c r="R7" i="2"/>
  <c r="V7" i="2"/>
  <c r="Z7" i="2"/>
  <c r="AD7" i="2"/>
  <c r="AH7" i="2"/>
  <c r="AL7" i="2"/>
  <c r="AP7" i="2"/>
  <c r="AT7" i="2"/>
  <c r="AX7" i="2"/>
  <c r="BB7" i="2"/>
  <c r="BF7" i="2"/>
  <c r="BJ7" i="2"/>
  <c r="BN7" i="2"/>
  <c r="CP7" i="2"/>
  <c r="CX7" i="2"/>
  <c r="DF7" i="2"/>
  <c r="DJ7" i="2"/>
  <c r="DN7" i="2"/>
  <c r="DV7" i="2"/>
  <c r="DZ7" i="2"/>
  <c r="ED7" i="2"/>
  <c r="EH7" i="2"/>
  <c r="EP7" i="2"/>
  <c r="EX7" i="2"/>
  <c r="FF7" i="2"/>
  <c r="T6" i="2"/>
  <c r="AJ6" i="2"/>
  <c r="AZ6" i="2"/>
  <c r="BP6" i="2"/>
  <c r="EB6" i="2"/>
  <c r="ER6" i="2"/>
  <c r="HC6" i="2"/>
  <c r="O7" i="2"/>
  <c r="W7" i="2"/>
  <c r="AE7" i="2"/>
  <c r="AM7" i="2"/>
  <c r="AU7" i="2"/>
  <c r="BC7" i="2"/>
  <c r="BS7" i="2"/>
  <c r="CA7" i="2"/>
  <c r="CQ7" i="2"/>
  <c r="CY7" i="2"/>
  <c r="DG7" i="2"/>
  <c r="DT7" i="2"/>
  <c r="EE7" i="2"/>
  <c r="EJ7" i="2"/>
  <c r="EU7" i="2"/>
  <c r="GX7" i="2"/>
  <c r="HB7" i="2"/>
  <c r="B8" i="2"/>
  <c r="N8" i="2"/>
  <c r="R8" i="2"/>
  <c r="V8" i="2"/>
  <c r="Z8" i="2"/>
  <c r="AD8" i="2"/>
  <c r="AH8" i="2"/>
  <c r="AL8" i="2"/>
  <c r="AP8" i="2"/>
  <c r="AT8" i="2"/>
  <c r="AX8" i="2"/>
  <c r="BB8" i="2"/>
  <c r="BF8" i="2"/>
  <c r="BJ8" i="2"/>
  <c r="BN8" i="2"/>
  <c r="BR8" i="2"/>
  <c r="BZ8" i="2"/>
  <c r="CP8" i="2"/>
  <c r="CT8" i="2"/>
  <c r="CX8" i="2"/>
  <c r="DB8" i="2"/>
  <c r="DF8" i="2"/>
  <c r="DJ8" i="2"/>
  <c r="DV8" i="2"/>
  <c r="DZ8" i="2"/>
  <c r="ED8" i="2"/>
  <c r="EL8" i="2"/>
  <c r="EP8" i="2"/>
  <c r="EX8" i="2"/>
  <c r="FB8" i="2"/>
  <c r="FF8" i="2"/>
  <c r="GZ8" i="2"/>
  <c r="HD8" i="2"/>
  <c r="D9" i="2"/>
  <c r="P9" i="2"/>
  <c r="T9" i="2"/>
  <c r="X9" i="2"/>
  <c r="AB9" i="2"/>
  <c r="AF9" i="2"/>
  <c r="AJ9" i="2"/>
  <c r="AN9" i="2"/>
  <c r="AR9" i="2"/>
  <c r="AV9" i="2"/>
  <c r="AZ9" i="2"/>
  <c r="BD9" i="2"/>
  <c r="BH9" i="2"/>
  <c r="BL9" i="2"/>
  <c r="BP9" i="2"/>
  <c r="BX9" i="2"/>
  <c r="CB9" i="2"/>
  <c r="CJ9" i="2"/>
  <c r="CR9" i="2"/>
  <c r="CV9" i="2"/>
  <c r="CZ9" i="2"/>
  <c r="DH9" i="2"/>
  <c r="DL9" i="2"/>
  <c r="DT9" i="2"/>
  <c r="EB9" i="2"/>
  <c r="EF9" i="2"/>
  <c r="EJ9" i="2"/>
  <c r="EN9" i="2"/>
  <c r="ER9" i="2"/>
  <c r="EV9" i="2"/>
  <c r="FD9" i="2"/>
  <c r="FL9" i="2"/>
  <c r="GZ9" i="2"/>
  <c r="HD9" i="2"/>
  <c r="D10" i="2"/>
  <c r="P10" i="2"/>
  <c r="T10" i="2"/>
  <c r="X10" i="2"/>
  <c r="AB10" i="2"/>
  <c r="AF10" i="2"/>
  <c r="AJ10" i="2"/>
  <c r="AN10" i="2"/>
  <c r="AR10" i="2"/>
  <c r="AV10" i="2"/>
  <c r="AZ10" i="2"/>
  <c r="BH10" i="2"/>
  <c r="BT10" i="2"/>
  <c r="CB10" i="2"/>
  <c r="CJ10" i="2"/>
  <c r="CR10" i="2"/>
  <c r="CZ10" i="2"/>
  <c r="DP10" i="2"/>
  <c r="DT10" i="2"/>
  <c r="EB10" i="2"/>
  <c r="EV10" i="2"/>
  <c r="EZ10" i="2"/>
  <c r="FL10" i="2"/>
  <c r="GY10" i="2"/>
  <c r="HC10" i="2"/>
  <c r="C11" i="2"/>
  <c r="O11" i="2"/>
  <c r="AF6" i="2"/>
  <c r="BD6" i="2"/>
  <c r="DP6" i="2"/>
  <c r="A7" i="2"/>
  <c r="S7" i="2"/>
  <c r="AC7" i="2"/>
  <c r="AO7" i="2"/>
  <c r="AY7" i="2"/>
  <c r="BI7" i="2"/>
  <c r="CO7" i="2"/>
  <c r="DK7" i="2"/>
  <c r="FC7" i="2"/>
  <c r="FI7" i="2"/>
  <c r="HA7" i="2"/>
  <c r="C8" i="2"/>
  <c r="P8" i="2"/>
  <c r="U8" i="2"/>
  <c r="AA8" i="2"/>
  <c r="AF8" i="2"/>
  <c r="AK8" i="2"/>
  <c r="AQ8" i="2"/>
  <c r="AV8" i="2"/>
  <c r="BA8" i="2"/>
  <c r="BG8" i="2"/>
  <c r="BQ8" i="2"/>
  <c r="BW8" i="2"/>
  <c r="CB8" i="2"/>
  <c r="CM8" i="2"/>
  <c r="CW8" i="2"/>
  <c r="DC8" i="2"/>
  <c r="DH8" i="2"/>
  <c r="DM8" i="2"/>
  <c r="EI8" i="2"/>
  <c r="ES8" i="2"/>
  <c r="FI8" i="2"/>
  <c r="FO8" i="2"/>
  <c r="GX8" i="2"/>
  <c r="HC8" i="2"/>
  <c r="I9" i="2"/>
  <c r="R9" i="2"/>
  <c r="W9" i="2"/>
  <c r="AC9" i="2"/>
  <c r="AH9" i="2"/>
  <c r="AM9" i="2"/>
  <c r="AS9" i="2"/>
  <c r="AX9" i="2"/>
  <c r="BC9" i="2"/>
  <c r="BN9" i="2"/>
  <c r="BS9" i="2"/>
  <c r="BY9" i="2"/>
  <c r="CI9" i="2"/>
  <c r="CO9" i="2"/>
  <c r="DJ9" i="2"/>
  <c r="DU9" i="2"/>
  <c r="EE9" i="2"/>
  <c r="P6" i="2"/>
  <c r="AN6" i="2"/>
  <c r="BH6" i="2"/>
  <c r="CB6" i="2"/>
  <c r="DT6" i="2"/>
  <c r="FL6" i="2"/>
  <c r="C7" i="2"/>
  <c r="U7" i="2"/>
  <c r="AG7" i="2"/>
  <c r="AQ7" i="2"/>
  <c r="BA7" i="2"/>
  <c r="BM7" i="2"/>
  <c r="CS7" i="2"/>
  <c r="DC7" i="2"/>
  <c r="DU7" i="2"/>
  <c r="EB7" i="2"/>
  <c r="EQ7" i="2"/>
  <c r="FL7" i="2"/>
  <c r="HC7" i="2"/>
  <c r="D8" i="2"/>
  <c r="Q8" i="2"/>
  <c r="W8" i="2"/>
  <c r="AB8" i="2"/>
  <c r="X6" i="2"/>
  <c r="AR6" i="2"/>
  <c r="CJ6" i="2"/>
  <c r="GY6" i="2"/>
  <c r="I7" i="2"/>
  <c r="Y7" i="2"/>
  <c r="AI7" i="2"/>
  <c r="AS7" i="2"/>
  <c r="BE7" i="2"/>
  <c r="BY7" i="2"/>
  <c r="CK7" i="2"/>
  <c r="CU7" i="2"/>
  <c r="DE7" i="2"/>
  <c r="DP7" i="2"/>
  <c r="ER7" i="2"/>
  <c r="EY7" i="2"/>
  <c r="FM7" i="2"/>
  <c r="GY7" i="2"/>
  <c r="HD7" i="2"/>
  <c r="I8" i="2"/>
  <c r="S8" i="2"/>
  <c r="X8" i="2"/>
  <c r="AC8" i="2"/>
  <c r="AI8" i="2"/>
  <c r="AN8" i="2"/>
  <c r="AS8" i="2"/>
  <c r="AY8" i="2"/>
  <c r="BD8" i="2"/>
  <c r="BI8" i="2"/>
  <c r="BY8" i="2"/>
  <c r="CE8" i="2"/>
  <c r="CJ8" i="2"/>
  <c r="CO8" i="2"/>
  <c r="CU8" i="2"/>
  <c r="DE8" i="2"/>
  <c r="DP8" i="2"/>
  <c r="EK8" i="2"/>
  <c r="FA8" i="2"/>
  <c r="FG8" i="2"/>
  <c r="FL8" i="2"/>
  <c r="HA8" i="2"/>
  <c r="B9" i="2"/>
  <c r="O9" i="2"/>
  <c r="U9" i="2"/>
  <c r="Z9" i="2"/>
  <c r="AE9" i="2"/>
  <c r="AK9" i="2"/>
  <c r="AP9" i="2"/>
  <c r="AU9" i="2"/>
  <c r="BA9" i="2"/>
  <c r="BF9" i="2"/>
  <c r="BQ9" i="2"/>
  <c r="BV9" i="2"/>
  <c r="CA9" i="2"/>
  <c r="CQ9" i="2"/>
  <c r="DB9" i="2"/>
  <c r="DM9" i="2"/>
  <c r="DR9" i="2"/>
  <c r="DW9" i="2"/>
  <c r="EM9" i="2"/>
  <c r="EX9" i="2"/>
  <c r="FI9" i="2"/>
  <c r="GY9" i="2"/>
  <c r="A10" i="2"/>
  <c r="N10" i="2"/>
  <c r="S10" i="2"/>
  <c r="Y10" i="2"/>
  <c r="AD10" i="2"/>
  <c r="AI10" i="2"/>
  <c r="AO10" i="2"/>
  <c r="AT10" i="2"/>
  <c r="AY10" i="2"/>
  <c r="BE10" i="2"/>
  <c r="CU10" i="2"/>
  <c r="DF10" i="2"/>
  <c r="DQ10" i="2"/>
  <c r="HB10" i="2"/>
  <c r="D11" i="2"/>
  <c r="Q11" i="2"/>
  <c r="U11" i="2"/>
  <c r="Y11" i="2"/>
  <c r="AC11" i="2"/>
  <c r="AG11" i="2"/>
  <c r="AK11" i="2"/>
  <c r="AO11" i="2"/>
  <c r="AS11" i="2"/>
  <c r="AW11" i="2"/>
  <c r="BA11" i="2"/>
  <c r="BI11" i="2"/>
  <c r="BQ11" i="2"/>
  <c r="BU11" i="2"/>
  <c r="BY11" i="2"/>
  <c r="DA11" i="2"/>
  <c r="DE11" i="2"/>
  <c r="DI11" i="2"/>
  <c r="DQ11" i="2"/>
  <c r="FA11" i="2"/>
  <c r="FE11" i="2"/>
  <c r="FI11" i="2"/>
  <c r="FM11" i="2"/>
  <c r="HA11" i="2"/>
  <c r="A12" i="2"/>
  <c r="I12" i="2"/>
  <c r="Q12" i="2"/>
  <c r="U12" i="2"/>
  <c r="Y12" i="2"/>
  <c r="AC12" i="2"/>
  <c r="AG12" i="2"/>
  <c r="AK12" i="2"/>
  <c r="AO12" i="2"/>
  <c r="AS12" i="2"/>
  <c r="AW12" i="2"/>
  <c r="BA12" i="2"/>
  <c r="BQ12" i="2"/>
  <c r="BY12" i="2"/>
  <c r="CG12" i="2"/>
  <c r="DA12" i="2"/>
  <c r="DI12" i="2"/>
  <c r="DQ12" i="2"/>
  <c r="DU12" i="2"/>
  <c r="EG12" i="2"/>
  <c r="EO12" i="2"/>
  <c r="FA12" i="2"/>
  <c r="FI12" i="2"/>
  <c r="FQ12" i="2"/>
  <c r="HA12" i="2"/>
  <c r="A13" i="2"/>
  <c r="I13" i="2"/>
  <c r="Q13" i="2"/>
  <c r="U13" i="2"/>
  <c r="Y13" i="2"/>
  <c r="AC13" i="2"/>
  <c r="AG13" i="2"/>
  <c r="AK13" i="2"/>
  <c r="AO13" i="2"/>
  <c r="AS13" i="2"/>
  <c r="AW13" i="2"/>
  <c r="BA13" i="2"/>
  <c r="BM13" i="2"/>
  <c r="BQ13" i="2"/>
  <c r="BY13" i="2"/>
  <c r="CW13" i="2"/>
  <c r="DI13" i="2"/>
  <c r="DM13" i="2"/>
  <c r="DQ13" i="2"/>
  <c r="EG13" i="2"/>
  <c r="EK13" i="2"/>
  <c r="EO13" i="2"/>
  <c r="FA13" i="2"/>
  <c r="FE13" i="2"/>
  <c r="FI13" i="2"/>
  <c r="GX13" i="2"/>
  <c r="HB13" i="2"/>
  <c r="B14" i="2"/>
  <c r="N14" i="2"/>
  <c r="R14" i="2"/>
  <c r="V14" i="2"/>
  <c r="Z14" i="2"/>
  <c r="AD14" i="2"/>
  <c r="AH14" i="2"/>
  <c r="AL14" i="2"/>
  <c r="AP14" i="2"/>
  <c r="AT14" i="2"/>
  <c r="AX14" i="2"/>
  <c r="BB14" i="2"/>
  <c r="BF14" i="2"/>
  <c r="BN14" i="2"/>
  <c r="CX14" i="2"/>
  <c r="DF14" i="2"/>
  <c r="DJ14" i="2"/>
  <c r="DN14" i="2"/>
  <c r="DZ14" i="2"/>
  <c r="EP14" i="2"/>
  <c r="ET14" i="2"/>
  <c r="EX14" i="2"/>
  <c r="FB14" i="2"/>
  <c r="FF14" i="2"/>
  <c r="HA14" i="2"/>
  <c r="A15" i="2"/>
  <c r="I15" i="2"/>
  <c r="Q15" i="2"/>
  <c r="U15" i="2"/>
  <c r="Y15" i="2"/>
  <c r="AC15" i="2"/>
  <c r="AG15" i="2"/>
  <c r="AK15" i="2"/>
  <c r="AO15" i="2"/>
  <c r="AS15" i="2"/>
  <c r="AW15" i="2"/>
  <c r="BA15" i="2"/>
  <c r="BE15" i="2"/>
  <c r="BI15" i="2"/>
  <c r="BM15" i="2"/>
  <c r="BQ15" i="2"/>
  <c r="BY15" i="2"/>
  <c r="CS15" i="2"/>
  <c r="DE15" i="2"/>
  <c r="DI15" i="2"/>
  <c r="AB6" i="2"/>
  <c r="DH6" i="2"/>
  <c r="AA7" i="2"/>
  <c r="BQ7" i="2"/>
  <c r="DI7" i="2"/>
  <c r="EM7" i="2"/>
  <c r="GZ7" i="2"/>
  <c r="Y8" i="2"/>
  <c r="AM8" i="2"/>
  <c r="AW8" i="2"/>
  <c r="BH8" i="2"/>
  <c r="BS8" i="2"/>
  <c r="CC8" i="2"/>
  <c r="DI8" i="2"/>
  <c r="DT8" i="2"/>
  <c r="EE8" i="2"/>
  <c r="FK8" i="2"/>
  <c r="GY8" i="2"/>
  <c r="N9" i="2"/>
  <c r="Y9" i="2"/>
  <c r="AI9" i="2"/>
  <c r="AT9" i="2"/>
  <c r="BE9" i="2"/>
  <c r="BZ9" i="2"/>
  <c r="CU9" i="2"/>
  <c r="DF9" i="2"/>
  <c r="DQ9" i="2"/>
  <c r="EA9" i="2"/>
  <c r="FF9" i="2"/>
  <c r="FM9" i="2"/>
  <c r="HB9" i="2"/>
  <c r="I10" i="2"/>
  <c r="U10" i="2"/>
  <c r="AA10" i="2"/>
  <c r="AH10" i="2"/>
  <c r="AP10" i="2"/>
  <c r="AW10" i="2"/>
  <c r="BC10" i="2"/>
  <c r="BY10" i="2"/>
  <c r="CM10" i="2"/>
  <c r="DI10" i="2"/>
  <c r="FF10" i="2"/>
  <c r="GZ10" i="2"/>
  <c r="B11" i="2"/>
  <c r="R11" i="2"/>
  <c r="W11" i="2"/>
  <c r="AB11" i="2"/>
  <c r="AH11" i="2"/>
  <c r="AM11" i="2"/>
  <c r="AR11" i="2"/>
  <c r="AX11" i="2"/>
  <c r="BC11" i="2"/>
  <c r="BN11" i="2"/>
  <c r="BX11" i="2"/>
  <c r="CI11" i="2"/>
  <c r="DJ11" i="2"/>
  <c r="AV6" i="2"/>
  <c r="AK7" i="2"/>
  <c r="DQ7" i="2"/>
  <c r="ES7" i="2"/>
  <c r="A8" i="2"/>
  <c r="AE8" i="2"/>
  <c r="AO8" i="2"/>
  <c r="AZ8" i="2"/>
  <c r="BK8" i="2"/>
  <c r="CF8" i="2"/>
  <c r="DA8" i="2"/>
  <c r="ER8" i="2"/>
  <c r="HB8" i="2"/>
  <c r="Q9" i="2"/>
  <c r="AA9" i="2"/>
  <c r="AL9" i="2"/>
  <c r="AW9" i="2"/>
  <c r="BR9" i="2"/>
  <c r="CM9" i="2"/>
  <c r="CX9" i="2"/>
  <c r="DI9" i="2"/>
  <c r="ED9" i="2"/>
  <c r="FA9" i="2"/>
  <c r="HC9" i="2"/>
  <c r="O10" i="2"/>
  <c r="V10" i="2"/>
  <c r="AC10" i="2"/>
  <c r="AK10" i="2"/>
  <c r="AQ10" i="2"/>
  <c r="AX10" i="2"/>
  <c r="BF10" i="2"/>
  <c r="CO10" i="2"/>
  <c r="DJ10" i="2"/>
  <c r="EE10" i="2"/>
  <c r="EM10" i="2"/>
  <c r="FA10" i="2"/>
  <c r="FI10" i="2"/>
  <c r="HA10" i="2"/>
  <c r="I11" i="2"/>
  <c r="S11" i="2"/>
  <c r="X11" i="2"/>
  <c r="AD11" i="2"/>
  <c r="AI11" i="2"/>
  <c r="AN11" i="2"/>
  <c r="AT11" i="2"/>
  <c r="AY11" i="2"/>
  <c r="BD11" i="2"/>
  <c r="BJ11" i="2"/>
  <c r="BO11" i="2"/>
  <c r="BZ11" i="2"/>
  <c r="CJ11" i="2"/>
  <c r="CU11" i="2"/>
  <c r="DF11" i="2"/>
  <c r="HA6" i="2"/>
  <c r="AW7" i="2"/>
  <c r="CM7" i="2"/>
  <c r="FA7" i="2"/>
  <c r="O8" i="2"/>
  <c r="AG8" i="2"/>
  <c r="AR8" i="2"/>
  <c r="BC8" i="2"/>
  <c r="BM8" i="2"/>
  <c r="CI8" i="2"/>
  <c r="CS8" i="2"/>
  <c r="DY8" i="2"/>
  <c r="FP8" i="2"/>
  <c r="A9" i="2"/>
  <c r="S9" i="2"/>
  <c r="AD9" i="2"/>
  <c r="AO9" i="2"/>
  <c r="AY9" i="2"/>
  <c r="CE9" i="2"/>
  <c r="CP9" i="2"/>
  <c r="DV9" i="2"/>
  <c r="GX9" i="2"/>
  <c r="B10" i="2"/>
  <c r="Q10" i="2"/>
  <c r="W10" i="2"/>
  <c r="AE10" i="2"/>
  <c r="AL10" i="2"/>
  <c r="AS10" i="2"/>
  <c r="BA10" i="2"/>
  <c r="BN10" i="2"/>
  <c r="CI10" i="2"/>
  <c r="CX10" i="2"/>
  <c r="FC10" i="2"/>
  <c r="FJ10" i="2"/>
  <c r="HD10" i="2"/>
  <c r="N11" i="2"/>
  <c r="T11" i="2"/>
  <c r="Z11" i="2"/>
  <c r="AE11" i="2"/>
  <c r="AJ11" i="2"/>
  <c r="AP11" i="2"/>
  <c r="AU11" i="2"/>
  <c r="AZ11" i="2"/>
  <c r="BF11" i="2"/>
  <c r="BV11" i="2"/>
  <c r="CA11" i="2"/>
  <c r="DB11" i="2"/>
  <c r="DR11" i="2"/>
  <c r="DW11" i="2"/>
  <c r="EB11" i="2"/>
  <c r="EM11" i="2"/>
  <c r="EX11" i="2"/>
  <c r="FC11" i="2"/>
  <c r="GY11" i="2"/>
  <c r="HD11" i="2"/>
  <c r="N12" i="2"/>
  <c r="S12" i="2"/>
  <c r="X12" i="2"/>
  <c r="AD12" i="2"/>
  <c r="AI12" i="2"/>
  <c r="AN12" i="2"/>
  <c r="AT12" i="2"/>
  <c r="AY12" i="2"/>
  <c r="CJ12" i="2"/>
  <c r="CU12" i="2"/>
  <c r="DF12" i="2"/>
  <c r="DK12" i="2"/>
  <c r="DP12" i="2"/>
  <c r="FL12" i="2"/>
  <c r="GX12" i="2"/>
  <c r="HC12" i="2"/>
  <c r="D13" i="2"/>
  <c r="R13" i="2"/>
  <c r="W13" i="2"/>
  <c r="AB13" i="2"/>
  <c r="AH13" i="2"/>
  <c r="AM13" i="2"/>
  <c r="AR13" i="2"/>
  <c r="AX13" i="2"/>
  <c r="BC13" i="2"/>
  <c r="BN13" i="2"/>
  <c r="CN13" i="2"/>
  <c r="DT13" i="2"/>
  <c r="DZ13" i="2"/>
  <c r="EE13" i="2"/>
  <c r="EP13" i="2"/>
  <c r="EZ13" i="2"/>
  <c r="FK13" i="2"/>
  <c r="FP13" i="2"/>
  <c r="GY13" i="2"/>
  <c r="HD13" i="2"/>
  <c r="I14" i="2"/>
  <c r="S14" i="2"/>
  <c r="X14" i="2"/>
  <c r="AC14" i="2"/>
  <c r="AI14" i="2"/>
  <c r="AN14" i="2"/>
  <c r="AS14" i="2"/>
  <c r="AY14" i="2"/>
  <c r="BD14" i="2"/>
  <c r="BT14" i="2"/>
  <c r="BY14" i="2"/>
  <c r="CJ14" i="2"/>
  <c r="CU14" i="2"/>
  <c r="FA14" i="2"/>
  <c r="FG14" i="2"/>
  <c r="FL14" i="2"/>
  <c r="HB14" i="2"/>
  <c r="C15" i="2"/>
  <c r="P15" i="2"/>
  <c r="V15" i="2"/>
  <c r="AA15" i="2"/>
  <c r="AF15" i="2"/>
  <c r="AL15" i="2"/>
  <c r="AQ15" i="2"/>
  <c r="AV15" i="2"/>
  <c r="BB15" i="2"/>
  <c r="BG15" i="2"/>
  <c r="CB15" i="2"/>
  <c r="CM15" i="2"/>
  <c r="CX15" i="2"/>
  <c r="DH15" i="2"/>
  <c r="DN15" i="2"/>
  <c r="EP15" i="2"/>
  <c r="EX15" i="2"/>
  <c r="FR15" i="2"/>
  <c r="GZ15" i="2"/>
  <c r="HD15" i="2"/>
  <c r="D16" i="2"/>
  <c r="P16" i="2"/>
  <c r="T16" i="2"/>
  <c r="X16" i="2"/>
  <c r="AB16" i="2"/>
  <c r="AF16" i="2"/>
  <c r="AJ16" i="2"/>
  <c r="AN16" i="2"/>
  <c r="AR16" i="2"/>
  <c r="AV16" i="2"/>
  <c r="AZ16" i="2"/>
  <c r="CB16" i="2"/>
  <c r="CJ16" i="2"/>
  <c r="CN16" i="2"/>
  <c r="DL16" i="2"/>
  <c r="DT16" i="2"/>
  <c r="EB16" i="2"/>
  <c r="EV16" i="2"/>
  <c r="EZ16" i="2"/>
  <c r="FL16" i="2"/>
  <c r="FP16" i="2"/>
  <c r="HA16" i="2"/>
  <c r="A17" i="2"/>
  <c r="I17" i="2"/>
  <c r="Q17" i="2"/>
  <c r="U17" i="2"/>
  <c r="Y17" i="2"/>
  <c r="AC17" i="2"/>
  <c r="AG17" i="2"/>
  <c r="AK17" i="2"/>
  <c r="AO17" i="2"/>
  <c r="AS17" i="2"/>
  <c r="AW17" i="2"/>
  <c r="BA17" i="2"/>
  <c r="BQ17" i="2"/>
  <c r="BY17" i="2"/>
  <c r="CC17" i="2"/>
  <c r="CK17" i="2"/>
  <c r="DI17" i="2"/>
  <c r="DM17" i="2"/>
  <c r="DQ17" i="2"/>
  <c r="DU17" i="2"/>
  <c r="D59" i="7"/>
  <c r="C59" i="7"/>
  <c r="G59" i="7"/>
  <c r="F59" i="7"/>
  <c r="GJ60" i="4" s="1"/>
  <c r="GJ61" i="2" s="1"/>
  <c r="C42" i="7"/>
  <c r="J42" i="7"/>
  <c r="G16" i="7"/>
  <c r="J16" i="7"/>
  <c r="D49" i="7"/>
  <c r="H49" i="7"/>
  <c r="C49" i="7"/>
  <c r="I49" i="7"/>
  <c r="E49" i="7"/>
  <c r="J49" i="7"/>
  <c r="F49" i="7"/>
  <c r="C19" i="7"/>
  <c r="G19" i="7"/>
  <c r="D19" i="7"/>
  <c r="H19" i="7"/>
  <c r="E19" i="7"/>
  <c r="I19" i="7"/>
  <c r="F19" i="7"/>
  <c r="J19" i="7"/>
  <c r="C47" i="7"/>
  <c r="G47" i="7"/>
  <c r="FU43" i="8" s="1"/>
  <c r="D47" i="7"/>
  <c r="I47" i="7"/>
  <c r="E47" i="7"/>
  <c r="J47" i="7"/>
  <c r="F47" i="7"/>
  <c r="J48" i="7"/>
  <c r="C48" i="7"/>
  <c r="G48" i="7"/>
  <c r="H59" i="7"/>
  <c r="GK60" i="4" s="1"/>
  <c r="GK61" i="2" s="1"/>
  <c r="J56" i="7"/>
  <c r="J55" i="7"/>
  <c r="D55" i="7"/>
  <c r="G54" i="7"/>
  <c r="C51" i="7"/>
  <c r="G51" i="7"/>
  <c r="J45" i="7"/>
  <c r="D45" i="7"/>
  <c r="E43" i="7"/>
  <c r="I43" i="7"/>
  <c r="G40" i="7"/>
  <c r="H39" i="7"/>
  <c r="C38" i="7"/>
  <c r="I37" i="7"/>
  <c r="C33" i="7"/>
  <c r="G33" i="7"/>
  <c r="D33" i="7"/>
  <c r="H33" i="7"/>
  <c r="F29" i="7"/>
  <c r="C25" i="7"/>
  <c r="FT25" i="4" s="1"/>
  <c r="G25" i="7"/>
  <c r="FV25" i="4" s="1"/>
  <c r="D25" i="7"/>
  <c r="GI25" i="4" s="1"/>
  <c r="H25" i="7"/>
  <c r="GK25" i="4" s="1"/>
  <c r="E25" i="7"/>
  <c r="FU25" i="4" s="1"/>
  <c r="I25" i="7"/>
  <c r="FW25" i="4" s="1"/>
  <c r="E59" i="7"/>
  <c r="I59" i="7"/>
  <c r="G56" i="7"/>
  <c r="H55" i="7"/>
  <c r="C54" i="7"/>
  <c r="H45" i="7"/>
  <c r="E39" i="7"/>
  <c r="I39" i="7"/>
  <c r="C37" i="7"/>
  <c r="G37" i="7"/>
  <c r="C21" i="7"/>
  <c r="G21" i="7"/>
  <c r="D21" i="7"/>
  <c r="H21" i="7"/>
  <c r="E21" i="7"/>
  <c r="I21" i="7"/>
  <c r="C17" i="7"/>
  <c r="G17" i="7"/>
  <c r="D17" i="7"/>
  <c r="H17" i="7"/>
  <c r="E17" i="7"/>
  <c r="I17" i="7"/>
  <c r="E55" i="7"/>
  <c r="I55" i="7"/>
  <c r="J46" i="7"/>
  <c r="C46" i="7"/>
  <c r="E45" i="7"/>
  <c r="I45" i="7"/>
  <c r="G32" i="7"/>
  <c r="J32" i="7"/>
  <c r="C29" i="7"/>
  <c r="G29" i="7"/>
  <c r="D29" i="7"/>
  <c r="H29" i="7"/>
  <c r="G24" i="7"/>
  <c r="J24" i="7"/>
  <c r="G35" i="7"/>
  <c r="H27" i="7"/>
  <c r="D27" i="7"/>
  <c r="J26" i="7"/>
  <c r="G23" i="7"/>
  <c r="C22" i="7"/>
  <c r="G15" i="7"/>
  <c r="G14" i="7"/>
  <c r="F12" i="7"/>
  <c r="F10" i="7"/>
  <c r="F8" i="7"/>
  <c r="H6" i="7"/>
  <c r="C6" i="7"/>
  <c r="FT6" i="4" s="1"/>
  <c r="G27" i="7"/>
  <c r="C14" i="7"/>
  <c r="C12" i="7"/>
  <c r="C10" i="7"/>
  <c r="F6" i="7"/>
  <c r="FT67" i="8"/>
  <c r="FV67" i="8"/>
  <c r="FU67" i="8"/>
  <c r="FS67" i="8"/>
  <c r="D52" i="7"/>
  <c r="H52" i="7"/>
  <c r="E52" i="7"/>
  <c r="I52" i="7"/>
  <c r="F52" i="7"/>
  <c r="J52" i="7"/>
  <c r="C52" i="7"/>
  <c r="G52" i="7"/>
  <c r="D58" i="7"/>
  <c r="H58" i="7"/>
  <c r="E58" i="7"/>
  <c r="I58" i="7"/>
  <c r="F58" i="7"/>
  <c r="G58" i="7"/>
  <c r="C58" i="7"/>
  <c r="D56" i="7"/>
  <c r="H56" i="7"/>
  <c r="E56" i="7"/>
  <c r="I56" i="7"/>
  <c r="F56" i="7"/>
  <c r="D48" i="7"/>
  <c r="H48" i="7"/>
  <c r="E48" i="7"/>
  <c r="I48" i="7"/>
  <c r="F48" i="7"/>
  <c r="G44" i="7"/>
  <c r="D40" i="7"/>
  <c r="H40" i="7"/>
  <c r="E40" i="7"/>
  <c r="I40" i="7"/>
  <c r="F40" i="7"/>
  <c r="G36" i="7"/>
  <c r="D32" i="7"/>
  <c r="H32" i="7"/>
  <c r="E32" i="7"/>
  <c r="I32" i="7"/>
  <c r="F32" i="7"/>
  <c r="D24" i="7"/>
  <c r="H24" i="7"/>
  <c r="E24" i="7"/>
  <c r="I24" i="7"/>
  <c r="F24" i="7"/>
  <c r="G20" i="7"/>
  <c r="D16" i="7"/>
  <c r="H16" i="7"/>
  <c r="E16" i="7"/>
  <c r="I16" i="7"/>
  <c r="F16" i="7"/>
  <c r="G5" i="7"/>
  <c r="D5" i="7"/>
  <c r="H5" i="7"/>
  <c r="E5" i="7"/>
  <c r="I5" i="7"/>
  <c r="F5" i="7"/>
  <c r="J5" i="7"/>
  <c r="D50" i="7"/>
  <c r="H50" i="7"/>
  <c r="E50" i="7"/>
  <c r="I50" i="7"/>
  <c r="F50" i="7"/>
  <c r="D42" i="7"/>
  <c r="H42" i="7"/>
  <c r="E42" i="7"/>
  <c r="I42" i="7"/>
  <c r="F42" i="7"/>
  <c r="D34" i="7"/>
  <c r="H34" i="7"/>
  <c r="E34" i="7"/>
  <c r="I34" i="7"/>
  <c r="F34" i="7"/>
  <c r="D26" i="7"/>
  <c r="H26" i="7"/>
  <c r="E26" i="7"/>
  <c r="I26" i="7"/>
  <c r="F26" i="7"/>
  <c r="D18" i="7"/>
  <c r="H18" i="7"/>
  <c r="E18" i="7"/>
  <c r="I18" i="7"/>
  <c r="F18" i="7"/>
  <c r="D44" i="7"/>
  <c r="H44" i="7"/>
  <c r="E44" i="7"/>
  <c r="I44" i="7"/>
  <c r="F44" i="7"/>
  <c r="D36" i="7"/>
  <c r="H36" i="7"/>
  <c r="E36" i="7"/>
  <c r="I36" i="7"/>
  <c r="F36" i="7"/>
  <c r="D20" i="7"/>
  <c r="H20" i="7"/>
  <c r="E20" i="7"/>
  <c r="I20" i="7"/>
  <c r="F20" i="7"/>
  <c r="J18" i="7"/>
  <c r="F7" i="7"/>
  <c r="J7" i="7"/>
  <c r="C7" i="7"/>
  <c r="FT7" i="4" s="1"/>
  <c r="G7" i="7"/>
  <c r="D7" i="7"/>
  <c r="H7" i="7"/>
  <c r="E7" i="7"/>
  <c r="I7" i="7"/>
  <c r="D54" i="7"/>
  <c r="H54" i="7"/>
  <c r="E54" i="7"/>
  <c r="I54" i="7"/>
  <c r="F54" i="7"/>
  <c r="GI55" i="8" s="1"/>
  <c r="G50" i="7"/>
  <c r="D46" i="7"/>
  <c r="H46" i="7"/>
  <c r="E46" i="7"/>
  <c r="I46" i="7"/>
  <c r="F46" i="7"/>
  <c r="J44" i="7"/>
  <c r="G42" i="7"/>
  <c r="D38" i="7"/>
  <c r="H38" i="7"/>
  <c r="E38" i="7"/>
  <c r="I38" i="7"/>
  <c r="F38" i="7"/>
  <c r="J36" i="7"/>
  <c r="G34" i="7"/>
  <c r="C32" i="7"/>
  <c r="D30" i="7"/>
  <c r="H30" i="7"/>
  <c r="E30" i="7"/>
  <c r="I30" i="7"/>
  <c r="F30" i="7"/>
  <c r="G26" i="7"/>
  <c r="C24" i="7"/>
  <c r="FT24" i="4" s="1"/>
  <c r="D22" i="7"/>
  <c r="H22" i="7"/>
  <c r="E22" i="7"/>
  <c r="I22" i="7"/>
  <c r="F22" i="7"/>
  <c r="J20" i="7"/>
  <c r="G18" i="7"/>
  <c r="C16" i="7"/>
  <c r="D14" i="7"/>
  <c r="H14" i="7"/>
  <c r="E14" i="7"/>
  <c r="I14" i="7"/>
  <c r="I12" i="7"/>
  <c r="E12" i="7"/>
  <c r="I10" i="7"/>
  <c r="E10" i="7"/>
  <c r="I8" i="7"/>
  <c r="E8" i="7"/>
  <c r="H12" i="7"/>
  <c r="H10" i="7"/>
  <c r="H8" i="7"/>
  <c r="I6" i="7"/>
  <c r="F35" i="6" l="1"/>
  <c r="F36" i="6"/>
  <c r="F38" i="6"/>
  <c r="B34" i="6"/>
  <c r="A17" i="1" s="1"/>
  <c r="AN34" i="6" s="1"/>
  <c r="A18" i="1"/>
  <c r="AN35" i="6" s="1"/>
  <c r="A21" i="1"/>
  <c r="A19" i="1"/>
  <c r="A22" i="1"/>
  <c r="A20" i="1"/>
  <c r="B22" i="6"/>
  <c r="A5" i="1" s="1"/>
  <c r="AN22" i="6" s="1"/>
  <c r="A38" i="1" s="1"/>
  <c r="B24" i="6"/>
  <c r="A7" i="1" s="1"/>
  <c r="AN24" i="6" s="1"/>
  <c r="B26" i="6"/>
  <c r="A9" i="1" s="1"/>
  <c r="AN26" i="6" s="1"/>
  <c r="B28" i="6"/>
  <c r="A11" i="1" s="1"/>
  <c r="AN28" i="6" s="1"/>
  <c r="A44" i="1" s="1"/>
  <c r="B30" i="6"/>
  <c r="A13" i="1" s="1"/>
  <c r="AN30" i="6" s="1"/>
  <c r="AO30" i="6" s="1"/>
  <c r="B32" i="6"/>
  <c r="A15" i="1" s="1"/>
  <c r="AN32" i="6" s="1"/>
  <c r="AO32" i="6" s="1"/>
  <c r="B25" i="6"/>
  <c r="A8" i="1" s="1"/>
  <c r="AN25" i="6" s="1"/>
  <c r="B29" i="6"/>
  <c r="A12" i="1" s="1"/>
  <c r="AN29" i="6" s="1"/>
  <c r="AO29" i="6" s="1"/>
  <c r="B33" i="6"/>
  <c r="A16" i="1" s="1"/>
  <c r="AN33" i="6" s="1"/>
  <c r="AT33" i="6" s="1"/>
  <c r="B23" i="6"/>
  <c r="A6" i="1" s="1"/>
  <c r="AN23" i="6" s="1"/>
  <c r="B27" i="6"/>
  <c r="A10" i="1" s="1"/>
  <c r="AN27" i="6" s="1"/>
  <c r="AO27" i="6" s="1"/>
  <c r="B31" i="6"/>
  <c r="A14" i="1" s="1"/>
  <c r="AN31" i="6" s="1"/>
  <c r="AO31" i="6" s="1"/>
  <c r="F20" i="6"/>
  <c r="F25" i="6"/>
  <c r="F33" i="6"/>
  <c r="F22" i="6"/>
  <c r="F24" i="6"/>
  <c r="F26" i="6"/>
  <c r="F28" i="6"/>
  <c r="F30" i="6"/>
  <c r="F32" i="6"/>
  <c r="F23" i="6"/>
  <c r="F27" i="6"/>
  <c r="F29" i="6"/>
  <c r="F31" i="6"/>
  <c r="H18" i="6"/>
  <c r="J18" i="6"/>
  <c r="I18" i="6"/>
  <c r="HE148" i="2"/>
  <c r="GB114" i="4"/>
  <c r="GB115" i="2" s="1"/>
  <c r="GB142" i="4"/>
  <c r="GB143" i="2" s="1"/>
  <c r="HE145" i="2"/>
  <c r="FW119" i="2"/>
  <c r="GA198" i="4"/>
  <c r="GA199" i="2" s="1"/>
  <c r="HE197" i="2"/>
  <c r="HE170" i="2"/>
  <c r="GA138" i="4"/>
  <c r="GA139" i="2" s="1"/>
  <c r="HE133" i="2"/>
  <c r="FY187" i="8"/>
  <c r="GB134" i="4"/>
  <c r="GB135" i="2" s="1"/>
  <c r="GA199" i="8"/>
  <c r="HE157" i="2"/>
  <c r="HE146" i="2"/>
  <c r="HE134" i="2"/>
  <c r="HE130" i="2"/>
  <c r="HE154" i="2"/>
  <c r="HE169" i="2"/>
  <c r="HE156" i="2"/>
  <c r="HE140" i="2"/>
  <c r="HE178" i="2"/>
  <c r="HE177" i="2"/>
  <c r="HE120" i="2"/>
  <c r="FW143" i="2"/>
  <c r="FY117" i="8"/>
  <c r="HE139" i="2"/>
  <c r="HE165" i="2"/>
  <c r="HE164" i="2"/>
  <c r="HE171" i="2"/>
  <c r="HE161" i="2"/>
  <c r="HE162" i="2"/>
  <c r="HE153" i="2"/>
  <c r="FU139" i="2"/>
  <c r="HE113" i="2"/>
  <c r="HE112" i="2"/>
  <c r="FW115" i="2"/>
  <c r="HE109" i="2"/>
  <c r="HE101" i="2"/>
  <c r="FZ154" i="4"/>
  <c r="FZ155" i="2" s="1"/>
  <c r="GE143" i="8"/>
  <c r="HE115" i="2"/>
  <c r="FU199" i="2"/>
  <c r="GA147" i="8"/>
  <c r="GB102" i="4"/>
  <c r="GB103" i="2" s="1"/>
  <c r="FW155" i="2"/>
  <c r="GB106" i="4"/>
  <c r="GB107" i="2" s="1"/>
  <c r="GG199" i="4"/>
  <c r="FS81" i="8"/>
  <c r="GA146" i="4"/>
  <c r="GA147" i="2" s="1"/>
  <c r="GA194" i="4"/>
  <c r="GA195" i="2" s="1"/>
  <c r="GA130" i="8"/>
  <c r="GB158" i="8"/>
  <c r="GA180" i="4"/>
  <c r="GA181" i="2" s="1"/>
  <c r="GB134" i="8"/>
  <c r="FY169" i="8"/>
  <c r="FZ198" i="8"/>
  <c r="GA190" i="8"/>
  <c r="HE94" i="2"/>
  <c r="HE195" i="2"/>
  <c r="HE159" i="2"/>
  <c r="HE143" i="2"/>
  <c r="HE141" i="2"/>
  <c r="HE127" i="2"/>
  <c r="HE119" i="2"/>
  <c r="HE149" i="2"/>
  <c r="HE191" i="2"/>
  <c r="HE194" i="2"/>
  <c r="HE179" i="2"/>
  <c r="HE89" i="2"/>
  <c r="HE198" i="2"/>
  <c r="HE192" i="2"/>
  <c r="HE129" i="2"/>
  <c r="HE92" i="2"/>
  <c r="GB200" i="8"/>
  <c r="HE151" i="2"/>
  <c r="HE142" i="2"/>
  <c r="GE113" i="8"/>
  <c r="HE199" i="2"/>
  <c r="FZ175" i="4"/>
  <c r="FZ176" i="2" s="1"/>
  <c r="GF185" i="8"/>
  <c r="GF179" i="8"/>
  <c r="GA151" i="8"/>
  <c r="GF120" i="8"/>
  <c r="GF123" i="8"/>
  <c r="FY107" i="8"/>
  <c r="HE128" i="2"/>
  <c r="HE122" i="2"/>
  <c r="HE106" i="2"/>
  <c r="HE103" i="2"/>
  <c r="HE102" i="2"/>
  <c r="FY177" i="8"/>
  <c r="GA122" i="8"/>
  <c r="GE92" i="8"/>
  <c r="HE184" i="2"/>
  <c r="HE114" i="2"/>
  <c r="HE110" i="2"/>
  <c r="HE104" i="2"/>
  <c r="HE88" i="2"/>
  <c r="GD187" i="4"/>
  <c r="GD188" i="2" s="1"/>
  <c r="HE108" i="2"/>
  <c r="HE98" i="2"/>
  <c r="HE87" i="2"/>
  <c r="GF188" i="4"/>
  <c r="GF189" i="2" s="1"/>
  <c r="GB180" i="4"/>
  <c r="GB181" i="2" s="1"/>
  <c r="FZ194" i="8"/>
  <c r="GA142" i="4"/>
  <c r="GA143" i="2" s="1"/>
  <c r="GA110" i="4"/>
  <c r="GA111" i="2" s="1"/>
  <c r="HE193" i="2"/>
  <c r="GB186" i="4"/>
  <c r="GB187" i="2" s="1"/>
  <c r="GA186" i="4"/>
  <c r="GA187" i="2" s="1"/>
  <c r="GB153" i="4"/>
  <c r="GB154" i="2" s="1"/>
  <c r="GA153" i="4"/>
  <c r="GA154" i="2" s="1"/>
  <c r="GA140" i="4"/>
  <c r="GA141" i="2" s="1"/>
  <c r="GB140" i="4"/>
  <c r="GB141" i="2" s="1"/>
  <c r="FU141" i="2"/>
  <c r="GD129" i="4"/>
  <c r="GD130" i="2" s="1"/>
  <c r="FZ129" i="4"/>
  <c r="FZ130" i="2" s="1"/>
  <c r="FY129" i="4"/>
  <c r="FY130" i="2" s="1"/>
  <c r="GF129" i="4"/>
  <c r="GF130" i="2" s="1"/>
  <c r="GE129" i="4"/>
  <c r="GE130" i="2" s="1"/>
  <c r="FX129" i="4"/>
  <c r="FX130" i="2" s="1"/>
  <c r="FT130" i="2"/>
  <c r="FY111" i="4"/>
  <c r="FY112" i="2" s="1"/>
  <c r="GE111" i="4"/>
  <c r="GE112" i="2" s="1"/>
  <c r="FX111" i="4"/>
  <c r="FX112" i="2" s="1"/>
  <c r="FZ111" i="4"/>
  <c r="FZ112" i="2" s="1"/>
  <c r="GF111" i="4"/>
  <c r="GF112" i="2" s="1"/>
  <c r="GD111" i="4"/>
  <c r="GD112" i="2" s="1"/>
  <c r="FT112" i="2"/>
  <c r="GC196" i="8"/>
  <c r="FX196" i="8"/>
  <c r="FY196" i="8"/>
  <c r="FW196" i="8"/>
  <c r="GE196" i="8"/>
  <c r="FY198" i="4"/>
  <c r="FY199" i="2" s="1"/>
  <c r="FX198" i="4"/>
  <c r="FX199" i="2" s="1"/>
  <c r="GE198" i="4"/>
  <c r="GE199" i="2" s="1"/>
  <c r="GF198" i="4"/>
  <c r="GF199" i="2" s="1"/>
  <c r="GD198" i="4"/>
  <c r="GD199" i="2" s="1"/>
  <c r="FZ198" i="4"/>
  <c r="FZ199" i="2" s="1"/>
  <c r="FT199" i="2"/>
  <c r="FY194" i="4"/>
  <c r="FY195" i="2" s="1"/>
  <c r="FX194" i="4"/>
  <c r="FX195" i="2" s="1"/>
  <c r="GE194" i="4"/>
  <c r="GE195" i="2" s="1"/>
  <c r="FZ194" i="4"/>
  <c r="FZ195" i="2" s="1"/>
  <c r="GF194" i="4"/>
  <c r="GF195" i="2" s="1"/>
  <c r="GD194" i="4"/>
  <c r="GD195" i="2" s="1"/>
  <c r="FT195" i="2"/>
  <c r="GA190" i="4"/>
  <c r="GA191" i="2" s="1"/>
  <c r="GB190" i="4"/>
  <c r="GB191" i="2" s="1"/>
  <c r="FZ186" i="4"/>
  <c r="FZ187" i="2" s="1"/>
  <c r="FX186" i="4"/>
  <c r="FX187" i="2" s="1"/>
  <c r="FY186" i="4"/>
  <c r="FY187" i="2" s="1"/>
  <c r="GF186" i="4"/>
  <c r="GF187" i="2" s="1"/>
  <c r="GE186" i="4"/>
  <c r="GE187" i="2" s="1"/>
  <c r="FZ182" i="4"/>
  <c r="FZ183" i="2" s="1"/>
  <c r="GD182" i="4"/>
  <c r="GD183" i="2" s="1"/>
  <c r="GF182" i="4"/>
  <c r="GF183" i="2" s="1"/>
  <c r="FX182" i="4"/>
  <c r="FX183" i="2" s="1"/>
  <c r="GE182" i="4"/>
  <c r="GE183" i="2" s="1"/>
  <c r="GC169" i="4"/>
  <c r="GC170" i="2" s="1"/>
  <c r="GG169" i="4"/>
  <c r="GG170" i="2" s="1"/>
  <c r="FV170" i="2"/>
  <c r="GD161" i="4"/>
  <c r="GD162" i="2" s="1"/>
  <c r="FY161" i="4"/>
  <c r="FY162" i="2" s="1"/>
  <c r="FZ161" i="4"/>
  <c r="FZ162" i="2" s="1"/>
  <c r="FX161" i="4"/>
  <c r="FX162" i="2" s="1"/>
  <c r="GF161" i="4"/>
  <c r="GF162" i="2" s="1"/>
  <c r="FT162" i="2"/>
  <c r="GE155" i="4"/>
  <c r="GE156" i="2" s="1"/>
  <c r="GF155" i="4"/>
  <c r="GF156" i="2" s="1"/>
  <c r="FX155" i="4"/>
  <c r="FX156" i="2" s="1"/>
  <c r="FZ155" i="4"/>
  <c r="FZ156" i="2" s="1"/>
  <c r="GD155" i="4"/>
  <c r="GD156" i="2" s="1"/>
  <c r="FY155" i="4"/>
  <c r="FY156" i="2" s="1"/>
  <c r="FT156" i="2"/>
  <c r="FX151" i="4"/>
  <c r="FX152" i="2" s="1"/>
  <c r="GE151" i="4"/>
  <c r="GE152" i="2" s="1"/>
  <c r="FZ151" i="4"/>
  <c r="FZ152" i="2" s="1"/>
  <c r="GD151" i="4"/>
  <c r="GD152" i="2" s="1"/>
  <c r="FY151" i="4"/>
  <c r="FY152" i="2" s="1"/>
  <c r="FT152" i="2"/>
  <c r="FY138" i="4"/>
  <c r="FY139" i="2" s="1"/>
  <c r="FX138" i="4"/>
  <c r="FX139" i="2" s="1"/>
  <c r="GD138" i="4"/>
  <c r="GD139" i="2" s="1"/>
  <c r="FZ138" i="4"/>
  <c r="FZ139" i="2" s="1"/>
  <c r="GE138" i="4"/>
  <c r="GE139" i="2" s="1"/>
  <c r="GF138" i="4"/>
  <c r="GF139" i="2" s="1"/>
  <c r="FT139" i="2"/>
  <c r="GG134" i="4"/>
  <c r="GG135" i="2" s="1"/>
  <c r="GC134" i="4"/>
  <c r="GC135" i="2" s="1"/>
  <c r="FV135" i="2"/>
  <c r="GA126" i="4"/>
  <c r="GA127" i="2" s="1"/>
  <c r="GB126" i="4"/>
  <c r="GB127" i="2" s="1"/>
  <c r="FU127" i="2"/>
  <c r="GB122" i="4"/>
  <c r="GB123" i="2" s="1"/>
  <c r="FW123" i="2"/>
  <c r="C42" i="6"/>
  <c r="C44" i="6"/>
  <c r="C43" i="6"/>
  <c r="C41" i="6"/>
  <c r="C40" i="6"/>
  <c r="HE144" i="2"/>
  <c r="HE123" i="2"/>
  <c r="HE121" i="2"/>
  <c r="HE176" i="2"/>
  <c r="HE168" i="2"/>
  <c r="FZ192" i="4"/>
  <c r="FZ193" i="2" s="1"/>
  <c r="FY192" i="4"/>
  <c r="FY193" i="2" s="1"/>
  <c r="GF192" i="4"/>
  <c r="GF193" i="2" s="1"/>
  <c r="GD192" i="4"/>
  <c r="GD193" i="2" s="1"/>
  <c r="FX192" i="4"/>
  <c r="FX193" i="2" s="1"/>
  <c r="GE192" i="4"/>
  <c r="GE193" i="2" s="1"/>
  <c r="GB168" i="4"/>
  <c r="GB169" i="2" s="1"/>
  <c r="GA168" i="4"/>
  <c r="GA169" i="2" s="1"/>
  <c r="GD158" i="4"/>
  <c r="GD159" i="2" s="1"/>
  <c r="FX158" i="4"/>
  <c r="FX159" i="2" s="1"/>
  <c r="FY158" i="4"/>
  <c r="FY159" i="2" s="1"/>
  <c r="GF158" i="4"/>
  <c r="GF159" i="2" s="1"/>
  <c r="FZ158" i="4"/>
  <c r="FZ159" i="2" s="1"/>
  <c r="GB145" i="4"/>
  <c r="GB146" i="2" s="1"/>
  <c r="GA145" i="4"/>
  <c r="GA146" i="2" s="1"/>
  <c r="FX120" i="4"/>
  <c r="FX121" i="2" s="1"/>
  <c r="GF120" i="4"/>
  <c r="GF121" i="2" s="1"/>
  <c r="FY120" i="4"/>
  <c r="FY121" i="2" s="1"/>
  <c r="FZ120" i="4"/>
  <c r="FZ121" i="2" s="1"/>
  <c r="GD120" i="4"/>
  <c r="GD121" i="2" s="1"/>
  <c r="GE120" i="4"/>
  <c r="GE121" i="2" s="1"/>
  <c r="GE101" i="4"/>
  <c r="GE102" i="2" s="1"/>
  <c r="GG101" i="4"/>
  <c r="GG102" i="2" s="1"/>
  <c r="GC101" i="4"/>
  <c r="GC102" i="2" s="1"/>
  <c r="FZ181" i="8"/>
  <c r="GA181" i="8"/>
  <c r="GA188" i="4"/>
  <c r="GA189" i="2" s="1"/>
  <c r="GB188" i="4"/>
  <c r="GB189" i="2" s="1"/>
  <c r="GE184" i="4"/>
  <c r="GE185" i="2" s="1"/>
  <c r="FX184" i="4"/>
  <c r="FX185" i="2" s="1"/>
  <c r="GF184" i="4"/>
  <c r="GF185" i="2" s="1"/>
  <c r="GD184" i="4"/>
  <c r="GD185" i="2" s="1"/>
  <c r="FY184" i="4"/>
  <c r="FY185" i="2" s="1"/>
  <c r="FZ184" i="4"/>
  <c r="FZ185" i="2" s="1"/>
  <c r="GC176" i="4"/>
  <c r="GC177" i="2" s="1"/>
  <c r="GG176" i="4"/>
  <c r="GG177" i="2" s="1"/>
  <c r="FZ171" i="4"/>
  <c r="FZ172" i="2" s="1"/>
  <c r="FY167" i="4"/>
  <c r="FY168" i="2" s="1"/>
  <c r="GG167" i="4"/>
  <c r="GG168" i="2" s="1"/>
  <c r="GC167" i="4"/>
  <c r="GC168" i="2" s="1"/>
  <c r="FX163" i="4"/>
  <c r="FX164" i="2" s="1"/>
  <c r="GA163" i="4"/>
  <c r="GA164" i="2" s="1"/>
  <c r="GB163" i="4"/>
  <c r="GB164" i="2" s="1"/>
  <c r="GC157" i="4"/>
  <c r="GC158" i="2" s="1"/>
  <c r="GG157" i="4"/>
  <c r="GG158" i="2" s="1"/>
  <c r="FZ153" i="4"/>
  <c r="FZ154" i="2" s="1"/>
  <c r="FX153" i="4"/>
  <c r="FX154" i="2" s="1"/>
  <c r="GD153" i="4"/>
  <c r="GD154" i="2" s="1"/>
  <c r="FY153" i="4"/>
  <c r="FY154" i="2" s="1"/>
  <c r="GF153" i="4"/>
  <c r="GF154" i="2" s="1"/>
  <c r="GE149" i="4"/>
  <c r="GE150" i="2" s="1"/>
  <c r="GC149" i="4"/>
  <c r="GC150" i="2" s="1"/>
  <c r="GG149" i="4"/>
  <c r="GG150" i="2" s="1"/>
  <c r="FX140" i="4"/>
  <c r="FX141" i="2" s="1"/>
  <c r="FZ140" i="4"/>
  <c r="FZ141" i="2" s="1"/>
  <c r="GF140" i="4"/>
  <c r="GF141" i="2" s="1"/>
  <c r="GD140" i="4"/>
  <c r="GD141" i="2" s="1"/>
  <c r="GE140" i="4"/>
  <c r="GE141" i="2" s="1"/>
  <c r="FY140" i="4"/>
  <c r="FY141" i="2" s="1"/>
  <c r="GC136" i="4"/>
  <c r="GC137" i="2" s="1"/>
  <c r="GG136" i="4"/>
  <c r="GG137" i="2" s="1"/>
  <c r="GA101" i="4"/>
  <c r="GA102" i="2" s="1"/>
  <c r="GB101" i="4"/>
  <c r="GB102" i="2" s="1"/>
  <c r="GC159" i="4"/>
  <c r="GC160" i="2" s="1"/>
  <c r="GG159" i="4"/>
  <c r="GG160" i="2" s="1"/>
  <c r="GG117" i="4"/>
  <c r="GG118" i="2" s="1"/>
  <c r="GC117" i="4"/>
  <c r="GC118" i="2" s="1"/>
  <c r="FZ197" i="4"/>
  <c r="FZ198" i="2" s="1"/>
  <c r="GD197" i="4"/>
  <c r="GD198" i="2" s="1"/>
  <c r="GF197" i="4"/>
  <c r="GF198" i="2" s="1"/>
  <c r="FY197" i="4"/>
  <c r="FY198" i="2" s="1"/>
  <c r="FX197" i="4"/>
  <c r="FX198" i="2" s="1"/>
  <c r="GC181" i="4"/>
  <c r="GC182" i="2" s="1"/>
  <c r="GG181" i="4"/>
  <c r="GG182" i="2" s="1"/>
  <c r="GA173" i="4"/>
  <c r="GA174" i="2" s="1"/>
  <c r="GB173" i="4"/>
  <c r="GB174" i="2" s="1"/>
  <c r="GE169" i="4"/>
  <c r="GE170" i="2" s="1"/>
  <c r="FY169" i="4"/>
  <c r="FY170" i="2" s="1"/>
  <c r="GF169" i="4"/>
  <c r="GF170" i="2" s="1"/>
  <c r="GD169" i="4"/>
  <c r="GD170" i="2" s="1"/>
  <c r="FX169" i="4"/>
  <c r="FX170" i="2" s="1"/>
  <c r="FZ169" i="4"/>
  <c r="FZ170" i="2" s="1"/>
  <c r="FZ165" i="4"/>
  <c r="FZ166" i="2" s="1"/>
  <c r="GB157" i="4"/>
  <c r="GB158" i="2" s="1"/>
  <c r="GA157" i="4"/>
  <c r="GA158" i="2" s="1"/>
  <c r="FY146" i="4"/>
  <c r="FY147" i="2" s="1"/>
  <c r="FX146" i="4"/>
  <c r="FX147" i="2" s="1"/>
  <c r="FZ146" i="4"/>
  <c r="FZ147" i="2" s="1"/>
  <c r="GD146" i="4"/>
  <c r="GD147" i="2" s="1"/>
  <c r="GE146" i="4"/>
  <c r="GE147" i="2" s="1"/>
  <c r="GF146" i="4"/>
  <c r="GF147" i="2" s="1"/>
  <c r="GC142" i="4"/>
  <c r="GC143" i="2" s="1"/>
  <c r="GG142" i="4"/>
  <c r="GG143" i="2" s="1"/>
  <c r="FX136" i="4"/>
  <c r="FX137" i="2" s="1"/>
  <c r="FZ136" i="4"/>
  <c r="FZ137" i="2" s="1"/>
  <c r="GD136" i="4"/>
  <c r="GD137" i="2" s="1"/>
  <c r="GF136" i="4"/>
  <c r="GF137" i="2" s="1"/>
  <c r="GE136" i="4"/>
  <c r="GE137" i="2" s="1"/>
  <c r="FY136" i="4"/>
  <c r="FY137" i="2" s="1"/>
  <c r="GG128" i="4"/>
  <c r="GG129" i="2" s="1"/>
  <c r="GC128" i="4"/>
  <c r="GC129" i="2" s="1"/>
  <c r="FY123" i="4"/>
  <c r="FY124" i="2" s="1"/>
  <c r="GE123" i="4"/>
  <c r="GE124" i="2" s="1"/>
  <c r="FX123" i="4"/>
  <c r="FX124" i="2" s="1"/>
  <c r="GF123" i="4"/>
  <c r="GF124" i="2" s="1"/>
  <c r="GD123" i="4"/>
  <c r="GD124" i="2" s="1"/>
  <c r="FZ123" i="4"/>
  <c r="FZ124" i="2" s="1"/>
  <c r="FY115" i="4"/>
  <c r="FY116" i="2" s="1"/>
  <c r="GE115" i="4"/>
  <c r="GE116" i="2" s="1"/>
  <c r="FX115" i="4"/>
  <c r="FX116" i="2" s="1"/>
  <c r="GF115" i="4"/>
  <c r="GF116" i="2" s="1"/>
  <c r="GD115" i="4"/>
  <c r="GD116" i="2" s="1"/>
  <c r="FZ115" i="4"/>
  <c r="FZ116" i="2" s="1"/>
  <c r="FY107" i="4"/>
  <c r="FY108" i="2" s="1"/>
  <c r="GE107" i="4"/>
  <c r="GE108" i="2" s="1"/>
  <c r="FX107" i="4"/>
  <c r="FX108" i="2" s="1"/>
  <c r="GF107" i="4"/>
  <c r="GF108" i="2" s="1"/>
  <c r="GD107" i="4"/>
  <c r="GD108" i="2" s="1"/>
  <c r="FZ107" i="4"/>
  <c r="FZ108" i="2" s="1"/>
  <c r="FY99" i="4"/>
  <c r="FY100" i="2" s="1"/>
  <c r="GE99" i="4"/>
  <c r="GE100" i="2" s="1"/>
  <c r="FX99" i="4"/>
  <c r="FX100" i="2" s="1"/>
  <c r="GF99" i="4"/>
  <c r="GF100" i="2" s="1"/>
  <c r="GD99" i="4"/>
  <c r="GD100" i="2" s="1"/>
  <c r="FZ99" i="4"/>
  <c r="FZ100" i="2" s="1"/>
  <c r="FZ127" i="8"/>
  <c r="GA127" i="8"/>
  <c r="FX174" i="4"/>
  <c r="FX175" i="2" s="1"/>
  <c r="GA174" i="4"/>
  <c r="GA175" i="2" s="1"/>
  <c r="GB174" i="4"/>
  <c r="GB175" i="2" s="1"/>
  <c r="GA151" i="4"/>
  <c r="GA152" i="2" s="1"/>
  <c r="GB151" i="4"/>
  <c r="GB152" i="2" s="1"/>
  <c r="GA130" i="4"/>
  <c r="GA131" i="2" s="1"/>
  <c r="GB130" i="4"/>
  <c r="GB131" i="2" s="1"/>
  <c r="FX112" i="4"/>
  <c r="FX113" i="2" s="1"/>
  <c r="GF112" i="4"/>
  <c r="GF113" i="2" s="1"/>
  <c r="FY112" i="4"/>
  <c r="FY113" i="2" s="1"/>
  <c r="GE112" i="4"/>
  <c r="GE113" i="2" s="1"/>
  <c r="FZ112" i="4"/>
  <c r="FZ113" i="2" s="1"/>
  <c r="GD112" i="4"/>
  <c r="GD113" i="2" s="1"/>
  <c r="FZ191" i="8"/>
  <c r="GF191" i="8"/>
  <c r="GB191" i="8"/>
  <c r="GC198" i="4"/>
  <c r="GC199" i="2" s="1"/>
  <c r="GG198" i="4"/>
  <c r="GG199" i="2" s="1"/>
  <c r="GC194" i="4"/>
  <c r="GC195" i="2" s="1"/>
  <c r="GG194" i="4"/>
  <c r="GG195" i="2" s="1"/>
  <c r="GD186" i="4"/>
  <c r="GD187" i="2" s="1"/>
  <c r="GC186" i="4"/>
  <c r="GC187" i="2" s="1"/>
  <c r="GG186" i="4"/>
  <c r="GG187" i="2" s="1"/>
  <c r="FY182" i="4"/>
  <c r="FY183" i="2" s="1"/>
  <c r="GC182" i="4"/>
  <c r="GC183" i="2" s="1"/>
  <c r="GG182" i="4"/>
  <c r="GG183" i="2" s="1"/>
  <c r="FZ178" i="4"/>
  <c r="FZ179" i="2" s="1"/>
  <c r="GE178" i="4"/>
  <c r="GE179" i="2" s="1"/>
  <c r="GF178" i="4"/>
  <c r="GF179" i="2" s="1"/>
  <c r="FY178" i="4"/>
  <c r="FY179" i="2" s="1"/>
  <c r="GD165" i="4"/>
  <c r="GD166" i="2" s="1"/>
  <c r="GC165" i="4"/>
  <c r="GC166" i="2" s="1"/>
  <c r="GG165" i="4"/>
  <c r="GG166" i="2" s="1"/>
  <c r="FY152" i="4"/>
  <c r="FY153" i="2" s="1"/>
  <c r="FX152" i="4"/>
  <c r="FX153" i="2" s="1"/>
  <c r="FZ152" i="4"/>
  <c r="FZ153" i="2" s="1"/>
  <c r="GD152" i="4"/>
  <c r="GD153" i="2" s="1"/>
  <c r="GF152" i="4"/>
  <c r="GF153" i="2" s="1"/>
  <c r="GE152" i="4"/>
  <c r="GE153" i="2" s="1"/>
  <c r="FY139" i="4"/>
  <c r="FY140" i="2" s="1"/>
  <c r="GE139" i="4"/>
  <c r="GE140" i="2" s="1"/>
  <c r="FX139" i="4"/>
  <c r="FX140" i="2" s="1"/>
  <c r="GF139" i="4"/>
  <c r="GF140" i="2" s="1"/>
  <c r="FZ139" i="4"/>
  <c r="FZ140" i="2" s="1"/>
  <c r="GD139" i="4"/>
  <c r="GD140" i="2" s="1"/>
  <c r="GC135" i="4"/>
  <c r="GC136" i="2" s="1"/>
  <c r="GG135" i="4"/>
  <c r="GG136" i="2" s="1"/>
  <c r="GD130" i="4"/>
  <c r="GD131" i="2" s="1"/>
  <c r="GC130" i="4"/>
  <c r="GC131" i="2" s="1"/>
  <c r="GG130" i="4"/>
  <c r="GG131" i="2" s="1"/>
  <c r="GA113" i="4"/>
  <c r="GA114" i="2" s="1"/>
  <c r="GB113" i="4"/>
  <c r="GB114" i="2" s="1"/>
  <c r="GG196" i="8"/>
  <c r="GA196" i="8"/>
  <c r="FZ196" i="8"/>
  <c r="GB173" i="8"/>
  <c r="GF173" i="8"/>
  <c r="GD121" i="4"/>
  <c r="GD122" i="2" s="1"/>
  <c r="FY121" i="4"/>
  <c r="FY122" i="2" s="1"/>
  <c r="FZ121" i="4"/>
  <c r="FZ122" i="2" s="1"/>
  <c r="FX121" i="4"/>
  <c r="FX122" i="2" s="1"/>
  <c r="GE121" i="4"/>
  <c r="GE122" i="2" s="1"/>
  <c r="GF121" i="4"/>
  <c r="GF122" i="2" s="1"/>
  <c r="GD117" i="4"/>
  <c r="GD118" i="2" s="1"/>
  <c r="FY117" i="4"/>
  <c r="FY118" i="2" s="1"/>
  <c r="FZ117" i="4"/>
  <c r="FZ118" i="2" s="1"/>
  <c r="GE117" i="4"/>
  <c r="GE118" i="2" s="1"/>
  <c r="FX117" i="4"/>
  <c r="FX118" i="2" s="1"/>
  <c r="GF117" i="4"/>
  <c r="GF118" i="2" s="1"/>
  <c r="GD113" i="4"/>
  <c r="GD114" i="2" s="1"/>
  <c r="FY113" i="4"/>
  <c r="FY114" i="2" s="1"/>
  <c r="FZ113" i="4"/>
  <c r="FZ114" i="2" s="1"/>
  <c r="GE113" i="4"/>
  <c r="GE114" i="2" s="1"/>
  <c r="FX113" i="4"/>
  <c r="FX114" i="2" s="1"/>
  <c r="GF113" i="4"/>
  <c r="GF114" i="2" s="1"/>
  <c r="GD109" i="4"/>
  <c r="GD110" i="2" s="1"/>
  <c r="FY109" i="4"/>
  <c r="FY110" i="2" s="1"/>
  <c r="FZ109" i="4"/>
  <c r="FZ110" i="2" s="1"/>
  <c r="GE109" i="4"/>
  <c r="GE110" i="2" s="1"/>
  <c r="FX109" i="4"/>
  <c r="FX110" i="2" s="1"/>
  <c r="GF109" i="4"/>
  <c r="GF110" i="2" s="1"/>
  <c r="GD105" i="4"/>
  <c r="GD106" i="2" s="1"/>
  <c r="FY105" i="4"/>
  <c r="FY106" i="2" s="1"/>
  <c r="FZ105" i="4"/>
  <c r="FZ106" i="2" s="1"/>
  <c r="GE105" i="4"/>
  <c r="GE106" i="2" s="1"/>
  <c r="FX105" i="4"/>
  <c r="FX106" i="2" s="1"/>
  <c r="GF105" i="4"/>
  <c r="GF106" i="2" s="1"/>
  <c r="GD101" i="4"/>
  <c r="GD102" i="2" s="1"/>
  <c r="FY101" i="4"/>
  <c r="FY102" i="2" s="1"/>
  <c r="FZ101" i="4"/>
  <c r="FZ102" i="2" s="1"/>
  <c r="FX101" i="4"/>
  <c r="FX102" i="2" s="1"/>
  <c r="GF101" i="4"/>
  <c r="GF102" i="2" s="1"/>
  <c r="FX199" i="8"/>
  <c r="FY199" i="8"/>
  <c r="GC199" i="8"/>
  <c r="GG199" i="8"/>
  <c r="FW199" i="8"/>
  <c r="GE199" i="8"/>
  <c r="GD199" i="8"/>
  <c r="FZ153" i="8"/>
  <c r="GA153" i="8"/>
  <c r="GG196" i="4"/>
  <c r="GG197" i="2" s="1"/>
  <c r="GC196" i="4"/>
  <c r="GC197" i="2" s="1"/>
  <c r="FZ187" i="4"/>
  <c r="FZ188" i="2" s="1"/>
  <c r="GE187" i="4"/>
  <c r="GE188" i="2" s="1"/>
  <c r="FY187" i="4"/>
  <c r="FY188" i="2" s="1"/>
  <c r="GF187" i="4"/>
  <c r="GF188" i="2" s="1"/>
  <c r="GE180" i="4"/>
  <c r="GE181" i="2" s="1"/>
  <c r="FX180" i="4"/>
  <c r="FX181" i="2" s="1"/>
  <c r="GF180" i="4"/>
  <c r="GF181" i="2" s="1"/>
  <c r="FY180" i="4"/>
  <c r="FY181" i="2" s="1"/>
  <c r="FZ180" i="4"/>
  <c r="FZ181" i="2" s="1"/>
  <c r="GD180" i="4"/>
  <c r="GD181" i="2" s="1"/>
  <c r="FY177" i="4"/>
  <c r="FY178" i="2" s="1"/>
  <c r="GF177" i="4"/>
  <c r="GF178" i="2" s="1"/>
  <c r="GE177" i="4"/>
  <c r="GE178" i="2" s="1"/>
  <c r="FX177" i="4"/>
  <c r="FX178" i="2" s="1"/>
  <c r="GD177" i="4"/>
  <c r="GD178" i="2" s="1"/>
  <c r="FZ177" i="4"/>
  <c r="FZ178" i="2" s="1"/>
  <c r="FY174" i="4"/>
  <c r="FY175" i="2" s="1"/>
  <c r="GG174" i="4"/>
  <c r="GG175" i="2" s="1"/>
  <c r="GC174" i="4"/>
  <c r="GC175" i="2" s="1"/>
  <c r="FY171" i="4"/>
  <c r="FY172" i="2" s="1"/>
  <c r="GG171" i="4"/>
  <c r="GG172" i="2" s="1"/>
  <c r="GC171" i="4"/>
  <c r="GC172" i="2" s="1"/>
  <c r="FX167" i="4"/>
  <c r="FX168" i="2" s="1"/>
  <c r="GA167" i="4"/>
  <c r="GA168" i="2" s="1"/>
  <c r="GB167" i="4"/>
  <c r="GB168" i="2" s="1"/>
  <c r="GC163" i="4"/>
  <c r="GC164" i="2" s="1"/>
  <c r="GG163" i="4"/>
  <c r="GG164" i="2" s="1"/>
  <c r="GA150" i="4"/>
  <c r="GA151" i="2" s="1"/>
  <c r="GB150" i="4"/>
  <c r="GB151" i="2" s="1"/>
  <c r="GA144" i="4"/>
  <c r="GA145" i="2" s="1"/>
  <c r="GB144" i="4"/>
  <c r="GB145" i="2" s="1"/>
  <c r="GB138" i="4"/>
  <c r="GB139" i="2" s="1"/>
  <c r="GA135" i="4"/>
  <c r="GA136" i="2" s="1"/>
  <c r="GB135" i="4"/>
  <c r="GB136" i="2" s="1"/>
  <c r="FY132" i="4"/>
  <c r="FY133" i="2" s="1"/>
  <c r="GD132" i="4"/>
  <c r="GD133" i="2" s="1"/>
  <c r="FZ132" i="4"/>
  <c r="FZ133" i="2" s="1"/>
  <c r="GF132" i="4"/>
  <c r="GF133" i="2" s="1"/>
  <c r="FX132" i="4"/>
  <c r="FX133" i="2" s="1"/>
  <c r="GE132" i="4"/>
  <c r="GE133" i="2" s="1"/>
  <c r="FY128" i="4"/>
  <c r="FY129" i="2" s="1"/>
  <c r="FX128" i="4"/>
  <c r="FX129" i="2" s="1"/>
  <c r="GF128" i="4"/>
  <c r="GF129" i="2" s="1"/>
  <c r="FZ128" i="4"/>
  <c r="FZ129" i="2" s="1"/>
  <c r="GD128" i="4"/>
  <c r="GD129" i="2" s="1"/>
  <c r="GE128" i="4"/>
  <c r="GE129" i="2" s="1"/>
  <c r="GA118" i="4"/>
  <c r="GA119" i="2" s="1"/>
  <c r="GA115" i="4"/>
  <c r="GA116" i="2" s="1"/>
  <c r="GB115" i="4"/>
  <c r="GB116" i="2" s="1"/>
  <c r="GA112" i="4"/>
  <c r="GA113" i="2" s="1"/>
  <c r="GB112" i="4"/>
  <c r="GB113" i="2" s="1"/>
  <c r="GA102" i="4"/>
  <c r="GA103" i="2" s="1"/>
  <c r="GA99" i="4"/>
  <c r="GA100" i="2" s="1"/>
  <c r="GB99" i="4"/>
  <c r="GB100" i="2" s="1"/>
  <c r="FZ157" i="8"/>
  <c r="GA157" i="8"/>
  <c r="GF150" i="8"/>
  <c r="GB150" i="8"/>
  <c r="FW139" i="8"/>
  <c r="GC139" i="8"/>
  <c r="GG139" i="8"/>
  <c r="GD139" i="8"/>
  <c r="GE139" i="8"/>
  <c r="FY139" i="8"/>
  <c r="FX139" i="8"/>
  <c r="FZ125" i="8"/>
  <c r="GA125" i="8"/>
  <c r="FZ199" i="8"/>
  <c r="GF199" i="8"/>
  <c r="GB199" i="8"/>
  <c r="GB178" i="8"/>
  <c r="GF178" i="8"/>
  <c r="FZ166" i="8"/>
  <c r="GA166" i="8"/>
  <c r="FZ150" i="8"/>
  <c r="GA150" i="8"/>
  <c r="FX136" i="8"/>
  <c r="GF136" i="8"/>
  <c r="GB136" i="8"/>
  <c r="FY200" i="8"/>
  <c r="FX200" i="8"/>
  <c r="GC200" i="8"/>
  <c r="GG200" i="8"/>
  <c r="GE200" i="8"/>
  <c r="GD200" i="8"/>
  <c r="FW200" i="8"/>
  <c r="FZ197" i="8"/>
  <c r="GA197" i="8"/>
  <c r="GA194" i="8"/>
  <c r="GG192" i="8"/>
  <c r="FZ192" i="8"/>
  <c r="GA192" i="8"/>
  <c r="GA186" i="8"/>
  <c r="FZ186" i="8"/>
  <c r="FY160" i="8"/>
  <c r="GG160" i="8"/>
  <c r="FW160" i="8"/>
  <c r="GD160" i="8"/>
  <c r="GC160" i="8"/>
  <c r="GE160" i="8"/>
  <c r="FX160" i="8"/>
  <c r="GB153" i="8"/>
  <c r="GF153" i="8"/>
  <c r="FZ119" i="8"/>
  <c r="GF119" i="8"/>
  <c r="GB119" i="8"/>
  <c r="FW191" i="8"/>
  <c r="GA191" i="8"/>
  <c r="FW187" i="8"/>
  <c r="FZ187" i="8"/>
  <c r="GA187" i="8"/>
  <c r="FZ178" i="8"/>
  <c r="GA178" i="8"/>
  <c r="GB175" i="8"/>
  <c r="GF175" i="8"/>
  <c r="GF169" i="8"/>
  <c r="FZ169" i="8"/>
  <c r="GA169" i="8"/>
  <c r="GE163" i="8"/>
  <c r="FZ159" i="8"/>
  <c r="GA159" i="8"/>
  <c r="GB156" i="8"/>
  <c r="GF156" i="8"/>
  <c r="FX125" i="8"/>
  <c r="GC125" i="8"/>
  <c r="GD125" i="8"/>
  <c r="GE125" i="8"/>
  <c r="GG125" i="8"/>
  <c r="FW125" i="8"/>
  <c r="GF118" i="8"/>
  <c r="GB118" i="8"/>
  <c r="GD188" i="8"/>
  <c r="FY188" i="8"/>
  <c r="GC188" i="8"/>
  <c r="GG188" i="8"/>
  <c r="FW188" i="8"/>
  <c r="GE188" i="8"/>
  <c r="GB181" i="8"/>
  <c r="FX177" i="8"/>
  <c r="FW177" i="8"/>
  <c r="GC177" i="8"/>
  <c r="GG177" i="8"/>
  <c r="GE177" i="8"/>
  <c r="GD177" i="8"/>
  <c r="FX173" i="8"/>
  <c r="FW173" i="8"/>
  <c r="GG173" i="8"/>
  <c r="GE173" i="8"/>
  <c r="GD173" i="8"/>
  <c r="GC173" i="8"/>
  <c r="FZ170" i="8"/>
  <c r="GA170" i="8"/>
  <c r="GG164" i="8"/>
  <c r="FZ164" i="8"/>
  <c r="GA164" i="8"/>
  <c r="GB160" i="8"/>
  <c r="GF160" i="8"/>
  <c r="GD138" i="8"/>
  <c r="FX138" i="8"/>
  <c r="FW138" i="8"/>
  <c r="GE138" i="8"/>
  <c r="FY138" i="8"/>
  <c r="GG138" i="8"/>
  <c r="GC138" i="8"/>
  <c r="FX151" i="8"/>
  <c r="FW151" i="8"/>
  <c r="GD151" i="8"/>
  <c r="GG151" i="8"/>
  <c r="GE151" i="8"/>
  <c r="GC151" i="8"/>
  <c r="FY151" i="8"/>
  <c r="FZ147" i="8"/>
  <c r="GD140" i="8"/>
  <c r="FY140" i="8"/>
  <c r="GC140" i="8"/>
  <c r="GG140" i="8"/>
  <c r="GE140" i="8"/>
  <c r="FW137" i="8"/>
  <c r="FZ137" i="8"/>
  <c r="GA137" i="8"/>
  <c r="GB135" i="8"/>
  <c r="GF135" i="8"/>
  <c r="FX147" i="8"/>
  <c r="FW147" i="8"/>
  <c r="GD147" i="8"/>
  <c r="GG147" i="8"/>
  <c r="GE147" i="8"/>
  <c r="GC147" i="8"/>
  <c r="FY147" i="8"/>
  <c r="GD144" i="8"/>
  <c r="GF144" i="8"/>
  <c r="GB144" i="8"/>
  <c r="GA135" i="8"/>
  <c r="FZ135" i="8"/>
  <c r="GB131" i="8"/>
  <c r="GF131" i="8"/>
  <c r="GC128" i="8"/>
  <c r="GB128" i="8"/>
  <c r="GF128" i="8"/>
  <c r="GB121" i="8"/>
  <c r="GF121" i="8"/>
  <c r="FY118" i="8"/>
  <c r="FX118" i="8"/>
  <c r="GE118" i="8"/>
  <c r="GD118" i="8"/>
  <c r="GG118" i="8"/>
  <c r="FW118" i="8"/>
  <c r="GC118" i="8"/>
  <c r="GF129" i="8"/>
  <c r="GB129" i="8"/>
  <c r="GF125" i="8"/>
  <c r="GB125" i="8"/>
  <c r="FZ121" i="8"/>
  <c r="GA121" i="8"/>
  <c r="GG111" i="8"/>
  <c r="FY111" i="8"/>
  <c r="GE111" i="8"/>
  <c r="GD111" i="8"/>
  <c r="GC111" i="8"/>
  <c r="FX111" i="8"/>
  <c r="FW103" i="8"/>
  <c r="FY103" i="8"/>
  <c r="GC103" i="8"/>
  <c r="GG103" i="8"/>
  <c r="FX103" i="8"/>
  <c r="GE103" i="8"/>
  <c r="GD103" i="8"/>
  <c r="GD108" i="8"/>
  <c r="GC108" i="8"/>
  <c r="FX108" i="8"/>
  <c r="FY108" i="8"/>
  <c r="FW108" i="8"/>
  <c r="GG108" i="8"/>
  <c r="GE108" i="8"/>
  <c r="GA106" i="8"/>
  <c r="FZ106" i="8"/>
  <c r="FX110" i="8"/>
  <c r="FW110" i="8"/>
  <c r="GD110" i="8"/>
  <c r="GC110" i="8"/>
  <c r="GE110" i="8"/>
  <c r="FY110" i="8"/>
  <c r="GG110" i="8"/>
  <c r="GD106" i="8"/>
  <c r="FW106" i="8"/>
  <c r="FX106" i="8"/>
  <c r="FY106" i="8"/>
  <c r="GC106" i="8"/>
  <c r="GG106" i="8"/>
  <c r="FZ104" i="8"/>
  <c r="GA104" i="8"/>
  <c r="GD97" i="8"/>
  <c r="FZ97" i="8"/>
  <c r="GA97" i="8"/>
  <c r="FW89" i="8"/>
  <c r="FX89" i="8"/>
  <c r="FY89" i="8"/>
  <c r="GD89" i="8"/>
  <c r="GC89" i="8"/>
  <c r="GE89" i="8"/>
  <c r="GG89" i="8"/>
  <c r="GB103" i="8"/>
  <c r="GF103" i="8"/>
  <c r="FY97" i="8"/>
  <c r="GE97" i="8"/>
  <c r="FX97" i="8"/>
  <c r="GG97" i="8"/>
  <c r="GC97" i="8"/>
  <c r="FW97" i="8"/>
  <c r="GB93" i="8"/>
  <c r="GF93" i="8"/>
  <c r="GB106" i="8"/>
  <c r="GF106" i="8"/>
  <c r="FZ103" i="8"/>
  <c r="GA103" i="8"/>
  <c r="FX88" i="8"/>
  <c r="GD88" i="8"/>
  <c r="GE88" i="8"/>
  <c r="FW88" i="8"/>
  <c r="FY88" i="8"/>
  <c r="GC88" i="8"/>
  <c r="GG88" i="8"/>
  <c r="GC93" i="8"/>
  <c r="FX93" i="8"/>
  <c r="GD93" i="8"/>
  <c r="FY93" i="8"/>
  <c r="GE93" i="8"/>
  <c r="GG93" i="8"/>
  <c r="GB95" i="8"/>
  <c r="GF95" i="8"/>
  <c r="GB89" i="8"/>
  <c r="GF89" i="8"/>
  <c r="FZ86" i="8"/>
  <c r="GA86" i="8"/>
  <c r="FZ88" i="8"/>
  <c r="GA88" i="8"/>
  <c r="HE183" i="2"/>
  <c r="FW181" i="2"/>
  <c r="HE175" i="2"/>
  <c r="HE167" i="2"/>
  <c r="FU143" i="2"/>
  <c r="FW103" i="2"/>
  <c r="HE111" i="2"/>
  <c r="FU111" i="2"/>
  <c r="HE100" i="2"/>
  <c r="HE90" i="2"/>
  <c r="GE175" i="4"/>
  <c r="GE176" i="2" s="1"/>
  <c r="GF175" i="4"/>
  <c r="GF176" i="2" s="1"/>
  <c r="GD175" i="4"/>
  <c r="GD176" i="2" s="1"/>
  <c r="FX165" i="4"/>
  <c r="FX166" i="2" s="1"/>
  <c r="GB165" i="4"/>
  <c r="GB166" i="2" s="1"/>
  <c r="GA165" i="4"/>
  <c r="GA166" i="2" s="1"/>
  <c r="GC143" i="4"/>
  <c r="GC144" i="2" s="1"/>
  <c r="GG143" i="4"/>
  <c r="GG144" i="2" s="1"/>
  <c r="FZ118" i="4"/>
  <c r="FZ119" i="2" s="1"/>
  <c r="GD118" i="4"/>
  <c r="GD119" i="2" s="1"/>
  <c r="FX118" i="4"/>
  <c r="FX119" i="2" s="1"/>
  <c r="GE118" i="4"/>
  <c r="GE119" i="2" s="1"/>
  <c r="FY118" i="4"/>
  <c r="FY119" i="2" s="1"/>
  <c r="GF118" i="4"/>
  <c r="GF119" i="2" s="1"/>
  <c r="GF200" i="8"/>
  <c r="GG195" i="4"/>
  <c r="GG196" i="2" s="1"/>
  <c r="FY191" i="4"/>
  <c r="FY192" i="2" s="1"/>
  <c r="GG191" i="4"/>
  <c r="GG192" i="2" s="1"/>
  <c r="GC191" i="4"/>
  <c r="GC192" i="2" s="1"/>
  <c r="GC183" i="4"/>
  <c r="GC184" i="2" s="1"/>
  <c r="GG183" i="4"/>
  <c r="GG184" i="2" s="1"/>
  <c r="FY179" i="4"/>
  <c r="FY180" i="2" s="1"/>
  <c r="GC179" i="4"/>
  <c r="GC180" i="2" s="1"/>
  <c r="GG179" i="4"/>
  <c r="GG180" i="2" s="1"/>
  <c r="GE174" i="4"/>
  <c r="GE175" i="2" s="1"/>
  <c r="FZ174" i="4"/>
  <c r="FZ175" i="2" s="1"/>
  <c r="GD174" i="4"/>
  <c r="GD175" i="2" s="1"/>
  <c r="GF174" i="4"/>
  <c r="GF175" i="2" s="1"/>
  <c r="GB162" i="4"/>
  <c r="GB163" i="2" s="1"/>
  <c r="GA162" i="4"/>
  <c r="GA163" i="2" s="1"/>
  <c r="GA156" i="4"/>
  <c r="GA157" i="2" s="1"/>
  <c r="GB156" i="4"/>
  <c r="GB157" i="2" s="1"/>
  <c r="GC152" i="4"/>
  <c r="GC153" i="2" s="1"/>
  <c r="GG152" i="4"/>
  <c r="GG153" i="2" s="1"/>
  <c r="FY148" i="4"/>
  <c r="FY149" i="2" s="1"/>
  <c r="GF148" i="4"/>
  <c r="GF149" i="2" s="1"/>
  <c r="GE148" i="4"/>
  <c r="GE149" i="2" s="1"/>
  <c r="FX148" i="4"/>
  <c r="FX149" i="2" s="1"/>
  <c r="FZ148" i="4"/>
  <c r="FZ149" i="2" s="1"/>
  <c r="GD148" i="4"/>
  <c r="GD149" i="2" s="1"/>
  <c r="FY143" i="4"/>
  <c r="FY144" i="2" s="1"/>
  <c r="FX143" i="4"/>
  <c r="FX144" i="2" s="1"/>
  <c r="GE143" i="4"/>
  <c r="GE144" i="2" s="1"/>
  <c r="FZ143" i="4"/>
  <c r="FZ144" i="2" s="1"/>
  <c r="GF143" i="4"/>
  <c r="GF144" i="2" s="1"/>
  <c r="GD143" i="4"/>
  <c r="GD144" i="2" s="1"/>
  <c r="GG139" i="4"/>
  <c r="GG140" i="2" s="1"/>
  <c r="GC139" i="4"/>
  <c r="GC140" i="2" s="1"/>
  <c r="GG131" i="4"/>
  <c r="GG132" i="2" s="1"/>
  <c r="GC131" i="4"/>
  <c r="GC132" i="2" s="1"/>
  <c r="GA127" i="4"/>
  <c r="GA128" i="2" s="1"/>
  <c r="GB127" i="4"/>
  <c r="GB128" i="2" s="1"/>
  <c r="GA109" i="4"/>
  <c r="GA110" i="2" s="1"/>
  <c r="GB109" i="4"/>
  <c r="GB110" i="2" s="1"/>
  <c r="GC100" i="4"/>
  <c r="GC101" i="2" s="1"/>
  <c r="GG100" i="4"/>
  <c r="GG101" i="2" s="1"/>
  <c r="FX198" i="8"/>
  <c r="GD198" i="8"/>
  <c r="FW198" i="8"/>
  <c r="GG198" i="8"/>
  <c r="GC198" i="8"/>
  <c r="GE198" i="8"/>
  <c r="FY198" i="8"/>
  <c r="GA168" i="8"/>
  <c r="FZ168" i="8"/>
  <c r="FY135" i="4"/>
  <c r="FY136" i="2" s="1"/>
  <c r="GE135" i="4"/>
  <c r="GE136" i="2" s="1"/>
  <c r="FX135" i="4"/>
  <c r="FX136" i="2" s="1"/>
  <c r="FZ135" i="4"/>
  <c r="FZ136" i="2" s="1"/>
  <c r="GD135" i="4"/>
  <c r="GD136" i="2" s="1"/>
  <c r="GF135" i="4"/>
  <c r="GF136" i="2" s="1"/>
  <c r="FY103" i="4"/>
  <c r="FY104" i="2" s="1"/>
  <c r="GE103" i="4"/>
  <c r="GE104" i="2" s="1"/>
  <c r="FX103" i="4"/>
  <c r="FX104" i="2" s="1"/>
  <c r="GD103" i="4"/>
  <c r="GD104" i="2" s="1"/>
  <c r="FZ103" i="4"/>
  <c r="FZ104" i="2" s="1"/>
  <c r="GF103" i="4"/>
  <c r="GF104" i="2" s="1"/>
  <c r="FX191" i="4"/>
  <c r="FX192" i="2" s="1"/>
  <c r="GB191" i="4"/>
  <c r="GB192" i="2" s="1"/>
  <c r="GA191" i="4"/>
  <c r="GA192" i="2" s="1"/>
  <c r="GC187" i="4"/>
  <c r="GC188" i="2" s="1"/>
  <c r="GG187" i="4"/>
  <c r="GG188" i="2" s="1"/>
  <c r="GA176" i="4"/>
  <c r="GA177" i="2" s="1"/>
  <c r="GB176" i="4"/>
  <c r="GB177" i="2" s="1"/>
  <c r="FZ172" i="4"/>
  <c r="FZ173" i="2" s="1"/>
  <c r="GF172" i="4"/>
  <c r="GF173" i="2" s="1"/>
  <c r="FX172" i="4"/>
  <c r="FX173" i="2" s="1"/>
  <c r="GE172" i="4"/>
  <c r="GE173" i="2" s="1"/>
  <c r="FY172" i="4"/>
  <c r="FY173" i="2" s="1"/>
  <c r="GD172" i="4"/>
  <c r="GD173" i="2" s="1"/>
  <c r="GA164" i="4"/>
  <c r="GA165" i="2" s="1"/>
  <c r="GB164" i="4"/>
  <c r="GB165" i="2" s="1"/>
  <c r="GG160" i="4"/>
  <c r="GG161" i="2" s="1"/>
  <c r="GC160" i="4"/>
  <c r="GC161" i="2" s="1"/>
  <c r="FY156" i="4"/>
  <c r="FY157" i="2" s="1"/>
  <c r="FX156" i="4"/>
  <c r="FX157" i="2" s="1"/>
  <c r="GF156" i="4"/>
  <c r="GF157" i="2" s="1"/>
  <c r="GE156" i="4"/>
  <c r="GE157" i="2" s="1"/>
  <c r="FZ156" i="4"/>
  <c r="FZ157" i="2" s="1"/>
  <c r="GD156" i="4"/>
  <c r="GD157" i="2" s="1"/>
  <c r="FZ149" i="4"/>
  <c r="FZ150" i="2" s="1"/>
  <c r="GD149" i="4"/>
  <c r="GD150" i="2" s="1"/>
  <c r="FY149" i="4"/>
  <c r="FY150" i="2" s="1"/>
  <c r="FX149" i="4"/>
  <c r="FX150" i="2" s="1"/>
  <c r="GF149" i="4"/>
  <c r="GF150" i="2" s="1"/>
  <c r="FY141" i="4"/>
  <c r="FY142" i="2" s="1"/>
  <c r="FZ141" i="4"/>
  <c r="FZ142" i="2" s="1"/>
  <c r="GD141" i="4"/>
  <c r="GD142" i="2" s="1"/>
  <c r="FX141" i="4"/>
  <c r="FX142" i="2" s="1"/>
  <c r="GF141" i="4"/>
  <c r="GF142" i="2" s="1"/>
  <c r="GA131" i="4"/>
  <c r="GA132" i="2" s="1"/>
  <c r="GB131" i="4"/>
  <c r="GB132" i="2" s="1"/>
  <c r="FZ122" i="4"/>
  <c r="FZ123" i="2" s="1"/>
  <c r="GD122" i="4"/>
  <c r="GD123" i="2" s="1"/>
  <c r="FX122" i="4"/>
  <c r="FX123" i="2" s="1"/>
  <c r="GE122" i="4"/>
  <c r="GE123" i="2" s="1"/>
  <c r="GF122" i="4"/>
  <c r="GF123" i="2" s="1"/>
  <c r="FY122" i="4"/>
  <c r="FY123" i="2" s="1"/>
  <c r="FZ114" i="4"/>
  <c r="FZ115" i="2" s="1"/>
  <c r="GD114" i="4"/>
  <c r="GD115" i="2" s="1"/>
  <c r="FX114" i="4"/>
  <c r="FX115" i="2" s="1"/>
  <c r="GE114" i="4"/>
  <c r="GE115" i="2" s="1"/>
  <c r="GF114" i="4"/>
  <c r="GF115" i="2" s="1"/>
  <c r="FY114" i="4"/>
  <c r="FY115" i="2" s="1"/>
  <c r="FZ106" i="4"/>
  <c r="FZ107" i="2" s="1"/>
  <c r="GD106" i="4"/>
  <c r="GD107" i="2" s="1"/>
  <c r="FX106" i="4"/>
  <c r="FX107" i="2" s="1"/>
  <c r="GE106" i="4"/>
  <c r="GE107" i="2" s="1"/>
  <c r="FY106" i="4"/>
  <c r="FY107" i="2" s="1"/>
  <c r="GF106" i="4"/>
  <c r="GF107" i="2" s="1"/>
  <c r="GB190" i="8"/>
  <c r="GF190" i="8"/>
  <c r="FZ163" i="8"/>
  <c r="GA163" i="8"/>
  <c r="GA184" i="4"/>
  <c r="GA185" i="2" s="1"/>
  <c r="GC172" i="4"/>
  <c r="GC173" i="2" s="1"/>
  <c r="GG172" i="4"/>
  <c r="GG173" i="2" s="1"/>
  <c r="FY160" i="4"/>
  <c r="FY161" i="2" s="1"/>
  <c r="GF160" i="4"/>
  <c r="GF161" i="2" s="1"/>
  <c r="GE160" i="4"/>
  <c r="GE161" i="2" s="1"/>
  <c r="FX160" i="4"/>
  <c r="FX161" i="2" s="1"/>
  <c r="FZ160" i="4"/>
  <c r="FZ161" i="2" s="1"/>
  <c r="GD160" i="4"/>
  <c r="GD161" i="2" s="1"/>
  <c r="FZ110" i="4"/>
  <c r="FZ111" i="2" s="1"/>
  <c r="GD110" i="4"/>
  <c r="GD111" i="2" s="1"/>
  <c r="FX110" i="4"/>
  <c r="FX111" i="2" s="1"/>
  <c r="GE110" i="4"/>
  <c r="GE111" i="2" s="1"/>
  <c r="FY110" i="4"/>
  <c r="FY111" i="2" s="1"/>
  <c r="GF110" i="4"/>
  <c r="GF111" i="2" s="1"/>
  <c r="GG172" i="8"/>
  <c r="GB172" i="8"/>
  <c r="GF172" i="8"/>
  <c r="GA189" i="4"/>
  <c r="GA190" i="2" s="1"/>
  <c r="GB189" i="4"/>
  <c r="GB190" i="2" s="1"/>
  <c r="FY185" i="4"/>
  <c r="FY186" i="2" s="1"/>
  <c r="GF185" i="4"/>
  <c r="GF186" i="2" s="1"/>
  <c r="GD185" i="4"/>
  <c r="GD186" i="2" s="1"/>
  <c r="FX185" i="4"/>
  <c r="FX186" i="2" s="1"/>
  <c r="GE185" i="4"/>
  <c r="GE186" i="2" s="1"/>
  <c r="FZ185" i="4"/>
  <c r="FZ186" i="2" s="1"/>
  <c r="GA181" i="4"/>
  <c r="GA182" i="2" s="1"/>
  <c r="GB181" i="4"/>
  <c r="GB182" i="2" s="1"/>
  <c r="GC177" i="4"/>
  <c r="GC178" i="2" s="1"/>
  <c r="GG177" i="4"/>
  <c r="GG178" i="2" s="1"/>
  <c r="GE173" i="4"/>
  <c r="GE174" i="2" s="1"/>
  <c r="FY173" i="4"/>
  <c r="FY174" i="2" s="1"/>
  <c r="FZ173" i="4"/>
  <c r="FZ174" i="2" s="1"/>
  <c r="FX173" i="4"/>
  <c r="FX174" i="2" s="1"/>
  <c r="GF173" i="4"/>
  <c r="GF174" i="2" s="1"/>
  <c r="GD173" i="4"/>
  <c r="GD174" i="2" s="1"/>
  <c r="GA160" i="4"/>
  <c r="GA161" i="2" s="1"/>
  <c r="GB160" i="4"/>
  <c r="GB161" i="2" s="1"/>
  <c r="GG155" i="4"/>
  <c r="GG156" i="2" s="1"/>
  <c r="GC155" i="4"/>
  <c r="GC156" i="2" s="1"/>
  <c r="GC151" i="4"/>
  <c r="GC152" i="2" s="1"/>
  <c r="GG151" i="4"/>
  <c r="GG152" i="2" s="1"/>
  <c r="GA147" i="4"/>
  <c r="GA148" i="2" s="1"/>
  <c r="GB147" i="4"/>
  <c r="GB148" i="2" s="1"/>
  <c r="FY142" i="4"/>
  <c r="FY143" i="2" s="1"/>
  <c r="FZ142" i="4"/>
  <c r="FZ143" i="2" s="1"/>
  <c r="GD142" i="4"/>
  <c r="GD143" i="2" s="1"/>
  <c r="FX142" i="4"/>
  <c r="FX143" i="2" s="1"/>
  <c r="GE142" i="4"/>
  <c r="GE143" i="2" s="1"/>
  <c r="GF142" i="4"/>
  <c r="GF143" i="2" s="1"/>
  <c r="GC138" i="4"/>
  <c r="GC139" i="2" s="1"/>
  <c r="GG138" i="4"/>
  <c r="GG139" i="2" s="1"/>
  <c r="GA129" i="4"/>
  <c r="GA130" i="2" s="1"/>
  <c r="GB129" i="4"/>
  <c r="GB130" i="2" s="1"/>
  <c r="GD125" i="4"/>
  <c r="GD126" i="2" s="1"/>
  <c r="GG125" i="4"/>
  <c r="GG126" i="2" s="1"/>
  <c r="GC125" i="4"/>
  <c r="GC126" i="2" s="1"/>
  <c r="GA121" i="4"/>
  <c r="GA122" i="2" s="1"/>
  <c r="GB121" i="4"/>
  <c r="GB122" i="2" s="1"/>
  <c r="GC124" i="4"/>
  <c r="GC125" i="2" s="1"/>
  <c r="GG124" i="4"/>
  <c r="GG125" i="2" s="1"/>
  <c r="GC120" i="4"/>
  <c r="GC121" i="2" s="1"/>
  <c r="GG120" i="4"/>
  <c r="GG121" i="2" s="1"/>
  <c r="GC116" i="4"/>
  <c r="GC117" i="2" s="1"/>
  <c r="GG116" i="4"/>
  <c r="GG117" i="2" s="1"/>
  <c r="GC112" i="4"/>
  <c r="GC113" i="2" s="1"/>
  <c r="GG112" i="4"/>
  <c r="GG113" i="2" s="1"/>
  <c r="GC108" i="4"/>
  <c r="GC109" i="2" s="1"/>
  <c r="GG108" i="4"/>
  <c r="GG109" i="2" s="1"/>
  <c r="GC104" i="4"/>
  <c r="GC105" i="2" s="1"/>
  <c r="GG104" i="4"/>
  <c r="GG105" i="2" s="1"/>
  <c r="GA100" i="4"/>
  <c r="GA101" i="2" s="1"/>
  <c r="GB100" i="4"/>
  <c r="GB101" i="2" s="1"/>
  <c r="FX197" i="8"/>
  <c r="GE197" i="8"/>
  <c r="FW197" i="8"/>
  <c r="GD197" i="8"/>
  <c r="GG197" i="8"/>
  <c r="GC197" i="8"/>
  <c r="FY197" i="8"/>
  <c r="GB185" i="8"/>
  <c r="GE174" i="8"/>
  <c r="FW174" i="8"/>
  <c r="GC174" i="8"/>
  <c r="GG174" i="8"/>
  <c r="FX174" i="8"/>
  <c r="GD174" i="8"/>
  <c r="FY174" i="8"/>
  <c r="GB198" i="4"/>
  <c r="GB199" i="2" s="1"/>
  <c r="GC195" i="4"/>
  <c r="GC196" i="2" s="1"/>
  <c r="GE193" i="4"/>
  <c r="GE194" i="2" s="1"/>
  <c r="GG193" i="4"/>
  <c r="GG194" i="2" s="1"/>
  <c r="GC193" i="4"/>
  <c r="GC194" i="2" s="1"/>
  <c r="GE190" i="4"/>
  <c r="GE191" i="2" s="1"/>
  <c r="FX190" i="4"/>
  <c r="FX191" i="2" s="1"/>
  <c r="GD190" i="4"/>
  <c r="GD191" i="2" s="1"/>
  <c r="GF190" i="4"/>
  <c r="GF191" i="2" s="1"/>
  <c r="FY190" i="4"/>
  <c r="FY191" i="2" s="1"/>
  <c r="FZ190" i="4"/>
  <c r="FZ191" i="2" s="1"/>
  <c r="GB184" i="4"/>
  <c r="GB185" i="2" s="1"/>
  <c r="FX176" i="4"/>
  <c r="FX177" i="2" s="1"/>
  <c r="FZ176" i="4"/>
  <c r="FZ177" i="2" s="1"/>
  <c r="GD176" i="4"/>
  <c r="GD177" i="2" s="1"/>
  <c r="GE176" i="4"/>
  <c r="GE177" i="2" s="1"/>
  <c r="FY176" i="4"/>
  <c r="FY177" i="2" s="1"/>
  <c r="GF176" i="4"/>
  <c r="GF177" i="2" s="1"/>
  <c r="GG173" i="4"/>
  <c r="GG174" i="2" s="1"/>
  <c r="GC173" i="4"/>
  <c r="GC174" i="2" s="1"/>
  <c r="FX170" i="4"/>
  <c r="FX171" i="2" s="1"/>
  <c r="GA170" i="4"/>
  <c r="GA171" i="2" s="1"/>
  <c r="GB170" i="4"/>
  <c r="GB171" i="2" s="1"/>
  <c r="GE166" i="4"/>
  <c r="GE167" i="2" s="1"/>
  <c r="FZ166" i="4"/>
  <c r="FZ167" i="2" s="1"/>
  <c r="GD166" i="4"/>
  <c r="GD167" i="2" s="1"/>
  <c r="GF166" i="4"/>
  <c r="GF167" i="2" s="1"/>
  <c r="FX162" i="4"/>
  <c r="FX163" i="2" s="1"/>
  <c r="GF162" i="4"/>
  <c r="GF163" i="2" s="1"/>
  <c r="FZ162" i="4"/>
  <c r="FZ163" i="2" s="1"/>
  <c r="GD162" i="4"/>
  <c r="GD163" i="2" s="1"/>
  <c r="GE162" i="4"/>
  <c r="GE163" i="2" s="1"/>
  <c r="FY162" i="4"/>
  <c r="FY163" i="2" s="1"/>
  <c r="GB159" i="4"/>
  <c r="GB160" i="2" s="1"/>
  <c r="FY157" i="4"/>
  <c r="FY158" i="2" s="1"/>
  <c r="FZ157" i="4"/>
  <c r="FZ158" i="2" s="1"/>
  <c r="GD157" i="4"/>
  <c r="GD158" i="2" s="1"/>
  <c r="GF157" i="4"/>
  <c r="GF158" i="2" s="1"/>
  <c r="GE157" i="4"/>
  <c r="GE158" i="2" s="1"/>
  <c r="FX157" i="4"/>
  <c r="FX158" i="2" s="1"/>
  <c r="FY154" i="4"/>
  <c r="FY155" i="2" s="1"/>
  <c r="FX154" i="4"/>
  <c r="FX155" i="2" s="1"/>
  <c r="GD154" i="4"/>
  <c r="GD155" i="2" s="1"/>
  <c r="GE154" i="4"/>
  <c r="GE155" i="2" s="1"/>
  <c r="GF154" i="4"/>
  <c r="GF155" i="2" s="1"/>
  <c r="GA149" i="4"/>
  <c r="GA150" i="2" s="1"/>
  <c r="GB149" i="4"/>
  <c r="GB150" i="2" s="1"/>
  <c r="GB146" i="4"/>
  <c r="GB147" i="2" s="1"/>
  <c r="GA143" i="4"/>
  <c r="GA144" i="2" s="1"/>
  <c r="GB143" i="4"/>
  <c r="GB144" i="2" s="1"/>
  <c r="GA134" i="4"/>
  <c r="GA135" i="2" s="1"/>
  <c r="FX131" i="4"/>
  <c r="FX132" i="2" s="1"/>
  <c r="GE131" i="4"/>
  <c r="GE132" i="2" s="1"/>
  <c r="GF131" i="4"/>
  <c r="GF132" i="2" s="1"/>
  <c r="FY131" i="4"/>
  <c r="FY132" i="2" s="1"/>
  <c r="FZ131" i="4"/>
  <c r="FZ132" i="2" s="1"/>
  <c r="GD131" i="4"/>
  <c r="GD132" i="2" s="1"/>
  <c r="FX127" i="4"/>
  <c r="FX128" i="2" s="1"/>
  <c r="FZ127" i="4"/>
  <c r="FZ128" i="2" s="1"/>
  <c r="GD127" i="4"/>
  <c r="GD128" i="2" s="1"/>
  <c r="GE127" i="4"/>
  <c r="GE128" i="2" s="1"/>
  <c r="GF127" i="4"/>
  <c r="GF128" i="2" s="1"/>
  <c r="FY127" i="4"/>
  <c r="FY128" i="2" s="1"/>
  <c r="GA124" i="4"/>
  <c r="GA125" i="2" s="1"/>
  <c r="GB124" i="4"/>
  <c r="GB125" i="2" s="1"/>
  <c r="GA114" i="4"/>
  <c r="GA115" i="2" s="1"/>
  <c r="GA111" i="4"/>
  <c r="GA112" i="2" s="1"/>
  <c r="GB111" i="4"/>
  <c r="GB112" i="2" s="1"/>
  <c r="GA108" i="4"/>
  <c r="GA109" i="2" s="1"/>
  <c r="GB108" i="4"/>
  <c r="GB109" i="2" s="1"/>
  <c r="GA198" i="8"/>
  <c r="GD186" i="8"/>
  <c r="GE186" i="8"/>
  <c r="FW186" i="8"/>
  <c r="GG186" i="8"/>
  <c r="GC186" i="8"/>
  <c r="FY186" i="8"/>
  <c r="FX186" i="8"/>
  <c r="GE170" i="8"/>
  <c r="FW170" i="8"/>
  <c r="GC170" i="8"/>
  <c r="GG170" i="8"/>
  <c r="FX170" i="8"/>
  <c r="GD170" i="8"/>
  <c r="FY170" i="8"/>
  <c r="FW163" i="8"/>
  <c r="FY163" i="8"/>
  <c r="GD163" i="8"/>
  <c r="GG163" i="8"/>
  <c r="FX163" i="8"/>
  <c r="GB137" i="8"/>
  <c r="GF137" i="8"/>
  <c r="GG123" i="8"/>
  <c r="FZ123" i="8"/>
  <c r="GA123" i="8"/>
  <c r="GF198" i="8"/>
  <c r="GB198" i="8"/>
  <c r="FX195" i="8"/>
  <c r="GG195" i="8"/>
  <c r="FW195" i="8"/>
  <c r="FY195" i="8"/>
  <c r="GC195" i="8"/>
  <c r="GE195" i="8"/>
  <c r="GD195" i="8"/>
  <c r="FZ189" i="8"/>
  <c r="GA189" i="8"/>
  <c r="GD185" i="8"/>
  <c r="FX185" i="8"/>
  <c r="GG185" i="8"/>
  <c r="FW185" i="8"/>
  <c r="FY185" i="8"/>
  <c r="GE185" i="8"/>
  <c r="GC185" i="8"/>
  <c r="FZ160" i="8"/>
  <c r="GA160" i="8"/>
  <c r="GF154" i="8"/>
  <c r="GB154" i="8"/>
  <c r="GB147" i="8"/>
  <c r="GF147" i="8"/>
  <c r="GE135" i="8"/>
  <c r="FW135" i="8"/>
  <c r="GD135" i="8"/>
  <c r="FY135" i="8"/>
  <c r="FX135" i="8"/>
  <c r="GC135" i="8"/>
  <c r="GG135" i="8"/>
  <c r="GD196" i="8"/>
  <c r="GB196" i="8"/>
  <c r="GF196" i="8"/>
  <c r="GF183" i="8"/>
  <c r="GD179" i="8"/>
  <c r="FZ179" i="8"/>
  <c r="GA179" i="8"/>
  <c r="FY175" i="8"/>
  <c r="GD175" i="8"/>
  <c r="FX175" i="8"/>
  <c r="GG175" i="8"/>
  <c r="GE175" i="8"/>
  <c r="GC175" i="8"/>
  <c r="FW158" i="8"/>
  <c r="GC158" i="8"/>
  <c r="GG158" i="8"/>
  <c r="FX158" i="8"/>
  <c r="GD158" i="8"/>
  <c r="FY158" i="8"/>
  <c r="GE158" i="8"/>
  <c r="FZ151" i="8"/>
  <c r="FX140" i="8"/>
  <c r="GF140" i="8"/>
  <c r="GB140" i="8"/>
  <c r="GD115" i="8"/>
  <c r="GE115" i="8"/>
  <c r="FW115" i="8"/>
  <c r="FY115" i="8"/>
  <c r="GC115" i="8"/>
  <c r="GG115" i="8"/>
  <c r="FX115" i="8"/>
  <c r="FZ190" i="8"/>
  <c r="GB183" i="8"/>
  <c r="FX181" i="8"/>
  <c r="GD181" i="8"/>
  <c r="FY181" i="8"/>
  <c r="GE181" i="8"/>
  <c r="GC181" i="8"/>
  <c r="GG181" i="8"/>
  <c r="FW181" i="8"/>
  <c r="GA177" i="8"/>
  <c r="FZ177" i="8"/>
  <c r="GA172" i="8"/>
  <c r="FZ172" i="8"/>
  <c r="FW166" i="8"/>
  <c r="GE166" i="8"/>
  <c r="FX166" i="8"/>
  <c r="GD166" i="8"/>
  <c r="FY166" i="8"/>
  <c r="GC166" i="8"/>
  <c r="GG166" i="8"/>
  <c r="FW162" i="8"/>
  <c r="GG162" i="8"/>
  <c r="GE162" i="8"/>
  <c r="FX162" i="8"/>
  <c r="GD162" i="8"/>
  <c r="FY162" i="8"/>
  <c r="GC162" i="8"/>
  <c r="GF158" i="8"/>
  <c r="GB155" i="8"/>
  <c r="GF155" i="8"/>
  <c r="GC153" i="8"/>
  <c r="FX153" i="8"/>
  <c r="FY153" i="8"/>
  <c r="GD153" i="8"/>
  <c r="FW153" i="8"/>
  <c r="GG153" i="8"/>
  <c r="GE153" i="8"/>
  <c r="GB146" i="8"/>
  <c r="GF146" i="8"/>
  <c r="FX133" i="8"/>
  <c r="GD133" i="8"/>
  <c r="FW133" i="8"/>
  <c r="GC133" i="8"/>
  <c r="GE133" i="8"/>
  <c r="GG133" i="8"/>
  <c r="FY133" i="8"/>
  <c r="FY191" i="8"/>
  <c r="GC191" i="8"/>
  <c r="GG191" i="8"/>
  <c r="GD191" i="8"/>
  <c r="FX191" i="8"/>
  <c r="GE191" i="8"/>
  <c r="GD187" i="8"/>
  <c r="GE187" i="8"/>
  <c r="GG187" i="8"/>
  <c r="GC187" i="8"/>
  <c r="GA184" i="8"/>
  <c r="FZ184" i="8"/>
  <c r="FW180" i="8"/>
  <c r="GE180" i="8"/>
  <c r="FY180" i="8"/>
  <c r="GG180" i="8"/>
  <c r="GC180" i="8"/>
  <c r="GD180" i="8"/>
  <c r="FX180" i="8"/>
  <c r="GD176" i="8"/>
  <c r="FW176" i="8"/>
  <c r="GE176" i="8"/>
  <c r="FY176" i="8"/>
  <c r="GC176" i="8"/>
  <c r="GG176" i="8"/>
  <c r="FX176" i="8"/>
  <c r="FW172" i="8"/>
  <c r="GE172" i="8"/>
  <c r="FY172" i="8"/>
  <c r="GC172" i="8"/>
  <c r="FX172" i="8"/>
  <c r="GD172" i="8"/>
  <c r="FX169" i="8"/>
  <c r="GE169" i="8"/>
  <c r="GD169" i="8"/>
  <c r="FW169" i="8"/>
  <c r="GC169" i="8"/>
  <c r="GG169" i="8"/>
  <c r="FX159" i="8"/>
  <c r="FW159" i="8"/>
  <c r="GD159" i="8"/>
  <c r="GC159" i="8"/>
  <c r="GG159" i="8"/>
  <c r="GE159" i="8"/>
  <c r="FY159" i="8"/>
  <c r="GA156" i="8"/>
  <c r="FZ156" i="8"/>
  <c r="FY152" i="8"/>
  <c r="GC152" i="8"/>
  <c r="GG152" i="8"/>
  <c r="FX152" i="8"/>
  <c r="GD152" i="8"/>
  <c r="GE152" i="8"/>
  <c r="GA145" i="8"/>
  <c r="FZ145" i="8"/>
  <c r="FX124" i="8"/>
  <c r="FY124" i="8"/>
  <c r="GG124" i="8"/>
  <c r="FW124" i="8"/>
  <c r="GC124" i="8"/>
  <c r="GE124" i="8"/>
  <c r="GD124" i="8"/>
  <c r="FX150" i="8"/>
  <c r="GE150" i="8"/>
  <c r="FW150" i="8"/>
  <c r="GG150" i="8"/>
  <c r="GC150" i="8"/>
  <c r="GD150" i="8"/>
  <c r="FY150" i="8"/>
  <c r="FX146" i="8"/>
  <c r="GD146" i="8"/>
  <c r="GG146" i="8"/>
  <c r="FW146" i="8"/>
  <c r="FY146" i="8"/>
  <c r="GC146" i="8"/>
  <c r="GE146" i="8"/>
  <c r="FZ143" i="8"/>
  <c r="GA143" i="8"/>
  <c r="GF133" i="8"/>
  <c r="GD123" i="8"/>
  <c r="FX123" i="8"/>
  <c r="FW123" i="8"/>
  <c r="FY123" i="8"/>
  <c r="GC123" i="8"/>
  <c r="GE123" i="8"/>
  <c r="GC104" i="8"/>
  <c r="GB104" i="8"/>
  <c r="GF104" i="8"/>
  <c r="GG149" i="8"/>
  <c r="GA149" i="8"/>
  <c r="FZ149" i="8"/>
  <c r="FW143" i="8"/>
  <c r="GD143" i="8"/>
  <c r="FX143" i="8"/>
  <c r="FY143" i="8"/>
  <c r="GC143" i="8"/>
  <c r="GG143" i="8"/>
  <c r="GB139" i="8"/>
  <c r="GF139" i="8"/>
  <c r="FX134" i="8"/>
  <c r="GD134" i="8"/>
  <c r="GG134" i="8"/>
  <c r="FW134" i="8"/>
  <c r="GC134" i="8"/>
  <c r="GE134" i="8"/>
  <c r="FY134" i="8"/>
  <c r="FW130" i="8"/>
  <c r="GE130" i="8"/>
  <c r="GC130" i="8"/>
  <c r="FX130" i="8"/>
  <c r="FY130" i="8"/>
  <c r="GG130" i="8"/>
  <c r="GD130" i="8"/>
  <c r="FY125" i="8"/>
  <c r="GB123" i="8"/>
  <c r="FZ109" i="8"/>
  <c r="GA109" i="8"/>
  <c r="GD131" i="8"/>
  <c r="FZ131" i="8"/>
  <c r="GA131" i="8"/>
  <c r="GA128" i="8"/>
  <c r="FZ128" i="8"/>
  <c r="FZ124" i="8"/>
  <c r="GA124" i="8"/>
  <c r="GB120" i="8"/>
  <c r="FZ117" i="8"/>
  <c r="GA117" i="8"/>
  <c r="FZ114" i="8"/>
  <c r="GB114" i="8"/>
  <c r="GF114" i="8"/>
  <c r="GA102" i="8"/>
  <c r="FZ102" i="8"/>
  <c r="GB92" i="8"/>
  <c r="GF92" i="8"/>
  <c r="GD114" i="8"/>
  <c r="FW114" i="8"/>
  <c r="GE114" i="8"/>
  <c r="FX114" i="8"/>
  <c r="FY114" i="8"/>
  <c r="GG114" i="8"/>
  <c r="GC114" i="8"/>
  <c r="GB111" i="8"/>
  <c r="GF111" i="8"/>
  <c r="FY100" i="8"/>
  <c r="GG100" i="8"/>
  <c r="GC100" i="8"/>
  <c r="FX100" i="8"/>
  <c r="GD100" i="8"/>
  <c r="FW100" i="8"/>
  <c r="GE100" i="8"/>
  <c r="FZ113" i="8"/>
  <c r="GA113" i="8"/>
  <c r="FX101" i="8"/>
  <c r="FY101" i="8"/>
  <c r="FW101" i="8"/>
  <c r="GC101" i="8"/>
  <c r="GE101" i="8"/>
  <c r="GG101" i="8"/>
  <c r="GD101" i="8"/>
  <c r="GA95" i="8"/>
  <c r="FZ95" i="8"/>
  <c r="GF87" i="8"/>
  <c r="GB87" i="8"/>
  <c r="GB100" i="8"/>
  <c r="GF100" i="8"/>
  <c r="GB105" i="8"/>
  <c r="GF105" i="8"/>
  <c r="GB102" i="8"/>
  <c r="GF102" i="8"/>
  <c r="FW99" i="8"/>
  <c r="FY99" i="8"/>
  <c r="GG99" i="8"/>
  <c r="FX99" i="8"/>
  <c r="GE99" i="8"/>
  <c r="GD99" i="8"/>
  <c r="GB94" i="8"/>
  <c r="GF94" i="8"/>
  <c r="FZ96" i="8"/>
  <c r="GA96" i="8"/>
  <c r="GD92" i="8"/>
  <c r="FW92" i="8"/>
  <c r="GG92" i="8"/>
  <c r="FX92" i="8"/>
  <c r="FY92" i="8"/>
  <c r="GC92" i="8"/>
  <c r="FZ87" i="8"/>
  <c r="GA87" i="8"/>
  <c r="GF88" i="8"/>
  <c r="GB88" i="8"/>
  <c r="GB91" i="8"/>
  <c r="GF91" i="8"/>
  <c r="GA117" i="4"/>
  <c r="GA118" i="2" s="1"/>
  <c r="GB117" i="4"/>
  <c r="GB118" i="2" s="1"/>
  <c r="GD167" i="8"/>
  <c r="FX167" i="8"/>
  <c r="FY167" i="8"/>
  <c r="GG167" i="8"/>
  <c r="GC167" i="8"/>
  <c r="GE167" i="8"/>
  <c r="GG188" i="4"/>
  <c r="GG189" i="2" s="1"/>
  <c r="GC188" i="4"/>
  <c r="GC189" i="2" s="1"/>
  <c r="FY150" i="4"/>
  <c r="FY151" i="2" s="1"/>
  <c r="FZ150" i="4"/>
  <c r="FZ151" i="2" s="1"/>
  <c r="GD150" i="4"/>
  <c r="GD151" i="2" s="1"/>
  <c r="GE150" i="4"/>
  <c r="GE151" i="2" s="1"/>
  <c r="FX150" i="4"/>
  <c r="FX151" i="2" s="1"/>
  <c r="GF150" i="4"/>
  <c r="GF151" i="2" s="1"/>
  <c r="GA132" i="4"/>
  <c r="GA133" i="2" s="1"/>
  <c r="GB132" i="4"/>
  <c r="GB133" i="2" s="1"/>
  <c r="GA195" i="4"/>
  <c r="GA196" i="2" s="1"/>
  <c r="GB195" i="4"/>
  <c r="GB196" i="2" s="1"/>
  <c r="GA185" i="4"/>
  <c r="GA186" i="2" s="1"/>
  <c r="GB185" i="4"/>
  <c r="GB186" i="2" s="1"/>
  <c r="FX179" i="4"/>
  <c r="FX180" i="2" s="1"/>
  <c r="GA179" i="4"/>
  <c r="GA180" i="2" s="1"/>
  <c r="GB179" i="4"/>
  <c r="GB180" i="2" s="1"/>
  <c r="FY175" i="4"/>
  <c r="FY176" i="2" s="1"/>
  <c r="GC175" i="4"/>
  <c r="GC176" i="2" s="1"/>
  <c r="GG175" i="4"/>
  <c r="GG176" i="2" s="1"/>
  <c r="FX171" i="4"/>
  <c r="FX172" i="2" s="1"/>
  <c r="GA171" i="4"/>
  <c r="GA172" i="2" s="1"/>
  <c r="GB171" i="4"/>
  <c r="GB172" i="2" s="1"/>
  <c r="GE167" i="4"/>
  <c r="GE168" i="2" s="1"/>
  <c r="GD167" i="4"/>
  <c r="GD168" i="2" s="1"/>
  <c r="GF167" i="4"/>
  <c r="GF168" i="2" s="1"/>
  <c r="FY163" i="4"/>
  <c r="FY164" i="2" s="1"/>
  <c r="GF163" i="4"/>
  <c r="GF164" i="2" s="1"/>
  <c r="GE163" i="4"/>
  <c r="GE164" i="2" s="1"/>
  <c r="GD163" i="4"/>
  <c r="GD164" i="2" s="1"/>
  <c r="FZ163" i="4"/>
  <c r="FZ164" i="2" s="1"/>
  <c r="FX159" i="4"/>
  <c r="FX160" i="2" s="1"/>
  <c r="GF159" i="4"/>
  <c r="GF160" i="2" s="1"/>
  <c r="FZ159" i="4"/>
  <c r="FZ160" i="2" s="1"/>
  <c r="GD159" i="4"/>
  <c r="GD160" i="2" s="1"/>
  <c r="GE159" i="4"/>
  <c r="GE160" i="2" s="1"/>
  <c r="FY159" i="4"/>
  <c r="FY160" i="2" s="1"/>
  <c r="GC154" i="4"/>
  <c r="GC155" i="2" s="1"/>
  <c r="GG154" i="4"/>
  <c r="GG155" i="2" s="1"/>
  <c r="GC144" i="4"/>
  <c r="GC145" i="2" s="1"/>
  <c r="GG144" i="4"/>
  <c r="GG145" i="2" s="1"/>
  <c r="GA139" i="4"/>
  <c r="GA140" i="2" s="1"/>
  <c r="GB139" i="4"/>
  <c r="GB140" i="2" s="1"/>
  <c r="FY134" i="4"/>
  <c r="FY135" i="2" s="1"/>
  <c r="FZ134" i="4"/>
  <c r="FZ135" i="2" s="1"/>
  <c r="FX134" i="4"/>
  <c r="FX135" i="2" s="1"/>
  <c r="GD134" i="4"/>
  <c r="GD135" i="2" s="1"/>
  <c r="GF134" i="4"/>
  <c r="GF135" i="2" s="1"/>
  <c r="GE134" i="4"/>
  <c r="GE135" i="2" s="1"/>
  <c r="FX126" i="4"/>
  <c r="FX127" i="2" s="1"/>
  <c r="FY126" i="4"/>
  <c r="FY127" i="2" s="1"/>
  <c r="GD126" i="4"/>
  <c r="GD127" i="2" s="1"/>
  <c r="GE126" i="4"/>
  <c r="GE127" i="2" s="1"/>
  <c r="GF126" i="4"/>
  <c r="GF127" i="2" s="1"/>
  <c r="GG121" i="4"/>
  <c r="GG122" i="2" s="1"/>
  <c r="GC121" i="4"/>
  <c r="GC122" i="2" s="1"/>
  <c r="GG113" i="4"/>
  <c r="GG114" i="2" s="1"/>
  <c r="GC113" i="4"/>
  <c r="GC114" i="2" s="1"/>
  <c r="GG105" i="4"/>
  <c r="GG106" i="2" s="1"/>
  <c r="GC105" i="4"/>
  <c r="GC106" i="2" s="1"/>
  <c r="GA182" i="4"/>
  <c r="GA183" i="2" s="1"/>
  <c r="GB182" i="4"/>
  <c r="GB183" i="2" s="1"/>
  <c r="FY147" i="4"/>
  <c r="FY148" i="2" s="1"/>
  <c r="GF147" i="4"/>
  <c r="GF148" i="2" s="1"/>
  <c r="GE147" i="4"/>
  <c r="GE148" i="2" s="1"/>
  <c r="FX147" i="4"/>
  <c r="FX148" i="2" s="1"/>
  <c r="FZ147" i="4"/>
  <c r="FZ148" i="2" s="1"/>
  <c r="GD147" i="4"/>
  <c r="GD148" i="2" s="1"/>
  <c r="GA125" i="4"/>
  <c r="GA126" i="2" s="1"/>
  <c r="GB125" i="4"/>
  <c r="GB126" i="2" s="1"/>
  <c r="FX104" i="4"/>
  <c r="FX105" i="2" s="1"/>
  <c r="GF104" i="4"/>
  <c r="GF105" i="2" s="1"/>
  <c r="FY104" i="4"/>
  <c r="FY105" i="2" s="1"/>
  <c r="GD104" i="4"/>
  <c r="GD105" i="2" s="1"/>
  <c r="GE104" i="4"/>
  <c r="GE105" i="2" s="1"/>
  <c r="FZ104" i="4"/>
  <c r="FZ105" i="2" s="1"/>
  <c r="GC168" i="8"/>
  <c r="GB168" i="8"/>
  <c r="GF168" i="8"/>
  <c r="GA196" i="4"/>
  <c r="GA197" i="2" s="1"/>
  <c r="GB196" i="4"/>
  <c r="GB197" i="2" s="1"/>
  <c r="GA192" i="4"/>
  <c r="GA193" i="2" s="1"/>
  <c r="GB192" i="4"/>
  <c r="GB193" i="2" s="1"/>
  <c r="GC184" i="4"/>
  <c r="GC185" i="2" s="1"/>
  <c r="GG184" i="4"/>
  <c r="GG185" i="2" s="1"/>
  <c r="GE171" i="4"/>
  <c r="GE172" i="2" s="1"/>
  <c r="GD171" i="4"/>
  <c r="GD172" i="2" s="1"/>
  <c r="GF171" i="4"/>
  <c r="GF172" i="2" s="1"/>
  <c r="GA158" i="4"/>
  <c r="GA159" i="2" s="1"/>
  <c r="GB158" i="4"/>
  <c r="GB159" i="2" s="1"/>
  <c r="GA154" i="4"/>
  <c r="GA155" i="2" s="1"/>
  <c r="GB154" i="4"/>
  <c r="GB155" i="2" s="1"/>
  <c r="GC150" i="4"/>
  <c r="GC151" i="2" s="1"/>
  <c r="GG150" i="4"/>
  <c r="GG151" i="2" s="1"/>
  <c r="GE145" i="4"/>
  <c r="GE146" i="2" s="1"/>
  <c r="GC145" i="4"/>
  <c r="GC146" i="2" s="1"/>
  <c r="GG145" i="4"/>
  <c r="GG146" i="2" s="1"/>
  <c r="GA137" i="4"/>
  <c r="GA138" i="2" s="1"/>
  <c r="GB137" i="4"/>
  <c r="GB138" i="2" s="1"/>
  <c r="GC132" i="4"/>
  <c r="GC133" i="2" s="1"/>
  <c r="GG132" i="4"/>
  <c r="GG133" i="2" s="1"/>
  <c r="GA128" i="4"/>
  <c r="GA129" i="2" s="1"/>
  <c r="GB128" i="4"/>
  <c r="GB129" i="2" s="1"/>
  <c r="FX155" i="8"/>
  <c r="GD155" i="8"/>
  <c r="FW155" i="8"/>
  <c r="GG155" i="8"/>
  <c r="GE155" i="8"/>
  <c r="GC155" i="8"/>
  <c r="FY155" i="8"/>
  <c r="GC123" i="4"/>
  <c r="GC124" i="2" s="1"/>
  <c r="GG123" i="4"/>
  <c r="GG124" i="2" s="1"/>
  <c r="GG119" i="4"/>
  <c r="GG120" i="2" s="1"/>
  <c r="GC119" i="4"/>
  <c r="GC120" i="2" s="1"/>
  <c r="GG115" i="4"/>
  <c r="GG116" i="2" s="1"/>
  <c r="GC115" i="4"/>
  <c r="GC116" i="2" s="1"/>
  <c r="GG111" i="4"/>
  <c r="GG112" i="2" s="1"/>
  <c r="GC111" i="4"/>
  <c r="GC112" i="2" s="1"/>
  <c r="GG107" i="4"/>
  <c r="GG108" i="2" s="1"/>
  <c r="GC107" i="4"/>
  <c r="GC108" i="2" s="1"/>
  <c r="GG103" i="4"/>
  <c r="GG104" i="2" s="1"/>
  <c r="GC103" i="4"/>
  <c r="GC104" i="2" s="1"/>
  <c r="GG99" i="4"/>
  <c r="GG100" i="2" s="1"/>
  <c r="GC99" i="4"/>
  <c r="GC100" i="2" s="1"/>
  <c r="GA182" i="8"/>
  <c r="FZ182" i="8"/>
  <c r="FW144" i="8"/>
  <c r="FZ144" i="8"/>
  <c r="GA144" i="8"/>
  <c r="FY122" i="8"/>
  <c r="GE122" i="8"/>
  <c r="FW122" i="8"/>
  <c r="GD122" i="8"/>
  <c r="FX122" i="8"/>
  <c r="GG122" i="8"/>
  <c r="GC122" i="8"/>
  <c r="GG192" i="4"/>
  <c r="GG193" i="2" s="1"/>
  <c r="GC192" i="4"/>
  <c r="GC193" i="2" s="1"/>
  <c r="FY189" i="4"/>
  <c r="FY190" i="2" s="1"/>
  <c r="GE189" i="4"/>
  <c r="GE190" i="2" s="1"/>
  <c r="FZ189" i="4"/>
  <c r="FZ190" i="2" s="1"/>
  <c r="GD189" i="4"/>
  <c r="GD190" i="2" s="1"/>
  <c r="GF189" i="4"/>
  <c r="GF190" i="2" s="1"/>
  <c r="FX189" i="4"/>
  <c r="FX190" i="2" s="1"/>
  <c r="GA169" i="4"/>
  <c r="GA170" i="2" s="1"/>
  <c r="GB169" i="4"/>
  <c r="GB170" i="2" s="1"/>
  <c r="FY165" i="4"/>
  <c r="FY166" i="2" s="1"/>
  <c r="GE165" i="4"/>
  <c r="GE166" i="2" s="1"/>
  <c r="GF165" i="4"/>
  <c r="GF166" i="2" s="1"/>
  <c r="GE161" i="4"/>
  <c r="GE162" i="2" s="1"/>
  <c r="GC161" i="4"/>
  <c r="GC162" i="2" s="1"/>
  <c r="GG161" i="4"/>
  <c r="GG162" i="2" s="1"/>
  <c r="GC156" i="4"/>
  <c r="GC157" i="2" s="1"/>
  <c r="GG156" i="4"/>
  <c r="GG157" i="2" s="1"/>
  <c r="GF151" i="4"/>
  <c r="GF152" i="2" s="1"/>
  <c r="GC148" i="4"/>
  <c r="GC149" i="2" s="1"/>
  <c r="GG148" i="4"/>
  <c r="GG149" i="2" s="1"/>
  <c r="FY137" i="4"/>
  <c r="FY138" i="2" s="1"/>
  <c r="GD137" i="4"/>
  <c r="GD138" i="2" s="1"/>
  <c r="FZ137" i="4"/>
  <c r="FZ138" i="2" s="1"/>
  <c r="GF137" i="4"/>
  <c r="GF138" i="2" s="1"/>
  <c r="FX137" i="4"/>
  <c r="FX138" i="2" s="1"/>
  <c r="FX130" i="4"/>
  <c r="FX131" i="2" s="1"/>
  <c r="FZ130" i="4"/>
  <c r="FZ131" i="2" s="1"/>
  <c r="GE130" i="4"/>
  <c r="GE131" i="2" s="1"/>
  <c r="GF130" i="4"/>
  <c r="GF131" i="2" s="1"/>
  <c r="FY130" i="4"/>
  <c r="FY131" i="2" s="1"/>
  <c r="GG126" i="4"/>
  <c r="GG127" i="2" s="1"/>
  <c r="GC126" i="4"/>
  <c r="GC127" i="2" s="1"/>
  <c r="GA123" i="4"/>
  <c r="GA124" i="2" s="1"/>
  <c r="GB123" i="4"/>
  <c r="GB124" i="2" s="1"/>
  <c r="GA120" i="4"/>
  <c r="GA121" i="2" s="1"/>
  <c r="GB120" i="4"/>
  <c r="GB121" i="2" s="1"/>
  <c r="GA107" i="4"/>
  <c r="GA108" i="2" s="1"/>
  <c r="GB107" i="4"/>
  <c r="GB108" i="2" s="1"/>
  <c r="GA104" i="4"/>
  <c r="GA105" i="2" s="1"/>
  <c r="GB104" i="4"/>
  <c r="GB105" i="2" s="1"/>
  <c r="FZ195" i="8"/>
  <c r="GB195" i="8"/>
  <c r="GF195" i="8"/>
  <c r="FX183" i="8"/>
  <c r="GE183" i="8"/>
  <c r="FY183" i="8"/>
  <c r="GG183" i="8"/>
  <c r="FW183" i="8"/>
  <c r="GC183" i="8"/>
  <c r="GB162" i="8"/>
  <c r="GF162" i="8"/>
  <c r="GB143" i="8"/>
  <c r="GF143" i="8"/>
  <c r="GF109" i="8"/>
  <c r="GB109" i="8"/>
  <c r="GB197" i="8"/>
  <c r="GF197" i="8"/>
  <c r="FX194" i="8"/>
  <c r="FW194" i="8"/>
  <c r="GD194" i="8"/>
  <c r="GC194" i="8"/>
  <c r="FY194" i="8"/>
  <c r="GG194" i="8"/>
  <c r="GE194" i="8"/>
  <c r="FX188" i="8"/>
  <c r="GF188" i="8"/>
  <c r="GB188" i="8"/>
  <c r="FY184" i="8"/>
  <c r="GC184" i="8"/>
  <c r="GE184" i="8"/>
  <c r="FW184" i="8"/>
  <c r="GD184" i="8"/>
  <c r="FX184" i="8"/>
  <c r="FY164" i="8"/>
  <c r="GC164" i="8"/>
  <c r="FX164" i="8"/>
  <c r="FW164" i="8"/>
  <c r="GE164" i="8"/>
  <c r="GB142" i="8"/>
  <c r="GF142" i="8"/>
  <c r="FZ129" i="8"/>
  <c r="GA129" i="8"/>
  <c r="GA195" i="8"/>
  <c r="FZ193" i="8"/>
  <c r="GA193" i="8"/>
  <c r="GB182" i="8"/>
  <c r="GF182" i="8"/>
  <c r="FZ174" i="8"/>
  <c r="GA174" i="8"/>
  <c r="GF165" i="8"/>
  <c r="GB165" i="8"/>
  <c r="GG156" i="8"/>
  <c r="FY156" i="8"/>
  <c r="GE156" i="8"/>
  <c r="GD156" i="8"/>
  <c r="GC156" i="8"/>
  <c r="FX156" i="8"/>
  <c r="FW156" i="8"/>
  <c r="FZ148" i="8"/>
  <c r="GB148" i="8"/>
  <c r="GF148" i="8"/>
  <c r="FX189" i="8"/>
  <c r="GE189" i="8"/>
  <c r="FW189" i="8"/>
  <c r="FY189" i="8"/>
  <c r="GD189" i="8"/>
  <c r="GG189" i="8"/>
  <c r="GC189" i="8"/>
  <c r="GA180" i="8"/>
  <c r="FZ180" i="8"/>
  <c r="FY171" i="8"/>
  <c r="FX171" i="8"/>
  <c r="GD171" i="8"/>
  <c r="GE171" i="8"/>
  <c r="GG171" i="8"/>
  <c r="GC171" i="8"/>
  <c r="GE168" i="8"/>
  <c r="FW168" i="8"/>
  <c r="FY168" i="8"/>
  <c r="FX168" i="8"/>
  <c r="GG168" i="8"/>
  <c r="GD168" i="8"/>
  <c r="GA165" i="8"/>
  <c r="FZ165" i="8"/>
  <c r="FZ161" i="8"/>
  <c r="GA161" i="8"/>
  <c r="FY157" i="8"/>
  <c r="FX157" i="8"/>
  <c r="GE157" i="8"/>
  <c r="GG157" i="8"/>
  <c r="GD157" i="8"/>
  <c r="GC157" i="8"/>
  <c r="FW157" i="8"/>
  <c r="FW152" i="8"/>
  <c r="GA152" i="8"/>
  <c r="GC144" i="8"/>
  <c r="FY144" i="8"/>
  <c r="FX144" i="8"/>
  <c r="GE144" i="8"/>
  <c r="GG144" i="8"/>
  <c r="FW140" i="8"/>
  <c r="FZ140" i="8"/>
  <c r="GA140" i="8"/>
  <c r="FX131" i="8"/>
  <c r="FW131" i="8"/>
  <c r="GC131" i="8"/>
  <c r="GE131" i="8"/>
  <c r="GG131" i="8"/>
  <c r="FY131" i="8"/>
  <c r="FX121" i="8"/>
  <c r="GE121" i="8"/>
  <c r="FY121" i="8"/>
  <c r="FW121" i="8"/>
  <c r="GC121" i="8"/>
  <c r="GD121" i="8"/>
  <c r="GG121" i="8"/>
  <c r="FX190" i="8"/>
  <c r="FW190" i="8"/>
  <c r="GD190" i="8"/>
  <c r="GG190" i="8"/>
  <c r="GE190" i="8"/>
  <c r="GC190" i="8"/>
  <c r="FY190" i="8"/>
  <c r="GB186" i="8"/>
  <c r="GF186" i="8"/>
  <c r="GD183" i="8"/>
  <c r="FZ183" i="8"/>
  <c r="GA183" i="8"/>
  <c r="FW175" i="8"/>
  <c r="FZ175" i="8"/>
  <c r="GA175" i="8"/>
  <c r="FW165" i="8"/>
  <c r="FY165" i="8"/>
  <c r="GD165" i="8"/>
  <c r="GE165" i="8"/>
  <c r="FX165" i="8"/>
  <c r="GC165" i="8"/>
  <c r="GG165" i="8"/>
  <c r="GC163" i="8"/>
  <c r="GB163" i="8"/>
  <c r="GF163" i="8"/>
  <c r="GE161" i="8"/>
  <c r="FW161" i="8"/>
  <c r="GC161" i="8"/>
  <c r="GG161" i="8"/>
  <c r="GD161" i="8"/>
  <c r="FY161" i="8"/>
  <c r="FX161" i="8"/>
  <c r="FZ158" i="8"/>
  <c r="GA158" i="8"/>
  <c r="FZ155" i="8"/>
  <c r="GA155" i="8"/>
  <c r="GD149" i="8"/>
  <c r="FY149" i="8"/>
  <c r="FX149" i="8"/>
  <c r="GC149" i="8"/>
  <c r="GE149" i="8"/>
  <c r="FW149" i="8"/>
  <c r="GB141" i="8"/>
  <c r="GF141" i="8"/>
  <c r="GF134" i="8"/>
  <c r="GA134" i="8"/>
  <c r="FZ134" i="8"/>
  <c r="GG112" i="8"/>
  <c r="GB112" i="8"/>
  <c r="GF112" i="8"/>
  <c r="GB149" i="8"/>
  <c r="GF149" i="8"/>
  <c r="GA142" i="8"/>
  <c r="FZ142" i="8"/>
  <c r="GD136" i="8"/>
  <c r="FY136" i="8"/>
  <c r="GC136" i="8"/>
  <c r="GE136" i="8"/>
  <c r="GG136" i="8"/>
  <c r="FZ130" i="8"/>
  <c r="GB130" i="8"/>
  <c r="GF130" i="8"/>
  <c r="GD142" i="8"/>
  <c r="FX142" i="8"/>
  <c r="GE142" i="8"/>
  <c r="GC142" i="8"/>
  <c r="FW142" i="8"/>
  <c r="GG142" i="8"/>
  <c r="FY142" i="8"/>
  <c r="GA138" i="8"/>
  <c r="FZ138" i="8"/>
  <c r="FZ133" i="8"/>
  <c r="GA133" i="8"/>
  <c r="FX117" i="8"/>
  <c r="GB117" i="8"/>
  <c r="GF117" i="8"/>
  <c r="GB127" i="8"/>
  <c r="GF127" i="8"/>
  <c r="GB116" i="8"/>
  <c r="GF116" i="8"/>
  <c r="GG117" i="8"/>
  <c r="GD117" i="8"/>
  <c r="GE117" i="8"/>
  <c r="GC117" i="8"/>
  <c r="FW117" i="8"/>
  <c r="GF113" i="8"/>
  <c r="GB113" i="8"/>
  <c r="FZ110" i="8"/>
  <c r="GA110" i="8"/>
  <c r="GA107" i="8"/>
  <c r="FZ107" i="8"/>
  <c r="GB97" i="8"/>
  <c r="GF97" i="8"/>
  <c r="FX116" i="8"/>
  <c r="FW116" i="8"/>
  <c r="GC116" i="8"/>
  <c r="GD116" i="8"/>
  <c r="FY116" i="8"/>
  <c r="GG116" i="8"/>
  <c r="GE116" i="8"/>
  <c r="FY112" i="8"/>
  <c r="GC112" i="8"/>
  <c r="GD112" i="8"/>
  <c r="FW112" i="8"/>
  <c r="FX112" i="8"/>
  <c r="GE112" i="8"/>
  <c r="GA94" i="8"/>
  <c r="FZ94" i="8"/>
  <c r="GC99" i="8"/>
  <c r="GB99" i="8"/>
  <c r="GF99" i="8"/>
  <c r="FZ92" i="8"/>
  <c r="GA92" i="8"/>
  <c r="GB107" i="8"/>
  <c r="GF107" i="8"/>
  <c r="FX104" i="8"/>
  <c r="FY104" i="8"/>
  <c r="GE104" i="8"/>
  <c r="GD104" i="8"/>
  <c r="FW104" i="8"/>
  <c r="GG104" i="8"/>
  <c r="FZ99" i="8"/>
  <c r="GA99" i="8"/>
  <c r="GD95" i="8"/>
  <c r="FW95" i="8"/>
  <c r="GG95" i="8"/>
  <c r="FX95" i="8"/>
  <c r="FY95" i="8"/>
  <c r="GC95" i="8"/>
  <c r="GA91" i="8"/>
  <c r="FZ91" i="8"/>
  <c r="GA101" i="8"/>
  <c r="FZ101" i="8"/>
  <c r="FW98" i="8"/>
  <c r="GD98" i="8"/>
  <c r="FY98" i="8"/>
  <c r="GC98" i="8"/>
  <c r="GG98" i="8"/>
  <c r="GE98" i="8"/>
  <c r="FX98" i="8"/>
  <c r="FW93" i="8"/>
  <c r="FZ93" i="8"/>
  <c r="GA93" i="8"/>
  <c r="GE95" i="8"/>
  <c r="FW90" i="8"/>
  <c r="GD90" i="8"/>
  <c r="FY90" i="8"/>
  <c r="GE90" i="8"/>
  <c r="GC90" i="8"/>
  <c r="FX90" i="8"/>
  <c r="GG90" i="8"/>
  <c r="FY86" i="8"/>
  <c r="GG86" i="8"/>
  <c r="GD86" i="8"/>
  <c r="GC86" i="8"/>
  <c r="FW86" i="8"/>
  <c r="FX86" i="8"/>
  <c r="GE86" i="8"/>
  <c r="FU180" i="2"/>
  <c r="FW168" i="2"/>
  <c r="FT172" i="2"/>
  <c r="HE160" i="2"/>
  <c r="HE185" i="2"/>
  <c r="HE152" i="2"/>
  <c r="FV151" i="2"/>
  <c r="FT160" i="2"/>
  <c r="FV157" i="2"/>
  <c r="FV149" i="2"/>
  <c r="HE135" i="2"/>
  <c r="FU140" i="2"/>
  <c r="FT135" i="2"/>
  <c r="HE131" i="2"/>
  <c r="FV122" i="2"/>
  <c r="FV120" i="2"/>
  <c r="FV112" i="2"/>
  <c r="HE105" i="2"/>
  <c r="FT105" i="2"/>
  <c r="HE97" i="2"/>
  <c r="FV100" i="2"/>
  <c r="HE91" i="2"/>
  <c r="FZ196" i="4"/>
  <c r="FZ197" i="2" s="1"/>
  <c r="FY196" i="4"/>
  <c r="FY197" i="2" s="1"/>
  <c r="GE196" i="4"/>
  <c r="GE197" i="2" s="1"/>
  <c r="FX196" i="4"/>
  <c r="FX197" i="2" s="1"/>
  <c r="GD196" i="4"/>
  <c r="GD197" i="2" s="1"/>
  <c r="GF196" i="4"/>
  <c r="GF197" i="2" s="1"/>
  <c r="GG180" i="4"/>
  <c r="GG181" i="2" s="1"/>
  <c r="GC180" i="4"/>
  <c r="GC181" i="2" s="1"/>
  <c r="GE170" i="4"/>
  <c r="GE171" i="2" s="1"/>
  <c r="GD170" i="4"/>
  <c r="GD171" i="2" s="1"/>
  <c r="FZ170" i="4"/>
  <c r="FZ171" i="2" s="1"/>
  <c r="GF170" i="4"/>
  <c r="GF171" i="2" s="1"/>
  <c r="GA161" i="4"/>
  <c r="GA162" i="2" s="1"/>
  <c r="GB161" i="4"/>
  <c r="GB162" i="2" s="1"/>
  <c r="GA148" i="4"/>
  <c r="GA149" i="2" s="1"/>
  <c r="GB148" i="4"/>
  <c r="GB149" i="2" s="1"/>
  <c r="GG127" i="4"/>
  <c r="GG128" i="2" s="1"/>
  <c r="GC127" i="4"/>
  <c r="GC128" i="2" s="1"/>
  <c r="GG109" i="4"/>
  <c r="GG110" i="2" s="1"/>
  <c r="GC109" i="4"/>
  <c r="GC110" i="2" s="1"/>
  <c r="GB169" i="8"/>
  <c r="GA197" i="4"/>
  <c r="GA198" i="2" s="1"/>
  <c r="GB197" i="4"/>
  <c r="GB198" i="2" s="1"/>
  <c r="GA193" i="4"/>
  <c r="GA194" i="2" s="1"/>
  <c r="GB193" i="4"/>
  <c r="GB194" i="2" s="1"/>
  <c r="GC185" i="4"/>
  <c r="GC186" i="2" s="1"/>
  <c r="GG185" i="4"/>
  <c r="GG186" i="2" s="1"/>
  <c r="GA172" i="4"/>
  <c r="GA173" i="2" s="1"/>
  <c r="GB172" i="4"/>
  <c r="GB173" i="2" s="1"/>
  <c r="FZ168" i="4"/>
  <c r="FZ169" i="2" s="1"/>
  <c r="GF168" i="4"/>
  <c r="GF169" i="2" s="1"/>
  <c r="FX168" i="4"/>
  <c r="FX169" i="2" s="1"/>
  <c r="GE168" i="4"/>
  <c r="GE169" i="2" s="1"/>
  <c r="GD168" i="4"/>
  <c r="GD169" i="2" s="1"/>
  <c r="FY168" i="4"/>
  <c r="FY169" i="2" s="1"/>
  <c r="GC164" i="4"/>
  <c r="GC165" i="2" s="1"/>
  <c r="GG164" i="4"/>
  <c r="GG165" i="2" s="1"/>
  <c r="GA159" i="4"/>
  <c r="GA160" i="2" s="1"/>
  <c r="GA141" i="4"/>
  <c r="GA142" i="2" s="1"/>
  <c r="GB141" i="4"/>
  <c r="GB142" i="2" s="1"/>
  <c r="FX133" i="4"/>
  <c r="FX134" i="2" s="1"/>
  <c r="GB133" i="4"/>
  <c r="GB134" i="2" s="1"/>
  <c r="GA133" i="4"/>
  <c r="GA134" i="2" s="1"/>
  <c r="FY125" i="4"/>
  <c r="FY126" i="2" s="1"/>
  <c r="FZ125" i="4"/>
  <c r="FZ126" i="2" s="1"/>
  <c r="GF125" i="4"/>
  <c r="GF126" i="2" s="1"/>
  <c r="GE125" i="4"/>
  <c r="GE126" i="2" s="1"/>
  <c r="FX125" i="4"/>
  <c r="FX126" i="2" s="1"/>
  <c r="GF189" i="8"/>
  <c r="GB189" i="8"/>
  <c r="GB166" i="8"/>
  <c r="GF166" i="8"/>
  <c r="GA139" i="8"/>
  <c r="FZ139" i="8"/>
  <c r="GC162" i="4"/>
  <c r="GC163" i="2" s="1"/>
  <c r="GG162" i="4"/>
  <c r="GG163" i="2" s="1"/>
  <c r="GC146" i="4"/>
  <c r="GC147" i="2" s="1"/>
  <c r="GG146" i="4"/>
  <c r="GG147" i="2" s="1"/>
  <c r="FZ126" i="4"/>
  <c r="FZ127" i="2" s="1"/>
  <c r="GA199" i="4"/>
  <c r="GB199" i="4"/>
  <c r="FZ193" i="4"/>
  <c r="FZ194" i="2" s="1"/>
  <c r="GD193" i="4"/>
  <c r="GD194" i="2" s="1"/>
  <c r="GF193" i="4"/>
  <c r="GF194" i="2" s="1"/>
  <c r="FX193" i="4"/>
  <c r="FX194" i="2" s="1"/>
  <c r="FY193" i="4"/>
  <c r="FY194" i="2" s="1"/>
  <c r="GC189" i="4"/>
  <c r="GC190" i="2" s="1"/>
  <c r="GG189" i="4"/>
  <c r="GG190" i="2" s="1"/>
  <c r="FX183" i="4"/>
  <c r="FX184" i="2" s="1"/>
  <c r="GA183" i="4"/>
  <c r="GA184" i="2" s="1"/>
  <c r="GB183" i="4"/>
  <c r="GB184" i="2" s="1"/>
  <c r="GD178" i="4"/>
  <c r="GD179" i="2" s="1"/>
  <c r="GC178" i="4"/>
  <c r="GC179" i="2" s="1"/>
  <c r="GG178" i="4"/>
  <c r="GG179" i="2" s="1"/>
  <c r="FY166" i="4"/>
  <c r="FY167" i="2" s="1"/>
  <c r="GG166" i="4"/>
  <c r="GG167" i="2" s="1"/>
  <c r="GC166" i="4"/>
  <c r="GC167" i="2" s="1"/>
  <c r="GE158" i="4"/>
  <c r="GE159" i="2" s="1"/>
  <c r="GC158" i="4"/>
  <c r="GC159" i="2" s="1"/>
  <c r="GG158" i="4"/>
  <c r="GG159" i="2" s="1"/>
  <c r="GA152" i="4"/>
  <c r="GA153" i="2" s="1"/>
  <c r="GB152" i="4"/>
  <c r="GB153" i="2" s="1"/>
  <c r="GC147" i="4"/>
  <c r="GC148" i="2" s="1"/>
  <c r="GG147" i="4"/>
  <c r="GG148" i="2" s="1"/>
  <c r="GE137" i="4"/>
  <c r="GE138" i="2" s="1"/>
  <c r="GC137" i="4"/>
  <c r="GC138" i="2" s="1"/>
  <c r="GG137" i="4"/>
  <c r="GG138" i="2" s="1"/>
  <c r="GD133" i="4"/>
  <c r="GD134" i="2" s="1"/>
  <c r="FY133" i="4"/>
  <c r="FY134" i="2" s="1"/>
  <c r="FZ133" i="4"/>
  <c r="FZ134" i="2" s="1"/>
  <c r="GF133" i="4"/>
  <c r="GF134" i="2" s="1"/>
  <c r="GE133" i="4"/>
  <c r="GE134" i="2" s="1"/>
  <c r="GF124" i="4"/>
  <c r="GF125" i="2" s="1"/>
  <c r="FX124" i="4"/>
  <c r="FX125" i="2" s="1"/>
  <c r="GD124" i="4"/>
  <c r="GD125" i="2" s="1"/>
  <c r="FY124" i="4"/>
  <c r="FY125" i="2" s="1"/>
  <c r="FZ124" i="4"/>
  <c r="FZ125" i="2" s="1"/>
  <c r="GE124" i="4"/>
  <c r="GE125" i="2" s="1"/>
  <c r="GF116" i="4"/>
  <c r="GF117" i="2" s="1"/>
  <c r="FX116" i="4"/>
  <c r="FX117" i="2" s="1"/>
  <c r="GD116" i="4"/>
  <c r="GD117" i="2" s="1"/>
  <c r="FY116" i="4"/>
  <c r="FY117" i="2" s="1"/>
  <c r="FZ116" i="4"/>
  <c r="FZ117" i="2" s="1"/>
  <c r="GE116" i="4"/>
  <c r="GE117" i="2" s="1"/>
  <c r="GF108" i="4"/>
  <c r="GF109" i="2" s="1"/>
  <c r="FX108" i="4"/>
  <c r="FX109" i="2" s="1"/>
  <c r="GD108" i="4"/>
  <c r="GD109" i="2" s="1"/>
  <c r="FY108" i="4"/>
  <c r="FY109" i="2" s="1"/>
  <c r="FZ108" i="4"/>
  <c r="FZ109" i="2" s="1"/>
  <c r="GE108" i="4"/>
  <c r="GE109" i="2" s="1"/>
  <c r="FY128" i="8"/>
  <c r="FW128" i="8"/>
  <c r="GE128" i="8"/>
  <c r="GD128" i="8"/>
  <c r="GG128" i="8"/>
  <c r="FX128" i="8"/>
  <c r="GG190" i="4"/>
  <c r="GG191" i="2" s="1"/>
  <c r="GC190" i="4"/>
  <c r="GC191" i="2" s="1"/>
  <c r="GA177" i="4"/>
  <c r="GA178" i="2" s="1"/>
  <c r="GB177" i="4"/>
  <c r="GB178" i="2" s="1"/>
  <c r="GA155" i="4"/>
  <c r="GA156" i="2" s="1"/>
  <c r="GB155" i="4"/>
  <c r="GB156" i="2" s="1"/>
  <c r="GC133" i="4"/>
  <c r="GC134" i="2" s="1"/>
  <c r="GG133" i="4"/>
  <c r="GG134" i="2" s="1"/>
  <c r="FY119" i="4"/>
  <c r="FY120" i="2" s="1"/>
  <c r="GE119" i="4"/>
  <c r="GE120" i="2" s="1"/>
  <c r="FX119" i="4"/>
  <c r="FX120" i="2" s="1"/>
  <c r="GD119" i="4"/>
  <c r="GD120" i="2" s="1"/>
  <c r="FZ119" i="4"/>
  <c r="FZ120" i="2" s="1"/>
  <c r="GF119" i="4"/>
  <c r="GF120" i="2" s="1"/>
  <c r="FZ102" i="4"/>
  <c r="FZ103" i="2" s="1"/>
  <c r="GD102" i="4"/>
  <c r="GD103" i="2" s="1"/>
  <c r="FX102" i="4"/>
  <c r="FX103" i="2" s="1"/>
  <c r="GE102" i="4"/>
  <c r="GE103" i="2" s="1"/>
  <c r="FY102" i="4"/>
  <c r="FY103" i="2" s="1"/>
  <c r="GF102" i="4"/>
  <c r="GF103" i="2" s="1"/>
  <c r="GF194" i="8"/>
  <c r="GB194" i="8"/>
  <c r="FY199" i="4"/>
  <c r="GF199" i="4"/>
  <c r="FX199" i="4"/>
  <c r="GE199" i="4"/>
  <c r="GD199" i="4"/>
  <c r="FZ199" i="4"/>
  <c r="FY195" i="4"/>
  <c r="FY196" i="2" s="1"/>
  <c r="GF195" i="4"/>
  <c r="GF196" i="2" s="1"/>
  <c r="FX195" i="4"/>
  <c r="FX196" i="2" s="1"/>
  <c r="GD195" i="4"/>
  <c r="GD196" i="2" s="1"/>
  <c r="GE195" i="4"/>
  <c r="GE196" i="2" s="1"/>
  <c r="FZ195" i="4"/>
  <c r="FZ196" i="2" s="1"/>
  <c r="GF191" i="4"/>
  <c r="GF192" i="2" s="1"/>
  <c r="GE191" i="4"/>
  <c r="GE192" i="2" s="1"/>
  <c r="GD191" i="4"/>
  <c r="GD192" i="2" s="1"/>
  <c r="FX187" i="4"/>
  <c r="FX188" i="2" s="1"/>
  <c r="GA187" i="4"/>
  <c r="GA188" i="2" s="1"/>
  <c r="GB187" i="4"/>
  <c r="GB188" i="2" s="1"/>
  <c r="GE183" i="4"/>
  <c r="GE184" i="2" s="1"/>
  <c r="FZ183" i="4"/>
  <c r="FZ184" i="2" s="1"/>
  <c r="FY183" i="4"/>
  <c r="FY184" i="2" s="1"/>
  <c r="GF183" i="4"/>
  <c r="GF184" i="2" s="1"/>
  <c r="GE179" i="4"/>
  <c r="GE180" i="2" s="1"/>
  <c r="FZ179" i="4"/>
  <c r="FZ180" i="2" s="1"/>
  <c r="GD179" i="4"/>
  <c r="GD180" i="2" s="1"/>
  <c r="GF179" i="4"/>
  <c r="GF180" i="2" s="1"/>
  <c r="FX175" i="4"/>
  <c r="FX176" i="2" s="1"/>
  <c r="GA175" i="4"/>
  <c r="GA176" i="2" s="1"/>
  <c r="GB175" i="4"/>
  <c r="GB176" i="2" s="1"/>
  <c r="FY170" i="4"/>
  <c r="FY171" i="2" s="1"/>
  <c r="GC170" i="4"/>
  <c r="GC171" i="2" s="1"/>
  <c r="GG170" i="4"/>
  <c r="GG171" i="2" s="1"/>
  <c r="FX166" i="4"/>
  <c r="FX167" i="2" s="1"/>
  <c r="GA166" i="4"/>
  <c r="GA167" i="2" s="1"/>
  <c r="GB166" i="4"/>
  <c r="GB167" i="2" s="1"/>
  <c r="GE153" i="4"/>
  <c r="GE154" i="2" s="1"/>
  <c r="GC153" i="4"/>
  <c r="GC154" i="2" s="1"/>
  <c r="GG153" i="4"/>
  <c r="GG154" i="2" s="1"/>
  <c r="FX144" i="4"/>
  <c r="FX145" i="2" s="1"/>
  <c r="FZ144" i="4"/>
  <c r="FZ145" i="2" s="1"/>
  <c r="GD144" i="4"/>
  <c r="GD145" i="2" s="1"/>
  <c r="GE144" i="4"/>
  <c r="GE145" i="2" s="1"/>
  <c r="GF144" i="4"/>
  <c r="GF145" i="2" s="1"/>
  <c r="FY144" i="4"/>
  <c r="FY145" i="2" s="1"/>
  <c r="GG140" i="4"/>
  <c r="GG141" i="2" s="1"/>
  <c r="GC140" i="4"/>
  <c r="GC141" i="2" s="1"/>
  <c r="GB110" i="4"/>
  <c r="GB111" i="2" s="1"/>
  <c r="GA105" i="4"/>
  <c r="GA106" i="2" s="1"/>
  <c r="GB105" i="4"/>
  <c r="GB106" i="2" s="1"/>
  <c r="GB177" i="8"/>
  <c r="GF177" i="8"/>
  <c r="FW148" i="8"/>
  <c r="GA148" i="8"/>
  <c r="GC122" i="4"/>
  <c r="GC123" i="2" s="1"/>
  <c r="GG122" i="4"/>
  <c r="GG123" i="2" s="1"/>
  <c r="GC118" i="4"/>
  <c r="GC119" i="2" s="1"/>
  <c r="GG118" i="4"/>
  <c r="GG119" i="2" s="1"/>
  <c r="GC114" i="4"/>
  <c r="GC115" i="2" s="1"/>
  <c r="GG114" i="4"/>
  <c r="GG115" i="2" s="1"/>
  <c r="GG110" i="4"/>
  <c r="GG111" i="2" s="1"/>
  <c r="GC110" i="4"/>
  <c r="GC111" i="2" s="1"/>
  <c r="GG106" i="4"/>
  <c r="GG107" i="2" s="1"/>
  <c r="GC106" i="4"/>
  <c r="GC107" i="2" s="1"/>
  <c r="GG102" i="4"/>
  <c r="GG103" i="2" s="1"/>
  <c r="GC102" i="4"/>
  <c r="GC103" i="2" s="1"/>
  <c r="FX193" i="8"/>
  <c r="GE193" i="8"/>
  <c r="FW193" i="8"/>
  <c r="GG193" i="8"/>
  <c r="GD193" i="8"/>
  <c r="GC193" i="8"/>
  <c r="FY193" i="8"/>
  <c r="GF180" i="8"/>
  <c r="GB180" i="8"/>
  <c r="GB157" i="8"/>
  <c r="GF157" i="8"/>
  <c r="GC199" i="4"/>
  <c r="GE197" i="4"/>
  <c r="GE198" i="2" s="1"/>
  <c r="GG197" i="4"/>
  <c r="GG198" i="2" s="1"/>
  <c r="GC197" i="4"/>
  <c r="GC198" i="2" s="1"/>
  <c r="GB194" i="4"/>
  <c r="GB195" i="2" s="1"/>
  <c r="FZ191" i="4"/>
  <c r="FZ192" i="2" s="1"/>
  <c r="FX188" i="4"/>
  <c r="FX189" i="2" s="1"/>
  <c r="GE188" i="4"/>
  <c r="GE189" i="2" s="1"/>
  <c r="GD188" i="4"/>
  <c r="GD189" i="2" s="1"/>
  <c r="FY188" i="4"/>
  <c r="FY189" i="2" s="1"/>
  <c r="FZ188" i="4"/>
  <c r="FZ189" i="2" s="1"/>
  <c r="GD183" i="4"/>
  <c r="GD184" i="2" s="1"/>
  <c r="FY181" i="4"/>
  <c r="FY182" i="2" s="1"/>
  <c r="GE181" i="4"/>
  <c r="GE182" i="2" s="1"/>
  <c r="FZ181" i="4"/>
  <c r="FZ182" i="2" s="1"/>
  <c r="GF181" i="4"/>
  <c r="GF182" i="2" s="1"/>
  <c r="GD181" i="4"/>
  <c r="GD182" i="2" s="1"/>
  <c r="FX181" i="4"/>
  <c r="FX182" i="2" s="1"/>
  <c r="FX178" i="4"/>
  <c r="FX179" i="2" s="1"/>
  <c r="GA178" i="4"/>
  <c r="GA179" i="2" s="1"/>
  <c r="GB178" i="4"/>
  <c r="GB179" i="2" s="1"/>
  <c r="GC168" i="4"/>
  <c r="GC169" i="2" s="1"/>
  <c r="GG168" i="4"/>
  <c r="GG169" i="2" s="1"/>
  <c r="FZ164" i="4"/>
  <c r="FZ165" i="2" s="1"/>
  <c r="FY164" i="4"/>
  <c r="FY165" i="2" s="1"/>
  <c r="GD164" i="4"/>
  <c r="GD165" i="2" s="1"/>
  <c r="FX164" i="4"/>
  <c r="FX165" i="2" s="1"/>
  <c r="GF164" i="4"/>
  <c r="GF165" i="2" s="1"/>
  <c r="GE164" i="4"/>
  <c r="GE165" i="2" s="1"/>
  <c r="FY145" i="4"/>
  <c r="FY146" i="2" s="1"/>
  <c r="GD145" i="4"/>
  <c r="GD146" i="2" s="1"/>
  <c r="FZ145" i="4"/>
  <c r="FZ146" i="2" s="1"/>
  <c r="FX145" i="4"/>
  <c r="FX146" i="2" s="1"/>
  <c r="GF145" i="4"/>
  <c r="GF146" i="2" s="1"/>
  <c r="GE141" i="4"/>
  <c r="GE142" i="2" s="1"/>
  <c r="GC141" i="4"/>
  <c r="GC142" i="2" s="1"/>
  <c r="GG141" i="4"/>
  <c r="GG142" i="2" s="1"/>
  <c r="GA136" i="4"/>
  <c r="GA137" i="2" s="1"/>
  <c r="GB136" i="4"/>
  <c r="GB137" i="2" s="1"/>
  <c r="GC129" i="4"/>
  <c r="GC130" i="2" s="1"/>
  <c r="GG129" i="4"/>
  <c r="GG130" i="2" s="1"/>
  <c r="GA122" i="4"/>
  <c r="GA123" i="2" s="1"/>
  <c r="GA119" i="4"/>
  <c r="GA120" i="2" s="1"/>
  <c r="GB119" i="4"/>
  <c r="GB120" i="2" s="1"/>
  <c r="GA116" i="4"/>
  <c r="GA117" i="2" s="1"/>
  <c r="GB116" i="4"/>
  <c r="GB117" i="2" s="1"/>
  <c r="GA106" i="4"/>
  <c r="GA107" i="2" s="1"/>
  <c r="GA103" i="4"/>
  <c r="GA104" i="2" s="1"/>
  <c r="GB103" i="4"/>
  <c r="GB104" i="2" s="1"/>
  <c r="FX100" i="4"/>
  <c r="FX101" i="2" s="1"/>
  <c r="GE100" i="4"/>
  <c r="GE101" i="2" s="1"/>
  <c r="GF100" i="4"/>
  <c r="GF101" i="2" s="1"/>
  <c r="FY100" i="4"/>
  <c r="FY101" i="2" s="1"/>
  <c r="FZ100" i="4"/>
  <c r="FZ101" i="2" s="1"/>
  <c r="GD100" i="4"/>
  <c r="GD101" i="2" s="1"/>
  <c r="GB176" i="8"/>
  <c r="GF176" i="8"/>
  <c r="FW167" i="8"/>
  <c r="FZ167" i="8"/>
  <c r="GA167" i="8"/>
  <c r="GB159" i="8"/>
  <c r="GF159" i="8"/>
  <c r="FZ152" i="8"/>
  <c r="GF152" i="8"/>
  <c r="GB152" i="8"/>
  <c r="FY132" i="8"/>
  <c r="FW132" i="8"/>
  <c r="GE132" i="8"/>
  <c r="GD132" i="8"/>
  <c r="FX132" i="8"/>
  <c r="GC132" i="8"/>
  <c r="GG132" i="8"/>
  <c r="GA200" i="8"/>
  <c r="FZ200" i="8"/>
  <c r="GF192" i="8"/>
  <c r="GB192" i="8"/>
  <c r="FX187" i="8"/>
  <c r="GF187" i="8"/>
  <c r="GB187" i="8"/>
  <c r="GB179" i="8"/>
  <c r="GB171" i="8"/>
  <c r="GF171" i="8"/>
  <c r="GA162" i="8"/>
  <c r="FZ162" i="8"/>
  <c r="GB151" i="8"/>
  <c r="GF151" i="8"/>
  <c r="GF181" i="8"/>
  <c r="FW171" i="8"/>
  <c r="FZ171" i="8"/>
  <c r="GA171" i="8"/>
  <c r="GB161" i="8"/>
  <c r="GF161" i="8"/>
  <c r="GD145" i="8"/>
  <c r="GC145" i="8"/>
  <c r="FX145" i="8"/>
  <c r="FY145" i="8"/>
  <c r="FW145" i="8"/>
  <c r="GE145" i="8"/>
  <c r="FY126" i="8"/>
  <c r="GE126" i="8"/>
  <c r="FW126" i="8"/>
  <c r="GD126" i="8"/>
  <c r="GG126" i="8"/>
  <c r="GC126" i="8"/>
  <c r="FX126" i="8"/>
  <c r="GD192" i="8"/>
  <c r="GC192" i="8"/>
  <c r="FX192" i="8"/>
  <c r="FY192" i="8"/>
  <c r="GE192" i="8"/>
  <c r="FW192" i="8"/>
  <c r="FZ188" i="8"/>
  <c r="GA188" i="8"/>
  <c r="GG184" i="8"/>
  <c r="GB184" i="8"/>
  <c r="GF184" i="8"/>
  <c r="GE182" i="8"/>
  <c r="FW182" i="8"/>
  <c r="FY182" i="8"/>
  <c r="FX182" i="8"/>
  <c r="GC182" i="8"/>
  <c r="GD182" i="8"/>
  <c r="GG182" i="8"/>
  <c r="FX179" i="8"/>
  <c r="FW179" i="8"/>
  <c r="FY179" i="8"/>
  <c r="GG179" i="8"/>
  <c r="GE179" i="8"/>
  <c r="GC179" i="8"/>
  <c r="GA176" i="8"/>
  <c r="FZ176" i="8"/>
  <c r="GA173" i="8"/>
  <c r="FZ173" i="8"/>
  <c r="GB170" i="8"/>
  <c r="GF170" i="8"/>
  <c r="GD164" i="8"/>
  <c r="GF164" i="8"/>
  <c r="GB164" i="8"/>
  <c r="FZ154" i="8"/>
  <c r="GA154" i="8"/>
  <c r="GD127" i="8"/>
  <c r="FX127" i="8"/>
  <c r="GG127" i="8"/>
  <c r="GE127" i="8"/>
  <c r="FY127" i="8"/>
  <c r="FW127" i="8"/>
  <c r="GC127" i="8"/>
  <c r="GD120" i="8"/>
  <c r="FX120" i="8"/>
  <c r="GC120" i="8"/>
  <c r="FW120" i="8"/>
  <c r="GE120" i="8"/>
  <c r="FY120" i="8"/>
  <c r="GB193" i="8"/>
  <c r="GF193" i="8"/>
  <c r="FZ185" i="8"/>
  <c r="GA185" i="8"/>
  <c r="FW178" i="8"/>
  <c r="GE178" i="8"/>
  <c r="FX178" i="8"/>
  <c r="GD178" i="8"/>
  <c r="FY178" i="8"/>
  <c r="GC178" i="8"/>
  <c r="GG178" i="8"/>
  <c r="GB174" i="8"/>
  <c r="GF174" i="8"/>
  <c r="GF167" i="8"/>
  <c r="GB167" i="8"/>
  <c r="FW154" i="8"/>
  <c r="GE154" i="8"/>
  <c r="FX154" i="8"/>
  <c r="GD154" i="8"/>
  <c r="FY154" i="8"/>
  <c r="GC154" i="8"/>
  <c r="GG154" i="8"/>
  <c r="FZ146" i="8"/>
  <c r="GA146" i="8"/>
  <c r="GB132" i="8"/>
  <c r="GF132" i="8"/>
  <c r="GF108" i="8"/>
  <c r="GB108" i="8"/>
  <c r="FY148" i="8"/>
  <c r="GC148" i="8"/>
  <c r="GG148" i="8"/>
  <c r="FX148" i="8"/>
  <c r="GE148" i="8"/>
  <c r="GD148" i="8"/>
  <c r="FW141" i="8"/>
  <c r="GA141" i="8"/>
  <c r="FZ141" i="8"/>
  <c r="GB138" i="8"/>
  <c r="GF138" i="8"/>
  <c r="FX129" i="8"/>
  <c r="GE129" i="8"/>
  <c r="GG129" i="8"/>
  <c r="GC129" i="8"/>
  <c r="GD129" i="8"/>
  <c r="FW129" i="8"/>
  <c r="FZ118" i="8"/>
  <c r="GA118" i="8"/>
  <c r="GG145" i="8"/>
  <c r="GB145" i="8"/>
  <c r="GF145" i="8"/>
  <c r="FY141" i="8"/>
  <c r="GG141" i="8"/>
  <c r="FX141" i="8"/>
  <c r="GD141" i="8"/>
  <c r="GE141" i="8"/>
  <c r="GC141" i="8"/>
  <c r="FY137" i="8"/>
  <c r="GC137" i="8"/>
  <c r="GG137" i="8"/>
  <c r="FX137" i="8"/>
  <c r="GD137" i="8"/>
  <c r="GE137" i="8"/>
  <c r="GB133" i="8"/>
  <c r="GG120" i="8"/>
  <c r="FZ120" i="8"/>
  <c r="GA120" i="8"/>
  <c r="FW136" i="8"/>
  <c r="FZ136" i="8"/>
  <c r="GA136" i="8"/>
  <c r="GA132" i="8"/>
  <c r="FZ132" i="8"/>
  <c r="FY129" i="8"/>
  <c r="FZ126" i="8"/>
  <c r="GF126" i="8"/>
  <c r="GB126" i="8"/>
  <c r="GB124" i="8"/>
  <c r="GF124" i="8"/>
  <c r="FW119" i="8"/>
  <c r="GC119" i="8"/>
  <c r="GG119" i="8"/>
  <c r="GD119" i="8"/>
  <c r="FX119" i="8"/>
  <c r="GE119" i="8"/>
  <c r="FY119" i="8"/>
  <c r="GB110" i="8"/>
  <c r="GF110" i="8"/>
  <c r="GA108" i="8"/>
  <c r="FZ108" i="8"/>
  <c r="GA126" i="8"/>
  <c r="FZ122" i="8"/>
  <c r="GB122" i="8"/>
  <c r="GF122" i="8"/>
  <c r="GA115" i="8"/>
  <c r="FZ115" i="8"/>
  <c r="FW113" i="8"/>
  <c r="GG113" i="8"/>
  <c r="FY113" i="8"/>
  <c r="GD113" i="8"/>
  <c r="GC113" i="8"/>
  <c r="FX113" i="8"/>
  <c r="GA105" i="8"/>
  <c r="FZ105" i="8"/>
  <c r="FZ116" i="8"/>
  <c r="GA116" i="8"/>
  <c r="FZ112" i="8"/>
  <c r="GA112" i="8"/>
  <c r="GE109" i="8"/>
  <c r="FW109" i="8"/>
  <c r="FX109" i="8"/>
  <c r="GD109" i="8"/>
  <c r="FY109" i="8"/>
  <c r="GC109" i="8"/>
  <c r="GG109" i="8"/>
  <c r="GF96" i="8"/>
  <c r="GB96" i="8"/>
  <c r="GB115" i="8"/>
  <c r="GF115" i="8"/>
  <c r="FW111" i="8"/>
  <c r="FZ111" i="8"/>
  <c r="GA111" i="8"/>
  <c r="GE107" i="8"/>
  <c r="FW107" i="8"/>
  <c r="GC107" i="8"/>
  <c r="GD107" i="8"/>
  <c r="FX107" i="8"/>
  <c r="GG107" i="8"/>
  <c r="FX105" i="8"/>
  <c r="FW105" i="8"/>
  <c r="GG105" i="8"/>
  <c r="GE105" i="8"/>
  <c r="GD105" i="8"/>
  <c r="FY105" i="8"/>
  <c r="GC105" i="8"/>
  <c r="GE102" i="8"/>
  <c r="FW102" i="8"/>
  <c r="FY102" i="8"/>
  <c r="GC102" i="8"/>
  <c r="GG102" i="8"/>
  <c r="FX102" i="8"/>
  <c r="GD102" i="8"/>
  <c r="GB98" i="8"/>
  <c r="GF98" i="8"/>
  <c r="GB90" i="8"/>
  <c r="GF90" i="8"/>
  <c r="GE106" i="8"/>
  <c r="GB101" i="8"/>
  <c r="GF101" i="8"/>
  <c r="FZ98" i="8"/>
  <c r="GA98" i="8"/>
  <c r="GA90" i="8"/>
  <c r="FZ90" i="8"/>
  <c r="FZ100" i="8"/>
  <c r="GA100" i="8"/>
  <c r="FW94" i="8"/>
  <c r="GC94" i="8"/>
  <c r="GD94" i="8"/>
  <c r="FY94" i="8"/>
  <c r="GE94" i="8"/>
  <c r="FX94" i="8"/>
  <c r="GG94" i="8"/>
  <c r="FX91" i="8"/>
  <c r="GE91" i="8"/>
  <c r="GG91" i="8"/>
  <c r="GD91" i="8"/>
  <c r="FY91" i="8"/>
  <c r="FW91" i="8"/>
  <c r="GC91" i="8"/>
  <c r="FX96" i="8"/>
  <c r="FW96" i="8"/>
  <c r="GC96" i="8"/>
  <c r="GD96" i="8"/>
  <c r="GE96" i="8"/>
  <c r="FY96" i="8"/>
  <c r="GG96" i="8"/>
  <c r="GB86" i="8"/>
  <c r="GF86" i="8"/>
  <c r="FX87" i="8"/>
  <c r="FW87" i="8"/>
  <c r="GD87" i="8"/>
  <c r="FY87" i="8"/>
  <c r="GC87" i="8"/>
  <c r="GE87" i="8"/>
  <c r="GG87" i="8"/>
  <c r="FZ89" i="8"/>
  <c r="GA89" i="8"/>
  <c r="AO41" i="6"/>
  <c r="AS41" i="6"/>
  <c r="AO42" i="6"/>
  <c r="AS42" i="6"/>
  <c r="AO43" i="6"/>
  <c r="AS43" i="6"/>
  <c r="AO40" i="6"/>
  <c r="AS40" i="6"/>
  <c r="AO44" i="6"/>
  <c r="AS44" i="6"/>
  <c r="HE188" i="2"/>
  <c r="HE182" i="2"/>
  <c r="HE174" i="2"/>
  <c r="HE166" i="2"/>
  <c r="HE137" i="2"/>
  <c r="HE132" i="2"/>
  <c r="HE126" i="2"/>
  <c r="HE117" i="2"/>
  <c r="HE99" i="2"/>
  <c r="HE189" i="2"/>
  <c r="HE158" i="2"/>
  <c r="HE150" i="2"/>
  <c r="HE163" i="2"/>
  <c r="HE155" i="2"/>
  <c r="HE147" i="2"/>
  <c r="HE138" i="2"/>
  <c r="HE118" i="2"/>
  <c r="HE107" i="2"/>
  <c r="HE186" i="2"/>
  <c r="HE190" i="2"/>
  <c r="HE180" i="2"/>
  <c r="HE172" i="2"/>
  <c r="HE124" i="2"/>
  <c r="HE96" i="2"/>
  <c r="HE95" i="2"/>
  <c r="HE196" i="2"/>
  <c r="HE187" i="2"/>
  <c r="HE181" i="2"/>
  <c r="HE173" i="2"/>
  <c r="HE136" i="2"/>
  <c r="HE125" i="2"/>
  <c r="HE116" i="2"/>
  <c r="HE93" i="2"/>
  <c r="HE200" i="2"/>
  <c r="EC30" i="6"/>
  <c r="EC29" i="6"/>
  <c r="EC40" i="6"/>
  <c r="EC43" i="6"/>
  <c r="EC41" i="6"/>
  <c r="EC42" i="6"/>
  <c r="EC45" i="6"/>
  <c r="EC44" i="6"/>
  <c r="AS45" i="6"/>
  <c r="C45" i="6"/>
  <c r="B21" i="6"/>
  <c r="A4" i="1" s="1"/>
  <c r="AN21" i="6" s="1"/>
  <c r="EE30" i="6"/>
  <c r="EE45" i="6"/>
  <c r="EE41" i="6"/>
  <c r="EE40" i="6"/>
  <c r="EE44" i="6"/>
  <c r="EE43" i="6"/>
  <c r="EE42" i="6"/>
  <c r="EB40" i="6"/>
  <c r="EB42" i="6"/>
  <c r="EB30" i="6"/>
  <c r="EB41" i="6"/>
  <c r="EB43" i="6"/>
  <c r="EB45" i="6"/>
  <c r="EB44" i="6"/>
  <c r="ED31" i="6"/>
  <c r="ED33" i="6"/>
  <c r="ED44" i="6"/>
  <c r="ED40" i="6"/>
  <c r="ED41" i="6"/>
  <c r="ED43" i="6"/>
  <c r="ED42" i="6"/>
  <c r="ED45" i="6"/>
  <c r="F21" i="6"/>
  <c r="HE85" i="2"/>
  <c r="H28" i="7"/>
  <c r="GJ28" i="8" s="1"/>
  <c r="FS77" i="8"/>
  <c r="GE77" i="8" s="1"/>
  <c r="B20" i="6"/>
  <c r="A3" i="1" s="1"/>
  <c r="AN20" i="6" s="1"/>
  <c r="GB79" i="8"/>
  <c r="GF79" i="8"/>
  <c r="C28" i="7"/>
  <c r="FS28" i="8" s="1"/>
  <c r="GA79" i="8"/>
  <c r="FZ79" i="8"/>
  <c r="FW79" i="8"/>
  <c r="GE79" i="8"/>
  <c r="GC79" i="8"/>
  <c r="GD79" i="8"/>
  <c r="FX79" i="8"/>
  <c r="FY79" i="8"/>
  <c r="GG79" i="8"/>
  <c r="FV60" i="4"/>
  <c r="FV61" i="2" s="1"/>
  <c r="FU60" i="8"/>
  <c r="FW60" i="4"/>
  <c r="FW61" i="2" s="1"/>
  <c r="FV60" i="8"/>
  <c r="FU60" i="4"/>
  <c r="FU61" i="2" s="1"/>
  <c r="FT60" i="8"/>
  <c r="FT60" i="4"/>
  <c r="FT61" i="2" s="1"/>
  <c r="FS60" i="8"/>
  <c r="GI60" i="4"/>
  <c r="GI61" i="2" s="1"/>
  <c r="GH60" i="8"/>
  <c r="GI61" i="4"/>
  <c r="GI62" i="2" s="1"/>
  <c r="GH61" i="8"/>
  <c r="FZ68" i="8"/>
  <c r="GI71" i="4"/>
  <c r="GI72" i="2" s="1"/>
  <c r="FT71" i="4"/>
  <c r="FT72" i="2" s="1"/>
  <c r="GI77" i="4"/>
  <c r="GI78" i="2" s="1"/>
  <c r="FT94" i="4"/>
  <c r="FT95" i="2" s="1"/>
  <c r="GI91" i="4"/>
  <c r="GI92" i="2" s="1"/>
  <c r="FU92" i="4"/>
  <c r="FU93" i="2" s="1"/>
  <c r="FW87" i="4"/>
  <c r="FW88" i="2" s="1"/>
  <c r="FW94" i="4"/>
  <c r="FW95" i="2" s="1"/>
  <c r="FV74" i="8"/>
  <c r="FV82" i="8"/>
  <c r="FU89" i="4"/>
  <c r="FU90" i="2" s="1"/>
  <c r="FT81" i="8"/>
  <c r="FU74" i="8"/>
  <c r="FU82" i="8"/>
  <c r="FW97" i="4"/>
  <c r="FW98" i="2" s="1"/>
  <c r="FV81" i="8"/>
  <c r="FS74" i="8"/>
  <c r="FS82" i="8"/>
  <c r="GH74" i="8"/>
  <c r="GH82" i="8"/>
  <c r="FU78" i="8"/>
  <c r="GH78" i="8"/>
  <c r="FV91" i="4"/>
  <c r="FV92" i="2" s="1"/>
  <c r="FU81" i="8"/>
  <c r="FS70" i="8"/>
  <c r="FS80" i="8"/>
  <c r="FT74" i="8"/>
  <c r="FT82" i="8"/>
  <c r="FV70" i="8"/>
  <c r="FV80" i="8"/>
  <c r="FU70" i="8"/>
  <c r="FU80" i="8"/>
  <c r="GH70" i="8"/>
  <c r="GH80" i="8"/>
  <c r="FV78" i="8"/>
  <c r="FT78" i="8"/>
  <c r="GI93" i="4"/>
  <c r="GI94" i="2" s="1"/>
  <c r="GH81" i="8"/>
  <c r="FT70" i="8"/>
  <c r="FT80" i="8"/>
  <c r="FS78" i="8"/>
  <c r="FW63" i="4"/>
  <c r="FW64" i="2" s="1"/>
  <c r="FV63" i="8"/>
  <c r="FX67" i="8"/>
  <c r="GC67" i="8"/>
  <c r="GG67" i="8"/>
  <c r="GE67" i="8"/>
  <c r="GD67" i="8"/>
  <c r="FY67" i="8"/>
  <c r="FW67" i="8"/>
  <c r="GI62" i="4"/>
  <c r="GI63" i="2" s="1"/>
  <c r="GH62" i="8"/>
  <c r="FW64" i="4"/>
  <c r="FW65" i="2" s="1"/>
  <c r="FV64" i="8"/>
  <c r="GC75" i="8"/>
  <c r="GD75" i="8"/>
  <c r="FX75" i="8"/>
  <c r="GE75" i="8"/>
  <c r="FW75" i="8"/>
  <c r="GG75" i="8"/>
  <c r="FZ72" i="8"/>
  <c r="GA72" i="8"/>
  <c r="FV97" i="4"/>
  <c r="FV98" i="2" s="1"/>
  <c r="FV98" i="4"/>
  <c r="FV99" i="2" s="1"/>
  <c r="FV87" i="4"/>
  <c r="FV88" i="2" s="1"/>
  <c r="FU63" i="4"/>
  <c r="FU64" i="2" s="1"/>
  <c r="FT63" i="8"/>
  <c r="FZ69" i="8"/>
  <c r="GA69" i="8"/>
  <c r="GB67" i="8"/>
  <c r="GF67" i="8"/>
  <c r="GI66" i="4"/>
  <c r="GI67" i="2" s="1"/>
  <c r="GH66" i="8"/>
  <c r="FV62" i="4"/>
  <c r="FV63" i="2" s="1"/>
  <c r="FU62" i="8"/>
  <c r="GB66" i="8"/>
  <c r="GF66" i="8"/>
  <c r="FT80" i="2"/>
  <c r="FS65" i="8"/>
  <c r="FU64" i="4"/>
  <c r="FU65" i="2" s="1"/>
  <c r="FT64" i="8"/>
  <c r="GI70" i="4"/>
  <c r="GI71" i="2" s="1"/>
  <c r="GH73" i="8"/>
  <c r="GB75" i="8"/>
  <c r="GF75" i="8"/>
  <c r="FW84" i="4"/>
  <c r="FW85" i="2" s="1"/>
  <c r="FV76" i="8"/>
  <c r="GA76" i="8" s="1"/>
  <c r="FS76" i="8"/>
  <c r="FT70" i="4"/>
  <c r="FT71" i="2" s="1"/>
  <c r="FS73" i="8"/>
  <c r="FS84" i="8"/>
  <c r="FS85" i="8"/>
  <c r="FS83" i="8"/>
  <c r="FS71" i="8"/>
  <c r="FW88" i="4"/>
  <c r="FW89" i="2" s="1"/>
  <c r="FU95" i="4"/>
  <c r="FU96" i="2" s="1"/>
  <c r="FV88" i="4"/>
  <c r="FV89" i="2" s="1"/>
  <c r="FW95" i="4"/>
  <c r="FW96" i="2" s="1"/>
  <c r="FU98" i="4"/>
  <c r="FU99" i="2" s="1"/>
  <c r="FT98" i="4"/>
  <c r="FT99" i="2" s="1"/>
  <c r="FW93" i="4"/>
  <c r="FW94" i="2" s="1"/>
  <c r="FU94" i="4"/>
  <c r="FU95" i="2" s="1"/>
  <c r="FV93" i="4"/>
  <c r="FV94" i="2" s="1"/>
  <c r="FW89" i="4"/>
  <c r="FW90" i="2" s="1"/>
  <c r="FW96" i="4"/>
  <c r="FW97" i="2" s="1"/>
  <c r="GI98" i="4"/>
  <c r="GI99" i="2" s="1"/>
  <c r="FU90" i="4"/>
  <c r="FU91" i="2" s="1"/>
  <c r="GA65" i="8"/>
  <c r="FZ65" i="8"/>
  <c r="FZ67" i="8"/>
  <c r="GA67" i="8"/>
  <c r="GI68" i="4"/>
  <c r="GI69" i="2" s="1"/>
  <c r="GH68" i="8"/>
  <c r="FU62" i="4"/>
  <c r="FU63" i="2" s="1"/>
  <c r="FT62" i="8"/>
  <c r="FZ66" i="8"/>
  <c r="GA66" i="8"/>
  <c r="FU84" i="8"/>
  <c r="FU85" i="8"/>
  <c r="FU83" i="8"/>
  <c r="FU71" i="8"/>
  <c r="FV84" i="4"/>
  <c r="GA84" i="4" s="1"/>
  <c r="FU76" i="8"/>
  <c r="FZ76" i="8" s="1"/>
  <c r="FV96" i="4"/>
  <c r="FV97" i="2" s="1"/>
  <c r="GI79" i="4"/>
  <c r="GI80" i="2" s="1"/>
  <c r="GH65" i="8"/>
  <c r="GI67" i="4"/>
  <c r="GI68" i="2" s="1"/>
  <c r="GH67" i="8"/>
  <c r="FV64" i="4"/>
  <c r="FV65" i="2" s="1"/>
  <c r="FU64" i="8"/>
  <c r="FV63" i="4"/>
  <c r="FV64" i="2" s="1"/>
  <c r="FU63" i="8"/>
  <c r="FT62" i="4"/>
  <c r="FT63" i="2" s="1"/>
  <c r="FS62" i="8"/>
  <c r="GB68" i="8"/>
  <c r="GF68" i="8"/>
  <c r="FT75" i="4"/>
  <c r="FT76" i="2" s="1"/>
  <c r="FS66" i="8"/>
  <c r="FX66" i="8" s="1"/>
  <c r="FT68" i="4"/>
  <c r="FT69" i="2" s="1"/>
  <c r="FS68" i="8"/>
  <c r="GI78" i="4"/>
  <c r="GI79" i="2" s="1"/>
  <c r="GH72" i="8"/>
  <c r="GH83" i="8"/>
  <c r="GH85" i="8"/>
  <c r="GH84" i="8"/>
  <c r="GH71" i="8"/>
  <c r="GA73" i="8"/>
  <c r="FZ73" i="8"/>
  <c r="FT78" i="4"/>
  <c r="FT79" i="2" s="1"/>
  <c r="FS72" i="8"/>
  <c r="GF73" i="8"/>
  <c r="GB73" i="8"/>
  <c r="GF77" i="8"/>
  <c r="GB77" i="8"/>
  <c r="FV94" i="4"/>
  <c r="FV95" i="2" s="1"/>
  <c r="FT96" i="4"/>
  <c r="FT97" i="2" s="1"/>
  <c r="FT91" i="4"/>
  <c r="FT92" i="2" s="1"/>
  <c r="FT95" i="4"/>
  <c r="FT96" i="2" s="1"/>
  <c r="FT97" i="4"/>
  <c r="FT98" i="2" s="1"/>
  <c r="FW92" i="4"/>
  <c r="FW93" i="2" s="1"/>
  <c r="GI89" i="4"/>
  <c r="GI90" i="2" s="1"/>
  <c r="FV92" i="4"/>
  <c r="FV93" i="2" s="1"/>
  <c r="FU87" i="4"/>
  <c r="FU88" i="2" s="1"/>
  <c r="GI94" i="4"/>
  <c r="GI95" i="2" s="1"/>
  <c r="FV90" i="4"/>
  <c r="FV91" i="2" s="1"/>
  <c r="GI97" i="4"/>
  <c r="GI98" i="2" s="1"/>
  <c r="FT93" i="4"/>
  <c r="FT94" i="2" s="1"/>
  <c r="FT69" i="4"/>
  <c r="FT70" i="2" s="1"/>
  <c r="FS69" i="8"/>
  <c r="GG69" i="8" s="1"/>
  <c r="FY75" i="8"/>
  <c r="GI63" i="4"/>
  <c r="GI64" i="2" s="1"/>
  <c r="GH63" i="8"/>
  <c r="GF69" i="8"/>
  <c r="GB69" i="8"/>
  <c r="GI69" i="4"/>
  <c r="GI70" i="2" s="1"/>
  <c r="GH69" i="8"/>
  <c r="GA68" i="8"/>
  <c r="FT64" i="4"/>
  <c r="FT65" i="2" s="1"/>
  <c r="FS64" i="8"/>
  <c r="FT63" i="4"/>
  <c r="FT64" i="2" s="1"/>
  <c r="FS63" i="8"/>
  <c r="FW62" i="4"/>
  <c r="FW63" i="2" s="1"/>
  <c r="FV62" i="8"/>
  <c r="GI64" i="4"/>
  <c r="GI65" i="2" s="1"/>
  <c r="GH64" i="8"/>
  <c r="GF65" i="8"/>
  <c r="GB65" i="8"/>
  <c r="FZ75" i="8"/>
  <c r="GA75" i="8"/>
  <c r="FZ77" i="8"/>
  <c r="GA77" i="8"/>
  <c r="FT83" i="8"/>
  <c r="FT84" i="8"/>
  <c r="FT85" i="8"/>
  <c r="FT71" i="8"/>
  <c r="FV84" i="8"/>
  <c r="FV85" i="8"/>
  <c r="FV83" i="8"/>
  <c r="FV71" i="8"/>
  <c r="GB72" i="8"/>
  <c r="GF72" i="8"/>
  <c r="FV95" i="4"/>
  <c r="FV96" i="2" s="1"/>
  <c r="FW98" i="4"/>
  <c r="FW99" i="2" s="1"/>
  <c r="GI92" i="4"/>
  <c r="GI93" i="2" s="1"/>
  <c r="FU97" i="4"/>
  <c r="FU98" i="2" s="1"/>
  <c r="GI88" i="4"/>
  <c r="GI89" i="2" s="1"/>
  <c r="GI95" i="4"/>
  <c r="GI96" i="2" s="1"/>
  <c r="FU88" i="4"/>
  <c r="FU89" i="2" s="1"/>
  <c r="FW91" i="4"/>
  <c r="FU96" i="4"/>
  <c r="FU97" i="2" s="1"/>
  <c r="FU93" i="4"/>
  <c r="FU94" i="2" s="1"/>
  <c r="FV89" i="4"/>
  <c r="FV90" i="2" s="1"/>
  <c r="GI96" i="4"/>
  <c r="GI97" i="2" s="1"/>
  <c r="FT92" i="4"/>
  <c r="FT93" i="2" s="1"/>
  <c r="GI87" i="4"/>
  <c r="GI88" i="2" s="1"/>
  <c r="HE82" i="2"/>
  <c r="F53" i="7"/>
  <c r="GJ54" i="4" s="1"/>
  <c r="I60" i="7"/>
  <c r="HE44" i="2"/>
  <c r="AO45" i="6"/>
  <c r="I28" i="7"/>
  <c r="FW28" i="4" s="1"/>
  <c r="F28" i="7"/>
  <c r="GI28" i="8" s="1"/>
  <c r="D28" i="7"/>
  <c r="GI28" i="4" s="1"/>
  <c r="J28" i="7"/>
  <c r="GL28" i="4" s="1"/>
  <c r="E28" i="7"/>
  <c r="FT28" i="8" s="1"/>
  <c r="FS36" i="8"/>
  <c r="HE84" i="2"/>
  <c r="HE86" i="2"/>
  <c r="HE67" i="2"/>
  <c r="HE69" i="2"/>
  <c r="HE66" i="2"/>
  <c r="HE50" i="2"/>
  <c r="GI17" i="8"/>
  <c r="GJ18" i="2"/>
  <c r="HE45" i="2"/>
  <c r="HE60" i="2"/>
  <c r="HE58" i="2"/>
  <c r="HE78" i="2"/>
  <c r="HE55" i="2"/>
  <c r="GL34" i="4"/>
  <c r="GK34" i="8"/>
  <c r="J60" i="7"/>
  <c r="GL61" i="4" s="1"/>
  <c r="GL62" i="2" s="1"/>
  <c r="H60" i="7"/>
  <c r="GK61" i="4" s="1"/>
  <c r="GK62" i="2" s="1"/>
  <c r="GJ21" i="4"/>
  <c r="GQ21" i="4" s="1"/>
  <c r="GI21" i="8"/>
  <c r="G60" i="7"/>
  <c r="E60" i="7"/>
  <c r="C60" i="7"/>
  <c r="F60" i="7"/>
  <c r="GJ61" i="4" s="1"/>
  <c r="GJ62" i="2" s="1"/>
  <c r="HE81" i="2"/>
  <c r="HE72" i="2"/>
  <c r="GK17" i="8"/>
  <c r="FU10" i="8"/>
  <c r="FV11" i="2" s="1"/>
  <c r="I53" i="7"/>
  <c r="FW54" i="4" s="1"/>
  <c r="FZ54" i="4" s="1"/>
  <c r="E53" i="7"/>
  <c r="FU54" i="4" s="1"/>
  <c r="FT9" i="8"/>
  <c r="G53" i="7"/>
  <c r="FV54" i="4" s="1"/>
  <c r="FY54" i="4" s="1"/>
  <c r="J53" i="7"/>
  <c r="GL54" i="4" s="1"/>
  <c r="D53" i="7"/>
  <c r="GI54" i="4" s="1"/>
  <c r="H53" i="7"/>
  <c r="GK54" i="4" s="1"/>
  <c r="HE70" i="2"/>
  <c r="FU10" i="2"/>
  <c r="GI75" i="4"/>
  <c r="GI76" i="2" s="1"/>
  <c r="FV44" i="2"/>
  <c r="HE76" i="2"/>
  <c r="HE75" i="2"/>
  <c r="HE62" i="2"/>
  <c r="HE59" i="2"/>
  <c r="HE52" i="2"/>
  <c r="HE49" i="2"/>
  <c r="HE73" i="2"/>
  <c r="HE63" i="2"/>
  <c r="HE56" i="2"/>
  <c r="AT41" i="6"/>
  <c r="AT44" i="6"/>
  <c r="AT42" i="6"/>
  <c r="HE65" i="2"/>
  <c r="HE68" i="2"/>
  <c r="HE77" i="2"/>
  <c r="AT43" i="6"/>
  <c r="HE80" i="2"/>
  <c r="HE74" i="2"/>
  <c r="HE71" i="2"/>
  <c r="HE64" i="2"/>
  <c r="AT40" i="6"/>
  <c r="HE83" i="2"/>
  <c r="HE79" i="2"/>
  <c r="HE54" i="2"/>
  <c r="HE51" i="2"/>
  <c r="HE57" i="2"/>
  <c r="HE48" i="2"/>
  <c r="HE46" i="2"/>
  <c r="AT45" i="6"/>
  <c r="GI80" i="4"/>
  <c r="GI81" i="2" s="1"/>
  <c r="FT81" i="2"/>
  <c r="FU56" i="8"/>
  <c r="FV57" i="2" s="1"/>
  <c r="FS56" i="8"/>
  <c r="FV56" i="8"/>
  <c r="FT56" i="8"/>
  <c r="GH56" i="8"/>
  <c r="GR43" i="4"/>
  <c r="GL18" i="2"/>
  <c r="GR52" i="4"/>
  <c r="GQ58" i="4"/>
  <c r="FB5" i="2"/>
  <c r="GV25" i="4"/>
  <c r="GN43" i="4"/>
  <c r="GS43" i="4"/>
  <c r="GW43" i="4"/>
  <c r="GO43" i="4"/>
  <c r="GT43" i="4"/>
  <c r="GU43" i="4"/>
  <c r="GB43" i="4"/>
  <c r="GA43" i="4"/>
  <c r="GB25" i="4"/>
  <c r="GV43" i="4"/>
  <c r="FZ43" i="4"/>
  <c r="GF43" i="4"/>
  <c r="GH43" i="4"/>
  <c r="GD43" i="4"/>
  <c r="GE43" i="4"/>
  <c r="FX43" i="4"/>
  <c r="FY43" i="4"/>
  <c r="GG43" i="4"/>
  <c r="GC43" i="4"/>
  <c r="GM43" i="4"/>
  <c r="GQ43" i="4"/>
  <c r="GP43" i="4"/>
  <c r="GA25" i="4"/>
  <c r="GG25" i="4"/>
  <c r="GC25" i="4"/>
  <c r="GR25" i="4"/>
  <c r="GN25" i="4"/>
  <c r="GT25" i="4"/>
  <c r="GU25" i="4"/>
  <c r="GW25" i="4"/>
  <c r="GS25" i="4"/>
  <c r="GO25" i="4"/>
  <c r="GM25" i="4"/>
  <c r="GP25" i="4"/>
  <c r="GQ25" i="4"/>
  <c r="FZ25" i="4"/>
  <c r="FX25" i="4"/>
  <c r="GF25" i="4"/>
  <c r="FY25" i="4"/>
  <c r="GH25" i="4"/>
  <c r="GE25" i="4"/>
  <c r="GD25" i="4"/>
  <c r="GJ51" i="8"/>
  <c r="GI13" i="8"/>
  <c r="GJ14" i="2" s="1"/>
  <c r="FV27" i="8"/>
  <c r="FW28" i="2" s="1"/>
  <c r="GK59" i="8"/>
  <c r="GL60" i="2" s="1"/>
  <c r="GK51" i="8"/>
  <c r="GL52" i="2" s="1"/>
  <c r="FU45" i="8"/>
  <c r="GI11" i="8"/>
  <c r="GJ12" i="2" s="1"/>
  <c r="GJ47" i="8"/>
  <c r="GK38" i="8"/>
  <c r="GL39" i="2" s="1"/>
  <c r="FV13" i="8"/>
  <c r="FW14" i="2" s="1"/>
  <c r="GK58" i="8"/>
  <c r="GL59" i="2" s="1"/>
  <c r="GI35" i="8"/>
  <c r="GJ36" i="2" s="1"/>
  <c r="FT33" i="8"/>
  <c r="FU34" i="2" s="1"/>
  <c r="FV29" i="8"/>
  <c r="FW30" i="2" s="1"/>
  <c r="FT41" i="8"/>
  <c r="FU42" i="2" s="1"/>
  <c r="GI51" i="8"/>
  <c r="GK10" i="8"/>
  <c r="GL11" i="2" s="1"/>
  <c r="FU31" i="8"/>
  <c r="FV32" i="2" s="1"/>
  <c r="GI43" i="8"/>
  <c r="GJ44" i="2" s="1"/>
  <c r="FT29" i="8"/>
  <c r="FU30" i="2" s="1"/>
  <c r="GI56" i="8"/>
  <c r="GJ57" i="2" s="1"/>
  <c r="GJ58" i="8"/>
  <c r="GJ56" i="8"/>
  <c r="GK56" i="8"/>
  <c r="BO10" i="2"/>
  <c r="BH16" i="2"/>
  <c r="EU41" i="2"/>
  <c r="GQ11" i="4"/>
  <c r="GP52" i="4"/>
  <c r="GI39" i="8"/>
  <c r="GJ40" i="2" s="1"/>
  <c r="GB29" i="4"/>
  <c r="GA9" i="4"/>
  <c r="GP44" i="4"/>
  <c r="GB33" i="4"/>
  <c r="H4" i="7"/>
  <c r="GK4" i="4" s="1"/>
  <c r="C4" i="7"/>
  <c r="FT4" i="4" s="1"/>
  <c r="E4" i="7"/>
  <c r="FT4" i="8" s="1"/>
  <c r="G4" i="7"/>
  <c r="FU4" i="8" s="1"/>
  <c r="I4" i="7"/>
  <c r="FV4" i="8" s="1"/>
  <c r="GN23" i="4"/>
  <c r="D4" i="7"/>
  <c r="GI4" i="4" s="1"/>
  <c r="J4" i="7"/>
  <c r="GK4" i="8" s="1"/>
  <c r="GP4" i="8" s="1"/>
  <c r="GP41" i="4"/>
  <c r="GP13" i="4"/>
  <c r="GG9" i="4"/>
  <c r="GP37" i="4"/>
  <c r="EC23" i="2"/>
  <c r="BZ16" i="2"/>
  <c r="BZ20" i="2"/>
  <c r="EN11" i="2"/>
  <c r="GQ37" i="4"/>
  <c r="GV35" i="4"/>
  <c r="GQ17" i="4"/>
  <c r="GR15" i="4"/>
  <c r="GI41" i="8"/>
  <c r="GJ42" i="2" s="1"/>
  <c r="GC13" i="4"/>
  <c r="GM39" i="4"/>
  <c r="GQ13" i="4"/>
  <c r="GK58" i="4"/>
  <c r="GQ14" i="4"/>
  <c r="GB9" i="4"/>
  <c r="FV9" i="8"/>
  <c r="FW10" i="2" s="1"/>
  <c r="GJ9" i="8"/>
  <c r="GK10" i="2" s="1"/>
  <c r="GJ4" i="4"/>
  <c r="GJ5" i="2" s="1"/>
  <c r="GR9" i="4"/>
  <c r="EC15" i="2"/>
  <c r="AB57" i="1"/>
  <c r="A46" i="1"/>
  <c r="A58" i="1"/>
  <c r="A60" i="1"/>
  <c r="AB61" i="1"/>
  <c r="A45" i="1"/>
  <c r="GA13" i="4"/>
  <c r="GP9" i="4"/>
  <c r="GM23" i="4"/>
  <c r="GC58" i="4"/>
  <c r="GB27" i="4"/>
  <c r="GG13" i="4"/>
  <c r="GV13" i="4"/>
  <c r="GV44" i="4"/>
  <c r="GR44" i="4"/>
  <c r="GK22" i="8"/>
  <c r="GL23" i="2" s="1"/>
  <c r="GK14" i="8"/>
  <c r="GL15" i="2" s="1"/>
  <c r="GD11" i="4"/>
  <c r="GP23" i="4"/>
  <c r="GQ44" i="4"/>
  <c r="GK43" i="8"/>
  <c r="GL44" i="2" s="1"/>
  <c r="GB13" i="4"/>
  <c r="GB15" i="4"/>
  <c r="FU46" i="8"/>
  <c r="FV47" i="2" s="1"/>
  <c r="GV9" i="4"/>
  <c r="GQ9" i="4"/>
  <c r="GK40" i="8"/>
  <c r="GL41" i="2" s="1"/>
  <c r="GI14" i="8"/>
  <c r="GJ15" i="2" s="1"/>
  <c r="GC11" i="4"/>
  <c r="FT13" i="8"/>
  <c r="FU49" i="8"/>
  <c r="GI9" i="8"/>
  <c r="FU58" i="8"/>
  <c r="FV59" i="2" s="1"/>
  <c r="GB41" i="4"/>
  <c r="FT27" i="8"/>
  <c r="FU28" i="2" s="1"/>
  <c r="FT15" i="8"/>
  <c r="FU16" i="2" s="1"/>
  <c r="FV11" i="8"/>
  <c r="GK25" i="8"/>
  <c r="GL26" i="2" s="1"/>
  <c r="HE18" i="2"/>
  <c r="GJ37" i="8"/>
  <c r="GK38" i="2" s="1"/>
  <c r="GV37" i="4"/>
  <c r="GQ31" i="4"/>
  <c r="GI31" i="8"/>
  <c r="GJ32" i="2" s="1"/>
  <c r="GC9" i="4"/>
  <c r="GV41" i="4"/>
  <c r="GQ35" i="4"/>
  <c r="GK12" i="8"/>
  <c r="GL13" i="2" s="1"/>
  <c r="FT23" i="8"/>
  <c r="FU24" i="2" s="1"/>
  <c r="FS30" i="8"/>
  <c r="FT31" i="2" s="1"/>
  <c r="GK33" i="8"/>
  <c r="GL34" i="2" s="1"/>
  <c r="GQ52" i="4"/>
  <c r="GJ41" i="8"/>
  <c r="FU55" i="8"/>
  <c r="FU9" i="8"/>
  <c r="GP35" i="4"/>
  <c r="FV41" i="4"/>
  <c r="FU41" i="8"/>
  <c r="GL27" i="4"/>
  <c r="GK27" i="8"/>
  <c r="GP27" i="8" s="1"/>
  <c r="GL30" i="4"/>
  <c r="GK30" i="8"/>
  <c r="HE35" i="2"/>
  <c r="GL8" i="4"/>
  <c r="GL9" i="2" s="1"/>
  <c r="GV52" i="4"/>
  <c r="GI53" i="8"/>
  <c r="FV41" i="8"/>
  <c r="FW42" i="2" s="1"/>
  <c r="GH53" i="8"/>
  <c r="FV31" i="8"/>
  <c r="GJ27" i="4"/>
  <c r="GK50" i="8"/>
  <c r="GJ31" i="8"/>
  <c r="DZ26" i="6"/>
  <c r="DZ40" i="6"/>
  <c r="DZ24" i="6"/>
  <c r="DZ27" i="6"/>
  <c r="DZ41" i="6"/>
  <c r="DZ44" i="6"/>
  <c r="DZ42" i="6"/>
  <c r="DZ31" i="6"/>
  <c r="DZ32" i="6"/>
  <c r="DZ43" i="6"/>
  <c r="DZ30" i="6"/>
  <c r="DZ23" i="6"/>
  <c r="DZ33" i="6"/>
  <c r="DZ21" i="6"/>
  <c r="DZ22" i="6"/>
  <c r="DZ45" i="6"/>
  <c r="DZ28" i="6"/>
  <c r="DZ25" i="6"/>
  <c r="DZ29" i="6"/>
  <c r="HE36" i="2"/>
  <c r="A57" i="1"/>
  <c r="HE38" i="2"/>
  <c r="FT37" i="2"/>
  <c r="AM53" i="6"/>
  <c r="HE5" i="2"/>
  <c r="HE24" i="2"/>
  <c r="HE11" i="2"/>
  <c r="HE42" i="2"/>
  <c r="HE26" i="2"/>
  <c r="AB46" i="1"/>
  <c r="AB58" i="1"/>
  <c r="HE41" i="2"/>
  <c r="HE29" i="2"/>
  <c r="HE10" i="2"/>
  <c r="AB60" i="1"/>
  <c r="AB45" i="1"/>
  <c r="HE12" i="2"/>
  <c r="HE20" i="2"/>
  <c r="HE30" i="2"/>
  <c r="HE39" i="2"/>
  <c r="HE32" i="2"/>
  <c r="HE40" i="2"/>
  <c r="HE37" i="2"/>
  <c r="HE8" i="2"/>
  <c r="HE6" i="2"/>
  <c r="HE25" i="2"/>
  <c r="HE21" i="2"/>
  <c r="HE31" i="2"/>
  <c r="HE9" i="2"/>
  <c r="HE15" i="2"/>
  <c r="HE34" i="2"/>
  <c r="HE27" i="2"/>
  <c r="HE14" i="2"/>
  <c r="HE7" i="2"/>
  <c r="HE23" i="2"/>
  <c r="HE22" i="2"/>
  <c r="HE19" i="2"/>
  <c r="HE16" i="2"/>
  <c r="HE13" i="2"/>
  <c r="HE28" i="2"/>
  <c r="HE17" i="2"/>
  <c r="HE33" i="2"/>
  <c r="HE43" i="2"/>
  <c r="AB56" i="1"/>
  <c r="A61" i="1"/>
  <c r="L15" i="6"/>
  <c r="K16" i="6"/>
  <c r="K17" i="6" s="1"/>
  <c r="FU6" i="4"/>
  <c r="FT6" i="8"/>
  <c r="FT51" i="8"/>
  <c r="FT35" i="8"/>
  <c r="FU36" i="2" s="1"/>
  <c r="GK15" i="8"/>
  <c r="GL16" i="2" s="1"/>
  <c r="GH39" i="8"/>
  <c r="FX35" i="4"/>
  <c r="GR13" i="4"/>
  <c r="GG58" i="4"/>
  <c r="FV33" i="8"/>
  <c r="FW34" i="2" s="1"/>
  <c r="GK41" i="8"/>
  <c r="GI37" i="8"/>
  <c r="GR35" i="4"/>
  <c r="GA31" i="4"/>
  <c r="GR37" i="4"/>
  <c r="GQ41" i="4"/>
  <c r="GH23" i="8"/>
  <c r="GI24" i="2" s="1"/>
  <c r="GK37" i="8"/>
  <c r="GT23" i="4"/>
  <c r="GB23" i="4"/>
  <c r="GJ53" i="8"/>
  <c r="GR41" i="4"/>
  <c r="GB58" i="4"/>
  <c r="FS35" i="8"/>
  <c r="FT36" i="2" s="1"/>
  <c r="FT31" i="8"/>
  <c r="FZ11" i="4"/>
  <c r="GA58" i="4"/>
  <c r="FS11" i="8"/>
  <c r="FT12" i="2" s="1"/>
  <c r="FT37" i="8"/>
  <c r="FU38" i="2" s="1"/>
  <c r="GK35" i="8"/>
  <c r="FU8" i="8"/>
  <c r="FV9" i="2" s="1"/>
  <c r="GJ23" i="8"/>
  <c r="GK24" i="2" s="1"/>
  <c r="FY11" i="4"/>
  <c r="FV23" i="8"/>
  <c r="GJ15" i="8"/>
  <c r="GK16" i="2" s="1"/>
  <c r="FU12" i="8"/>
  <c r="FV13" i="2" s="1"/>
  <c r="GI25" i="8"/>
  <c r="GJ26" i="2" s="1"/>
  <c r="FV30" i="4"/>
  <c r="FV31" i="2" s="1"/>
  <c r="FU11" i="8"/>
  <c r="FV12" i="2" s="1"/>
  <c r="GK31" i="8"/>
  <c r="GL32" i="2" s="1"/>
  <c r="FW31" i="4"/>
  <c r="GI58" i="8"/>
  <c r="GJ59" i="2" s="1"/>
  <c r="GJ35" i="8"/>
  <c r="GK36" i="2" s="1"/>
  <c r="FV58" i="8"/>
  <c r="FW59" i="2" s="1"/>
  <c r="GK11" i="8"/>
  <c r="FU13" i="8"/>
  <c r="GK21" i="8"/>
  <c r="FV15" i="8"/>
  <c r="FW16" i="2" s="1"/>
  <c r="GJ43" i="8"/>
  <c r="GK44" i="2" s="1"/>
  <c r="GI45" i="8"/>
  <c r="GK6" i="8"/>
  <c r="GL7" i="2" s="1"/>
  <c r="GK31" i="4"/>
  <c r="GI23" i="8"/>
  <c r="FT58" i="8"/>
  <c r="FU59" i="2" s="1"/>
  <c r="GR63" i="4"/>
  <c r="GR64" i="2" s="1"/>
  <c r="GP64" i="4"/>
  <c r="GP65" i="2" s="1"/>
  <c r="GQ64" i="4"/>
  <c r="GQ65" i="2" s="1"/>
  <c r="GV63" i="4"/>
  <c r="GV64" i="2" s="1"/>
  <c r="GP63" i="4"/>
  <c r="GP64" i="2" s="1"/>
  <c r="GQ63" i="4"/>
  <c r="GQ64" i="2" s="1"/>
  <c r="GR64" i="4"/>
  <c r="GR65" i="2" s="1"/>
  <c r="GV64" i="4"/>
  <c r="GV65" i="2" s="1"/>
  <c r="GK29" i="8"/>
  <c r="GL29" i="4"/>
  <c r="GJ13" i="8"/>
  <c r="GV62" i="4"/>
  <c r="GV63" i="2" s="1"/>
  <c r="A56" i="1"/>
  <c r="AB47" i="1"/>
  <c r="GK9" i="8"/>
  <c r="GI9" i="4"/>
  <c r="GR62" i="4"/>
  <c r="GR63" i="2" s="1"/>
  <c r="GP62" i="4"/>
  <c r="GP63" i="2" s="1"/>
  <c r="GQ62" i="4"/>
  <c r="GQ63" i="2" s="1"/>
  <c r="FW35" i="4"/>
  <c r="FV35" i="8"/>
  <c r="FV39" i="4"/>
  <c r="FU39" i="8"/>
  <c r="FU6" i="8"/>
  <c r="GK13" i="8"/>
  <c r="GL14" i="2" s="1"/>
  <c r="FT11" i="8"/>
  <c r="FU11" i="4"/>
  <c r="FW52" i="4"/>
  <c r="FV51" i="8"/>
  <c r="GJ11" i="8"/>
  <c r="GK11" i="4"/>
  <c r="FV22" i="4"/>
  <c r="FU22" i="8"/>
  <c r="GL39" i="4"/>
  <c r="GK39" i="8"/>
  <c r="GJ15" i="4"/>
  <c r="GI15" i="8"/>
  <c r="GL23" i="4"/>
  <c r="GK23" i="8"/>
  <c r="FV38" i="4"/>
  <c r="FU38" i="8"/>
  <c r="GI33" i="8"/>
  <c r="GJ33" i="4"/>
  <c r="GI10" i="4"/>
  <c r="GH10" i="8"/>
  <c r="FT20" i="4"/>
  <c r="FS20" i="8"/>
  <c r="FT51" i="4"/>
  <c r="FS50" i="8"/>
  <c r="GI8" i="4"/>
  <c r="GH8" i="8"/>
  <c r="GN8" i="8" s="1"/>
  <c r="FT31" i="4"/>
  <c r="FS31" i="8"/>
  <c r="FT45" i="4"/>
  <c r="FS44" i="8"/>
  <c r="GI41" i="4"/>
  <c r="GH41" i="8"/>
  <c r="FT8" i="4"/>
  <c r="FS8" i="8"/>
  <c r="FS40" i="8"/>
  <c r="FT40" i="4"/>
  <c r="FS55" i="8"/>
  <c r="FT57" i="2"/>
  <c r="GI13" i="4"/>
  <c r="GH13" i="8"/>
  <c r="FT23" i="4"/>
  <c r="FS23" i="8"/>
  <c r="GI52" i="4"/>
  <c r="GH51" i="8"/>
  <c r="FS45" i="8"/>
  <c r="GH11" i="8"/>
  <c r="GI11" i="4"/>
  <c r="GI31" i="4"/>
  <c r="GH31" i="8"/>
  <c r="FS41" i="8"/>
  <c r="FT41" i="4"/>
  <c r="FT9" i="4"/>
  <c r="FS9" i="8"/>
  <c r="GI58" i="4"/>
  <c r="GH58" i="8"/>
  <c r="GI15" i="4"/>
  <c r="GH15" i="8"/>
  <c r="FT27" i="4"/>
  <c r="FS27" i="8"/>
  <c r="FT57" i="4"/>
  <c r="FS57" i="8"/>
  <c r="GH12" i="8"/>
  <c r="GI12" i="4"/>
  <c r="FT34" i="4"/>
  <c r="FS34" i="8"/>
  <c r="FT44" i="4"/>
  <c r="FS43" i="8"/>
  <c r="FX43" i="8" s="1"/>
  <c r="FT13" i="4"/>
  <c r="FS13" i="8"/>
  <c r="FS18" i="8"/>
  <c r="FT18" i="4"/>
  <c r="FS39" i="8"/>
  <c r="FT39" i="4"/>
  <c r="FT15" i="4"/>
  <c r="FS15" i="8"/>
  <c r="GH37" i="8"/>
  <c r="GI37" i="4"/>
  <c r="GI6" i="4"/>
  <c r="GH6" i="8"/>
  <c r="FT26" i="4"/>
  <c r="FS26" i="8"/>
  <c r="GI35" i="4"/>
  <c r="GH35" i="8"/>
  <c r="FT58" i="4"/>
  <c r="FS58" i="8"/>
  <c r="GH43" i="8"/>
  <c r="GI44" i="2" s="1"/>
  <c r="GI44" i="4"/>
  <c r="AB59" i="1"/>
  <c r="A59" i="1"/>
  <c r="AL46" i="6"/>
  <c r="DZ20" i="6"/>
  <c r="GV60" i="4"/>
  <c r="GV61" i="2" s="1"/>
  <c r="GP60" i="4"/>
  <c r="GP61" i="2" s="1"/>
  <c r="GQ60" i="4"/>
  <c r="GQ61" i="2" s="1"/>
  <c r="FV69" i="4"/>
  <c r="FV70" i="2" s="1"/>
  <c r="FV81" i="4"/>
  <c r="FV82" i="2" s="1"/>
  <c r="FV82" i="4"/>
  <c r="FV83" i="2" s="1"/>
  <c r="FV83" i="4"/>
  <c r="FV84" i="2" s="1"/>
  <c r="FV85" i="4"/>
  <c r="FV86" i="2" s="1"/>
  <c r="FV66" i="4"/>
  <c r="FV67" i="2" s="1"/>
  <c r="FV86" i="4"/>
  <c r="FV87" i="2" s="1"/>
  <c r="FV65" i="4"/>
  <c r="FV66" i="2" s="1"/>
  <c r="FV67" i="4"/>
  <c r="FV68" i="2" s="1"/>
  <c r="FV68" i="4"/>
  <c r="FV69" i="2" s="1"/>
  <c r="FT83" i="2"/>
  <c r="FT84" i="2"/>
  <c r="FT86" i="2"/>
  <c r="FT66" i="4"/>
  <c r="FT67" i="2" s="1"/>
  <c r="FT65" i="4"/>
  <c r="FT66" i="2" s="1"/>
  <c r="FT67" i="4"/>
  <c r="FT68" i="2" s="1"/>
  <c r="GL65" i="4"/>
  <c r="GL66" i="2" s="1"/>
  <c r="GJ65" i="4"/>
  <c r="GJ66" i="2" s="1"/>
  <c r="GI65" i="4"/>
  <c r="GI66" i="2" s="1"/>
  <c r="GR60" i="4"/>
  <c r="GR61" i="2" s="1"/>
  <c r="FT14" i="4"/>
  <c r="FS14" i="8"/>
  <c r="GJ8" i="4"/>
  <c r="GI8" i="8"/>
  <c r="FV15" i="4"/>
  <c r="FU15" i="8"/>
  <c r="GI27" i="4"/>
  <c r="GH27" i="8"/>
  <c r="FV24" i="4"/>
  <c r="FU24" i="8"/>
  <c r="FT29" i="4"/>
  <c r="FS29" i="8"/>
  <c r="FU46" i="4"/>
  <c r="FT45" i="8"/>
  <c r="FS53" i="8"/>
  <c r="GI17" i="4"/>
  <c r="GH17" i="8"/>
  <c r="FU21" i="4"/>
  <c r="FT21" i="8"/>
  <c r="FT21" i="4"/>
  <c r="FS21" i="8"/>
  <c r="FU39" i="4"/>
  <c r="FT39" i="8"/>
  <c r="GK56" i="4"/>
  <c r="GK57" i="2" s="1"/>
  <c r="GJ55" i="8"/>
  <c r="GH25" i="8"/>
  <c r="GK33" i="4"/>
  <c r="GJ33" i="8"/>
  <c r="FW37" i="4"/>
  <c r="FV37" i="8"/>
  <c r="FW44" i="4"/>
  <c r="FV43" i="8"/>
  <c r="FW44" i="2" s="1"/>
  <c r="FV52" i="4"/>
  <c r="FU51" i="8"/>
  <c r="FV55" i="4"/>
  <c r="FV56" i="2" s="1"/>
  <c r="GK65" i="4"/>
  <c r="GK66" i="2" s="1"/>
  <c r="FV49" i="4"/>
  <c r="FV50" i="2" s="1"/>
  <c r="FU48" i="8"/>
  <c r="FU48" i="4"/>
  <c r="FT47" i="8"/>
  <c r="FT48" i="4"/>
  <c r="FS47" i="8"/>
  <c r="FW19" i="4"/>
  <c r="FV19" i="8"/>
  <c r="FV19" i="4"/>
  <c r="FU19" i="8"/>
  <c r="FU50" i="4"/>
  <c r="FT49" i="8"/>
  <c r="GI50" i="4"/>
  <c r="GH49" i="8"/>
  <c r="FV16" i="4"/>
  <c r="FU16" i="8"/>
  <c r="GJ6" i="4"/>
  <c r="GI6" i="8"/>
  <c r="FV27" i="4"/>
  <c r="FU27" i="8"/>
  <c r="GJ10" i="4"/>
  <c r="GI10" i="8"/>
  <c r="FT22" i="4"/>
  <c r="FS22" i="8"/>
  <c r="GK27" i="4"/>
  <c r="GJ27" i="8"/>
  <c r="GK29" i="4"/>
  <c r="GJ29" i="8"/>
  <c r="GL32" i="4"/>
  <c r="GK32" i="8"/>
  <c r="FT47" i="4"/>
  <c r="FT48" i="2" s="1"/>
  <c r="FS46" i="8"/>
  <c r="FT47" i="2" s="1"/>
  <c r="FW56" i="4"/>
  <c r="FW57" i="2" s="1"/>
  <c r="FV55" i="8"/>
  <c r="FW17" i="4"/>
  <c r="FV17" i="8"/>
  <c r="FV17" i="4"/>
  <c r="FU17" i="8"/>
  <c r="GK21" i="4"/>
  <c r="GJ21" i="8"/>
  <c r="FV37" i="4"/>
  <c r="FU37" i="8"/>
  <c r="GK46" i="4"/>
  <c r="GJ45" i="8"/>
  <c r="FV57" i="4"/>
  <c r="FU57" i="8"/>
  <c r="FV25" i="8"/>
  <c r="FU25" i="8"/>
  <c r="GI33" i="4"/>
  <c r="GH33" i="8"/>
  <c r="FT38" i="4"/>
  <c r="FS38" i="8"/>
  <c r="FU44" i="4"/>
  <c r="FT43" i="8"/>
  <c r="FU44" i="2" s="1"/>
  <c r="FT52" i="4"/>
  <c r="FS51" i="8"/>
  <c r="GI56" i="4"/>
  <c r="GI57" i="2" s="1"/>
  <c r="GH55" i="8"/>
  <c r="FT49" i="4"/>
  <c r="FS48" i="8"/>
  <c r="FW48" i="4"/>
  <c r="FV47" i="8"/>
  <c r="FU19" i="4"/>
  <c r="FT19" i="8"/>
  <c r="FS19" i="8"/>
  <c r="FW50" i="4"/>
  <c r="FV49" i="8"/>
  <c r="GL42" i="4"/>
  <c r="GK42" i="8"/>
  <c r="FT10" i="4"/>
  <c r="FS10" i="8"/>
  <c r="FS6" i="8"/>
  <c r="GJ12" i="4"/>
  <c r="GI12" i="8"/>
  <c r="FV23" i="4"/>
  <c r="FU23" i="8"/>
  <c r="FV35" i="4"/>
  <c r="FU35" i="8"/>
  <c r="GI29" i="4"/>
  <c r="GH29" i="8"/>
  <c r="FV32" i="4"/>
  <c r="FU32" i="8"/>
  <c r="GL47" i="4"/>
  <c r="GK46" i="8"/>
  <c r="FU56" i="4"/>
  <c r="FT55" i="8"/>
  <c r="FU17" i="4"/>
  <c r="FT17" i="8"/>
  <c r="FT17" i="4"/>
  <c r="FS17" i="8"/>
  <c r="GI21" i="4"/>
  <c r="GH21" i="8"/>
  <c r="FT37" i="4"/>
  <c r="FS37" i="8"/>
  <c r="FV53" i="8"/>
  <c r="FW66" i="4"/>
  <c r="FW67" i="2" s="1"/>
  <c r="FW68" i="4"/>
  <c r="FW69" i="2" s="1"/>
  <c r="FW81" i="4"/>
  <c r="FW82" i="2" s="1"/>
  <c r="FW83" i="4"/>
  <c r="FW84" i="2" s="1"/>
  <c r="FW85" i="4"/>
  <c r="FW86" i="2" s="1"/>
  <c r="FW65" i="4"/>
  <c r="FW66" i="2" s="1"/>
  <c r="FW67" i="4"/>
  <c r="FW68" i="2" s="1"/>
  <c r="FW69" i="4"/>
  <c r="FW70" i="2" s="1"/>
  <c r="FW82" i="4"/>
  <c r="FW83" i="2" s="1"/>
  <c r="FW86" i="4"/>
  <c r="FW87" i="2" s="1"/>
  <c r="FT25" i="8"/>
  <c r="FS25" i="8"/>
  <c r="FV33" i="4"/>
  <c r="FU33" i="8"/>
  <c r="GK39" i="4"/>
  <c r="GJ39" i="8"/>
  <c r="GI46" i="4"/>
  <c r="GH45" i="8"/>
  <c r="FT53" i="8"/>
  <c r="GL56" i="4"/>
  <c r="GL57" i="2" s="1"/>
  <c r="GK55" i="8"/>
  <c r="GP55" i="8" s="1"/>
  <c r="GL49" i="4"/>
  <c r="GK48" i="8"/>
  <c r="GJ48" i="4"/>
  <c r="GI47" i="8"/>
  <c r="GI48" i="4"/>
  <c r="GH47" i="8"/>
  <c r="GL19" i="4"/>
  <c r="GK19" i="8"/>
  <c r="GK19" i="4"/>
  <c r="GJ19" i="8"/>
  <c r="GJ50" i="4"/>
  <c r="GI49" i="8"/>
  <c r="FT50" i="4"/>
  <c r="FT51" i="2" s="1"/>
  <c r="FS49" i="8"/>
  <c r="FT42" i="4"/>
  <c r="FS42" i="8"/>
  <c r="FT12" i="4"/>
  <c r="FS12" i="8"/>
  <c r="GK6" i="4"/>
  <c r="GJ6" i="8"/>
  <c r="FV14" i="4"/>
  <c r="FU14" i="8"/>
  <c r="GL26" i="4"/>
  <c r="GK26" i="8"/>
  <c r="GL24" i="4"/>
  <c r="GK24" i="8"/>
  <c r="FV29" i="4"/>
  <c r="FU29" i="8"/>
  <c r="FW46" i="4"/>
  <c r="FV45" i="8"/>
  <c r="FU53" i="8"/>
  <c r="GK17" i="4"/>
  <c r="GJ17" i="8"/>
  <c r="FW21" i="4"/>
  <c r="FV21" i="8"/>
  <c r="FV21" i="4"/>
  <c r="FU21" i="8"/>
  <c r="FW39" i="4"/>
  <c r="FV39" i="8"/>
  <c r="FT55" i="4"/>
  <c r="FT56" i="2" s="1"/>
  <c r="FS54" i="8"/>
  <c r="FT55" i="2" s="1"/>
  <c r="FU65" i="4"/>
  <c r="FU66" i="2" s="1"/>
  <c r="FU67" i="4"/>
  <c r="FU68" i="2" s="1"/>
  <c r="FU69" i="4"/>
  <c r="FU70" i="2" s="1"/>
  <c r="FU85" i="2"/>
  <c r="FU66" i="4"/>
  <c r="FU67" i="2" s="1"/>
  <c r="FU68" i="4"/>
  <c r="FU69" i="2" s="1"/>
  <c r="FU81" i="4"/>
  <c r="FU82" i="2" s="1"/>
  <c r="GJ25" i="8"/>
  <c r="GJ29" i="4"/>
  <c r="GI29" i="8"/>
  <c r="FT33" i="4"/>
  <c r="FS33" i="8"/>
  <c r="FV40" i="4"/>
  <c r="FU40" i="8"/>
  <c r="GL46" i="4"/>
  <c r="GL47" i="2" s="1"/>
  <c r="GK45" i="8"/>
  <c r="GK53" i="8"/>
  <c r="GL57" i="4"/>
  <c r="GK57" i="8"/>
  <c r="GL48" i="4"/>
  <c r="GK47" i="8"/>
  <c r="FV48" i="4"/>
  <c r="FV49" i="2" s="1"/>
  <c r="FU47" i="8"/>
  <c r="FV48" i="2" s="1"/>
  <c r="GJ19" i="4"/>
  <c r="GI19" i="8"/>
  <c r="GI19" i="4"/>
  <c r="GH19" i="8"/>
  <c r="GL50" i="4"/>
  <c r="GL51" i="2" s="1"/>
  <c r="GK49" i="8"/>
  <c r="GK50" i="4"/>
  <c r="GJ49" i="8"/>
  <c r="GL16" i="4"/>
  <c r="GK16" i="8"/>
  <c r="FU10" i="4"/>
  <c r="FT10" i="8"/>
  <c r="FT32" i="4"/>
  <c r="FS32" i="8"/>
  <c r="GI55" i="4"/>
  <c r="GK7" i="4"/>
  <c r="GJ7" i="8"/>
  <c r="GL7" i="4"/>
  <c r="GK7" i="8"/>
  <c r="FW20" i="4"/>
  <c r="FV20" i="8"/>
  <c r="GK36" i="4"/>
  <c r="GJ36" i="8"/>
  <c r="FU45" i="4"/>
  <c r="FU46" i="2" s="1"/>
  <c r="FT44" i="8"/>
  <c r="FW18" i="4"/>
  <c r="FV18" i="8"/>
  <c r="GJ26" i="4"/>
  <c r="GI26" i="8"/>
  <c r="GI26" i="4"/>
  <c r="GH26" i="8"/>
  <c r="GK34" i="4"/>
  <c r="GJ34" i="8"/>
  <c r="FU42" i="4"/>
  <c r="FT42" i="8"/>
  <c r="FW51" i="4"/>
  <c r="FV50" i="8"/>
  <c r="GL5" i="4"/>
  <c r="GK5" i="8"/>
  <c r="GK5" i="4"/>
  <c r="GJ5" i="8"/>
  <c r="GJ16" i="4"/>
  <c r="GI16" i="8"/>
  <c r="GI16" i="4"/>
  <c r="GH16" i="8"/>
  <c r="FU24" i="4"/>
  <c r="FT24" i="8"/>
  <c r="GJ32" i="4"/>
  <c r="GI32" i="8"/>
  <c r="GI32" i="4"/>
  <c r="GH32" i="8"/>
  <c r="FU40" i="4"/>
  <c r="FT40" i="8"/>
  <c r="GI48" i="8"/>
  <c r="GJ49" i="4"/>
  <c r="GJ50" i="2" s="1"/>
  <c r="GI49" i="4"/>
  <c r="GI50" i="2" s="1"/>
  <c r="GH48" i="8"/>
  <c r="GK57" i="4"/>
  <c r="GJ57" i="8"/>
  <c r="FV59" i="4"/>
  <c r="FU59" i="8"/>
  <c r="GJ59" i="8"/>
  <c r="GK59" i="4"/>
  <c r="GK60" i="2" s="1"/>
  <c r="FS52" i="8"/>
  <c r="FT53" i="4"/>
  <c r="FT54" i="2" s="1"/>
  <c r="FU53" i="4"/>
  <c r="FT52" i="8"/>
  <c r="FU53" i="2" s="1"/>
  <c r="FT16" i="4"/>
  <c r="FS16" i="8"/>
  <c r="FW38" i="4"/>
  <c r="FV38" i="8"/>
  <c r="FU47" i="4"/>
  <c r="FU48" i="2" s="1"/>
  <c r="FT46" i="8"/>
  <c r="GJ55" i="4"/>
  <c r="GJ56" i="2" s="1"/>
  <c r="FV26" i="4"/>
  <c r="FU26" i="8"/>
  <c r="FV34" i="4"/>
  <c r="FU34" i="8"/>
  <c r="FU38" i="4"/>
  <c r="FT38" i="8"/>
  <c r="GK47" i="4"/>
  <c r="GK48" i="2" s="1"/>
  <c r="GJ46" i="8"/>
  <c r="GI7" i="4"/>
  <c r="GH7" i="8"/>
  <c r="GJ7" i="4"/>
  <c r="GI7" i="8"/>
  <c r="FU20" i="4"/>
  <c r="FT20" i="8"/>
  <c r="GJ36" i="4"/>
  <c r="GI36" i="8"/>
  <c r="GI36" i="4"/>
  <c r="GH36" i="8"/>
  <c r="GK45" i="4"/>
  <c r="GK46" i="2" s="1"/>
  <c r="GJ44" i="8"/>
  <c r="GK45" i="2" s="1"/>
  <c r="FU18" i="4"/>
  <c r="FT18" i="8"/>
  <c r="FW26" i="4"/>
  <c r="FV26" i="8"/>
  <c r="GJ34" i="4"/>
  <c r="GI34" i="8"/>
  <c r="GI34" i="4"/>
  <c r="GH34" i="8"/>
  <c r="GK42" i="4"/>
  <c r="GJ42" i="8"/>
  <c r="FT50" i="8"/>
  <c r="FU51" i="4"/>
  <c r="FU52" i="2" s="1"/>
  <c r="GJ5" i="4"/>
  <c r="GI5" i="8"/>
  <c r="GI5" i="4"/>
  <c r="GH5" i="8"/>
  <c r="FW16" i="4"/>
  <c r="FV16" i="8"/>
  <c r="FV20" i="4"/>
  <c r="FU20" i="8"/>
  <c r="GK24" i="4"/>
  <c r="GJ24" i="8"/>
  <c r="FW32" i="4"/>
  <c r="FV32" i="8"/>
  <c r="FV36" i="4"/>
  <c r="FU36" i="8"/>
  <c r="GK40" i="4"/>
  <c r="GJ40" i="8"/>
  <c r="FW49" i="4"/>
  <c r="FV48" i="8"/>
  <c r="GI57" i="8"/>
  <c r="GJ57" i="4"/>
  <c r="GI57" i="4"/>
  <c r="GH57" i="8"/>
  <c r="GJ59" i="4"/>
  <c r="GI59" i="8"/>
  <c r="GH59" i="8"/>
  <c r="GI59" i="4"/>
  <c r="GL53" i="4"/>
  <c r="GK52" i="8"/>
  <c r="GL53" i="2" s="1"/>
  <c r="GJ52" i="8"/>
  <c r="GK53" i="2" s="1"/>
  <c r="GK53" i="4"/>
  <c r="GK54" i="2" s="1"/>
  <c r="GK10" i="4"/>
  <c r="GJ10" i="8"/>
  <c r="FW22" i="4"/>
  <c r="FV22" i="8"/>
  <c r="FW30" i="4"/>
  <c r="FV30" i="8"/>
  <c r="FW10" i="4"/>
  <c r="FV10" i="8"/>
  <c r="FU14" i="4"/>
  <c r="FT14" i="8"/>
  <c r="FV18" i="4"/>
  <c r="FU18" i="8"/>
  <c r="FU22" i="4"/>
  <c r="FT22" i="8"/>
  <c r="FU30" i="4"/>
  <c r="FT30" i="8"/>
  <c r="GL45" i="4"/>
  <c r="GL46" i="2" s="1"/>
  <c r="GK44" i="8"/>
  <c r="GL45" i="2" s="1"/>
  <c r="FW55" i="4"/>
  <c r="FW56" i="2" s="1"/>
  <c r="FW6" i="4"/>
  <c r="FV6" i="8"/>
  <c r="FU8" i="4"/>
  <c r="FT8" i="8"/>
  <c r="FU12" i="4"/>
  <c r="FT12" i="8"/>
  <c r="GK14" i="4"/>
  <c r="GJ14" i="8"/>
  <c r="GL20" i="4"/>
  <c r="GK20" i="8"/>
  <c r="GK22" i="4"/>
  <c r="GJ22" i="8"/>
  <c r="GK30" i="4"/>
  <c r="GJ30" i="8"/>
  <c r="GL36" i="4"/>
  <c r="GK36" i="8"/>
  <c r="GK38" i="4"/>
  <c r="GJ38" i="8"/>
  <c r="GJ47" i="4"/>
  <c r="GJ48" i="2" s="1"/>
  <c r="GI46" i="8"/>
  <c r="GJ47" i="2" s="1"/>
  <c r="GI47" i="4"/>
  <c r="GH46" i="8"/>
  <c r="FU55" i="4"/>
  <c r="FU56" i="2" s="1"/>
  <c r="FW7" i="4"/>
  <c r="FV7" i="8"/>
  <c r="FV7" i="4"/>
  <c r="FU7" i="8"/>
  <c r="GL18" i="4"/>
  <c r="GK18" i="8"/>
  <c r="GK20" i="4"/>
  <c r="GJ20" i="8"/>
  <c r="FW36" i="4"/>
  <c r="FV36" i="8"/>
  <c r="GJ45" i="4"/>
  <c r="GJ46" i="2" s="1"/>
  <c r="GI44" i="8"/>
  <c r="GJ45" i="2" s="1"/>
  <c r="GI45" i="4"/>
  <c r="GI46" i="2" s="1"/>
  <c r="GH44" i="8"/>
  <c r="GK18" i="4"/>
  <c r="GJ18" i="8"/>
  <c r="FU26" i="4"/>
  <c r="FT26" i="8"/>
  <c r="FW34" i="4"/>
  <c r="FV34" i="8"/>
  <c r="GJ42" i="4"/>
  <c r="GI42" i="8"/>
  <c r="GI42" i="4"/>
  <c r="GH42" i="8"/>
  <c r="GJ50" i="8"/>
  <c r="GK51" i="4"/>
  <c r="GK52" i="2" s="1"/>
  <c r="FW5" i="4"/>
  <c r="FV5" i="8"/>
  <c r="FV5" i="4"/>
  <c r="FU5" i="8"/>
  <c r="FU16" i="4"/>
  <c r="FT16" i="8"/>
  <c r="GJ24" i="4"/>
  <c r="GI24" i="8"/>
  <c r="GI24" i="4"/>
  <c r="GH24" i="8"/>
  <c r="FU32" i="4"/>
  <c r="FT32" i="8"/>
  <c r="GJ40" i="4"/>
  <c r="GI40" i="8"/>
  <c r="GI40" i="4"/>
  <c r="GH40" i="8"/>
  <c r="FU49" i="4"/>
  <c r="FU50" i="2" s="1"/>
  <c r="FT48" i="8"/>
  <c r="FW57" i="4"/>
  <c r="FV57" i="8"/>
  <c r="FV59" i="8"/>
  <c r="FW59" i="4"/>
  <c r="GI52" i="8"/>
  <c r="GJ53" i="2" s="1"/>
  <c r="GJ53" i="4"/>
  <c r="GJ54" i="2" s="1"/>
  <c r="GI53" i="4"/>
  <c r="GH52" i="8"/>
  <c r="FW14" i="4"/>
  <c r="FV14" i="8"/>
  <c r="FS24" i="8"/>
  <c r="FV42" i="4"/>
  <c r="FU42" i="8"/>
  <c r="GK12" i="4"/>
  <c r="GJ12" i="8"/>
  <c r="GK8" i="4"/>
  <c r="GJ8" i="8"/>
  <c r="FW8" i="4"/>
  <c r="FV8" i="8"/>
  <c r="FW12" i="4"/>
  <c r="FV12" i="8"/>
  <c r="GI14" i="4"/>
  <c r="GH14" i="8"/>
  <c r="GJ22" i="4"/>
  <c r="GI22" i="8"/>
  <c r="GI22" i="4"/>
  <c r="GH22" i="8"/>
  <c r="GJ30" i="4"/>
  <c r="GI30" i="8"/>
  <c r="GI30" i="4"/>
  <c r="GH30" i="8"/>
  <c r="GJ38" i="4"/>
  <c r="GI38" i="8"/>
  <c r="GI38" i="4"/>
  <c r="GH38" i="8"/>
  <c r="FW47" i="4"/>
  <c r="FW48" i="2" s="1"/>
  <c r="FV46" i="8"/>
  <c r="FV51" i="4"/>
  <c r="FV52" i="2" s="1"/>
  <c r="FU50" i="8"/>
  <c r="FV51" i="2" s="1"/>
  <c r="GK55" i="4"/>
  <c r="GK56" i="2" s="1"/>
  <c r="FU7" i="4"/>
  <c r="FT7" i="8"/>
  <c r="FS7" i="8"/>
  <c r="GJ20" i="4"/>
  <c r="GI20" i="8"/>
  <c r="GI20" i="4"/>
  <c r="GH20" i="8"/>
  <c r="FU36" i="4"/>
  <c r="FT36" i="8"/>
  <c r="FW45" i="4"/>
  <c r="FV44" i="8"/>
  <c r="GJ18" i="4"/>
  <c r="GI18" i="8"/>
  <c r="GI18" i="4"/>
  <c r="GH18" i="8"/>
  <c r="GK26" i="4"/>
  <c r="GJ26" i="8"/>
  <c r="FU34" i="4"/>
  <c r="FT34" i="8"/>
  <c r="FW42" i="4"/>
  <c r="FV42" i="8"/>
  <c r="GI50" i="8"/>
  <c r="GJ51" i="4"/>
  <c r="GJ52" i="2" s="1"/>
  <c r="GI51" i="4"/>
  <c r="GH50" i="8"/>
  <c r="FU5" i="4"/>
  <c r="FT5" i="8"/>
  <c r="FT5" i="4"/>
  <c r="FS5" i="8"/>
  <c r="GK16" i="4"/>
  <c r="GJ16" i="8"/>
  <c r="FW24" i="4"/>
  <c r="FV24" i="8"/>
  <c r="FV28" i="4"/>
  <c r="FU28" i="8"/>
  <c r="GK32" i="4"/>
  <c r="GJ32" i="8"/>
  <c r="FW40" i="4"/>
  <c r="FV40" i="8"/>
  <c r="FV45" i="4"/>
  <c r="FV46" i="2" s="1"/>
  <c r="FU44" i="8"/>
  <c r="FV45" i="2" s="1"/>
  <c r="GK49" i="4"/>
  <c r="GK50" i="2" s="1"/>
  <c r="GJ48" i="8"/>
  <c r="GK49" i="2" s="1"/>
  <c r="FU57" i="4"/>
  <c r="FT57" i="8"/>
  <c r="FS59" i="8"/>
  <c r="FT59" i="4"/>
  <c r="FT59" i="8"/>
  <c r="FU59" i="4"/>
  <c r="FU60" i="2" s="1"/>
  <c r="FV53" i="4"/>
  <c r="FV54" i="2" s="1"/>
  <c r="FU52" i="8"/>
  <c r="FW53" i="4"/>
  <c r="FV52" i="8"/>
  <c r="EB32" i="6" l="1"/>
  <c r="EE32" i="6"/>
  <c r="EB27" i="6"/>
  <c r="AO20" i="6"/>
  <c r="AB36" i="1"/>
  <c r="A50" i="1"/>
  <c r="AB50" i="1"/>
  <c r="AT32" i="6"/>
  <c r="AU32" i="6" s="1"/>
  <c r="AV32" i="6" s="1"/>
  <c r="AQ32" i="6" s="1"/>
  <c r="A43" i="1"/>
  <c r="ED27" i="6"/>
  <c r="ED38" i="6"/>
  <c r="C38" i="6"/>
  <c r="AS38" i="6"/>
  <c r="D38" i="6" s="1"/>
  <c r="EE38" i="6"/>
  <c r="AN38" i="6"/>
  <c r="AB54" i="1" s="1"/>
  <c r="EB38" i="6"/>
  <c r="EF38" i="6"/>
  <c r="EC38" i="6"/>
  <c r="A49" i="1"/>
  <c r="AO33" i="6"/>
  <c r="EC39" i="6"/>
  <c r="ED39" i="6"/>
  <c r="C39" i="6"/>
  <c r="AS39" i="6"/>
  <c r="D39" i="6" s="1"/>
  <c r="EE39" i="6"/>
  <c r="EB39" i="6"/>
  <c r="EF39" i="6"/>
  <c r="AN39" i="6"/>
  <c r="AB55" i="1" s="1"/>
  <c r="ED30" i="6"/>
  <c r="AB49" i="1"/>
  <c r="AT30" i="6"/>
  <c r="AU30" i="6" s="1"/>
  <c r="AV30" i="6" s="1"/>
  <c r="AQ30" i="6" s="1"/>
  <c r="EB33" i="6"/>
  <c r="EC33" i="6"/>
  <c r="ED34" i="6"/>
  <c r="EE34" i="6"/>
  <c r="EC34" i="6"/>
  <c r="EB34" i="6"/>
  <c r="EF34" i="6"/>
  <c r="AN36" i="6"/>
  <c r="EB36" i="6"/>
  <c r="EF36" i="6"/>
  <c r="EC36" i="6"/>
  <c r="ED36" i="6"/>
  <c r="C36" i="6"/>
  <c r="AS36" i="6"/>
  <c r="D36" i="6" s="1"/>
  <c r="EE36" i="6"/>
  <c r="EE33" i="6"/>
  <c r="C37" i="6"/>
  <c r="AS37" i="6"/>
  <c r="D37" i="6" s="1"/>
  <c r="EE37" i="6"/>
  <c r="AN37" i="6"/>
  <c r="A53" i="1" s="1"/>
  <c r="EB37" i="6"/>
  <c r="EF37" i="6"/>
  <c r="EC37" i="6"/>
  <c r="ED37" i="6"/>
  <c r="EC35" i="6"/>
  <c r="ED35" i="6"/>
  <c r="EB35" i="6"/>
  <c r="C35" i="6"/>
  <c r="AS35" i="6"/>
  <c r="D35" i="6" s="1"/>
  <c r="EE35" i="6"/>
  <c r="EF35" i="6"/>
  <c r="EE27" i="6"/>
  <c r="EC27" i="6"/>
  <c r="AB43" i="1"/>
  <c r="AT27" i="6"/>
  <c r="AU27" i="6" s="1"/>
  <c r="AV27" i="6" s="1"/>
  <c r="AQ27" i="6" s="1"/>
  <c r="A48" i="1"/>
  <c r="ED32" i="6"/>
  <c r="AB48" i="1"/>
  <c r="EC32" i="6"/>
  <c r="ED28" i="6"/>
  <c r="AB44" i="1"/>
  <c r="A47" i="1"/>
  <c r="AT29" i="6"/>
  <c r="AU29" i="6" s="1"/>
  <c r="AV29" i="6" s="1"/>
  <c r="AQ29" i="6" s="1"/>
  <c r="AT31" i="6"/>
  <c r="AU31" i="6" s="1"/>
  <c r="AV31" i="6" s="1"/>
  <c r="AQ31" i="6" s="1"/>
  <c r="EB29" i="6"/>
  <c r="EB31" i="6"/>
  <c r="EE31" i="6"/>
  <c r="EC28" i="6"/>
  <c r="EB28" i="6"/>
  <c r="EE28" i="6"/>
  <c r="AO28" i="6"/>
  <c r="AT28" i="6"/>
  <c r="ED29" i="6"/>
  <c r="EC31" i="6"/>
  <c r="EE29" i="6"/>
  <c r="AB53" i="1"/>
  <c r="AB51" i="1"/>
  <c r="A51" i="1"/>
  <c r="FX81" i="8"/>
  <c r="GK28" i="4"/>
  <c r="GG77" i="8"/>
  <c r="FW77" i="8"/>
  <c r="GD77" i="8"/>
  <c r="FY81" i="8"/>
  <c r="FX77" i="8"/>
  <c r="FY77" i="8"/>
  <c r="GC77" i="8"/>
  <c r="GB91" i="4"/>
  <c r="GB92" i="2" s="1"/>
  <c r="FW92" i="2"/>
  <c r="AO24" i="6"/>
  <c r="AO26" i="6"/>
  <c r="AO22" i="6"/>
  <c r="AO25" i="6"/>
  <c r="AO23" i="6"/>
  <c r="EF44" i="6"/>
  <c r="EF30" i="6"/>
  <c r="EF45" i="6"/>
  <c r="EF31" i="6"/>
  <c r="EF33" i="6"/>
  <c r="EF28" i="6"/>
  <c r="EF40" i="6"/>
  <c r="EF29" i="6"/>
  <c r="EF27" i="6"/>
  <c r="EF32" i="6"/>
  <c r="EF42" i="6"/>
  <c r="EF43" i="6"/>
  <c r="EF41" i="6"/>
  <c r="EB23" i="6"/>
  <c r="EF23" i="6"/>
  <c r="EC23" i="6"/>
  <c r="ED23" i="6"/>
  <c r="EE23" i="6"/>
  <c r="EC24" i="6"/>
  <c r="ED24" i="6"/>
  <c r="EE24" i="6"/>
  <c r="EB24" i="6"/>
  <c r="EF24" i="6"/>
  <c r="ED21" i="6"/>
  <c r="EE21" i="6"/>
  <c r="EB21" i="6"/>
  <c r="EF21" i="6"/>
  <c r="EC21" i="6"/>
  <c r="EB26" i="6"/>
  <c r="EF26" i="6"/>
  <c r="EC26" i="6"/>
  <c r="ED26" i="6"/>
  <c r="EE26" i="6"/>
  <c r="EE22" i="6"/>
  <c r="EB22" i="6"/>
  <c r="EF22" i="6"/>
  <c r="EC22" i="6"/>
  <c r="ED22" i="6"/>
  <c r="AT20" i="6"/>
  <c r="EF20" i="6"/>
  <c r="EB20" i="6"/>
  <c r="EC20" i="6"/>
  <c r="EE20" i="6"/>
  <c r="ED20" i="6"/>
  <c r="EE25" i="6"/>
  <c r="EB25" i="6"/>
  <c r="EF25" i="6"/>
  <c r="EC25" i="6"/>
  <c r="ED25" i="6"/>
  <c r="GU60" i="4"/>
  <c r="GU61" i="2" s="1"/>
  <c r="GM60" i="4"/>
  <c r="GM61" i="2" s="1"/>
  <c r="GS60" i="4"/>
  <c r="GS61" i="2" s="1"/>
  <c r="GW60" i="4"/>
  <c r="GW61" i="2" s="1"/>
  <c r="GN60" i="4"/>
  <c r="GN61" i="2" s="1"/>
  <c r="GT60" i="4"/>
  <c r="GT61" i="2" s="1"/>
  <c r="GO60" i="4"/>
  <c r="GO61" i="2" s="1"/>
  <c r="GA60" i="4"/>
  <c r="GA61" i="2" s="1"/>
  <c r="GF60" i="4"/>
  <c r="GF61" i="2" s="1"/>
  <c r="GD60" i="4"/>
  <c r="GD61" i="2" s="1"/>
  <c r="FY60" i="4"/>
  <c r="FY61" i="2" s="1"/>
  <c r="FU28" i="4"/>
  <c r="GB74" i="8"/>
  <c r="GE74" i="8"/>
  <c r="FT28" i="4"/>
  <c r="FT29" i="2" s="1"/>
  <c r="GB63" i="4"/>
  <c r="GB64" i="2" s="1"/>
  <c r="GC87" i="4"/>
  <c r="GC88" i="2" s="1"/>
  <c r="GC74" i="8"/>
  <c r="GH60" i="4"/>
  <c r="GH61" i="2" s="1"/>
  <c r="GC63" i="4"/>
  <c r="GC64" i="2" s="1"/>
  <c r="GE63" i="4"/>
  <c r="GE64" i="2" s="1"/>
  <c r="FZ89" i="4"/>
  <c r="FZ90" i="2" s="1"/>
  <c r="GF63" i="4"/>
  <c r="GF64" i="2" s="1"/>
  <c r="GB89" i="4"/>
  <c r="GB90" i="2" s="1"/>
  <c r="FV85" i="2"/>
  <c r="GO64" i="4"/>
  <c r="GO65" i="2" s="1"/>
  <c r="GA70" i="8"/>
  <c r="FY70" i="8"/>
  <c r="FX91" i="4"/>
  <c r="FX92" i="2" s="1"/>
  <c r="FY62" i="4"/>
  <c r="FY63" i="2" s="1"/>
  <c r="FZ60" i="4"/>
  <c r="FZ61" i="2" s="1"/>
  <c r="GC60" i="4"/>
  <c r="GC61" i="2" s="1"/>
  <c r="GO63" i="4"/>
  <c r="GO64" i="2" s="1"/>
  <c r="FW70" i="8"/>
  <c r="GB60" i="4"/>
  <c r="GB61" i="2" s="1"/>
  <c r="GE60" i="4"/>
  <c r="GE61" i="2" s="1"/>
  <c r="FX60" i="4"/>
  <c r="FX61" i="2" s="1"/>
  <c r="GG60" i="4"/>
  <c r="GG61" i="2" s="1"/>
  <c r="FY78" i="8"/>
  <c r="GW63" i="4"/>
  <c r="GW64" i="2" s="1"/>
  <c r="GU63" i="4"/>
  <c r="GU64" i="2" s="1"/>
  <c r="GN63" i="4"/>
  <c r="GN64" i="2" s="1"/>
  <c r="GM63" i="4"/>
  <c r="GM64" i="2" s="1"/>
  <c r="GI54" i="8"/>
  <c r="GJ55" i="2" s="1"/>
  <c r="FX78" i="8"/>
  <c r="GB90" i="4"/>
  <c r="GB91" i="2" s="1"/>
  <c r="GF89" i="4"/>
  <c r="GF90" i="2" s="1"/>
  <c r="FT61" i="4"/>
  <c r="FT62" i="2" s="1"/>
  <c r="FS61" i="8"/>
  <c r="GD60" i="8"/>
  <c r="FY60" i="8"/>
  <c r="GG60" i="8"/>
  <c r="GC60" i="8"/>
  <c r="FX60" i="8"/>
  <c r="FW60" i="8"/>
  <c r="GE60" i="8"/>
  <c r="FU61" i="4"/>
  <c r="FU62" i="2" s="1"/>
  <c r="FT61" i="8"/>
  <c r="FZ78" i="8"/>
  <c r="FV61" i="4"/>
  <c r="FV62" i="2" s="1"/>
  <c r="FU61" i="8"/>
  <c r="FW61" i="4"/>
  <c r="FW62" i="2" s="1"/>
  <c r="FV61" i="8"/>
  <c r="FZ60" i="8"/>
  <c r="GA60" i="8"/>
  <c r="GB60" i="8"/>
  <c r="GF60" i="8"/>
  <c r="GF70" i="8"/>
  <c r="FZ74" i="8"/>
  <c r="GW64" i="4"/>
  <c r="GW65" i="2" s="1"/>
  <c r="GS64" i="4"/>
  <c r="GS65" i="2" s="1"/>
  <c r="GD63" i="4"/>
  <c r="GD64" i="2" s="1"/>
  <c r="GM64" i="4"/>
  <c r="GM65" i="2" s="1"/>
  <c r="GT64" i="4"/>
  <c r="GT65" i="2" s="1"/>
  <c r="FZ63" i="4"/>
  <c r="FZ64" i="2" s="1"/>
  <c r="GC94" i="4"/>
  <c r="GC95" i="2" s="1"/>
  <c r="FX89" i="4"/>
  <c r="FX90" i="2" s="1"/>
  <c r="FX93" i="4"/>
  <c r="FX94" i="2" s="1"/>
  <c r="GU64" i="4"/>
  <c r="GU65" i="2" s="1"/>
  <c r="GN64" i="4"/>
  <c r="GN65" i="2" s="1"/>
  <c r="FX63" i="4"/>
  <c r="FX64" i="2" s="1"/>
  <c r="GC95" i="4"/>
  <c r="GC96" i="2" s="1"/>
  <c r="GA91" i="4"/>
  <c r="GA92" i="2" s="1"/>
  <c r="FZ94" i="4"/>
  <c r="FZ95" i="2" s="1"/>
  <c r="GA63" i="4"/>
  <c r="GA64" i="2" s="1"/>
  <c r="GT63" i="4"/>
  <c r="GT64" i="2" s="1"/>
  <c r="FZ97" i="4"/>
  <c r="FZ98" i="2" s="1"/>
  <c r="FX87" i="4"/>
  <c r="FX88" i="2" s="1"/>
  <c r="FY93" i="4"/>
  <c r="FY94" i="2" s="1"/>
  <c r="GA95" i="4"/>
  <c r="GA96" i="2" s="1"/>
  <c r="GC70" i="8"/>
  <c r="GE81" i="8"/>
  <c r="FZ93" i="4"/>
  <c r="FZ94" i="2" s="1"/>
  <c r="GH63" i="4"/>
  <c r="GH64" i="2" s="1"/>
  <c r="FY63" i="4"/>
  <c r="FY64" i="2" s="1"/>
  <c r="GG63" i="4"/>
  <c r="GG64" i="2" s="1"/>
  <c r="GS63" i="4"/>
  <c r="GS64" i="2" s="1"/>
  <c r="GD88" i="4"/>
  <c r="GD89" i="2" s="1"/>
  <c r="FY95" i="4"/>
  <c r="FY96" i="2" s="1"/>
  <c r="GC84" i="4"/>
  <c r="GC85" i="2" s="1"/>
  <c r="FY97" i="4"/>
  <c r="FY98" i="2" s="1"/>
  <c r="GF78" i="8"/>
  <c r="GB84" i="4"/>
  <c r="GB85" i="2" s="1"/>
  <c r="FY91" i="4"/>
  <c r="FY92" i="2" s="1"/>
  <c r="GE91" i="4"/>
  <c r="GE92" i="2" s="1"/>
  <c r="GB92" i="4"/>
  <c r="GB93" i="2" s="1"/>
  <c r="GD94" i="4"/>
  <c r="GD95" i="2" s="1"/>
  <c r="FW74" i="8"/>
  <c r="FX70" i="8"/>
  <c r="GB70" i="8"/>
  <c r="FW81" i="8"/>
  <c r="GU62" i="4"/>
  <c r="GU63" i="2" s="1"/>
  <c r="FZ91" i="4"/>
  <c r="FZ92" i="2" s="1"/>
  <c r="GM62" i="4"/>
  <c r="GM63" i="2" s="1"/>
  <c r="GO62" i="4"/>
  <c r="GO63" i="2" s="1"/>
  <c r="GC90" i="4"/>
  <c r="GC91" i="2" s="1"/>
  <c r="FY94" i="4"/>
  <c r="FY95" i="2" s="1"/>
  <c r="GG70" i="8"/>
  <c r="GS62" i="4"/>
  <c r="GS63" i="2" s="1"/>
  <c r="GN62" i="4"/>
  <c r="GN63" i="2" s="1"/>
  <c r="GB93" i="4"/>
  <c r="GB94" i="2" s="1"/>
  <c r="GG95" i="4"/>
  <c r="GG96" i="2" s="1"/>
  <c r="GD97" i="4"/>
  <c r="GD98" i="2" s="1"/>
  <c r="GA90" i="4"/>
  <c r="GA91" i="2" s="1"/>
  <c r="GF93" i="4"/>
  <c r="GF94" i="2" s="1"/>
  <c r="GG90" i="4"/>
  <c r="GG91" i="2" s="1"/>
  <c r="GC91" i="4"/>
  <c r="GC92" i="2" s="1"/>
  <c r="FZ70" i="8"/>
  <c r="FY84" i="4"/>
  <c r="FY85" i="2" s="1"/>
  <c r="GC78" i="8"/>
  <c r="GA74" i="8"/>
  <c r="GE62" i="4"/>
  <c r="GE63" i="2" s="1"/>
  <c r="GW62" i="4"/>
  <c r="GW63" i="2" s="1"/>
  <c r="GM54" i="4"/>
  <c r="GG84" i="4"/>
  <c r="GG85" i="2" s="1"/>
  <c r="GF91" i="4"/>
  <c r="GF92" i="2" s="1"/>
  <c r="GD91" i="4"/>
  <c r="GD92" i="2" s="1"/>
  <c r="GG93" i="4"/>
  <c r="GG94" i="2" s="1"/>
  <c r="GE93" i="4"/>
  <c r="GE94" i="2" s="1"/>
  <c r="FZ96" i="4"/>
  <c r="FZ97" i="2" s="1"/>
  <c r="GE70" i="8"/>
  <c r="GD70" i="8"/>
  <c r="GT62" i="4"/>
  <c r="GT63" i="2" s="1"/>
  <c r="GA93" i="4"/>
  <c r="GA94" i="2" s="1"/>
  <c r="GC93" i="4"/>
  <c r="GC94" i="2" s="1"/>
  <c r="GD93" i="4"/>
  <c r="GD94" i="2" s="1"/>
  <c r="GE90" i="4"/>
  <c r="GE91" i="2" s="1"/>
  <c r="GD64" i="4"/>
  <c r="GD65" i="2" s="1"/>
  <c r="GF97" i="4"/>
  <c r="GF98" i="2" s="1"/>
  <c r="FY98" i="4"/>
  <c r="FY99" i="2" s="1"/>
  <c r="GF87" i="4"/>
  <c r="GF88" i="2" s="1"/>
  <c r="GE92" i="4"/>
  <c r="GE93" i="2" s="1"/>
  <c r="GD90" i="4"/>
  <c r="GD91" i="2" s="1"/>
  <c r="GD96" i="4"/>
  <c r="GD97" i="2" s="1"/>
  <c r="GB78" i="8"/>
  <c r="GD74" i="8"/>
  <c r="GF74" i="8"/>
  <c r="GE78" i="8"/>
  <c r="GD78" i="8"/>
  <c r="GA78" i="8"/>
  <c r="FX64" i="4"/>
  <c r="FX65" i="2" s="1"/>
  <c r="FZ64" i="4"/>
  <c r="FZ65" i="2" s="1"/>
  <c r="GD84" i="4"/>
  <c r="GD85" i="2" s="1"/>
  <c r="GC92" i="4"/>
  <c r="GC93" i="2" s="1"/>
  <c r="GA96" i="4"/>
  <c r="GA97" i="2" s="1"/>
  <c r="GB87" i="4"/>
  <c r="GB88" i="2" s="1"/>
  <c r="GA98" i="4"/>
  <c r="GA99" i="2" s="1"/>
  <c r="GG74" i="8"/>
  <c r="FY74" i="8"/>
  <c r="FW78" i="8"/>
  <c r="GG78" i="8"/>
  <c r="FY89" i="4"/>
  <c r="FY90" i="2" s="1"/>
  <c r="FZ87" i="4"/>
  <c r="FZ88" i="2" s="1"/>
  <c r="GA88" i="4"/>
  <c r="GA89" i="2" s="1"/>
  <c r="GE95" i="4"/>
  <c r="GE96" i="2" s="1"/>
  <c r="FX90" i="4"/>
  <c r="FX91" i="2" s="1"/>
  <c r="GC96" i="4"/>
  <c r="GC97" i="2" s="1"/>
  <c r="FX94" i="4"/>
  <c r="FX95" i="2" s="1"/>
  <c r="FX74" i="8"/>
  <c r="GE84" i="4"/>
  <c r="GE85" i="2" s="1"/>
  <c r="GA80" i="8"/>
  <c r="FZ80" i="8"/>
  <c r="GF81" i="8"/>
  <c r="GB81" i="8"/>
  <c r="FZ81" i="8"/>
  <c r="GA81" i="8"/>
  <c r="GD81" i="8"/>
  <c r="GG80" i="8"/>
  <c r="GC80" i="8"/>
  <c r="GE80" i="8"/>
  <c r="FY80" i="8"/>
  <c r="GD80" i="8"/>
  <c r="FW80" i="8"/>
  <c r="GG82" i="8"/>
  <c r="FY82" i="8"/>
  <c r="FX82" i="8"/>
  <c r="GC82" i="8"/>
  <c r="GE82" i="8"/>
  <c r="FW82" i="8"/>
  <c r="GD82" i="8"/>
  <c r="GF82" i="8"/>
  <c r="GB82" i="8"/>
  <c r="GQ54" i="4"/>
  <c r="GE88" i="4"/>
  <c r="GE89" i="2" s="1"/>
  <c r="GG81" i="8"/>
  <c r="GC81" i="8"/>
  <c r="FX80" i="8"/>
  <c r="GB80" i="8"/>
  <c r="GF80" i="8"/>
  <c r="GA82" i="8"/>
  <c r="FZ82" i="8"/>
  <c r="GA85" i="8"/>
  <c r="FZ85" i="8"/>
  <c r="GA83" i="8"/>
  <c r="FZ83" i="8"/>
  <c r="GE72" i="8"/>
  <c r="FW72" i="8"/>
  <c r="FY72" i="8"/>
  <c r="FX72" i="8"/>
  <c r="GD72" i="8"/>
  <c r="GG72" i="8"/>
  <c r="GC72" i="8"/>
  <c r="GE68" i="8"/>
  <c r="GD68" i="8"/>
  <c r="FX68" i="8"/>
  <c r="FW68" i="8"/>
  <c r="GC68" i="8"/>
  <c r="FY68" i="8"/>
  <c r="GG68" i="8"/>
  <c r="GF63" i="8"/>
  <c r="GB63" i="8"/>
  <c r="GE83" i="8"/>
  <c r="FX83" i="8"/>
  <c r="FY83" i="8"/>
  <c r="GC83" i="8"/>
  <c r="FW83" i="8"/>
  <c r="GD83" i="8"/>
  <c r="GG87" i="4"/>
  <c r="GG88" i="2" s="1"/>
  <c r="FZ62" i="4"/>
  <c r="FZ63" i="2" s="1"/>
  <c r="GG62" i="4"/>
  <c r="GG63" i="2" s="1"/>
  <c r="GH64" i="4"/>
  <c r="GH65" i="2" s="1"/>
  <c r="FZ84" i="4"/>
  <c r="FZ85" i="2" s="1"/>
  <c r="GG97" i="4"/>
  <c r="GG98" i="2" s="1"/>
  <c r="GF98" i="4"/>
  <c r="GF99" i="2" s="1"/>
  <c r="GD98" i="4"/>
  <c r="GD99" i="2" s="1"/>
  <c r="GD87" i="4"/>
  <c r="GD88" i="2" s="1"/>
  <c r="GF92" i="4"/>
  <c r="GF93" i="2" s="1"/>
  <c r="FY92" i="4"/>
  <c r="FY93" i="2" s="1"/>
  <c r="GB96" i="4"/>
  <c r="GB97" i="2" s="1"/>
  <c r="FZ88" i="4"/>
  <c r="FZ89" i="2" s="1"/>
  <c r="FY88" i="4"/>
  <c r="FY89" i="2" s="1"/>
  <c r="FX95" i="4"/>
  <c r="FX96" i="2" s="1"/>
  <c r="FZ95" i="4"/>
  <c r="FZ96" i="2" s="1"/>
  <c r="GF90" i="4"/>
  <c r="GF91" i="2" s="1"/>
  <c r="GB98" i="4"/>
  <c r="GB99" i="2" s="1"/>
  <c r="GG96" i="4"/>
  <c r="GG97" i="2" s="1"/>
  <c r="GE94" i="4"/>
  <c r="GE95" i="2" s="1"/>
  <c r="GC98" i="4"/>
  <c r="GC99" i="2" s="1"/>
  <c r="GG91" i="4"/>
  <c r="GG92" i="2" s="1"/>
  <c r="FZ84" i="8"/>
  <c r="GA84" i="8"/>
  <c r="FW63" i="8"/>
  <c r="FY63" i="8"/>
  <c r="FX63" i="8"/>
  <c r="GE63" i="8"/>
  <c r="GD63" i="8"/>
  <c r="GC63" i="8"/>
  <c r="GG63" i="8"/>
  <c r="GD69" i="8"/>
  <c r="FX69" i="8"/>
  <c r="FW69" i="8"/>
  <c r="GE69" i="8"/>
  <c r="FY69" i="8"/>
  <c r="GC69" i="8"/>
  <c r="GF76" i="8"/>
  <c r="GB76" i="8"/>
  <c r="GF71" i="8"/>
  <c r="GB71" i="8"/>
  <c r="GG83" i="8"/>
  <c r="GF83" i="8"/>
  <c r="GB83" i="8"/>
  <c r="FX85" i="8"/>
  <c r="GC85" i="8"/>
  <c r="FY85" i="8"/>
  <c r="GD85" i="8"/>
  <c r="FW85" i="8"/>
  <c r="GG85" i="8"/>
  <c r="GE85" i="8"/>
  <c r="GE73" i="8"/>
  <c r="FY73" i="8"/>
  <c r="FX73" i="8"/>
  <c r="GG73" i="8"/>
  <c r="GC73" i="8"/>
  <c r="GD73" i="8"/>
  <c r="FW73" i="8"/>
  <c r="GD65" i="8"/>
  <c r="GC65" i="8"/>
  <c r="FY65" i="8"/>
  <c r="FX65" i="8"/>
  <c r="GG65" i="8"/>
  <c r="FW65" i="8"/>
  <c r="GE65" i="8"/>
  <c r="FT85" i="2"/>
  <c r="GD62" i="4"/>
  <c r="GD63" i="2" s="1"/>
  <c r="FX62" i="4"/>
  <c r="FX63" i="2" s="1"/>
  <c r="GC62" i="4"/>
  <c r="GC63" i="2" s="1"/>
  <c r="GB64" i="4"/>
  <c r="GB65" i="2" s="1"/>
  <c r="FY64" i="4"/>
  <c r="FY65" i="2" s="1"/>
  <c r="GC64" i="4"/>
  <c r="GC65" i="2" s="1"/>
  <c r="GG64" i="4"/>
  <c r="GG65" i="2" s="1"/>
  <c r="GF84" i="4"/>
  <c r="GF85" i="2" s="1"/>
  <c r="GE97" i="4"/>
  <c r="GE98" i="2" s="1"/>
  <c r="GG94" i="4"/>
  <c r="GG95" i="2" s="1"/>
  <c r="FX98" i="4"/>
  <c r="FX99" i="2" s="1"/>
  <c r="GE98" i="4"/>
  <c r="GE99" i="2" s="1"/>
  <c r="FY87" i="4"/>
  <c r="FY88" i="2" s="1"/>
  <c r="FZ92" i="4"/>
  <c r="FZ93" i="2" s="1"/>
  <c r="GD92" i="4"/>
  <c r="GD93" i="2" s="1"/>
  <c r="GF88" i="4"/>
  <c r="GF89" i="2" s="1"/>
  <c r="GB97" i="4"/>
  <c r="GB98" i="2" s="1"/>
  <c r="GA87" i="4"/>
  <c r="GA88" i="2" s="1"/>
  <c r="GF95" i="4"/>
  <c r="GF96" i="2" s="1"/>
  <c r="GE96" i="4"/>
  <c r="GE97" i="2" s="1"/>
  <c r="FX96" i="4"/>
  <c r="FX97" i="2" s="1"/>
  <c r="FY90" i="4"/>
  <c r="FY91" i="2" s="1"/>
  <c r="GB94" i="4"/>
  <c r="GB95" i="2" s="1"/>
  <c r="GC88" i="4"/>
  <c r="GC89" i="2" s="1"/>
  <c r="GG98" i="4"/>
  <c r="GG99" i="2" s="1"/>
  <c r="FY66" i="8"/>
  <c r="GE66" i="8"/>
  <c r="GG66" i="8"/>
  <c r="FW66" i="8"/>
  <c r="GC66" i="8"/>
  <c r="GD66" i="8"/>
  <c r="GE62" i="8"/>
  <c r="GG62" i="8"/>
  <c r="GC62" i="8"/>
  <c r="FX62" i="8"/>
  <c r="GD62" i="8"/>
  <c r="FY62" i="8"/>
  <c r="FW62" i="8"/>
  <c r="GF64" i="8"/>
  <c r="GB64" i="8"/>
  <c r="GB85" i="8"/>
  <c r="GF85" i="8"/>
  <c r="GG89" i="4"/>
  <c r="GG90" i="2" s="1"/>
  <c r="GD84" i="8"/>
  <c r="FY84" i="8"/>
  <c r="FX84" i="8"/>
  <c r="FW84" i="8"/>
  <c r="GG84" i="8"/>
  <c r="GC84" i="8"/>
  <c r="GE84" i="8"/>
  <c r="GB62" i="8"/>
  <c r="FZ63" i="8"/>
  <c r="GA63" i="8"/>
  <c r="GC97" i="4"/>
  <c r="GC98" i="2" s="1"/>
  <c r="GH62" i="4"/>
  <c r="GH63" i="2" s="1"/>
  <c r="GF62" i="4"/>
  <c r="GF63" i="2" s="1"/>
  <c r="GA62" i="4"/>
  <c r="GA63" i="2" s="1"/>
  <c r="GB62" i="4"/>
  <c r="GB63" i="2" s="1"/>
  <c r="GA64" i="4"/>
  <c r="GA65" i="2" s="1"/>
  <c r="GF64" i="4"/>
  <c r="GF65" i="2" s="1"/>
  <c r="GE64" i="4"/>
  <c r="GE65" i="2" s="1"/>
  <c r="FX84" i="4"/>
  <c r="FX85" i="2" s="1"/>
  <c r="GA89" i="4"/>
  <c r="GA90" i="2" s="1"/>
  <c r="FX97" i="4"/>
  <c r="FX98" i="2" s="1"/>
  <c r="GD89" i="4"/>
  <c r="GD90" i="2" s="1"/>
  <c r="GE89" i="4"/>
  <c r="GE90" i="2" s="1"/>
  <c r="FZ98" i="4"/>
  <c r="FZ99" i="2" s="1"/>
  <c r="GE87" i="4"/>
  <c r="GE88" i="2" s="1"/>
  <c r="FX92" i="4"/>
  <c r="FX93" i="2" s="1"/>
  <c r="GC89" i="4"/>
  <c r="GC90" i="2" s="1"/>
  <c r="GB88" i="4"/>
  <c r="GB89" i="2" s="1"/>
  <c r="FX88" i="4"/>
  <c r="FX89" i="2" s="1"/>
  <c r="GA97" i="4"/>
  <c r="GA98" i="2" s="1"/>
  <c r="GG92" i="4"/>
  <c r="GG93" i="2" s="1"/>
  <c r="GD95" i="4"/>
  <c r="GD96" i="2" s="1"/>
  <c r="GF96" i="4"/>
  <c r="GF97" i="2" s="1"/>
  <c r="FY96" i="4"/>
  <c r="FY97" i="2" s="1"/>
  <c r="FZ90" i="4"/>
  <c r="FZ91" i="2" s="1"/>
  <c r="GA94" i="4"/>
  <c r="GA95" i="2" s="1"/>
  <c r="GG88" i="4"/>
  <c r="GG89" i="2" s="1"/>
  <c r="GA92" i="4"/>
  <c r="GA93" i="2" s="1"/>
  <c r="GF94" i="4"/>
  <c r="GF95" i="2" s="1"/>
  <c r="FW71" i="8"/>
  <c r="GA71" i="8"/>
  <c r="FZ71" i="8"/>
  <c r="FY64" i="8"/>
  <c r="FX64" i="8"/>
  <c r="GG64" i="8"/>
  <c r="FW64" i="8"/>
  <c r="GD64" i="8"/>
  <c r="GE64" i="8"/>
  <c r="GC64" i="8"/>
  <c r="GB84" i="8"/>
  <c r="GF84" i="8"/>
  <c r="GF62" i="8"/>
  <c r="FZ62" i="8"/>
  <c r="GA62" i="8"/>
  <c r="GB95" i="4"/>
  <c r="GB96" i="2" s="1"/>
  <c r="GG71" i="8"/>
  <c r="FY71" i="8"/>
  <c r="FX71" i="8"/>
  <c r="GD71" i="8"/>
  <c r="GE71" i="8"/>
  <c r="GC71" i="8"/>
  <c r="GG76" i="8"/>
  <c r="GC76" i="8"/>
  <c r="FY76" i="8"/>
  <c r="GD76" i="8"/>
  <c r="GE76" i="8"/>
  <c r="FX76" i="8"/>
  <c r="FW76" i="8"/>
  <c r="FZ64" i="8"/>
  <c r="GA64" i="8"/>
  <c r="FY36" i="8"/>
  <c r="GP17" i="8"/>
  <c r="GH28" i="8"/>
  <c r="GL28" i="8" s="1"/>
  <c r="FV28" i="8"/>
  <c r="GC28" i="8" s="1"/>
  <c r="GJ28" i="4"/>
  <c r="GP28" i="4" s="1"/>
  <c r="GP29" i="2" s="1"/>
  <c r="GM61" i="4"/>
  <c r="GM62" i="2" s="1"/>
  <c r="GK28" i="8"/>
  <c r="GP28" i="8" s="1"/>
  <c r="FV54" i="8"/>
  <c r="FW55" i="2" s="1"/>
  <c r="GO61" i="4"/>
  <c r="GO62" i="2" s="1"/>
  <c r="GU61" i="4"/>
  <c r="GU62" i="2" s="1"/>
  <c r="GK54" i="8"/>
  <c r="GL55" i="2" s="1"/>
  <c r="GQ61" i="4"/>
  <c r="GQ62" i="2" s="1"/>
  <c r="GR61" i="4"/>
  <c r="GR62" i="2" s="1"/>
  <c r="GH54" i="8"/>
  <c r="GI55" i="2" s="1"/>
  <c r="FT54" i="8"/>
  <c r="FU55" i="2" s="1"/>
  <c r="GJ22" i="2"/>
  <c r="GL35" i="2"/>
  <c r="GG54" i="4"/>
  <c r="FX10" i="8"/>
  <c r="FU54" i="8"/>
  <c r="FV55" i="2" s="1"/>
  <c r="GT61" i="4"/>
  <c r="GT62" i="2" s="1"/>
  <c r="GW61" i="4"/>
  <c r="GW62" i="2" s="1"/>
  <c r="GP61" i="4"/>
  <c r="GP62" i="2" s="1"/>
  <c r="GU54" i="4"/>
  <c r="GN61" i="4"/>
  <c r="GN62" i="2" s="1"/>
  <c r="GS61" i="4"/>
  <c r="GS62" i="2" s="1"/>
  <c r="GV61" i="4"/>
  <c r="GV62" i="2" s="1"/>
  <c r="GF54" i="4"/>
  <c r="GN54" i="4"/>
  <c r="GV54" i="4"/>
  <c r="GS54" i="4"/>
  <c r="GT54" i="4"/>
  <c r="GR54" i="4"/>
  <c r="GP54" i="4"/>
  <c r="GW54" i="4"/>
  <c r="GB54" i="4"/>
  <c r="GJ54" i="8"/>
  <c r="GK55" i="2" s="1"/>
  <c r="GO54" i="4"/>
  <c r="FX54" i="4"/>
  <c r="GE54" i="4"/>
  <c r="GC54" i="4"/>
  <c r="GH54" i="4"/>
  <c r="GD54" i="4"/>
  <c r="GA54" i="4"/>
  <c r="GN56" i="8"/>
  <c r="FZ56" i="8"/>
  <c r="GM56" i="8"/>
  <c r="FX56" i="8"/>
  <c r="GI58" i="2"/>
  <c r="GK58" i="2"/>
  <c r="FT60" i="2"/>
  <c r="GJ58" i="2"/>
  <c r="FT53" i="2"/>
  <c r="GK47" i="2"/>
  <c r="FU51" i="2"/>
  <c r="FU49" i="2"/>
  <c r="FT59" i="2"/>
  <c r="FT58" i="2"/>
  <c r="FW56" i="8"/>
  <c r="FT46" i="2"/>
  <c r="FT50" i="2"/>
  <c r="GJ60" i="2"/>
  <c r="FV60" i="2"/>
  <c r="FW52" i="2"/>
  <c r="GL49" i="2"/>
  <c r="FU82" i="4"/>
  <c r="FU83" i="2" s="1"/>
  <c r="FW47" i="2"/>
  <c r="GI49" i="2"/>
  <c r="GL50" i="2"/>
  <c r="FW51" i="2"/>
  <c r="FW45" i="2"/>
  <c r="GI45" i="2"/>
  <c r="GI53" i="2"/>
  <c r="FW53" i="2"/>
  <c r="GI83" i="4"/>
  <c r="GI84" i="2" s="1"/>
  <c r="GA56" i="8"/>
  <c r="GI86" i="4"/>
  <c r="GI87" i="2" s="1"/>
  <c r="GI85" i="4"/>
  <c r="GI86" i="2" s="1"/>
  <c r="GI85" i="2"/>
  <c r="FW46" i="2"/>
  <c r="FW60" i="2"/>
  <c r="GI60" i="2"/>
  <c r="GI56" i="2"/>
  <c r="FU85" i="4"/>
  <c r="GI47" i="2"/>
  <c r="FU57" i="2"/>
  <c r="FW49" i="2"/>
  <c r="FU45" i="2"/>
  <c r="FV58" i="2"/>
  <c r="GI51" i="2"/>
  <c r="FT49" i="2"/>
  <c r="FT45" i="2"/>
  <c r="GI59" i="2"/>
  <c r="GF56" i="8"/>
  <c r="GI81" i="4"/>
  <c r="GI82" i="2" s="1"/>
  <c r="FY44" i="2"/>
  <c r="AU40" i="6"/>
  <c r="AV40" i="6" s="1"/>
  <c r="AQ40" i="6" s="1"/>
  <c r="D40" i="6" s="1"/>
  <c r="GL48" i="2"/>
  <c r="FW58" i="2"/>
  <c r="GL54" i="2"/>
  <c r="FW54" i="2"/>
  <c r="FU58" i="2"/>
  <c r="GI52" i="2"/>
  <c r="GI54" i="2"/>
  <c r="GI48" i="2"/>
  <c r="FW50" i="2"/>
  <c r="FU54" i="2"/>
  <c r="GK51" i="2"/>
  <c r="GL58" i="2"/>
  <c r="FU83" i="4"/>
  <c r="FU86" i="4"/>
  <c r="FU87" i="2" s="1"/>
  <c r="GJ51" i="2"/>
  <c r="GJ49" i="2"/>
  <c r="FV53" i="2"/>
  <c r="FU47" i="2"/>
  <c r="FT52" i="2"/>
  <c r="GD56" i="8"/>
  <c r="GI82" i="4"/>
  <c r="GI83" i="2" s="1"/>
  <c r="FT44" i="2"/>
  <c r="FT82" i="2"/>
  <c r="GL56" i="2"/>
  <c r="GC56" i="8"/>
  <c r="AU42" i="6"/>
  <c r="AV42" i="6" s="1"/>
  <c r="AQ42" i="6" s="1"/>
  <c r="D42" i="6" s="1"/>
  <c r="FY56" i="8"/>
  <c r="AU43" i="6"/>
  <c r="AV43" i="6" s="1"/>
  <c r="AQ43" i="6" s="1"/>
  <c r="D43" i="6" s="1"/>
  <c r="AU44" i="6"/>
  <c r="AV44" i="6" s="1"/>
  <c r="AQ44" i="6" s="1"/>
  <c r="D44" i="6" s="1"/>
  <c r="GG56" i="8"/>
  <c r="GB56" i="8"/>
  <c r="GE56" i="8"/>
  <c r="AU41" i="6"/>
  <c r="AV41" i="6" s="1"/>
  <c r="AQ41" i="6" s="1"/>
  <c r="D41" i="6" s="1"/>
  <c r="AU45" i="6"/>
  <c r="AV45" i="6" s="1"/>
  <c r="AQ45" i="6" s="1"/>
  <c r="GQ18" i="2"/>
  <c r="GR58" i="4"/>
  <c r="GK59" i="2"/>
  <c r="GQ47" i="8"/>
  <c r="FX45" i="8"/>
  <c r="GP56" i="8"/>
  <c r="GQ51" i="8"/>
  <c r="FX48" i="8"/>
  <c r="GN10" i="8"/>
  <c r="GO11" i="8"/>
  <c r="FY27" i="8"/>
  <c r="GU51" i="8"/>
  <c r="GA13" i="8"/>
  <c r="GB14" i="2" s="1"/>
  <c r="GQ56" i="8"/>
  <c r="GQ58" i="8"/>
  <c r="GO51" i="8"/>
  <c r="GP51" i="8"/>
  <c r="GR56" i="8"/>
  <c r="FY35" i="8"/>
  <c r="GT51" i="8"/>
  <c r="GU56" i="8"/>
  <c r="GS56" i="8"/>
  <c r="GL56" i="8"/>
  <c r="GT56" i="8"/>
  <c r="GV56" i="8"/>
  <c r="GO56" i="8"/>
  <c r="GO41" i="8"/>
  <c r="GP42" i="2" s="1"/>
  <c r="GA29" i="8"/>
  <c r="GB30" i="2" s="1"/>
  <c r="GJ4" i="8"/>
  <c r="FZ31" i="8"/>
  <c r="GA32" i="2" s="1"/>
  <c r="GO9" i="8"/>
  <c r="GP10" i="2" s="1"/>
  <c r="GB31" i="8"/>
  <c r="GO58" i="8"/>
  <c r="FS4" i="8"/>
  <c r="FW4" i="8" s="1"/>
  <c r="GH4" i="8"/>
  <c r="GN4" i="8" s="1"/>
  <c r="FU4" i="4"/>
  <c r="FX4" i="4" s="1"/>
  <c r="GU58" i="8"/>
  <c r="FY44" i="8"/>
  <c r="FY20" i="8"/>
  <c r="GP45" i="8"/>
  <c r="GL4" i="4"/>
  <c r="GQ4" i="4" s="1"/>
  <c r="GQ5" i="2" s="1"/>
  <c r="FV4" i="4"/>
  <c r="FY4" i="4" s="1"/>
  <c r="FX12" i="8"/>
  <c r="GP58" i="8"/>
  <c r="GQ59" i="2" s="1"/>
  <c r="GT58" i="8"/>
  <c r="FX39" i="8"/>
  <c r="FW4" i="4"/>
  <c r="FW5" i="2" s="1"/>
  <c r="FX57" i="8"/>
  <c r="GA9" i="8"/>
  <c r="GB10" i="2" s="1"/>
  <c r="GB9" i="8"/>
  <c r="GC10" i="2" s="1"/>
  <c r="GV35" i="8"/>
  <c r="FY34" i="8"/>
  <c r="GP43" i="8"/>
  <c r="GQ44" i="2" s="1"/>
  <c r="GM9" i="8"/>
  <c r="GO35" i="8"/>
  <c r="GP36" i="2" s="1"/>
  <c r="FT19" i="2"/>
  <c r="GA41" i="8"/>
  <c r="GB42" i="2" s="1"/>
  <c r="GP58" i="4"/>
  <c r="FX30" i="8"/>
  <c r="GL37" i="2"/>
  <c r="GL29" i="2"/>
  <c r="GL21" i="2"/>
  <c r="GL6" i="2"/>
  <c r="GL8" i="2"/>
  <c r="GL43" i="2"/>
  <c r="GL31" i="2"/>
  <c r="FX55" i="8"/>
  <c r="GB58" i="8"/>
  <c r="GC59" i="2" s="1"/>
  <c r="FW26" i="2"/>
  <c r="GV58" i="4"/>
  <c r="GA27" i="8"/>
  <c r="GB28" i="2" s="1"/>
  <c r="FW18" i="2"/>
  <c r="FV17" i="2"/>
  <c r="FW20" i="2"/>
  <c r="FU7" i="2"/>
  <c r="GL28" i="2"/>
  <c r="FW6" i="2"/>
  <c r="GL19" i="2"/>
  <c r="FW8" i="2"/>
  <c r="FT41" i="2"/>
  <c r="GK42" i="2"/>
  <c r="GF31" i="8"/>
  <c r="FY11" i="8"/>
  <c r="FZ12" i="2" s="1"/>
  <c r="FV10" i="2"/>
  <c r="FW12" i="2"/>
  <c r="GJ10" i="2"/>
  <c r="GL17" i="2"/>
  <c r="FV33" i="2"/>
  <c r="GL33" i="2"/>
  <c r="FT35" i="2"/>
  <c r="FU14" i="2"/>
  <c r="D45" i="6"/>
  <c r="GB11" i="8"/>
  <c r="GC12" i="2" s="1"/>
  <c r="FX11" i="8"/>
  <c r="FY12" i="2" s="1"/>
  <c r="GA31" i="8"/>
  <c r="GG9" i="8"/>
  <c r="GC11" i="8"/>
  <c r="GD12" i="2" s="1"/>
  <c r="GF13" i="8"/>
  <c r="GG14" i="2" s="1"/>
  <c r="GF9" i="8"/>
  <c r="GG10" i="2" s="1"/>
  <c r="GA11" i="8"/>
  <c r="GP37" i="8"/>
  <c r="GQ38" i="2" s="1"/>
  <c r="GP14" i="8"/>
  <c r="GQ15" i="2" s="1"/>
  <c r="FX46" i="8"/>
  <c r="GE13" i="8"/>
  <c r="FZ13" i="8"/>
  <c r="GA14" i="2" s="1"/>
  <c r="FZ9" i="8"/>
  <c r="GA10" i="2" s="1"/>
  <c r="GA51" i="8"/>
  <c r="GP25" i="8"/>
  <c r="GQ26" i="2" s="1"/>
  <c r="GN12" i="8"/>
  <c r="GO31" i="8"/>
  <c r="GL9" i="8"/>
  <c r="GS9" i="8"/>
  <c r="FY50" i="8"/>
  <c r="FX38" i="8"/>
  <c r="FW35" i="8"/>
  <c r="FX36" i="2" s="1"/>
  <c r="GA23" i="8"/>
  <c r="GB24" i="2" s="1"/>
  <c r="FW15" i="8"/>
  <c r="GA33" i="8"/>
  <c r="GB34" i="2" s="1"/>
  <c r="GO37" i="8"/>
  <c r="GP38" i="2" s="1"/>
  <c r="FX22" i="8"/>
  <c r="GS23" i="8"/>
  <c r="GT24" i="2" s="1"/>
  <c r="GL23" i="8"/>
  <c r="GM24" i="2" s="1"/>
  <c r="GQ41" i="8"/>
  <c r="GR42" i="2" s="1"/>
  <c r="GB41" i="8"/>
  <c r="GA37" i="8"/>
  <c r="FX8" i="8"/>
  <c r="GP41" i="8"/>
  <c r="GQ42" i="2" s="1"/>
  <c r="GP33" i="8"/>
  <c r="GF41" i="8"/>
  <c r="FZ41" i="8"/>
  <c r="GF11" i="8"/>
  <c r="GU41" i="8"/>
  <c r="GV42" i="2" s="1"/>
  <c r="GQ35" i="8"/>
  <c r="GR36" i="2" s="1"/>
  <c r="FY30" i="4"/>
  <c r="GL53" i="8"/>
  <c r="FZ11" i="8"/>
  <c r="GN6" i="8"/>
  <c r="GR41" i="8"/>
  <c r="FY42" i="8"/>
  <c r="FY18" i="8"/>
  <c r="GM23" i="8"/>
  <c r="GN24" i="2" s="1"/>
  <c r="GQ23" i="8"/>
  <c r="GA35" i="8"/>
  <c r="GU15" i="8"/>
  <c r="GA15" i="8"/>
  <c r="GB16" i="2" s="1"/>
  <c r="GQ15" i="8"/>
  <c r="GR16" i="2" s="1"/>
  <c r="GO23" i="8"/>
  <c r="GP24" i="2" s="1"/>
  <c r="FX40" i="8"/>
  <c r="GP31" i="8"/>
  <c r="GQ32" i="2" s="1"/>
  <c r="GO15" i="8"/>
  <c r="FV42" i="2"/>
  <c r="GG41" i="4"/>
  <c r="GA41" i="4"/>
  <c r="GC41" i="4"/>
  <c r="GQ27" i="4"/>
  <c r="GQ28" i="2" s="1"/>
  <c r="GJ28" i="2"/>
  <c r="DZ46" i="6"/>
  <c r="GV9" i="8"/>
  <c r="GL10" i="2"/>
  <c r="GB13" i="8"/>
  <c r="GC14" i="2" s="1"/>
  <c r="FV14" i="2"/>
  <c r="GL42" i="2"/>
  <c r="GJ24" i="2"/>
  <c r="GL25" i="2"/>
  <c r="FV15" i="2"/>
  <c r="FV25" i="2"/>
  <c r="FT21" i="2"/>
  <c r="GP11" i="8"/>
  <c r="GQ12" i="2" s="1"/>
  <c r="GL12" i="2"/>
  <c r="GU37" i="8"/>
  <c r="GV38" i="2" s="1"/>
  <c r="GP35" i="8"/>
  <c r="GQ36" i="2" s="1"/>
  <c r="GL36" i="2"/>
  <c r="GJ38" i="2"/>
  <c r="GO13" i="8"/>
  <c r="GP14" i="2" s="1"/>
  <c r="GK14" i="2"/>
  <c r="GL39" i="8"/>
  <c r="GM40" i="2" s="1"/>
  <c r="GI40" i="2"/>
  <c r="FU32" i="2"/>
  <c r="FW22" i="2"/>
  <c r="GL27" i="2"/>
  <c r="FT43" i="2"/>
  <c r="GL20" i="2"/>
  <c r="FT27" i="2"/>
  <c r="GQ31" i="8"/>
  <c r="GU31" i="8"/>
  <c r="FV39" i="2"/>
  <c r="FV23" i="2"/>
  <c r="FZ6" i="8"/>
  <c r="FV7" i="2"/>
  <c r="FV40" i="2"/>
  <c r="GL30" i="2"/>
  <c r="GP21" i="8"/>
  <c r="GQ22" i="2" s="1"/>
  <c r="GL22" i="2"/>
  <c r="GQ37" i="8"/>
  <c r="GR38" i="2" s="1"/>
  <c r="GL38" i="2"/>
  <c r="FW24" i="2"/>
  <c r="K18" i="6"/>
  <c r="M15" i="6"/>
  <c r="L16" i="6"/>
  <c r="L17" i="6" s="1"/>
  <c r="EG38" i="6" s="1"/>
  <c r="GA6" i="4"/>
  <c r="GO53" i="8"/>
  <c r="GS53" i="8"/>
  <c r="GM53" i="8"/>
  <c r="GP15" i="8"/>
  <c r="GU35" i="8"/>
  <c r="GV36" i="2" s="1"/>
  <c r="GC31" i="4"/>
  <c r="FW32" i="2"/>
  <c r="GG31" i="4"/>
  <c r="GB31" i="4"/>
  <c r="GR31" i="4"/>
  <c r="GK32" i="2"/>
  <c r="GP31" i="4"/>
  <c r="GV31" i="4"/>
  <c r="GQ43" i="8"/>
  <c r="GR44" i="2" s="1"/>
  <c r="GO43" i="8"/>
  <c r="GP44" i="2" s="1"/>
  <c r="GU43" i="8"/>
  <c r="GV44" i="2" s="1"/>
  <c r="GD11" i="8"/>
  <c r="GG11" i="8"/>
  <c r="GF58" i="8"/>
  <c r="GG59" i="2" s="1"/>
  <c r="GA58" i="8"/>
  <c r="GB59" i="2" s="1"/>
  <c r="FZ58" i="8"/>
  <c r="GA59" i="2" s="1"/>
  <c r="GT9" i="8"/>
  <c r="GN9" i="8"/>
  <c r="GR9" i="8"/>
  <c r="GE35" i="8"/>
  <c r="GR23" i="8"/>
  <c r="GU23" i="8"/>
  <c r="GV23" i="8"/>
  <c r="GQ11" i="8"/>
  <c r="GU11" i="8"/>
  <c r="GU9" i="8"/>
  <c r="GV10" i="2" s="1"/>
  <c r="GQ9" i="8"/>
  <c r="GR10" i="2" s="1"/>
  <c r="GP9" i="8"/>
  <c r="GQ10" i="2" s="1"/>
  <c r="GN9" i="4"/>
  <c r="GM9" i="4"/>
  <c r="GI10" i="2"/>
  <c r="GS9" i="4"/>
  <c r="GT9" i="4"/>
  <c r="GO9" i="4"/>
  <c r="GO10" i="2" s="1"/>
  <c r="GU9" i="4"/>
  <c r="GW9" i="4"/>
  <c r="FW11" i="8"/>
  <c r="GT39" i="8"/>
  <c r="GP39" i="8"/>
  <c r="GN39" i="8"/>
  <c r="GK12" i="2"/>
  <c r="GP11" i="4"/>
  <c r="GV11" i="4"/>
  <c r="GR11" i="4"/>
  <c r="GR12" i="2" s="1"/>
  <c r="GF11" i="4"/>
  <c r="GB11" i="4"/>
  <c r="GG11" i="4"/>
  <c r="FX11" i="4"/>
  <c r="GE11" i="4"/>
  <c r="FU12" i="2"/>
  <c r="GH11" i="4"/>
  <c r="GA11" i="4"/>
  <c r="GO39" i="4"/>
  <c r="GU39" i="4"/>
  <c r="GU40" i="2" s="1"/>
  <c r="GL40" i="2"/>
  <c r="GQ39" i="4"/>
  <c r="GP13" i="8"/>
  <c r="GQ14" i="2" s="1"/>
  <c r="GU13" i="8"/>
  <c r="GV14" i="2" s="1"/>
  <c r="GQ13" i="8"/>
  <c r="GR14" i="2" s="1"/>
  <c r="GE11" i="8"/>
  <c r="GB52" i="4"/>
  <c r="FW36" i="2"/>
  <c r="GF35" i="4"/>
  <c r="GF36" i="2" s="1"/>
  <c r="FZ35" i="4"/>
  <c r="GB35" i="4"/>
  <c r="GJ34" i="2"/>
  <c r="GQ33" i="4"/>
  <c r="GP23" i="8"/>
  <c r="GN23" i="8"/>
  <c r="GT23" i="8"/>
  <c r="GR23" i="4"/>
  <c r="GV23" i="4"/>
  <c r="GQ23" i="4"/>
  <c r="GL24" i="2"/>
  <c r="GO23" i="4"/>
  <c r="GU23" i="4"/>
  <c r="GS23" i="4"/>
  <c r="GW23" i="4"/>
  <c r="GW24" i="2" s="1"/>
  <c r="GJ16" i="2"/>
  <c r="GQ15" i="4"/>
  <c r="GV15" i="4"/>
  <c r="GP15" i="4"/>
  <c r="FY26" i="8"/>
  <c r="GL58" i="8"/>
  <c r="FW27" i="8"/>
  <c r="GE27" i="8"/>
  <c r="GE58" i="8"/>
  <c r="GD58" i="8"/>
  <c r="GC58" i="8"/>
  <c r="GG58" i="8"/>
  <c r="FW58" i="8"/>
  <c r="FX58" i="8"/>
  <c r="FY58" i="8"/>
  <c r="GS37" i="4"/>
  <c r="GM37" i="4"/>
  <c r="GI38" i="2"/>
  <c r="GW37" i="4"/>
  <c r="GN37" i="4"/>
  <c r="GO37" i="4"/>
  <c r="GT37" i="4"/>
  <c r="GU37" i="4"/>
  <c r="FT40" i="2"/>
  <c r="FY39" i="4"/>
  <c r="FY44" i="4"/>
  <c r="GS15" i="4"/>
  <c r="GM15" i="4"/>
  <c r="GO15" i="4"/>
  <c r="GT15" i="4"/>
  <c r="GI16" i="2"/>
  <c r="GU15" i="4"/>
  <c r="GW15" i="4"/>
  <c r="GN15" i="4"/>
  <c r="FX9" i="8"/>
  <c r="FW9" i="8"/>
  <c r="FY9" i="8"/>
  <c r="GC9" i="8"/>
  <c r="GD9" i="8"/>
  <c r="GE9" i="8"/>
  <c r="GS31" i="8"/>
  <c r="GT31" i="8"/>
  <c r="GR31" i="8"/>
  <c r="GN31" i="8"/>
  <c r="GV31" i="8"/>
  <c r="GL31" i="8"/>
  <c r="GM31" i="8"/>
  <c r="FW23" i="8"/>
  <c r="GE23" i="8"/>
  <c r="FY23" i="8"/>
  <c r="FY58" i="4"/>
  <c r="FY59" i="2" s="1"/>
  <c r="FX58" i="4"/>
  <c r="FX59" i="2" s="1"/>
  <c r="FZ58" i="4"/>
  <c r="GE58" i="4"/>
  <c r="GE59" i="2" s="1"/>
  <c r="GD58" i="4"/>
  <c r="GD59" i="2" s="1"/>
  <c r="GF58" i="4"/>
  <c r="GF59" i="2" s="1"/>
  <c r="GH58" i="4"/>
  <c r="GR37" i="8"/>
  <c r="GN37" i="8"/>
  <c r="GM37" i="8"/>
  <c r="GV37" i="8"/>
  <c r="GL37" i="8"/>
  <c r="GT37" i="8"/>
  <c r="GS37" i="8"/>
  <c r="GG13" i="8"/>
  <c r="FW13" i="8"/>
  <c r="FX13" i="8"/>
  <c r="GC13" i="8"/>
  <c r="FY13" i="8"/>
  <c r="FX9" i="4"/>
  <c r="FT10" i="2"/>
  <c r="GE9" i="4"/>
  <c r="FZ9" i="4"/>
  <c r="GH9" i="4"/>
  <c r="FY9" i="4"/>
  <c r="GF9" i="4"/>
  <c r="GD9" i="4"/>
  <c r="GD10" i="2" s="1"/>
  <c r="GT31" i="4"/>
  <c r="GS31" i="4"/>
  <c r="GN31" i="4"/>
  <c r="GM31" i="4"/>
  <c r="GM32" i="2" s="1"/>
  <c r="GU31" i="4"/>
  <c r="GI32" i="2"/>
  <c r="AS29" i="6" s="1"/>
  <c r="GW31" i="4"/>
  <c r="GW32" i="2" s="1"/>
  <c r="GO31" i="4"/>
  <c r="FY46" i="4"/>
  <c r="FT24" i="2"/>
  <c r="FZ23" i="4"/>
  <c r="FZ24" i="2" s="1"/>
  <c r="FX23" i="4"/>
  <c r="GF23" i="4"/>
  <c r="GD13" i="8"/>
  <c r="FY8" i="4"/>
  <c r="FT9" i="2"/>
  <c r="GI9" i="2"/>
  <c r="GO8" i="4"/>
  <c r="GO9" i="2" s="1"/>
  <c r="GS44" i="4"/>
  <c r="GW44" i="4"/>
  <c r="GM44" i="4"/>
  <c r="GN44" i="4"/>
  <c r="GT44" i="4"/>
  <c r="GU44" i="4"/>
  <c r="GO44" i="4"/>
  <c r="GN35" i="8"/>
  <c r="GM35" i="8"/>
  <c r="GL35" i="8"/>
  <c r="GT35" i="8"/>
  <c r="GR35" i="8"/>
  <c r="GS35" i="8"/>
  <c r="FY15" i="8"/>
  <c r="GE15" i="8"/>
  <c r="GE13" i="4"/>
  <c r="GH13" i="4"/>
  <c r="FX13" i="4"/>
  <c r="GD13" i="4"/>
  <c r="FT14" i="2"/>
  <c r="FZ13" i="4"/>
  <c r="FY13" i="4"/>
  <c r="GF13" i="4"/>
  <c r="FZ27" i="4"/>
  <c r="FZ28" i="2" s="1"/>
  <c r="FT28" i="2"/>
  <c r="FX27" i="4"/>
  <c r="GF27" i="4"/>
  <c r="GN58" i="8"/>
  <c r="GS58" i="8"/>
  <c r="GR58" i="8"/>
  <c r="GM58" i="8"/>
  <c r="GV58" i="8"/>
  <c r="GF41" i="4"/>
  <c r="FZ41" i="4"/>
  <c r="GD41" i="4"/>
  <c r="GE41" i="4"/>
  <c r="GH41" i="4"/>
  <c r="FX41" i="4"/>
  <c r="FT42" i="2"/>
  <c r="FY41" i="4"/>
  <c r="GW11" i="4"/>
  <c r="GM11" i="4"/>
  <c r="GU11" i="4"/>
  <c r="GS11" i="4"/>
  <c r="GO11" i="4"/>
  <c r="GI12" i="2"/>
  <c r="GT11" i="4"/>
  <c r="GN11" i="4"/>
  <c r="GM51" i="8"/>
  <c r="GS51" i="8"/>
  <c r="GL51" i="8"/>
  <c r="GV51" i="8"/>
  <c r="GN51" i="8"/>
  <c r="GR51" i="8"/>
  <c r="GS13" i="8"/>
  <c r="GM13" i="8"/>
  <c r="GR13" i="8"/>
  <c r="GL13" i="8"/>
  <c r="GT13" i="8"/>
  <c r="GV13" i="8"/>
  <c r="GN13" i="8"/>
  <c r="FY56" i="4"/>
  <c r="FY57" i="2" s="1"/>
  <c r="GM41" i="8"/>
  <c r="GV41" i="8"/>
  <c r="GN41" i="8"/>
  <c r="GT41" i="8"/>
  <c r="GS41" i="8"/>
  <c r="GL41" i="8"/>
  <c r="FW31" i="8"/>
  <c r="FY31" i="8"/>
  <c r="GD31" i="8"/>
  <c r="FX31" i="8"/>
  <c r="GC31" i="8"/>
  <c r="GE31" i="8"/>
  <c r="GG31" i="8"/>
  <c r="GN43" i="8"/>
  <c r="GO44" i="2" s="1"/>
  <c r="GL43" i="8"/>
  <c r="GM44" i="2" s="1"/>
  <c r="GS43" i="8"/>
  <c r="GT44" i="2" s="1"/>
  <c r="GM43" i="8"/>
  <c r="GN44" i="2" s="1"/>
  <c r="GR43" i="8"/>
  <c r="GS44" i="2" s="1"/>
  <c r="GV43" i="8"/>
  <c r="GW44" i="2" s="1"/>
  <c r="GT43" i="8"/>
  <c r="GU44" i="2" s="1"/>
  <c r="GU35" i="4"/>
  <c r="GW35" i="4"/>
  <c r="GN35" i="4"/>
  <c r="GO35" i="4"/>
  <c r="GS35" i="4"/>
  <c r="GM35" i="4"/>
  <c r="GT35" i="4"/>
  <c r="GI36" i="2"/>
  <c r="GI7" i="2"/>
  <c r="GO6" i="4"/>
  <c r="GF15" i="4"/>
  <c r="FZ15" i="4"/>
  <c r="FT16" i="2"/>
  <c r="FX15" i="4"/>
  <c r="GO12" i="4"/>
  <c r="GI13" i="2"/>
  <c r="GM4" i="4"/>
  <c r="GN15" i="8"/>
  <c r="GM15" i="8"/>
  <c r="GL15" i="8"/>
  <c r="GT15" i="8"/>
  <c r="GS15" i="8"/>
  <c r="GV15" i="8"/>
  <c r="GR15" i="8"/>
  <c r="GN58" i="4"/>
  <c r="GN59" i="2" s="1"/>
  <c r="GW58" i="4"/>
  <c r="GW59" i="2" s="1"/>
  <c r="GO58" i="4"/>
  <c r="GO59" i="2" s="1"/>
  <c r="GU58" i="4"/>
  <c r="GM58" i="4"/>
  <c r="GM59" i="2" s="1"/>
  <c r="GS58" i="4"/>
  <c r="GS59" i="2" s="1"/>
  <c r="GT58" i="4"/>
  <c r="GT59" i="2" s="1"/>
  <c r="GG41" i="8"/>
  <c r="FX41" i="8"/>
  <c r="FW41" i="8"/>
  <c r="GD41" i="8"/>
  <c r="FY41" i="8"/>
  <c r="GC41" i="8"/>
  <c r="GE41" i="8"/>
  <c r="GS11" i="8"/>
  <c r="GV11" i="8"/>
  <c r="GR11" i="8"/>
  <c r="GM11" i="8"/>
  <c r="GN11" i="8"/>
  <c r="GT11" i="8"/>
  <c r="GL11" i="8"/>
  <c r="GW52" i="4"/>
  <c r="GM52" i="4"/>
  <c r="GT52" i="4"/>
  <c r="GO52" i="4"/>
  <c r="GU52" i="4"/>
  <c r="GN52" i="4"/>
  <c r="GS52" i="4"/>
  <c r="GM13" i="4"/>
  <c r="GU13" i="4"/>
  <c r="GS13" i="4"/>
  <c r="GN13" i="4"/>
  <c r="GT13" i="4"/>
  <c r="GI14" i="2"/>
  <c r="GO13" i="4"/>
  <c r="GW13" i="4"/>
  <c r="GN41" i="4"/>
  <c r="GS41" i="4"/>
  <c r="GW41" i="4"/>
  <c r="GT41" i="4"/>
  <c r="GM41" i="4"/>
  <c r="GI42" i="2"/>
  <c r="GO41" i="4"/>
  <c r="GU41" i="4"/>
  <c r="FX31" i="4"/>
  <c r="GD31" i="4"/>
  <c r="GF31" i="4"/>
  <c r="FT32" i="2"/>
  <c r="GH31" i="4"/>
  <c r="FY31" i="4"/>
  <c r="GE31" i="4"/>
  <c r="FZ31" i="4"/>
  <c r="GI11" i="2"/>
  <c r="GO10" i="4"/>
  <c r="GQ65" i="4"/>
  <c r="GQ66" i="2" s="1"/>
  <c r="FY85" i="4"/>
  <c r="FY86" i="2" s="1"/>
  <c r="GO65" i="4"/>
  <c r="GO66" i="2" s="1"/>
  <c r="GM65" i="4"/>
  <c r="GM66" i="2" s="1"/>
  <c r="GU65" i="4"/>
  <c r="GU66" i="2" s="1"/>
  <c r="FY68" i="4"/>
  <c r="FY69" i="2" s="1"/>
  <c r="FY86" i="4"/>
  <c r="FY87" i="2" s="1"/>
  <c r="FY67" i="4"/>
  <c r="FY68" i="2" s="1"/>
  <c r="FY66" i="4"/>
  <c r="FY67" i="2" s="1"/>
  <c r="FY83" i="4"/>
  <c r="FY84" i="2" s="1"/>
  <c r="FY69" i="4"/>
  <c r="FY70" i="2" s="1"/>
  <c r="FY65" i="4"/>
  <c r="FY66" i="2" s="1"/>
  <c r="FY82" i="4"/>
  <c r="FY83" i="2" s="1"/>
  <c r="GF21" i="8"/>
  <c r="GS25" i="8"/>
  <c r="GT26" i="2" s="1"/>
  <c r="GT25" i="8"/>
  <c r="GN25" i="8"/>
  <c r="GM25" i="8"/>
  <c r="GR25" i="8"/>
  <c r="GV25" i="8"/>
  <c r="GL25" i="8"/>
  <c r="FW39" i="8"/>
  <c r="FZ39" i="8"/>
  <c r="GG39" i="8"/>
  <c r="GA39" i="8"/>
  <c r="GD39" i="8"/>
  <c r="GE39" i="8"/>
  <c r="FZ21" i="8"/>
  <c r="GA21" i="8"/>
  <c r="GC53" i="8"/>
  <c r="FW53" i="8"/>
  <c r="FX53" i="8"/>
  <c r="GG53" i="8"/>
  <c r="GE53" i="8"/>
  <c r="FY53" i="8"/>
  <c r="GD53" i="8"/>
  <c r="FY29" i="8"/>
  <c r="FX29" i="8"/>
  <c r="GG29" i="8"/>
  <c r="GE29" i="8"/>
  <c r="GC29" i="8"/>
  <c r="GD29" i="8"/>
  <c r="FW29" i="8"/>
  <c r="GR27" i="8"/>
  <c r="GL27" i="8"/>
  <c r="GS27" i="8"/>
  <c r="GM27" i="8"/>
  <c r="GV27" i="8"/>
  <c r="GN27" i="8"/>
  <c r="GT27" i="8"/>
  <c r="GL8" i="8"/>
  <c r="GP8" i="8"/>
  <c r="GT8" i="8"/>
  <c r="GU49" i="8"/>
  <c r="GQ49" i="8"/>
  <c r="GU25" i="8"/>
  <c r="GQ25" i="8"/>
  <c r="GO25" i="8"/>
  <c r="GQ17" i="8"/>
  <c r="GO17" i="8"/>
  <c r="GU17" i="8"/>
  <c r="GM47" i="8"/>
  <c r="GS47" i="8"/>
  <c r="GT47" i="8"/>
  <c r="GR47" i="8"/>
  <c r="GV47" i="8"/>
  <c r="GN47" i="8"/>
  <c r="GL47" i="8"/>
  <c r="GO39" i="8"/>
  <c r="GU39" i="8"/>
  <c r="GV39" i="8"/>
  <c r="GR39" i="8"/>
  <c r="GQ39" i="8"/>
  <c r="GM39" i="8"/>
  <c r="GS39" i="8"/>
  <c r="FZ67" i="4"/>
  <c r="FZ68" i="2" s="1"/>
  <c r="GC67" i="4"/>
  <c r="GC68" i="2" s="1"/>
  <c r="GG67" i="4"/>
  <c r="GG68" i="2" s="1"/>
  <c r="GD67" i="4"/>
  <c r="GD68" i="2" s="1"/>
  <c r="GB35" i="8"/>
  <c r="FX35" i="8"/>
  <c r="FZ35" i="8"/>
  <c r="GC35" i="8"/>
  <c r="GG35" i="8"/>
  <c r="GD35" i="8"/>
  <c r="GF35" i="8"/>
  <c r="GL10" i="8"/>
  <c r="GT10" i="8"/>
  <c r="GP10" i="8"/>
  <c r="GD47" i="8"/>
  <c r="GC47" i="8"/>
  <c r="FY47" i="8"/>
  <c r="FW47" i="8"/>
  <c r="GG47" i="8"/>
  <c r="GE47" i="8"/>
  <c r="FX47" i="8"/>
  <c r="GR50" i="4"/>
  <c r="GV50" i="4"/>
  <c r="GN19" i="4"/>
  <c r="GI20" i="2"/>
  <c r="GT19" i="4"/>
  <c r="GS19" i="4"/>
  <c r="GW19" i="4"/>
  <c r="GM19" i="4"/>
  <c r="GO19" i="4"/>
  <c r="GU19" i="4"/>
  <c r="GG48" i="4"/>
  <c r="GC48" i="4"/>
  <c r="GQ46" i="4"/>
  <c r="FT34" i="2"/>
  <c r="FX33" i="4"/>
  <c r="GH33" i="4"/>
  <c r="FZ33" i="4"/>
  <c r="GE33" i="4"/>
  <c r="GD33" i="4"/>
  <c r="FY33" i="4"/>
  <c r="GF33" i="4"/>
  <c r="GR26" i="2"/>
  <c r="GK26" i="2"/>
  <c r="FX68" i="4"/>
  <c r="FX69" i="2" s="1"/>
  <c r="GB68" i="4"/>
  <c r="GB69" i="2" s="1"/>
  <c r="GF68" i="4"/>
  <c r="GF69" i="2" s="1"/>
  <c r="GA68" i="4"/>
  <c r="GA69" i="2" s="1"/>
  <c r="GE68" i="4"/>
  <c r="GE69" i="2" s="1"/>
  <c r="FX69" i="4"/>
  <c r="FX70" i="2" s="1"/>
  <c r="GA69" i="4"/>
  <c r="GA70" i="2" s="1"/>
  <c r="GE69" i="4"/>
  <c r="GE70" i="2" s="1"/>
  <c r="GF69" i="4"/>
  <c r="GF70" i="2" s="1"/>
  <c r="GB69" i="4"/>
  <c r="GB70" i="2" s="1"/>
  <c r="FY55" i="4"/>
  <c r="FY56" i="2" s="1"/>
  <c r="FV22" i="2"/>
  <c r="GG21" i="4"/>
  <c r="GC21" i="4"/>
  <c r="GV17" i="4"/>
  <c r="GR17" i="4"/>
  <c r="GP17" i="4"/>
  <c r="GK18" i="2"/>
  <c r="GD46" i="4"/>
  <c r="GC46" i="4"/>
  <c r="FZ46" i="4"/>
  <c r="GG46" i="4"/>
  <c r="FT13" i="2"/>
  <c r="FY12" i="4"/>
  <c r="FY50" i="4"/>
  <c r="GD50" i="4"/>
  <c r="GH50" i="4"/>
  <c r="FX50" i="4"/>
  <c r="FZ50" i="4"/>
  <c r="FZ51" i="2" s="1"/>
  <c r="GF50" i="4"/>
  <c r="GV19" i="4"/>
  <c r="GK20" i="2"/>
  <c r="GR19" i="4"/>
  <c r="GM48" i="4"/>
  <c r="GU48" i="4"/>
  <c r="GO48" i="4"/>
  <c r="GS48" i="4"/>
  <c r="GT48" i="4"/>
  <c r="GW48" i="4"/>
  <c r="GN48" i="4"/>
  <c r="GK40" i="2"/>
  <c r="GN39" i="4"/>
  <c r="GP39" i="4"/>
  <c r="GV39" i="4"/>
  <c r="GT39" i="4"/>
  <c r="GR39" i="4"/>
  <c r="GR40" i="2" s="1"/>
  <c r="GW39" i="4"/>
  <c r="GS39" i="4"/>
  <c r="FT26" i="2"/>
  <c r="FZ65" i="4"/>
  <c r="FZ66" i="2" s="1"/>
  <c r="GC65" i="4"/>
  <c r="GC66" i="2" s="1"/>
  <c r="GD65" i="4"/>
  <c r="GD66" i="2" s="1"/>
  <c r="GG65" i="4"/>
  <c r="GG66" i="2" s="1"/>
  <c r="FZ68" i="4"/>
  <c r="FZ69" i="2" s="1"/>
  <c r="GD68" i="4"/>
  <c r="GD69" i="2" s="1"/>
  <c r="GG68" i="4"/>
  <c r="GG69" i="2" s="1"/>
  <c r="GC68" i="4"/>
  <c r="GC69" i="2" s="1"/>
  <c r="FT38" i="2"/>
  <c r="FY37" i="4"/>
  <c r="GE37" i="4"/>
  <c r="FZ37" i="4"/>
  <c r="GF37" i="4"/>
  <c r="GD37" i="4"/>
  <c r="FX37" i="4"/>
  <c r="GH37" i="4"/>
  <c r="FT18" i="2"/>
  <c r="GF17" i="4"/>
  <c r="FX17" i="4"/>
  <c r="FY17" i="4"/>
  <c r="GD17" i="4"/>
  <c r="GH17" i="4"/>
  <c r="GE17" i="4"/>
  <c r="FZ17" i="4"/>
  <c r="GB56" i="4"/>
  <c r="GF56" i="4"/>
  <c r="GF57" i="2" s="1"/>
  <c r="FX56" i="4"/>
  <c r="FX57" i="2" s="1"/>
  <c r="GE56" i="4"/>
  <c r="GA56" i="4"/>
  <c r="GA57" i="2" s="1"/>
  <c r="GH56" i="4"/>
  <c r="GH57" i="2" s="1"/>
  <c r="FV36" i="2"/>
  <c r="GC35" i="4"/>
  <c r="GG35" i="4"/>
  <c r="GA35" i="4"/>
  <c r="FY35" i="4"/>
  <c r="GH35" i="4"/>
  <c r="GE35" i="4"/>
  <c r="GD35" i="4"/>
  <c r="GJ13" i="2"/>
  <c r="GM12" i="4"/>
  <c r="GQ12" i="4"/>
  <c r="GU12" i="4"/>
  <c r="FT11" i="2"/>
  <c r="FY10" i="4"/>
  <c r="FY11" i="2" s="1"/>
  <c r="GC50" i="4"/>
  <c r="GG50" i="4"/>
  <c r="FU20" i="2"/>
  <c r="GB19" i="4"/>
  <c r="GA19" i="4"/>
  <c r="FY49" i="4"/>
  <c r="FX52" i="4"/>
  <c r="GF52" i="4"/>
  <c r="GH52" i="4"/>
  <c r="FY52" i="4"/>
  <c r="GD52" i="4"/>
  <c r="GE52" i="4"/>
  <c r="FZ52" i="4"/>
  <c r="FT39" i="2"/>
  <c r="FY38" i="4"/>
  <c r="FV26" i="2"/>
  <c r="FY57" i="4"/>
  <c r="FY58" i="2" s="1"/>
  <c r="FV38" i="2"/>
  <c r="GG37" i="4"/>
  <c r="GA37" i="4"/>
  <c r="GC37" i="4"/>
  <c r="FV18" i="2"/>
  <c r="GC17" i="4"/>
  <c r="GG17" i="4"/>
  <c r="GG56" i="4"/>
  <c r="FZ56" i="4"/>
  <c r="FZ57" i="2" s="1"/>
  <c r="GC56" i="4"/>
  <c r="GC57" i="2" s="1"/>
  <c r="GD56" i="4"/>
  <c r="GD57" i="2" s="1"/>
  <c r="GV27" i="4"/>
  <c r="GK28" i="2"/>
  <c r="GR27" i="4"/>
  <c r="GP27" i="4"/>
  <c r="GJ11" i="2"/>
  <c r="GQ10" i="4"/>
  <c r="GU10" i="4"/>
  <c r="GM10" i="4"/>
  <c r="GJ7" i="2"/>
  <c r="GP6" i="4"/>
  <c r="GW6" i="4"/>
  <c r="GQ6" i="4"/>
  <c r="GU6" i="4"/>
  <c r="GM6" i="4"/>
  <c r="GN50" i="4"/>
  <c r="GU50" i="4"/>
  <c r="GM50" i="4"/>
  <c r="GS50" i="4"/>
  <c r="GT50" i="4"/>
  <c r="GO50" i="4"/>
  <c r="GW50" i="4"/>
  <c r="FV20" i="2"/>
  <c r="GC19" i="4"/>
  <c r="GG19" i="4"/>
  <c r="FY48" i="4"/>
  <c r="FY49" i="2" s="1"/>
  <c r="GE48" i="4"/>
  <c r="GH48" i="4"/>
  <c r="FZ48" i="4"/>
  <c r="GF48" i="4"/>
  <c r="FX48" i="4"/>
  <c r="GD48" i="4"/>
  <c r="GG52" i="4"/>
  <c r="GC52" i="4"/>
  <c r="GA52" i="4"/>
  <c r="FW38" i="2"/>
  <c r="GB37" i="4"/>
  <c r="GW26" i="2"/>
  <c r="GM26" i="2"/>
  <c r="GI26" i="2"/>
  <c r="FU40" i="2"/>
  <c r="FX39" i="4"/>
  <c r="GB39" i="4"/>
  <c r="GE39" i="4"/>
  <c r="GF39" i="4"/>
  <c r="GH39" i="4"/>
  <c r="GA39" i="4"/>
  <c r="GB21" i="4"/>
  <c r="GB22" i="2" s="1"/>
  <c r="FU22" i="2"/>
  <c r="GA21" i="4"/>
  <c r="FT30" i="2"/>
  <c r="FX29" i="4"/>
  <c r="GF29" i="4"/>
  <c r="GD29" i="4"/>
  <c r="FZ29" i="4"/>
  <c r="GH29" i="4"/>
  <c r="FY29" i="4"/>
  <c r="GE29" i="4"/>
  <c r="GN27" i="4"/>
  <c r="GI28" i="2"/>
  <c r="GT27" i="4"/>
  <c r="GW27" i="4"/>
  <c r="GO27" i="4"/>
  <c r="GU27" i="4"/>
  <c r="GM27" i="4"/>
  <c r="GS27" i="4"/>
  <c r="GM8" i="4"/>
  <c r="GQ8" i="4"/>
  <c r="GJ9" i="2"/>
  <c r="GU8" i="4"/>
  <c r="GL19" i="8"/>
  <c r="GR19" i="8"/>
  <c r="GM19" i="8"/>
  <c r="GN19" i="8"/>
  <c r="GT19" i="8"/>
  <c r="GV19" i="8"/>
  <c r="GS19" i="8"/>
  <c r="GB81" i="4"/>
  <c r="GB82" i="2" s="1"/>
  <c r="GA81" i="4"/>
  <c r="GA82" i="2" s="1"/>
  <c r="GB45" i="8"/>
  <c r="GC45" i="8"/>
  <c r="GF45" i="8"/>
  <c r="FY45" i="8"/>
  <c r="GQ19" i="8"/>
  <c r="GU19" i="8"/>
  <c r="FZ53" i="8"/>
  <c r="GA53" i="8"/>
  <c r="FZ86" i="4"/>
  <c r="FZ87" i="2" s="1"/>
  <c r="GC86" i="4"/>
  <c r="GC87" i="2" s="1"/>
  <c r="GD86" i="4"/>
  <c r="GD87" i="2" s="1"/>
  <c r="FX17" i="8"/>
  <c r="GE17" i="8"/>
  <c r="GC17" i="8"/>
  <c r="FY17" i="8"/>
  <c r="GD17" i="8"/>
  <c r="GG17" i="8"/>
  <c r="GT12" i="8"/>
  <c r="GP12" i="8"/>
  <c r="GL12" i="8"/>
  <c r="GA19" i="8"/>
  <c r="FZ19" i="8"/>
  <c r="GC51" i="8"/>
  <c r="FY51" i="8"/>
  <c r="FW51" i="8"/>
  <c r="FX51" i="8"/>
  <c r="GG51" i="8"/>
  <c r="GE51" i="8"/>
  <c r="GD51" i="8"/>
  <c r="GB25" i="8"/>
  <c r="GF25" i="8"/>
  <c r="FY55" i="8"/>
  <c r="GC55" i="8"/>
  <c r="GB55" i="8"/>
  <c r="GR49" i="8"/>
  <c r="GT49" i="8"/>
  <c r="GL49" i="8"/>
  <c r="GS49" i="8"/>
  <c r="GN49" i="8"/>
  <c r="GV49" i="8"/>
  <c r="GM49" i="8"/>
  <c r="GB19" i="8"/>
  <c r="GF19" i="8"/>
  <c r="GB51" i="8"/>
  <c r="GF51" i="8"/>
  <c r="FZ51" i="8"/>
  <c r="GP19" i="8"/>
  <c r="GO19" i="8"/>
  <c r="GN53" i="8"/>
  <c r="GV53" i="8"/>
  <c r="GQ53" i="8"/>
  <c r="GP53" i="8"/>
  <c r="GR53" i="8"/>
  <c r="GT53" i="8"/>
  <c r="GU53" i="8"/>
  <c r="GP29" i="8"/>
  <c r="GO29" i="8"/>
  <c r="FX66" i="4"/>
  <c r="FX67" i="2" s="1"/>
  <c r="GB66" i="4"/>
  <c r="GB67" i="2" s="1"/>
  <c r="GF66" i="4"/>
  <c r="GF67" i="2" s="1"/>
  <c r="GA66" i="4"/>
  <c r="GA67" i="2" s="1"/>
  <c r="GE66" i="4"/>
  <c r="GE67" i="2" s="1"/>
  <c r="FX67" i="4"/>
  <c r="FX68" i="2" s="1"/>
  <c r="GA67" i="4"/>
  <c r="GA68" i="2" s="1"/>
  <c r="GE67" i="4"/>
  <c r="GE68" i="2" s="1"/>
  <c r="GB67" i="4"/>
  <c r="GB68" i="2" s="1"/>
  <c r="GF67" i="4"/>
  <c r="GF68" i="2" s="1"/>
  <c r="GF39" i="8"/>
  <c r="GB39" i="8"/>
  <c r="GC39" i="8"/>
  <c r="FY39" i="8"/>
  <c r="GB21" i="8"/>
  <c r="GF53" i="8"/>
  <c r="GB53" i="8"/>
  <c r="GF29" i="8"/>
  <c r="FZ29" i="8"/>
  <c r="GB29" i="8"/>
  <c r="GU6" i="8"/>
  <c r="GM6" i="8"/>
  <c r="GQ6" i="8"/>
  <c r="GS6" i="8"/>
  <c r="GR6" i="8"/>
  <c r="GP49" i="8"/>
  <c r="GO49" i="8"/>
  <c r="GU47" i="8"/>
  <c r="GO47" i="8"/>
  <c r="GP47" i="8"/>
  <c r="GL45" i="8"/>
  <c r="GV45" i="8"/>
  <c r="GT45" i="8"/>
  <c r="GS45" i="8"/>
  <c r="GM45" i="8"/>
  <c r="GR45" i="8"/>
  <c r="GN45" i="8"/>
  <c r="GF33" i="8"/>
  <c r="FZ33" i="8"/>
  <c r="GB33" i="8"/>
  <c r="GA25" i="8"/>
  <c r="FZ25" i="8"/>
  <c r="FZ82" i="4"/>
  <c r="FZ83" i="2" s="1"/>
  <c r="GC82" i="4"/>
  <c r="GC83" i="2" s="1"/>
  <c r="GD82" i="4"/>
  <c r="GD83" i="2" s="1"/>
  <c r="FZ85" i="4"/>
  <c r="FZ86" i="2" s="1"/>
  <c r="GD85" i="4"/>
  <c r="GD86" i="2" s="1"/>
  <c r="GC85" i="4"/>
  <c r="GC86" i="2" s="1"/>
  <c r="FZ66" i="4"/>
  <c r="FZ67" i="2" s="1"/>
  <c r="GD66" i="4"/>
  <c r="GD67" i="2" s="1"/>
  <c r="GC66" i="4"/>
  <c r="GC67" i="2" s="1"/>
  <c r="GG66" i="4"/>
  <c r="GG67" i="2" s="1"/>
  <c r="GN21" i="8"/>
  <c r="GL21" i="8"/>
  <c r="GT21" i="8"/>
  <c r="GR21" i="8"/>
  <c r="GM21" i="8"/>
  <c r="GS21" i="8"/>
  <c r="FW17" i="8"/>
  <c r="GA17" i="8"/>
  <c r="FZ17" i="8"/>
  <c r="GT29" i="8"/>
  <c r="GN29" i="8"/>
  <c r="GV29" i="8"/>
  <c r="GS29" i="8"/>
  <c r="GL29" i="8"/>
  <c r="GR29" i="8"/>
  <c r="GF23" i="8"/>
  <c r="FZ23" i="8"/>
  <c r="GD23" i="8"/>
  <c r="FX23" i="8"/>
  <c r="GG23" i="8"/>
  <c r="GB23" i="8"/>
  <c r="GC23" i="8"/>
  <c r="FW6" i="8"/>
  <c r="FX6" i="8"/>
  <c r="GD6" i="8"/>
  <c r="FX19" i="8"/>
  <c r="GE19" i="8"/>
  <c r="GC19" i="8"/>
  <c r="GG19" i="8"/>
  <c r="FY19" i="8"/>
  <c r="GD19" i="8"/>
  <c r="FW19" i="8"/>
  <c r="GL55" i="8"/>
  <c r="GN55" i="8"/>
  <c r="GR55" i="8"/>
  <c r="GM55" i="8"/>
  <c r="GS55" i="8"/>
  <c r="GT55" i="8"/>
  <c r="GV55" i="8"/>
  <c r="GE43" i="8"/>
  <c r="GF44" i="2" s="1"/>
  <c r="GA43" i="8"/>
  <c r="GB44" i="2" s="1"/>
  <c r="FZ43" i="8"/>
  <c r="GA44" i="2" s="1"/>
  <c r="GD43" i="8"/>
  <c r="GE44" i="2" s="1"/>
  <c r="FW43" i="8"/>
  <c r="FX44" i="2" s="1"/>
  <c r="GG43" i="8"/>
  <c r="GH44" i="2" s="1"/>
  <c r="GV33" i="8"/>
  <c r="GN33" i="8"/>
  <c r="GL33" i="8"/>
  <c r="GT33" i="8"/>
  <c r="GR33" i="8"/>
  <c r="GS33" i="8"/>
  <c r="GM33" i="8"/>
  <c r="GQ45" i="8"/>
  <c r="GO45" i="8"/>
  <c r="GU45" i="8"/>
  <c r="GV21" i="8"/>
  <c r="GU21" i="8"/>
  <c r="GQ21" i="8"/>
  <c r="GO21" i="8"/>
  <c r="GM29" i="8"/>
  <c r="GQ29" i="8"/>
  <c r="GU29" i="8"/>
  <c r="FZ27" i="8"/>
  <c r="FX27" i="8"/>
  <c r="GD27" i="8"/>
  <c r="GC27" i="8"/>
  <c r="GB27" i="8"/>
  <c r="GF27" i="8"/>
  <c r="GG27" i="8"/>
  <c r="FZ49" i="8"/>
  <c r="GA49" i="8"/>
  <c r="FZ47" i="8"/>
  <c r="GA47" i="8"/>
  <c r="FY43" i="8"/>
  <c r="FZ44" i="2" s="1"/>
  <c r="GF43" i="8"/>
  <c r="GG44" i="2" s="1"/>
  <c r="GB43" i="8"/>
  <c r="GC44" i="2" s="1"/>
  <c r="GC43" i="8"/>
  <c r="GD44" i="2" s="1"/>
  <c r="GQ33" i="8"/>
  <c r="GU33" i="8"/>
  <c r="GO33" i="8"/>
  <c r="GO55" i="8"/>
  <c r="GQ55" i="8"/>
  <c r="GU55" i="8"/>
  <c r="GG21" i="8"/>
  <c r="FX21" i="8"/>
  <c r="FW21" i="8"/>
  <c r="GD21" i="8"/>
  <c r="GE21" i="8"/>
  <c r="FY21" i="8"/>
  <c r="GC21" i="8"/>
  <c r="GV17" i="8"/>
  <c r="GR17" i="8"/>
  <c r="GN17" i="8"/>
  <c r="GS17" i="8"/>
  <c r="GL17" i="8"/>
  <c r="GT17" i="8"/>
  <c r="GM17" i="8"/>
  <c r="GD45" i="8"/>
  <c r="GA45" i="8"/>
  <c r="GE45" i="8"/>
  <c r="FZ45" i="8"/>
  <c r="FW45" i="8"/>
  <c r="GG45" i="8"/>
  <c r="GB15" i="8"/>
  <c r="FZ15" i="8"/>
  <c r="GG15" i="8"/>
  <c r="GD15" i="8"/>
  <c r="FX15" i="8"/>
  <c r="GC15" i="8"/>
  <c r="GF15" i="8"/>
  <c r="FX14" i="8"/>
  <c r="GF47" i="8"/>
  <c r="GB47" i="8"/>
  <c r="FX33" i="8"/>
  <c r="GE33" i="8"/>
  <c r="FY33" i="8"/>
  <c r="GC33" i="8"/>
  <c r="GG33" i="8"/>
  <c r="GD33" i="8"/>
  <c r="FW33" i="8"/>
  <c r="FX49" i="8"/>
  <c r="GE49" i="8"/>
  <c r="FY49" i="8"/>
  <c r="FW49" i="8"/>
  <c r="GC49" i="8"/>
  <c r="GG49" i="8"/>
  <c r="GD49" i="8"/>
  <c r="GC25" i="8"/>
  <c r="FY25" i="8"/>
  <c r="GE25" i="8"/>
  <c r="GG25" i="8"/>
  <c r="FX25" i="8"/>
  <c r="GD25" i="8"/>
  <c r="FW25" i="8"/>
  <c r="GC81" i="4"/>
  <c r="GC82" i="2" s="1"/>
  <c r="GG81" i="4"/>
  <c r="GG82" i="2" s="1"/>
  <c r="GE37" i="8"/>
  <c r="FY37" i="8"/>
  <c r="FW37" i="8"/>
  <c r="GD37" i="8"/>
  <c r="GC37" i="8"/>
  <c r="GG37" i="8"/>
  <c r="FX37" i="8"/>
  <c r="GF55" i="8"/>
  <c r="GA55" i="8"/>
  <c r="GE55" i="8"/>
  <c r="FZ55" i="8"/>
  <c r="GD55" i="8"/>
  <c r="FW55" i="8"/>
  <c r="GG55" i="8"/>
  <c r="GF49" i="8"/>
  <c r="GB49" i="8"/>
  <c r="FZ37" i="8"/>
  <c r="GF37" i="8"/>
  <c r="GB37" i="8"/>
  <c r="GF17" i="8"/>
  <c r="GB17" i="8"/>
  <c r="GU27" i="8"/>
  <c r="GO27" i="8"/>
  <c r="GQ27" i="8"/>
  <c r="GV6" i="8"/>
  <c r="GL6" i="8"/>
  <c r="GP6" i="8"/>
  <c r="GT6" i="8"/>
  <c r="GO6" i="8"/>
  <c r="GJ20" i="2"/>
  <c r="GP19" i="4"/>
  <c r="GQ19" i="4"/>
  <c r="GV48" i="4"/>
  <c r="GR48" i="4"/>
  <c r="FV41" i="2"/>
  <c r="FY40" i="4"/>
  <c r="GJ30" i="2"/>
  <c r="GP29" i="4"/>
  <c r="GQ29" i="4"/>
  <c r="GQ30" i="2" s="1"/>
  <c r="GA85" i="2"/>
  <c r="FX65" i="4"/>
  <c r="FX66" i="2" s="1"/>
  <c r="GB65" i="4"/>
  <c r="GB66" i="2" s="1"/>
  <c r="GF65" i="4"/>
  <c r="GF66" i="2" s="1"/>
  <c r="GE65" i="4"/>
  <c r="GE66" i="2" s="1"/>
  <c r="GA65" i="4"/>
  <c r="GA66" i="2" s="1"/>
  <c r="FW40" i="2"/>
  <c r="GC39" i="4"/>
  <c r="GG39" i="4"/>
  <c r="GD39" i="4"/>
  <c r="GD40" i="2" s="1"/>
  <c r="FZ39" i="4"/>
  <c r="FZ40" i="2" s="1"/>
  <c r="FV30" i="2"/>
  <c r="GG29" i="4"/>
  <c r="GC29" i="4"/>
  <c r="GA29" i="4"/>
  <c r="GK7" i="2"/>
  <c r="GS6" i="4"/>
  <c r="GR6" i="4"/>
  <c r="GV6" i="4"/>
  <c r="GV7" i="2" s="1"/>
  <c r="GN6" i="4"/>
  <c r="GN7" i="2" s="1"/>
  <c r="GT6" i="4"/>
  <c r="GQ50" i="4"/>
  <c r="GP50" i="4"/>
  <c r="GQ48" i="4"/>
  <c r="GP48" i="4"/>
  <c r="GO56" i="4"/>
  <c r="GO57" i="2" s="1"/>
  <c r="GQ56" i="4"/>
  <c r="GQ57" i="2" s="1"/>
  <c r="GU46" i="4"/>
  <c r="GO46" i="4"/>
  <c r="GM46" i="4"/>
  <c r="GS46" i="4"/>
  <c r="GW46" i="4"/>
  <c r="GT46" i="4"/>
  <c r="GN46" i="4"/>
  <c r="FV34" i="2"/>
  <c r="GA33" i="4"/>
  <c r="GC33" i="4"/>
  <c r="GG33" i="4"/>
  <c r="FU26" i="2"/>
  <c r="GA26" i="2"/>
  <c r="FZ69" i="4"/>
  <c r="FZ70" i="2" s="1"/>
  <c r="GC69" i="4"/>
  <c r="GC70" i="2" s="1"/>
  <c r="GG69" i="4"/>
  <c r="GG70" i="2" s="1"/>
  <c r="GD69" i="4"/>
  <c r="GD70" i="2" s="1"/>
  <c r="FZ83" i="4"/>
  <c r="FZ84" i="2" s="1"/>
  <c r="GD83" i="4"/>
  <c r="GD84" i="2" s="1"/>
  <c r="GC83" i="4"/>
  <c r="GC84" i="2" s="1"/>
  <c r="GT21" i="4"/>
  <c r="GN21" i="4"/>
  <c r="GI22" i="2"/>
  <c r="GO21" i="4"/>
  <c r="GU21" i="4"/>
  <c r="GS21" i="4"/>
  <c r="GW21" i="4"/>
  <c r="GW22" i="2" s="1"/>
  <c r="GM21" i="4"/>
  <c r="FU18" i="2"/>
  <c r="GB17" i="4"/>
  <c r="GA17" i="4"/>
  <c r="GN29" i="4"/>
  <c r="GI30" i="2"/>
  <c r="GT29" i="4"/>
  <c r="GS29" i="4"/>
  <c r="GW29" i="4"/>
  <c r="GO29" i="4"/>
  <c r="GU29" i="4"/>
  <c r="GM29" i="4"/>
  <c r="GD23" i="4"/>
  <c r="FV24" i="2"/>
  <c r="GH23" i="4"/>
  <c r="GC23" i="4"/>
  <c r="GG23" i="4"/>
  <c r="FY23" i="4"/>
  <c r="GA23" i="4"/>
  <c r="GE23" i="4"/>
  <c r="FT7" i="2"/>
  <c r="FX6" i="4"/>
  <c r="FY6" i="4"/>
  <c r="GE6" i="4"/>
  <c r="FX19" i="4"/>
  <c r="GD19" i="4"/>
  <c r="GH19" i="4"/>
  <c r="FZ19" i="4"/>
  <c r="GF19" i="4"/>
  <c r="FT20" i="2"/>
  <c r="FY19" i="4"/>
  <c r="GE19" i="4"/>
  <c r="GN56" i="4"/>
  <c r="GN57" i="2" s="1"/>
  <c r="GT56" i="4"/>
  <c r="GT57" i="2" s="1"/>
  <c r="GW56" i="4"/>
  <c r="GU56" i="4"/>
  <c r="GU57" i="2" s="1"/>
  <c r="GS56" i="4"/>
  <c r="GS57" i="2" s="1"/>
  <c r="GM56" i="4"/>
  <c r="GM57" i="2" s="1"/>
  <c r="FX44" i="4"/>
  <c r="GF44" i="4"/>
  <c r="GB44" i="4"/>
  <c r="GH44" i="4"/>
  <c r="GA44" i="4"/>
  <c r="GE44" i="4"/>
  <c r="GT33" i="4"/>
  <c r="GT34" i="2" s="1"/>
  <c r="GU33" i="4"/>
  <c r="GM33" i="4"/>
  <c r="GW33" i="4"/>
  <c r="GI34" i="2"/>
  <c r="GN33" i="4"/>
  <c r="GN34" i="2" s="1"/>
  <c r="GO33" i="4"/>
  <c r="GS33" i="4"/>
  <c r="GR46" i="4"/>
  <c r="GP46" i="4"/>
  <c r="GV46" i="4"/>
  <c r="GK22" i="2"/>
  <c r="GP21" i="4"/>
  <c r="GR21" i="4"/>
  <c r="GV21" i="4"/>
  <c r="FY47" i="4"/>
  <c r="FY48" i="2" s="1"/>
  <c r="GV29" i="4"/>
  <c r="GR29" i="4"/>
  <c r="GK30" i="2"/>
  <c r="FY22" i="4"/>
  <c r="FT23" i="2"/>
  <c r="FV28" i="2"/>
  <c r="GD27" i="4"/>
  <c r="GE27" i="4"/>
  <c r="GC27" i="4"/>
  <c r="GA27" i="4"/>
  <c r="GH27" i="4"/>
  <c r="GG27" i="4"/>
  <c r="GG28" i="2" s="1"/>
  <c r="FY27" i="4"/>
  <c r="GE50" i="4"/>
  <c r="GA50" i="4"/>
  <c r="GB50" i="4"/>
  <c r="GA48" i="4"/>
  <c r="GB48" i="4"/>
  <c r="GP65" i="4"/>
  <c r="GP66" i="2" s="1"/>
  <c r="GT65" i="4"/>
  <c r="GT66" i="2" s="1"/>
  <c r="GR65" i="4"/>
  <c r="GR66" i="2" s="1"/>
  <c r="GS65" i="4"/>
  <c r="GS66" i="2" s="1"/>
  <c r="GN65" i="4"/>
  <c r="GN66" i="2" s="1"/>
  <c r="GV65" i="4"/>
  <c r="GV66" i="2" s="1"/>
  <c r="FZ44" i="4"/>
  <c r="FZ45" i="2" s="1"/>
  <c r="GC44" i="4"/>
  <c r="GD44" i="4"/>
  <c r="GG44" i="4"/>
  <c r="GK34" i="2"/>
  <c r="GV33" i="4"/>
  <c r="GR33" i="4"/>
  <c r="GP33" i="4"/>
  <c r="GV56" i="4"/>
  <c r="GV57" i="2" s="1"/>
  <c r="GR56" i="4"/>
  <c r="GR57" i="2" s="1"/>
  <c r="GP56" i="4"/>
  <c r="GP57" i="2" s="1"/>
  <c r="FT22" i="2"/>
  <c r="FX21" i="4"/>
  <c r="GH21" i="4"/>
  <c r="GH22" i="2" s="1"/>
  <c r="GF21" i="4"/>
  <c r="FZ21" i="4"/>
  <c r="GD21" i="4"/>
  <c r="FY21" i="4"/>
  <c r="GE21" i="4"/>
  <c r="GI18" i="2"/>
  <c r="GO17" i="4"/>
  <c r="GS17" i="4"/>
  <c r="GS18" i="2" s="1"/>
  <c r="GW17" i="4"/>
  <c r="GN17" i="4"/>
  <c r="GU17" i="4"/>
  <c r="GT17" i="4"/>
  <c r="GM17" i="4"/>
  <c r="GB46" i="4"/>
  <c r="FX46" i="4"/>
  <c r="GA46" i="4"/>
  <c r="GE46" i="4"/>
  <c r="GH46" i="4"/>
  <c r="GF46" i="4"/>
  <c r="FV16" i="2"/>
  <c r="GG15" i="4"/>
  <c r="GC15" i="4"/>
  <c r="GD15" i="4"/>
  <c r="GA15" i="4"/>
  <c r="FY15" i="4"/>
  <c r="GE15" i="4"/>
  <c r="GH15" i="4"/>
  <c r="FT15" i="2"/>
  <c r="FY14" i="4"/>
  <c r="GA59" i="8"/>
  <c r="FZ59" i="8"/>
  <c r="FZ42" i="4"/>
  <c r="FW43" i="2"/>
  <c r="GR55" i="4"/>
  <c r="GV55" i="4"/>
  <c r="GV56" i="2" s="1"/>
  <c r="GP22" i="4"/>
  <c r="GQ22" i="4"/>
  <c r="GJ23" i="2"/>
  <c r="GF52" i="8"/>
  <c r="GB52" i="8"/>
  <c r="GU48" i="8"/>
  <c r="GQ48" i="8"/>
  <c r="GD28" i="8"/>
  <c r="FX28" i="8"/>
  <c r="GP51" i="4"/>
  <c r="GP52" i="2" s="1"/>
  <c r="GQ51" i="4"/>
  <c r="GE34" i="8"/>
  <c r="FW34" i="8"/>
  <c r="GG34" i="8"/>
  <c r="FZ34" i="8"/>
  <c r="GA34" i="8"/>
  <c r="GR18" i="8"/>
  <c r="GV18" i="8"/>
  <c r="GS18" i="8"/>
  <c r="GL18" i="8"/>
  <c r="GM18" i="8"/>
  <c r="GN18" i="8"/>
  <c r="GT18" i="8"/>
  <c r="GP20" i="8"/>
  <c r="GO20" i="8"/>
  <c r="GA7" i="8"/>
  <c r="FZ7" i="8"/>
  <c r="GF50" i="8"/>
  <c r="GB50" i="8"/>
  <c r="FX50" i="8"/>
  <c r="GC50" i="8"/>
  <c r="GD50" i="8"/>
  <c r="GL38" i="8"/>
  <c r="GN38" i="8"/>
  <c r="GT38" i="8"/>
  <c r="GV38" i="8"/>
  <c r="GR38" i="8"/>
  <c r="GS38" i="8"/>
  <c r="GM38" i="8"/>
  <c r="GN30" i="8"/>
  <c r="GR30" i="8"/>
  <c r="GL30" i="8"/>
  <c r="GT30" i="8"/>
  <c r="GS30" i="8"/>
  <c r="GM30" i="8"/>
  <c r="GV30" i="8"/>
  <c r="GR22" i="8"/>
  <c r="GV22" i="8"/>
  <c r="GS22" i="8"/>
  <c r="GN22" i="8"/>
  <c r="GL22" i="8"/>
  <c r="GT22" i="8"/>
  <c r="GM22" i="8"/>
  <c r="GN14" i="8"/>
  <c r="GS14" i="8"/>
  <c r="GR14" i="8"/>
  <c r="GL14" i="8"/>
  <c r="GM14" i="8"/>
  <c r="GT14" i="8"/>
  <c r="GV14" i="8"/>
  <c r="GB8" i="8"/>
  <c r="GC8" i="8"/>
  <c r="GF8" i="8"/>
  <c r="FY8" i="8"/>
  <c r="GQ12" i="8"/>
  <c r="GS12" i="8"/>
  <c r="GR12" i="8"/>
  <c r="GV12" i="8"/>
  <c r="GM12" i="8"/>
  <c r="GU12" i="8"/>
  <c r="GO12" i="8"/>
  <c r="GD24" i="8"/>
  <c r="GG24" i="8"/>
  <c r="FX24" i="8"/>
  <c r="GE24" i="8"/>
  <c r="FW24" i="8"/>
  <c r="GC24" i="8"/>
  <c r="FY24" i="8"/>
  <c r="GL52" i="8"/>
  <c r="GN52" i="8"/>
  <c r="GS52" i="8"/>
  <c r="GR52" i="8"/>
  <c r="GV52" i="8"/>
  <c r="GT52" i="8"/>
  <c r="GM52" i="8"/>
  <c r="FZ48" i="8"/>
  <c r="GE48" i="8"/>
  <c r="GD48" i="8"/>
  <c r="GA48" i="8"/>
  <c r="FW48" i="8"/>
  <c r="GG48" i="8"/>
  <c r="GO40" i="8"/>
  <c r="GP40" i="8"/>
  <c r="GV24" i="8"/>
  <c r="GT24" i="8"/>
  <c r="GS24" i="8"/>
  <c r="GR24" i="8"/>
  <c r="GM24" i="8"/>
  <c r="GL24" i="8"/>
  <c r="GN24" i="8"/>
  <c r="GA16" i="8"/>
  <c r="FZ16" i="8"/>
  <c r="GL42" i="8"/>
  <c r="GS42" i="8"/>
  <c r="GM42" i="8"/>
  <c r="GT42" i="8"/>
  <c r="GR42" i="8"/>
  <c r="GV42" i="8"/>
  <c r="GN42" i="8"/>
  <c r="GQ18" i="8"/>
  <c r="GU18" i="8"/>
  <c r="GO44" i="8"/>
  <c r="GP45" i="2" s="1"/>
  <c r="GP44" i="8"/>
  <c r="GQ45" i="2" s="1"/>
  <c r="FZ28" i="8"/>
  <c r="FW28" i="8"/>
  <c r="GV46" i="8"/>
  <c r="GL46" i="8"/>
  <c r="GN46" i="8"/>
  <c r="GR46" i="8"/>
  <c r="GT46" i="8"/>
  <c r="GM46" i="8"/>
  <c r="GS46" i="8"/>
  <c r="GQ38" i="8"/>
  <c r="GU38" i="8"/>
  <c r="GQ30" i="8"/>
  <c r="GU30" i="8"/>
  <c r="GQ22" i="8"/>
  <c r="GU22" i="8"/>
  <c r="GQ14" i="8"/>
  <c r="GU14" i="8"/>
  <c r="GO14" i="8"/>
  <c r="FZ8" i="8"/>
  <c r="FW8" i="8"/>
  <c r="GG8" i="8"/>
  <c r="GA8" i="8"/>
  <c r="GD8" i="8"/>
  <c r="GE8" i="8"/>
  <c r="FZ30" i="8"/>
  <c r="GG30" i="8"/>
  <c r="GA30" i="8"/>
  <c r="FW30" i="8"/>
  <c r="GD30" i="8"/>
  <c r="GE30" i="8"/>
  <c r="GB18" i="8"/>
  <c r="GD18" i="8"/>
  <c r="GC18" i="8"/>
  <c r="FX18" i="8"/>
  <c r="GF18" i="8"/>
  <c r="GB10" i="8"/>
  <c r="FY10" i="8"/>
  <c r="GF10" i="8"/>
  <c r="GC10" i="8"/>
  <c r="GB22" i="8"/>
  <c r="GC22" i="8"/>
  <c r="GF22" i="8"/>
  <c r="FY22" i="8"/>
  <c r="GR53" i="4"/>
  <c r="GV53" i="4"/>
  <c r="GM59" i="4"/>
  <c r="GO59" i="4"/>
  <c r="GS59" i="4"/>
  <c r="GU59" i="4"/>
  <c r="GW59" i="4"/>
  <c r="GN59" i="4"/>
  <c r="GT59" i="4"/>
  <c r="GN57" i="8"/>
  <c r="GV57" i="8"/>
  <c r="GL57" i="8"/>
  <c r="GS57" i="8"/>
  <c r="GT57" i="8"/>
  <c r="GM57" i="8"/>
  <c r="GR57" i="8"/>
  <c r="FY48" i="8"/>
  <c r="GF48" i="8"/>
  <c r="GB48" i="8"/>
  <c r="GC48" i="8"/>
  <c r="GB36" i="8"/>
  <c r="FX36" i="8"/>
  <c r="GD36" i="8"/>
  <c r="GF36" i="8"/>
  <c r="GC36" i="8"/>
  <c r="GU24" i="8"/>
  <c r="GQ24" i="8"/>
  <c r="GF16" i="8"/>
  <c r="GB16" i="8"/>
  <c r="GO5" i="8"/>
  <c r="GP5" i="8"/>
  <c r="GQ42" i="8"/>
  <c r="GU42" i="8"/>
  <c r="GP34" i="8"/>
  <c r="GO34" i="8"/>
  <c r="FZ18" i="8"/>
  <c r="FW18" i="8"/>
  <c r="GE18" i="8"/>
  <c r="GG18" i="8"/>
  <c r="GA18" i="8"/>
  <c r="GN36" i="8"/>
  <c r="GM36" i="8"/>
  <c r="GT36" i="8"/>
  <c r="GV36" i="8"/>
  <c r="GL36" i="8"/>
  <c r="GR36" i="8"/>
  <c r="GS36" i="8"/>
  <c r="GO7" i="8"/>
  <c r="GP7" i="8"/>
  <c r="GU46" i="8"/>
  <c r="GQ46" i="8"/>
  <c r="GD34" i="8"/>
  <c r="GB34" i="8"/>
  <c r="FX34" i="8"/>
  <c r="GF34" i="8"/>
  <c r="GC34" i="8"/>
  <c r="GF38" i="8"/>
  <c r="GC38" i="8"/>
  <c r="GB38" i="8"/>
  <c r="FY38" i="8"/>
  <c r="GN4" i="4"/>
  <c r="GP4" i="4"/>
  <c r="GT4" i="4"/>
  <c r="FZ53" i="4"/>
  <c r="GD53" i="4"/>
  <c r="GD54" i="2" s="1"/>
  <c r="GH53" i="4"/>
  <c r="GH54" i="2" s="1"/>
  <c r="GE53" i="4"/>
  <c r="GE54" i="2" s="1"/>
  <c r="FX53" i="4"/>
  <c r="GF53" i="4"/>
  <c r="GF54" i="2" s="1"/>
  <c r="FY53" i="4"/>
  <c r="FY54" i="2" s="1"/>
  <c r="GB59" i="8"/>
  <c r="GF59" i="8"/>
  <c r="GS48" i="8"/>
  <c r="GR48" i="8"/>
  <c r="GT48" i="8"/>
  <c r="GN48" i="8"/>
  <c r="GL48" i="8"/>
  <c r="GM48" i="8"/>
  <c r="GV48" i="8"/>
  <c r="GA40" i="8"/>
  <c r="GE40" i="8"/>
  <c r="GD40" i="8"/>
  <c r="FZ40" i="8"/>
  <c r="GG40" i="8"/>
  <c r="FW40" i="8"/>
  <c r="GP32" i="8"/>
  <c r="GO32" i="8"/>
  <c r="GM16" i="8"/>
  <c r="GL16" i="8"/>
  <c r="GR16" i="8"/>
  <c r="GT16" i="8"/>
  <c r="GN16" i="8"/>
  <c r="GS16" i="8"/>
  <c r="GV16" i="8"/>
  <c r="GQ5" i="8"/>
  <c r="GU5" i="8"/>
  <c r="GQ34" i="8"/>
  <c r="GU34" i="8"/>
  <c r="GP26" i="8"/>
  <c r="GO26" i="8"/>
  <c r="GA44" i="8"/>
  <c r="FZ44" i="8"/>
  <c r="GG44" i="8"/>
  <c r="FW44" i="8"/>
  <c r="GE44" i="8"/>
  <c r="GU7" i="8"/>
  <c r="GQ7" i="8"/>
  <c r="GE32" i="8"/>
  <c r="GD32" i="8"/>
  <c r="GG32" i="8"/>
  <c r="FW32" i="8"/>
  <c r="FX32" i="8"/>
  <c r="GC32" i="8"/>
  <c r="FY32" i="8"/>
  <c r="GD45" i="4"/>
  <c r="GD46" i="2" s="1"/>
  <c r="GE45" i="4"/>
  <c r="GC45" i="4"/>
  <c r="GC46" i="2" s="1"/>
  <c r="FY45" i="4"/>
  <c r="FY46" i="2" s="1"/>
  <c r="GG45" i="4"/>
  <c r="GG46" i="2" s="1"/>
  <c r="FW25" i="2"/>
  <c r="GC24" i="4"/>
  <c r="GG24" i="4"/>
  <c r="GK27" i="2"/>
  <c r="GR26" i="4"/>
  <c r="GV26" i="4"/>
  <c r="GN20" i="4"/>
  <c r="GT20" i="4"/>
  <c r="GS20" i="4"/>
  <c r="GI21" i="2"/>
  <c r="GO20" i="4"/>
  <c r="GW20" i="4"/>
  <c r="GM20" i="4"/>
  <c r="GU20" i="4"/>
  <c r="FT8" i="2"/>
  <c r="FZ7" i="4"/>
  <c r="GE7" i="4"/>
  <c r="GH7" i="4"/>
  <c r="FY7" i="4"/>
  <c r="FX7" i="4"/>
  <c r="GD7" i="4"/>
  <c r="GF7" i="4"/>
  <c r="GJ31" i="2"/>
  <c r="GP30" i="4"/>
  <c r="GQ30" i="4"/>
  <c r="GK9" i="2"/>
  <c r="GV8" i="4"/>
  <c r="GR8" i="4"/>
  <c r="GP8" i="4"/>
  <c r="GT8" i="4"/>
  <c r="GW8" i="4"/>
  <c r="GS8" i="4"/>
  <c r="GN8" i="4"/>
  <c r="FY59" i="4"/>
  <c r="GE59" i="4"/>
  <c r="FX59" i="4"/>
  <c r="FZ59" i="4"/>
  <c r="GD59" i="4"/>
  <c r="GF59" i="4"/>
  <c r="GH59" i="4"/>
  <c r="GB40" i="8"/>
  <c r="GF40" i="8"/>
  <c r="FY40" i="8"/>
  <c r="GC40" i="8"/>
  <c r="GQ16" i="8"/>
  <c r="GU16" i="8"/>
  <c r="FZ5" i="8"/>
  <c r="GA5" i="8"/>
  <c r="GA4" i="8"/>
  <c r="FZ4" i="8"/>
  <c r="GC53" i="4"/>
  <c r="GC54" i="2" s="1"/>
  <c r="GG53" i="4"/>
  <c r="GE59" i="8"/>
  <c r="GC59" i="8"/>
  <c r="GD59" i="8"/>
  <c r="GG59" i="8"/>
  <c r="FW59" i="8"/>
  <c r="FX59" i="8"/>
  <c r="FY59" i="8"/>
  <c r="GV49" i="4"/>
  <c r="GV50" i="2" s="1"/>
  <c r="GR49" i="4"/>
  <c r="FZ40" i="4"/>
  <c r="GD40" i="4"/>
  <c r="FW41" i="2"/>
  <c r="GC40" i="4"/>
  <c r="GG40" i="4"/>
  <c r="FV29" i="2"/>
  <c r="GC28" i="4"/>
  <c r="GR16" i="4"/>
  <c r="GK17" i="2"/>
  <c r="GV16" i="4"/>
  <c r="GB5" i="4"/>
  <c r="FU6" i="2"/>
  <c r="GA5" i="4"/>
  <c r="GP50" i="8"/>
  <c r="GO50" i="8"/>
  <c r="GA34" i="4"/>
  <c r="FU35" i="2"/>
  <c r="FX34" i="4"/>
  <c r="GB34" i="4"/>
  <c r="GF34" i="4"/>
  <c r="GH34" i="4"/>
  <c r="GM18" i="4"/>
  <c r="GO18" i="4"/>
  <c r="GN18" i="4"/>
  <c r="GT18" i="4"/>
  <c r="GU18" i="4"/>
  <c r="GS18" i="4"/>
  <c r="GI19" i="2"/>
  <c r="GW18" i="4"/>
  <c r="FZ45" i="4"/>
  <c r="FZ46" i="2" s="1"/>
  <c r="GK29" i="2"/>
  <c r="GR28" i="4"/>
  <c r="GP20" i="4"/>
  <c r="GQ20" i="4"/>
  <c r="GJ21" i="2"/>
  <c r="FU8" i="2"/>
  <c r="GA7" i="4"/>
  <c r="GB7" i="4"/>
  <c r="GC51" i="4"/>
  <c r="GC52" i="2" s="1"/>
  <c r="GG51" i="4"/>
  <c r="GG52" i="2" s="1"/>
  <c r="GE51" i="4"/>
  <c r="GE52" i="2" s="1"/>
  <c r="FY51" i="4"/>
  <c r="FY52" i="2" s="1"/>
  <c r="GD51" i="4"/>
  <c r="GI39" i="2"/>
  <c r="GN38" i="4"/>
  <c r="GT38" i="4"/>
  <c r="GM38" i="4"/>
  <c r="GU38" i="4"/>
  <c r="GO38" i="4"/>
  <c r="GS38" i="4"/>
  <c r="GW38" i="4"/>
  <c r="GI31" i="2"/>
  <c r="GN30" i="4"/>
  <c r="GT30" i="4"/>
  <c r="GM30" i="4"/>
  <c r="GU30" i="4"/>
  <c r="GO30" i="4"/>
  <c r="GW30" i="4"/>
  <c r="GS30" i="4"/>
  <c r="GN22" i="4"/>
  <c r="GT22" i="4"/>
  <c r="GM22" i="4"/>
  <c r="GU22" i="4"/>
  <c r="GS22" i="4"/>
  <c r="GI23" i="2"/>
  <c r="GO22" i="4"/>
  <c r="GW22" i="4"/>
  <c r="GI15" i="2"/>
  <c r="GM14" i="4"/>
  <c r="GU14" i="4"/>
  <c r="GN14" i="4"/>
  <c r="GT14" i="4"/>
  <c r="GO14" i="4"/>
  <c r="GS14" i="4"/>
  <c r="GW14" i="4"/>
  <c r="GC8" i="4"/>
  <c r="GG8" i="4"/>
  <c r="FW9" i="2"/>
  <c r="FZ8" i="4"/>
  <c r="GD8" i="4"/>
  <c r="GK13" i="2"/>
  <c r="GR12" i="4"/>
  <c r="GV12" i="4"/>
  <c r="GW12" i="4"/>
  <c r="GS12" i="4"/>
  <c r="GP12" i="4"/>
  <c r="GN12" i="4"/>
  <c r="GT12" i="4"/>
  <c r="FT25" i="2"/>
  <c r="FZ24" i="4"/>
  <c r="GE24" i="4"/>
  <c r="GH24" i="4"/>
  <c r="FX24" i="4"/>
  <c r="GF24" i="4"/>
  <c r="GD24" i="4"/>
  <c r="FY24" i="4"/>
  <c r="GO53" i="4"/>
  <c r="GO54" i="2" s="1"/>
  <c r="GT53" i="4"/>
  <c r="GT54" i="2" s="1"/>
  <c r="GW53" i="4"/>
  <c r="GW54" i="2" s="1"/>
  <c r="GM53" i="4"/>
  <c r="GM54" i="2" s="1"/>
  <c r="GU53" i="4"/>
  <c r="GU54" i="2" s="1"/>
  <c r="GS53" i="4"/>
  <c r="GS54" i="2" s="1"/>
  <c r="GN53" i="4"/>
  <c r="GA49" i="4"/>
  <c r="FX49" i="4"/>
  <c r="FX50" i="2" s="1"/>
  <c r="GF49" i="4"/>
  <c r="GH49" i="4"/>
  <c r="GB49" i="4"/>
  <c r="GB50" i="2" s="1"/>
  <c r="GE49" i="4"/>
  <c r="GE50" i="2" s="1"/>
  <c r="GP40" i="4"/>
  <c r="GJ41" i="2"/>
  <c r="GQ40" i="4"/>
  <c r="GM24" i="4"/>
  <c r="GO24" i="4"/>
  <c r="GS24" i="4"/>
  <c r="GU24" i="4"/>
  <c r="GW24" i="4"/>
  <c r="GN24" i="4"/>
  <c r="GI25" i="2"/>
  <c r="GT24" i="4"/>
  <c r="GB16" i="4"/>
  <c r="FU17" i="2"/>
  <c r="GA16" i="4"/>
  <c r="GN42" i="4"/>
  <c r="GT42" i="4"/>
  <c r="GO42" i="4"/>
  <c r="GW42" i="4"/>
  <c r="GM42" i="4"/>
  <c r="GU42" i="4"/>
  <c r="GS42" i="4"/>
  <c r="GI43" i="2"/>
  <c r="FW35" i="2"/>
  <c r="FZ34" i="4"/>
  <c r="GR18" i="4"/>
  <c r="GV18" i="4"/>
  <c r="GK19" i="2"/>
  <c r="GP45" i="4"/>
  <c r="GP46" i="2" s="1"/>
  <c r="GQ45" i="4"/>
  <c r="GQ46" i="2" s="1"/>
  <c r="GN47" i="4"/>
  <c r="GN48" i="2" s="1"/>
  <c r="GT47" i="4"/>
  <c r="GM47" i="4"/>
  <c r="GM48" i="2" s="1"/>
  <c r="GO47" i="4"/>
  <c r="GS47" i="4"/>
  <c r="GS48" i="2" s="1"/>
  <c r="GU47" i="4"/>
  <c r="GU48" i="2" s="1"/>
  <c r="GW47" i="4"/>
  <c r="GW48" i="2" s="1"/>
  <c r="GK39" i="2"/>
  <c r="GR38" i="4"/>
  <c r="GV38" i="4"/>
  <c r="GK31" i="2"/>
  <c r="GR30" i="4"/>
  <c r="GV30" i="4"/>
  <c r="GR22" i="4"/>
  <c r="GV22" i="4"/>
  <c r="GK23" i="2"/>
  <c r="GK15" i="2"/>
  <c r="GR14" i="4"/>
  <c r="GV14" i="4"/>
  <c r="GP14" i="4"/>
  <c r="FU9" i="2"/>
  <c r="GA8" i="4"/>
  <c r="GH8" i="4"/>
  <c r="GB8" i="4"/>
  <c r="FX8" i="4"/>
  <c r="GF8" i="4"/>
  <c r="GE8" i="4"/>
  <c r="GC55" i="4"/>
  <c r="GC56" i="2" s="1"/>
  <c r="GG55" i="4"/>
  <c r="GG56" i="2" s="1"/>
  <c r="FZ55" i="4"/>
  <c r="FZ56" i="2" s="1"/>
  <c r="GD55" i="4"/>
  <c r="GD56" i="2" s="1"/>
  <c r="FU31" i="2"/>
  <c r="FX30" i="4"/>
  <c r="GB30" i="4"/>
  <c r="GF30" i="4"/>
  <c r="GH30" i="4"/>
  <c r="GA30" i="4"/>
  <c r="GE30" i="4"/>
  <c r="FV19" i="2"/>
  <c r="GE18" i="4"/>
  <c r="GG18" i="4"/>
  <c r="GC18" i="4"/>
  <c r="FY18" i="4"/>
  <c r="GD18" i="4"/>
  <c r="FW11" i="2"/>
  <c r="GC10" i="4"/>
  <c r="GG10" i="4"/>
  <c r="GD10" i="4"/>
  <c r="FZ10" i="4"/>
  <c r="FZ22" i="4"/>
  <c r="GD22" i="4"/>
  <c r="FW23" i="2"/>
  <c r="GC22" i="4"/>
  <c r="GG22" i="4"/>
  <c r="GQ52" i="8"/>
  <c r="GR53" i="2" s="1"/>
  <c r="GU52" i="8"/>
  <c r="GV53" i="2" s="1"/>
  <c r="GN59" i="8"/>
  <c r="GV59" i="8"/>
  <c r="GR59" i="8"/>
  <c r="GL59" i="8"/>
  <c r="GT59" i="8"/>
  <c r="GM59" i="8"/>
  <c r="GS59" i="8"/>
  <c r="GM57" i="4"/>
  <c r="GO57" i="4"/>
  <c r="GO58" i="2" s="1"/>
  <c r="GS57" i="4"/>
  <c r="GU57" i="4"/>
  <c r="GU58" i="2" s="1"/>
  <c r="GW57" i="4"/>
  <c r="GW58" i="2" s="1"/>
  <c r="GN57" i="4"/>
  <c r="GN58" i="2" s="1"/>
  <c r="GT57" i="4"/>
  <c r="GT58" i="2" s="1"/>
  <c r="GD49" i="4"/>
  <c r="GD50" i="2" s="1"/>
  <c r="FZ49" i="4"/>
  <c r="FZ50" i="2" s="1"/>
  <c r="GG49" i="4"/>
  <c r="GG50" i="2" s="1"/>
  <c r="GC49" i="4"/>
  <c r="GC36" i="4"/>
  <c r="GG36" i="4"/>
  <c r="GD36" i="4"/>
  <c r="FV37" i="2"/>
  <c r="FY36" i="4"/>
  <c r="GE36" i="4"/>
  <c r="GR24" i="4"/>
  <c r="GK25" i="2"/>
  <c r="GV24" i="4"/>
  <c r="GG16" i="4"/>
  <c r="GC16" i="4"/>
  <c r="FW17" i="2"/>
  <c r="GQ5" i="4"/>
  <c r="GJ6" i="2"/>
  <c r="GP5" i="4"/>
  <c r="GR42" i="4"/>
  <c r="GV42" i="4"/>
  <c r="GK43" i="2"/>
  <c r="GQ34" i="4"/>
  <c r="GP34" i="4"/>
  <c r="GJ35" i="2"/>
  <c r="FU19" i="2"/>
  <c r="FX18" i="4"/>
  <c r="GA18" i="4"/>
  <c r="GF18" i="4"/>
  <c r="GB18" i="4"/>
  <c r="GH18" i="4"/>
  <c r="GM36" i="4"/>
  <c r="GO36" i="4"/>
  <c r="GS36" i="4"/>
  <c r="GU36" i="4"/>
  <c r="GW36" i="4"/>
  <c r="GI37" i="2"/>
  <c r="GN36" i="4"/>
  <c r="GT36" i="4"/>
  <c r="FW29" i="2"/>
  <c r="GJ8" i="2"/>
  <c r="GP7" i="4"/>
  <c r="GQ7" i="4"/>
  <c r="GR47" i="4"/>
  <c r="GR48" i="2" s="1"/>
  <c r="GV47" i="4"/>
  <c r="GC34" i="4"/>
  <c r="GG34" i="4"/>
  <c r="GD34" i="4"/>
  <c r="FV35" i="2"/>
  <c r="FY34" i="4"/>
  <c r="GE34" i="4"/>
  <c r="GQ55" i="4"/>
  <c r="GQ56" i="2" s="1"/>
  <c r="GP55" i="4"/>
  <c r="GP56" i="2" s="1"/>
  <c r="FW39" i="2"/>
  <c r="FZ38" i="4"/>
  <c r="GD38" i="4"/>
  <c r="GC38" i="4"/>
  <c r="GG38" i="4"/>
  <c r="GF4" i="8"/>
  <c r="GB4" i="8"/>
  <c r="FW52" i="8"/>
  <c r="GG52" i="8"/>
  <c r="FX52" i="8"/>
  <c r="FY52" i="8"/>
  <c r="GE52" i="8"/>
  <c r="GC52" i="8"/>
  <c r="GD52" i="8"/>
  <c r="GC59" i="4"/>
  <c r="GC60" i="2" s="1"/>
  <c r="GG59" i="4"/>
  <c r="GG60" i="2" s="1"/>
  <c r="GM49" i="4"/>
  <c r="GM50" i="2" s="1"/>
  <c r="GO49" i="4"/>
  <c r="GS49" i="4"/>
  <c r="GU49" i="4"/>
  <c r="GU50" i="2" s="1"/>
  <c r="GW49" i="4"/>
  <c r="GW50" i="2" s="1"/>
  <c r="GT49" i="4"/>
  <c r="GT50" i="2" s="1"/>
  <c r="GN49" i="4"/>
  <c r="GN50" i="2" s="1"/>
  <c r="FX40" i="4"/>
  <c r="GB40" i="4"/>
  <c r="GF40" i="4"/>
  <c r="GH40" i="4"/>
  <c r="GE40" i="4"/>
  <c r="FU41" i="2"/>
  <c r="GA40" i="4"/>
  <c r="GJ33" i="2"/>
  <c r="GP32" i="4"/>
  <c r="GQ32" i="4"/>
  <c r="GI17" i="2"/>
  <c r="GO16" i="4"/>
  <c r="GT16" i="4"/>
  <c r="GW16" i="4"/>
  <c r="GM16" i="4"/>
  <c r="GU16" i="4"/>
  <c r="GN16" i="4"/>
  <c r="GS16" i="4"/>
  <c r="GK6" i="2"/>
  <c r="GR5" i="4"/>
  <c r="GV5" i="4"/>
  <c r="FZ51" i="4"/>
  <c r="FZ52" i="2" s="1"/>
  <c r="GK35" i="2"/>
  <c r="GR34" i="4"/>
  <c r="GV34" i="4"/>
  <c r="GJ27" i="2"/>
  <c r="GQ26" i="4"/>
  <c r="GP26" i="4"/>
  <c r="FX45" i="4"/>
  <c r="FX46" i="2" s="1"/>
  <c r="GB45" i="4"/>
  <c r="GB46" i="2" s="1"/>
  <c r="GF45" i="4"/>
  <c r="GF46" i="2" s="1"/>
  <c r="GH45" i="4"/>
  <c r="GH46" i="2" s="1"/>
  <c r="GA45" i="4"/>
  <c r="GA46" i="2" s="1"/>
  <c r="GO28" i="4"/>
  <c r="GS28" i="4"/>
  <c r="GI29" i="2"/>
  <c r="GN28" i="4"/>
  <c r="FZ20" i="4"/>
  <c r="FW21" i="2"/>
  <c r="GK8" i="2"/>
  <c r="GV7" i="4"/>
  <c r="GR7" i="4"/>
  <c r="FT33" i="2"/>
  <c r="FX32" i="4"/>
  <c r="FZ32" i="4"/>
  <c r="GD32" i="4"/>
  <c r="GF32" i="4"/>
  <c r="GH32" i="4"/>
  <c r="GE32" i="4"/>
  <c r="FY32" i="4"/>
  <c r="GA57" i="4"/>
  <c r="GE57" i="4"/>
  <c r="FX57" i="4"/>
  <c r="FX58" i="2" s="1"/>
  <c r="GB57" i="4"/>
  <c r="GF57" i="4"/>
  <c r="GH57" i="4"/>
  <c r="GT51" i="4"/>
  <c r="GT52" i="2" s="1"/>
  <c r="GM51" i="4"/>
  <c r="GM52" i="2" s="1"/>
  <c r="GU51" i="4"/>
  <c r="GU52" i="2" s="1"/>
  <c r="GN51" i="4"/>
  <c r="GO51" i="4"/>
  <c r="GO52" i="2" s="1"/>
  <c r="GS51" i="4"/>
  <c r="GS52" i="2" s="1"/>
  <c r="GW51" i="4"/>
  <c r="GW52" i="2" s="1"/>
  <c r="GA36" i="4"/>
  <c r="FU37" i="2"/>
  <c r="FX36" i="4"/>
  <c r="GB36" i="4"/>
  <c r="GF36" i="4"/>
  <c r="GH36" i="4"/>
  <c r="GP38" i="4"/>
  <c r="GJ39" i="2"/>
  <c r="GQ38" i="4"/>
  <c r="FW13" i="2"/>
  <c r="GC12" i="4"/>
  <c r="GG12" i="4"/>
  <c r="GD12" i="4"/>
  <c r="FZ12" i="4"/>
  <c r="FW15" i="2"/>
  <c r="GG14" i="4"/>
  <c r="GC14" i="4"/>
  <c r="GD14" i="4"/>
  <c r="FZ14" i="4"/>
  <c r="GA59" i="4"/>
  <c r="GB59" i="4"/>
  <c r="GB60" i="2" s="1"/>
  <c r="FZ57" i="8"/>
  <c r="FW57" i="8"/>
  <c r="GE57" i="8"/>
  <c r="GG57" i="8"/>
  <c r="GA57" i="8"/>
  <c r="GD57" i="8"/>
  <c r="GD44" i="8"/>
  <c r="GB44" i="8"/>
  <c r="FX44" i="8"/>
  <c r="GC44" i="8"/>
  <c r="GF44" i="8"/>
  <c r="GU32" i="8"/>
  <c r="GQ32" i="8"/>
  <c r="GB24" i="8"/>
  <c r="GF24" i="8"/>
  <c r="GC5" i="8"/>
  <c r="FY5" i="8"/>
  <c r="GD5" i="8"/>
  <c r="FW5" i="8"/>
  <c r="GG5" i="8"/>
  <c r="FX5" i="8"/>
  <c r="GE5" i="8"/>
  <c r="GT50" i="8"/>
  <c r="GR50" i="8"/>
  <c r="GL50" i="8"/>
  <c r="GM50" i="8"/>
  <c r="GS50" i="8"/>
  <c r="GV50" i="8"/>
  <c r="GN50" i="8"/>
  <c r="GQ26" i="8"/>
  <c r="GU26" i="8"/>
  <c r="GO18" i="8"/>
  <c r="GP18" i="8"/>
  <c r="FZ36" i="8"/>
  <c r="GA36" i="8"/>
  <c r="GE36" i="8"/>
  <c r="GG36" i="8"/>
  <c r="FW36" i="8"/>
  <c r="GV20" i="8"/>
  <c r="GS20" i="8"/>
  <c r="GN20" i="8"/>
  <c r="GR20" i="8"/>
  <c r="GL20" i="8"/>
  <c r="GT20" i="8"/>
  <c r="GM20" i="8"/>
  <c r="FW7" i="8"/>
  <c r="GG7" i="8"/>
  <c r="GD7" i="8"/>
  <c r="GE7" i="8"/>
  <c r="GC7" i="8"/>
  <c r="FY7" i="8"/>
  <c r="FX7" i="8"/>
  <c r="GF46" i="8"/>
  <c r="GB46" i="8"/>
  <c r="FY46" i="8"/>
  <c r="GC46" i="8"/>
  <c r="GO38" i="8"/>
  <c r="GP38" i="8"/>
  <c r="GP30" i="8"/>
  <c r="GO30" i="8"/>
  <c r="GP22" i="8"/>
  <c r="GO22" i="8"/>
  <c r="GF12" i="8"/>
  <c r="GB12" i="8"/>
  <c r="GC12" i="8"/>
  <c r="FY12" i="8"/>
  <c r="GU8" i="8"/>
  <c r="GM8" i="8"/>
  <c r="GS8" i="8"/>
  <c r="GV8" i="8"/>
  <c r="GO8" i="8"/>
  <c r="GQ8" i="8"/>
  <c r="GR8" i="8"/>
  <c r="GF42" i="8"/>
  <c r="FX42" i="8"/>
  <c r="GC42" i="8"/>
  <c r="GB42" i="8"/>
  <c r="GD42" i="8"/>
  <c r="GB14" i="8"/>
  <c r="FY14" i="8"/>
  <c r="GC14" i="8"/>
  <c r="GF14" i="8"/>
  <c r="GP53" i="4"/>
  <c r="GP54" i="2" s="1"/>
  <c r="GQ53" i="4"/>
  <c r="GQ54" i="2" s="1"/>
  <c r="GB57" i="8"/>
  <c r="GF57" i="8"/>
  <c r="GC57" i="8"/>
  <c r="FY57" i="8"/>
  <c r="GV40" i="8"/>
  <c r="GR40" i="8"/>
  <c r="GT40" i="8"/>
  <c r="GN40" i="8"/>
  <c r="GM40" i="8"/>
  <c r="GS40" i="8"/>
  <c r="GL40" i="8"/>
  <c r="FZ32" i="8"/>
  <c r="GA32" i="8"/>
  <c r="GO24" i="8"/>
  <c r="GP24" i="8"/>
  <c r="GB5" i="8"/>
  <c r="GF5" i="8"/>
  <c r="GR51" i="4"/>
  <c r="GR52" i="2" s="1"/>
  <c r="GV51" i="4"/>
  <c r="GV52" i="2" s="1"/>
  <c r="GO42" i="8"/>
  <c r="GP42" i="8"/>
  <c r="FW26" i="8"/>
  <c r="GG26" i="8"/>
  <c r="GA26" i="8"/>
  <c r="FZ26" i="8"/>
  <c r="GE26" i="8"/>
  <c r="GT44" i="8"/>
  <c r="GS44" i="8"/>
  <c r="GV44" i="8"/>
  <c r="GN44" i="8"/>
  <c r="GR44" i="8"/>
  <c r="GL44" i="8"/>
  <c r="GM44" i="8"/>
  <c r="GQ20" i="8"/>
  <c r="GU20" i="8"/>
  <c r="GF7" i="8"/>
  <c r="GB7" i="8"/>
  <c r="GO46" i="8"/>
  <c r="GP46" i="8"/>
  <c r="FZ12" i="8"/>
  <c r="GE12" i="8"/>
  <c r="GD12" i="8"/>
  <c r="GA12" i="8"/>
  <c r="FW12" i="8"/>
  <c r="GG12" i="8"/>
  <c r="GB6" i="8"/>
  <c r="GE6" i="8"/>
  <c r="GG6" i="8"/>
  <c r="FY6" i="8"/>
  <c r="GC6" i="8"/>
  <c r="GA6" i="8"/>
  <c r="GF6" i="8"/>
  <c r="FZ22" i="8"/>
  <c r="GE22" i="8"/>
  <c r="FW22" i="8"/>
  <c r="GG22" i="8"/>
  <c r="GA22" i="8"/>
  <c r="GD22" i="8"/>
  <c r="GA14" i="8"/>
  <c r="GE14" i="8"/>
  <c r="GD14" i="8"/>
  <c r="FZ14" i="8"/>
  <c r="GG14" i="8"/>
  <c r="FW14" i="8"/>
  <c r="GF30" i="8"/>
  <c r="FY30" i="8"/>
  <c r="GC30" i="8"/>
  <c r="GB30" i="8"/>
  <c r="GO10" i="8"/>
  <c r="GR10" i="8"/>
  <c r="GM10" i="8"/>
  <c r="GQ10" i="8"/>
  <c r="GS10" i="8"/>
  <c r="GU10" i="8"/>
  <c r="GV10" i="8"/>
  <c r="GP59" i="8"/>
  <c r="GO59" i="8"/>
  <c r="GQ57" i="4"/>
  <c r="GP57" i="4"/>
  <c r="GQ40" i="8"/>
  <c r="GU40" i="8"/>
  <c r="GB32" i="8"/>
  <c r="GF32" i="8"/>
  <c r="GB20" i="8"/>
  <c r="GC20" i="8"/>
  <c r="FX20" i="8"/>
  <c r="GF20" i="8"/>
  <c r="GD20" i="8"/>
  <c r="GS5" i="8"/>
  <c r="GN5" i="8"/>
  <c r="GR5" i="8"/>
  <c r="GT5" i="8"/>
  <c r="GM5" i="8"/>
  <c r="GL5" i="8"/>
  <c r="GV5" i="8"/>
  <c r="GA51" i="4"/>
  <c r="GA52" i="2" s="1"/>
  <c r="FX51" i="4"/>
  <c r="FX52" i="2" s="1"/>
  <c r="GB51" i="4"/>
  <c r="GF51" i="4"/>
  <c r="GF52" i="2" s="1"/>
  <c r="GH51" i="4"/>
  <c r="GH52" i="2" s="1"/>
  <c r="GR34" i="8"/>
  <c r="GN34" i="8"/>
  <c r="GM34" i="8"/>
  <c r="GL34" i="8"/>
  <c r="GS34" i="8"/>
  <c r="GT34" i="8"/>
  <c r="GV34" i="8"/>
  <c r="GU44" i="8"/>
  <c r="GV45" i="2" s="1"/>
  <c r="GQ44" i="8"/>
  <c r="GR45" i="2" s="1"/>
  <c r="GO36" i="8"/>
  <c r="GP36" i="8"/>
  <c r="GA20" i="8"/>
  <c r="FZ20" i="8"/>
  <c r="FW20" i="8"/>
  <c r="GG20" i="8"/>
  <c r="GE20" i="8"/>
  <c r="GL7" i="8"/>
  <c r="GT7" i="8"/>
  <c r="GM7" i="8"/>
  <c r="GV7" i="8"/>
  <c r="GN7" i="8"/>
  <c r="GS7" i="8"/>
  <c r="GR7" i="8"/>
  <c r="FW38" i="8"/>
  <c r="GE38" i="8"/>
  <c r="GG38" i="8"/>
  <c r="GD38" i="8"/>
  <c r="FZ38" i="8"/>
  <c r="GA38" i="8"/>
  <c r="GC26" i="8"/>
  <c r="FX26" i="8"/>
  <c r="GB26" i="8"/>
  <c r="GF26" i="8"/>
  <c r="GD26" i="8"/>
  <c r="FZ46" i="8"/>
  <c r="FW46" i="8"/>
  <c r="GE46" i="8"/>
  <c r="GA46" i="8"/>
  <c r="GG46" i="8"/>
  <c r="GD46" i="8"/>
  <c r="FW16" i="8"/>
  <c r="GG16" i="8"/>
  <c r="GC16" i="8"/>
  <c r="FY16" i="8"/>
  <c r="GD16" i="8"/>
  <c r="GE16" i="8"/>
  <c r="FX16" i="8"/>
  <c r="FZ52" i="8"/>
  <c r="GA52" i="8"/>
  <c r="GR59" i="4"/>
  <c r="GV59" i="4"/>
  <c r="GU57" i="8"/>
  <c r="GQ57" i="8"/>
  <c r="GQ49" i="4"/>
  <c r="GQ50" i="2" s="1"/>
  <c r="GP49" i="4"/>
  <c r="GP50" i="2" s="1"/>
  <c r="GL32" i="8"/>
  <c r="GN32" i="8"/>
  <c r="GM32" i="8"/>
  <c r="GS32" i="8"/>
  <c r="GR32" i="8"/>
  <c r="GT32" i="8"/>
  <c r="GV32" i="8"/>
  <c r="FZ24" i="8"/>
  <c r="GA24" i="8"/>
  <c r="GP16" i="8"/>
  <c r="GO16" i="8"/>
  <c r="GG42" i="8"/>
  <c r="FW42" i="8"/>
  <c r="GA42" i="8"/>
  <c r="GE42" i="8"/>
  <c r="FZ42" i="8"/>
  <c r="GN26" i="8"/>
  <c r="GT26" i="8"/>
  <c r="GS26" i="8"/>
  <c r="GM26" i="8"/>
  <c r="GR26" i="8"/>
  <c r="GV26" i="8"/>
  <c r="GL26" i="8"/>
  <c r="GQ36" i="8"/>
  <c r="GU36" i="8"/>
  <c r="GO28" i="8"/>
  <c r="GM55" i="4"/>
  <c r="GM56" i="2" s="1"/>
  <c r="GO55" i="4"/>
  <c r="GO56" i="2" s="1"/>
  <c r="GS55" i="4"/>
  <c r="GS56" i="2" s="1"/>
  <c r="GU55" i="4"/>
  <c r="GW55" i="4"/>
  <c r="GW56" i="2" s="1"/>
  <c r="GN55" i="4"/>
  <c r="GN56" i="2" s="1"/>
  <c r="GT55" i="4"/>
  <c r="GT56" i="2" s="1"/>
  <c r="FZ10" i="8"/>
  <c r="FW10" i="8"/>
  <c r="GE10" i="8"/>
  <c r="GG10" i="8"/>
  <c r="GA10" i="8"/>
  <c r="GD10" i="8"/>
  <c r="GK33" i="2"/>
  <c r="GR32" i="4"/>
  <c r="GV32" i="4"/>
  <c r="FX5" i="4"/>
  <c r="FZ5" i="4"/>
  <c r="GD5" i="4"/>
  <c r="GF5" i="4"/>
  <c r="GH5" i="4"/>
  <c r="FT6" i="2"/>
  <c r="GE5" i="4"/>
  <c r="FY5" i="4"/>
  <c r="FY6" i="2" s="1"/>
  <c r="GP18" i="4"/>
  <c r="GQ18" i="4"/>
  <c r="GJ19" i="2"/>
  <c r="FZ47" i="4"/>
  <c r="FZ48" i="2" s="1"/>
  <c r="GD47" i="4"/>
  <c r="GG47" i="4"/>
  <c r="GG48" i="2" s="1"/>
  <c r="GC47" i="4"/>
  <c r="GC48" i="2" s="1"/>
  <c r="GD42" i="4"/>
  <c r="GD43" i="2" s="1"/>
  <c r="GE42" i="4"/>
  <c r="GC42" i="4"/>
  <c r="FV43" i="2"/>
  <c r="FY42" i="4"/>
  <c r="GG42" i="4"/>
  <c r="GP52" i="8"/>
  <c r="GQ53" i="2" s="1"/>
  <c r="GO52" i="8"/>
  <c r="GP53" i="2" s="1"/>
  <c r="GC57" i="4"/>
  <c r="GG57" i="4"/>
  <c r="FZ57" i="4"/>
  <c r="FZ58" i="2" s="1"/>
  <c r="GD57" i="4"/>
  <c r="GD58" i="2" s="1"/>
  <c r="GN40" i="4"/>
  <c r="GT40" i="4"/>
  <c r="GO40" i="4"/>
  <c r="GW40" i="4"/>
  <c r="GM40" i="4"/>
  <c r="GU40" i="4"/>
  <c r="GS40" i="4"/>
  <c r="GS41" i="2" s="1"/>
  <c r="GI41" i="2"/>
  <c r="FU33" i="2"/>
  <c r="GB32" i="4"/>
  <c r="GB33" i="2" s="1"/>
  <c r="GA32" i="4"/>
  <c r="GQ24" i="4"/>
  <c r="GQ25" i="2" s="1"/>
  <c r="GJ25" i="2"/>
  <c r="GP24" i="4"/>
  <c r="FV6" i="2"/>
  <c r="GC5" i="4"/>
  <c r="GG5" i="4"/>
  <c r="GU50" i="8"/>
  <c r="GQ50" i="8"/>
  <c r="GP42" i="4"/>
  <c r="GJ43" i="2"/>
  <c r="GQ42" i="4"/>
  <c r="GA26" i="4"/>
  <c r="GA27" i="2" s="1"/>
  <c r="FU27" i="2"/>
  <c r="FX26" i="4"/>
  <c r="GB26" i="4"/>
  <c r="GB27" i="2" s="1"/>
  <c r="GF26" i="4"/>
  <c r="GH26" i="4"/>
  <c r="GN45" i="4"/>
  <c r="GN46" i="2" s="1"/>
  <c r="GT45" i="4"/>
  <c r="GT46" i="2" s="1"/>
  <c r="GM45" i="4"/>
  <c r="GM46" i="2" s="1"/>
  <c r="GU45" i="4"/>
  <c r="GU46" i="2" s="1"/>
  <c r="GS45" i="4"/>
  <c r="GO45" i="4"/>
  <c r="GO46" i="2" s="1"/>
  <c r="GW45" i="4"/>
  <c r="GW46" i="2" s="1"/>
  <c r="FW37" i="2"/>
  <c r="FZ36" i="4"/>
  <c r="FZ37" i="2" s="1"/>
  <c r="GR20" i="4"/>
  <c r="GV20" i="4"/>
  <c r="GK21" i="2"/>
  <c r="GC7" i="4"/>
  <c r="GG7" i="4"/>
  <c r="FV8" i="2"/>
  <c r="GA55" i="4"/>
  <c r="GA56" i="2" s="1"/>
  <c r="GE55" i="4"/>
  <c r="FX55" i="4"/>
  <c r="FX56" i="2" s="1"/>
  <c r="GB55" i="4"/>
  <c r="GB56" i="2" s="1"/>
  <c r="GF55" i="4"/>
  <c r="GF56" i="2" s="1"/>
  <c r="GH55" i="4"/>
  <c r="GH56" i="2" s="1"/>
  <c r="GP47" i="4"/>
  <c r="GP48" i="2" s="1"/>
  <c r="GQ47" i="4"/>
  <c r="GQ48" i="2" s="1"/>
  <c r="FU13" i="2"/>
  <c r="GA12" i="4"/>
  <c r="GE12" i="4"/>
  <c r="FX12" i="4"/>
  <c r="GB12" i="4"/>
  <c r="GF12" i="4"/>
  <c r="GH12" i="4"/>
  <c r="GH13" i="2" s="1"/>
  <c r="FZ6" i="4"/>
  <c r="GG6" i="4"/>
  <c r="FW7" i="2"/>
  <c r="GC6" i="4"/>
  <c r="GD6" i="4"/>
  <c r="GD7" i="2" s="1"/>
  <c r="GF6" i="4"/>
  <c r="GH6" i="4"/>
  <c r="GB6" i="4"/>
  <c r="FX22" i="4"/>
  <c r="GB22" i="4"/>
  <c r="GF22" i="4"/>
  <c r="GH22" i="4"/>
  <c r="FU23" i="2"/>
  <c r="GA22" i="4"/>
  <c r="GE22" i="4"/>
  <c r="FU15" i="2"/>
  <c r="GA14" i="4"/>
  <c r="GA15" i="2" s="1"/>
  <c r="GE14" i="4"/>
  <c r="FX14" i="4"/>
  <c r="GB14" i="4"/>
  <c r="GF14" i="4"/>
  <c r="GH14" i="4"/>
  <c r="FW31" i="2"/>
  <c r="FZ30" i="4"/>
  <c r="GD30" i="4"/>
  <c r="GC30" i="4"/>
  <c r="GG30" i="4"/>
  <c r="GK11" i="2"/>
  <c r="GR10" i="4"/>
  <c r="GV10" i="4"/>
  <c r="GS10" i="4"/>
  <c r="GW10" i="4"/>
  <c r="GT10" i="4"/>
  <c r="GP10" i="4"/>
  <c r="GN10" i="4"/>
  <c r="GQ59" i="4"/>
  <c r="GP59" i="4"/>
  <c r="GP60" i="2" s="1"/>
  <c r="GP57" i="8"/>
  <c r="GO57" i="8"/>
  <c r="GR40" i="4"/>
  <c r="GV40" i="4"/>
  <c r="GK41" i="2"/>
  <c r="FW33" i="2"/>
  <c r="GC32" i="4"/>
  <c r="GG32" i="4"/>
  <c r="GD20" i="4"/>
  <c r="GC20" i="4"/>
  <c r="FV21" i="2"/>
  <c r="FY20" i="4"/>
  <c r="FY21" i="2" s="1"/>
  <c r="GG20" i="4"/>
  <c r="GE20" i="4"/>
  <c r="GT5" i="4"/>
  <c r="GT6" i="2" s="1"/>
  <c r="GN5" i="4"/>
  <c r="GU5" i="4"/>
  <c r="GS5" i="4"/>
  <c r="GW5" i="4"/>
  <c r="GM5" i="4"/>
  <c r="GM6" i="2" s="1"/>
  <c r="GO5" i="4"/>
  <c r="GI6" i="2"/>
  <c r="GG50" i="8"/>
  <c r="GA50" i="8"/>
  <c r="FZ50" i="8"/>
  <c r="FW50" i="8"/>
  <c r="GE50" i="8"/>
  <c r="GM34" i="4"/>
  <c r="GO34" i="4"/>
  <c r="GO35" i="2" s="1"/>
  <c r="GS34" i="4"/>
  <c r="GU34" i="4"/>
  <c r="GW34" i="4"/>
  <c r="GI35" i="2"/>
  <c r="GN34" i="4"/>
  <c r="GT34" i="4"/>
  <c r="FW27" i="2"/>
  <c r="FZ26" i="4"/>
  <c r="GR45" i="4"/>
  <c r="GR46" i="2" s="1"/>
  <c r="GV45" i="4"/>
  <c r="GV46" i="2" s="1"/>
  <c r="GQ36" i="4"/>
  <c r="GP36" i="4"/>
  <c r="GJ37" i="2"/>
  <c r="FX20" i="4"/>
  <c r="GB20" i="4"/>
  <c r="GF20" i="4"/>
  <c r="GH20" i="4"/>
  <c r="FU21" i="2"/>
  <c r="GA20" i="4"/>
  <c r="GI8" i="2"/>
  <c r="GM7" i="4"/>
  <c r="GU7" i="4"/>
  <c r="GN7" i="4"/>
  <c r="GO7" i="4"/>
  <c r="GS7" i="4"/>
  <c r="GW7" i="4"/>
  <c r="GT7" i="4"/>
  <c r="GT8" i="2" s="1"/>
  <c r="FU39" i="2"/>
  <c r="FX38" i="4"/>
  <c r="GB38" i="4"/>
  <c r="GB39" i="2" s="1"/>
  <c r="GF38" i="4"/>
  <c r="GH38" i="4"/>
  <c r="GA38" i="4"/>
  <c r="GE38" i="4"/>
  <c r="FV27" i="2"/>
  <c r="FY26" i="4"/>
  <c r="GC26" i="4"/>
  <c r="GE26" i="4"/>
  <c r="GG26" i="4"/>
  <c r="GD26" i="4"/>
  <c r="FX47" i="4"/>
  <c r="FX48" i="2" s="1"/>
  <c r="GB47" i="4"/>
  <c r="GB48" i="2" s="1"/>
  <c r="GF47" i="4"/>
  <c r="GF48" i="2" s="1"/>
  <c r="GH47" i="4"/>
  <c r="GH48" i="2" s="1"/>
  <c r="GA47" i="4"/>
  <c r="GA48" i="2" s="1"/>
  <c r="GE47" i="4"/>
  <c r="GE48" i="2" s="1"/>
  <c r="FT17" i="2"/>
  <c r="FY16" i="4"/>
  <c r="GD16" i="4"/>
  <c r="GE16" i="4"/>
  <c r="FX16" i="4"/>
  <c r="GF16" i="4"/>
  <c r="FZ16" i="4"/>
  <c r="GH16" i="4"/>
  <c r="GH17" i="2" s="1"/>
  <c r="GA53" i="4"/>
  <c r="GA54" i="2" s="1"/>
  <c r="GB53" i="4"/>
  <c r="GQ59" i="8"/>
  <c r="GU59" i="8"/>
  <c r="GR57" i="4"/>
  <c r="GR58" i="2" s="1"/>
  <c r="GV57" i="4"/>
  <c r="GP48" i="8"/>
  <c r="GO48" i="8"/>
  <c r="GI33" i="2"/>
  <c r="GN32" i="4"/>
  <c r="GO32" i="4"/>
  <c r="GO33" i="2" s="1"/>
  <c r="GS32" i="4"/>
  <c r="GW32" i="4"/>
  <c r="GT32" i="4"/>
  <c r="GU32" i="4"/>
  <c r="GU33" i="2" s="1"/>
  <c r="GM32" i="4"/>
  <c r="FU25" i="2"/>
  <c r="GA24" i="4"/>
  <c r="GB24" i="4"/>
  <c r="GJ17" i="2"/>
  <c r="GQ16" i="4"/>
  <c r="GP16" i="4"/>
  <c r="FX42" i="4"/>
  <c r="GB42" i="4"/>
  <c r="GF42" i="4"/>
  <c r="GH42" i="4"/>
  <c r="FU43" i="2"/>
  <c r="GA42" i="4"/>
  <c r="GM26" i="4"/>
  <c r="GO26" i="4"/>
  <c r="GS26" i="4"/>
  <c r="GU26" i="4"/>
  <c r="GW26" i="4"/>
  <c r="GI27" i="2"/>
  <c r="GN26" i="4"/>
  <c r="GT26" i="4"/>
  <c r="GT27" i="2" s="1"/>
  <c r="FW19" i="2"/>
  <c r="FZ18" i="4"/>
  <c r="GK37" i="2"/>
  <c r="GR36" i="4"/>
  <c r="GV36" i="4"/>
  <c r="GA10" i="4"/>
  <c r="GE10" i="4"/>
  <c r="FX10" i="4"/>
  <c r="GB10" i="4"/>
  <c r="GF10" i="4"/>
  <c r="FU11" i="2"/>
  <c r="GH10" i="4"/>
  <c r="AN46" i="6" l="1"/>
  <c r="AU33" i="6"/>
  <c r="AV33" i="6" s="1"/>
  <c r="AQ33" i="6" s="1"/>
  <c r="A55" i="1"/>
  <c r="AB52" i="1"/>
  <c r="A54" i="1"/>
  <c r="A52" i="1"/>
  <c r="EG35" i="6"/>
  <c r="EG37" i="6"/>
  <c r="EG36" i="6"/>
  <c r="AT34" i="6"/>
  <c r="AO34" i="6"/>
  <c r="C34" i="6"/>
  <c r="AT37" i="6"/>
  <c r="AO37" i="6"/>
  <c r="AO36" i="6"/>
  <c r="AT36" i="6"/>
  <c r="EG34" i="6"/>
  <c r="AO39" i="6"/>
  <c r="AT39" i="6"/>
  <c r="EG39" i="6"/>
  <c r="AT38" i="6"/>
  <c r="AO38" i="6"/>
  <c r="AO35" i="6"/>
  <c r="AT35" i="6"/>
  <c r="AS34" i="6"/>
  <c r="AU28" i="6"/>
  <c r="AV28" i="6" s="1"/>
  <c r="AQ28" i="6" s="1"/>
  <c r="C28" i="6"/>
  <c r="AS20" i="6"/>
  <c r="AS26" i="6"/>
  <c r="C24" i="6"/>
  <c r="AS31" i="6"/>
  <c r="D31" i="6" s="1"/>
  <c r="D29" i="6"/>
  <c r="C23" i="6"/>
  <c r="C21" i="6"/>
  <c r="AS25" i="6"/>
  <c r="AS22" i="6"/>
  <c r="C26" i="6"/>
  <c r="C32" i="6"/>
  <c r="AS32" i="6"/>
  <c r="D32" i="6" s="1"/>
  <c r="AS30" i="6"/>
  <c r="D30" i="6" s="1"/>
  <c r="C27" i="6"/>
  <c r="C33" i="6"/>
  <c r="C31" i="6"/>
  <c r="C30" i="6"/>
  <c r="AS33" i="6"/>
  <c r="D33" i="6" s="1"/>
  <c r="AS27" i="6"/>
  <c r="D27" i="6" s="1"/>
  <c r="AS24" i="6"/>
  <c r="AS21" i="6"/>
  <c r="AS23" i="6"/>
  <c r="C25" i="6"/>
  <c r="C22" i="6"/>
  <c r="AS28" i="6"/>
  <c r="D28" i="6" s="1"/>
  <c r="C29" i="6"/>
  <c r="EG23" i="6"/>
  <c r="GD28" i="4"/>
  <c r="GD29" i="2" s="1"/>
  <c r="FZ28" i="4"/>
  <c r="FZ29" i="2" s="1"/>
  <c r="FY28" i="4"/>
  <c r="C20" i="6"/>
  <c r="EG21" i="6"/>
  <c r="EG26" i="6"/>
  <c r="EG25" i="6"/>
  <c r="EG22" i="6"/>
  <c r="EG44" i="6"/>
  <c r="EG42" i="6"/>
  <c r="EG41" i="6"/>
  <c r="EG45" i="6"/>
  <c r="EG32" i="6"/>
  <c r="EG30" i="6"/>
  <c r="EG27" i="6"/>
  <c r="EG33" i="6"/>
  <c r="EG31" i="6"/>
  <c r="EG29" i="6"/>
  <c r="EG40" i="6"/>
  <c r="EG28" i="6"/>
  <c r="EG43" i="6"/>
  <c r="EG20" i="6"/>
  <c r="EG24" i="6"/>
  <c r="FY28" i="8"/>
  <c r="AT26" i="6"/>
  <c r="AB42" i="1"/>
  <c r="A42" i="1"/>
  <c r="AT25" i="6"/>
  <c r="GE28" i="4"/>
  <c r="GE29" i="2" s="1"/>
  <c r="GH28" i="4"/>
  <c r="GH29" i="2" s="1"/>
  <c r="FU29" i="2"/>
  <c r="GF28" i="4"/>
  <c r="GF29" i="2" s="1"/>
  <c r="GA28" i="4"/>
  <c r="GA29" i="2" s="1"/>
  <c r="GG28" i="4"/>
  <c r="GG29" i="2" s="1"/>
  <c r="GB28" i="4"/>
  <c r="GB29" i="2" s="1"/>
  <c r="FX28" i="4"/>
  <c r="FX29" i="2" s="1"/>
  <c r="FY61" i="4"/>
  <c r="FY62" i="2" s="1"/>
  <c r="GG61" i="4"/>
  <c r="GG62" i="2" s="1"/>
  <c r="FZ61" i="4"/>
  <c r="FZ62" i="2" s="1"/>
  <c r="GB61" i="4"/>
  <c r="GB62" i="2" s="1"/>
  <c r="GA61" i="4"/>
  <c r="GA62" i="2" s="1"/>
  <c r="GF61" i="4"/>
  <c r="GF62" i="2" s="1"/>
  <c r="FX61" i="4"/>
  <c r="FX62" i="2" s="1"/>
  <c r="GD61" i="4"/>
  <c r="GD62" i="2" s="1"/>
  <c r="GH61" i="4"/>
  <c r="GH62" i="2" s="1"/>
  <c r="GE61" i="4"/>
  <c r="GE62" i="2" s="1"/>
  <c r="GC61" i="4"/>
  <c r="GC62" i="2" s="1"/>
  <c r="FZ61" i="8"/>
  <c r="GA61" i="8"/>
  <c r="GF61" i="8"/>
  <c r="GB61" i="8"/>
  <c r="FW61" i="8"/>
  <c r="GD61" i="8"/>
  <c r="GG61" i="8"/>
  <c r="FX61" i="8"/>
  <c r="FY61" i="8"/>
  <c r="GE61" i="8"/>
  <c r="GC61" i="8"/>
  <c r="GG28" i="8"/>
  <c r="GB28" i="8"/>
  <c r="GF28" i="8"/>
  <c r="GA28" i="8"/>
  <c r="GE28" i="8"/>
  <c r="GM28" i="8"/>
  <c r="GS28" i="8"/>
  <c r="GN28" i="8"/>
  <c r="GT28" i="8"/>
  <c r="GD54" i="8"/>
  <c r="GB54" i="8"/>
  <c r="GQ28" i="4"/>
  <c r="GQ29" i="2" s="1"/>
  <c r="GT28" i="4"/>
  <c r="GT29" i="2" s="1"/>
  <c r="GW28" i="4"/>
  <c r="GW29" i="2" s="1"/>
  <c r="GJ29" i="2"/>
  <c r="GM28" i="4"/>
  <c r="GM29" i="2" s="1"/>
  <c r="GU28" i="4"/>
  <c r="GU29" i="2" s="1"/>
  <c r="GV28" i="4"/>
  <c r="GV29" i="2" s="1"/>
  <c r="GV28" i="8"/>
  <c r="GQ28" i="8"/>
  <c r="GU28" i="8"/>
  <c r="GR28" i="8"/>
  <c r="GC55" i="2"/>
  <c r="GE54" i="8"/>
  <c r="GA54" i="8"/>
  <c r="GF54" i="8"/>
  <c r="GG55" i="2" s="1"/>
  <c r="FX81" i="4"/>
  <c r="FX82" i="2" s="1"/>
  <c r="FX54" i="8"/>
  <c r="FY55" i="2" s="1"/>
  <c r="FW54" i="8"/>
  <c r="GG54" i="8"/>
  <c r="FV5" i="2"/>
  <c r="GC54" i="8"/>
  <c r="GE81" i="4"/>
  <c r="GE82" i="2" s="1"/>
  <c r="FZ54" i="8"/>
  <c r="FY54" i="8"/>
  <c r="FZ55" i="2" s="1"/>
  <c r="GV54" i="8"/>
  <c r="GT54" i="8"/>
  <c r="GU55" i="2" s="1"/>
  <c r="GU54" i="8"/>
  <c r="GM54" i="8"/>
  <c r="GN55" i="2" s="1"/>
  <c r="GN54" i="8"/>
  <c r="GS54" i="8"/>
  <c r="GT55" i="2" s="1"/>
  <c r="GF55" i="2"/>
  <c r="GE55" i="2"/>
  <c r="GQ54" i="8"/>
  <c r="GR55" i="2" s="1"/>
  <c r="GL54" i="8"/>
  <c r="GM55" i="2" s="1"/>
  <c r="GR54" i="8"/>
  <c r="GB55" i="2"/>
  <c r="GP54" i="8"/>
  <c r="GQ55" i="2" s="1"/>
  <c r="GG86" i="4"/>
  <c r="GG87" i="2" s="1"/>
  <c r="FX85" i="4"/>
  <c r="FX86" i="2" s="1"/>
  <c r="FU86" i="2"/>
  <c r="GE83" i="4"/>
  <c r="GE84" i="2" s="1"/>
  <c r="FU84" i="2"/>
  <c r="GS55" i="2"/>
  <c r="FX55" i="2"/>
  <c r="GF83" i="4"/>
  <c r="GF84" i="2" s="1"/>
  <c r="GO55" i="2"/>
  <c r="GB82" i="4"/>
  <c r="GB83" i="2" s="1"/>
  <c r="GV55" i="2"/>
  <c r="GW55" i="2"/>
  <c r="GD55" i="2"/>
  <c r="GB83" i="4"/>
  <c r="GB84" i="2" s="1"/>
  <c r="FU5" i="2"/>
  <c r="GA83" i="4"/>
  <c r="GA84" i="2" s="1"/>
  <c r="FX83" i="4"/>
  <c r="FX84" i="2" s="1"/>
  <c r="GG83" i="4"/>
  <c r="GG84" i="2" s="1"/>
  <c r="GA55" i="2"/>
  <c r="GA85" i="4"/>
  <c r="GA86" i="2" s="1"/>
  <c r="GO54" i="8"/>
  <c r="GD81" i="4"/>
  <c r="GD82" i="2" s="1"/>
  <c r="FZ81" i="4"/>
  <c r="FZ82" i="2" s="1"/>
  <c r="GF81" i="4"/>
  <c r="GF82" i="2" s="1"/>
  <c r="FY81" i="4"/>
  <c r="FY82" i="2" s="1"/>
  <c r="GH55" i="2"/>
  <c r="GP55" i="2"/>
  <c r="GA86" i="4"/>
  <c r="GA87" i="2" s="1"/>
  <c r="GG85" i="4"/>
  <c r="GG86" i="2" s="1"/>
  <c r="GF86" i="4"/>
  <c r="GF87" i="2" s="1"/>
  <c r="FX86" i="4"/>
  <c r="FX87" i="2" s="1"/>
  <c r="GF85" i="4"/>
  <c r="GF86" i="2" s="1"/>
  <c r="GB86" i="4"/>
  <c r="GB87" i="2" s="1"/>
  <c r="GB85" i="4"/>
  <c r="GB86" i="2" s="1"/>
  <c r="GE86" i="4"/>
  <c r="GE87" i="2" s="1"/>
  <c r="GE85" i="4"/>
  <c r="GE86" i="2" s="1"/>
  <c r="GE82" i="4"/>
  <c r="GE83" i="2" s="1"/>
  <c r="GG82" i="4"/>
  <c r="GG83" i="2" s="1"/>
  <c r="GA82" i="4"/>
  <c r="GA83" i="2" s="1"/>
  <c r="GF82" i="4"/>
  <c r="GF83" i="2" s="1"/>
  <c r="FX82" i="4"/>
  <c r="FX83" i="2" s="1"/>
  <c r="GW60" i="2"/>
  <c r="GP51" i="2"/>
  <c r="GP58" i="2"/>
  <c r="GE58" i="2"/>
  <c r="GD49" i="2"/>
  <c r="GH49" i="2"/>
  <c r="GT51" i="2"/>
  <c r="GN51" i="2"/>
  <c r="GD53" i="2"/>
  <c r="FX53" i="2"/>
  <c r="GN49" i="2"/>
  <c r="GO49" i="2"/>
  <c r="FX51" i="2"/>
  <c r="GG49" i="2"/>
  <c r="GN53" i="2"/>
  <c r="GT45" i="2"/>
  <c r="GS45" i="2"/>
  <c r="GF60" i="2"/>
  <c r="GN60" i="2"/>
  <c r="GF47" i="2"/>
  <c r="GA49" i="2"/>
  <c r="GR47" i="2"/>
  <c r="GQ49" i="2"/>
  <c r="GQ60" i="2"/>
  <c r="GG58" i="2"/>
  <c r="GC47" i="2"/>
  <c r="GM53" i="2"/>
  <c r="GK5" i="2"/>
  <c r="GQ4" i="8"/>
  <c r="GE60" i="2"/>
  <c r="GO60" i="2"/>
  <c r="FX47" i="2"/>
  <c r="GB45" i="2"/>
  <c r="GW47" i="2"/>
  <c r="GU47" i="2"/>
  <c r="GH58" i="2"/>
  <c r="GA50" i="2"/>
  <c r="GD60" i="2"/>
  <c r="FY60" i="2"/>
  <c r="FX54" i="2"/>
  <c r="FZ54" i="2"/>
  <c r="GM60" i="2"/>
  <c r="GR56" i="2"/>
  <c r="GH47" i="2"/>
  <c r="GB47" i="2"/>
  <c r="GG45" i="2"/>
  <c r="GB51" i="2"/>
  <c r="GE45" i="2"/>
  <c r="GF45" i="2"/>
  <c r="GS47" i="2"/>
  <c r="GA53" i="2"/>
  <c r="FX49" i="2"/>
  <c r="GE49" i="2"/>
  <c r="GS51" i="2"/>
  <c r="FY53" i="2"/>
  <c r="FY50" i="2"/>
  <c r="GG51" i="2"/>
  <c r="GW49" i="2"/>
  <c r="GU49" i="2"/>
  <c r="GH51" i="2"/>
  <c r="GD47" i="2"/>
  <c r="GV51" i="2"/>
  <c r="GO11" i="2"/>
  <c r="GU53" i="2"/>
  <c r="GW53" i="2"/>
  <c r="GN45" i="2"/>
  <c r="GB53" i="2"/>
  <c r="GD48" i="2"/>
  <c r="GV60" i="2"/>
  <c r="GC27" i="2"/>
  <c r="GA39" i="2"/>
  <c r="FX39" i="2"/>
  <c r="GN35" i="2"/>
  <c r="GE21" i="2"/>
  <c r="GC21" i="2"/>
  <c r="FX15" i="2"/>
  <c r="GH7" i="2"/>
  <c r="GA13" i="2"/>
  <c r="GE56" i="2"/>
  <c r="GS46" i="2"/>
  <c r="GC58" i="2"/>
  <c r="GU56" i="2"/>
  <c r="GR60" i="2"/>
  <c r="GB52" i="2"/>
  <c r="GQ58" i="2"/>
  <c r="GF58" i="2"/>
  <c r="GA58" i="2"/>
  <c r="GO50" i="2"/>
  <c r="GH50" i="2"/>
  <c r="GN54" i="2"/>
  <c r="GD52" i="2"/>
  <c r="GR50" i="2"/>
  <c r="FZ60" i="2"/>
  <c r="GE46" i="2"/>
  <c r="GU60" i="2"/>
  <c r="GV54" i="2"/>
  <c r="GQ52" i="2"/>
  <c r="GE47" i="2"/>
  <c r="GD45" i="2"/>
  <c r="GA51" i="2"/>
  <c r="GV47" i="2"/>
  <c r="GA45" i="2"/>
  <c r="FX45" i="2"/>
  <c r="GW57" i="2"/>
  <c r="GN47" i="2"/>
  <c r="GM47" i="2"/>
  <c r="GQ51" i="2"/>
  <c r="GR49" i="2"/>
  <c r="GT28" i="2"/>
  <c r="FY30" i="2"/>
  <c r="GC53" i="2"/>
  <c r="GF49" i="2"/>
  <c r="GW51" i="2"/>
  <c r="GM51" i="2"/>
  <c r="GG57" i="2"/>
  <c r="FZ53" i="2"/>
  <c r="GH53" i="2"/>
  <c r="GC51" i="2"/>
  <c r="GB57" i="2"/>
  <c r="GT49" i="2"/>
  <c r="GM49" i="2"/>
  <c r="GF51" i="2"/>
  <c r="GD51" i="2"/>
  <c r="GG47" i="2"/>
  <c r="GQ47" i="2"/>
  <c r="GR51" i="2"/>
  <c r="GO53" i="2"/>
  <c r="GS36" i="2"/>
  <c r="GD14" i="2"/>
  <c r="GO45" i="2"/>
  <c r="GM45" i="2"/>
  <c r="FY47" i="2"/>
  <c r="FY45" i="2"/>
  <c r="GV59" i="2"/>
  <c r="GP59" i="2"/>
  <c r="GA60" i="2"/>
  <c r="GN52" i="2"/>
  <c r="GS50" i="2"/>
  <c r="GV48" i="2"/>
  <c r="GM58" i="2"/>
  <c r="GO48" i="2"/>
  <c r="FX11" i="2"/>
  <c r="GO27" i="2"/>
  <c r="GV58" i="2"/>
  <c r="GB54" i="2"/>
  <c r="FY27" i="2"/>
  <c r="GG21" i="2"/>
  <c r="GH15" i="2"/>
  <c r="GF7" i="2"/>
  <c r="GB13" i="2"/>
  <c r="GD6" i="2"/>
  <c r="GB58" i="2"/>
  <c r="GC50" i="2"/>
  <c r="GS58" i="2"/>
  <c r="GT48" i="2"/>
  <c r="GF50" i="2"/>
  <c r="GG54" i="2"/>
  <c r="GH60" i="2"/>
  <c r="FX60" i="2"/>
  <c r="GT60" i="2"/>
  <c r="GS60" i="2"/>
  <c r="GR54" i="2"/>
  <c r="GA16" i="2"/>
  <c r="GA47" i="2"/>
  <c r="GC45" i="2"/>
  <c r="GB49" i="2"/>
  <c r="GE51" i="2"/>
  <c r="GP47" i="2"/>
  <c r="GH45" i="2"/>
  <c r="GT47" i="2"/>
  <c r="GO47" i="2"/>
  <c r="GP49" i="2"/>
  <c r="GV49" i="2"/>
  <c r="GG53" i="2"/>
  <c r="FZ49" i="2"/>
  <c r="GO51" i="2"/>
  <c r="GU51" i="2"/>
  <c r="GE53" i="2"/>
  <c r="GF53" i="2"/>
  <c r="GE57" i="2"/>
  <c r="GS49" i="2"/>
  <c r="FY51" i="2"/>
  <c r="FZ47" i="2"/>
  <c r="GG22" i="2"/>
  <c r="GC49" i="2"/>
  <c r="GS53" i="2"/>
  <c r="GT53" i="2"/>
  <c r="GU59" i="2"/>
  <c r="FY14" i="2"/>
  <c r="GU45" i="2"/>
  <c r="GW45" i="2"/>
  <c r="GH59" i="2"/>
  <c r="FZ59" i="2"/>
  <c r="GR59" i="2"/>
  <c r="AT23" i="6"/>
  <c r="AO21" i="6"/>
  <c r="AT21" i="6"/>
  <c r="GB4" i="4"/>
  <c r="GB5" i="2" s="1"/>
  <c r="AT24" i="6"/>
  <c r="AT22" i="6"/>
  <c r="GL5" i="2"/>
  <c r="GC30" i="2"/>
  <c r="GE16" i="2"/>
  <c r="GV34" i="2"/>
  <c r="GW34" i="2"/>
  <c r="GG16" i="2"/>
  <c r="GO22" i="2"/>
  <c r="GP12" i="2"/>
  <c r="GS34" i="2"/>
  <c r="GT22" i="2"/>
  <c r="GA42" i="2"/>
  <c r="GG42" i="2"/>
  <c r="FT5" i="2"/>
  <c r="GG4" i="8"/>
  <c r="FZ36" i="2"/>
  <c r="GO4" i="8"/>
  <c r="GU4" i="8"/>
  <c r="GW36" i="2"/>
  <c r="GD4" i="8"/>
  <c r="GC32" i="2"/>
  <c r="GH33" i="2"/>
  <c r="GS29" i="2"/>
  <c r="GM4" i="8"/>
  <c r="GN5" i="2" s="1"/>
  <c r="GR4" i="8"/>
  <c r="FY4" i="8"/>
  <c r="GE4" i="8"/>
  <c r="FX4" i="8"/>
  <c r="FY5" i="2" s="1"/>
  <c r="GC4" i="8"/>
  <c r="GO29" i="2"/>
  <c r="GP27" i="2"/>
  <c r="GV6" i="2"/>
  <c r="GN17" i="2"/>
  <c r="FY33" i="2"/>
  <c r="GQ27" i="2"/>
  <c r="GR6" i="2"/>
  <c r="GU17" i="2"/>
  <c r="GA4" i="4"/>
  <c r="GA5" i="2" s="1"/>
  <c r="GS4" i="8"/>
  <c r="GT5" i="2" s="1"/>
  <c r="GV4" i="8"/>
  <c r="GT42" i="2"/>
  <c r="GW14" i="2"/>
  <c r="GN14" i="2"/>
  <c r="GF32" i="2"/>
  <c r="GO4" i="4"/>
  <c r="GO5" i="2" s="1"/>
  <c r="GD32" i="2"/>
  <c r="FZ4" i="4"/>
  <c r="FZ21" i="2"/>
  <c r="GM42" i="2"/>
  <c r="GI5" i="2"/>
  <c r="GL4" i="8"/>
  <c r="GT4" i="8"/>
  <c r="FY40" i="2"/>
  <c r="GW4" i="4"/>
  <c r="GU4" i="4"/>
  <c r="GR4" i="4"/>
  <c r="GR5" i="2" s="1"/>
  <c r="GS4" i="4"/>
  <c r="GV4" i="4"/>
  <c r="FY31" i="2"/>
  <c r="GG39" i="2"/>
  <c r="GG35" i="2"/>
  <c r="GQ6" i="2"/>
  <c r="GC23" i="2"/>
  <c r="FX31" i="2"/>
  <c r="GF9" i="2"/>
  <c r="GR15" i="2"/>
  <c r="GT25" i="2"/>
  <c r="GS15" i="2"/>
  <c r="GT31" i="2"/>
  <c r="GW19" i="2"/>
  <c r="GH35" i="2"/>
  <c r="GH10" i="2"/>
  <c r="GB12" i="2"/>
  <c r="FX19" i="2"/>
  <c r="GC17" i="2"/>
  <c r="GD37" i="2"/>
  <c r="GG11" i="2"/>
  <c r="FY19" i="2"/>
  <c r="GF31" i="2"/>
  <c r="GB9" i="2"/>
  <c r="GP15" i="2"/>
  <c r="GR19" i="2"/>
  <c r="GN25" i="2"/>
  <c r="FY25" i="2"/>
  <c r="GT13" i="2"/>
  <c r="GD9" i="2"/>
  <c r="GB35" i="2"/>
  <c r="GF14" i="2"/>
  <c r="GE4" i="4"/>
  <c r="FY35" i="2"/>
  <c r="GD11" i="2"/>
  <c r="GV19" i="2"/>
  <c r="GS13" i="2"/>
  <c r="GG9" i="2"/>
  <c r="GN39" i="2"/>
  <c r="GN19" i="2"/>
  <c r="GC4" i="4"/>
  <c r="GC5" i="2" s="1"/>
  <c r="GD35" i="2"/>
  <c r="GB19" i="2"/>
  <c r="GG17" i="2"/>
  <c r="GG37" i="2"/>
  <c r="GE31" i="2"/>
  <c r="GH9" i="2"/>
  <c r="GV15" i="2"/>
  <c r="GB17" i="2"/>
  <c r="GD25" i="2"/>
  <c r="GN13" i="2"/>
  <c r="GS31" i="2"/>
  <c r="GM39" i="2"/>
  <c r="GU19" i="2"/>
  <c r="GG4" i="4"/>
  <c r="GG5" i="2" s="1"/>
  <c r="FZ19" i="2"/>
  <c r="GD4" i="4"/>
  <c r="GD5" i="2" s="1"/>
  <c r="GH4" i="4"/>
  <c r="GF4" i="4"/>
  <c r="GF5" i="2" s="1"/>
  <c r="FY13" i="2"/>
  <c r="GO13" i="2"/>
  <c r="FZ35" i="2"/>
  <c r="FZ27" i="2"/>
  <c r="GT10" i="2"/>
  <c r="GN10" i="2"/>
  <c r="FY41" i="2"/>
  <c r="GF40" i="2"/>
  <c r="GA12" i="2"/>
  <c r="GH30" i="2"/>
  <c r="FX30" i="2"/>
  <c r="GB38" i="2"/>
  <c r="GH12" i="2"/>
  <c r="GV12" i="2"/>
  <c r="GU10" i="2"/>
  <c r="GP32" i="2"/>
  <c r="GG32" i="2"/>
  <c r="GN29" i="2"/>
  <c r="GB41" i="2"/>
  <c r="GE37" i="2"/>
  <c r="GC11" i="2"/>
  <c r="GT43" i="2"/>
  <c r="FY20" i="2"/>
  <c r="GU30" i="2"/>
  <c r="GR7" i="2"/>
  <c r="GG40" i="2"/>
  <c r="GM9" i="2"/>
  <c r="GN28" i="2"/>
  <c r="GA40" i="2"/>
  <c r="GS26" i="2"/>
  <c r="GM5" i="2"/>
  <c r="FZ14" i="2"/>
  <c r="GH14" i="2"/>
  <c r="GU32" i="2"/>
  <c r="GV16" i="2"/>
  <c r="GS24" i="2"/>
  <c r="GB36" i="2"/>
  <c r="GM10" i="2"/>
  <c r="GE25" i="2"/>
  <c r="GN42" i="2"/>
  <c r="GA36" i="2"/>
  <c r="GO36" i="2"/>
  <c r="GS42" i="2"/>
  <c r="GP16" i="2"/>
  <c r="GH43" i="2"/>
  <c r="GA25" i="2"/>
  <c r="GT33" i="2"/>
  <c r="GE17" i="2"/>
  <c r="GG27" i="2"/>
  <c r="GF39" i="2"/>
  <c r="GA21" i="2"/>
  <c r="GO6" i="2"/>
  <c r="GN11" i="2"/>
  <c r="FY43" i="2"/>
  <c r="GF33" i="2"/>
  <c r="GP33" i="2"/>
  <c r="GF19" i="2"/>
  <c r="GV25" i="2"/>
  <c r="FY37" i="2"/>
  <c r="GG19" i="2"/>
  <c r="GA9" i="2"/>
  <c r="GV39" i="2"/>
  <c r="GM43" i="2"/>
  <c r="GU25" i="2"/>
  <c r="GF25" i="2"/>
  <c r="GP13" i="2"/>
  <c r="GU15" i="2"/>
  <c r="GM23" i="2"/>
  <c r="GR29" i="2"/>
  <c r="GD22" i="2"/>
  <c r="FX22" i="2"/>
  <c r="GE30" i="2"/>
  <c r="FX40" i="2"/>
  <c r="FY9" i="2"/>
  <c r="GA41" i="2"/>
  <c r="GQ35" i="2"/>
  <c r="GP6" i="2"/>
  <c r="GS43" i="2"/>
  <c r="GT15" i="2"/>
  <c r="GS23" i="2"/>
  <c r="GU31" i="2"/>
  <c r="GU39" i="2"/>
  <c r="GA8" i="2"/>
  <c r="GS19" i="2"/>
  <c r="FY23" i="2"/>
  <c r="GU28" i="2"/>
  <c r="GE40" i="2"/>
  <c r="GN26" i="2"/>
  <c r="GQ11" i="2"/>
  <c r="FZ39" i="2"/>
  <c r="GN37" i="2"/>
  <c r="GS37" i="2"/>
  <c r="FZ23" i="2"/>
  <c r="GC19" i="2"/>
  <c r="GB31" i="2"/>
  <c r="GE9" i="2"/>
  <c r="GV23" i="2"/>
  <c r="GM25" i="2"/>
  <c r="FX35" i="2"/>
  <c r="GH16" i="2"/>
  <c r="GT18" i="2"/>
  <c r="GR34" i="2"/>
  <c r="GH28" i="2"/>
  <c r="GH20" i="2"/>
  <c r="GA24" i="2"/>
  <c r="GT30" i="2"/>
  <c r="GN22" i="2"/>
  <c r="GG34" i="2"/>
  <c r="GP30" i="2"/>
  <c r="GP26" i="2"/>
  <c r="GT14" i="2"/>
  <c r="GO7" i="2"/>
  <c r="GR37" i="2"/>
  <c r="GA43" i="2"/>
  <c r="GM8" i="2"/>
  <c r="GT35" i="2"/>
  <c r="GC33" i="2"/>
  <c r="GD31" i="2"/>
  <c r="FX23" i="2"/>
  <c r="GC8" i="2"/>
  <c r="GQ43" i="2"/>
  <c r="GP25" i="2"/>
  <c r="GR33" i="2"/>
  <c r="GG36" i="2"/>
  <c r="GR18" i="2"/>
  <c r="GA11" i="2"/>
  <c r="GB11" i="2"/>
  <c r="GN27" i="2"/>
  <c r="FX17" i="2"/>
  <c r="GO8" i="2"/>
  <c r="GS35" i="2"/>
  <c r="GW11" i="2"/>
  <c r="GB15" i="2"/>
  <c r="GB7" i="2"/>
  <c r="GQ19" i="2"/>
  <c r="FZ6" i="2"/>
  <c r="GT40" i="2"/>
  <c r="GH32" i="2"/>
  <c r="GQ24" i="2"/>
  <c r="GW40" i="2"/>
  <c r="GE32" i="2"/>
  <c r="GD33" i="2"/>
  <c r="GO17" i="2"/>
  <c r="GH41" i="2"/>
  <c r="GP35" i="2"/>
  <c r="GE19" i="2"/>
  <c r="FX9" i="2"/>
  <c r="GW43" i="2"/>
  <c r="FX25" i="2"/>
  <c r="GO31" i="2"/>
  <c r="GQ21" i="2"/>
  <c r="FY15" i="2"/>
  <c r="GV30" i="2"/>
  <c r="GR22" i="2"/>
  <c r="GD24" i="2"/>
  <c r="GM22" i="2"/>
  <c r="GA34" i="2"/>
  <c r="FX12" i="2"/>
  <c r="GE33" i="2"/>
  <c r="GT37" i="2"/>
  <c r="GU37" i="2"/>
  <c r="GH19" i="2"/>
  <c r="GR25" i="2"/>
  <c r="FZ20" i="2"/>
  <c r="GE24" i="2"/>
  <c r="GM30" i="2"/>
  <c r="GA30" i="2"/>
  <c r="GR35" i="2"/>
  <c r="GT17" i="2"/>
  <c r="FX41" i="2"/>
  <c r="GE35" i="2"/>
  <c r="GC42" i="2"/>
  <c r="FY39" i="2"/>
  <c r="GQ34" i="2"/>
  <c r="GB32" i="2"/>
  <c r="GT41" i="2"/>
  <c r="FZ33" i="2"/>
  <c r="GV8" i="2"/>
  <c r="FZ43" i="2"/>
  <c r="GG12" i="2"/>
  <c r="GC7" i="2"/>
  <c r="GN41" i="2"/>
  <c r="GG43" i="2"/>
  <c r="GE43" i="2"/>
  <c r="FX33" i="2"/>
  <c r="GV35" i="2"/>
  <c r="GS17" i="2"/>
  <c r="GW17" i="2"/>
  <c r="GQ33" i="2"/>
  <c r="GG23" i="2"/>
  <c r="GU43" i="2"/>
  <c r="GW25" i="2"/>
  <c r="GV13" i="2"/>
  <c r="GN15" i="2"/>
  <c r="GM31" i="2"/>
  <c r="GM19" i="2"/>
  <c r="GV17" i="2"/>
  <c r="GD16" i="2"/>
  <c r="FY22" i="2"/>
  <c r="FY7" i="2"/>
  <c r="GH24" i="2"/>
  <c r="GB18" i="2"/>
  <c r="GS22" i="2"/>
  <c r="GP20" i="2"/>
  <c r="GO28" i="2"/>
  <c r="FZ30" i="2"/>
  <c r="GB40" i="2"/>
  <c r="GH36" i="2"/>
  <c r="GC36" i="2"/>
  <c r="GV18" i="2"/>
  <c r="FX32" i="2"/>
  <c r="GM14" i="2"/>
  <c r="FX16" i="2"/>
  <c r="GM36" i="2"/>
  <c r="FX24" i="2"/>
  <c r="FX10" i="2"/>
  <c r="GF21" i="2"/>
  <c r="FZ31" i="2"/>
  <c r="GE13" i="2"/>
  <c r="GG6" i="2"/>
  <c r="GH11" i="2"/>
  <c r="GP17" i="2"/>
  <c r="GN33" i="2"/>
  <c r="GN8" i="2"/>
  <c r="GB21" i="2"/>
  <c r="GQ37" i="2"/>
  <c r="GU6" i="2"/>
  <c r="GD21" i="2"/>
  <c r="GS11" i="2"/>
  <c r="GG31" i="2"/>
  <c r="GE23" i="2"/>
  <c r="GF23" i="2"/>
  <c r="GF13" i="2"/>
  <c r="GV21" i="2"/>
  <c r="GH27" i="2"/>
  <c r="GP43" i="2"/>
  <c r="GC6" i="2"/>
  <c r="GW41" i="2"/>
  <c r="GP19" i="2"/>
  <c r="GH6" i="2"/>
  <c r="FX6" i="2"/>
  <c r="GE41" i="2"/>
  <c r="GO37" i="2"/>
  <c r="GV43" i="2"/>
  <c r="GC37" i="2"/>
  <c r="GR23" i="2"/>
  <c r="FZ25" i="2"/>
  <c r="GO23" i="2"/>
  <c r="GW31" i="2"/>
  <c r="GT39" i="2"/>
  <c r="GA6" i="2"/>
  <c r="GG41" i="2"/>
  <c r="FZ41" i="2"/>
  <c r="GO18" i="2"/>
  <c r="GD20" i="2"/>
  <c r="GB26" i="2"/>
  <c r="GS7" i="2"/>
  <c r="GU9" i="2"/>
  <c r="GD30" i="2"/>
  <c r="GO32" i="2"/>
  <c r="GQ16" i="2"/>
  <c r="GM27" i="2"/>
  <c r="GF43" i="2"/>
  <c r="GW33" i="2"/>
  <c r="FZ17" i="2"/>
  <c r="GR8" i="2"/>
  <c r="GC39" i="2"/>
  <c r="GC35" i="2"/>
  <c r="GQ8" i="2"/>
  <c r="GM37" i="2"/>
  <c r="GH31" i="2"/>
  <c r="GR39" i="2"/>
  <c r="GA17" i="2"/>
  <c r="GO15" i="2"/>
  <c r="GO39" i="2"/>
  <c r="GB8" i="2"/>
  <c r="GF35" i="2"/>
  <c r="GC29" i="2"/>
  <c r="GN18" i="2"/>
  <c r="FZ22" i="2"/>
  <c r="FY28" i="2"/>
  <c r="GM34" i="2"/>
  <c r="FX20" i="2"/>
  <c r="GG24" i="2"/>
  <c r="GW30" i="2"/>
  <c r="GN30" i="2"/>
  <c r="GM28" i="2"/>
  <c r="GO26" i="2"/>
  <c r="GU11" i="2"/>
  <c r="GP40" i="2"/>
  <c r="GO42" i="2"/>
  <c r="FZ16" i="2"/>
  <c r="GF28" i="2"/>
  <c r="GF10" i="2"/>
  <c r="GR24" i="2"/>
  <c r="GQ40" i="2"/>
  <c r="GS10" i="2"/>
  <c r="GV32" i="2"/>
  <c r="GA7" i="2"/>
  <c r="FX5" i="2"/>
  <c r="GM18" i="2"/>
  <c r="GW18" i="2"/>
  <c r="GE22" i="2"/>
  <c r="GS27" i="2"/>
  <c r="FX43" i="2"/>
  <c r="GB25" i="2"/>
  <c r="GD27" i="2"/>
  <c r="GH39" i="2"/>
  <c r="GP37" i="2"/>
  <c r="GS6" i="2"/>
  <c r="GH23" i="2"/>
  <c r="FX27" i="2"/>
  <c r="GM41" i="2"/>
  <c r="GG13" i="2"/>
  <c r="FZ9" i="2"/>
  <c r="GW15" i="2"/>
  <c r="GW23" i="2"/>
  <c r="GU23" i="2"/>
  <c r="GW39" i="2"/>
  <c r="GD41" i="2"/>
  <c r="GD28" i="2"/>
  <c r="GR28" i="2"/>
  <c r="GG18" i="2"/>
  <c r="GA20" i="2"/>
  <c r="GU13" i="2"/>
  <c r="GE18" i="2"/>
  <c r="GT12" i="2"/>
  <c r="GD42" i="2"/>
  <c r="GO38" i="2"/>
  <c r="GC15" i="2"/>
  <c r="GG15" i="2"/>
  <c r="GF8" i="2"/>
  <c r="GU7" i="2"/>
  <c r="GV28" i="2"/>
  <c r="GM13" i="2"/>
  <c r="GD18" i="2"/>
  <c r="GF38" i="2"/>
  <c r="GE26" i="2"/>
  <c r="GR20" i="2"/>
  <c r="GF34" i="2"/>
  <c r="GW20" i="2"/>
  <c r="GN20" i="2"/>
  <c r="GO12" i="2"/>
  <c r="GW12" i="2"/>
  <c r="GH42" i="2"/>
  <c r="GT32" i="2"/>
  <c r="GS16" i="2"/>
  <c r="GU38" i="2"/>
  <c r="GW38" i="2"/>
  <c r="GP39" i="2"/>
  <c r="GU24" i="2"/>
  <c r="FZ11" i="2"/>
  <c r="GA31" i="2"/>
  <c r="GN43" i="2"/>
  <c r="GQ41" i="2"/>
  <c r="GR13" i="2"/>
  <c r="GS39" i="2"/>
  <c r="GT19" i="2"/>
  <c r="GN9" i="2"/>
  <c r="GP9" i="2"/>
  <c r="GQ31" i="2"/>
  <c r="GD8" i="2"/>
  <c r="GE8" i="2"/>
  <c r="GM21" i="2"/>
  <c r="GS21" i="2"/>
  <c r="GR27" i="2"/>
  <c r="GQ23" i="2"/>
  <c r="GC16" i="2"/>
  <c r="GU18" i="2"/>
  <c r="GA28" i="2"/>
  <c r="FZ15" i="2"/>
  <c r="GC13" i="2"/>
  <c r="FX37" i="2"/>
  <c r="GE11" i="2"/>
  <c r="GV37" i="2"/>
  <c r="GW27" i="2"/>
  <c r="GQ17" i="2"/>
  <c r="GD17" i="2"/>
  <c r="GE27" i="2"/>
  <c r="GE39" i="2"/>
  <c r="GW8" i="2"/>
  <c r="GU8" i="2"/>
  <c r="FX21" i="2"/>
  <c r="GW35" i="2"/>
  <c r="GM35" i="2"/>
  <c r="GN6" i="2"/>
  <c r="GG33" i="2"/>
  <c r="GV41" i="2"/>
  <c r="GP11" i="2"/>
  <c r="GV11" i="2"/>
  <c r="GC31" i="2"/>
  <c r="GE15" i="2"/>
  <c r="GA23" i="2"/>
  <c r="GB23" i="2"/>
  <c r="GG7" i="2"/>
  <c r="GG8" i="2"/>
  <c r="GR21" i="2"/>
  <c r="GF27" i="2"/>
  <c r="GA33" i="2"/>
  <c r="GO41" i="2"/>
  <c r="GF6" i="2"/>
  <c r="GV33" i="2"/>
  <c r="GD15" i="2"/>
  <c r="FZ13" i="2"/>
  <c r="GH37" i="2"/>
  <c r="GW37" i="2"/>
  <c r="GA19" i="2"/>
  <c r="GR43" i="2"/>
  <c r="GD19" i="2"/>
  <c r="GV31" i="2"/>
  <c r="GS25" i="2"/>
  <c r="GM15" i="2"/>
  <c r="GT23" i="2"/>
  <c r="GN31" i="2"/>
  <c r="GA35" i="2"/>
  <c r="GR17" i="2"/>
  <c r="GC41" i="2"/>
  <c r="GS9" i="2"/>
  <c r="GR9" i="2"/>
  <c r="GP31" i="2"/>
  <c r="FX8" i="2"/>
  <c r="FZ8" i="2"/>
  <c r="GW21" i="2"/>
  <c r="GT21" i="2"/>
  <c r="GP5" i="2"/>
  <c r="GP23" i="2"/>
  <c r="FY16" i="2"/>
  <c r="GC28" i="2"/>
  <c r="GO34" i="2"/>
  <c r="GF20" i="2"/>
  <c r="GF11" i="2"/>
  <c r="GU27" i="2"/>
  <c r="GB43" i="2"/>
  <c r="GM33" i="2"/>
  <c r="GS33" i="2"/>
  <c r="GF17" i="2"/>
  <c r="FY17" i="2"/>
  <c r="GS8" i="2"/>
  <c r="GH21" i="2"/>
  <c r="GU35" i="2"/>
  <c r="GW6" i="2"/>
  <c r="GR41" i="2"/>
  <c r="GT11" i="2"/>
  <c r="GR11" i="2"/>
  <c r="GF15" i="2"/>
  <c r="FZ7" i="2"/>
  <c r="FX13" i="2"/>
  <c r="GU41" i="2"/>
  <c r="GC43" i="2"/>
  <c r="GE6" i="2"/>
  <c r="GD13" i="2"/>
  <c r="GQ39" i="2"/>
  <c r="GF37" i="2"/>
  <c r="GA37" i="2"/>
  <c r="GM17" i="2"/>
  <c r="GF41" i="2"/>
  <c r="GD39" i="2"/>
  <c r="GP8" i="2"/>
  <c r="GD23" i="2"/>
  <c r="GR31" i="2"/>
  <c r="GO43" i="2"/>
  <c r="GO25" i="2"/>
  <c r="GP41" i="2"/>
  <c r="GH25" i="2"/>
  <c r="GW13" i="2"/>
  <c r="GC9" i="2"/>
  <c r="GN23" i="2"/>
  <c r="GP21" i="2"/>
  <c r="GO19" i="2"/>
  <c r="GB6" i="2"/>
  <c r="FY29" i="2"/>
  <c r="GW9" i="2"/>
  <c r="GV9" i="2"/>
  <c r="FY8" i="2"/>
  <c r="GO21" i="2"/>
  <c r="GN21" i="2"/>
  <c r="GG25" i="2"/>
  <c r="GF22" i="2"/>
  <c r="GP34" i="2"/>
  <c r="GE28" i="2"/>
  <c r="GB37" i="2"/>
  <c r="GT9" i="2"/>
  <c r="GH8" i="2"/>
  <c r="GU21" i="2"/>
  <c r="GV27" i="2"/>
  <c r="GC25" i="2"/>
  <c r="GG20" i="2"/>
  <c r="GG26" i="2"/>
  <c r="GF26" i="2"/>
  <c r="FZ34" i="2"/>
  <c r="GF42" i="2"/>
  <c r="GR30" i="2"/>
  <c r="GV22" i="2"/>
  <c r="FX7" i="2"/>
  <c r="FY24" i="2"/>
  <c r="GO30" i="2"/>
  <c r="GU22" i="2"/>
  <c r="GC34" i="2"/>
  <c r="GT7" i="2"/>
  <c r="GG30" i="2"/>
  <c r="GC40" i="2"/>
  <c r="GS28" i="2"/>
  <c r="GW28" i="2"/>
  <c r="GA22" i="2"/>
  <c r="GH40" i="2"/>
  <c r="GC20" i="2"/>
  <c r="GQ7" i="2"/>
  <c r="GM11" i="2"/>
  <c r="GP28" i="2"/>
  <c r="GC38" i="2"/>
  <c r="FY36" i="2"/>
  <c r="FZ18" i="2"/>
  <c r="FY18" i="2"/>
  <c r="GH38" i="2"/>
  <c r="FZ38" i="2"/>
  <c r="FX26" i="2"/>
  <c r="FZ26" i="2"/>
  <c r="GS40" i="2"/>
  <c r="GV40" i="2"/>
  <c r="GC22" i="2"/>
  <c r="GV26" i="2"/>
  <c r="FY34" i="2"/>
  <c r="GH34" i="2"/>
  <c r="GU20" i="2"/>
  <c r="GS20" i="2"/>
  <c r="FZ32" i="2"/>
  <c r="GU42" i="2"/>
  <c r="GU36" i="2"/>
  <c r="GN12" i="2"/>
  <c r="GS12" i="2"/>
  <c r="FY42" i="2"/>
  <c r="GE42" i="2"/>
  <c r="GE14" i="2"/>
  <c r="FZ10" i="2"/>
  <c r="GN16" i="2"/>
  <c r="GT16" i="2"/>
  <c r="GT38" i="2"/>
  <c r="GV24" i="2"/>
  <c r="GO40" i="2"/>
  <c r="GE12" i="2"/>
  <c r="GF12" i="2"/>
  <c r="GR32" i="2"/>
  <c r="GF30" i="2"/>
  <c r="GU26" i="2"/>
  <c r="GW7" i="2"/>
  <c r="GA38" i="2"/>
  <c r="GD36" i="2"/>
  <c r="FX18" i="2"/>
  <c r="FX38" i="2"/>
  <c r="GE38" i="2"/>
  <c r="GH26" i="2"/>
  <c r="FY26" i="2"/>
  <c r="GV20" i="2"/>
  <c r="GP18" i="2"/>
  <c r="GD34" i="2"/>
  <c r="FX34" i="2"/>
  <c r="GO20" i="2"/>
  <c r="GT20" i="2"/>
  <c r="GW42" i="2"/>
  <c r="GO14" i="2"/>
  <c r="GS14" i="2"/>
  <c r="GU12" i="2"/>
  <c r="GN32" i="2"/>
  <c r="GE10" i="2"/>
  <c r="GW16" i="2"/>
  <c r="GO16" i="2"/>
  <c r="GM38" i="2"/>
  <c r="GO24" i="2"/>
  <c r="GW10" i="2"/>
  <c r="GP22" i="2"/>
  <c r="GU34" i="2"/>
  <c r="GE20" i="2"/>
  <c r="GE7" i="2"/>
  <c r="GC24" i="2"/>
  <c r="GS30" i="2"/>
  <c r="GA18" i="2"/>
  <c r="GQ20" i="2"/>
  <c r="GQ9" i="2"/>
  <c r="GM7" i="2"/>
  <c r="GP7" i="2"/>
  <c r="GC18" i="2"/>
  <c r="GG38" i="2"/>
  <c r="GC26" i="2"/>
  <c r="GB20" i="2"/>
  <c r="GQ13" i="2"/>
  <c r="GE36" i="2"/>
  <c r="GH18" i="2"/>
  <c r="GF18" i="2"/>
  <c r="GD38" i="2"/>
  <c r="FY38" i="2"/>
  <c r="GD26" i="2"/>
  <c r="GN40" i="2"/>
  <c r="GE34" i="2"/>
  <c r="GM20" i="2"/>
  <c r="FY32" i="2"/>
  <c r="GU14" i="2"/>
  <c r="GF16" i="2"/>
  <c r="GT36" i="2"/>
  <c r="GN36" i="2"/>
  <c r="GM12" i="2"/>
  <c r="FX42" i="2"/>
  <c r="FZ42" i="2"/>
  <c r="FX28" i="2"/>
  <c r="FX14" i="2"/>
  <c r="GF24" i="2"/>
  <c r="GS32" i="2"/>
  <c r="FY10" i="2"/>
  <c r="GU16" i="2"/>
  <c r="GM16" i="2"/>
  <c r="GN38" i="2"/>
  <c r="GS38" i="2"/>
  <c r="AB37" i="1"/>
  <c r="A37" i="1"/>
  <c r="AB41" i="1"/>
  <c r="A41" i="1"/>
  <c r="AB40" i="1"/>
  <c r="A40" i="1"/>
  <c r="L18" i="6"/>
  <c r="A36" i="1"/>
  <c r="M16" i="6"/>
  <c r="M17" i="6" s="1"/>
  <c r="N15" i="6"/>
  <c r="AB39" i="1"/>
  <c r="A39" i="1"/>
  <c r="AB38" i="1"/>
  <c r="A62" i="1" l="1"/>
  <c r="AO53" i="6" s="1"/>
  <c r="AT46" i="6"/>
  <c r="AO52" i="6" s="1"/>
  <c r="AB62" i="1"/>
  <c r="AO50" i="6" s="1"/>
  <c r="AO46" i="6"/>
  <c r="EH34" i="6"/>
  <c r="EH37" i="6"/>
  <c r="EH35" i="6"/>
  <c r="EH38" i="6"/>
  <c r="EH39" i="6"/>
  <c r="EH36" i="6"/>
  <c r="AU38" i="6"/>
  <c r="AV38" i="6" s="1"/>
  <c r="AQ38" i="6" s="1"/>
  <c r="AU39" i="6"/>
  <c r="AV39" i="6" s="1"/>
  <c r="AQ39" i="6" s="1"/>
  <c r="AU37" i="6"/>
  <c r="AV37" i="6" s="1"/>
  <c r="AQ37" i="6" s="1"/>
  <c r="AU35" i="6"/>
  <c r="AV35" i="6" s="1"/>
  <c r="AQ35" i="6" s="1"/>
  <c r="AU36" i="6"/>
  <c r="AV36" i="6" s="1"/>
  <c r="AQ36" i="6" s="1"/>
  <c r="AU34" i="6"/>
  <c r="AV34" i="6" s="1"/>
  <c r="AQ34" i="6" s="1"/>
  <c r="D34" i="6" s="1"/>
  <c r="AS46" i="6"/>
  <c r="C46" i="6"/>
  <c r="EH31" i="6"/>
  <c r="EH33" i="6"/>
  <c r="EH32" i="6"/>
  <c r="EH45" i="6"/>
  <c r="EH41" i="6"/>
  <c r="EH42" i="6"/>
  <c r="EH43" i="6"/>
  <c r="EH30" i="6"/>
  <c r="EH28" i="6"/>
  <c r="EH29" i="6"/>
  <c r="EH27" i="6"/>
  <c r="EH44" i="6"/>
  <c r="EH40" i="6"/>
  <c r="EH21" i="6"/>
  <c r="EH22" i="6"/>
  <c r="EH23" i="6"/>
  <c r="EH26" i="6"/>
  <c r="EH20" i="6"/>
  <c r="EH25" i="6"/>
  <c r="EH24" i="6"/>
  <c r="AU26" i="6"/>
  <c r="AV26" i="6" s="1"/>
  <c r="AQ26" i="6" s="1"/>
  <c r="D26" i="6" s="1"/>
  <c r="AU25" i="6"/>
  <c r="AV25" i="6" s="1"/>
  <c r="AQ25" i="6" s="1"/>
  <c r="D25" i="6" s="1"/>
  <c r="AU24" i="6"/>
  <c r="AV24" i="6" s="1"/>
  <c r="AQ24" i="6" s="1"/>
  <c r="D24" i="6" s="1"/>
  <c r="AU21" i="6"/>
  <c r="AV21" i="6" s="1"/>
  <c r="AQ21" i="6" s="1"/>
  <c r="AU22" i="6"/>
  <c r="AV22" i="6" s="1"/>
  <c r="AQ22" i="6" s="1"/>
  <c r="AU23" i="6"/>
  <c r="AV23" i="6" s="1"/>
  <c r="AQ23" i="6" s="1"/>
  <c r="D23" i="6" s="1"/>
  <c r="AU20" i="6"/>
  <c r="AV20" i="6" s="1"/>
  <c r="GW5" i="2"/>
  <c r="FZ5" i="2"/>
  <c r="GE5" i="2"/>
  <c r="GV5" i="2"/>
  <c r="GU5" i="2"/>
  <c r="GS5" i="2"/>
  <c r="GH5" i="2"/>
  <c r="O15" i="6"/>
  <c r="N16" i="6"/>
  <c r="N17" i="6" s="1"/>
  <c r="M18" i="6"/>
  <c r="AV46" i="6" l="1"/>
  <c r="AO51" i="6" s="1"/>
  <c r="AN51" i="6" s="1"/>
  <c r="EI34" i="6"/>
  <c r="EI36" i="6"/>
  <c r="EI35" i="6"/>
  <c r="EI38" i="6"/>
  <c r="EI39" i="6"/>
  <c r="EI37" i="6"/>
  <c r="D22" i="6"/>
  <c r="D21" i="6"/>
  <c r="EI43" i="6"/>
  <c r="EI31" i="6"/>
  <c r="EI28" i="6"/>
  <c r="EI29" i="6"/>
  <c r="EI45" i="6"/>
  <c r="EI44" i="6"/>
  <c r="EI32" i="6"/>
  <c r="EI42" i="6"/>
  <c r="EI41" i="6"/>
  <c r="EI30" i="6"/>
  <c r="EI33" i="6"/>
  <c r="EI40" i="6"/>
  <c r="EI27" i="6"/>
  <c r="EI23" i="6"/>
  <c r="EI21" i="6"/>
  <c r="EI26" i="6"/>
  <c r="EI22" i="6"/>
  <c r="EI25" i="6"/>
  <c r="EI24" i="6"/>
  <c r="EI20" i="6"/>
  <c r="AN52" i="6"/>
  <c r="AQ20" i="6"/>
  <c r="AU51" i="6"/>
  <c r="N18" i="6"/>
  <c r="P15" i="6"/>
  <c r="O16" i="6"/>
  <c r="O17" i="6" s="1"/>
  <c r="AQ46" i="6" l="1"/>
  <c r="AO47" i="6" s="1"/>
  <c r="AO48" i="6" s="1"/>
  <c r="AO49" i="6" s="1"/>
  <c r="EJ38" i="6"/>
  <c r="EJ36" i="6"/>
  <c r="EJ37" i="6"/>
  <c r="EJ35" i="6"/>
  <c r="EJ39" i="6"/>
  <c r="EJ34" i="6"/>
  <c r="D20" i="6"/>
  <c r="EJ45" i="6"/>
  <c r="EJ29" i="6"/>
  <c r="EJ32" i="6"/>
  <c r="EJ42" i="6"/>
  <c r="EJ40" i="6"/>
  <c r="EJ31" i="6"/>
  <c r="EJ33" i="6"/>
  <c r="EJ30" i="6"/>
  <c r="EJ28" i="6"/>
  <c r="EJ43" i="6"/>
  <c r="EJ44" i="6"/>
  <c r="EJ27" i="6"/>
  <c r="EJ41" i="6"/>
  <c r="EJ21" i="6"/>
  <c r="EJ20" i="6"/>
  <c r="EJ23" i="6"/>
  <c r="EJ24" i="6"/>
  <c r="EJ22" i="6"/>
  <c r="EJ26" i="6"/>
  <c r="EJ25" i="6"/>
  <c r="Q15" i="6"/>
  <c r="P16" i="6"/>
  <c r="P17" i="6" s="1"/>
  <c r="O18" i="6"/>
  <c r="D46" i="6" l="1"/>
  <c r="EK36" i="6"/>
  <c r="EK37" i="6"/>
  <c r="EK35" i="6"/>
  <c r="EK38" i="6"/>
  <c r="EK39" i="6"/>
  <c r="EK34" i="6"/>
  <c r="EK45" i="6"/>
  <c r="EK43" i="6"/>
  <c r="EK41" i="6"/>
  <c r="EK27" i="6"/>
  <c r="EK42" i="6"/>
  <c r="EK32" i="6"/>
  <c r="EK33" i="6"/>
  <c r="EK31" i="6"/>
  <c r="EK30" i="6"/>
  <c r="EK29" i="6"/>
  <c r="EK44" i="6"/>
  <c r="EK40" i="6"/>
  <c r="EK28" i="6"/>
  <c r="EK24" i="6"/>
  <c r="EK21" i="6"/>
  <c r="EK20" i="6"/>
  <c r="EK23" i="6"/>
  <c r="EK22" i="6"/>
  <c r="EK25" i="6"/>
  <c r="EK26" i="6"/>
  <c r="P18" i="6"/>
  <c r="R15" i="6"/>
  <c r="Q16" i="6"/>
  <c r="Q17" i="6" s="1"/>
  <c r="EL34" i="6" l="1"/>
  <c r="EL35" i="6"/>
  <c r="EL38" i="6"/>
  <c r="EL39" i="6"/>
  <c r="EL37" i="6"/>
  <c r="EL36" i="6"/>
  <c r="EL40" i="6"/>
  <c r="EL29" i="6"/>
  <c r="EL32" i="6"/>
  <c r="EL28" i="6"/>
  <c r="EL42" i="6"/>
  <c r="EL31" i="6"/>
  <c r="EL45" i="6"/>
  <c r="EL41" i="6"/>
  <c r="EL30" i="6"/>
  <c r="EL43" i="6"/>
  <c r="EL27" i="6"/>
  <c r="EL33" i="6"/>
  <c r="EL44" i="6"/>
  <c r="EL24" i="6"/>
  <c r="EL20" i="6"/>
  <c r="EL21" i="6"/>
  <c r="EL23" i="6"/>
  <c r="EL26" i="6"/>
  <c r="EL22" i="6"/>
  <c r="EL25" i="6"/>
  <c r="R16" i="6"/>
  <c r="R17" i="6" s="1"/>
  <c r="S15" i="6"/>
  <c r="Q18" i="6"/>
  <c r="EM38" i="6" l="1"/>
  <c r="EM39" i="6"/>
  <c r="EM36" i="6"/>
  <c r="EM37" i="6"/>
  <c r="EM34" i="6"/>
  <c r="EM35" i="6"/>
  <c r="EM45" i="6"/>
  <c r="EM32" i="6"/>
  <c r="EM43" i="6"/>
  <c r="EM33" i="6"/>
  <c r="EM27" i="6"/>
  <c r="EM42" i="6"/>
  <c r="EM30" i="6"/>
  <c r="EM29" i="6"/>
  <c r="EM31" i="6"/>
  <c r="EM41" i="6"/>
  <c r="EM40" i="6"/>
  <c r="EM28" i="6"/>
  <c r="EM44" i="6"/>
  <c r="EM23" i="6"/>
  <c r="EM24" i="6"/>
  <c r="EM26" i="6"/>
  <c r="EM21" i="6"/>
  <c r="EM22" i="6"/>
  <c r="EM20" i="6"/>
  <c r="EM25" i="6"/>
  <c r="T15" i="6"/>
  <c r="S16" i="6"/>
  <c r="S17" i="6" s="1"/>
  <c r="R18" i="6"/>
  <c r="EN39" i="6" l="1"/>
  <c r="EN38" i="6"/>
  <c r="EN36" i="6"/>
  <c r="EN37" i="6"/>
  <c r="EN35" i="6"/>
  <c r="EN34" i="6"/>
  <c r="EN31" i="6"/>
  <c r="EN29" i="6"/>
  <c r="EN42" i="6"/>
  <c r="EN41" i="6"/>
  <c r="EN27" i="6"/>
  <c r="EN43" i="6"/>
  <c r="EN28" i="6"/>
  <c r="EN32" i="6"/>
  <c r="EN40" i="6"/>
  <c r="EN30" i="6"/>
  <c r="EN44" i="6"/>
  <c r="EN45" i="6"/>
  <c r="EN33" i="6"/>
  <c r="EN26" i="6"/>
  <c r="EN25" i="6"/>
  <c r="EN21" i="6"/>
  <c r="EN20" i="6"/>
  <c r="EN23" i="6"/>
  <c r="EN24" i="6"/>
  <c r="EN22" i="6"/>
  <c r="S18" i="6"/>
  <c r="U15" i="6"/>
  <c r="T16" i="6"/>
  <c r="T17" i="6" s="1"/>
  <c r="EO38" i="6" l="1"/>
  <c r="EO36" i="6"/>
  <c r="EO37" i="6"/>
  <c r="EO35" i="6"/>
  <c r="EO39" i="6"/>
  <c r="EO34" i="6"/>
  <c r="EO41" i="6"/>
  <c r="EO28" i="6"/>
  <c r="EO30" i="6"/>
  <c r="EO40" i="6"/>
  <c r="EO29" i="6"/>
  <c r="EO32" i="6"/>
  <c r="EO45" i="6"/>
  <c r="EO27" i="6"/>
  <c r="EO43" i="6"/>
  <c r="EO33" i="6"/>
  <c r="EO42" i="6"/>
  <c r="EO31" i="6"/>
  <c r="EO44" i="6"/>
  <c r="EO26" i="6"/>
  <c r="EO24" i="6"/>
  <c r="EO20" i="6"/>
  <c r="EO25" i="6"/>
  <c r="EO23" i="6"/>
  <c r="EO21" i="6"/>
  <c r="EO22" i="6"/>
  <c r="U16" i="6"/>
  <c r="U17" i="6" s="1"/>
  <c r="V15" i="6"/>
  <c r="T18" i="6"/>
  <c r="EP36" i="6" l="1"/>
  <c r="EP37" i="6"/>
  <c r="EP34" i="6"/>
  <c r="EP35" i="6"/>
  <c r="EP38" i="6"/>
  <c r="EP39" i="6"/>
  <c r="EP31" i="6"/>
  <c r="EP45" i="6"/>
  <c r="EP27" i="6"/>
  <c r="EP41" i="6"/>
  <c r="EP42" i="6"/>
  <c r="EP33" i="6"/>
  <c r="EP30" i="6"/>
  <c r="EP28" i="6"/>
  <c r="EP43" i="6"/>
  <c r="EP44" i="6"/>
  <c r="EP32" i="6"/>
  <c r="EP29" i="6"/>
  <c r="EP40" i="6"/>
  <c r="EP24" i="6"/>
  <c r="EP22" i="6"/>
  <c r="EP20" i="6"/>
  <c r="EP25" i="6"/>
  <c r="EP21" i="6"/>
  <c r="EP26" i="6"/>
  <c r="EP23" i="6"/>
  <c r="V16" i="6"/>
  <c r="V17" i="6" s="1"/>
  <c r="W15" i="6"/>
  <c r="U18" i="6"/>
  <c r="EQ34" i="6" l="1"/>
  <c r="EQ35" i="6"/>
  <c r="EQ38" i="6"/>
  <c r="EQ39" i="6"/>
  <c r="EQ37" i="6"/>
  <c r="EQ36" i="6"/>
  <c r="EQ45" i="6"/>
  <c r="EQ27" i="6"/>
  <c r="EQ33" i="6"/>
  <c r="EQ42" i="6"/>
  <c r="EQ41" i="6"/>
  <c r="EQ31" i="6"/>
  <c r="EQ43" i="6"/>
  <c r="EQ40" i="6"/>
  <c r="EQ30" i="6"/>
  <c r="EQ28" i="6"/>
  <c r="EQ32" i="6"/>
  <c r="EQ29" i="6"/>
  <c r="EQ44" i="6"/>
  <c r="EQ22" i="6"/>
  <c r="EQ20" i="6"/>
  <c r="EQ25" i="6"/>
  <c r="EQ24" i="6"/>
  <c r="EQ23" i="6"/>
  <c r="EQ21" i="6"/>
  <c r="EQ26" i="6"/>
  <c r="X15" i="6"/>
  <c r="W16" i="6"/>
  <c r="W17" i="6" s="1"/>
  <c r="V18" i="6"/>
  <c r="ER34" i="6" l="1"/>
  <c r="ER38" i="6"/>
  <c r="ER39" i="6"/>
  <c r="ER36" i="6"/>
  <c r="ER37" i="6"/>
  <c r="ER35" i="6"/>
  <c r="ER40" i="6"/>
  <c r="ER29" i="6"/>
  <c r="ER33" i="6"/>
  <c r="ER42" i="6"/>
  <c r="ER27" i="6"/>
  <c r="ER45" i="6"/>
  <c r="ER30" i="6"/>
  <c r="ER28" i="6"/>
  <c r="ER41" i="6"/>
  <c r="ER43" i="6"/>
  <c r="ER31" i="6"/>
  <c r="ER32" i="6"/>
  <c r="ER44" i="6"/>
  <c r="ER23" i="6"/>
  <c r="ER22" i="6"/>
  <c r="ER26" i="6"/>
  <c r="ER25" i="6"/>
  <c r="ER24" i="6"/>
  <c r="ER21" i="6"/>
  <c r="ER20" i="6"/>
  <c r="W18" i="6"/>
  <c r="Y15" i="6"/>
  <c r="X16" i="6"/>
  <c r="X17" i="6" s="1"/>
  <c r="ES39" i="6" l="1"/>
  <c r="ES34" i="6"/>
  <c r="ES36" i="6"/>
  <c r="ES37" i="6"/>
  <c r="ES35" i="6"/>
  <c r="ES38" i="6"/>
  <c r="ES40" i="6"/>
  <c r="ES43" i="6"/>
  <c r="ES41" i="6"/>
  <c r="ES44" i="6"/>
  <c r="ES45" i="6"/>
  <c r="ES28" i="6"/>
  <c r="ES31" i="6"/>
  <c r="ES33" i="6"/>
  <c r="ES30" i="6"/>
  <c r="ES27" i="6"/>
  <c r="ES42" i="6"/>
  <c r="ES29" i="6"/>
  <c r="ES32" i="6"/>
  <c r="ES23" i="6"/>
  <c r="ES24" i="6"/>
  <c r="ES22" i="6"/>
  <c r="ES26" i="6"/>
  <c r="ES21" i="6"/>
  <c r="ES20" i="6"/>
  <c r="ES25" i="6"/>
  <c r="Z15" i="6"/>
  <c r="Y16" i="6"/>
  <c r="Y17" i="6" s="1"/>
  <c r="X18" i="6"/>
  <c r="ET38" i="6" l="1"/>
  <c r="ET39" i="6"/>
  <c r="ET36" i="6"/>
  <c r="ET34" i="6"/>
  <c r="ET37" i="6"/>
  <c r="ET35" i="6"/>
  <c r="ET30" i="6"/>
  <c r="ET28" i="6"/>
  <c r="ET31" i="6"/>
  <c r="ET33" i="6"/>
  <c r="ET42" i="6"/>
  <c r="ET43" i="6"/>
  <c r="ET40" i="6"/>
  <c r="ET29" i="6"/>
  <c r="ET41" i="6"/>
  <c r="ET45" i="6"/>
  <c r="ET32" i="6"/>
  <c r="ET44" i="6"/>
  <c r="ET27" i="6"/>
  <c r="ET23" i="6"/>
  <c r="ET22" i="6"/>
  <c r="ET25" i="6"/>
  <c r="ET20" i="6"/>
  <c r="ET24" i="6"/>
  <c r="ET21" i="6"/>
  <c r="ET26" i="6"/>
  <c r="Y18" i="6"/>
  <c r="Z16" i="6"/>
  <c r="Z17" i="6" s="1"/>
  <c r="AA15" i="6"/>
  <c r="EU34" i="6" l="1"/>
  <c r="EU36" i="6"/>
  <c r="EU35" i="6"/>
  <c r="EU38" i="6"/>
  <c r="EU39" i="6"/>
  <c r="EU37" i="6"/>
  <c r="EU27" i="6"/>
  <c r="EU40" i="6"/>
  <c r="EU28" i="6"/>
  <c r="EU31" i="6"/>
  <c r="EU33" i="6"/>
  <c r="EU43" i="6"/>
  <c r="EU41" i="6"/>
  <c r="EU42" i="6"/>
  <c r="EU44" i="6"/>
  <c r="EU30" i="6"/>
  <c r="EU32" i="6"/>
  <c r="EU45" i="6"/>
  <c r="EU29" i="6"/>
  <c r="EU26" i="6"/>
  <c r="EU20" i="6"/>
  <c r="EU23" i="6"/>
  <c r="EU22" i="6"/>
  <c r="EU25" i="6"/>
  <c r="EU24" i="6"/>
  <c r="EU21" i="6"/>
  <c r="Z18" i="6"/>
  <c r="AB15" i="6"/>
  <c r="AA16" i="6"/>
  <c r="AA17" i="6" s="1"/>
  <c r="EV34" i="6" l="1"/>
  <c r="EV35" i="6"/>
  <c r="EV38" i="6"/>
  <c r="EV39" i="6"/>
  <c r="EV36" i="6"/>
  <c r="EV37" i="6"/>
  <c r="EV31" i="6"/>
  <c r="EV41" i="6"/>
  <c r="EV33" i="6"/>
  <c r="EV42" i="6"/>
  <c r="EV44" i="6"/>
  <c r="EV27" i="6"/>
  <c r="EV45" i="6"/>
  <c r="EV40" i="6"/>
  <c r="EV43" i="6"/>
  <c r="EV29" i="6"/>
  <c r="EV32" i="6"/>
  <c r="EV30" i="6"/>
  <c r="EV28" i="6"/>
  <c r="EV24" i="6"/>
  <c r="EV21" i="6"/>
  <c r="EV20" i="6"/>
  <c r="EV23" i="6"/>
  <c r="EV22" i="6"/>
  <c r="EV26" i="6"/>
  <c r="EV25" i="6"/>
  <c r="AC15" i="6"/>
  <c r="AB16" i="6"/>
  <c r="AB17" i="6" s="1"/>
  <c r="AA18" i="6"/>
  <c r="EW38" i="6" l="1"/>
  <c r="EW39" i="6"/>
  <c r="EW34" i="6"/>
  <c r="EW36" i="6"/>
  <c r="EW37" i="6"/>
  <c r="EW35" i="6"/>
  <c r="EW45" i="6"/>
  <c r="EW40" i="6"/>
  <c r="EW42" i="6"/>
  <c r="EW28" i="6"/>
  <c r="EW33" i="6"/>
  <c r="EW44" i="6"/>
  <c r="EW29" i="6"/>
  <c r="EW41" i="6"/>
  <c r="EW30" i="6"/>
  <c r="EW43" i="6"/>
  <c r="EW31" i="6"/>
  <c r="EW27" i="6"/>
  <c r="EW32" i="6"/>
  <c r="EW21" i="6"/>
  <c r="EW20" i="6"/>
  <c r="EW23" i="6"/>
  <c r="EW22" i="6"/>
  <c r="EW26" i="6"/>
  <c r="EW24" i="6"/>
  <c r="EW25" i="6"/>
  <c r="AB18" i="6"/>
  <c r="AC16" i="6"/>
  <c r="AC17" i="6" s="1"/>
  <c r="AD15" i="6"/>
  <c r="EX34" i="6" l="1"/>
  <c r="EX35" i="6"/>
  <c r="EX38" i="6"/>
  <c r="EX39" i="6"/>
  <c r="EX37" i="6"/>
  <c r="EX36" i="6"/>
  <c r="EX40" i="6"/>
  <c r="EX41" i="6"/>
  <c r="EX29" i="6"/>
  <c r="EX28" i="6"/>
  <c r="EX44" i="6"/>
  <c r="EX30" i="6"/>
  <c r="EX43" i="6"/>
  <c r="EX32" i="6"/>
  <c r="EX31" i="6"/>
  <c r="EX33" i="6"/>
  <c r="EX42" i="6"/>
  <c r="EX45" i="6"/>
  <c r="EX27" i="6"/>
  <c r="EX21" i="6"/>
  <c r="EX23" i="6"/>
  <c r="EX22" i="6"/>
  <c r="EX20" i="6"/>
  <c r="EX25" i="6"/>
  <c r="EX24" i="6"/>
  <c r="EX26" i="6"/>
  <c r="AC18" i="6"/>
  <c r="AD16" i="6"/>
  <c r="AD17" i="6" s="1"/>
  <c r="AE15" i="6"/>
  <c r="EY36" i="6" l="1"/>
  <c r="EY34" i="6"/>
  <c r="EY35" i="6"/>
  <c r="EY38" i="6"/>
  <c r="EY39" i="6"/>
  <c r="EY37" i="6"/>
  <c r="EY45" i="6"/>
  <c r="EY41" i="6"/>
  <c r="EY31" i="6"/>
  <c r="EY32" i="6"/>
  <c r="EY42" i="6"/>
  <c r="EY27" i="6"/>
  <c r="EY40" i="6"/>
  <c r="EY28" i="6"/>
  <c r="EY30" i="6"/>
  <c r="EY43" i="6"/>
  <c r="EY29" i="6"/>
  <c r="EY33" i="6"/>
  <c r="EY44" i="6"/>
  <c r="EY21" i="6"/>
  <c r="EY23" i="6"/>
  <c r="EY20" i="6"/>
  <c r="EY26" i="6"/>
  <c r="EY22" i="6"/>
  <c r="EY25" i="6"/>
  <c r="EY24" i="6"/>
  <c r="AD18" i="6"/>
  <c r="AF15" i="6"/>
  <c r="AE16" i="6"/>
  <c r="AE17" i="6" s="1"/>
  <c r="EZ38" i="6" l="1"/>
  <c r="EZ36" i="6"/>
  <c r="EZ37" i="6"/>
  <c r="EZ34" i="6"/>
  <c r="EZ39" i="6"/>
  <c r="EZ35" i="6"/>
  <c r="EZ43" i="6"/>
  <c r="EZ28" i="6"/>
  <c r="EZ29" i="6"/>
  <c r="EZ27" i="6"/>
  <c r="EZ45" i="6"/>
  <c r="EZ30" i="6"/>
  <c r="EZ31" i="6"/>
  <c r="EZ44" i="6"/>
  <c r="EZ32" i="6"/>
  <c r="EZ33" i="6"/>
  <c r="EZ41" i="6"/>
  <c r="EZ40" i="6"/>
  <c r="EZ42" i="6"/>
  <c r="EZ24" i="6"/>
  <c r="EZ21" i="6"/>
  <c r="EZ20" i="6"/>
  <c r="EZ23" i="6"/>
  <c r="EZ22" i="6"/>
  <c r="EZ26" i="6"/>
  <c r="EZ25" i="6"/>
  <c r="AG15" i="6"/>
  <c r="AF16" i="6"/>
  <c r="AF17" i="6" s="1"/>
  <c r="AE18" i="6"/>
  <c r="FA34" i="6" l="1"/>
  <c r="FA36" i="6"/>
  <c r="FA37" i="6"/>
  <c r="FA35" i="6"/>
  <c r="FA39" i="6"/>
  <c r="FA38" i="6"/>
  <c r="FA44" i="6"/>
  <c r="FA40" i="6"/>
  <c r="FA28" i="6"/>
  <c r="FA43" i="6"/>
  <c r="FA29" i="6"/>
  <c r="FA27" i="6"/>
  <c r="FA42" i="6"/>
  <c r="FA45" i="6"/>
  <c r="FA32" i="6"/>
  <c r="FA41" i="6"/>
  <c r="FA30" i="6"/>
  <c r="FA33" i="6"/>
  <c r="FA31" i="6"/>
  <c r="FA25" i="6"/>
  <c r="FA24" i="6"/>
  <c r="FA20" i="6"/>
  <c r="FA23" i="6"/>
  <c r="FA21" i="6"/>
  <c r="FA22" i="6"/>
  <c r="FA26" i="6"/>
  <c r="AF18" i="6"/>
  <c r="AG16" i="6"/>
  <c r="AG17" i="6" s="1"/>
  <c r="AH15" i="6"/>
  <c r="FB34" i="6" l="1"/>
  <c r="FB35" i="6"/>
  <c r="FB38" i="6"/>
  <c r="FB39" i="6"/>
  <c r="FB36" i="6"/>
  <c r="FB37" i="6"/>
  <c r="FB43" i="6"/>
  <c r="FB42" i="6"/>
  <c r="FB29" i="6"/>
  <c r="FB41" i="6"/>
  <c r="FB28" i="6"/>
  <c r="FB27" i="6"/>
  <c r="FB44" i="6"/>
  <c r="FB31" i="6"/>
  <c r="FB32" i="6"/>
  <c r="FB33" i="6"/>
  <c r="FB45" i="6"/>
  <c r="FB40" i="6"/>
  <c r="FB30" i="6"/>
  <c r="FB24" i="6"/>
  <c r="FB26" i="6"/>
  <c r="FB25" i="6"/>
  <c r="FB21" i="6"/>
  <c r="FB23" i="6"/>
  <c r="FB20" i="6"/>
  <c r="FB22" i="6"/>
  <c r="AG18" i="6"/>
  <c r="AI15" i="6"/>
  <c r="AH16" i="6"/>
  <c r="AH17" i="6" s="1"/>
  <c r="FC38" i="6" l="1"/>
  <c r="FC39" i="6"/>
  <c r="FC37" i="6"/>
  <c r="FC36" i="6"/>
  <c r="FC34" i="6"/>
  <c r="FC35" i="6"/>
  <c r="FC42" i="6"/>
  <c r="FC28" i="6"/>
  <c r="FC31" i="6"/>
  <c r="FC44" i="6"/>
  <c r="FC32" i="6"/>
  <c r="FC30" i="6"/>
  <c r="FC40" i="6"/>
  <c r="FC43" i="6"/>
  <c r="FC41" i="6"/>
  <c r="FC45" i="6"/>
  <c r="FC29" i="6"/>
  <c r="FC27" i="6"/>
  <c r="FC33" i="6"/>
  <c r="FC24" i="6"/>
  <c r="FC20" i="6"/>
  <c r="FC21" i="6"/>
  <c r="FC26" i="6"/>
  <c r="FC23" i="6"/>
  <c r="FC22" i="6"/>
  <c r="FC25" i="6"/>
  <c r="AJ15" i="6"/>
  <c r="AI16" i="6"/>
  <c r="AI17" i="6" s="1"/>
  <c r="AH18" i="6"/>
  <c r="FD38" i="6" l="1"/>
  <c r="FD39" i="6"/>
  <c r="FD36" i="6"/>
  <c r="FD37" i="6"/>
  <c r="FD35" i="6"/>
  <c r="FD34" i="6"/>
  <c r="FD41" i="6"/>
  <c r="FD31" i="6"/>
  <c r="FD28" i="6"/>
  <c r="FD29" i="6"/>
  <c r="FD45" i="6"/>
  <c r="FD44" i="6"/>
  <c r="FD43" i="6"/>
  <c r="FD32" i="6"/>
  <c r="FD40" i="6"/>
  <c r="FD42" i="6"/>
  <c r="FD30" i="6"/>
  <c r="FD27" i="6"/>
  <c r="FD33" i="6"/>
  <c r="FD26" i="6"/>
  <c r="FD25" i="6"/>
  <c r="FD24" i="6"/>
  <c r="FD21" i="6"/>
  <c r="FD20" i="6"/>
  <c r="FD23" i="6"/>
  <c r="FD22" i="6"/>
  <c r="AI18" i="6"/>
  <c r="AI19" i="6"/>
  <c r="AK15" i="6"/>
  <c r="AK16" i="6" s="1"/>
  <c r="AK17" i="6" s="1"/>
  <c r="AJ16" i="6"/>
  <c r="AJ17" i="6" s="1"/>
  <c r="FF36" i="6" l="1"/>
  <c r="FF37" i="6"/>
  <c r="FF34" i="6"/>
  <c r="FF35" i="6"/>
  <c r="FF38" i="6"/>
  <c r="FF39" i="6"/>
  <c r="FE38" i="6"/>
  <c r="FE36" i="6"/>
  <c r="FE37" i="6"/>
  <c r="FE35" i="6"/>
  <c r="FE34" i="6"/>
  <c r="FE39" i="6"/>
  <c r="FE43" i="6"/>
  <c r="FE31" i="6"/>
  <c r="FE28" i="6"/>
  <c r="FE44" i="6"/>
  <c r="FE32" i="6"/>
  <c r="FE30" i="6"/>
  <c r="FE41" i="6"/>
  <c r="FE40" i="6"/>
  <c r="FE27" i="6"/>
  <c r="FE33" i="6"/>
  <c r="FE42" i="6"/>
  <c r="FE45" i="6"/>
  <c r="FE29" i="6"/>
  <c r="FE21" i="6"/>
  <c r="FE26" i="6"/>
  <c r="FE25" i="6"/>
  <c r="FE20" i="6"/>
  <c r="FE23" i="6"/>
  <c r="FE24" i="6"/>
  <c r="FE22" i="6"/>
  <c r="FF41" i="6"/>
  <c r="FF42" i="6"/>
  <c r="FF44" i="6"/>
  <c r="FF40" i="6"/>
  <c r="FF30" i="6"/>
  <c r="FF31" i="6"/>
  <c r="FF27" i="6"/>
  <c r="FF33" i="6"/>
  <c r="FF28" i="6"/>
  <c r="FF43" i="6"/>
  <c r="FF32" i="6"/>
  <c r="FF29" i="6"/>
  <c r="FF45" i="6"/>
  <c r="FF26" i="6"/>
  <c r="FF24" i="6"/>
  <c r="FF21" i="6"/>
  <c r="FF22" i="6"/>
  <c r="FF20" i="6"/>
  <c r="FF25" i="6"/>
  <c r="FF23" i="6"/>
  <c r="AJ19" i="6"/>
  <c r="AJ18" i="6"/>
  <c r="AK19" i="6"/>
  <c r="AK18" i="6"/>
  <c r="AU46" i="6"/>
  <c r="AS55" i="6" l="1"/>
  <c r="AN54" i="6"/>
  <c r="AO54" i="6" s="1"/>
  <c r="AN53" i="6"/>
  <c r="AT57" i="6"/>
</calcChain>
</file>

<file path=xl/comments1.xml><?xml version="1.0" encoding="utf-8"?>
<comments xmlns="http://schemas.openxmlformats.org/spreadsheetml/2006/main">
  <authors>
    <author>RG</author>
  </authors>
  <commentList>
    <comment ref="A3" authorId="0" shapeId="0">
      <text>
        <r>
          <rPr>
            <b/>
            <sz val="8"/>
            <color indexed="8"/>
            <rFont val="Times New Roman"/>
            <family val="1"/>
          </rPr>
          <t xml:space="preserve">Rede Gazeta:
</t>
        </r>
        <r>
          <rPr>
            <sz val="8"/>
            <color indexed="8"/>
            <rFont val="Times New Roman"/>
            <family val="1"/>
          </rPr>
          <t>Posição do programa selecionado na tabela atual</t>
        </r>
      </text>
    </comment>
    <comment ref="I3" authorId="0" shapeId="0">
      <text>
        <r>
          <rPr>
            <b/>
            <sz val="8"/>
            <color indexed="8"/>
            <rFont val="Times New Roman"/>
            <family val="1"/>
          </rPr>
          <t xml:space="preserve">Rede Gazeta:
</t>
        </r>
        <r>
          <rPr>
            <sz val="8"/>
            <color indexed="8"/>
            <rFont val="Times New Roman"/>
            <family val="1"/>
          </rPr>
          <t xml:space="preserve">Veículo selecionado
</t>
        </r>
      </text>
    </comment>
    <comment ref="B35" authorId="0" shapeId="0">
      <text>
        <r>
          <rPr>
            <b/>
            <sz val="8"/>
            <color indexed="8"/>
            <rFont val="Times New Roman"/>
            <family val="1"/>
          </rPr>
          <t xml:space="preserve">Rede Gazeta:
</t>
        </r>
        <r>
          <rPr>
            <sz val="8"/>
            <color indexed="8"/>
            <rFont val="Times New Roman"/>
            <family val="1"/>
          </rPr>
          <t xml:space="preserve">"R" significa reaplicação
</t>
        </r>
      </text>
    </comment>
  </commentList>
</comments>
</file>

<file path=xl/comments2.xml><?xml version="1.0" encoding="utf-8"?>
<comments xmlns="http://schemas.openxmlformats.org/spreadsheetml/2006/main">
  <authors>
    <author>Lorena Geambastiani Conceicao</author>
  </authors>
  <commentList>
    <comment ref="I228" authorId="0" shapeId="0">
      <text>
        <r>
          <rPr>
            <b/>
            <sz val="9"/>
            <color indexed="81"/>
            <rFont val="Segoe UI"/>
            <family val="2"/>
          </rPr>
          <t>número dos tel. potenciais da GV (atlas de cobertura globo).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RG</author>
  </authors>
  <commentList>
    <comment ref="GW4" authorId="0" shapeId="0">
      <text>
        <r>
          <rPr>
            <b/>
            <sz val="8"/>
            <color indexed="8"/>
            <rFont val="Times New Roman"/>
            <family val="1"/>
          </rPr>
          <t xml:space="preserve">Andréia Nascimento:
</t>
        </r>
        <r>
          <rPr>
            <sz val="8"/>
            <color indexed="8"/>
            <rFont val="Times New Roman"/>
            <family val="1"/>
          </rPr>
          <t>Somatório das 4 Tvs</t>
        </r>
      </text>
    </comment>
  </commentList>
</comments>
</file>

<file path=xl/comments4.xml><?xml version="1.0" encoding="utf-8"?>
<comments xmlns="http://schemas.openxmlformats.org/spreadsheetml/2006/main">
  <authors>
    <author>RG</author>
  </authors>
  <commentList>
    <comment ref="GV4" authorId="0" shapeId="0">
      <text>
        <r>
          <rPr>
            <b/>
            <sz val="8"/>
            <color indexed="8"/>
            <rFont val="Times New Roman"/>
            <family val="1"/>
          </rPr>
          <t xml:space="preserve">Andréia Nascimento:
</t>
        </r>
        <r>
          <rPr>
            <sz val="8"/>
            <color indexed="8"/>
            <rFont val="Times New Roman"/>
            <family val="1"/>
          </rPr>
          <t>Somatório das 4 Tvs</t>
        </r>
      </text>
    </comment>
  </commentList>
</comments>
</file>

<file path=xl/sharedStrings.xml><?xml version="1.0" encoding="utf-8"?>
<sst xmlns="http://schemas.openxmlformats.org/spreadsheetml/2006/main" count="1748" uniqueCount="598">
  <si>
    <t>Escolha da tabela</t>
  </si>
  <si>
    <t>Janeiro</t>
  </si>
  <si>
    <t>TV Gazeta</t>
  </si>
  <si>
    <t>Pelo Líquido</t>
  </si>
  <si>
    <t>Atual</t>
  </si>
  <si>
    <t>Fevereiro</t>
  </si>
  <si>
    <t>TV Gazeta Sul</t>
  </si>
  <si>
    <t>Anterior</t>
  </si>
  <si>
    <t>Março</t>
  </si>
  <si>
    <t>TV Gazeta Norte</t>
  </si>
  <si>
    <t>Abril</t>
  </si>
  <si>
    <t>TV Noroeste</t>
  </si>
  <si>
    <t>Maio</t>
  </si>
  <si>
    <t>TV Gazeta + TV Gazeta Sul</t>
  </si>
  <si>
    <t>Contra Cliente</t>
  </si>
  <si>
    <t>Junho</t>
  </si>
  <si>
    <t>D</t>
  </si>
  <si>
    <t>TV Gazeta + TV Gazeta Norte</t>
  </si>
  <si>
    <t>Julho</t>
  </si>
  <si>
    <t>s</t>
  </si>
  <si>
    <t>TV Gazeta + TV Gazeta Noroeste</t>
  </si>
  <si>
    <t>Agosto</t>
  </si>
  <si>
    <t>t</t>
  </si>
  <si>
    <t>TV Gazeta Sul + TV Gazeta Norte</t>
  </si>
  <si>
    <t>Setembro</t>
  </si>
  <si>
    <t>q</t>
  </si>
  <si>
    <t>TV Gazeta Sul + TV Gazeta Noroeste</t>
  </si>
  <si>
    <t>Cob Agência</t>
  </si>
  <si>
    <t>Outubro</t>
  </si>
  <si>
    <t>TV Gazeta Norte + TV Gazeta Noroeste</t>
  </si>
  <si>
    <t>A/C Agência</t>
  </si>
  <si>
    <t>Novembro</t>
  </si>
  <si>
    <t>TV Gazeta + TV Gazeta Norte + TV Gazeta Noroeste</t>
  </si>
  <si>
    <t>Cob End Agência</t>
  </si>
  <si>
    <t>Dezembro</t>
  </si>
  <si>
    <t>TV Gazeta + TV Gazeta Norte + TV Gazeta Sul</t>
  </si>
  <si>
    <t>A/C Terceiro</t>
  </si>
  <si>
    <t>TV Gazeta + TV Gazeta Sul + TV Gazeta Noroeste</t>
  </si>
  <si>
    <t>Em maos</t>
  </si>
  <si>
    <t>TV Gazeta Norte + TV Gazeta Noroeste + TV Gazeta Sul</t>
  </si>
  <si>
    <t>Normal</t>
  </si>
  <si>
    <t>Estado</t>
  </si>
  <si>
    <t>No Mes</t>
  </si>
  <si>
    <t>Fora Mes</t>
  </si>
  <si>
    <t>Fora Quinzena</t>
  </si>
  <si>
    <t>Ultimo Dia do Mes</t>
  </si>
  <si>
    <t>Cartao de Credito</t>
  </si>
  <si>
    <t>Telefone</t>
  </si>
  <si>
    <t>Permuta</t>
  </si>
  <si>
    <t>Contra Apresentacao</t>
  </si>
  <si>
    <t>A Vista</t>
  </si>
  <si>
    <t>Vl Reap.</t>
  </si>
  <si>
    <t>Letra "R"</t>
  </si>
  <si>
    <t>Números</t>
  </si>
  <si>
    <t>Letra "A"</t>
  </si>
  <si>
    <t>Letra "B"</t>
  </si>
  <si>
    <t>Letra "C"</t>
  </si>
  <si>
    <t>Letra "D"</t>
  </si>
  <si>
    <t>Letra "E"</t>
  </si>
  <si>
    <t>Letra "F"</t>
  </si>
  <si>
    <t>Letra "G"</t>
  </si>
  <si>
    <t>Letra "H"</t>
  </si>
  <si>
    <t>Letra "I"</t>
  </si>
  <si>
    <t>Letra "J"</t>
  </si>
  <si>
    <t>Letra "K"</t>
  </si>
  <si>
    <t>Letra "L"</t>
  </si>
  <si>
    <t>Letra "M"</t>
  </si>
  <si>
    <t>Letra "N"</t>
  </si>
  <si>
    <t>Letra "O"</t>
  </si>
  <si>
    <t>Letra"P"</t>
  </si>
  <si>
    <t>Letra "Q"</t>
  </si>
  <si>
    <t>Letra "S"</t>
  </si>
  <si>
    <t>Letra "T"</t>
  </si>
  <si>
    <t>Letra "U"</t>
  </si>
  <si>
    <t>Letra "V"</t>
  </si>
  <si>
    <t>Letra "X"</t>
  </si>
  <si>
    <t>Letra "Y"</t>
  </si>
  <si>
    <t>Letra "Z"</t>
  </si>
  <si>
    <t>Vl Bruto s/Desc + Reapl.</t>
  </si>
  <si>
    <t>Secundagens</t>
  </si>
  <si>
    <t>30"</t>
  </si>
  <si>
    <t>5"</t>
  </si>
  <si>
    <t>7"</t>
  </si>
  <si>
    <t>10"</t>
  </si>
  <si>
    <t>15"</t>
  </si>
  <si>
    <t>45"</t>
  </si>
  <si>
    <t>60"</t>
  </si>
  <si>
    <t>90"</t>
  </si>
  <si>
    <t>120"</t>
  </si>
  <si>
    <t>150"</t>
  </si>
  <si>
    <t>180"</t>
  </si>
  <si>
    <t>Secundagem</t>
  </si>
  <si>
    <t>Índice GRP</t>
  </si>
  <si>
    <t>Indice Impacto</t>
  </si>
  <si>
    <t>Não apagar essa linha</t>
  </si>
  <si>
    <t>BPRA</t>
  </si>
  <si>
    <t>NBRA</t>
  </si>
  <si>
    <t>BOM DIA BRASIL</t>
  </si>
  <si>
    <t>MAVO</t>
  </si>
  <si>
    <t>PTV1</t>
  </si>
  <si>
    <t>GESP</t>
  </si>
  <si>
    <t>GLOBO ESPORTE</t>
  </si>
  <si>
    <t>JHOJ</t>
  </si>
  <si>
    <t>JORNAL HOJE</t>
  </si>
  <si>
    <t>VIDE</t>
  </si>
  <si>
    <t>VALE</t>
  </si>
  <si>
    <t>TARA</t>
  </si>
  <si>
    <t>MALH</t>
  </si>
  <si>
    <t>N18H</t>
  </si>
  <si>
    <t>PTV2</t>
  </si>
  <si>
    <t>N19H</t>
  </si>
  <si>
    <t>JNAC</t>
  </si>
  <si>
    <t>JORNAL NACIONAL</t>
  </si>
  <si>
    <t>N20H</t>
  </si>
  <si>
    <t>TELA</t>
  </si>
  <si>
    <t>TELA QUENTE</t>
  </si>
  <si>
    <t>TNOB</t>
  </si>
  <si>
    <t>PROF</t>
  </si>
  <si>
    <t>SHO5</t>
  </si>
  <si>
    <t>REPO</t>
  </si>
  <si>
    <t>SSUP</t>
  </si>
  <si>
    <t>JGLO</t>
  </si>
  <si>
    <t>JORNAL DA GLOBO</t>
  </si>
  <si>
    <t>HUCK</t>
  </si>
  <si>
    <t>ZORR</t>
  </si>
  <si>
    <t>SUCI</t>
  </si>
  <si>
    <t>SUPERCINE</t>
  </si>
  <si>
    <t>ALTA</t>
  </si>
  <si>
    <t>ALTAS HORAS</t>
  </si>
  <si>
    <t>EMPR</t>
  </si>
  <si>
    <t>GRUD</t>
  </si>
  <si>
    <t>AUTO</t>
  </si>
  <si>
    <t>ESPO</t>
  </si>
  <si>
    <t>ESPORTE ESPETACULAR</t>
  </si>
  <si>
    <t>TMAX</t>
  </si>
  <si>
    <t>DFAU</t>
  </si>
  <si>
    <t>FANT</t>
  </si>
  <si>
    <t>DOMA</t>
  </si>
  <si>
    <t>DOMINGO MAIOR</t>
  </si>
  <si>
    <t>AUTO ESPORTE</t>
  </si>
  <si>
    <t>Agência:</t>
  </si>
  <si>
    <t>Endereço:</t>
  </si>
  <si>
    <t>CNPJ/CPF Agência:</t>
  </si>
  <si>
    <t>Tel:</t>
  </si>
  <si>
    <t>E-Mail:</t>
  </si>
  <si>
    <t>C.N.P.J./C.P.F.:</t>
  </si>
  <si>
    <t>Período:</t>
  </si>
  <si>
    <t>/</t>
  </si>
  <si>
    <t>Tabela:</t>
  </si>
  <si>
    <t>Programação</t>
  </si>
  <si>
    <t>Sec.</t>
  </si>
  <si>
    <t>Tot.</t>
  </si>
  <si>
    <t>Custo</t>
  </si>
  <si>
    <t>%</t>
  </si>
  <si>
    <t>Ins.</t>
  </si>
  <si>
    <t>IMPACTOS</t>
  </si>
  <si>
    <t>Total Bruto:</t>
  </si>
  <si>
    <t>Prazo:</t>
  </si>
  <si>
    <t>Total Líquido:</t>
  </si>
  <si>
    <t>Total Tabela:</t>
  </si>
  <si>
    <t>Subtotais:</t>
  </si>
  <si>
    <t>seg</t>
  </si>
  <si>
    <t>dom</t>
  </si>
  <si>
    <t>ter</t>
  </si>
  <si>
    <t>qua</t>
  </si>
  <si>
    <t>qui</t>
  </si>
  <si>
    <t>sex</t>
  </si>
  <si>
    <t>sab</t>
  </si>
  <si>
    <t>Dias de semana com exibição</t>
  </si>
  <si>
    <t>BEM ESTAR</t>
  </si>
  <si>
    <t>SHT1</t>
  </si>
  <si>
    <t>Insc. Est.:</t>
  </si>
  <si>
    <t>Desc.</t>
  </si>
  <si>
    <t>FATI</t>
  </si>
  <si>
    <t>ENCONTRO</t>
  </si>
  <si>
    <t>CALDEIRÃO DO HUCK</t>
  </si>
  <si>
    <t>DOMINGÃO DO FAUSTÃO</t>
  </si>
  <si>
    <t>FANTÁSTICO</t>
  </si>
  <si>
    <t>MAIS VOCÊ</t>
  </si>
  <si>
    <t>MALHAÇÃO</t>
  </si>
  <si>
    <t>PROFISSÃO REPÓRTER</t>
  </si>
  <si>
    <t>PROGRAMA DO JÔ</t>
  </si>
  <si>
    <t>SESSÃO BRASIL</t>
  </si>
  <si>
    <t>SESSÃO DA TARDE</t>
  </si>
  <si>
    <t>TEMPERATURA MÁXIMA</t>
  </si>
  <si>
    <t>VALE A PENA VER DE NOVO</t>
  </si>
  <si>
    <t>CALDEIRAO DO HUCK</t>
  </si>
  <si>
    <t>DOMINGAO DO FAUSTAO</t>
  </si>
  <si>
    <t>ENCONTRO F BERNARDES</t>
  </si>
  <si>
    <t>FANTASTICO</t>
  </si>
  <si>
    <t>FUTEBOL QA</t>
  </si>
  <si>
    <t>FUTEBOL VES</t>
  </si>
  <si>
    <t>GLOBO REPORTER</t>
  </si>
  <si>
    <t>GLOBO RURAL DM</t>
  </si>
  <si>
    <t>MAIS VOCE</t>
  </si>
  <si>
    <t>MALHACAO</t>
  </si>
  <si>
    <t>NOVELA I</t>
  </si>
  <si>
    <t>NOVELA II</t>
  </si>
  <si>
    <t>NOVELA III</t>
  </si>
  <si>
    <t>P EMPRESAS G NEGOCIOS</t>
  </si>
  <si>
    <t>PROFISSAO REPORTER NOT</t>
  </si>
  <si>
    <t>SESSAO DA TARDE</t>
  </si>
  <si>
    <t>TEMPERATURA MAXIMA</t>
  </si>
  <si>
    <t>VIDEO SHOW</t>
  </si>
  <si>
    <t>VIT</t>
  </si>
  <si>
    <t>CAC</t>
  </si>
  <si>
    <t>LIN</t>
  </si>
  <si>
    <t>COL</t>
  </si>
  <si>
    <t>CORUJAO</t>
  </si>
  <si>
    <t>RELIGIOSO MAT</t>
  </si>
  <si>
    <t>Programas</t>
  </si>
  <si>
    <t>Aud Dom %</t>
  </si>
  <si>
    <t>SHOW DE DOMINGO</t>
  </si>
  <si>
    <t>Secundagem dos formatos:</t>
  </si>
  <si>
    <t>Nome na base ibope correspondente</t>
  </si>
  <si>
    <t>Indiv.</t>
  </si>
  <si>
    <t>REVENGE / UNDER THE DOME</t>
  </si>
  <si>
    <t>SAME</t>
  </si>
  <si>
    <t>SERA</t>
  </si>
  <si>
    <t>DEPARTAMENTO COMERCIAL - TELEVISÃO</t>
  </si>
  <si>
    <t>PEDIDO DE INSERÇÃO</t>
  </si>
  <si>
    <t>Razão Social do cliente:</t>
  </si>
  <si>
    <t>Nome Fantasia:</t>
  </si>
  <si>
    <t>?</t>
  </si>
  <si>
    <t>Patro. Linha: 10"</t>
  </si>
  <si>
    <t>Vinheta Bloco: 5"</t>
  </si>
  <si>
    <t>Vinheta Passagem: 7"</t>
  </si>
  <si>
    <t>Comercial: &gt;15"</t>
  </si>
  <si>
    <t>SHOV</t>
  </si>
  <si>
    <t>TABELA DE PREÇOS</t>
  </si>
  <si>
    <t>BASE IBOPE</t>
  </si>
  <si>
    <t>THE VOICE BRASIL</t>
  </si>
  <si>
    <t>Fidelidade</t>
  </si>
  <si>
    <t>Número Telespec</t>
  </si>
  <si>
    <t xml:space="preserve"> </t>
  </si>
  <si>
    <t>COMO SERA</t>
  </si>
  <si>
    <t>Telespectadores</t>
  </si>
  <si>
    <t>HORA</t>
  </si>
  <si>
    <t>HORA UM</t>
  </si>
  <si>
    <t>Sai do Chão (21/12 a 25/01)</t>
  </si>
  <si>
    <t>SERIES AMERICANAS</t>
  </si>
  <si>
    <t>*Impacto</t>
  </si>
  <si>
    <t>Rat% {Media(Pond)}Ind</t>
  </si>
  <si>
    <t>Rat% {Media(Pond)}Dom</t>
  </si>
  <si>
    <t>Rch% {Media(Pond)} Ind</t>
  </si>
  <si>
    <t>SAI DO CHAO</t>
  </si>
  <si>
    <t>SÉRIES AMERICANAS</t>
  </si>
  <si>
    <t>PLANETA EXTREMO</t>
  </si>
  <si>
    <t>MINISSÉRIE</t>
  </si>
  <si>
    <t>SHQ1</t>
  </si>
  <si>
    <t>PROFISSAO REPORTER</t>
  </si>
  <si>
    <t>SCOM</t>
  </si>
  <si>
    <t>SESSÃO COMÉDIA</t>
  </si>
  <si>
    <t>SEXO E AS NEGAS</t>
  </si>
  <si>
    <t>VIA BRASIL</t>
  </si>
  <si>
    <t>VBRA</t>
  </si>
  <si>
    <t>ZORRA</t>
  </si>
  <si>
    <t>É DE CASA</t>
  </si>
  <si>
    <t>CASA</t>
  </si>
  <si>
    <t xml:space="preserve">    </t>
  </si>
  <si>
    <t>E DE CASA</t>
  </si>
  <si>
    <t>Nome da Tabela de Preços, CLICAR E PUXAR PARA ATUALIZAR!</t>
  </si>
  <si>
    <t>ZZZZ</t>
  </si>
  <si>
    <t>###### ULTIMA LINHA PARA PROGRAMAS ######</t>
  </si>
  <si>
    <t>HORA UM CONT</t>
  </si>
  <si>
    <t>SEM PROGRAMACAO</t>
  </si>
  <si>
    <t>SHOW DA VIRADA</t>
  </si>
  <si>
    <t>RAÍZES</t>
  </si>
  <si>
    <t>RETROSPECTIVA</t>
  </si>
  <si>
    <t>ROBERTO CARLOS</t>
  </si>
  <si>
    <t>ZERO</t>
  </si>
  <si>
    <t>SUPERSERIE</t>
  </si>
  <si>
    <t>BIAL</t>
  </si>
  <si>
    <t>CONVERSA COM BIAL</t>
  </si>
  <si>
    <t>VOIC</t>
  </si>
  <si>
    <t>ZERO 1</t>
  </si>
  <si>
    <t>GLOBO RURAL</t>
  </si>
  <si>
    <t>SHOW DE DOMINGO VESPERTINO</t>
  </si>
  <si>
    <t>SHOW DE TERCA FEIRA I</t>
  </si>
  <si>
    <t>SHOW DE QUINTA FEIRA I</t>
  </si>
  <si>
    <t>SHOW DE QUINTA FEIRA II</t>
  </si>
  <si>
    <t>SHOW DE QUINTA FEIRA III</t>
  </si>
  <si>
    <t>SHOW DE TERCA FEIRA II</t>
  </si>
  <si>
    <t>Fonte: Kantar Ibope Media. TR Standard. Tabela de Programação - Cachoeiro de Itapemirim. Caderno:  31/03/17 a 06/04/17. Dados Individuais (Rat%). NOTA: Valores médios do período analisado. *Valores projetados pelo produto da audiência e população projetada Atlas de Cobertura Globo.</t>
  </si>
  <si>
    <t>Fonte: Kantar Ibope Media. TR Standard. Tabela de Programação - Linhares. Caderno: 04 a 10/04/17. Dados Individuais (Rat%). NOTA: Valores médios do período analisado. *Valores projetados pelo produto da audiência e população projetada Atlas de Cobertura Globo.</t>
  </si>
  <si>
    <t>Fonte: Kantar Ibope Media. TR Standard. Tabela de Programação - Colatina. Caderno: 31/09/17 a 06/04/17. Dados Individuais (Rat%). NOTA: Valores médios do período analisado. *Valores projetados pelo produto da audiência e população projetada Atlas de Cobertura Globo.</t>
  </si>
  <si>
    <t>Fonte: Kantar Ibope Media. TR Standard. Tabela de Programação - Cachoeiro de Itapemirim. Caderno:  31/03/17 a 06/04/17 - Linhares. Caderno: 04 a 10/04/17 - Dados Individuais (Rat%). NOTA: Valores médios do período analisado. *Valores projetados pelo produto da audiência e população projetada Atlas de Cobertura Globo.</t>
  </si>
  <si>
    <t>Fonte: Kantar Ibope Media. TR Standard. Tabela de Programação - Cachoeiro de Itapemirim. Caderno:  31/03/17 a 06/04/17 - Colatina. Caderno: 31/09/17 a 06/04/17 - Dados Individuais (Rat%). NOTA: Valores médios do período analisado. *Valores projetados pelo produto da audiência e população projetada Atlas de Cobertura Globo.</t>
  </si>
  <si>
    <t>Fonte: Kantar Ibope Media. TR Standard. Tabela de Programação - Linhares. Caderno: 04 a 10/04/17 - Colatina. Caderno: 31/09/17 a 06/04/17 - Dados Individuais (Rat%). NOTA: Valores médios do período analisado. *Valores projetados pelo produto da audiência e população projetada Atlas de Cobertura Globo.</t>
  </si>
  <si>
    <t>TV Gazeta Noroeste</t>
  </si>
  <si>
    <t>Norte</t>
  </si>
  <si>
    <t>Noroeste</t>
  </si>
  <si>
    <t>Sul</t>
  </si>
  <si>
    <t>Na faixa horária da exibição do programa</t>
  </si>
  <si>
    <t>Audiência do Estrelas (que estava em exibição durante a pesquisa)</t>
  </si>
  <si>
    <t>Audiência na FH de cada programa</t>
  </si>
  <si>
    <t>Audiência: FH média de 2017</t>
  </si>
  <si>
    <t>Audiência: FH média de 2018</t>
  </si>
  <si>
    <t>SHOW DE SÁBADO</t>
  </si>
  <si>
    <t>SHOS</t>
  </si>
  <si>
    <t>Audiência de junho/18</t>
  </si>
  <si>
    <t>Audiência de julho/18 na FH de exibição do programa</t>
  </si>
  <si>
    <t>Audiência: FH da média de 2018</t>
  </si>
  <si>
    <t>Fonte: Kantar Ibope Media. TR Standard. Tabela de Programação - Grande Vitória - Ago/18 - Dados Individuais (Rat%). NOTA: Valores médios do período analisado. *Valores projetados pelo produto da audiência e população projetada Atlas de Cobertura Globo.</t>
  </si>
  <si>
    <t>Fonte: Kantar Ibope Media. TR Standard. Tabela de Programação - Grande Vitória - Ago/18 - Cachoeiro de Itapemirim. Caderno:  31/03/17 a 06/04/17 - Dados Individuais (Rat%). NOTA: Valores médios do período analisado. *Valores projetados pelo produto da audiência e população projetada Atlas de Cobertura Globo.</t>
  </si>
  <si>
    <t>Fonte: Kantar Ibope Media. TR Standard. Tabela de Programação - Grande Vitória - Ago/18 - Linhares. Caderno: 04 a 10/04/17 - Dados Individuais (Rat%). NOTA: Valores médios do período analisado. *Valores projetados pelo produto da audiência e população projetada Atlas de Cobertura Globo.</t>
  </si>
  <si>
    <t>Fonte: Kantar Ibope Media. TR Standard. Tabela de Programação - Grande Vitória - Ago/18 - Colatina. Caderno: 31/09/17 a 06/04/17 - Dados Individuais (Rat%). NOTA: Valores médios do período analisado. *Valores projetados pelo produto da audiência e população projetada Atlas de Cobertura Globo.</t>
  </si>
  <si>
    <t>Fonte: Kantar Ibope Media. TR Standard. Tabela de Programação - Grande Vitória - Ago/18 - Linhares. Caderno: 04 a 10/04/17 - Colatina. Caderno: 31/09/17 a 06/04/17 - Dados Individuais (Rat%). NOTA: Valores médios do período analisado. *Valores projetados pelo produto da audiência e população projetada Atlas de Cobertura Globo.</t>
  </si>
  <si>
    <t>Fonte: Kantar Ibope Media. TR Standard. Tabela de Programação - Grande Vitória - Ago/18 - Linhares. Caderno: 04 a 10/04/17 - Cachoeiro de Itapemirim. Caderno:  31/03/17 a 06/04/17 - Dados Individuais (Rat%). NOTA: Valores médios do período analisado. *Valores projetados pelo produto da audiência e população projetada Atlas de Cobertura Globo.</t>
  </si>
  <si>
    <t>Fonte: Kantar Ibope Media. TR Standard. Tabela de Programação - Grande Vitória - Ago/18 - Cachoeiro de Itapemirim. Caderno:  31/03/17 a 06/04/17 - Colatina. Caderno: 31/09/17 a 06/04/17 - Dados Individuais (Rat%). NOTA: Valores médios do período analisado. *Valores projetados pelo produto da audiência e população projetada Atlas de Cobertura Globo.</t>
  </si>
  <si>
    <t>Fonte: Kantar Ibope Media. TR Standard. Tabela de Programação - Grande Vitória - Ago/18 - Colatina. Caderno: 31/09/17 a 06/04/17 - Cachoeiro de Itapemirim. Caderno:  31/03/17 a 06/04/17 - Dados Individuais (Rat%). NOTA: Valores médios do período analisado. *Valores projetados pelo produto da audiência e população projetada Atlas de Cobertura Globo.</t>
  </si>
  <si>
    <t>Fonte: Kantar Ibope Media. TR Standard. Tabela de Programação - Grande Vitória - Ago/18 - Dados Individuais (Rat%); Cachoeiro de Itapemirim, Caderno:  31/03/17 a 06/04/17, Linhares, Caderno: 04 a 10/04/17, Colatina, Caderno: 31/09/17 a 06/04/17. NOTA: Valores médios do período analisado. *Valores projetados pelo produto da audiência e população projetada Atlas de Cobertura Globo.</t>
  </si>
  <si>
    <t>Audiência do Show de Terça II</t>
  </si>
  <si>
    <t>TV Rio Sul</t>
  </si>
  <si>
    <t>AFILIADA REDE GLOBO</t>
  </si>
  <si>
    <t>TV RIOSUL LTDA
CNPJ 31.980.600/0001-97
RUA FRANCISCO TAVARES RESENDE, Nº 466 - JARDIM BRASÍLIA
RESENDE - RJ - CEP: 27.514-070</t>
  </si>
  <si>
    <t>Insc. Mun.:</t>
  </si>
  <si>
    <t>SIS.COM</t>
  </si>
  <si>
    <t>TIPO DE OPERAÇÃO</t>
  </si>
  <si>
    <t>NEGOCIAÇÃO Nº</t>
  </si>
  <si>
    <t>RV</t>
  </si>
  <si>
    <t>Cidade:</t>
  </si>
  <si>
    <t>Cep:</t>
  </si>
  <si>
    <t>SIGLA</t>
  </si>
  <si>
    <t>Duração Padrão:</t>
  </si>
  <si>
    <t>CLARISSA SOUZA</t>
  </si>
  <si>
    <t>ELIANA FURTADO</t>
  </si>
  <si>
    <t>GABRIEL MENDES</t>
  </si>
  <si>
    <t>JANAINA DINIZ</t>
  </si>
  <si>
    <t>RICARDO GORITO</t>
  </si>
  <si>
    <t>VIVIAN DIAS</t>
  </si>
  <si>
    <t>Mídia Convencional</t>
  </si>
  <si>
    <t>Patrocínio de Linha</t>
  </si>
  <si>
    <t>Projetos</t>
  </si>
  <si>
    <t>Eventos</t>
  </si>
  <si>
    <t>Merchandising</t>
  </si>
  <si>
    <t>Campanhas Temáticas</t>
  </si>
  <si>
    <t>Datas Promocionais</t>
  </si>
  <si>
    <t>Aniversários</t>
  </si>
  <si>
    <t>Emissão de faturamento</t>
  </si>
  <si>
    <t>Parcela</t>
  </si>
  <si>
    <t>Dias</t>
  </si>
  <si>
    <t>Proxima</t>
  </si>
  <si>
    <t>Imp. Tel.</t>
  </si>
  <si>
    <t>C.P.M.</t>
  </si>
  <si>
    <t>Unitário Tabela</t>
  </si>
  <si>
    <t>Total Tabela</t>
  </si>
  <si>
    <t>Acres.</t>
  </si>
  <si>
    <t>Título:</t>
  </si>
  <si>
    <t>Campanha:</t>
  </si>
  <si>
    <t>Contato/Telefone:</t>
  </si>
  <si>
    <t>Total</t>
  </si>
  <si>
    <t>Tp. Faturamento:</t>
  </si>
  <si>
    <t>FONTE: IBOPE - MEDIA WORKSTATION - VOLTA REDONDA - 17 a 23 de Maio de 2017</t>
  </si>
  <si>
    <t>Data / Assinatura Agência</t>
  </si>
  <si>
    <t>Data / Assinatura Cliente</t>
  </si>
  <si>
    <t>Data / Gerência Comercial</t>
  </si>
  <si>
    <t>LI E CONCORDO COM AS INFORMAÇÕES ABAIXO DESCRITAS:</t>
  </si>
  <si>
    <t>3) RECONHEÇO E PAGAREI A IMPORTÂNCIA NEGOCIADA. O NÃO PAGAMENTO TOTAL IMPLICARÁ NO BLOQUEIO DE CRÉDITO JUNTO AO VEÍCULO.</t>
  </si>
  <si>
    <t>4)A RESERVA DESTA MÍDIA É INCANCELÁVEL E INTRASFERÍVEL.</t>
  </si>
  <si>
    <t>5) TODO E QUALQUER COMERCIAL DE CLIENTE/ANUNCIANTE PRODUZIDO POR PRODUTORA CONTRATADA PELA TV, É DE DIREITO RESERVADO PARA EXIBIÇÃO APENAS NOS CANAIS DE VEICULAÇÃODA TV RIO SUL (TV E INTERNET)</t>
  </si>
  <si>
    <t>Quanto falta/sobra para o valor:</t>
  </si>
  <si>
    <r>
      <t xml:space="preserve">1) O </t>
    </r>
    <r>
      <rPr>
        <b/>
        <sz val="8"/>
        <rFont val="Arial"/>
        <family val="2"/>
      </rPr>
      <t>VALOR FATURADO</t>
    </r>
    <r>
      <rPr>
        <sz val="8"/>
        <rFont val="Arial"/>
        <family val="2"/>
      </rPr>
      <t xml:space="preserve"> SERÁ EMITIDO PELO VEÍCULO CONTRA O CLIENTE.</t>
    </r>
  </si>
  <si>
    <r>
      <t xml:space="preserve">2) SE O CLIENTE TIVER UMA AGÊNCIA DE PUBLICIDADE, O VALOR DE </t>
    </r>
    <r>
      <rPr>
        <b/>
        <sz val="8"/>
        <rFont val="Arial"/>
        <family val="2"/>
      </rPr>
      <t>DESCONTO PADRÃO</t>
    </r>
    <r>
      <rPr>
        <sz val="8"/>
        <rFont val="Arial"/>
        <family val="2"/>
      </rPr>
      <t xml:space="preserve"> SERÁ FATURADO PELA AGÊNCIA CONTRA O CLIENTE. (REMUNERAÇÃO DA AGÊNCIA - ITEM 1.11 DAS NORMAS PADRÃO DA ATIVIDADE PUBLICITÁRIA)</t>
    </r>
  </si>
  <si>
    <t>AG: 3388</t>
  </si>
  <si>
    <t>BANCO ITAÚ</t>
  </si>
  <si>
    <t>DADOS DEPÓSITO</t>
  </si>
  <si>
    <t>BOM DIA RIO</t>
  </si>
  <si>
    <t>RJTV 1ª EDIÇÃO</t>
  </si>
  <si>
    <t>VÍDEO SHOW</t>
  </si>
  <si>
    <t>NOVELA 18 HORAS</t>
  </si>
  <si>
    <t>RJTV 2ª EDIÇÃO</t>
  </si>
  <si>
    <t>NOVELA 19 HORAS</t>
  </si>
  <si>
    <t>NOVELA 20 HORAS</t>
  </si>
  <si>
    <t>SHOW DE TERÇA I</t>
  </si>
  <si>
    <t>SHOW DE TERÇA II</t>
  </si>
  <si>
    <t>FUTEBOL (QUA.)</t>
  </si>
  <si>
    <t>SHOW DE QUINTA I</t>
  </si>
  <si>
    <t xml:space="preserve">SHOW DE QUINTA II </t>
  </si>
  <si>
    <t>GLOBO REPÓRTER</t>
  </si>
  <si>
    <t>SHOW DE SEXTA II</t>
  </si>
  <si>
    <t>SAM4</t>
  </si>
  <si>
    <t>SÉRIE DE QUARTA-FEIRA</t>
  </si>
  <si>
    <t>SAM5</t>
  </si>
  <si>
    <t>SÉRIE DE QUINTA-FEIRA</t>
  </si>
  <si>
    <t>RIRE</t>
  </si>
  <si>
    <t>REVISTA</t>
  </si>
  <si>
    <t>PGUE</t>
  </si>
  <si>
    <t>PLUGUE</t>
  </si>
  <si>
    <t>ZORRA TOTAL</t>
  </si>
  <si>
    <t>GLCO</t>
  </si>
  <si>
    <t>GLOBO COMUNIDADE</t>
  </si>
  <si>
    <t>P. EMPRESAS / G. NEGÓC.</t>
  </si>
  <si>
    <t>SHOW DE DOMINGO VESP.</t>
  </si>
  <si>
    <t>FUTEBOL (DOM.)</t>
  </si>
  <si>
    <t>SHOD</t>
  </si>
  <si>
    <t>SHOW DE DOMINGO NOT.</t>
  </si>
  <si>
    <t>BIGB</t>
  </si>
  <si>
    <t>FNAC</t>
  </si>
  <si>
    <t>FESTIVAL NACIONAL</t>
  </si>
  <si>
    <t>MINI</t>
  </si>
  <si>
    <t>EFCI</t>
  </si>
  <si>
    <t>CINEMA ESPECIAL</t>
  </si>
  <si>
    <t>EFCR</t>
  </si>
  <si>
    <t>ROBERTO CARLOS ESPECIAL</t>
  </si>
  <si>
    <t>EFRE</t>
  </si>
  <si>
    <t>EFPN</t>
  </si>
  <si>
    <t>PREMIER NACIONAL</t>
  </si>
  <si>
    <t>REVE</t>
  </si>
  <si>
    <t>Geral</t>
  </si>
  <si>
    <t>Desconto Padrão AG.:</t>
  </si>
  <si>
    <t>Negociação Média:</t>
  </si>
  <si>
    <t>EMPREENDER</t>
  </si>
  <si>
    <t>RJTV 1A EDICAO</t>
  </si>
  <si>
    <t>RJTV 2A EDICAO</t>
  </si>
  <si>
    <t>COMO SERÁ</t>
  </si>
  <si>
    <t>VíDEO SHOW</t>
  </si>
  <si>
    <t>A GRANDE FAMÍLIA</t>
  </si>
  <si>
    <t>FAMI</t>
  </si>
  <si>
    <t>SHOW DE TERCA FEIRA 2</t>
  </si>
  <si>
    <t>SHOW DE QUINTA II</t>
  </si>
  <si>
    <t>SHOW DE QUINTA FEIRA 2</t>
  </si>
  <si>
    <t>BIG BROTHER BRASIL</t>
  </si>
  <si>
    <t>FUTEBOL (SAB.)</t>
  </si>
  <si>
    <t>Tp. Mídia:</t>
  </si>
  <si>
    <t>Contato TV</t>
  </si>
  <si>
    <t>Bancos</t>
  </si>
  <si>
    <t>BANCO CAIXA</t>
  </si>
  <si>
    <t>BANCO SANTANDER</t>
  </si>
  <si>
    <t>AG: 0131-7</t>
  </si>
  <si>
    <t xml:space="preserve"> C/C: 4620-5</t>
  </si>
  <si>
    <t>BANCO DO BRASIL</t>
  </si>
  <si>
    <t>AG: 9185</t>
  </si>
  <si>
    <t xml:space="preserve"> C/C: 01579-0</t>
  </si>
  <si>
    <t>BANCO BRADESCO</t>
  </si>
  <si>
    <t>AG: 0189</t>
  </si>
  <si>
    <t>OP: 003 C/C:2000-5</t>
  </si>
  <si>
    <t>AG: 3265</t>
  </si>
  <si>
    <t xml:space="preserve"> C/C: 26725-2</t>
  </si>
  <si>
    <t xml:space="preserve"> C/C: 13000440-2</t>
  </si>
  <si>
    <t>6) CONCORDO COM O PAGAMENTO DO SERVIÇO DE ENTREGA DIGITAL DE COMERCIAIS ATRAVÉS DOS PLAYERS AUTORIZADOS PELA REDE GLOBO NO VALOR DE R$ 230,00 POR TITULO DE FILME, QUE SERÁ FATURADO AUTOMATICAMENTE AO FINAL DO MÊS APÓS FINALIZAR O TOTAL DE MATERIAIS ENTREGUES NO PERÍODO.</t>
  </si>
  <si>
    <t xml:space="preserve">      LISTA DE PREÇOS</t>
  </si>
  <si>
    <t>DIA</t>
  </si>
  <si>
    <t>GÊNERO</t>
  </si>
  <si>
    <t>PROGRAMAS</t>
  </si>
  <si>
    <t>2ª/6ª</t>
  </si>
  <si>
    <t>JORNALISMO</t>
  </si>
  <si>
    <t>FEMININO</t>
  </si>
  <si>
    <t>SAÚDE</t>
  </si>
  <si>
    <t>AUDITÓRIO</t>
  </si>
  <si>
    <t>2ª/Sáb.</t>
  </si>
  <si>
    <t>ESPORTE</t>
  </si>
  <si>
    <t>SHOW</t>
  </si>
  <si>
    <t>FILME</t>
  </si>
  <si>
    <t>NOVELA</t>
  </si>
  <si>
    <t>SÉRIE</t>
  </si>
  <si>
    <t>-</t>
  </si>
  <si>
    <t>2ª F</t>
  </si>
  <si>
    <t>3ª F</t>
  </si>
  <si>
    <t>4ª F</t>
  </si>
  <si>
    <t>FUTEBOL</t>
  </si>
  <si>
    <t>REPORTAGEM</t>
  </si>
  <si>
    <t>5ª F</t>
  </si>
  <si>
    <t>6ª F</t>
  </si>
  <si>
    <t>ENTREVISTA</t>
  </si>
  <si>
    <t>Sáb.</t>
  </si>
  <si>
    <t>EDUCATIVO</t>
  </si>
  <si>
    <t>HUMORÍSTICO</t>
  </si>
  <si>
    <t>Dom</t>
  </si>
  <si>
    <t>Dom.</t>
  </si>
  <si>
    <t>RURAL</t>
  </si>
  <si>
    <t>PROGRAMAÇÃO SUJEITA A ALTERAÇÕES</t>
  </si>
  <si>
    <t>FONTE: CENTRAL GLOBO DE PROGRAMAÇÃO</t>
  </si>
  <si>
    <t>FUTEBOL: Custo diferenciado para jogos amistosos da seleção brasileira. Consulte o Atendimento Comercial.</t>
  </si>
  <si>
    <t>COMERCIAL DE 45"=(COMERCIAL DE 30" x 1,50)</t>
  </si>
  <si>
    <t>FGGD</t>
  </si>
  <si>
    <t>FGGS</t>
  </si>
  <si>
    <t>FGGQ</t>
  </si>
  <si>
    <t>FUTEBOL (SELEÇÃO BRASILEIRA)</t>
  </si>
  <si>
    <t>EMRS</t>
  </si>
  <si>
    <t>SABORES DAQUI</t>
  </si>
  <si>
    <t>SABO</t>
  </si>
  <si>
    <t>ALTF</t>
  </si>
  <si>
    <t>ALTO FALANTE</t>
  </si>
  <si>
    <t>BORA LÁ</t>
  </si>
  <si>
    <t>BORA</t>
  </si>
  <si>
    <t>RETROSPECTIVA RIO SUL</t>
  </si>
  <si>
    <t>RETR</t>
  </si>
  <si>
    <t>FGGB</t>
  </si>
  <si>
    <t>SALA</t>
  </si>
  <si>
    <t>RIO SUL.DOC</t>
  </si>
  <si>
    <t>RSDC</t>
  </si>
  <si>
    <t>FBES</t>
  </si>
  <si>
    <t>SALA DE VISITA</t>
  </si>
  <si>
    <t>TOCA</t>
  </si>
  <si>
    <t>SÓ TOCA TOP</t>
  </si>
  <si>
    <t>COMERCIAL DE 10"=(COMERCIAL DE 30" x 0,45)</t>
  </si>
  <si>
    <t>ALB GRANDE FAMILIA</t>
  </si>
  <si>
    <t>AUTOMOBILISMO MAD</t>
  </si>
  <si>
    <t>BIG BROTHER BRASIL VES</t>
  </si>
  <si>
    <t>BOM DIA PRACA ANT</t>
  </si>
  <si>
    <t>BOM DIA RIO MAT</t>
  </si>
  <si>
    <t>CORUJAO CONT</t>
  </si>
  <si>
    <t>FESTIVAL ZORRA</t>
  </si>
  <si>
    <t>FLASH JORNALISMO GLOB VIVO NOT</t>
  </si>
  <si>
    <t>FLASH JORNALISMO GLOB VIVO VES</t>
  </si>
  <si>
    <t>FUTEBOL REGIONAL VES</t>
  </si>
  <si>
    <t>LOLLAPALOOZA MEL MOMETOS</t>
  </si>
  <si>
    <t>MINISSERIE</t>
  </si>
  <si>
    <t>SESSAO DE GALA</t>
  </si>
  <si>
    <t>SO TOCA TOP</t>
  </si>
  <si>
    <t>THE VOICE KIDS</t>
  </si>
  <si>
    <t>TODA FORMA AMAR APRES ESP</t>
  </si>
  <si>
    <t>VOIK</t>
  </si>
  <si>
    <t>EPRO</t>
  </si>
  <si>
    <t>ESCOLINHA DO PROFESSOR RAIMUNDO</t>
  </si>
  <si>
    <t>N20S</t>
  </si>
  <si>
    <t>NOVELA 20 HORAS SÁBADO</t>
  </si>
  <si>
    <t>TABELA DE PREÇOS - SETEMBRO A DEZEMBRO/19</t>
  </si>
  <si>
    <t>TABELA DE PREÇOS -ABRIL A AGOSTO/19</t>
  </si>
  <si>
    <t>TABELA VIGENTE: Setembro a Dezembro/19</t>
  </si>
  <si>
    <t>JOGA</t>
  </si>
  <si>
    <t>SE JOGA</t>
  </si>
  <si>
    <t>POPS</t>
  </si>
  <si>
    <t>POPSTAR</t>
  </si>
  <si>
    <t>MEST</t>
  </si>
  <si>
    <t>MESTRE DO SABOR</t>
  </si>
  <si>
    <t>SESSÃO ESPECIAL DE FILMES</t>
  </si>
  <si>
    <t>FESTEJA</t>
  </si>
  <si>
    <t>EFRC</t>
  </si>
  <si>
    <t>ESPECIAL AMIGOS</t>
  </si>
  <si>
    <t>EFAM</t>
  </si>
  <si>
    <t>EFCE</t>
  </si>
  <si>
    <t>EFRA</t>
  </si>
  <si>
    <t>A GENTE RIU ASSIM</t>
  </si>
  <si>
    <t>FTEJ</t>
  </si>
  <si>
    <t>APRE</t>
  </si>
  <si>
    <t>A PRESEPADA</t>
  </si>
  <si>
    <t>EFSC</t>
  </si>
  <si>
    <t>SONHO DE CRIANÇA</t>
  </si>
  <si>
    <t>FUTEBOL SELEÇÃO BRASILEIRA</t>
  </si>
  <si>
    <t>FUTEBOL (SÁB)</t>
  </si>
  <si>
    <t>FANO</t>
  </si>
  <si>
    <t>FESTIVAL ANO NOVO</t>
  </si>
  <si>
    <t>COMP</t>
  </si>
  <si>
    <t>O AUTO DA COMPADECIDA</t>
  </si>
  <si>
    <t>MADB</t>
  </si>
  <si>
    <t>MADIBA</t>
  </si>
  <si>
    <t>CINE</t>
  </si>
  <si>
    <t>CINEMA ESPECIAL JANEIRO</t>
  </si>
  <si>
    <t>N18S</t>
  </si>
  <si>
    <t>NOVELA 18 HORAS SÁBADO</t>
  </si>
  <si>
    <t>PT2S</t>
  </si>
  <si>
    <t>RJTV 2ª EDIÇÃO SÁBADO</t>
  </si>
  <si>
    <t>N19S</t>
  </si>
  <si>
    <t>NOVELA 19 HORAS SÁBADO</t>
  </si>
  <si>
    <t>JNAS</t>
  </si>
  <si>
    <t>JORNAL NACIONAL SÁBADO</t>
  </si>
  <si>
    <t>Seg/Dom</t>
  </si>
  <si>
    <t>zzzz</t>
  </si>
  <si>
    <t>fim</t>
  </si>
  <si>
    <t>Contato da Emp. / e-mail:</t>
  </si>
  <si>
    <t>EDUARDO CUNHA NETO</t>
  </si>
  <si>
    <t>RUBENS FERREIRA DA SILVA</t>
  </si>
  <si>
    <t>SIMONE DA SILVA FERREIRA</t>
  </si>
  <si>
    <t>THALITA DE FREITAS DE OLIVEIRA VIEIRA</t>
  </si>
  <si>
    <t>FORA</t>
  </si>
  <si>
    <t>FORA DE HORA</t>
  </si>
  <si>
    <t>MEPR</t>
  </si>
  <si>
    <t>Desconto:</t>
  </si>
  <si>
    <t>CORO</t>
  </si>
  <si>
    <t>COMBATE AO CORONAVIRUS</t>
  </si>
  <si>
    <t>EMPS</t>
  </si>
  <si>
    <t>P. EMPRESAS / G. NEGÓC. (REPRISE)</t>
  </si>
  <si>
    <r>
      <t xml:space="preserve">SHOW: Antes de negociar mídia, confirmar valor com MKT ou OPEC. Valor variável. </t>
    </r>
    <r>
      <rPr>
        <sz val="9"/>
        <color rgb="FFFF0000"/>
        <rFont val="Segoe UI"/>
        <family val="2"/>
      </rPr>
      <t>ATUALIZADO:  20/04/2020</t>
    </r>
  </si>
  <si>
    <t>Versão: 6.2</t>
  </si>
  <si>
    <t>JANEIRO A JUNHO/20</t>
  </si>
  <si>
    <t>TABELA VIGENTE: Janeiro a Junho/20</t>
  </si>
  <si>
    <t>RECA</t>
  </si>
  <si>
    <t>RECEITAS ESPECIAIS DA ANA MARIA BRAGA</t>
  </si>
  <si>
    <t>COPA RIO SUL DE FUTSAL - REVIVENDO AS REPRISES</t>
  </si>
  <si>
    <t>FUTS</t>
  </si>
  <si>
    <t>5AE</t>
  </si>
  <si>
    <t>5VB</t>
  </si>
  <si>
    <t>5VP</t>
  </si>
  <si>
    <t>7VB</t>
  </si>
  <si>
    <t>7AE</t>
  </si>
  <si>
    <t>7VP</t>
  </si>
  <si>
    <t>5"VB</t>
  </si>
  <si>
    <t>5"AE</t>
  </si>
  <si>
    <t>5"VP</t>
  </si>
  <si>
    <t>7"VB</t>
  </si>
  <si>
    <t>7"AE</t>
  </si>
  <si>
    <t>7"VP</t>
  </si>
  <si>
    <t>7"IN</t>
  </si>
  <si>
    <t>5"IN</t>
  </si>
  <si>
    <t>5IN</t>
  </si>
  <si>
    <t>7IN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</si>
</sst>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43" formatCode="_-* #,##0.00_-;\-* #,##0.00_-;_-* &quot;-&quot;??_-;_-@_-"/>
    <numFmt numFmtId="164" formatCode="_(* #,##0.00_);_(* \(#,##0.00\);_(* \-??_);_(@_)"/>
    <numFmt numFmtId="165" formatCode="_-* #,##0.00_-;\-* #,##0.00_-;_-* \-??_-;_-@_-"/>
    <numFmt numFmtId="166" formatCode="_-* #,##0_-;\-* #,##0_-;_-* \-??_-;_-@_-"/>
    <numFmt numFmtId="167" formatCode="_-&quot;R$&quot;* #,##0.00_-;&quot;-R$&quot;* #,##0.00_-;_-&quot;R$&quot;* \-??_-;_-@_-"/>
    <numFmt numFmtId="168" formatCode="_(* #,##0_);_(* \(#,##0\);_(* \-??_);_(@_)"/>
    <numFmt numFmtId="169" formatCode="#,##0.0"/>
    <numFmt numFmtId="170" formatCode="#,###"/>
    <numFmt numFmtId="171" formatCode="00"/>
    <numFmt numFmtId="172" formatCode="#,##0.00\ ;[Red]\(#,##0.00\)"/>
    <numFmt numFmtId="173" formatCode="_-* #,##0.0_-;\-* #,##0.0_-;_-* &quot;-&quot;?_-;_-@_-"/>
    <numFmt numFmtId="174" formatCode="* #,##0.00\ ;* \(#,##0.00\);* \-#\ ;@\ "/>
    <numFmt numFmtId="175" formatCode="mm/yy"/>
  </numFmts>
  <fonts count="78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"/>
      <name val="Times New Roman"/>
      <family val="1"/>
    </font>
    <font>
      <sz val="8"/>
      <color indexed="8"/>
      <name val="Times New Roman"/>
      <family val="1"/>
    </font>
    <font>
      <b/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u/>
      <sz val="8"/>
      <color indexed="12"/>
      <name val="Arial"/>
      <family val="2"/>
    </font>
    <font>
      <sz val="9"/>
      <name val="Arial"/>
      <family val="2"/>
    </font>
    <font>
      <sz val="8"/>
      <color indexed="8"/>
      <name val="Arial"/>
      <family val="2"/>
    </font>
    <font>
      <sz val="8"/>
      <color indexed="32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9"/>
      <name val="Arial"/>
      <family val="2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indexed="39"/>
      <name val="Arial"/>
      <family val="2"/>
    </font>
    <font>
      <b/>
      <sz val="12"/>
      <color rgb="FFFF0000"/>
      <name val="Calibri"/>
      <family val="2"/>
      <scheme val="minor"/>
    </font>
    <font>
      <b/>
      <sz val="9"/>
      <color indexed="23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b/>
      <sz val="14"/>
      <color rgb="FF003399"/>
      <name val="Arial"/>
      <family val="2"/>
    </font>
    <font>
      <b/>
      <sz val="12"/>
      <color indexed="8"/>
      <name val="Arial"/>
      <family val="2"/>
    </font>
    <font>
      <sz val="11"/>
      <name val="Arial"/>
      <family val="2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20"/>
      <color rgb="FF003399"/>
      <name val="Arial"/>
      <family val="2"/>
    </font>
    <font>
      <b/>
      <sz val="11"/>
      <color rgb="FF003399"/>
      <name val="Arial"/>
      <family val="2"/>
    </font>
    <font>
      <b/>
      <sz val="12"/>
      <color rgb="FF003399"/>
      <name val="Arial"/>
      <family val="2"/>
    </font>
    <font>
      <u/>
      <sz val="11"/>
      <color indexed="12"/>
      <name val="Arial"/>
      <family val="2"/>
    </font>
    <font>
      <b/>
      <sz val="11"/>
      <color indexed="12"/>
      <name val="Arial"/>
      <family val="2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sz val="9"/>
      <color rgb="FFFF0000"/>
      <name val="Calibri"/>
      <family val="2"/>
      <scheme val="minor"/>
    </font>
    <font>
      <b/>
      <i/>
      <sz val="10"/>
      <color theme="1"/>
      <name val="Arial"/>
      <family val="2"/>
    </font>
    <font>
      <b/>
      <i/>
      <sz val="10"/>
      <name val="Arial"/>
      <family val="2"/>
    </font>
    <font>
      <sz val="11"/>
      <color rgb="FFFF000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theme="0"/>
      <name val="Calibri"/>
      <family val="2"/>
      <scheme val="minor"/>
    </font>
    <font>
      <sz val="9"/>
      <color theme="1"/>
      <name val="Arial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9"/>
      <color theme="0"/>
      <name val="Arial"/>
      <family val="2"/>
    </font>
    <font>
      <sz val="10"/>
      <color theme="0"/>
      <name val="Arial"/>
      <family val="2"/>
    </font>
    <font>
      <sz val="10"/>
      <name val="Times New Roman"/>
      <family val="1"/>
    </font>
    <font>
      <b/>
      <sz val="8"/>
      <color rgb="FF002060"/>
      <name val="Segoe UI"/>
      <family val="2"/>
    </font>
    <font>
      <sz val="9"/>
      <name val="Segoe UI"/>
      <family val="2"/>
    </font>
    <font>
      <b/>
      <sz val="9"/>
      <color rgb="FF000000"/>
      <name val="Segoe UI"/>
      <family val="2"/>
    </font>
    <font>
      <b/>
      <sz val="9"/>
      <name val="Segoe UI"/>
      <family val="2"/>
    </font>
    <font>
      <b/>
      <sz val="9"/>
      <color rgb="FFFF0000"/>
      <name val="Segoe UI"/>
      <family val="2"/>
    </font>
    <font>
      <u/>
      <sz val="9"/>
      <name val="Arial"/>
      <family val="2"/>
    </font>
    <font>
      <b/>
      <sz val="11"/>
      <color theme="0"/>
      <name val="Arial"/>
      <family val="2"/>
    </font>
    <font>
      <sz val="9"/>
      <color rgb="FFFF0000"/>
      <name val="Segoe UI"/>
      <family val="2"/>
    </font>
    <font>
      <b/>
      <sz val="10"/>
      <name val="Segoe UI"/>
      <family val="2"/>
    </font>
    <font>
      <sz val="11"/>
      <name val="Segoe UI"/>
      <family val="2"/>
    </font>
    <font>
      <sz val="11"/>
      <color rgb="FF000000"/>
      <name val="Segoe UI"/>
      <family val="2"/>
    </font>
    <font>
      <b/>
      <sz val="9"/>
      <color rgb="FF336666"/>
      <name val="Segoe UI"/>
      <family val="2"/>
    </font>
    <font>
      <sz val="11"/>
      <color rgb="FFFF0000"/>
      <name val="Segoe UI"/>
      <family val="2"/>
    </font>
    <font>
      <b/>
      <sz val="10"/>
      <color theme="0"/>
      <name val="Segoe UI"/>
      <family val="2"/>
    </font>
    <font>
      <b/>
      <sz val="22"/>
      <color theme="0"/>
      <name val="Segoe UI"/>
      <family val="2"/>
    </font>
    <font>
      <sz val="8"/>
      <color rgb="FF000000"/>
      <name val="Arial"/>
      <family val="2"/>
    </font>
    <font>
      <sz val="8"/>
      <color rgb="FF0000FF"/>
      <name val="Arial"/>
      <family val="2"/>
    </font>
    <font>
      <b/>
      <sz val="14"/>
      <color rgb="FFFF0000"/>
      <name val="Arial"/>
      <family val="2"/>
    </font>
    <font>
      <b/>
      <sz val="9"/>
      <color theme="1"/>
      <name val="Segoe UI"/>
      <family val="2"/>
    </font>
    <font>
      <sz val="9"/>
      <color rgb="FF7030A0"/>
      <name val="Segoe UI"/>
      <family val="2"/>
    </font>
    <font>
      <sz val="9"/>
      <color rgb="FF737881"/>
      <name val="Arial"/>
      <family val="2"/>
    </font>
  </fonts>
  <fills count="4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indexed="26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DF67A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EF99C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26"/>
      </patternFill>
    </fill>
    <fill>
      <patternFill patternType="solid">
        <fgColor theme="0" tint="-4.9989318521683403E-2"/>
        <bgColor rgb="FFFFFFC0"/>
      </patternFill>
    </fill>
    <fill>
      <patternFill patternType="solid">
        <fgColor rgb="FF69FFFF"/>
        <bgColor rgb="FFCCFFFF"/>
      </patternFill>
    </fill>
    <fill>
      <patternFill patternType="solid">
        <fgColor rgb="FFC0C0C0"/>
        <bgColor rgb="FF95B3D7"/>
      </patternFill>
    </fill>
    <fill>
      <patternFill patternType="solid">
        <fgColor rgb="FF00FFFF"/>
        <bgColor rgb="FF00FFFF"/>
      </patternFill>
    </fill>
    <fill>
      <patternFill patternType="solid">
        <fgColor rgb="FFFFFF99"/>
        <bgColor rgb="FFFFFFC0"/>
      </patternFill>
    </fill>
    <fill>
      <patternFill patternType="solid">
        <fgColor rgb="FFE3E3E3"/>
        <bgColor rgb="FFCCFFCC"/>
      </patternFill>
    </fill>
    <fill>
      <patternFill patternType="solid">
        <fgColor theme="1"/>
        <bgColor indexed="64"/>
      </patternFill>
    </fill>
    <fill>
      <patternFill patternType="solid">
        <fgColor rgb="FFFFFFFF"/>
        <bgColor rgb="FFFFFFC0"/>
      </patternFill>
    </fill>
    <fill>
      <patternFill patternType="solid">
        <fgColor rgb="FFFF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EDA"/>
        <bgColor indexed="64"/>
      </patternFill>
    </fill>
    <fill>
      <patternFill patternType="solid">
        <fgColor rgb="FFF8FEDA"/>
        <bgColor indexed="26"/>
      </patternFill>
    </fill>
    <fill>
      <patternFill patternType="solid">
        <fgColor rgb="FFFFFFB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7030A0"/>
        <bgColor rgb="FF9999FF"/>
      </patternFill>
    </fill>
  </fills>
  <borders count="1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8"/>
      </top>
      <bottom/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/>
      <right style="hair">
        <color indexed="8"/>
      </right>
      <top style="hair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 style="thin">
        <color indexed="8"/>
      </left>
      <right style="hair">
        <color indexed="8"/>
      </right>
      <top style="thin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thin">
        <color indexed="8"/>
      </top>
      <bottom style="hair">
        <color indexed="8"/>
      </bottom>
      <diagonal/>
    </border>
    <border>
      <left/>
      <right style="hair">
        <color indexed="8"/>
      </right>
      <top style="thin">
        <color indexed="8"/>
      </top>
      <bottom style="hair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hair">
        <color indexed="8"/>
      </bottom>
      <diagonal/>
    </border>
    <border>
      <left style="thin">
        <color indexed="8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/>
      <top style="thin">
        <color indexed="8"/>
      </top>
      <bottom style="hair">
        <color indexed="8"/>
      </bottom>
      <diagonal/>
    </border>
    <border>
      <left style="hair">
        <color indexed="8"/>
      </left>
      <right/>
      <top style="hair">
        <color indexed="8"/>
      </top>
      <bottom style="thin">
        <color indexed="8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indexed="8"/>
      </right>
      <top style="thin">
        <color indexed="8"/>
      </top>
      <bottom/>
      <diagonal/>
    </border>
    <border>
      <left/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/>
      <top style="hair">
        <color indexed="8"/>
      </top>
      <bottom/>
      <diagonal/>
    </border>
    <border>
      <left style="thin">
        <color indexed="8"/>
      </left>
      <right style="thin">
        <color indexed="8"/>
      </right>
      <top style="hair">
        <color indexed="8"/>
      </top>
      <bottom/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hair">
        <color indexed="8"/>
      </right>
      <top style="thin">
        <color indexed="8"/>
      </top>
      <bottom style="thin">
        <color indexed="8"/>
      </bottom>
      <diagonal/>
    </border>
    <border>
      <left style="hair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indexed="8"/>
      </left>
      <right style="hair">
        <color indexed="8"/>
      </right>
      <top style="thin">
        <color auto="1"/>
      </top>
      <bottom style="thin">
        <color auto="1"/>
      </bottom>
      <diagonal/>
    </border>
    <border>
      <left style="hair">
        <color indexed="8"/>
      </left>
      <right/>
      <top style="thin">
        <color auto="1"/>
      </top>
      <bottom style="thin">
        <color auto="1"/>
      </bottom>
      <diagonal/>
    </border>
    <border>
      <left/>
      <right style="hair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/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8"/>
      </bottom>
      <diagonal/>
    </border>
    <border>
      <left style="thin">
        <color indexed="8"/>
      </left>
      <right/>
      <top style="thin">
        <color indexed="64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8"/>
      </bottom>
      <diagonal/>
    </border>
    <border>
      <left/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64"/>
      </left>
      <right/>
      <top/>
      <bottom style="thin">
        <color indexed="8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hair">
        <color indexed="8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indexed="64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thin">
        <color indexed="64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indexed="64"/>
      </right>
      <top style="thin">
        <color indexed="64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thin">
        <color indexed="64"/>
      </bottom>
      <diagonal/>
    </border>
    <border>
      <left/>
      <right style="thin">
        <color indexed="64"/>
      </right>
      <top style="hair">
        <color theme="1" tint="0.499984740745262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theme="1" tint="0.499984740745262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hair">
        <color indexed="8"/>
      </bottom>
      <diagonal/>
    </border>
    <border>
      <left style="thin">
        <color indexed="8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/>
      <diagonal/>
    </border>
    <border>
      <left style="thin">
        <color indexed="8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64"/>
      </right>
      <top/>
      <bottom style="hair">
        <color indexed="8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hair">
        <color theme="1" tint="0.499984740745262"/>
      </top>
      <bottom style="thin">
        <color indexed="64"/>
      </bottom>
      <diagonal/>
    </border>
    <border>
      <left/>
      <right style="hair">
        <color indexed="8"/>
      </right>
      <top style="thin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/>
      <bottom style="thin">
        <color indexed="8"/>
      </bottom>
      <diagonal/>
    </border>
  </borders>
  <cellStyleXfs count="50">
    <xf numFmtId="0" fontId="0" fillId="0" borderId="0"/>
    <xf numFmtId="49" fontId="11" fillId="2" borderId="1" applyProtection="0">
      <alignment horizontal="left" vertical="top"/>
    </xf>
    <xf numFmtId="0" fontId="12" fillId="3" borderId="2" applyNumberFormat="0" applyProtection="0">
      <alignment horizontal="right" vertical="top"/>
    </xf>
    <xf numFmtId="4" fontId="12" fillId="3" borderId="2" applyProtection="0">
      <alignment horizontal="right" vertical="top"/>
    </xf>
    <xf numFmtId="49" fontId="12" fillId="4" borderId="2" applyProtection="0">
      <alignment horizontal="left" vertical="top"/>
    </xf>
    <xf numFmtId="0" fontId="12" fillId="4" borderId="2" applyNumberFormat="0" applyProtection="0">
      <alignment horizontal="right" vertical="top"/>
    </xf>
    <xf numFmtId="4" fontId="12" fillId="4" borderId="2" applyProtection="0">
      <alignment horizontal="right" vertical="top"/>
    </xf>
    <xf numFmtId="49" fontId="11" fillId="2" borderId="3" applyProtection="0">
      <alignment horizontal="left" vertical="top"/>
    </xf>
    <xf numFmtId="49" fontId="11" fillId="2" borderId="3" applyProtection="0">
      <alignment horizontal="left" vertical="top"/>
    </xf>
    <xf numFmtId="49" fontId="11" fillId="2" borderId="4" applyProtection="0">
      <alignment horizontal="left" vertical="top" wrapText="1"/>
    </xf>
    <xf numFmtId="49" fontId="11" fillId="2" borderId="5" applyProtection="0">
      <alignment horizontal="left" vertical="top"/>
    </xf>
    <xf numFmtId="49" fontId="11" fillId="2" borderId="6" applyProtection="0">
      <alignment horizontal="left" vertical="top"/>
    </xf>
    <xf numFmtId="49" fontId="11" fillId="2" borderId="6" applyProtection="0">
      <alignment horizontal="left" vertical="top"/>
    </xf>
    <xf numFmtId="49" fontId="12" fillId="3" borderId="2" applyProtection="0">
      <alignment horizontal="left" vertical="top"/>
    </xf>
    <xf numFmtId="49" fontId="12" fillId="3" borderId="2" applyProtection="0">
      <alignment horizontal="right" vertical="top"/>
    </xf>
    <xf numFmtId="49" fontId="12" fillId="3" borderId="2" applyProtection="0">
      <alignment horizontal="left" vertical="top"/>
    </xf>
    <xf numFmtId="0" fontId="9" fillId="0" borderId="0" applyNumberFormat="0" applyFill="0" applyBorder="0" applyAlignment="0" applyProtection="0"/>
    <xf numFmtId="167" fontId="13" fillId="0" borderId="0" applyFill="0" applyBorder="0" applyAlignment="0" applyProtection="0"/>
    <xf numFmtId="9" fontId="13" fillId="0" borderId="0" applyFill="0" applyBorder="0" applyAlignment="0" applyProtection="0"/>
    <xf numFmtId="165" fontId="13" fillId="0" borderId="0" applyFill="0" applyBorder="0" applyAlignment="0" applyProtection="0"/>
    <xf numFmtId="49" fontId="11" fillId="2" borderId="40" applyProtection="0">
      <alignment horizontal="left" vertical="top"/>
    </xf>
    <xf numFmtId="49" fontId="11" fillId="2" borderId="6" applyProtection="0">
      <alignment horizontal="left" vertical="top"/>
    </xf>
    <xf numFmtId="167" fontId="13" fillId="0" borderId="0" applyFill="0" applyBorder="0" applyAlignment="0" applyProtection="0"/>
    <xf numFmtId="0" fontId="13" fillId="0" borderId="0"/>
    <xf numFmtId="0" fontId="3" fillId="0" borderId="0"/>
    <xf numFmtId="9" fontId="13" fillId="0" borderId="0" applyFill="0" applyBorder="0" applyAlignment="0" applyProtection="0"/>
    <xf numFmtId="9" fontId="3" fillId="0" borderId="0" applyFont="0" applyFill="0" applyBorder="0" applyAlignment="0" applyProtection="0"/>
    <xf numFmtId="165" fontId="13" fillId="0" borderId="0" applyFill="0" applyBorder="0" applyAlignment="0" applyProtection="0"/>
    <xf numFmtId="4" fontId="23" fillId="5" borderId="42" applyProtection="0">
      <alignment horizontal="right" vertical="top"/>
    </xf>
    <xf numFmtId="49" fontId="5" fillId="2" borderId="2" applyProtection="0">
      <alignment horizontal="center" vertical="top"/>
    </xf>
    <xf numFmtId="49" fontId="11" fillId="2" borderId="5" applyProtection="0">
      <alignment horizontal="left" vertical="top"/>
    </xf>
    <xf numFmtId="49" fontId="11" fillId="2" borderId="6" applyProtection="0">
      <alignment horizontal="left" vertical="top"/>
    </xf>
    <xf numFmtId="49" fontId="11" fillId="17" borderId="42" applyProtection="0">
      <alignment horizontal="left" vertical="top"/>
    </xf>
    <xf numFmtId="49" fontId="11" fillId="17" borderId="42" applyProtection="0">
      <alignment horizontal="right" vertical="top"/>
    </xf>
    <xf numFmtId="0" fontId="13" fillId="0" borderId="0"/>
    <xf numFmtId="0" fontId="2" fillId="0" borderId="0"/>
    <xf numFmtId="0" fontId="1" fillId="0" borderId="0"/>
    <xf numFmtId="172" fontId="56" fillId="0" borderId="0" applyBorder="0" applyProtection="0"/>
    <xf numFmtId="0" fontId="56" fillId="0" borderId="0"/>
    <xf numFmtId="174" fontId="56" fillId="0" borderId="0" applyBorder="0" applyProtection="0"/>
    <xf numFmtId="9" fontId="56" fillId="0" borderId="0" applyBorder="0" applyProtection="0"/>
    <xf numFmtId="49" fontId="72" fillId="34" borderId="121">
      <alignment horizontal="left" vertical="top"/>
    </xf>
    <xf numFmtId="49" fontId="72" fillId="34" borderId="119">
      <alignment horizontal="left" vertical="top"/>
    </xf>
    <xf numFmtId="49" fontId="72" fillId="34" borderId="122">
      <alignment horizontal="left" vertical="top" wrapText="1"/>
    </xf>
    <xf numFmtId="49" fontId="72" fillId="34" borderId="118">
      <alignment horizontal="left" vertical="top"/>
    </xf>
    <xf numFmtId="49" fontId="72" fillId="34" borderId="120">
      <alignment horizontal="left" vertical="top"/>
    </xf>
    <xf numFmtId="49" fontId="72" fillId="34" borderId="120">
      <alignment horizontal="left" vertical="top" indent="1"/>
    </xf>
    <xf numFmtId="4" fontId="72" fillId="33" borderId="123">
      <alignment horizontal="right" vertical="top"/>
    </xf>
    <xf numFmtId="4" fontId="72" fillId="35" borderId="123">
      <alignment horizontal="right" vertical="top"/>
    </xf>
    <xf numFmtId="4" fontId="73" fillId="36" borderId="123">
      <alignment horizontal="right" vertical="top"/>
    </xf>
  </cellStyleXfs>
  <cellXfs count="529">
    <xf numFmtId="0" fontId="0" fillId="0" borderId="0" xfId="0"/>
    <xf numFmtId="0" fontId="0" fillId="0" borderId="0" xfId="0" applyAlignment="1">
      <alignment horizontal="right"/>
    </xf>
    <xf numFmtId="164" fontId="0" fillId="0" borderId="0" xfId="0" applyNumberFormat="1"/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0" fillId="0" borderId="12" xfId="0" applyBorder="1"/>
    <xf numFmtId="0" fontId="0" fillId="0" borderId="10" xfId="0" applyBorder="1"/>
    <xf numFmtId="0" fontId="0" fillId="0" borderId="10" xfId="0" applyBorder="1" applyAlignment="1">
      <alignment horizontal="center"/>
    </xf>
    <xf numFmtId="166" fontId="0" fillId="0" borderId="0" xfId="19" applyNumberFormat="1" applyFont="1"/>
    <xf numFmtId="165" fontId="0" fillId="0" borderId="0" xfId="19" applyFont="1" applyAlignment="1">
      <alignment horizontal="right"/>
    </xf>
    <xf numFmtId="1" fontId="6" fillId="0" borderId="26" xfId="0" applyNumberFormat="1" applyFont="1" applyBorder="1" applyAlignment="1">
      <alignment horizontal="center"/>
    </xf>
    <xf numFmtId="1" fontId="6" fillId="0" borderId="27" xfId="0" applyNumberFormat="1" applyFont="1" applyBorder="1" applyAlignment="1">
      <alignment horizontal="center"/>
    </xf>
    <xf numFmtId="1" fontId="6" fillId="0" borderId="28" xfId="0" applyNumberFormat="1" applyFont="1" applyBorder="1" applyAlignment="1">
      <alignment horizontal="center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23" xfId="0" applyBorder="1" applyProtection="1">
      <protection locked="0"/>
    </xf>
    <xf numFmtId="167" fontId="6" fillId="0" borderId="0" xfId="17" applyFont="1" applyAlignment="1" applyProtection="1">
      <alignment horizontal="right"/>
      <protection locked="0"/>
    </xf>
    <xf numFmtId="0" fontId="0" fillId="0" borderId="16" xfId="0" applyBorder="1" applyAlignment="1" applyProtection="1">
      <alignment horizontal="center"/>
      <protection locked="0"/>
    </xf>
    <xf numFmtId="1" fontId="0" fillId="0" borderId="8" xfId="17" applyNumberFormat="1" applyFont="1" applyBorder="1" applyProtection="1">
      <protection locked="0"/>
    </xf>
    <xf numFmtId="167" fontId="0" fillId="0" borderId="23" xfId="17" applyFont="1" applyBorder="1" applyProtection="1">
      <protection locked="0"/>
    </xf>
    <xf numFmtId="0" fontId="0" fillId="6" borderId="17" xfId="0" applyFill="1" applyBorder="1" applyProtection="1">
      <protection locked="0"/>
    </xf>
    <xf numFmtId="0" fontId="0" fillId="6" borderId="0" xfId="0" applyFill="1" applyProtection="1">
      <protection locked="0"/>
    </xf>
    <xf numFmtId="0" fontId="0" fillId="0" borderId="29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30" xfId="0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167" fontId="0" fillId="0" borderId="0" xfId="17" applyFont="1" applyProtection="1">
      <protection locked="0"/>
    </xf>
    <xf numFmtId="0" fontId="0" fillId="5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11" borderId="0" xfId="0" applyFill="1" applyAlignment="1" applyProtection="1">
      <alignment horizontal="left"/>
      <protection locked="0"/>
    </xf>
    <xf numFmtId="1" fontId="6" fillId="0" borderId="35" xfId="0" applyNumberFormat="1" applyFont="1" applyBorder="1" applyAlignment="1">
      <alignment horizontal="center"/>
    </xf>
    <xf numFmtId="170" fontId="7" fillId="6" borderId="33" xfId="0" applyNumberFormat="1" applyFont="1" applyFill="1" applyBorder="1" applyAlignment="1">
      <alignment horizontal="center"/>
    </xf>
    <xf numFmtId="170" fontId="7" fillId="6" borderId="34" xfId="0" applyNumberFormat="1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0" xfId="0" applyFont="1" applyAlignment="1">
      <alignment horizontal="center"/>
    </xf>
    <xf numFmtId="166" fontId="20" fillId="0" borderId="0" xfId="0" applyNumberFormat="1" applyFont="1" applyAlignment="1">
      <alignment horizontal="center"/>
    </xf>
    <xf numFmtId="0" fontId="20" fillId="0" borderId="0" xfId="0" applyFont="1" applyAlignment="1" applyProtection="1">
      <alignment horizontal="center"/>
      <protection locked="0"/>
    </xf>
    <xf numFmtId="0" fontId="20" fillId="0" borderId="0" xfId="0" applyFont="1"/>
    <xf numFmtId="169" fontId="20" fillId="0" borderId="0" xfId="0" applyNumberFormat="1" applyFont="1" applyAlignment="1">
      <alignment horizontal="center"/>
    </xf>
    <xf numFmtId="0" fontId="21" fillId="0" borderId="0" xfId="11" applyNumberFormat="1" applyFont="1" applyFill="1" applyBorder="1" applyAlignment="1" applyProtection="1">
      <alignment horizontal="center" vertical="top"/>
      <protection locked="0"/>
    </xf>
    <xf numFmtId="0" fontId="18" fillId="0" borderId="0" xfId="0" applyFont="1" applyProtection="1">
      <protection locked="0"/>
    </xf>
    <xf numFmtId="4" fontId="17" fillId="15" borderId="37" xfId="0" applyNumberFormat="1" applyFont="1" applyFill="1" applyBorder="1" applyAlignment="1" applyProtection="1">
      <alignment horizontal="center" vertical="center" wrapText="1" shrinkToFit="1"/>
      <protection locked="0"/>
    </xf>
    <xf numFmtId="4" fontId="17" fillId="15" borderId="37" xfId="7" applyNumberFormat="1" applyFont="1" applyFill="1" applyBorder="1" applyAlignment="1" applyProtection="1">
      <alignment horizontal="center" vertical="center" wrapText="1"/>
      <protection locked="0"/>
    </xf>
    <xf numFmtId="4" fontId="17" fillId="9" borderId="37" xfId="7" applyNumberFormat="1" applyFont="1" applyFill="1" applyBorder="1" applyAlignment="1" applyProtection="1">
      <alignment horizontal="center" vertical="center" wrapText="1"/>
      <protection locked="0"/>
    </xf>
    <xf numFmtId="4" fontId="17" fillId="9" borderId="37" xfId="0" applyNumberFormat="1" applyFont="1" applyFill="1" applyBorder="1" applyAlignment="1" applyProtection="1">
      <alignment horizontal="center" vertical="center" wrapText="1" shrinkToFit="1"/>
      <protection locked="0"/>
    </xf>
    <xf numFmtId="4" fontId="17" fillId="8" borderId="37" xfId="7" applyNumberFormat="1" applyFont="1" applyFill="1" applyBorder="1" applyAlignment="1" applyProtection="1">
      <alignment horizontal="center" vertical="center" wrapText="1"/>
      <protection locked="0"/>
    </xf>
    <xf numFmtId="4" fontId="17" fillId="8" borderId="37" xfId="0" applyNumberFormat="1" applyFont="1" applyFill="1" applyBorder="1" applyAlignment="1" applyProtection="1">
      <alignment horizontal="center" vertical="center" wrapText="1" shrinkToFit="1"/>
      <protection locked="0"/>
    </xf>
    <xf numFmtId="4" fontId="18" fillId="14" borderId="37" xfId="7" applyNumberFormat="1" applyFont="1" applyFill="1" applyBorder="1" applyAlignment="1" applyProtection="1">
      <alignment horizontal="center" vertical="center" wrapText="1"/>
      <protection locked="0"/>
    </xf>
    <xf numFmtId="4" fontId="18" fillId="14" borderId="38" xfId="0" applyNumberFormat="1" applyFont="1" applyFill="1" applyBorder="1" applyAlignment="1" applyProtection="1">
      <alignment horizontal="center" vertical="center" wrapText="1" shrinkToFit="1"/>
      <protection locked="0"/>
    </xf>
    <xf numFmtId="0" fontId="16" fillId="0" borderId="0" xfId="0" applyFont="1" applyProtection="1">
      <protection locked="0"/>
    </xf>
    <xf numFmtId="0" fontId="16" fillId="0" borderId="0" xfId="0" applyFont="1" applyAlignment="1" applyProtection="1">
      <alignment horizontal="right"/>
      <protection locked="0"/>
    </xf>
    <xf numFmtId="2" fontId="16" fillId="0" borderId="0" xfId="0" applyNumberFormat="1" applyFont="1" applyAlignment="1" applyProtection="1">
      <alignment horizontal="center"/>
      <protection locked="0"/>
    </xf>
    <xf numFmtId="4" fontId="16" fillId="0" borderId="0" xfId="0" applyNumberFormat="1" applyFont="1" applyAlignment="1" applyProtection="1">
      <alignment horizontal="center"/>
      <protection locked="0"/>
    </xf>
    <xf numFmtId="2" fontId="16" fillId="0" borderId="0" xfId="19" applyNumberFormat="1" applyFont="1" applyAlignment="1" applyProtection="1">
      <alignment horizontal="center"/>
      <protection locked="0"/>
    </xf>
    <xf numFmtId="0" fontId="16" fillId="7" borderId="0" xfId="0" applyFont="1" applyFill="1"/>
    <xf numFmtId="0" fontId="19" fillId="0" borderId="0" xfId="0" applyFont="1" applyAlignment="1">
      <alignment horizontal="center"/>
    </xf>
    <xf numFmtId="3" fontId="20" fillId="0" borderId="0" xfId="19" applyNumberFormat="1" applyFont="1" applyAlignment="1">
      <alignment horizontal="center"/>
    </xf>
    <xf numFmtId="0" fontId="20" fillId="13" borderId="0" xfId="0" applyFont="1" applyFill="1" applyAlignment="1">
      <alignment horizontal="center"/>
    </xf>
    <xf numFmtId="0" fontId="0" fillId="0" borderId="17" xfId="0" applyBorder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10" fillId="0" borderId="25" xfId="0" applyFont="1" applyBorder="1" applyProtection="1">
      <protection locked="0"/>
    </xf>
    <xf numFmtId="0" fontId="10" fillId="0" borderId="0" xfId="0" applyFont="1" applyProtection="1">
      <protection locked="0"/>
    </xf>
    <xf numFmtId="0" fontId="10" fillId="0" borderId="17" xfId="0" applyFont="1" applyBorder="1" applyProtection="1">
      <protection locked="0"/>
    </xf>
    <xf numFmtId="0" fontId="28" fillId="0" borderId="0" xfId="0" applyFont="1" applyAlignment="1">
      <alignment vertical="center"/>
    </xf>
    <xf numFmtId="0" fontId="0" fillId="11" borderId="47" xfId="0" applyFill="1" applyBorder="1" applyProtection="1">
      <protection locked="0"/>
    </xf>
    <xf numFmtId="170" fontId="7" fillId="6" borderId="54" xfId="0" applyNumberFormat="1" applyFont="1" applyFill="1" applyBorder="1" applyAlignment="1">
      <alignment horizontal="center"/>
    </xf>
    <xf numFmtId="0" fontId="22" fillId="0" borderId="0" xfId="35" applyFont="1"/>
    <xf numFmtId="0" fontId="22" fillId="0" borderId="0" xfId="35" applyFont="1" applyAlignment="1">
      <alignment vertical="center"/>
    </xf>
    <xf numFmtId="0" fontId="20" fillId="18" borderId="0" xfId="35" applyFont="1" applyFill="1"/>
    <xf numFmtId="0" fontId="32" fillId="0" borderId="0" xfId="0" applyFont="1"/>
    <xf numFmtId="0" fontId="0" fillId="11" borderId="24" xfId="0" applyFill="1" applyBorder="1" applyAlignment="1" applyProtection="1">
      <alignment horizontal="center"/>
      <protection locked="0"/>
    </xf>
    <xf numFmtId="0" fontId="6" fillId="0" borderId="0" xfId="0" applyFont="1" applyAlignment="1">
      <alignment horizontal="right"/>
    </xf>
    <xf numFmtId="14" fontId="0" fillId="0" borderId="0" xfId="0" applyNumberFormat="1"/>
    <xf numFmtId="0" fontId="6" fillId="0" borderId="49" xfId="0" applyFont="1" applyBorder="1" applyAlignment="1">
      <alignment horizontal="right"/>
    </xf>
    <xf numFmtId="1" fontId="0" fillId="0" borderId="0" xfId="0" applyNumberFormat="1"/>
    <xf numFmtId="0" fontId="26" fillId="6" borderId="50" xfId="0" applyFont="1" applyFill="1" applyBorder="1" applyAlignment="1">
      <alignment horizontal="center"/>
    </xf>
    <xf numFmtId="0" fontId="6" fillId="0" borderId="20" xfId="0" applyFont="1" applyBorder="1" applyAlignment="1">
      <alignment horizontal="center"/>
    </xf>
    <xf numFmtId="0" fontId="6" fillId="0" borderId="22" xfId="0" applyFont="1" applyBorder="1" applyAlignment="1">
      <alignment horizontal="center"/>
    </xf>
    <xf numFmtId="167" fontId="6" fillId="0" borderId="22" xfId="17" applyFont="1" applyBorder="1" applyAlignment="1">
      <alignment horizontal="center"/>
    </xf>
    <xf numFmtId="0" fontId="33" fillId="7" borderId="0" xfId="0" applyFont="1" applyFill="1" applyAlignment="1">
      <alignment horizontal="center"/>
    </xf>
    <xf numFmtId="1" fontId="34" fillId="7" borderId="0" xfId="0" applyNumberFormat="1" applyFont="1" applyFill="1" applyAlignment="1">
      <alignment horizontal="center"/>
    </xf>
    <xf numFmtId="3" fontId="34" fillId="7" borderId="0" xfId="0" applyNumberFormat="1" applyFont="1" applyFill="1" applyAlignment="1">
      <alignment horizontal="center"/>
    </xf>
    <xf numFmtId="0" fontId="22" fillId="0" borderId="0" xfId="35" applyFont="1" applyAlignment="1">
      <alignment horizontal="center"/>
    </xf>
    <xf numFmtId="0" fontId="33" fillId="15" borderId="0" xfId="0" applyFont="1" applyFill="1" applyAlignment="1">
      <alignment horizontal="left"/>
    </xf>
    <xf numFmtId="0" fontId="22" fillId="0" borderId="0" xfId="35" applyFont="1" applyAlignment="1">
      <alignment horizontal="left"/>
    </xf>
    <xf numFmtId="0" fontId="34" fillId="19" borderId="0" xfId="0" applyFont="1" applyFill="1" applyAlignment="1">
      <alignment horizontal="left"/>
    </xf>
    <xf numFmtId="165" fontId="13" fillId="0" borderId="0" xfId="19" applyAlignment="1">
      <alignment horizontal="center"/>
    </xf>
    <xf numFmtId="0" fontId="36" fillId="18" borderId="0" xfId="0" applyFont="1" applyFill="1"/>
    <xf numFmtId="0" fontId="22" fillId="7" borderId="0" xfId="35" applyFont="1" applyFill="1"/>
    <xf numFmtId="0" fontId="31" fillId="11" borderId="0" xfId="0" applyFont="1" applyFill="1" applyAlignment="1" applyProtection="1">
      <alignment horizontal="left"/>
      <protection locked="0"/>
    </xf>
    <xf numFmtId="0" fontId="31" fillId="11" borderId="0" xfId="0" applyFont="1" applyFill="1" applyProtection="1">
      <protection locked="0"/>
    </xf>
    <xf numFmtId="164" fontId="26" fillId="11" borderId="16" xfId="19" applyNumberFormat="1" applyFont="1" applyFill="1" applyBorder="1" applyAlignment="1">
      <alignment horizontal="right"/>
    </xf>
    <xf numFmtId="165" fontId="20" fillId="0" borderId="5" xfId="19" applyFont="1" applyBorder="1" applyAlignment="1">
      <alignment horizontal="center"/>
    </xf>
    <xf numFmtId="4" fontId="20" fillId="0" borderId="5" xfId="0" applyNumberFormat="1" applyFont="1" applyBorder="1" applyAlignment="1">
      <alignment horizontal="center"/>
    </xf>
    <xf numFmtId="0" fontId="20" fillId="0" borderId="22" xfId="0" applyFont="1" applyBorder="1"/>
    <xf numFmtId="0" fontId="20" fillId="0" borderId="23" xfId="0" applyFont="1" applyBorder="1" applyAlignment="1">
      <alignment horizontal="center"/>
    </xf>
    <xf numFmtId="0" fontId="20" fillId="0" borderId="60" xfId="0" applyFont="1" applyBorder="1" applyAlignment="1">
      <alignment horizontal="center"/>
    </xf>
    <xf numFmtId="0" fontId="19" fillId="0" borderId="41" xfId="0" applyFont="1" applyBorder="1" applyAlignment="1">
      <alignment horizontal="left"/>
    </xf>
    <xf numFmtId="0" fontId="19" fillId="0" borderId="16" xfId="0" applyFont="1" applyBorder="1" applyAlignment="1">
      <alignment horizontal="center"/>
    </xf>
    <xf numFmtId="0" fontId="19" fillId="10" borderId="63" xfId="0" applyFont="1" applyFill="1" applyBorder="1" applyAlignment="1">
      <alignment horizontal="center"/>
    </xf>
    <xf numFmtId="0" fontId="19" fillId="0" borderId="44" xfId="0" applyFont="1" applyBorder="1" applyAlignment="1">
      <alignment horizontal="center"/>
    </xf>
    <xf numFmtId="0" fontId="19" fillId="0" borderId="31" xfId="0" applyFont="1" applyBorder="1" applyAlignment="1">
      <alignment horizontal="center"/>
    </xf>
    <xf numFmtId="0" fontId="20" fillId="0" borderId="31" xfId="0" applyFont="1" applyBorder="1" applyAlignment="1">
      <alignment horizontal="center"/>
    </xf>
    <xf numFmtId="0" fontId="20" fillId="13" borderId="64" xfId="0" applyFont="1" applyFill="1" applyBorder="1" applyAlignment="1">
      <alignment horizontal="center"/>
    </xf>
    <xf numFmtId="0" fontId="20" fillId="0" borderId="64" xfId="0" applyFont="1" applyBorder="1" applyAlignment="1">
      <alignment horizontal="center"/>
    </xf>
    <xf numFmtId="166" fontId="20" fillId="0" borderId="64" xfId="0" applyNumberFormat="1" applyFont="1" applyBorder="1" applyAlignment="1">
      <alignment horizontal="center"/>
    </xf>
    <xf numFmtId="0" fontId="19" fillId="10" borderId="65" xfId="0" applyFont="1" applyFill="1" applyBorder="1" applyAlignment="1">
      <alignment horizontal="center"/>
    </xf>
    <xf numFmtId="0" fontId="19" fillId="13" borderId="64" xfId="0" applyFont="1" applyFill="1" applyBorder="1" applyAlignment="1">
      <alignment horizontal="center"/>
    </xf>
    <xf numFmtId="0" fontId="19" fillId="0" borderId="64" xfId="0" applyFont="1" applyBorder="1" applyAlignment="1">
      <alignment horizontal="center"/>
    </xf>
    <xf numFmtId="0" fontId="19" fillId="0" borderId="64" xfId="0" applyFont="1" applyBorder="1" applyAlignment="1">
      <alignment horizontal="left"/>
    </xf>
    <xf numFmtId="0" fontId="19" fillId="0" borderId="68" xfId="0" applyFont="1" applyBorder="1" applyAlignment="1">
      <alignment horizontal="center"/>
    </xf>
    <xf numFmtId="0" fontId="0" fillId="0" borderId="22" xfId="0" applyBorder="1" applyAlignment="1">
      <alignment horizontal="left"/>
    </xf>
    <xf numFmtId="0" fontId="6" fillId="0" borderId="44" xfId="0" applyFont="1" applyBorder="1" applyAlignment="1">
      <alignment horizontal="left"/>
    </xf>
    <xf numFmtId="0" fontId="0" fillId="0" borderId="31" xfId="0" applyBorder="1"/>
    <xf numFmtId="0" fontId="0" fillId="0" borderId="31" xfId="0" applyBorder="1" applyAlignment="1">
      <alignment horizontal="center"/>
    </xf>
    <xf numFmtId="0" fontId="0" fillId="0" borderId="31" xfId="0" applyBorder="1" applyAlignment="1">
      <alignment horizontal="left"/>
    </xf>
    <xf numFmtId="0" fontId="0" fillId="0" borderId="41" xfId="0" applyBorder="1"/>
    <xf numFmtId="0" fontId="6" fillId="0" borderId="44" xfId="0" applyFont="1" applyBorder="1" applyAlignment="1">
      <alignment horizontal="center"/>
    </xf>
    <xf numFmtId="0" fontId="6" fillId="0" borderId="31" xfId="0" applyFont="1" applyBorder="1" applyAlignment="1">
      <alignment horizontal="center"/>
    </xf>
    <xf numFmtId="0" fontId="6" fillId="0" borderId="31" xfId="0" quotePrefix="1" applyFont="1" applyBorder="1" applyAlignment="1">
      <alignment horizontal="center"/>
    </xf>
    <xf numFmtId="0" fontId="19" fillId="10" borderId="67" xfId="0" applyFont="1" applyFill="1" applyBorder="1" applyAlignment="1">
      <alignment horizontal="center"/>
    </xf>
    <xf numFmtId="169" fontId="20" fillId="20" borderId="5" xfId="0" applyNumberFormat="1" applyFont="1" applyFill="1" applyBorder="1" applyAlignment="1">
      <alignment horizontal="center"/>
    </xf>
    <xf numFmtId="3" fontId="20" fillId="0" borderId="64" xfId="0" applyNumberFormat="1" applyFont="1" applyBorder="1" applyAlignment="1">
      <alignment horizontal="center"/>
    </xf>
    <xf numFmtId="3" fontId="20" fillId="21" borderId="5" xfId="19" applyNumberFormat="1" applyFont="1" applyFill="1" applyBorder="1" applyAlignment="1">
      <alignment horizontal="center"/>
    </xf>
    <xf numFmtId="166" fontId="20" fillId="21" borderId="5" xfId="19" applyNumberFormat="1" applyFont="1" applyFill="1" applyBorder="1" applyAlignment="1">
      <alignment horizontal="center"/>
    </xf>
    <xf numFmtId="0" fontId="20" fillId="0" borderId="65" xfId="0" applyFont="1" applyBorder="1" applyAlignment="1">
      <alignment horizontal="center"/>
    </xf>
    <xf numFmtId="0" fontId="20" fillId="0" borderId="66" xfId="0" applyFont="1" applyBorder="1" applyAlignment="1">
      <alignment horizontal="center"/>
    </xf>
    <xf numFmtId="0" fontId="20" fillId="21" borderId="64" xfId="0" applyFont="1" applyFill="1" applyBorder="1" applyAlignment="1">
      <alignment horizontal="center"/>
    </xf>
    <xf numFmtId="0" fontId="20" fillId="20" borderId="64" xfId="0" applyFont="1" applyFill="1" applyBorder="1" applyAlignment="1">
      <alignment horizontal="center"/>
    </xf>
    <xf numFmtId="0" fontId="42" fillId="0" borderId="59" xfId="0" applyFont="1" applyBorder="1" applyAlignment="1">
      <alignment horizontal="left"/>
    </xf>
    <xf numFmtId="0" fontId="43" fillId="0" borderId="47" xfId="0" applyFont="1" applyBorder="1" applyAlignment="1">
      <alignment horizontal="left"/>
    </xf>
    <xf numFmtId="0" fontId="20" fillId="0" borderId="56" xfId="0" applyFont="1" applyBorder="1"/>
    <xf numFmtId="0" fontId="20" fillId="0" borderId="57" xfId="0" applyFont="1" applyBorder="1" applyAlignment="1">
      <alignment horizontal="center"/>
    </xf>
    <xf numFmtId="3" fontId="20" fillId="0" borderId="31" xfId="0" applyNumberFormat="1" applyFont="1" applyBorder="1" applyAlignment="1">
      <alignment horizontal="center"/>
    </xf>
    <xf numFmtId="0" fontId="20" fillId="20" borderId="0" xfId="0" applyFont="1" applyFill="1" applyAlignment="1">
      <alignment horizontal="center"/>
    </xf>
    <xf numFmtId="0" fontId="20" fillId="21" borderId="0" xfId="0" applyFont="1" applyFill="1" applyAlignment="1">
      <alignment horizontal="center"/>
    </xf>
    <xf numFmtId="0" fontId="20" fillId="0" borderId="63" xfId="0" applyFont="1" applyBorder="1" applyAlignment="1">
      <alignment horizontal="center"/>
    </xf>
    <xf numFmtId="0" fontId="20" fillId="0" borderId="62" xfId="0" applyFont="1" applyBorder="1" applyAlignment="1">
      <alignment horizontal="center"/>
    </xf>
    <xf numFmtId="3" fontId="20" fillId="0" borderId="5" xfId="19" applyNumberFormat="1" applyFont="1" applyBorder="1" applyAlignment="1">
      <alignment horizontal="center"/>
    </xf>
    <xf numFmtId="166" fontId="20" fillId="0" borderId="5" xfId="19" applyNumberFormat="1" applyFont="1" applyBorder="1" applyAlignment="1">
      <alignment horizontal="center"/>
    </xf>
    <xf numFmtId="0" fontId="32" fillId="0" borderId="0" xfId="0" applyFont="1" applyAlignment="1">
      <alignment horizontal="left"/>
    </xf>
    <xf numFmtId="0" fontId="44" fillId="0" borderId="0" xfId="0" applyFont="1"/>
    <xf numFmtId="16" fontId="22" fillId="0" borderId="0" xfId="35" applyNumberFormat="1" applyFont="1"/>
    <xf numFmtId="49" fontId="22" fillId="0" borderId="0" xfId="35" applyNumberFormat="1" applyFont="1"/>
    <xf numFmtId="0" fontId="20" fillId="22" borderId="0" xfId="0" applyFont="1" applyFill="1" applyAlignment="1">
      <alignment horizontal="center"/>
    </xf>
    <xf numFmtId="0" fontId="0" fillId="7" borderId="0" xfId="0" applyFill="1"/>
    <xf numFmtId="165" fontId="20" fillId="16" borderId="5" xfId="19" applyFont="1" applyFill="1" applyBorder="1" applyAlignment="1">
      <alignment horizontal="center"/>
    </xf>
    <xf numFmtId="3" fontId="0" fillId="7" borderId="9" xfId="0" applyNumberFormat="1" applyFill="1" applyBorder="1" applyAlignment="1">
      <alignment horizontal="center"/>
    </xf>
    <xf numFmtId="0" fontId="35" fillId="16" borderId="0" xfId="35" applyFont="1" applyFill="1" applyAlignment="1">
      <alignment horizontal="center" vertical="center"/>
    </xf>
    <xf numFmtId="0" fontId="35" fillId="16" borderId="0" xfId="0" applyFont="1" applyFill="1" applyAlignment="1">
      <alignment horizontal="center" vertical="center"/>
    </xf>
    <xf numFmtId="0" fontId="22" fillId="16" borderId="0" xfId="35" applyFont="1" applyFill="1" applyAlignment="1">
      <alignment horizontal="left" vertical="center"/>
    </xf>
    <xf numFmtId="0" fontId="22" fillId="16" borderId="0" xfId="35" applyFont="1" applyFill="1" applyAlignment="1">
      <alignment vertical="center"/>
    </xf>
    <xf numFmtId="0" fontId="22" fillId="16" borderId="0" xfId="35" applyFont="1" applyFill="1" applyAlignment="1">
      <alignment horizontal="center" vertical="center"/>
    </xf>
    <xf numFmtId="0" fontId="33" fillId="19" borderId="0" xfId="0" applyFont="1" applyFill="1" applyAlignment="1">
      <alignment horizontal="left"/>
    </xf>
    <xf numFmtId="0" fontId="33" fillId="19" borderId="0" xfId="0" applyFont="1" applyFill="1" applyAlignment="1">
      <alignment horizontal="center"/>
    </xf>
    <xf numFmtId="2" fontId="34" fillId="19" borderId="0" xfId="0" applyNumberFormat="1" applyFont="1" applyFill="1" applyAlignment="1">
      <alignment horizontal="left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34" fillId="23" borderId="0" xfId="0" applyFont="1" applyFill="1" applyAlignment="1">
      <alignment horizontal="left"/>
    </xf>
    <xf numFmtId="166" fontId="32" fillId="7" borderId="0" xfId="19" applyNumberFormat="1" applyFont="1" applyFill="1"/>
    <xf numFmtId="0" fontId="24" fillId="16" borderId="0" xfId="11" applyNumberFormat="1" applyFont="1" applyFill="1" applyBorder="1" applyAlignment="1" applyProtection="1">
      <alignment horizontal="center" vertical="center" wrapText="1"/>
      <protection locked="0"/>
    </xf>
    <xf numFmtId="0" fontId="24" fillId="16" borderId="43" xfId="11" applyNumberFormat="1" applyFont="1" applyFill="1" applyBorder="1" applyAlignment="1" applyProtection="1">
      <alignment horizontal="center" vertical="center" wrapText="1"/>
      <protection locked="0"/>
    </xf>
    <xf numFmtId="165" fontId="13" fillId="7" borderId="0" xfId="19" applyFill="1" applyAlignment="1">
      <alignment horizontal="center"/>
    </xf>
    <xf numFmtId="0" fontId="47" fillId="0" borderId="0" xfId="0" applyFont="1" applyProtection="1">
      <protection locked="0"/>
    </xf>
    <xf numFmtId="0" fontId="34" fillId="7" borderId="0" xfId="0" applyFont="1" applyFill="1" applyAlignment="1">
      <alignment horizontal="left"/>
    </xf>
    <xf numFmtId="2" fontId="34" fillId="0" borderId="0" xfId="0" applyNumberFormat="1" applyFont="1" applyAlignment="1">
      <alignment horizontal="left"/>
    </xf>
    <xf numFmtId="165" fontId="20" fillId="0" borderId="58" xfId="19" applyFont="1" applyBorder="1" applyAlignment="1">
      <alignment horizontal="center"/>
    </xf>
    <xf numFmtId="14" fontId="0" fillId="0" borderId="23" xfId="0" applyNumberFormat="1" applyBorder="1"/>
    <xf numFmtId="1" fontId="0" fillId="0" borderId="23" xfId="0" applyNumberFormat="1" applyBorder="1"/>
    <xf numFmtId="0" fontId="0" fillId="0" borderId="23" xfId="0" applyBorder="1"/>
    <xf numFmtId="0" fontId="26" fillId="11" borderId="71" xfId="0" applyFont="1" applyFill="1" applyBorder="1" applyAlignment="1">
      <alignment vertical="center"/>
    </xf>
    <xf numFmtId="0" fontId="26" fillId="11" borderId="72" xfId="0" applyFont="1" applyFill="1" applyBorder="1" applyAlignment="1" applyProtection="1">
      <alignment vertical="center"/>
      <protection locked="0"/>
    </xf>
    <xf numFmtId="0" fontId="26" fillId="11" borderId="73" xfId="0" applyFont="1" applyFill="1" applyBorder="1" applyAlignment="1" applyProtection="1">
      <alignment vertical="center"/>
      <protection locked="0"/>
    </xf>
    <xf numFmtId="0" fontId="31" fillId="11" borderId="74" xfId="0" applyFont="1" applyFill="1" applyBorder="1" applyAlignment="1" applyProtection="1">
      <alignment vertical="center"/>
      <protection locked="0"/>
    </xf>
    <xf numFmtId="0" fontId="31" fillId="11" borderId="73" xfId="0" applyFont="1" applyFill="1" applyBorder="1" applyAlignment="1" applyProtection="1">
      <alignment vertical="center"/>
      <protection locked="0"/>
    </xf>
    <xf numFmtId="0" fontId="26" fillId="11" borderId="73" xfId="0" applyFont="1" applyFill="1" applyBorder="1" applyAlignment="1" applyProtection="1">
      <alignment horizontal="right" vertical="center"/>
      <protection locked="0"/>
    </xf>
    <xf numFmtId="0" fontId="27" fillId="11" borderId="73" xfId="0" applyFont="1" applyFill="1" applyBorder="1" applyAlignment="1" applyProtection="1">
      <alignment horizontal="center" vertical="center"/>
      <protection locked="0"/>
    </xf>
    <xf numFmtId="1" fontId="30" fillId="12" borderId="73" xfId="17" applyNumberFormat="1" applyFont="1" applyFill="1" applyBorder="1" applyAlignment="1" applyProtection="1">
      <alignment horizontal="center" vertical="center"/>
      <protection locked="0"/>
    </xf>
    <xf numFmtId="1" fontId="14" fillId="12" borderId="73" xfId="17" applyNumberFormat="1" applyFont="1" applyFill="1" applyBorder="1" applyAlignment="1" applyProtection="1">
      <alignment horizontal="left" vertical="center"/>
      <protection locked="0"/>
    </xf>
    <xf numFmtId="0" fontId="6" fillId="0" borderId="75" xfId="0" applyFont="1" applyBorder="1" applyAlignment="1">
      <alignment horizontal="right"/>
    </xf>
    <xf numFmtId="0" fontId="0" fillId="0" borderId="70" xfId="0" applyBorder="1" applyProtection="1">
      <protection locked="0"/>
    </xf>
    <xf numFmtId="167" fontId="6" fillId="0" borderId="70" xfId="17" applyFont="1" applyBorder="1" applyAlignment="1" applyProtection="1">
      <alignment horizontal="right"/>
      <protection locked="0"/>
    </xf>
    <xf numFmtId="0" fontId="0" fillId="0" borderId="76" xfId="0" applyBorder="1" applyProtection="1">
      <protection locked="0"/>
    </xf>
    <xf numFmtId="164" fontId="26" fillId="11" borderId="78" xfId="19" applyNumberFormat="1" applyFont="1" applyFill="1" applyBorder="1" applyAlignment="1">
      <alignment horizontal="right"/>
    </xf>
    <xf numFmtId="0" fontId="22" fillId="23" borderId="0" xfId="35" applyFont="1" applyFill="1" applyAlignment="1">
      <alignment horizontal="left"/>
    </xf>
    <xf numFmtId="3" fontId="22" fillId="7" borderId="0" xfId="35" applyNumberFormat="1" applyFont="1" applyFill="1"/>
    <xf numFmtId="0" fontId="19" fillId="10" borderId="61" xfId="0" applyFont="1" applyFill="1" applyBorder="1" applyAlignment="1">
      <alignment horizontal="center"/>
    </xf>
    <xf numFmtId="2" fontId="34" fillId="23" borderId="0" xfId="0" applyNumberFormat="1" applyFont="1" applyFill="1" applyAlignment="1">
      <alignment horizontal="left"/>
    </xf>
    <xf numFmtId="0" fontId="20" fillId="0" borderId="69" xfId="0" applyFont="1" applyBorder="1" applyAlignment="1">
      <alignment horizontal="center"/>
    </xf>
    <xf numFmtId="0" fontId="20" fillId="0" borderId="69" xfId="0" applyFont="1" applyBorder="1" applyAlignment="1">
      <alignment horizontal="left"/>
    </xf>
    <xf numFmtId="165" fontId="20" fillId="0" borderId="0" xfId="19" applyFont="1"/>
    <xf numFmtId="0" fontId="0" fillId="6" borderId="27" xfId="0" applyFill="1" applyBorder="1" applyAlignment="1" applyProtection="1">
      <alignment horizontal="center" vertical="center"/>
      <protection locked="0"/>
    </xf>
    <xf numFmtId="0" fontId="0" fillId="6" borderId="35" xfId="0" applyFill="1" applyBorder="1" applyAlignment="1" applyProtection="1">
      <alignment horizontal="center" vertical="center"/>
      <protection locked="0"/>
    </xf>
    <xf numFmtId="0" fontId="0" fillId="6" borderId="18" xfId="0" applyFill="1" applyBorder="1" applyAlignment="1" applyProtection="1">
      <alignment horizontal="center" vertical="center"/>
      <protection locked="0"/>
    </xf>
    <xf numFmtId="0" fontId="0" fillId="6" borderId="13" xfId="0" applyFill="1" applyBorder="1" applyAlignment="1" applyProtection="1">
      <alignment horizontal="center" vertical="center"/>
      <protection locked="0"/>
    </xf>
    <xf numFmtId="0" fontId="0" fillId="6" borderId="14" xfId="0" applyFill="1" applyBorder="1" applyAlignment="1" applyProtection="1">
      <alignment horizontal="center" vertical="center"/>
      <protection locked="0"/>
    </xf>
    <xf numFmtId="0" fontId="0" fillId="6" borderId="51" xfId="0" applyFill="1" applyBorder="1" applyAlignment="1" applyProtection="1">
      <alignment horizontal="center" vertical="center"/>
      <protection locked="0"/>
    </xf>
    <xf numFmtId="0" fontId="0" fillId="6" borderId="52" xfId="0" applyFill="1" applyBorder="1" applyAlignment="1" applyProtection="1">
      <alignment horizontal="center" vertical="center"/>
      <protection locked="0"/>
    </xf>
    <xf numFmtId="0" fontId="0" fillId="6" borderId="53" xfId="0" applyFill="1" applyBorder="1" applyAlignment="1" applyProtection="1">
      <alignment horizontal="center" vertical="center"/>
      <protection locked="0"/>
    </xf>
    <xf numFmtId="165" fontId="20" fillId="7" borderId="5" xfId="19" applyFont="1" applyFill="1" applyBorder="1" applyAlignment="1">
      <alignment horizontal="center"/>
    </xf>
    <xf numFmtId="165" fontId="20" fillId="22" borderId="5" xfId="19" applyFont="1" applyFill="1" applyBorder="1" applyAlignment="1">
      <alignment horizontal="center"/>
    </xf>
    <xf numFmtId="4" fontId="20" fillId="22" borderId="5" xfId="0" applyNumberFormat="1" applyFont="1" applyFill="1" applyBorder="1" applyAlignment="1">
      <alignment horizontal="center"/>
    </xf>
    <xf numFmtId="165" fontId="20" fillId="22" borderId="0" xfId="19" applyFont="1" applyFill="1" applyAlignment="1">
      <alignment horizontal="center"/>
    </xf>
    <xf numFmtId="4" fontId="20" fillId="22" borderId="0" xfId="0" applyNumberFormat="1" applyFont="1" applyFill="1" applyAlignment="1">
      <alignment horizontal="center"/>
    </xf>
    <xf numFmtId="0" fontId="38" fillId="11" borderId="0" xfId="0" applyFont="1" applyFill="1" applyAlignment="1" applyProtection="1">
      <alignment horizontal="center"/>
      <protection locked="0"/>
    </xf>
    <xf numFmtId="0" fontId="26" fillId="11" borderId="0" xfId="0" applyFont="1" applyFill="1" applyAlignment="1" applyProtection="1">
      <alignment horizontal="right"/>
      <protection locked="0"/>
    </xf>
    <xf numFmtId="167" fontId="38" fillId="11" borderId="0" xfId="17" applyFont="1" applyFill="1" applyAlignment="1" applyProtection="1">
      <alignment horizontal="right"/>
      <protection locked="0"/>
    </xf>
    <xf numFmtId="0" fontId="50" fillId="0" borderId="0" xfId="0" applyFont="1"/>
    <xf numFmtId="0" fontId="5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26" fillId="11" borderId="73" xfId="0" applyFont="1" applyFill="1" applyBorder="1" applyAlignment="1">
      <alignment vertical="center"/>
    </xf>
    <xf numFmtId="0" fontId="26" fillId="6" borderId="21" xfId="0" applyFont="1" applyFill="1" applyBorder="1" applyAlignment="1">
      <alignment horizontal="center"/>
    </xf>
    <xf numFmtId="0" fontId="0" fillId="12" borderId="80" xfId="0" applyFill="1" applyBorder="1" applyAlignment="1">
      <alignment horizontal="center" vertical="center"/>
    </xf>
    <xf numFmtId="0" fontId="0" fillId="12" borderId="81" xfId="0" applyFill="1" applyBorder="1" applyAlignment="1">
      <alignment horizontal="center" vertical="center"/>
    </xf>
    <xf numFmtId="0" fontId="0" fillId="12" borderId="82" xfId="0" applyFill="1" applyBorder="1" applyAlignment="1">
      <alignment horizontal="center" vertical="center"/>
    </xf>
    <xf numFmtId="9" fontId="13" fillId="11" borderId="0" xfId="18" applyFill="1" applyAlignment="1">
      <alignment horizontal="right"/>
    </xf>
    <xf numFmtId="0" fontId="27" fillId="0" borderId="0" xfId="0" applyFont="1" applyAlignment="1">
      <alignment vertical="center"/>
    </xf>
    <xf numFmtId="0" fontId="28" fillId="0" borderId="0" xfId="0" applyFont="1" applyAlignment="1">
      <alignment vertical="center" wrapText="1"/>
    </xf>
    <xf numFmtId="0" fontId="37" fillId="0" borderId="0" xfId="0" applyFont="1" applyAlignment="1">
      <alignment vertical="center"/>
    </xf>
    <xf numFmtId="0" fontId="10" fillId="0" borderId="0" xfId="0" applyFont="1"/>
    <xf numFmtId="0" fontId="0" fillId="0" borderId="0" xfId="0" applyAlignment="1">
      <alignment wrapText="1"/>
    </xf>
    <xf numFmtId="0" fontId="29" fillId="0" borderId="0" xfId="0" applyFont="1" applyAlignment="1">
      <alignment vertical="center"/>
    </xf>
    <xf numFmtId="167" fontId="39" fillId="0" borderId="0" xfId="17" applyFont="1" applyAlignment="1">
      <alignment vertical="center" wrapText="1"/>
    </xf>
    <xf numFmtId="0" fontId="6" fillId="0" borderId="0" xfId="0" applyFont="1" applyAlignment="1">
      <alignment horizontal="center" vertical="center"/>
    </xf>
    <xf numFmtId="167" fontId="25" fillId="0" borderId="0" xfId="17" applyFont="1"/>
    <xf numFmtId="0" fontId="26" fillId="11" borderId="10" xfId="0" applyFont="1" applyFill="1" applyBorder="1" applyAlignment="1" applyProtection="1">
      <alignment horizontal="right"/>
      <protection locked="0"/>
    </xf>
    <xf numFmtId="0" fontId="31" fillId="11" borderId="79" xfId="0" applyFont="1" applyFill="1" applyBorder="1" applyAlignment="1" applyProtection="1">
      <alignment horizontal="left"/>
      <protection locked="0"/>
    </xf>
    <xf numFmtId="0" fontId="0" fillId="11" borderId="76" xfId="0" applyFill="1" applyBorder="1" applyProtection="1">
      <protection locked="0"/>
    </xf>
    <xf numFmtId="0" fontId="31" fillId="11" borderId="79" xfId="0" applyFont="1" applyFill="1" applyBorder="1" applyProtection="1">
      <protection locked="0"/>
    </xf>
    <xf numFmtId="0" fontId="0" fillId="11" borderId="76" xfId="0" applyFill="1" applyBorder="1" applyAlignment="1" applyProtection="1">
      <alignment horizontal="center"/>
      <protection locked="0"/>
    </xf>
    <xf numFmtId="0" fontId="0" fillId="11" borderId="57" xfId="0" applyFill="1" applyBorder="1" applyAlignment="1" applyProtection="1">
      <alignment horizontal="left"/>
      <protection locked="0"/>
    </xf>
    <xf numFmtId="0" fontId="6" fillId="11" borderId="30" xfId="0" applyFont="1" applyFill="1" applyBorder="1" applyAlignment="1" applyProtection="1">
      <alignment horizontal="right"/>
      <protection locked="0"/>
    </xf>
    <xf numFmtId="0" fontId="6" fillId="11" borderId="57" xfId="0" applyFont="1" applyFill="1" applyBorder="1" applyAlignment="1" applyProtection="1">
      <alignment horizontal="right"/>
      <protection locked="0"/>
    </xf>
    <xf numFmtId="0" fontId="6" fillId="11" borderId="57" xfId="0" applyFont="1" applyFill="1" applyBorder="1" applyAlignment="1" applyProtection="1">
      <alignment horizontal="center"/>
      <protection locked="0"/>
    </xf>
    <xf numFmtId="0" fontId="0" fillId="11" borderId="57" xfId="0" applyFill="1" applyBorder="1" applyAlignment="1" applyProtection="1">
      <alignment horizontal="center"/>
      <protection locked="0"/>
    </xf>
    <xf numFmtId="0" fontId="0" fillId="11" borderId="57" xfId="0" applyFill="1" applyBorder="1" applyProtection="1">
      <protection locked="0"/>
    </xf>
    <xf numFmtId="0" fontId="0" fillId="11" borderId="83" xfId="0" applyFill="1" applyBorder="1" applyAlignment="1" applyProtection="1">
      <alignment horizontal="center"/>
      <protection locked="0"/>
    </xf>
    <xf numFmtId="0" fontId="26" fillId="11" borderId="46" xfId="0" applyFont="1" applyFill="1" applyBorder="1" applyAlignment="1" applyProtection="1">
      <alignment horizontal="right"/>
      <protection locked="0"/>
    </xf>
    <xf numFmtId="0" fontId="0" fillId="11" borderId="47" xfId="0" applyFill="1" applyBorder="1" applyAlignment="1" applyProtection="1">
      <alignment horizontal="center"/>
      <protection locked="0"/>
    </xf>
    <xf numFmtId="0" fontId="6" fillId="11" borderId="47" xfId="0" applyFont="1" applyFill="1" applyBorder="1" applyAlignment="1" applyProtection="1">
      <alignment horizontal="right"/>
      <protection locked="0"/>
    </xf>
    <xf numFmtId="0" fontId="0" fillId="11" borderId="48" xfId="0" applyFill="1" applyBorder="1" applyProtection="1">
      <protection locked="0"/>
    </xf>
    <xf numFmtId="0" fontId="6" fillId="11" borderId="77" xfId="0" applyFont="1" applyFill="1" applyBorder="1" applyAlignment="1" applyProtection="1">
      <alignment horizontal="right"/>
      <protection locked="0"/>
    </xf>
    <xf numFmtId="0" fontId="26" fillId="6" borderId="40" xfId="0" applyFont="1" applyFill="1" applyBorder="1" applyAlignment="1">
      <alignment horizontal="center"/>
    </xf>
    <xf numFmtId="0" fontId="10" fillId="6" borderId="17" xfId="0" applyFont="1" applyFill="1" applyBorder="1" applyAlignment="1" applyProtection="1">
      <alignment vertical="center"/>
      <protection locked="0"/>
    </xf>
    <xf numFmtId="0" fontId="6" fillId="6" borderId="70" xfId="0" applyFont="1" applyFill="1" applyBorder="1" applyAlignment="1">
      <alignment horizontal="center" vertical="center"/>
    </xf>
    <xf numFmtId="0" fontId="6" fillId="6" borderId="6" xfId="0" applyFont="1" applyFill="1" applyBorder="1" applyAlignment="1">
      <alignment horizontal="center" vertical="center"/>
    </xf>
    <xf numFmtId="171" fontId="10" fillId="6" borderId="15" xfId="0" applyNumberFormat="1" applyFont="1" applyFill="1" applyBorder="1" applyAlignment="1">
      <alignment horizontal="center" vertical="center"/>
    </xf>
    <xf numFmtId="0" fontId="10" fillId="6" borderId="15" xfId="0" applyFont="1" applyFill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0" fillId="6" borderId="19" xfId="0" applyFont="1" applyFill="1" applyBorder="1" applyAlignment="1">
      <alignment horizontal="center" vertical="center"/>
    </xf>
    <xf numFmtId="0" fontId="10" fillId="6" borderId="36" xfId="0" applyFont="1" applyFill="1" applyBorder="1" applyAlignment="1">
      <alignment horizontal="center" vertical="center"/>
    </xf>
    <xf numFmtId="0" fontId="15" fillId="6" borderId="11" xfId="0" applyFont="1" applyFill="1" applyBorder="1" applyAlignment="1">
      <alignment horizontal="center" vertical="center"/>
    </xf>
    <xf numFmtId="0" fontId="10" fillId="6" borderId="0" xfId="0" applyFont="1" applyFill="1" applyAlignment="1" applyProtection="1">
      <alignment vertical="center"/>
      <protection locked="0"/>
    </xf>
    <xf numFmtId="0" fontId="6" fillId="0" borderId="22" xfId="0" applyFont="1" applyBorder="1" applyAlignment="1">
      <alignment vertical="center"/>
    </xf>
    <xf numFmtId="0" fontId="6" fillId="0" borderId="11" xfId="0" applyFont="1" applyBorder="1" applyAlignment="1">
      <alignment vertical="top"/>
    </xf>
    <xf numFmtId="167" fontId="15" fillId="6" borderId="11" xfId="17" applyFont="1" applyFill="1" applyBorder="1" applyAlignment="1">
      <alignment horizontal="center" vertical="center" wrapText="1"/>
    </xf>
    <xf numFmtId="0" fontId="38" fillId="11" borderId="0" xfId="0" applyFont="1" applyFill="1" applyAlignment="1" applyProtection="1">
      <alignment horizontal="right"/>
      <protection locked="0"/>
    </xf>
    <xf numFmtId="0" fontId="31" fillId="13" borderId="55" xfId="0" applyFont="1" applyFill="1" applyBorder="1" applyProtection="1">
      <protection locked="0"/>
    </xf>
    <xf numFmtId="0" fontId="31" fillId="13" borderId="45" xfId="0" applyFont="1" applyFill="1" applyBorder="1" applyProtection="1">
      <protection locked="0"/>
    </xf>
    <xf numFmtId="0" fontId="27" fillId="11" borderId="3" xfId="0" applyFont="1" applyFill="1" applyBorder="1" applyProtection="1">
      <protection locked="0"/>
    </xf>
    <xf numFmtId="0" fontId="31" fillId="11" borderId="57" xfId="0" applyFont="1" applyFill="1" applyBorder="1" applyProtection="1">
      <protection locked="0"/>
    </xf>
    <xf numFmtId="0" fontId="0" fillId="11" borderId="0" xfId="0" applyFill="1" applyAlignment="1" applyProtection="1">
      <alignment horizontal="center"/>
      <protection locked="0"/>
    </xf>
    <xf numFmtId="167" fontId="6" fillId="0" borderId="40" xfId="17" applyFont="1" applyBorder="1" applyAlignment="1">
      <alignment horizontal="center"/>
    </xf>
    <xf numFmtId="167" fontId="15" fillId="6" borderId="6" xfId="17" applyFont="1" applyFill="1" applyBorder="1" applyAlignment="1">
      <alignment horizontal="center" vertical="center"/>
    </xf>
    <xf numFmtId="167" fontId="6" fillId="0" borderId="20" xfId="17" applyFont="1" applyBorder="1" applyAlignment="1">
      <alignment horizontal="center"/>
    </xf>
    <xf numFmtId="167" fontId="15" fillId="6" borderId="85" xfId="17" applyFont="1" applyFill="1" applyBorder="1" applyAlignment="1">
      <alignment horizontal="center" vertical="center" wrapText="1"/>
    </xf>
    <xf numFmtId="0" fontId="54" fillId="13" borderId="0" xfId="0" applyFont="1" applyFill="1" applyProtection="1">
      <protection locked="0"/>
    </xf>
    <xf numFmtId="0" fontId="55" fillId="13" borderId="0" xfId="0" applyFont="1" applyFill="1" applyProtection="1">
      <protection locked="0"/>
    </xf>
    <xf numFmtId="0" fontId="55" fillId="13" borderId="0" xfId="0" applyFont="1" applyFill="1" applyAlignment="1" applyProtection="1">
      <alignment horizontal="left"/>
      <protection locked="0"/>
    </xf>
    <xf numFmtId="0" fontId="55" fillId="13" borderId="0" xfId="0" applyFont="1" applyFill="1" applyAlignment="1" applyProtection="1">
      <alignment horizontal="center"/>
      <protection locked="0"/>
    </xf>
    <xf numFmtId="0" fontId="55" fillId="13" borderId="0" xfId="0" quotePrefix="1" applyFont="1" applyFill="1" applyAlignment="1" applyProtection="1">
      <alignment vertical="center"/>
      <protection locked="0"/>
    </xf>
    <xf numFmtId="0" fontId="55" fillId="13" borderId="0" xfId="0" applyFont="1" applyFill="1" applyAlignment="1" applyProtection="1">
      <alignment vertical="center"/>
      <protection locked="0"/>
    </xf>
    <xf numFmtId="0" fontId="55" fillId="13" borderId="0" xfId="0" quotePrefix="1" applyFont="1" applyFill="1" applyProtection="1">
      <protection locked="0"/>
    </xf>
    <xf numFmtId="0" fontId="54" fillId="24" borderId="0" xfId="0" applyFont="1" applyFill="1" applyAlignment="1" applyProtection="1">
      <alignment vertical="center"/>
      <protection locked="0"/>
    </xf>
    <xf numFmtId="167" fontId="15" fillId="6" borderId="6" xfId="17" applyFont="1" applyFill="1" applyBorder="1" applyAlignment="1">
      <alignment horizontal="center" vertical="center" wrapText="1"/>
    </xf>
    <xf numFmtId="0" fontId="6" fillId="11" borderId="2" xfId="0" applyFont="1" applyFill="1" applyBorder="1" applyAlignment="1">
      <alignment horizontal="right"/>
    </xf>
    <xf numFmtId="0" fontId="26" fillId="11" borderId="29" xfId="0" applyFont="1" applyFill="1" applyBorder="1" applyAlignment="1">
      <alignment horizontal="right"/>
    </xf>
    <xf numFmtId="0" fontId="26" fillId="11" borderId="84" xfId="0" applyFont="1" applyFill="1" applyBorder="1" applyAlignment="1">
      <alignment horizontal="right"/>
    </xf>
    <xf numFmtId="0" fontId="26" fillId="11" borderId="30" xfId="0" applyFont="1" applyFill="1" applyBorder="1" applyAlignment="1">
      <alignment horizontal="right"/>
    </xf>
    <xf numFmtId="0" fontId="26" fillId="11" borderId="57" xfId="0" applyFont="1" applyFill="1" applyBorder="1" applyAlignment="1">
      <alignment horizontal="right"/>
    </xf>
    <xf numFmtId="0" fontId="26" fillId="11" borderId="91" xfId="0" applyFont="1" applyFill="1" applyBorder="1" applyAlignment="1">
      <alignment horizontal="right"/>
    </xf>
    <xf numFmtId="164" fontId="26" fillId="11" borderId="11" xfId="19" applyNumberFormat="1" applyFont="1" applyFill="1" applyBorder="1" applyAlignment="1">
      <alignment horizontal="right"/>
    </xf>
    <xf numFmtId="164" fontId="26" fillId="11" borderId="2" xfId="19" applyNumberFormat="1" applyFont="1" applyFill="1" applyBorder="1" applyAlignment="1">
      <alignment horizontal="right"/>
    </xf>
    <xf numFmtId="164" fontId="7" fillId="6" borderId="96" xfId="17" applyNumberFormat="1" applyFont="1" applyFill="1" applyBorder="1" applyAlignment="1">
      <alignment horizontal="right"/>
    </xf>
    <xf numFmtId="168" fontId="7" fillId="11" borderId="97" xfId="0" applyNumberFormat="1" applyFont="1" applyFill="1" applyBorder="1"/>
    <xf numFmtId="0" fontId="26" fillId="11" borderId="24" xfId="0" applyFont="1" applyFill="1" applyBorder="1" applyAlignment="1">
      <alignment horizontal="right"/>
    </xf>
    <xf numFmtId="2" fontId="58" fillId="26" borderId="98" xfId="19" applyNumberFormat="1" applyFont="1" applyFill="1" applyBorder="1" applyAlignment="1" applyProtection="1">
      <alignment horizontal="center"/>
      <protection locked="0"/>
    </xf>
    <xf numFmtId="49" fontId="58" fillId="0" borderId="99" xfId="0" applyNumberFormat="1" applyFont="1" applyBorder="1" applyProtection="1">
      <protection locked="0"/>
    </xf>
    <xf numFmtId="4" fontId="60" fillId="27" borderId="98" xfId="0" applyNumberFormat="1" applyFont="1" applyFill="1" applyBorder="1" applyAlignment="1" applyProtection="1">
      <alignment horizontal="center"/>
      <protection locked="0"/>
    </xf>
    <xf numFmtId="2" fontId="58" fillId="28" borderId="98" xfId="19" applyNumberFormat="1" applyFont="1" applyFill="1" applyBorder="1" applyAlignment="1" applyProtection="1">
      <alignment horizontal="center"/>
      <protection locked="0"/>
    </xf>
    <xf numFmtId="49" fontId="58" fillId="0" borderId="99" xfId="0" applyNumberFormat="1" applyFont="1" applyBorder="1" applyAlignment="1" applyProtection="1">
      <alignment horizontal="left"/>
      <protection locked="0"/>
    </xf>
    <xf numFmtId="4" fontId="61" fillId="27" borderId="98" xfId="0" applyNumberFormat="1" applyFont="1" applyFill="1" applyBorder="1" applyAlignment="1" applyProtection="1">
      <alignment horizontal="center"/>
      <protection locked="0"/>
    </xf>
    <xf numFmtId="49" fontId="58" fillId="0" borderId="48" xfId="0" applyNumberFormat="1" applyFont="1" applyBorder="1" applyProtection="1">
      <protection locked="0"/>
    </xf>
    <xf numFmtId="4" fontId="60" fillId="27" borderId="100" xfId="0" applyNumberFormat="1" applyFont="1" applyFill="1" applyBorder="1" applyAlignment="1" applyProtection="1">
      <alignment horizontal="center"/>
      <protection locked="0"/>
    </xf>
    <xf numFmtId="2" fontId="58" fillId="29" borderId="98" xfId="19" applyNumberFormat="1" applyFont="1" applyFill="1" applyBorder="1" applyAlignment="1" applyProtection="1">
      <alignment horizontal="center"/>
      <protection locked="0"/>
    </xf>
    <xf numFmtId="49" fontId="58" fillId="29" borderId="99" xfId="0" applyNumberFormat="1" applyFont="1" applyFill="1" applyBorder="1" applyProtection="1">
      <protection locked="0"/>
    </xf>
    <xf numFmtId="4" fontId="60" fillId="29" borderId="98" xfId="0" applyNumberFormat="1" applyFont="1" applyFill="1" applyBorder="1" applyAlignment="1" applyProtection="1">
      <alignment horizontal="center"/>
      <protection locked="0"/>
    </xf>
    <xf numFmtId="2" fontId="58" fillId="30" borderId="98" xfId="19" applyNumberFormat="1" applyFont="1" applyFill="1" applyBorder="1" applyAlignment="1" applyProtection="1">
      <alignment horizontal="center"/>
      <protection locked="0"/>
    </xf>
    <xf numFmtId="4" fontId="60" fillId="30" borderId="98" xfId="0" applyNumberFormat="1" applyFont="1" applyFill="1" applyBorder="1" applyAlignment="1" applyProtection="1">
      <alignment horizontal="center"/>
      <protection locked="0"/>
    </xf>
    <xf numFmtId="2" fontId="58" fillId="30" borderId="101" xfId="19" applyNumberFormat="1" applyFont="1" applyFill="1" applyBorder="1" applyAlignment="1" applyProtection="1">
      <alignment horizontal="center"/>
      <protection locked="0"/>
    </xf>
    <xf numFmtId="49" fontId="58" fillId="0" borderId="102" xfId="0" applyNumberFormat="1" applyFont="1" applyBorder="1" applyProtection="1">
      <protection locked="0"/>
    </xf>
    <xf numFmtId="4" fontId="60" fillId="30" borderId="101" xfId="0" applyNumberFormat="1" applyFont="1" applyFill="1" applyBorder="1" applyAlignment="1" applyProtection="1">
      <alignment horizontal="center"/>
      <protection locked="0"/>
    </xf>
    <xf numFmtId="43" fontId="0" fillId="6" borderId="0" xfId="0" applyNumberFormat="1" applyFill="1" applyProtection="1">
      <protection locked="0"/>
    </xf>
    <xf numFmtId="0" fontId="53" fillId="24" borderId="0" xfId="0" applyFont="1" applyFill="1" applyProtection="1">
      <protection locked="0"/>
    </xf>
    <xf numFmtId="43" fontId="53" fillId="24" borderId="0" xfId="0" quotePrefix="1" applyNumberFormat="1" applyFont="1" applyFill="1" applyProtection="1">
      <protection locked="0"/>
    </xf>
    <xf numFmtId="0" fontId="55" fillId="31" borderId="0" xfId="0" applyFont="1" applyFill="1" applyProtection="1">
      <protection locked="0"/>
    </xf>
    <xf numFmtId="0" fontId="13" fillId="13" borderId="0" xfId="18" applyNumberFormat="1" applyFill="1" applyProtection="1">
      <protection locked="0"/>
    </xf>
    <xf numFmtId="0" fontId="62" fillId="6" borderId="0" xfId="0" applyFont="1" applyFill="1" applyAlignment="1" applyProtection="1">
      <alignment vertical="center"/>
      <protection locked="0"/>
    </xf>
    <xf numFmtId="49" fontId="16" fillId="7" borderId="0" xfId="0" applyNumberFormat="1" applyFont="1" applyFill="1"/>
    <xf numFmtId="49" fontId="12" fillId="3" borderId="2" xfId="14" applyAlignment="1">
      <alignment horizontal="left" vertical="top" indent="1"/>
    </xf>
    <xf numFmtId="170" fontId="0" fillId="12" borderId="2" xfId="0" applyNumberFormat="1" applyFill="1" applyBorder="1" applyAlignment="1">
      <alignment horizontal="center"/>
    </xf>
    <xf numFmtId="0" fontId="6" fillId="11" borderId="92" xfId="0" applyFont="1" applyFill="1" applyBorder="1" applyAlignment="1">
      <alignment horizontal="center" vertical="center"/>
    </xf>
    <xf numFmtId="0" fontId="6" fillId="11" borderId="93" xfId="0" applyFont="1" applyFill="1" applyBorder="1" applyAlignment="1">
      <alignment horizontal="center" vertical="center"/>
    </xf>
    <xf numFmtId="0" fontId="6" fillId="11" borderId="2" xfId="0" applyFont="1" applyFill="1" applyBorder="1" applyAlignment="1">
      <alignment horizontal="center" vertical="center"/>
    </xf>
    <xf numFmtId="0" fontId="6" fillId="11" borderId="40" xfId="0" applyFont="1" applyFill="1" applyBorder="1" applyAlignment="1">
      <alignment horizontal="center" vertical="center"/>
    </xf>
    <xf numFmtId="4" fontId="0" fillId="6" borderId="80" xfId="0" applyNumberFormat="1" applyFill="1" applyBorder="1" applyAlignment="1">
      <alignment horizontal="center" vertical="center"/>
    </xf>
    <xf numFmtId="4" fontId="0" fillId="6" borderId="81" xfId="0" applyNumberFormat="1" applyFill="1" applyBorder="1" applyAlignment="1">
      <alignment horizontal="center" vertical="center"/>
    </xf>
    <xf numFmtId="4" fontId="0" fillId="6" borderId="82" xfId="0" applyNumberFormat="1" applyFill="1" applyBorder="1" applyAlignment="1">
      <alignment horizontal="center" vertical="center"/>
    </xf>
    <xf numFmtId="3" fontId="6" fillId="11" borderId="2" xfId="0" applyNumberFormat="1" applyFont="1" applyFill="1" applyBorder="1" applyAlignment="1">
      <alignment horizontal="center" vertical="center"/>
    </xf>
    <xf numFmtId="0" fontId="26" fillId="11" borderId="24" xfId="0" applyFont="1" applyFill="1" applyBorder="1" applyAlignment="1">
      <alignment horizontal="left"/>
    </xf>
    <xf numFmtId="0" fontId="26" fillId="11" borderId="21" xfId="0" applyFont="1" applyFill="1" applyBorder="1" applyAlignment="1">
      <alignment horizontal="left"/>
    </xf>
    <xf numFmtId="0" fontId="26" fillId="11" borderId="21" xfId="0" applyFont="1" applyFill="1" applyBorder="1" applyAlignment="1">
      <alignment horizontal="right"/>
    </xf>
    <xf numFmtId="167" fontId="31" fillId="11" borderId="0" xfId="17" applyFont="1" applyFill="1" applyAlignment="1">
      <alignment horizontal="right"/>
    </xf>
    <xf numFmtId="0" fontId="26" fillId="11" borderId="0" xfId="0" applyFont="1" applyFill="1" applyAlignment="1">
      <alignment horizontal="left"/>
    </xf>
    <xf numFmtId="0" fontId="26" fillId="11" borderId="0" xfId="0" applyFont="1" applyFill="1" applyAlignment="1">
      <alignment horizontal="right"/>
    </xf>
    <xf numFmtId="167" fontId="13" fillId="11" borderId="0" xfId="17" applyFill="1" applyAlignment="1">
      <alignment horizontal="right"/>
    </xf>
    <xf numFmtId="167" fontId="13" fillId="11" borderId="24" xfId="17" applyFill="1" applyBorder="1" applyAlignment="1">
      <alignment horizontal="right"/>
    </xf>
    <xf numFmtId="9" fontId="13" fillId="11" borderId="0" xfId="0" applyNumberFormat="1" applyFont="1" applyFill="1" applyAlignment="1">
      <alignment horizontal="right"/>
    </xf>
    <xf numFmtId="0" fontId="26" fillId="11" borderId="47" xfId="0" applyFont="1" applyFill="1" applyBorder="1" applyAlignment="1">
      <alignment horizontal="right"/>
    </xf>
    <xf numFmtId="9" fontId="13" fillId="11" borderId="47" xfId="18" applyFill="1" applyBorder="1" applyAlignment="1">
      <alignment horizontal="right"/>
    </xf>
    <xf numFmtId="0" fontId="26" fillId="11" borderId="77" xfId="0" applyFont="1" applyFill="1" applyBorder="1" applyAlignment="1">
      <alignment horizontal="right"/>
    </xf>
    <xf numFmtId="9" fontId="13" fillId="11" borderId="77" xfId="18" applyFill="1" applyBorder="1" applyAlignment="1">
      <alignment horizontal="right"/>
    </xf>
    <xf numFmtId="0" fontId="63" fillId="13" borderId="2" xfId="0" applyFont="1" applyFill="1" applyBorder="1" applyAlignment="1">
      <alignment vertical="center" wrapText="1"/>
    </xf>
    <xf numFmtId="0" fontId="26" fillId="11" borderId="92" xfId="0" applyFont="1" applyFill="1" applyBorder="1"/>
    <xf numFmtId="0" fontId="0" fillId="0" borderId="30" xfId="0" applyBorder="1"/>
    <xf numFmtId="0" fontId="0" fillId="0" borderId="57" xfId="0" applyBorder="1"/>
    <xf numFmtId="9" fontId="0" fillId="0" borderId="91" xfId="0" applyNumberFormat="1" applyBorder="1"/>
    <xf numFmtId="0" fontId="55" fillId="13" borderId="0" xfId="0" applyFont="1" applyFill="1"/>
    <xf numFmtId="0" fontId="31" fillId="11" borderId="107" xfId="0" applyFont="1" applyFill="1" applyBorder="1" applyAlignment="1" applyProtection="1">
      <alignment vertical="center"/>
      <protection locked="0"/>
    </xf>
    <xf numFmtId="164" fontId="7" fillId="11" borderId="41" xfId="0" applyNumberFormat="1" applyFont="1" applyFill="1" applyBorder="1"/>
    <xf numFmtId="0" fontId="58" fillId="0" borderId="0" xfId="38" applyFont="1" applyProtection="1">
      <protection locked="0"/>
    </xf>
    <xf numFmtId="174" fontId="66" fillId="0" borderId="108" xfId="39" applyFont="1" applyBorder="1" applyAlignment="1">
      <alignment horizontal="right" vertical="center"/>
    </xf>
    <xf numFmtId="0" fontId="58" fillId="0" borderId="0" xfId="38" applyFont="1" applyAlignment="1" applyProtection="1">
      <alignment horizontal="center" vertical="top"/>
      <protection hidden="1"/>
    </xf>
    <xf numFmtId="0" fontId="58" fillId="0" borderId="112" xfId="38" applyFont="1" applyBorder="1" applyProtection="1">
      <protection locked="0"/>
    </xf>
    <xf numFmtId="0" fontId="58" fillId="0" borderId="113" xfId="38" applyFont="1" applyBorder="1" applyProtection="1">
      <protection locked="0"/>
    </xf>
    <xf numFmtId="0" fontId="58" fillId="0" borderId="114" xfId="38" applyFont="1" applyBorder="1" applyProtection="1">
      <protection locked="0"/>
    </xf>
    <xf numFmtId="0" fontId="60" fillId="32" borderId="0" xfId="38" applyFont="1" applyFill="1" applyAlignment="1" applyProtection="1">
      <alignment horizontal="left"/>
      <protection locked="0"/>
    </xf>
    <xf numFmtId="0" fontId="68" fillId="32" borderId="0" xfId="38" applyFont="1" applyFill="1" applyAlignment="1" applyProtection="1">
      <alignment horizontal="center"/>
      <protection locked="0"/>
    </xf>
    <xf numFmtId="0" fontId="65" fillId="30" borderId="109" xfId="38" applyFont="1" applyFill="1" applyBorder="1" applyAlignment="1">
      <alignment horizontal="center" vertical="center"/>
    </xf>
    <xf numFmtId="0" fontId="65" fillId="30" borderId="108" xfId="38" applyFont="1" applyFill="1" applyBorder="1" applyAlignment="1">
      <alignment horizontal="center" vertical="center"/>
    </xf>
    <xf numFmtId="0" fontId="65" fillId="30" borderId="111" xfId="38" applyFont="1" applyFill="1" applyBorder="1" applyAlignment="1">
      <alignment horizontal="center" vertical="center"/>
    </xf>
    <xf numFmtId="0" fontId="65" fillId="30" borderId="110" xfId="38" applyFont="1" applyFill="1" applyBorder="1" applyAlignment="1">
      <alignment horizontal="center" vertical="center"/>
    </xf>
    <xf numFmtId="0" fontId="60" fillId="32" borderId="0" xfId="38" applyFont="1" applyFill="1" applyAlignment="1">
      <alignment horizontal="center" vertical="center"/>
    </xf>
    <xf numFmtId="0" fontId="58" fillId="0" borderId="0" xfId="38" applyFont="1"/>
    <xf numFmtId="4" fontId="60" fillId="32" borderId="0" xfId="38" applyNumberFormat="1" applyFont="1" applyFill="1" applyAlignment="1">
      <alignment horizontal="center" vertical="center"/>
    </xf>
    <xf numFmtId="3" fontId="60" fillId="32" borderId="0" xfId="38" applyNumberFormat="1" applyFont="1" applyFill="1" applyAlignment="1">
      <alignment horizontal="center" vertical="center"/>
    </xf>
    <xf numFmtId="0" fontId="58" fillId="0" borderId="0" xfId="38" applyFont="1" applyAlignment="1">
      <alignment horizontal="center"/>
    </xf>
    <xf numFmtId="0" fontId="66" fillId="32" borderId="108" xfId="38" applyFont="1" applyFill="1" applyBorder="1" applyAlignment="1">
      <alignment horizontal="center"/>
    </xf>
    <xf numFmtId="2" fontId="66" fillId="32" borderId="108" xfId="38" applyNumberFormat="1" applyFont="1" applyFill="1" applyBorder="1" applyAlignment="1">
      <alignment horizontal="center"/>
    </xf>
    <xf numFmtId="20" fontId="67" fillId="32" borderId="108" xfId="38" applyNumberFormat="1" applyFont="1" applyFill="1" applyBorder="1" applyAlignment="1">
      <alignment horizontal="center"/>
    </xf>
    <xf numFmtId="49" fontId="66" fillId="32" borderId="108" xfId="38" applyNumberFormat="1" applyFont="1" applyFill="1" applyBorder="1"/>
    <xf numFmtId="0" fontId="69" fillId="32" borderId="108" xfId="38" applyFont="1" applyFill="1" applyBorder="1" applyAlignment="1">
      <alignment horizontal="center"/>
    </xf>
    <xf numFmtId="2" fontId="69" fillId="32" borderId="108" xfId="38" applyNumberFormat="1" applyFont="1" applyFill="1" applyBorder="1" applyAlignment="1">
      <alignment horizontal="center"/>
    </xf>
    <xf numFmtId="20" fontId="69" fillId="32" borderId="108" xfId="38" applyNumberFormat="1" applyFont="1" applyFill="1" applyBorder="1" applyAlignment="1">
      <alignment horizontal="center"/>
    </xf>
    <xf numFmtId="49" fontId="69" fillId="32" borderId="108" xfId="38" applyNumberFormat="1" applyFont="1" applyFill="1" applyBorder="1"/>
    <xf numFmtId="49" fontId="66" fillId="32" borderId="100" xfId="38" applyNumberFormat="1" applyFont="1" applyFill="1" applyBorder="1"/>
    <xf numFmtId="0" fontId="26" fillId="11" borderId="124" xfId="0" applyFont="1" applyFill="1" applyBorder="1" applyAlignment="1" applyProtection="1">
      <alignment horizontal="right" vertical="center"/>
      <protection locked="0"/>
    </xf>
    <xf numFmtId="4" fontId="59" fillId="27" borderId="108" xfId="0" applyNumberFormat="1" applyFont="1" applyFill="1" applyBorder="1" applyAlignment="1" applyProtection="1">
      <alignment horizontal="center"/>
      <protection locked="0"/>
    </xf>
    <xf numFmtId="4" fontId="60" fillId="27" borderId="108" xfId="0" applyNumberFormat="1" applyFont="1" applyFill="1" applyBorder="1" applyAlignment="1" applyProtection="1">
      <alignment horizontal="center"/>
      <protection locked="0"/>
    </xf>
    <xf numFmtId="173" fontId="0" fillId="6" borderId="0" xfId="0" applyNumberFormat="1" applyFill="1" applyProtection="1">
      <protection locked="0"/>
    </xf>
    <xf numFmtId="167" fontId="6" fillId="0" borderId="125" xfId="17" applyFont="1" applyBorder="1" applyAlignment="1">
      <alignment horizontal="center"/>
    </xf>
    <xf numFmtId="167" fontId="15" fillId="6" borderId="126" xfId="17" applyFont="1" applyFill="1" applyBorder="1" applyAlignment="1">
      <alignment horizontal="center" vertical="center"/>
    </xf>
    <xf numFmtId="168" fontId="7" fillId="11" borderId="76" xfId="0" applyNumberFormat="1" applyFont="1" applyFill="1" applyBorder="1"/>
    <xf numFmtId="164" fontId="7" fillId="6" borderId="96" xfId="17" applyNumberFormat="1" applyFont="1" applyFill="1" applyBorder="1" applyAlignment="1" applyProtection="1">
      <alignment horizontal="right"/>
      <protection locked="0"/>
    </xf>
    <xf numFmtId="168" fontId="7" fillId="6" borderId="129" xfId="17" applyNumberFormat="1" applyFont="1" applyFill="1" applyBorder="1" applyAlignment="1">
      <alignment horizontal="right"/>
    </xf>
    <xf numFmtId="168" fontId="7" fillId="6" borderId="97" xfId="17" applyNumberFormat="1" applyFont="1" applyFill="1" applyBorder="1" applyAlignment="1">
      <alignment horizontal="right"/>
    </xf>
    <xf numFmtId="0" fontId="0" fillId="38" borderId="12" xfId="0" applyFill="1" applyBorder="1" applyAlignment="1" applyProtection="1">
      <alignment horizontal="center" vertical="center"/>
      <protection locked="0"/>
    </xf>
    <xf numFmtId="0" fontId="0" fillId="37" borderId="0" xfId="0" applyFill="1" applyAlignment="1" applyProtection="1">
      <alignment horizontal="center" vertical="center"/>
      <protection locked="0"/>
    </xf>
    <xf numFmtId="0" fontId="60" fillId="32" borderId="0" xfId="38" applyFont="1" applyFill="1" applyAlignment="1" applyProtection="1">
      <alignment horizontal="left"/>
      <protection locked="0"/>
    </xf>
    <xf numFmtId="0" fontId="68" fillId="32" borderId="0" xfId="38" applyFont="1" applyFill="1" applyAlignment="1" applyProtection="1">
      <alignment horizontal="center"/>
      <protection locked="0"/>
    </xf>
    <xf numFmtId="0" fontId="65" fillId="30" borderId="2" xfId="38" applyFont="1" applyFill="1" applyBorder="1" applyAlignment="1">
      <alignment horizontal="center" vertical="center"/>
    </xf>
    <xf numFmtId="3" fontId="0" fillId="6" borderId="81" xfId="0" applyNumberFormat="1" applyFill="1" applyBorder="1" applyAlignment="1">
      <alignment horizontal="center" vertical="center"/>
    </xf>
    <xf numFmtId="3" fontId="0" fillId="6" borderId="82" xfId="0" applyNumberFormat="1" applyFill="1" applyBorder="1" applyAlignment="1">
      <alignment horizontal="center" vertical="center"/>
    </xf>
    <xf numFmtId="171" fontId="10" fillId="6" borderId="19" xfId="0" applyNumberFormat="1" applyFont="1" applyFill="1" applyBorder="1" applyAlignment="1">
      <alignment horizontal="center" vertical="center"/>
    </xf>
    <xf numFmtId="0" fontId="0" fillId="6" borderId="133" xfId="0" applyFill="1" applyBorder="1" applyAlignment="1" applyProtection="1">
      <alignment horizontal="center" vertical="center"/>
      <protection locked="0"/>
    </xf>
    <xf numFmtId="0" fontId="6" fillId="6" borderId="134" xfId="0" applyFont="1" applyFill="1" applyBorder="1" applyAlignment="1">
      <alignment horizontal="center" vertical="center"/>
    </xf>
    <xf numFmtId="0" fontId="6" fillId="6" borderId="5" xfId="0" applyFont="1" applyFill="1" applyBorder="1" applyAlignment="1">
      <alignment horizontal="center" vertical="center"/>
    </xf>
    <xf numFmtId="0" fontId="6" fillId="6" borderId="0" xfId="0" applyFont="1" applyFill="1" applyBorder="1" applyAlignment="1">
      <alignment horizontal="center" vertical="center"/>
    </xf>
    <xf numFmtId="3" fontId="0" fillId="6" borderId="80" xfId="0" applyNumberFormat="1" applyFill="1" applyBorder="1" applyAlignment="1">
      <alignment horizontal="center" vertical="center"/>
    </xf>
    <xf numFmtId="49" fontId="72" fillId="39" borderId="120" xfId="46" applyFont="1" applyFill="1">
      <alignment horizontal="left" vertical="top" indent="1"/>
    </xf>
    <xf numFmtId="4" fontId="72" fillId="39" borderId="123" xfId="48" applyFont="1" applyFill="1">
      <alignment horizontal="right" vertical="top"/>
    </xf>
    <xf numFmtId="4" fontId="72" fillId="39" borderId="123" xfId="47" applyFont="1" applyFill="1">
      <alignment horizontal="right" vertical="top"/>
    </xf>
    <xf numFmtId="0" fontId="0" fillId="7" borderId="0" xfId="0" applyFont="1" applyFill="1"/>
    <xf numFmtId="4" fontId="75" fillId="27" borderId="98" xfId="0" applyNumberFormat="1" applyFont="1" applyFill="1" applyBorder="1" applyAlignment="1" applyProtection="1">
      <alignment horizontal="center"/>
      <protection locked="0"/>
    </xf>
    <xf numFmtId="0" fontId="0" fillId="0" borderId="0" xfId="0" applyFont="1"/>
    <xf numFmtId="0" fontId="77" fillId="0" borderId="0" xfId="0" applyFont="1"/>
    <xf numFmtId="0" fontId="6" fillId="0" borderId="31" xfId="0" applyFont="1" applyBorder="1" applyAlignment="1">
      <alignment horizontal="center"/>
    </xf>
    <xf numFmtId="0" fontId="20" fillId="0" borderId="111" xfId="0" applyFont="1" applyBorder="1" applyAlignment="1">
      <alignment horizontal="center"/>
    </xf>
    <xf numFmtId="0" fontId="19" fillId="0" borderId="111" xfId="0" applyFont="1" applyBorder="1" applyAlignment="1">
      <alignment horizontal="center"/>
    </xf>
    <xf numFmtId="0" fontId="0" fillId="0" borderId="105" xfId="0" applyBorder="1"/>
    <xf numFmtId="0" fontId="6" fillId="0" borderId="105" xfId="0" applyFont="1" applyBorder="1" applyAlignment="1">
      <alignment horizontal="center"/>
    </xf>
    <xf numFmtId="43" fontId="26" fillId="11" borderId="2" xfId="19" applyNumberFormat="1" applyFont="1" applyFill="1" applyBorder="1" applyAlignment="1">
      <alignment horizontal="right"/>
    </xf>
    <xf numFmtId="2" fontId="20" fillId="0" borderId="7" xfId="0" applyNumberFormat="1" applyFont="1" applyBorder="1" applyAlignment="1">
      <alignment horizontal="center"/>
    </xf>
    <xf numFmtId="2" fontId="19" fillId="0" borderId="31" xfId="0" applyNumberFormat="1" applyFont="1" applyBorder="1" applyAlignment="1">
      <alignment horizontal="center"/>
    </xf>
    <xf numFmtId="2" fontId="19" fillId="0" borderId="105" xfId="0" applyNumberFormat="1" applyFont="1" applyBorder="1" applyAlignment="1">
      <alignment horizontal="center"/>
    </xf>
    <xf numFmtId="2" fontId="20" fillId="0" borderId="58" xfId="19" applyNumberFormat="1" applyFont="1" applyBorder="1" applyAlignment="1">
      <alignment horizontal="center"/>
    </xf>
    <xf numFmtId="2" fontId="20" fillId="0" borderId="5" xfId="19" applyNumberFormat="1" applyFont="1" applyBorder="1" applyAlignment="1">
      <alignment horizontal="center"/>
    </xf>
    <xf numFmtId="2" fontId="20" fillId="0" borderId="0" xfId="0" applyNumberFormat="1" applyFont="1" applyAlignment="1">
      <alignment horizontal="center"/>
    </xf>
    <xf numFmtId="0" fontId="6" fillId="0" borderId="31" xfId="0" applyFont="1" applyBorder="1" applyAlignment="1">
      <alignment horizontal="center"/>
    </xf>
    <xf numFmtId="0" fontId="6" fillId="0" borderId="105" xfId="0" applyFont="1" applyBorder="1" applyAlignment="1">
      <alignment horizontal="center"/>
    </xf>
    <xf numFmtId="0" fontId="10" fillId="0" borderId="10" xfId="0" applyFont="1" applyBorder="1" applyAlignment="1">
      <alignment horizontal="left" wrapText="1"/>
    </xf>
    <xf numFmtId="0" fontId="10" fillId="0" borderId="0" xfId="0" applyFont="1" applyAlignment="1">
      <alignment horizontal="left" wrapText="1"/>
    </xf>
    <xf numFmtId="0" fontId="10" fillId="0" borderId="76" xfId="0" applyFont="1" applyBorder="1" applyAlignment="1">
      <alignment horizontal="left" wrapText="1"/>
    </xf>
    <xf numFmtId="0" fontId="10" fillId="0" borderId="30" xfId="0" applyFont="1" applyBorder="1" applyAlignment="1">
      <alignment horizontal="left" wrapText="1"/>
    </xf>
    <xf numFmtId="0" fontId="10" fillId="0" borderId="57" xfId="0" applyFont="1" applyBorder="1" applyAlignment="1">
      <alignment horizontal="left" wrapText="1"/>
    </xf>
    <xf numFmtId="0" fontId="10" fillId="0" borderId="91" xfId="0" applyFont="1" applyBorder="1" applyAlignment="1">
      <alignment horizontal="left" wrapText="1"/>
    </xf>
    <xf numFmtId="4" fontId="17" fillId="15" borderId="39" xfId="0" applyNumberFormat="1" applyFont="1" applyFill="1" applyBorder="1" applyAlignment="1" applyProtection="1">
      <alignment horizontal="center" vertical="center" wrapText="1" shrinkToFit="1"/>
      <protection locked="0"/>
    </xf>
    <xf numFmtId="4" fontId="18" fillId="14" borderId="39" xfId="7" applyNumberFormat="1" applyFont="1" applyFill="1" applyBorder="1" applyAlignment="1" applyProtection="1">
      <alignment horizontal="center" vertical="center" wrapText="1"/>
      <protection locked="0"/>
    </xf>
    <xf numFmtId="4" fontId="17" fillId="8" borderId="39" xfId="7" applyNumberFormat="1" applyFont="1" applyFill="1" applyBorder="1" applyAlignment="1" applyProtection="1">
      <alignment horizontal="center" vertical="center" wrapText="1"/>
      <protection locked="0"/>
    </xf>
    <xf numFmtId="4" fontId="17" fillId="9" borderId="39" xfId="7" applyNumberFormat="1" applyFont="1" applyFill="1" applyBorder="1" applyAlignment="1" applyProtection="1">
      <alignment horizontal="center" vertical="center" wrapText="1"/>
      <protection locked="0"/>
    </xf>
    <xf numFmtId="0" fontId="76" fillId="40" borderId="0" xfId="38" applyFont="1" applyFill="1" applyAlignment="1" applyProtection="1">
      <alignment horizontal="center"/>
      <protection hidden="1"/>
    </xf>
    <xf numFmtId="0" fontId="58" fillId="0" borderId="112" xfId="38" applyFont="1" applyBorder="1" applyAlignment="1" applyProtection="1">
      <alignment horizontal="left"/>
      <protection locked="0"/>
    </xf>
    <xf numFmtId="0" fontId="60" fillId="32" borderId="0" xfId="38" applyFont="1" applyFill="1" applyAlignment="1" applyProtection="1">
      <alignment horizontal="left"/>
      <protection locked="0"/>
    </xf>
    <xf numFmtId="0" fontId="68" fillId="32" borderId="0" xfId="38" applyFont="1" applyFill="1" applyAlignment="1" applyProtection="1">
      <alignment horizontal="center"/>
      <protection locked="0"/>
    </xf>
    <xf numFmtId="0" fontId="71" fillId="40" borderId="0" xfId="38" applyFont="1" applyFill="1" applyAlignment="1" applyProtection="1">
      <alignment horizontal="center" vertical="center" wrapText="1"/>
      <protection hidden="1"/>
    </xf>
    <xf numFmtId="175" fontId="70" fillId="41" borderId="0" xfId="38" applyNumberFormat="1" applyFont="1" applyFill="1" applyAlignment="1" applyProtection="1">
      <alignment horizontal="center" vertical="center"/>
      <protection locked="0"/>
    </xf>
    <xf numFmtId="0" fontId="58" fillId="0" borderId="77" xfId="38" applyFont="1" applyBorder="1"/>
    <xf numFmtId="0" fontId="58" fillId="0" borderId="39" xfId="38" applyFont="1" applyBorder="1" applyProtection="1">
      <protection locked="0"/>
    </xf>
    <xf numFmtId="0" fontId="58" fillId="0" borderId="115" xfId="38" applyFont="1" applyBorder="1" applyProtection="1">
      <protection locked="0"/>
    </xf>
    <xf numFmtId="0" fontId="58" fillId="0" borderId="116" xfId="38" applyFont="1" applyBorder="1" applyProtection="1">
      <protection locked="0"/>
    </xf>
    <xf numFmtId="0" fontId="58" fillId="0" borderId="117" xfId="38" applyFont="1" applyBorder="1" applyProtection="1">
      <protection locked="0"/>
    </xf>
    <xf numFmtId="0" fontId="19" fillId="0" borderId="64" xfId="0" applyFont="1" applyBorder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19" fillId="10" borderId="2" xfId="0" applyFont="1" applyFill="1" applyBorder="1" applyAlignment="1">
      <alignment horizontal="center"/>
    </xf>
    <xf numFmtId="0" fontId="19" fillId="0" borderId="70" xfId="0" applyFont="1" applyBorder="1" applyAlignment="1">
      <alignment horizontal="center"/>
    </xf>
    <xf numFmtId="0" fontId="19" fillId="2" borderId="44" xfId="0" applyFont="1" applyFill="1" applyBorder="1" applyAlignment="1">
      <alignment horizontal="center"/>
    </xf>
    <xf numFmtId="0" fontId="19" fillId="2" borderId="31" xfId="0" applyFont="1" applyFill="1" applyBorder="1" applyAlignment="1">
      <alignment horizontal="center"/>
    </xf>
    <xf numFmtId="0" fontId="19" fillId="2" borderId="105" xfId="0" applyFont="1" applyFill="1" applyBorder="1" applyAlignment="1">
      <alignment horizontal="center"/>
    </xf>
    <xf numFmtId="0" fontId="19" fillId="2" borderId="61" xfId="0" applyFont="1" applyFill="1" applyBorder="1" applyAlignment="1">
      <alignment horizontal="center"/>
    </xf>
    <xf numFmtId="0" fontId="19" fillId="10" borderId="62" xfId="0" applyFont="1" applyFill="1" applyBorder="1" applyAlignment="1">
      <alignment horizontal="center"/>
    </xf>
    <xf numFmtId="0" fontId="19" fillId="10" borderId="31" xfId="0" applyFont="1" applyFill="1" applyBorder="1" applyAlignment="1">
      <alignment horizontal="center"/>
    </xf>
    <xf numFmtId="0" fontId="19" fillId="10" borderId="61" xfId="0" applyFont="1" applyFill="1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41" xfId="0" applyBorder="1" applyAlignment="1">
      <alignment horizontal="center"/>
    </xf>
    <xf numFmtId="0" fontId="6" fillId="0" borderId="31" xfId="0" applyFont="1" applyBorder="1" applyAlignment="1">
      <alignment horizontal="center"/>
    </xf>
    <xf numFmtId="0" fontId="6" fillId="0" borderId="105" xfId="0" applyFont="1" applyBorder="1" applyAlignment="1">
      <alignment horizontal="center"/>
    </xf>
    <xf numFmtId="0" fontId="8" fillId="6" borderId="127" xfId="0" applyFont="1" applyFill="1" applyBorder="1" applyAlignment="1">
      <alignment horizontal="center" vertical="center" wrapText="1"/>
    </xf>
    <xf numFmtId="0" fontId="8" fillId="6" borderId="128" xfId="0" applyFont="1" applyFill="1" applyBorder="1" applyAlignment="1">
      <alignment horizontal="center" vertical="center" wrapText="1"/>
    </xf>
    <xf numFmtId="0" fontId="31" fillId="13" borderId="87" xfId="0" applyFont="1" applyFill="1" applyBorder="1" applyAlignment="1" applyProtection="1">
      <alignment horizontal="left"/>
      <protection locked="0"/>
    </xf>
    <xf numFmtId="0" fontId="26" fillId="0" borderId="0" xfId="0" applyFont="1" applyAlignment="1" applyProtection="1">
      <alignment horizontal="center"/>
      <protection locked="0"/>
    </xf>
    <xf numFmtId="0" fontId="31" fillId="13" borderId="105" xfId="0" applyFont="1" applyFill="1" applyBorder="1" applyAlignment="1" applyProtection="1">
      <alignment horizontal="left"/>
      <protection locked="0"/>
    </xf>
    <xf numFmtId="0" fontId="63" fillId="11" borderId="95" xfId="0" applyFont="1" applyFill="1" applyBorder="1" applyAlignment="1">
      <alignment horizontal="right" vertical="center" wrapText="1"/>
    </xf>
    <xf numFmtId="0" fontId="63" fillId="11" borderId="93" xfId="0" applyFont="1" applyFill="1" applyBorder="1" applyAlignment="1">
      <alignment horizontal="right" vertical="center" wrapText="1"/>
    </xf>
    <xf numFmtId="0" fontId="7" fillId="11" borderId="30" xfId="0" applyFont="1" applyFill="1" applyBorder="1" applyAlignment="1">
      <alignment horizontal="left" vertical="center" wrapText="1"/>
    </xf>
    <xf numFmtId="0" fontId="7" fillId="11" borderId="57" xfId="0" applyFont="1" applyFill="1" applyBorder="1" applyAlignment="1">
      <alignment horizontal="left" vertical="center" wrapText="1"/>
    </xf>
    <xf numFmtId="0" fontId="7" fillId="11" borderId="91" xfId="0" applyFont="1" applyFill="1" applyBorder="1" applyAlignment="1">
      <alignment horizontal="left" vertical="center" wrapText="1"/>
    </xf>
    <xf numFmtId="0" fontId="46" fillId="11" borderId="73" xfId="0" applyFont="1" applyFill="1" applyBorder="1" applyAlignment="1">
      <alignment horizontal="center" vertical="center"/>
    </xf>
    <xf numFmtId="0" fontId="6" fillId="11" borderId="73" xfId="0" applyFont="1" applyFill="1" applyBorder="1" applyAlignment="1">
      <alignment horizontal="center" vertical="center"/>
    </xf>
    <xf numFmtId="0" fontId="40" fillId="0" borderId="32" xfId="16" applyFont="1" applyBorder="1" applyAlignment="1" applyProtection="1">
      <alignment horizontal="left"/>
      <protection locked="0"/>
    </xf>
    <xf numFmtId="0" fontId="26" fillId="0" borderId="21" xfId="0" applyFont="1" applyBorder="1" applyAlignment="1" applyProtection="1">
      <alignment horizontal="center"/>
      <protection locked="0"/>
    </xf>
    <xf numFmtId="0" fontId="40" fillId="0" borderId="32" xfId="16" applyFont="1" applyBorder="1" applyAlignment="1" applyProtection="1">
      <alignment horizontal="center"/>
      <protection locked="0"/>
    </xf>
    <xf numFmtId="0" fontId="40" fillId="13" borderId="103" xfId="16" applyFont="1" applyFill="1" applyBorder="1" applyAlignment="1" applyProtection="1">
      <alignment horizontal="left"/>
      <protection locked="0"/>
    </xf>
    <xf numFmtId="0" fontId="57" fillId="25" borderId="29" xfId="37" applyNumberFormat="1" applyFont="1" applyFill="1" applyBorder="1" applyAlignment="1">
      <alignment horizontal="center" vertical="center" wrapText="1"/>
    </xf>
    <xf numFmtId="0" fontId="57" fillId="25" borderId="24" xfId="37" applyNumberFormat="1" applyFont="1" applyFill="1" applyBorder="1" applyAlignment="1">
      <alignment horizontal="center" vertical="center" wrapText="1"/>
    </xf>
    <xf numFmtId="0" fontId="57" fillId="25" borderId="84" xfId="37" applyNumberFormat="1" applyFont="1" applyFill="1" applyBorder="1" applyAlignment="1">
      <alignment horizontal="center" vertical="center" wrapText="1"/>
    </xf>
    <xf numFmtId="0" fontId="57" fillId="25" borderId="10" xfId="37" applyNumberFormat="1" applyFont="1" applyFill="1" applyBorder="1" applyAlignment="1">
      <alignment horizontal="center" vertical="center" wrapText="1"/>
    </xf>
    <xf numFmtId="0" fontId="57" fillId="25" borderId="0" xfId="37" applyNumberFormat="1" applyFont="1" applyFill="1" applyAlignment="1">
      <alignment horizontal="center" vertical="center" wrapText="1"/>
    </xf>
    <xf numFmtId="0" fontId="57" fillId="25" borderId="76" xfId="37" applyNumberFormat="1" applyFont="1" applyFill="1" applyBorder="1" applyAlignment="1">
      <alignment horizontal="center" vertical="center" wrapText="1"/>
    </xf>
    <xf numFmtId="0" fontId="57" fillId="25" borderId="30" xfId="37" applyNumberFormat="1" applyFont="1" applyFill="1" applyBorder="1" applyAlignment="1">
      <alignment horizontal="center" vertical="center" wrapText="1"/>
    </xf>
    <xf numFmtId="0" fontId="57" fillId="25" borderId="77" xfId="37" applyNumberFormat="1" applyFont="1" applyFill="1" applyBorder="1" applyAlignment="1">
      <alignment horizontal="center" vertical="center" wrapText="1"/>
    </xf>
    <xf numFmtId="0" fontId="57" fillId="25" borderId="91" xfId="37" applyNumberFormat="1" applyFont="1" applyFill="1" applyBorder="1" applyAlignment="1">
      <alignment horizontal="center" vertical="center" wrapText="1"/>
    </xf>
    <xf numFmtId="0" fontId="7" fillId="11" borderId="10" xfId="0" applyFont="1" applyFill="1" applyBorder="1" applyAlignment="1">
      <alignment horizontal="left" vertical="center"/>
    </xf>
    <xf numFmtId="0" fontId="7" fillId="11" borderId="0" xfId="0" applyFont="1" applyFill="1" applyAlignment="1">
      <alignment horizontal="left" vertical="center"/>
    </xf>
    <xf numFmtId="0" fontId="7" fillId="11" borderId="76" xfId="0" applyFont="1" applyFill="1" applyBorder="1" applyAlignment="1">
      <alignment horizontal="left" vertical="center"/>
    </xf>
    <xf numFmtId="0" fontId="7" fillId="11" borderId="10" xfId="0" applyFont="1" applyFill="1" applyBorder="1" applyAlignment="1">
      <alignment horizontal="left" vertical="center" wrapText="1"/>
    </xf>
    <xf numFmtId="0" fontId="7" fillId="11" borderId="0" xfId="0" applyFont="1" applyFill="1" applyAlignment="1">
      <alignment horizontal="left" vertical="center" wrapText="1"/>
    </xf>
    <xf numFmtId="0" fontId="7" fillId="11" borderId="76" xfId="0" applyFont="1" applyFill="1" applyBorder="1" applyAlignment="1">
      <alignment horizontal="left" vertical="center" wrapText="1"/>
    </xf>
    <xf numFmtId="0" fontId="31" fillId="13" borderId="87" xfId="0" applyFont="1" applyFill="1" applyBorder="1" applyAlignment="1" applyProtection="1">
      <alignment horizontal="center"/>
      <protection locked="0"/>
    </xf>
    <xf numFmtId="0" fontId="31" fillId="13" borderId="88" xfId="0" applyFont="1" applyFill="1" applyBorder="1" applyAlignment="1" applyProtection="1">
      <alignment horizontal="center"/>
      <protection locked="0"/>
    </xf>
    <xf numFmtId="0" fontId="10" fillId="0" borderId="29" xfId="0" applyFont="1" applyBorder="1" applyAlignment="1">
      <alignment horizontal="left" wrapText="1"/>
    </xf>
    <xf numFmtId="0" fontId="10" fillId="0" borderId="24" xfId="0" applyFont="1" applyBorder="1" applyAlignment="1">
      <alignment horizontal="left" wrapText="1"/>
    </xf>
    <xf numFmtId="0" fontId="10" fillId="0" borderId="84" xfId="0" applyFont="1" applyBorder="1" applyAlignment="1">
      <alignment horizontal="left" wrapText="1"/>
    </xf>
    <xf numFmtId="0" fontId="0" fillId="0" borderId="2" xfId="0" applyBorder="1" applyAlignment="1" applyProtection="1">
      <alignment horizontal="center"/>
      <protection locked="0"/>
    </xf>
    <xf numFmtId="0" fontId="27" fillId="11" borderId="73" xfId="0" applyFont="1" applyFill="1" applyBorder="1" applyAlignment="1" applyProtection="1">
      <alignment horizontal="center" vertical="center"/>
      <protection locked="0"/>
    </xf>
    <xf numFmtId="0" fontId="40" fillId="13" borderId="104" xfId="16" applyFont="1" applyFill="1" applyBorder="1" applyAlignment="1" applyProtection="1">
      <alignment horizontal="left"/>
      <protection locked="0"/>
    </xf>
    <xf numFmtId="0" fontId="9" fillId="13" borderId="105" xfId="16" applyFill="1" applyBorder="1" applyAlignment="1" applyProtection="1">
      <alignment horizontal="left"/>
      <protection locked="0"/>
    </xf>
    <xf numFmtId="0" fontId="45" fillId="11" borderId="72" xfId="0" applyFont="1" applyFill="1" applyBorder="1" applyAlignment="1">
      <alignment horizontal="center" vertical="center"/>
    </xf>
    <xf numFmtId="0" fontId="45" fillId="11" borderId="73" xfId="0" applyFont="1" applyFill="1" applyBorder="1" applyAlignment="1">
      <alignment horizontal="center" vertical="center"/>
    </xf>
    <xf numFmtId="0" fontId="8" fillId="11" borderId="29" xfId="0" applyFont="1" applyFill="1" applyBorder="1" applyAlignment="1">
      <alignment horizontal="left"/>
    </xf>
    <xf numFmtId="0" fontId="8" fillId="11" borderId="24" xfId="0" applyFont="1" applyFill="1" applyBorder="1" applyAlignment="1">
      <alignment horizontal="left"/>
    </xf>
    <xf numFmtId="0" fontId="8" fillId="11" borderId="84" xfId="0" applyFont="1" applyFill="1" applyBorder="1" applyAlignment="1">
      <alignment horizontal="left"/>
    </xf>
    <xf numFmtId="0" fontId="31" fillId="13" borderId="132" xfId="0" applyFont="1" applyFill="1" applyBorder="1" applyAlignment="1" applyProtection="1">
      <alignment horizontal="left"/>
      <protection locked="0"/>
    </xf>
    <xf numFmtId="0" fontId="31" fillId="13" borderId="89" xfId="0" applyFont="1" applyFill="1" applyBorder="1" applyAlignment="1" applyProtection="1">
      <alignment horizontal="left"/>
      <protection locked="0"/>
    </xf>
    <xf numFmtId="0" fontId="31" fillId="13" borderId="90" xfId="0" applyFont="1" applyFill="1" applyBorder="1" applyAlignment="1" applyProtection="1">
      <alignment horizontal="left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6" fillId="0" borderId="92" xfId="0" applyFont="1" applyBorder="1" applyAlignment="1">
      <alignment horizontal="center" vertical="center"/>
    </xf>
    <xf numFmtId="0" fontId="6" fillId="0" borderId="95" xfId="0" applyFont="1" applyBorder="1" applyAlignment="1">
      <alignment horizontal="center" vertical="center"/>
    </xf>
    <xf numFmtId="0" fontId="6" fillId="0" borderId="93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74" fillId="37" borderId="92" xfId="0" applyFont="1" applyFill="1" applyBorder="1" applyAlignment="1" applyProtection="1">
      <alignment horizontal="left" vertical="center" wrapText="1"/>
      <protection locked="0"/>
    </xf>
    <xf numFmtId="0" fontId="7" fillId="37" borderId="130" xfId="0" applyFont="1" applyFill="1" applyBorder="1" applyAlignment="1" applyProtection="1">
      <alignment horizontal="left" vertical="center" wrapText="1"/>
      <protection locked="0"/>
    </xf>
    <xf numFmtId="0" fontId="7" fillId="37" borderId="131" xfId="0" applyFont="1" applyFill="1" applyBorder="1" applyAlignment="1" applyProtection="1">
      <alignment horizontal="left" vertical="center" wrapText="1"/>
      <protection locked="0"/>
    </xf>
    <xf numFmtId="0" fontId="31" fillId="13" borderId="94" xfId="0" applyFont="1" applyFill="1" applyBorder="1" applyAlignment="1" applyProtection="1">
      <alignment horizontal="center"/>
      <protection locked="0"/>
    </xf>
    <xf numFmtId="0" fontId="31" fillId="13" borderId="86" xfId="0" applyFont="1" applyFill="1" applyBorder="1" applyAlignment="1" applyProtection="1">
      <alignment horizontal="center"/>
      <protection locked="0"/>
    </xf>
    <xf numFmtId="167" fontId="26" fillId="11" borderId="0" xfId="17" applyFont="1" applyFill="1" applyAlignment="1" applyProtection="1">
      <alignment horizontal="right"/>
      <protection locked="0"/>
    </xf>
    <xf numFmtId="0" fontId="41" fillId="0" borderId="77" xfId="0" applyFont="1" applyBorder="1" applyAlignment="1" applyProtection="1">
      <alignment horizontal="left"/>
      <protection locked="0"/>
    </xf>
    <xf numFmtId="0" fontId="41" fillId="0" borderId="57" xfId="0" applyFont="1" applyBorder="1" applyAlignment="1" applyProtection="1">
      <alignment horizontal="left"/>
      <protection locked="0"/>
    </xf>
    <xf numFmtId="0" fontId="31" fillId="0" borderId="64" xfId="0" applyFont="1" applyBorder="1" applyAlignment="1" applyProtection="1">
      <alignment horizontal="left"/>
      <protection locked="0"/>
    </xf>
    <xf numFmtId="0" fontId="31" fillId="0" borderId="45" xfId="0" applyFont="1" applyBorder="1" applyAlignment="1" applyProtection="1">
      <alignment horizontal="left"/>
      <protection locked="0"/>
    </xf>
    <xf numFmtId="0" fontId="31" fillId="0" borderId="57" xfId="0" applyFont="1" applyBorder="1" applyAlignment="1" applyProtection="1">
      <alignment horizontal="left"/>
      <protection locked="0"/>
    </xf>
    <xf numFmtId="0" fontId="31" fillId="0" borderId="73" xfId="0" applyFont="1" applyBorder="1" applyAlignment="1" applyProtection="1">
      <alignment horizontal="left"/>
      <protection locked="0"/>
    </xf>
    <xf numFmtId="0" fontId="31" fillId="13" borderId="106" xfId="0" applyFont="1" applyFill="1" applyBorder="1" applyAlignment="1" applyProtection="1">
      <alignment horizontal="left"/>
      <protection locked="0"/>
    </xf>
    <xf numFmtId="0" fontId="26" fillId="11" borderId="0" xfId="0" applyFont="1" applyFill="1" applyAlignment="1" applyProtection="1">
      <alignment horizontal="right"/>
      <protection locked="0"/>
    </xf>
    <xf numFmtId="167" fontId="38" fillId="11" borderId="0" xfId="17" applyFont="1" applyFill="1" applyAlignment="1" applyProtection="1">
      <alignment horizontal="right"/>
      <protection locked="0"/>
    </xf>
    <xf numFmtId="0" fontId="31" fillId="11" borderId="0" xfId="0" applyFont="1" applyFill="1" applyAlignment="1" applyProtection="1">
      <alignment horizontal="right"/>
      <protection locked="0"/>
    </xf>
    <xf numFmtId="0" fontId="40" fillId="0" borderId="57" xfId="16" applyFont="1" applyBorder="1" applyAlignment="1" applyProtection="1">
      <alignment horizontal="left"/>
      <protection locked="0"/>
    </xf>
    <xf numFmtId="0" fontId="38" fillId="11" borderId="0" xfId="0" applyFont="1" applyFill="1" applyAlignment="1" applyProtection="1">
      <alignment horizontal="right"/>
      <protection locked="0"/>
    </xf>
    <xf numFmtId="167" fontId="38" fillId="0" borderId="57" xfId="17" applyFont="1" applyBorder="1" applyAlignment="1">
      <alignment horizontal="left" vertical="center" wrapText="1"/>
    </xf>
    <xf numFmtId="14" fontId="27" fillId="0" borderId="0" xfId="17" applyNumberFormat="1" applyFont="1" applyAlignment="1">
      <alignment horizontal="center" vertical="center" wrapText="1"/>
    </xf>
    <xf numFmtId="0" fontId="28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0" fillId="0" borderId="0" xfId="0" applyAlignment="1">
      <alignment horizontal="center" wrapText="1"/>
    </xf>
    <xf numFmtId="0" fontId="51" fillId="37" borderId="40" xfId="0" applyFont="1" applyFill="1" applyBorder="1" applyAlignment="1" applyProtection="1">
      <alignment horizontal="center" vertical="center"/>
      <protection locked="0"/>
    </xf>
    <xf numFmtId="0" fontId="51" fillId="37" borderId="5" xfId="0" applyFont="1" applyFill="1" applyBorder="1" applyAlignment="1" applyProtection="1">
      <alignment horizontal="center" vertical="center"/>
      <protection locked="0"/>
    </xf>
    <xf numFmtId="0" fontId="51" fillId="37" borderId="6" xfId="0" applyFont="1" applyFill="1" applyBorder="1" applyAlignment="1" applyProtection="1">
      <alignment horizontal="center" vertical="center"/>
      <protection locked="0"/>
    </xf>
    <xf numFmtId="0" fontId="51" fillId="37" borderId="2" xfId="0" applyFont="1" applyFill="1" applyBorder="1" applyAlignment="1" applyProtection="1">
      <alignment horizontal="center" vertical="center"/>
      <protection locked="0"/>
    </xf>
    <xf numFmtId="14" fontId="51" fillId="37" borderId="2" xfId="17" applyNumberFormat="1" applyFont="1" applyFill="1" applyBorder="1" applyAlignment="1">
      <alignment horizontal="center" vertical="center" wrapText="1"/>
    </xf>
    <xf numFmtId="14" fontId="51" fillId="37" borderId="2" xfId="17" applyNumberFormat="1" applyFont="1" applyFill="1" applyBorder="1" applyAlignment="1" applyProtection="1">
      <alignment horizontal="center" vertical="center" wrapText="1"/>
      <protection locked="0"/>
    </xf>
  </cellXfs>
  <cellStyles count="50">
    <cellStyle name="1" xfId="1"/>
    <cellStyle name="1 2" xfId="20"/>
    <cellStyle name="1 3" xfId="41"/>
    <cellStyle name="10" xfId="2"/>
    <cellStyle name="10 2" xfId="49"/>
    <cellStyle name="11" xfId="3"/>
    <cellStyle name="11 3" xfId="33"/>
    <cellStyle name="12" xfId="4"/>
    <cellStyle name="13" xfId="5"/>
    <cellStyle name="14" xfId="6"/>
    <cellStyle name="15" xfId="28"/>
    <cellStyle name="2" xfId="7"/>
    <cellStyle name="2_ABR_SET11_PI TV _Tabela _peoplemetterFEV_EXCEL" xfId="8"/>
    <cellStyle name="3" xfId="21"/>
    <cellStyle name="3 2" xfId="42"/>
    <cellStyle name="4" xfId="9"/>
    <cellStyle name="4 2" xfId="43"/>
    <cellStyle name="5" xfId="10"/>
    <cellStyle name="5 2" xfId="44"/>
    <cellStyle name="5 3" xfId="30"/>
    <cellStyle name="6" xfId="11"/>
    <cellStyle name="6 2" xfId="45"/>
    <cellStyle name="6 3" xfId="31"/>
    <cellStyle name="6_ABR_SET11_PI TV _Tabela _peoplemetterFEV_EXCEL" xfId="12"/>
    <cellStyle name="7" xfId="13"/>
    <cellStyle name="7 2" xfId="46"/>
    <cellStyle name="8" xfId="14"/>
    <cellStyle name="8 2" xfId="29"/>
    <cellStyle name="8 3" xfId="47"/>
    <cellStyle name="9" xfId="15"/>
    <cellStyle name="9 2" xfId="48"/>
    <cellStyle name="9 3" xfId="32"/>
    <cellStyle name="Hiperlink" xfId="16" builtinId="8"/>
    <cellStyle name="Moeda" xfId="17" builtinId="4"/>
    <cellStyle name="Moeda 2" xfId="22"/>
    <cellStyle name="Normal" xfId="0" builtinId="0"/>
    <cellStyle name="Normal 2" xfId="23"/>
    <cellStyle name="Normal 3" xfId="24"/>
    <cellStyle name="Normal 4" xfId="34"/>
    <cellStyle name="Normal 5" xfId="35"/>
    <cellStyle name="Normal 6" xfId="36"/>
    <cellStyle name="Normal 7" xfId="38"/>
    <cellStyle name="Porcentagem" xfId="18" builtinId="5"/>
    <cellStyle name="Porcentagem 2" xfId="25"/>
    <cellStyle name="Porcentagem 3" xfId="26"/>
    <cellStyle name="Porcentagem 4" xfId="40"/>
    <cellStyle name="TableStyleLight1" xfId="37"/>
    <cellStyle name="Vírgula" xfId="19" builtinId="3"/>
    <cellStyle name="Vírgula 2" xfId="27"/>
    <cellStyle name="Vírgula 3" xfId="39"/>
  </cellStyles>
  <dxfs count="7">
    <dxf>
      <fill>
        <patternFill patternType="solid">
          <fgColor indexed="53"/>
          <bgColor rgb="FFFEF99C"/>
        </patternFill>
      </fill>
    </dxf>
    <dxf>
      <fill>
        <patternFill patternType="solid">
          <fgColor indexed="53"/>
          <bgColor rgb="FFFEF99C"/>
        </patternFill>
      </fill>
    </dxf>
    <dxf>
      <fill>
        <patternFill patternType="solid">
          <fgColor indexed="53"/>
          <bgColor rgb="FFFEF99C"/>
        </patternFill>
      </fill>
    </dxf>
    <dxf>
      <fill>
        <patternFill patternType="solid">
          <fgColor indexed="53"/>
          <bgColor rgb="FFFEF99C"/>
        </patternFill>
      </fill>
    </dxf>
    <dxf>
      <fill>
        <patternFill patternType="solid">
          <fgColor indexed="53"/>
          <bgColor rgb="FFFEF99C"/>
        </patternFill>
      </fill>
    </dxf>
    <dxf>
      <font>
        <b val="0"/>
        <condense val="0"/>
        <extend val="0"/>
        <color indexed="9"/>
      </font>
      <fill>
        <patternFill patternType="solid">
          <fgColor indexed="58"/>
          <bgColor indexed="8"/>
        </patternFill>
      </fill>
    </dxf>
    <dxf>
      <font>
        <b val="0"/>
        <condense val="0"/>
        <extend val="0"/>
        <color indexed="9"/>
      </font>
      <fill>
        <patternFill patternType="solid">
          <fgColor indexed="58"/>
          <bgColor indexed="8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A6CAF0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424242"/>
    </indexedColors>
    <mruColors>
      <color rgb="FFFFFFB3"/>
      <color rgb="FFF8FEDA"/>
      <color rgb="FF9DF67A"/>
      <color rgb="FFFFE7E7"/>
      <color rgb="FFFEF99C"/>
      <color rgb="FF003399"/>
      <color rgb="FF66F1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Style="combo" dx="16" fmlaLink="Parametros!$I$3" fmlaRange="Parametros!$I$5" noThreeD="1" sel="1" val="0"/>
</file>

<file path=xl/ctrlProps/ctrlProp2.xml><?xml version="1.0" encoding="utf-8"?>
<formControlPr xmlns="http://schemas.microsoft.com/office/spreadsheetml/2009/9/main" objectType="Drop" dropStyle="combo" dx="22" fmlaLink="Parametros!$D$3" fmlaRange="Parametros!$A$74:$A$93" noThreeD="1" sel="1" val="0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Drop" dropStyle="combo" dx="22" fmlaLink="Parametros!$B$5" fmlaRange="Parametros!$A$74:$A$93" noThreeD="1" sel="1" val="0"/>
</file>

<file path=xl/ctrlProps/ctrlProp5.xml><?xml version="1.0" encoding="utf-8"?>
<formControlPr xmlns="http://schemas.microsoft.com/office/spreadsheetml/2009/9/main" objectType="Drop" dropStyle="combo" dx="22" fmlaLink="Parametros!$B$6" fmlaRange="Parametros!$A$74:$A$93" noThreeD="1" sel="1" val="0"/>
</file>

<file path=xl/ctrlProps/ctrlProp6.xml><?xml version="1.0" encoding="utf-8"?>
<formControlPr xmlns="http://schemas.microsoft.com/office/spreadsheetml/2009/9/main" objectType="Drop" dropStyle="combo" dx="22" fmlaLink="Parametros!$B$7" fmlaRange="Parametros!$A$74:$A$93" noThreeD="1" sel="1" val="0"/>
</file>

<file path=xl/ctrlProps/ctrlProp7.xml><?xml version="1.0" encoding="utf-8"?>
<formControlPr xmlns="http://schemas.microsoft.com/office/spreadsheetml/2009/9/main" objectType="Drop" dropStyle="combo" dx="22" fmlaLink="Parametros!$B$8" fmlaRange="Parametros!$A$74:$A$93" noThreeD="1" sel="1" val="0"/>
</file>

<file path=xl/ctrlProps/ctrlProp8.xml><?xml version="1.0" encoding="utf-8"?>
<formControlPr xmlns="http://schemas.microsoft.com/office/spreadsheetml/2009/9/main" objectType="Drop" dropStyle="combo" dx="22" fmlaLink="Parametros!$B$9" fmlaRange="Parametros!$A$74:$A$93" noThreeD="1" sel="1" val="0"/>
</file>

<file path=xl/ctrlProps/ctrlProp9.xml><?xml version="1.0" encoding="utf-8"?>
<formControlPr xmlns="http://schemas.microsoft.com/office/spreadsheetml/2009/9/main" objectType="Drop" dropStyle="combo" dx="22" fmlaLink="Parametros!$B$10" fmlaRange="Parametros!$A$74:$A$93" noThreeD="1" sel="1" val="0"/>
</file>

<file path=xl/ctrlProps/ctrlProp10.xml><?xml version="1.0" encoding="utf-8"?>
<formControlPr xmlns="http://schemas.microsoft.com/office/spreadsheetml/2009/9/main" objectType="Drop" dropStyle="combo" dx="22" fmlaLink="Parametros!$B$23" fmlaRange="Parametros!$A$74:$A$93" noThreeD="1" sel="1" val="0"/>
</file>

<file path=xl/ctrlProps/ctrlProp11.xml><?xml version="1.0" encoding="utf-8"?>
<formControlPr xmlns="http://schemas.microsoft.com/office/spreadsheetml/2009/9/main" objectType="Drop" dropStyle="combo" dx="22" fmlaLink="Parametros!$B$24" fmlaRange="Parametros!$A$74:$A$93" noThreeD="1" sel="1" val="0"/>
</file>

<file path=xl/ctrlProps/ctrlProp12.xml><?xml version="1.0" encoding="utf-8"?>
<formControlPr xmlns="http://schemas.microsoft.com/office/spreadsheetml/2009/9/main" objectType="Drop" dropStyle="combo" dx="22" fmlaLink="Parametros!$B$25" fmlaRange="Parametros!$A$74:$A$93" noThreeD="1" sel="1" val="0"/>
</file>

<file path=xl/ctrlProps/ctrlProp13.xml><?xml version="1.0" encoding="utf-8"?>
<formControlPr xmlns="http://schemas.microsoft.com/office/spreadsheetml/2009/9/main" objectType="Drop" dropStyle="combo" dx="22" fmlaLink="Parametros!$B$26" fmlaRange="Parametros!$A$74:$A$93" noThreeD="1" sel="1" val="0"/>
</file>

<file path=xl/ctrlProps/ctrlProp14.xml><?xml version="1.0" encoding="utf-8"?>
<formControlPr xmlns="http://schemas.microsoft.com/office/spreadsheetml/2009/9/main" objectType="Drop" dropStyle="combo" dx="22" fmlaLink="Parametros!$B$27" fmlaRange="Parametros!$A$74:$A$93" noThreeD="1" sel="1" val="0"/>
</file>

<file path=xl/ctrlProps/ctrlProp15.xml><?xml version="1.0" encoding="utf-8"?>
<formControlPr xmlns="http://schemas.microsoft.com/office/spreadsheetml/2009/9/main" objectType="Drop" dropStyle="combo" dx="22" fmlaLink="Parametros!$B$28" fmlaRange="Parametros!$A$74:$A$93" noThreeD="1" sel="1" val="0"/>
</file>

<file path=xl/ctrlProps/ctrlProp16.xml><?xml version="1.0" encoding="utf-8"?>
<formControlPr xmlns="http://schemas.microsoft.com/office/spreadsheetml/2009/9/main" objectType="Button"/>
</file>

<file path=xl/ctrlProps/ctrlProp17.xml><?xml version="1.0" encoding="utf-8"?>
<formControlPr xmlns="http://schemas.microsoft.com/office/spreadsheetml/2009/9/main" objectType="Button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Button"/>
</file>

<file path=xl/ctrlProps/ctrlProp21.xml><?xml version="1.0" encoding="utf-8"?>
<formControlPr xmlns="http://schemas.microsoft.com/office/spreadsheetml/2009/9/main" objectType="Button"/>
</file>

<file path=xl/ctrlProps/ctrlProp22.xml><?xml version="1.0" encoding="utf-8"?>
<formControlPr xmlns="http://schemas.microsoft.com/office/spreadsheetml/2009/9/main" objectType="Button"/>
</file>

<file path=xl/ctrlProps/ctrlProp23.xml><?xml version="1.0" encoding="utf-8"?>
<formControlPr xmlns="http://schemas.microsoft.com/office/spreadsheetml/2009/9/main" objectType="Button"/>
</file>

<file path=xl/ctrlProps/ctrlProp24.xml><?xml version="1.0" encoding="utf-8"?>
<formControlPr xmlns="http://schemas.microsoft.com/office/spreadsheetml/2009/9/main" objectType="Drop" dropStyle="combo" dx="22" fmlaLink="Parametros!$B$4" fmlaRange="Parametros!$A$74:$A$93" noThreeD="1" sel="1" val="0"/>
</file>

<file path=xl/ctrlProps/ctrlProp25.xml><?xml version="1.0" encoding="utf-8"?>
<formControlPr xmlns="http://schemas.microsoft.com/office/spreadsheetml/2009/9/main" objectType="Drop" dropStyle="combo" dx="22" fmlaLink="Parametros!$B$3" fmlaRange="Parametros!$A$74:$A$93" noThreeD="1" sel="7" val="3"/>
</file>

<file path=xl/ctrlProps/ctrlProp26.xml><?xml version="1.0" encoding="utf-8"?>
<formControlPr xmlns="http://schemas.microsoft.com/office/spreadsheetml/2009/9/main" objectType="Drop" dropStyle="combo" dx="22" fmlaLink="Parametros!$B$11" fmlaRange="Parametros!$A$74:$A$93" noThreeD="1" sel="1" val="0"/>
</file>

<file path=xl/ctrlProps/ctrlProp27.xml><?xml version="1.0" encoding="utf-8"?>
<formControlPr xmlns="http://schemas.microsoft.com/office/spreadsheetml/2009/9/main" objectType="Drop" dropStyle="combo" dx="22" fmlaLink="Parametros!$B$12" fmlaRange="Parametros!$A$74:$A$93" noThreeD="1" sel="1" val="0"/>
</file>

<file path=xl/ctrlProps/ctrlProp28.xml><?xml version="1.0" encoding="utf-8"?>
<formControlPr xmlns="http://schemas.microsoft.com/office/spreadsheetml/2009/9/main" objectType="Drop" dropStyle="combo" dx="22" fmlaLink="Parametros!$B$13" fmlaRange="Parametros!$A$74:$A$93" noThreeD="1" sel="1" val="0"/>
</file>

<file path=xl/ctrlProps/ctrlProp29.xml><?xml version="1.0" encoding="utf-8"?>
<formControlPr xmlns="http://schemas.microsoft.com/office/spreadsheetml/2009/9/main" objectType="Drop" dropStyle="combo" dx="22" fmlaLink="Parametros!$B$14" fmlaRange="Parametros!$A$74:$A$93" noThreeD="1" sel="1" val="0"/>
</file>

<file path=xl/ctrlProps/ctrlProp30.xml><?xml version="1.0" encoding="utf-8"?>
<formControlPr xmlns="http://schemas.microsoft.com/office/spreadsheetml/2009/9/main" objectType="Drop" dropStyle="combo" dx="22" fmlaLink="Parametros!$B$15" fmlaRange="Parametros!$A$74:$A$93" noThreeD="1" sel="1" val="0"/>
</file>

<file path=xl/ctrlProps/ctrlProp31.xml><?xml version="1.0" encoding="utf-8"?>
<formControlPr xmlns="http://schemas.microsoft.com/office/spreadsheetml/2009/9/main" objectType="Drop" dropStyle="combo" dx="22" fmlaLink="Parametros!$B$16" fmlaRange="Parametros!$A$74:$A$93" noThreeD="1" sel="1" val="0"/>
</file>

<file path=xl/ctrlProps/ctrlProp32.xml><?xml version="1.0" encoding="utf-8"?>
<formControlPr xmlns="http://schemas.microsoft.com/office/spreadsheetml/2009/9/main" objectType="Drop" dropStyle="combo" dx="22" fmlaLink="Parametros!$B$5" fmlaRange="Parametros!$A$74:$A$93" noThreeD="1" sel="1" val="0"/>
</file>

<file path=xl/ctrlProps/ctrlProp33.xml><?xml version="1.0" encoding="utf-8"?>
<formControlPr xmlns="http://schemas.microsoft.com/office/spreadsheetml/2009/9/main" objectType="Drop" dropStyle="combo" dx="22" fmlaLink="Parametros!$B$5" fmlaRange="Parametros!$A$74:$A$93" noThreeD="1" sel="1" val="0"/>
</file>

<file path=xl/ctrlProps/ctrlProp34.xml><?xml version="1.0" encoding="utf-8"?>
<formControlPr xmlns="http://schemas.microsoft.com/office/spreadsheetml/2009/9/main" objectType="Drop" dropStyle="combo" dx="22" fmlaLink="Parametros!$B$5" fmlaRange="Parametros!$A$74:$A$93" noThreeD="1" sel="1" val="0"/>
</file>

<file path=xl/ctrlProps/ctrlProp35.xml><?xml version="1.0" encoding="utf-8"?>
<formControlPr xmlns="http://schemas.microsoft.com/office/spreadsheetml/2009/9/main" objectType="Drop" dropStyle="combo" dx="22" fmlaLink="Parametros!$B$6" fmlaRange="Parametros!$A$74:$A$93" noThreeD="1" sel="1" val="0"/>
</file>

<file path=xl/ctrlProps/ctrlProp36.xml><?xml version="1.0" encoding="utf-8"?>
<formControlPr xmlns="http://schemas.microsoft.com/office/spreadsheetml/2009/9/main" objectType="Drop" dropStyle="combo" dx="22" fmlaLink="Parametros!$B$5" fmlaRange="Parametros!$A$74:$A$93" noThreeD="1" sel="1" val="0"/>
</file>

<file path=xl/ctrlProps/ctrlProp37.xml><?xml version="1.0" encoding="utf-8"?>
<formControlPr xmlns="http://schemas.microsoft.com/office/spreadsheetml/2009/9/main" objectType="Drop" dropStyle="combo" dx="22" fmlaLink="Parametros!$B$7" fmlaRange="Parametros!$A$74:$A$93" noThreeD="1" sel="1" val="0"/>
</file>

<file path=xl/ctrlProps/ctrlProp38.xml><?xml version="1.0" encoding="utf-8"?>
<formControlPr xmlns="http://schemas.microsoft.com/office/spreadsheetml/2009/9/main" objectType="Drop" dropStyle="combo" dx="22" fmlaLink="Parametros!$B$5" fmlaRange="Parametros!$A$74:$A$93" noThreeD="1" sel="1" val="0"/>
</file>

<file path=xl/ctrlProps/ctrlProp39.xml><?xml version="1.0" encoding="utf-8"?>
<formControlPr xmlns="http://schemas.microsoft.com/office/spreadsheetml/2009/9/main" objectType="Drop" dropStyle="combo" dx="22" fmlaLink="Parametros!$B$8" fmlaRange="Parametros!$A$74:$A$93" noThreeD="1" sel="1" val="0"/>
</file>

<file path=xl/ctrlProps/ctrlProp40.xml><?xml version="1.0" encoding="utf-8"?>
<formControlPr xmlns="http://schemas.microsoft.com/office/spreadsheetml/2009/9/main" objectType="Drop" dropStyle="combo" dx="22" fmlaLink="Parametros!$B$5" fmlaRange="Parametros!$A$74:$A$93" noThreeD="1" sel="1" val="0"/>
</file>

<file path=xl/ctrlProps/ctrlProp41.xml><?xml version="1.0" encoding="utf-8"?>
<formControlPr xmlns="http://schemas.microsoft.com/office/spreadsheetml/2009/9/main" objectType="Drop" dropStyle="combo" dx="22" fmlaLink="Parametros!$B$9" fmlaRange="Parametros!$A$74:$A$93" noThreeD="1" sel="1" val="0"/>
</file>

<file path=xl/ctrlProps/ctrlProp42.xml><?xml version="1.0" encoding="utf-8"?>
<formControlPr xmlns="http://schemas.microsoft.com/office/spreadsheetml/2009/9/main" objectType="Drop" dropStyle="combo" dx="22" fmlaLink="Parametros!$B$5" fmlaRange="Parametros!$A$74:$A$93" noThreeD="1" sel="1" val="0"/>
</file>

<file path=xl/ctrlProps/ctrlProp43.xml><?xml version="1.0" encoding="utf-8"?>
<formControlPr xmlns="http://schemas.microsoft.com/office/spreadsheetml/2009/9/main" objectType="Drop" dropStyle="combo" dx="22" fmlaLink="Parametros!$B$10" fmlaRange="Parametros!$A$74:$A$93" noThreeD="1" sel="1" val="0"/>
</file>

<file path=xl/ctrlProps/ctrlProp44.xml><?xml version="1.0" encoding="utf-8"?>
<formControlPr xmlns="http://schemas.microsoft.com/office/spreadsheetml/2009/9/main" objectType="Drop" dropStyle="combo" dx="22" fmlaLink="Parametros!$B$5" fmlaRange="Parametros!$A$74:$A$93" noThreeD="1" sel="1" val="0"/>
</file>

<file path=xl/ctrlProps/ctrlProp45.xml><?xml version="1.0" encoding="utf-8"?>
<formControlPr xmlns="http://schemas.microsoft.com/office/spreadsheetml/2009/9/main" objectType="Drop" dropStyle="combo" dx="22" fmlaLink="Parametros!$B$11" fmlaRange="Parametros!$A$74:$A$93" noThreeD="1" sel="1" val="0"/>
</file>

<file path=xl/ctrlProps/ctrlProp46.xml><?xml version="1.0" encoding="utf-8"?>
<formControlPr xmlns="http://schemas.microsoft.com/office/spreadsheetml/2009/9/main" objectType="Drop" dropStyle="combo" dx="22" fmlaLink="Parametros!$B$5" fmlaRange="Parametros!$A$74:$A$93" noThreeD="1" sel="1" val="0"/>
</file>

<file path=xl/ctrlProps/ctrlProp47.xml><?xml version="1.0" encoding="utf-8"?>
<formControlPr xmlns="http://schemas.microsoft.com/office/spreadsheetml/2009/9/main" objectType="Drop" dropStyle="combo" dx="22" fmlaLink="Parametros!$B$12" fmlaRange="Parametros!$A$74:$A$93" noThreeD="1" sel="1" val="0"/>
</file>

<file path=xl/ctrlProps/ctrlProp48.xml><?xml version="1.0" encoding="utf-8"?>
<formControlPr xmlns="http://schemas.microsoft.com/office/spreadsheetml/2009/9/main" objectType="Drop" dropStyle="combo" dx="22" fmlaLink="Parametros!$B$5" fmlaRange="Parametros!$A$74:$A$93" noThreeD="1" sel="1" val="0"/>
</file>

<file path=xl/ctrlProps/ctrlProp49.xml><?xml version="1.0" encoding="utf-8"?>
<formControlPr xmlns="http://schemas.microsoft.com/office/spreadsheetml/2009/9/main" objectType="Drop" dropStyle="combo" dx="22" fmlaLink="Parametros!$B$13" fmlaRange="Parametros!$A$74:$A$93" noThreeD="1" sel="1" val="0"/>
</file>

<file path=xl/ctrlProps/ctrlProp50.xml><?xml version="1.0" encoding="utf-8"?>
<formControlPr xmlns="http://schemas.microsoft.com/office/spreadsheetml/2009/9/main" objectType="Drop" dropStyle="combo" dx="22" fmlaLink="Parametros!$B$5" fmlaRange="Parametros!$A$74:$A$93" noThreeD="1" sel="1" val="0"/>
</file>

<file path=xl/ctrlProps/ctrlProp51.xml><?xml version="1.0" encoding="utf-8"?>
<formControlPr xmlns="http://schemas.microsoft.com/office/spreadsheetml/2009/9/main" objectType="Drop" dropStyle="combo" dx="22" fmlaLink="Parametros!$B$14" fmlaRange="Parametros!$A$74:$A$93" noThreeD="1" sel="1" val="0"/>
</file>

<file path=xl/ctrlProps/ctrlProp52.xml><?xml version="1.0" encoding="utf-8"?>
<formControlPr xmlns="http://schemas.microsoft.com/office/spreadsheetml/2009/9/main" objectType="Drop" dropStyle="combo" dx="22" fmlaLink="Parametros!$B$5" fmlaRange="Parametros!$A$74:$A$93" noThreeD="1" sel="1" val="0"/>
</file>

<file path=xl/ctrlProps/ctrlProp53.xml><?xml version="1.0" encoding="utf-8"?>
<formControlPr xmlns="http://schemas.microsoft.com/office/spreadsheetml/2009/9/main" objectType="Drop" dropStyle="combo" dx="22" fmlaLink="Parametros!$B$15" fmlaRange="Parametros!$A$74:$A$93" noThreeD="1" sel="1" val="0"/>
</file>

<file path=xl/ctrlProps/ctrlProp54.xml><?xml version="1.0" encoding="utf-8"?>
<formControlPr xmlns="http://schemas.microsoft.com/office/spreadsheetml/2009/9/main" objectType="Drop" dropStyle="combo" dx="22" fmlaLink="Parametros!$B$5" fmlaRange="Parametros!$A$74:$A$93" noThreeD="1" sel="1" val="0"/>
</file>

<file path=xl/ctrlProps/ctrlProp55.xml><?xml version="1.0" encoding="utf-8"?>
<formControlPr xmlns="http://schemas.microsoft.com/office/spreadsheetml/2009/9/main" objectType="Drop" dropStyle="combo" dx="22" fmlaLink="Parametros!$B$16" fmlaRange="Parametros!$A$74:$A$93" noThreeD="1" sel="1" val="0"/>
</file>

<file path=xl/ctrlProps/ctrlProp56.xml><?xml version="1.0" encoding="utf-8"?>
<formControlPr xmlns="http://schemas.microsoft.com/office/spreadsheetml/2009/9/main" objectType="Drop" dropStyle="combo" dx="22" fmlaLink="Parametros!$B$5" fmlaRange="Parametros!$A$74:$A$93" noThreeD="1" sel="1" val="0"/>
</file>

<file path=xl/ctrlProps/ctrlProp57.xml><?xml version="1.0" encoding="utf-8"?>
<formControlPr xmlns="http://schemas.microsoft.com/office/spreadsheetml/2009/9/main" objectType="Drop" dropStyle="combo" dx="22" fmlaLink="Parametros!$B$4" fmlaRange="Parametros!$A$74:$A$93" noThreeD="1" sel="1" val="0"/>
</file>

<file path=xl/ctrlProps/ctrlProp58.xml><?xml version="1.0" encoding="utf-8"?>
<formControlPr xmlns="http://schemas.microsoft.com/office/spreadsheetml/2009/9/main" objectType="Drop" dropStyle="combo" dx="22" fmlaLink="Parametros!$B$5" fmlaRange="Parametros!$A$74:$A$93" noThreeD="1" sel="1" val="0"/>
</file>

<file path=xl/ctrlProps/ctrlProp59.xml><?xml version="1.0" encoding="utf-8"?>
<formControlPr xmlns="http://schemas.microsoft.com/office/spreadsheetml/2009/9/main" objectType="Drop" dropStyle="combo" dx="22" fmlaLink="Parametros!$B$4" fmlaRange="Parametros!$A$74:$A$93" noThreeD="1" sel="1" val="0"/>
</file>

<file path=xl/ctrlProps/ctrlProp60.xml><?xml version="1.0" encoding="utf-8"?>
<formControlPr xmlns="http://schemas.microsoft.com/office/spreadsheetml/2009/9/main" objectType="Drop" dropStyle="combo" dx="22" fmlaLink="Parametros!$B$5" fmlaRange="Parametros!$A$74:$A$93" noThreeD="1" sel="1" val="0"/>
</file>

<file path=xl/ctrlProps/ctrlProp61.xml><?xml version="1.0" encoding="utf-8"?>
<formControlPr xmlns="http://schemas.microsoft.com/office/spreadsheetml/2009/9/main" objectType="Drop" dropStyle="combo" dx="22" fmlaLink="Parametros!$B$4" fmlaRange="Parametros!$A$74:$A$93" noThreeD="1" sel="1" val="0"/>
</file>

<file path=xl/ctrlProps/ctrlProp62.xml><?xml version="1.0" encoding="utf-8"?>
<formControlPr xmlns="http://schemas.microsoft.com/office/spreadsheetml/2009/9/main" objectType="Drop" dropStyle="combo" dx="22" fmlaLink="Parametros!$B$5" fmlaRange="Parametros!$A$74:$A$93" noThreeD="1" sel="1" val="0"/>
</file>

<file path=xl/ctrlProps/ctrlProp63.xml><?xml version="1.0" encoding="utf-8"?>
<formControlPr xmlns="http://schemas.microsoft.com/office/spreadsheetml/2009/9/main" objectType="Drop" dropStyle="combo" dx="22" fmlaLink="Parametros!$B$4" fmlaRange="Parametros!$A$74:$A$93" noThreeD="1" sel="1" val="0"/>
</file>

<file path=xl/ctrlProps/ctrlProp64.xml><?xml version="1.0" encoding="utf-8"?>
<formControlPr xmlns="http://schemas.microsoft.com/office/spreadsheetml/2009/9/main" objectType="Drop" dropStyle="combo" dx="22" fmlaLink="Parametros!$B$5" fmlaRange="Parametros!$A$74:$A$93" noThreeD="1" sel="1" val="0"/>
</file>

<file path=xl/ctrlProps/ctrlProp65.xml><?xml version="1.0" encoding="utf-8"?>
<formControlPr xmlns="http://schemas.microsoft.com/office/spreadsheetml/2009/9/main" objectType="Drop" dropStyle="combo" dx="22" fmlaLink="Parametros!$B$4" fmlaRange="Parametros!$A$74:$A$93" noThreeD="1" sel="1" val="0"/>
</file>

<file path=xl/ctrlProps/ctrlProp66.xml><?xml version="1.0" encoding="utf-8"?>
<formControlPr xmlns="http://schemas.microsoft.com/office/spreadsheetml/2009/9/main" objectType="Drop" dropStyle="combo" dx="22" fmlaLink="Parametros!$B$5" fmlaRange="Parametros!$A$74:$A$93" noThreeD="1" sel="1" val="0"/>
</file>

<file path=xl/ctrlProps/ctrlProp67.xml><?xml version="1.0" encoding="utf-8"?>
<formControlPr xmlns="http://schemas.microsoft.com/office/spreadsheetml/2009/9/main" objectType="Drop" dropStyle="combo" dx="22" fmlaLink="Parametros!$B$4" fmlaRange="Parametros!$A$74:$A$93" noThreeD="1" sel="1" val="0"/>
</file>

<file path=xl/ctrlProps/ctrlProp68.xml><?xml version="1.0" encoding="utf-8"?>
<formControlPr xmlns="http://schemas.microsoft.com/office/spreadsheetml/2009/9/main" objectType="Drop" dropStyle="combo" dx="22" fmlaLink="Parametros!$B$5" fmlaRange="Parametros!$A$74:$A$93" noThreeD="1" sel="1" val="0"/>
</file>

<file path=xl/ctrlProps/ctrlProp69.xml><?xml version="1.0" encoding="utf-8"?>
<formControlPr xmlns="http://schemas.microsoft.com/office/spreadsheetml/2009/9/main" objectType="Drop" dropStyle="combo" dx="22" fmlaLink="Parametros!$B$23" fmlaRange="Parametros!$A$74:$A$93" noThreeD="1" sel="1" val="0"/>
</file>

<file path=xl/ctrlProps/ctrlProp70.xml><?xml version="1.0" encoding="utf-8"?>
<formControlPr xmlns="http://schemas.microsoft.com/office/spreadsheetml/2009/9/main" objectType="Drop" dropStyle="combo" dx="22" fmlaLink="Parametros!$B$5" fmlaRange="Parametros!$A$74:$A$93" noThreeD="1" sel="1" val="0"/>
</file>

<file path=xl/ctrlProps/ctrlProp71.xml><?xml version="1.0" encoding="utf-8"?>
<formControlPr xmlns="http://schemas.microsoft.com/office/spreadsheetml/2009/9/main" objectType="Drop" dropStyle="combo" dx="22" fmlaLink="Parametros!$B$24" fmlaRange="Parametros!$A$74:$A$93" noThreeD="1" sel="1" val="0"/>
</file>

<file path=xl/ctrlProps/ctrlProp72.xml><?xml version="1.0" encoding="utf-8"?>
<formControlPr xmlns="http://schemas.microsoft.com/office/spreadsheetml/2009/9/main" objectType="Drop" dropStyle="combo" dx="22" fmlaLink="Parametros!$B$5" fmlaRange="Parametros!$A$74:$A$93" noThreeD="1" sel="1" val="0"/>
</file>

<file path=xl/ctrlProps/ctrlProp73.xml><?xml version="1.0" encoding="utf-8"?>
<formControlPr xmlns="http://schemas.microsoft.com/office/spreadsheetml/2009/9/main" objectType="Drop" dropStyle="combo" dx="22" fmlaLink="Parametros!$B$25" fmlaRange="Parametros!$A$74:$A$93" noThreeD="1" sel="1" val="0"/>
</file>

<file path=xl/ctrlProps/ctrlProp74.xml><?xml version="1.0" encoding="utf-8"?>
<formControlPr xmlns="http://schemas.microsoft.com/office/spreadsheetml/2009/9/main" objectType="Drop" dropStyle="combo" dx="22" fmlaLink="Parametros!$B$5" fmlaRange="Parametros!$A$74:$A$93" noThreeD="1" sel="1" val="0"/>
</file>

<file path=xl/ctrlProps/ctrlProp75.xml><?xml version="1.0" encoding="utf-8"?>
<formControlPr xmlns="http://schemas.microsoft.com/office/spreadsheetml/2009/9/main" objectType="Drop" dropStyle="combo" dx="22" fmlaLink="Parametros!$B$26" fmlaRange="Parametros!$A$74:$A$93" noThreeD="1" sel="1" val="0"/>
</file>

<file path=xl/ctrlProps/ctrlProp76.xml><?xml version="1.0" encoding="utf-8"?>
<formControlPr xmlns="http://schemas.microsoft.com/office/spreadsheetml/2009/9/main" objectType="Drop" dropStyle="combo" dx="22" fmlaLink="Parametros!$B$28" fmlaRange="Parametros!$A$74:$A$93" noThreeD="1" sel="1" val="0"/>
</file>

<file path=xl/ctrlProps/ctrlProp77.xml><?xml version="1.0" encoding="utf-8"?>
<formControlPr xmlns="http://schemas.microsoft.com/office/spreadsheetml/2009/9/main" objectType="Drop" dropStyle="combo" dx="22" fmlaLink="Parametros!$B$27" fmlaRange="Parametros!$A$74:$A$93" noThreeD="1" sel="1" val="0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530678</xdr:colOff>
      <xdr:row>2</xdr:row>
      <xdr:rowOff>68036</xdr:rowOff>
    </xdr:from>
    <xdr:to>
      <xdr:col>22</xdr:col>
      <xdr:colOff>13607</xdr:colOff>
      <xdr:row>16</xdr:row>
      <xdr:rowOff>0</xdr:rowOff>
    </xdr:to>
    <xdr:sp macro="" textlink="">
      <xdr:nvSpPr>
        <xdr:cNvPr id="2" name="Texto explicativo retangular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 bwMode="auto">
        <a:xfrm>
          <a:off x="13253357" y="394607"/>
          <a:ext cx="3156857" cy="2217964"/>
        </a:xfrm>
        <a:prstGeom prst="wedgeRectCallout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pt-BR" sz="1800">
              <a:solidFill>
                <a:srgbClr val="FF0000"/>
              </a:solidFill>
            </a:rPr>
            <a:t>Nunca bloquear essa planilha, somente ocultar.</a:t>
          </a:r>
        </a:p>
        <a:p>
          <a:pPr algn="l"/>
          <a:endParaRPr lang="pt-BR" sz="1800">
            <a:solidFill>
              <a:srgbClr val="FF0000"/>
            </a:solidFill>
          </a:endParaRPr>
        </a:p>
        <a:p>
          <a:pPr algn="l"/>
          <a:r>
            <a:rPr lang="pt-BR" sz="1800">
              <a:solidFill>
                <a:srgbClr val="FF0000"/>
              </a:solidFill>
            </a:rPr>
            <a:t>Caso</a:t>
          </a:r>
          <a:r>
            <a:rPr lang="pt-BR" sz="1800" baseline="0">
              <a:solidFill>
                <a:srgbClr val="FF0000"/>
              </a:solidFill>
            </a:rPr>
            <a:t> precise mexer, acredito que só no nome dos contatos, ou peça ajuda ao João Coser.</a:t>
          </a:r>
          <a:endParaRPr lang="pt-BR" sz="1800">
            <a:solidFill>
              <a:srgbClr val="FF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683558</xdr:colOff>
      <xdr:row>0</xdr:row>
      <xdr:rowOff>33617</xdr:rowOff>
    </xdr:from>
    <xdr:to>
      <xdr:col>1</xdr:col>
      <xdr:colOff>1221441</xdr:colOff>
      <xdr:row>1</xdr:row>
      <xdr:rowOff>145676</xdr:rowOff>
    </xdr:to>
    <xdr:sp macro="" textlink="">
      <xdr:nvSpPr>
        <xdr:cNvPr id="3" name="Texto explicativo em forma de nuv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 bwMode="auto">
        <a:xfrm>
          <a:off x="683558" y="33617"/>
          <a:ext cx="3552265" cy="1344706"/>
        </a:xfrm>
        <a:prstGeom prst="cloudCallou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pt-BR" sz="1400" b="1">
              <a:solidFill>
                <a:srgbClr val="FF0000"/>
              </a:solidFill>
            </a:rPr>
            <a:t>Repare</a:t>
          </a:r>
          <a:r>
            <a:rPr lang="pt-BR" sz="1400" b="1" baseline="0">
              <a:solidFill>
                <a:srgbClr val="FF0000"/>
              </a:solidFill>
            </a:rPr>
            <a:t> que os nomes da base são fórmulas que puxam o nome do programa na tabela de preços!</a:t>
          </a:r>
          <a:endParaRPr lang="pt-BR" sz="14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156882</xdr:colOff>
      <xdr:row>0</xdr:row>
      <xdr:rowOff>89647</xdr:rowOff>
    </xdr:from>
    <xdr:to>
      <xdr:col>11</xdr:col>
      <xdr:colOff>1074083</xdr:colOff>
      <xdr:row>0</xdr:row>
      <xdr:rowOff>1154207</xdr:rowOff>
    </xdr:to>
    <xdr:sp macro="" textlink="">
      <xdr:nvSpPr>
        <xdr:cNvPr id="4" name="Texto Explicativo 1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 bwMode="auto">
        <a:xfrm>
          <a:off x="10992970" y="89647"/>
          <a:ext cx="2373966" cy="1064560"/>
        </a:xfrm>
        <a:prstGeom prst="borderCallout1">
          <a:avLst>
            <a:gd name="adj1" fmla="val 52516"/>
            <a:gd name="adj2" fmla="val -7222"/>
            <a:gd name="adj3" fmla="val 11160"/>
            <a:gd name="adj4" fmla="val -50908"/>
          </a:avLst>
        </a:prstGeom>
        <a:solidFill>
          <a:srgbClr val="FFFF00"/>
        </a:solidFill>
        <a:ln w="19050">
          <a:headEnd type="none" w="med" len="med"/>
          <a:tailEnd type="none" w="med" len="med"/>
        </a:ln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pt-BR" sz="1200" b="1">
              <a:solidFill>
                <a:srgbClr val="FF0000"/>
              </a:solidFill>
            </a:rPr>
            <a:t>Esses numeros correspondem</a:t>
          </a:r>
          <a:r>
            <a:rPr lang="pt-BR" sz="1200" b="1" baseline="0">
              <a:solidFill>
                <a:srgbClr val="FF0000"/>
              </a:solidFill>
            </a:rPr>
            <a:t> a localização da coluna de audiência e alcance na tabela de preços. NÃO MODIFICAR SEM ANTES CONFERIR!</a:t>
          </a:r>
          <a:endParaRPr lang="pt-BR" sz="1200" b="1">
            <a:solidFill>
              <a:srgbClr val="FF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829237</xdr:colOff>
      <xdr:row>31</xdr:row>
      <xdr:rowOff>11206</xdr:rowOff>
    </xdr:from>
    <xdr:to>
      <xdr:col>25</xdr:col>
      <xdr:colOff>89647</xdr:colOff>
      <xdr:row>52</xdr:row>
      <xdr:rowOff>56029</xdr:rowOff>
    </xdr:to>
    <xdr:sp macro="" textlink="">
      <xdr:nvSpPr>
        <xdr:cNvPr id="2" name="Texto explicativo em forma de nuve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 bwMode="auto">
        <a:xfrm>
          <a:off x="5759825" y="5502088"/>
          <a:ext cx="8953498" cy="3810000"/>
        </a:xfrm>
        <a:prstGeom prst="cloudCallout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ctr"/>
          <a:r>
            <a:rPr lang="pt-BR" sz="1400" b="1">
              <a:solidFill>
                <a:srgbClr val="FF0000"/>
              </a:solidFill>
            </a:rPr>
            <a:t>Aqui</a:t>
          </a:r>
          <a:r>
            <a:rPr lang="pt-BR" sz="1400" b="1" baseline="0">
              <a:solidFill>
                <a:srgbClr val="FF0000"/>
              </a:solidFill>
            </a:rPr>
            <a:t> na tabela base não é para inserir nada, pois é só uma base de atualização.  </a:t>
          </a:r>
        </a:p>
        <a:p>
          <a:pPr algn="ctr"/>
          <a:endParaRPr lang="pt-BR" sz="1400" b="1" baseline="0">
            <a:solidFill>
              <a:srgbClr val="FF0000"/>
            </a:solidFill>
          </a:endParaRPr>
        </a:p>
        <a:p>
          <a:pPr algn="ctr"/>
          <a:r>
            <a:rPr lang="pt-BR" sz="1400" b="1" baseline="0">
              <a:solidFill>
                <a:srgbClr val="FF0000"/>
              </a:solidFill>
            </a:rPr>
            <a:t>Todos os programas devem ser inseridos nas tabelas "Atual e Anterior", na mesma linha e com os mesmos nomes que estão no "Ibope ".</a:t>
          </a:r>
        </a:p>
        <a:p>
          <a:pPr algn="ctr"/>
          <a:endParaRPr lang="pt-BR" sz="1400" b="1" baseline="0">
            <a:solidFill>
              <a:srgbClr val="FF0000"/>
            </a:solidFill>
          </a:endParaRPr>
        </a:p>
        <a:p>
          <a:pPr algn="ctr"/>
          <a:r>
            <a:rPr lang="pt-BR" sz="1400" b="1" baseline="0">
              <a:solidFill>
                <a:srgbClr val="FF0000"/>
              </a:solidFill>
            </a:rPr>
            <a:t>Mesmo que o programa seja novo na grade, ele pode ser colocado na tabela anterior sem valores, e pode-se escrever ao lado "não exibido" para efeito de informação.</a:t>
          </a:r>
          <a:endParaRPr lang="pt-BR" sz="1400" b="1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57150</xdr:colOff>
          <xdr:row>1</xdr:row>
          <xdr:rowOff>19050</xdr:rowOff>
        </xdr:from>
        <xdr:to>
          <xdr:col>36</xdr:col>
          <xdr:colOff>180975</xdr:colOff>
          <xdr:row>2</xdr:row>
          <xdr:rowOff>19050</xdr:rowOff>
        </xdr:to>
        <xdr:sp macro="" textlink="">
          <xdr:nvSpPr>
            <xdr:cNvPr id="6163" name="ComboBox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8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1</xdr:col>
      <xdr:colOff>558895</xdr:colOff>
      <xdr:row>0</xdr:row>
      <xdr:rowOff>48069</xdr:rowOff>
    </xdr:from>
    <xdr:to>
      <xdr:col>1</xdr:col>
      <xdr:colOff>1658649</xdr:colOff>
      <xdr:row>2</xdr:row>
      <xdr:rowOff>250031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8426" y="48069"/>
          <a:ext cx="1099754" cy="725837"/>
        </a:xfrm>
        <a:prstGeom prst="rect">
          <a:avLst/>
        </a:prstGeom>
      </xdr:spPr>
    </xdr:pic>
    <xdr:clientData/>
  </xdr:twoCellAnchor>
  <xdr:twoCellAnchor>
    <xdr:from>
      <xdr:col>25</xdr:col>
      <xdr:colOff>96960</xdr:colOff>
      <xdr:row>2</xdr:row>
      <xdr:rowOff>243449</xdr:rowOff>
    </xdr:from>
    <xdr:to>
      <xdr:col>28</xdr:col>
      <xdr:colOff>28014</xdr:colOff>
      <xdr:row>4</xdr:row>
      <xdr:rowOff>47626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7478835" y="767324"/>
          <a:ext cx="573992" cy="3280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/>
            <a:t>Data: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19050</xdr:colOff>
          <xdr:row>5</xdr:row>
          <xdr:rowOff>28575</xdr:rowOff>
        </xdr:from>
        <xdr:to>
          <xdr:col>40</xdr:col>
          <xdr:colOff>771525</xdr:colOff>
          <xdr:row>6</xdr:row>
          <xdr:rowOff>47625</xdr:rowOff>
        </xdr:to>
        <xdr:sp macro="" textlink="">
          <xdr:nvSpPr>
            <xdr:cNvPr id="6180" name="ComboBox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8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495300</xdr:colOff>
          <xdr:row>5</xdr:row>
          <xdr:rowOff>19050</xdr:rowOff>
        </xdr:from>
        <xdr:to>
          <xdr:col>44</xdr:col>
          <xdr:colOff>666750</xdr:colOff>
          <xdr:row>6</xdr:row>
          <xdr:rowOff>47625</xdr:rowOff>
        </xdr:to>
        <xdr:sp macro="" textlink="">
          <xdr:nvSpPr>
            <xdr:cNvPr id="6181" name="CommandButton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8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20</xdr:row>
          <xdr:rowOff>200025</xdr:rowOff>
        </xdr:from>
        <xdr:to>
          <xdr:col>5</xdr:col>
          <xdr:colOff>485775</xdr:colOff>
          <xdr:row>21</xdr:row>
          <xdr:rowOff>190500</xdr:rowOff>
        </xdr:to>
        <xdr:sp macro="" textlink="">
          <xdr:nvSpPr>
            <xdr:cNvPr id="6187" name="Drop Down 43" hidden="1">
              <a:extLst>
                <a:ext uri="{63B3BB69-23CF-44E3-9099-C40C66FF867C}">
                  <a14:compatExt spid="_x0000_s6187"/>
                </a:ext>
                <a:ext uri="{FF2B5EF4-FFF2-40B4-BE49-F238E27FC236}">
                  <a16:creationId xmlns:a16="http://schemas.microsoft.com/office/drawing/2014/main" id="{00000000-0008-0000-0800-00002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21</xdr:row>
          <xdr:rowOff>200025</xdr:rowOff>
        </xdr:from>
        <xdr:to>
          <xdr:col>5</xdr:col>
          <xdr:colOff>485775</xdr:colOff>
          <xdr:row>22</xdr:row>
          <xdr:rowOff>190500</xdr:rowOff>
        </xdr:to>
        <xdr:sp macro="" textlink="">
          <xdr:nvSpPr>
            <xdr:cNvPr id="6188" name="Drop Down 44" hidden="1">
              <a:extLst>
                <a:ext uri="{63B3BB69-23CF-44E3-9099-C40C66FF867C}">
                  <a14:compatExt spid="_x0000_s6188"/>
                </a:ext>
                <a:ext uri="{FF2B5EF4-FFF2-40B4-BE49-F238E27FC236}">
                  <a16:creationId xmlns:a16="http://schemas.microsoft.com/office/drawing/2014/main" id="{00000000-0008-0000-0800-00002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22</xdr:row>
          <xdr:rowOff>200025</xdr:rowOff>
        </xdr:from>
        <xdr:to>
          <xdr:col>5</xdr:col>
          <xdr:colOff>485775</xdr:colOff>
          <xdr:row>23</xdr:row>
          <xdr:rowOff>190500</xdr:rowOff>
        </xdr:to>
        <xdr:sp macro="" textlink="">
          <xdr:nvSpPr>
            <xdr:cNvPr id="6189" name="Drop Down 45" hidden="1">
              <a:extLst>
                <a:ext uri="{63B3BB69-23CF-44E3-9099-C40C66FF867C}">
                  <a14:compatExt spid="_x0000_s6189"/>
                </a:ext>
                <a:ext uri="{FF2B5EF4-FFF2-40B4-BE49-F238E27FC236}">
                  <a16:creationId xmlns:a16="http://schemas.microsoft.com/office/drawing/2014/main" id="{00000000-0008-0000-0800-00002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23</xdr:row>
          <xdr:rowOff>200025</xdr:rowOff>
        </xdr:from>
        <xdr:to>
          <xdr:col>5</xdr:col>
          <xdr:colOff>485775</xdr:colOff>
          <xdr:row>24</xdr:row>
          <xdr:rowOff>190500</xdr:rowOff>
        </xdr:to>
        <xdr:sp macro="" textlink="">
          <xdr:nvSpPr>
            <xdr:cNvPr id="6190" name="Drop Down 46" hidden="1">
              <a:extLst>
                <a:ext uri="{63B3BB69-23CF-44E3-9099-C40C66FF867C}">
                  <a14:compatExt spid="_x0000_s6190"/>
                </a:ext>
                <a:ext uri="{FF2B5EF4-FFF2-40B4-BE49-F238E27FC236}">
                  <a16:creationId xmlns:a16="http://schemas.microsoft.com/office/drawing/2014/main" id="{00000000-0008-0000-0800-00002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24</xdr:row>
          <xdr:rowOff>200025</xdr:rowOff>
        </xdr:from>
        <xdr:to>
          <xdr:col>5</xdr:col>
          <xdr:colOff>485775</xdr:colOff>
          <xdr:row>25</xdr:row>
          <xdr:rowOff>190500</xdr:rowOff>
        </xdr:to>
        <xdr:sp macro="" textlink="">
          <xdr:nvSpPr>
            <xdr:cNvPr id="6191" name="Drop Down 47" hidden="1">
              <a:extLst>
                <a:ext uri="{63B3BB69-23CF-44E3-9099-C40C66FF867C}">
                  <a14:compatExt spid="_x0000_s6191"/>
                </a:ext>
                <a:ext uri="{FF2B5EF4-FFF2-40B4-BE49-F238E27FC236}">
                  <a16:creationId xmlns:a16="http://schemas.microsoft.com/office/drawing/2014/main" id="{00000000-0008-0000-0800-00002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25</xdr:row>
          <xdr:rowOff>200025</xdr:rowOff>
        </xdr:from>
        <xdr:to>
          <xdr:col>5</xdr:col>
          <xdr:colOff>485775</xdr:colOff>
          <xdr:row>26</xdr:row>
          <xdr:rowOff>190500</xdr:rowOff>
        </xdr:to>
        <xdr:sp macro="" textlink="">
          <xdr:nvSpPr>
            <xdr:cNvPr id="6204" name="Drop Down 60" hidden="1">
              <a:extLst>
                <a:ext uri="{63B3BB69-23CF-44E3-9099-C40C66FF867C}">
                  <a14:compatExt spid="_x0000_s6204"/>
                </a:ext>
                <a:ext uri="{FF2B5EF4-FFF2-40B4-BE49-F238E27FC236}">
                  <a16:creationId xmlns:a16="http://schemas.microsoft.com/office/drawing/2014/main" id="{00000000-0008-0000-0800-00003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39</xdr:row>
          <xdr:rowOff>9525</xdr:rowOff>
        </xdr:from>
        <xdr:to>
          <xdr:col>5</xdr:col>
          <xdr:colOff>485775</xdr:colOff>
          <xdr:row>40</xdr:row>
          <xdr:rowOff>0</xdr:rowOff>
        </xdr:to>
        <xdr:sp macro="" textlink="">
          <xdr:nvSpPr>
            <xdr:cNvPr id="6205" name="Drop Down 61" hidden="1">
              <a:extLst>
                <a:ext uri="{63B3BB69-23CF-44E3-9099-C40C66FF867C}">
                  <a14:compatExt spid="_x0000_s6205"/>
                </a:ext>
                <a:ext uri="{FF2B5EF4-FFF2-40B4-BE49-F238E27FC236}">
                  <a16:creationId xmlns:a16="http://schemas.microsoft.com/office/drawing/2014/main" id="{00000000-0008-0000-0800-00003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39</xdr:row>
          <xdr:rowOff>200025</xdr:rowOff>
        </xdr:from>
        <xdr:to>
          <xdr:col>5</xdr:col>
          <xdr:colOff>485775</xdr:colOff>
          <xdr:row>40</xdr:row>
          <xdr:rowOff>190500</xdr:rowOff>
        </xdr:to>
        <xdr:sp macro="" textlink="">
          <xdr:nvSpPr>
            <xdr:cNvPr id="6206" name="Drop Down 62" hidden="1">
              <a:extLst>
                <a:ext uri="{63B3BB69-23CF-44E3-9099-C40C66FF867C}">
                  <a14:compatExt spid="_x0000_s6206"/>
                </a:ext>
                <a:ext uri="{FF2B5EF4-FFF2-40B4-BE49-F238E27FC236}">
                  <a16:creationId xmlns:a16="http://schemas.microsoft.com/office/drawing/2014/main" id="{00000000-0008-0000-0800-00003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40</xdr:row>
          <xdr:rowOff>200025</xdr:rowOff>
        </xdr:from>
        <xdr:to>
          <xdr:col>5</xdr:col>
          <xdr:colOff>485775</xdr:colOff>
          <xdr:row>41</xdr:row>
          <xdr:rowOff>190500</xdr:rowOff>
        </xdr:to>
        <xdr:sp macro="" textlink="">
          <xdr:nvSpPr>
            <xdr:cNvPr id="6207" name="Drop Down 63" hidden="1">
              <a:extLst>
                <a:ext uri="{63B3BB69-23CF-44E3-9099-C40C66FF867C}">
                  <a14:compatExt spid="_x0000_s6207"/>
                </a:ext>
                <a:ext uri="{FF2B5EF4-FFF2-40B4-BE49-F238E27FC236}">
                  <a16:creationId xmlns:a16="http://schemas.microsoft.com/office/drawing/2014/main" id="{00000000-0008-0000-0800-00003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41</xdr:row>
          <xdr:rowOff>200025</xdr:rowOff>
        </xdr:from>
        <xdr:to>
          <xdr:col>5</xdr:col>
          <xdr:colOff>485775</xdr:colOff>
          <xdr:row>42</xdr:row>
          <xdr:rowOff>190500</xdr:rowOff>
        </xdr:to>
        <xdr:sp macro="" textlink="">
          <xdr:nvSpPr>
            <xdr:cNvPr id="6208" name="Drop Down 64" hidden="1">
              <a:extLst>
                <a:ext uri="{63B3BB69-23CF-44E3-9099-C40C66FF867C}">
                  <a14:compatExt spid="_x0000_s6208"/>
                </a:ext>
                <a:ext uri="{FF2B5EF4-FFF2-40B4-BE49-F238E27FC236}">
                  <a16:creationId xmlns:a16="http://schemas.microsoft.com/office/drawing/2014/main" id="{00000000-0008-0000-0800-00004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42</xdr:row>
          <xdr:rowOff>200025</xdr:rowOff>
        </xdr:from>
        <xdr:to>
          <xdr:col>5</xdr:col>
          <xdr:colOff>485775</xdr:colOff>
          <xdr:row>43</xdr:row>
          <xdr:rowOff>190500</xdr:rowOff>
        </xdr:to>
        <xdr:sp macro="" textlink="">
          <xdr:nvSpPr>
            <xdr:cNvPr id="6209" name="Drop Down 65" hidden="1">
              <a:extLst>
                <a:ext uri="{63B3BB69-23CF-44E3-9099-C40C66FF867C}">
                  <a14:compatExt spid="_x0000_s6209"/>
                </a:ext>
                <a:ext uri="{FF2B5EF4-FFF2-40B4-BE49-F238E27FC236}">
                  <a16:creationId xmlns:a16="http://schemas.microsoft.com/office/drawing/2014/main" id="{00000000-0008-0000-0800-00004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43</xdr:row>
          <xdr:rowOff>200025</xdr:rowOff>
        </xdr:from>
        <xdr:to>
          <xdr:col>5</xdr:col>
          <xdr:colOff>485775</xdr:colOff>
          <xdr:row>44</xdr:row>
          <xdr:rowOff>190500</xdr:rowOff>
        </xdr:to>
        <xdr:sp macro="" textlink="">
          <xdr:nvSpPr>
            <xdr:cNvPr id="6210" name="Drop Down 66" hidden="1">
              <a:extLst>
                <a:ext uri="{63B3BB69-23CF-44E3-9099-C40C66FF867C}">
                  <a14:compatExt spid="_x0000_s6210"/>
                </a:ext>
                <a:ext uri="{FF2B5EF4-FFF2-40B4-BE49-F238E27FC236}">
                  <a16:creationId xmlns:a16="http://schemas.microsoft.com/office/drawing/2014/main" id="{00000000-0008-0000-0800-00004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247650</xdr:colOff>
          <xdr:row>9</xdr:row>
          <xdr:rowOff>85725</xdr:rowOff>
        </xdr:from>
        <xdr:to>
          <xdr:col>44</xdr:col>
          <xdr:colOff>657225</xdr:colOff>
          <xdr:row>10</xdr:row>
          <xdr:rowOff>142875</xdr:rowOff>
        </xdr:to>
        <xdr:sp macro="" textlink="">
          <xdr:nvSpPr>
            <xdr:cNvPr id="6217" name="CommandButton" hidden="1">
              <a:extLst>
                <a:ext uri="{63B3BB69-23CF-44E3-9099-C40C66FF867C}">
                  <a14:compatExt spid="_x0000_s6217"/>
                </a:ext>
                <a:ext uri="{FF2B5EF4-FFF2-40B4-BE49-F238E27FC236}">
                  <a16:creationId xmlns:a16="http://schemas.microsoft.com/office/drawing/2014/main" id="{00000000-0008-0000-0800-00004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238125</xdr:colOff>
          <xdr:row>7</xdr:row>
          <xdr:rowOff>66675</xdr:rowOff>
        </xdr:from>
        <xdr:to>
          <xdr:col>44</xdr:col>
          <xdr:colOff>647700</xdr:colOff>
          <xdr:row>8</xdr:row>
          <xdr:rowOff>123825</xdr:rowOff>
        </xdr:to>
        <xdr:sp macro="" textlink="">
          <xdr:nvSpPr>
            <xdr:cNvPr id="6218" name="CommandButton" hidden="1">
              <a:extLst>
                <a:ext uri="{63B3BB69-23CF-44E3-9099-C40C66FF867C}">
                  <a14:compatExt spid="_x0000_s6218"/>
                </a:ext>
                <a:ext uri="{FF2B5EF4-FFF2-40B4-BE49-F238E27FC236}">
                  <a16:creationId xmlns:a16="http://schemas.microsoft.com/office/drawing/2014/main" id="{00000000-0008-0000-0800-00004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238125</xdr:colOff>
          <xdr:row>50</xdr:row>
          <xdr:rowOff>200025</xdr:rowOff>
        </xdr:from>
        <xdr:to>
          <xdr:col>50</xdr:col>
          <xdr:colOff>561975</xdr:colOff>
          <xdr:row>52</xdr:row>
          <xdr:rowOff>95250</xdr:rowOff>
        </xdr:to>
        <xdr:sp macro="" textlink="">
          <xdr:nvSpPr>
            <xdr:cNvPr id="6220" name="CommandButton" hidden="1">
              <a:extLst>
                <a:ext uri="{63B3BB69-23CF-44E3-9099-C40C66FF867C}">
                  <a14:compatExt spid="_x0000_s6220"/>
                </a:ext>
                <a:ext uri="{FF2B5EF4-FFF2-40B4-BE49-F238E27FC236}">
                  <a16:creationId xmlns:a16="http://schemas.microsoft.com/office/drawing/2014/main" id="{00000000-0008-0000-0800-00004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BRADESCO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219075</xdr:colOff>
          <xdr:row>53</xdr:row>
          <xdr:rowOff>19050</xdr:rowOff>
        </xdr:from>
        <xdr:to>
          <xdr:col>50</xdr:col>
          <xdr:colOff>561975</xdr:colOff>
          <xdr:row>54</xdr:row>
          <xdr:rowOff>152400</xdr:rowOff>
        </xdr:to>
        <xdr:sp macro="" textlink="">
          <xdr:nvSpPr>
            <xdr:cNvPr id="6221" name="CommandButton" hidden="1">
              <a:extLst>
                <a:ext uri="{63B3BB69-23CF-44E3-9099-C40C66FF867C}">
                  <a14:compatExt spid="_x0000_s6221"/>
                </a:ext>
                <a:ext uri="{FF2B5EF4-FFF2-40B4-BE49-F238E27FC236}">
                  <a16:creationId xmlns:a16="http://schemas.microsoft.com/office/drawing/2014/main" id="{00000000-0008-0000-0800-00004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BRASIL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209550</xdr:colOff>
          <xdr:row>54</xdr:row>
          <xdr:rowOff>295275</xdr:rowOff>
        </xdr:from>
        <xdr:to>
          <xdr:col>50</xdr:col>
          <xdr:colOff>542925</xdr:colOff>
          <xdr:row>55</xdr:row>
          <xdr:rowOff>238125</xdr:rowOff>
        </xdr:to>
        <xdr:sp macro="" textlink="">
          <xdr:nvSpPr>
            <xdr:cNvPr id="6222" name="CommandButton" hidden="1">
              <a:extLst>
                <a:ext uri="{63B3BB69-23CF-44E3-9099-C40C66FF867C}">
                  <a14:compatExt spid="_x0000_s6222"/>
                </a:ext>
                <a:ext uri="{FF2B5EF4-FFF2-40B4-BE49-F238E27FC236}">
                  <a16:creationId xmlns:a16="http://schemas.microsoft.com/office/drawing/2014/main" id="{00000000-0008-0000-0800-00004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CAIXA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219075</xdr:colOff>
          <xdr:row>55</xdr:row>
          <xdr:rowOff>390525</xdr:rowOff>
        </xdr:from>
        <xdr:to>
          <xdr:col>50</xdr:col>
          <xdr:colOff>542925</xdr:colOff>
          <xdr:row>56</xdr:row>
          <xdr:rowOff>152400</xdr:rowOff>
        </xdr:to>
        <xdr:sp macro="" textlink="">
          <xdr:nvSpPr>
            <xdr:cNvPr id="6223" name="CommandButton" hidden="1">
              <a:extLst>
                <a:ext uri="{63B3BB69-23CF-44E3-9099-C40C66FF867C}">
                  <a14:compatExt spid="_x0000_s6223"/>
                </a:ext>
                <a:ext uri="{FF2B5EF4-FFF2-40B4-BE49-F238E27FC236}">
                  <a16:creationId xmlns:a16="http://schemas.microsoft.com/office/drawing/2014/main" id="{00000000-0008-0000-0800-00004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ITAÚ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219075</xdr:colOff>
          <xdr:row>57</xdr:row>
          <xdr:rowOff>95250</xdr:rowOff>
        </xdr:from>
        <xdr:to>
          <xdr:col>50</xdr:col>
          <xdr:colOff>533400</xdr:colOff>
          <xdr:row>60</xdr:row>
          <xdr:rowOff>38100</xdr:rowOff>
        </xdr:to>
        <xdr:sp macro="" textlink="">
          <xdr:nvSpPr>
            <xdr:cNvPr id="6224" name="CommandButton" hidden="1">
              <a:extLst>
                <a:ext uri="{63B3BB69-23CF-44E3-9099-C40C66FF867C}">
                  <a14:compatExt spid="_x0000_s6224"/>
                </a:ext>
                <a:ext uri="{FF2B5EF4-FFF2-40B4-BE49-F238E27FC236}">
                  <a16:creationId xmlns:a16="http://schemas.microsoft.com/office/drawing/2014/main" id="{00000000-0008-0000-0800-00005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SANTANDER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238125</xdr:colOff>
          <xdr:row>49</xdr:row>
          <xdr:rowOff>0</xdr:rowOff>
        </xdr:from>
        <xdr:to>
          <xdr:col>50</xdr:col>
          <xdr:colOff>561975</xdr:colOff>
          <xdr:row>50</xdr:row>
          <xdr:rowOff>76200</xdr:rowOff>
        </xdr:to>
        <xdr:sp macro="" textlink="">
          <xdr:nvSpPr>
            <xdr:cNvPr id="6226" name="CommandButton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8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 BRANCO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20</xdr:row>
          <xdr:rowOff>9525</xdr:rowOff>
        </xdr:from>
        <xdr:to>
          <xdr:col>5</xdr:col>
          <xdr:colOff>485775</xdr:colOff>
          <xdr:row>20</xdr:row>
          <xdr:rowOff>200025</xdr:rowOff>
        </xdr:to>
        <xdr:sp macro="" textlink="">
          <xdr:nvSpPr>
            <xdr:cNvPr id="6227" name="Drop Down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8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9525</xdr:rowOff>
        </xdr:from>
        <xdr:to>
          <xdr:col>5</xdr:col>
          <xdr:colOff>485775</xdr:colOff>
          <xdr:row>20</xdr:row>
          <xdr:rowOff>0</xdr:rowOff>
        </xdr:to>
        <xdr:sp macro="" textlink="">
          <xdr:nvSpPr>
            <xdr:cNvPr id="6228" name="Drop Down 84" hidden="1">
              <a:extLst>
                <a:ext uri="{63B3BB69-23CF-44E3-9099-C40C66FF867C}">
                  <a14:compatExt spid="_x0000_s6228"/>
                </a:ext>
                <a:ext uri="{FF2B5EF4-FFF2-40B4-BE49-F238E27FC236}">
                  <a16:creationId xmlns:a16="http://schemas.microsoft.com/office/drawing/2014/main" id="{00000000-0008-0000-0800-00005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26</xdr:row>
          <xdr:rowOff>180975</xdr:rowOff>
        </xdr:from>
        <xdr:to>
          <xdr:col>6</xdr:col>
          <xdr:colOff>0</xdr:colOff>
          <xdr:row>27</xdr:row>
          <xdr:rowOff>180975</xdr:rowOff>
        </xdr:to>
        <xdr:sp macro="" textlink="">
          <xdr:nvSpPr>
            <xdr:cNvPr id="6229" name="Drop Down 85" hidden="1">
              <a:extLst>
                <a:ext uri="{63B3BB69-23CF-44E3-9099-C40C66FF867C}">
                  <a14:compatExt spid="_x0000_s6229"/>
                </a:ext>
                <a:ext uri="{FF2B5EF4-FFF2-40B4-BE49-F238E27FC236}">
                  <a16:creationId xmlns:a16="http://schemas.microsoft.com/office/drawing/2014/main" id="{00000000-0008-0000-0800-00005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27</xdr:row>
          <xdr:rowOff>190500</xdr:rowOff>
        </xdr:from>
        <xdr:to>
          <xdr:col>5</xdr:col>
          <xdr:colOff>485775</xdr:colOff>
          <xdr:row>28</xdr:row>
          <xdr:rowOff>190500</xdr:rowOff>
        </xdr:to>
        <xdr:sp macro="" textlink="">
          <xdr:nvSpPr>
            <xdr:cNvPr id="6230" name="Drop Down 86" hidden="1">
              <a:extLst>
                <a:ext uri="{63B3BB69-23CF-44E3-9099-C40C66FF867C}">
                  <a14:compatExt spid="_x0000_s6230"/>
                </a:ext>
                <a:ext uri="{FF2B5EF4-FFF2-40B4-BE49-F238E27FC236}">
                  <a16:creationId xmlns:a16="http://schemas.microsoft.com/office/drawing/2014/main" id="{00000000-0008-0000-0800-00005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28</xdr:row>
          <xdr:rowOff>200025</xdr:rowOff>
        </xdr:from>
        <xdr:to>
          <xdr:col>5</xdr:col>
          <xdr:colOff>485775</xdr:colOff>
          <xdr:row>29</xdr:row>
          <xdr:rowOff>200025</xdr:rowOff>
        </xdr:to>
        <xdr:sp macro="" textlink="">
          <xdr:nvSpPr>
            <xdr:cNvPr id="6231" name="Drop Down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8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200025</xdr:rowOff>
        </xdr:from>
        <xdr:to>
          <xdr:col>5</xdr:col>
          <xdr:colOff>485775</xdr:colOff>
          <xdr:row>30</xdr:row>
          <xdr:rowOff>200025</xdr:rowOff>
        </xdr:to>
        <xdr:sp macro="" textlink="">
          <xdr:nvSpPr>
            <xdr:cNvPr id="6232" name="Drop Down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8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31</xdr:row>
          <xdr:rowOff>0</xdr:rowOff>
        </xdr:from>
        <xdr:to>
          <xdr:col>5</xdr:col>
          <xdr:colOff>485775</xdr:colOff>
          <xdr:row>31</xdr:row>
          <xdr:rowOff>200025</xdr:rowOff>
        </xdr:to>
        <xdr:sp macro="" textlink="">
          <xdr:nvSpPr>
            <xdr:cNvPr id="6233" name="Drop Down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8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32</xdr:row>
          <xdr:rowOff>9525</xdr:rowOff>
        </xdr:from>
        <xdr:to>
          <xdr:col>6</xdr:col>
          <xdr:colOff>0</xdr:colOff>
          <xdr:row>33</xdr:row>
          <xdr:rowOff>0</xdr:rowOff>
        </xdr:to>
        <xdr:sp macro="" textlink="">
          <xdr:nvSpPr>
            <xdr:cNvPr id="6234" name="Drop Down 90" hidden="1">
              <a:extLst>
                <a:ext uri="{63B3BB69-23CF-44E3-9099-C40C66FF867C}">
                  <a14:compatExt spid="_x0000_s6234"/>
                </a:ext>
                <a:ext uri="{FF2B5EF4-FFF2-40B4-BE49-F238E27FC236}">
                  <a16:creationId xmlns:a16="http://schemas.microsoft.com/office/drawing/2014/main" id="{00000000-0008-0000-0800-00005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21</xdr:row>
          <xdr:rowOff>200025</xdr:rowOff>
        </xdr:from>
        <xdr:to>
          <xdr:col>5</xdr:col>
          <xdr:colOff>485775</xdr:colOff>
          <xdr:row>22</xdr:row>
          <xdr:rowOff>190500</xdr:rowOff>
        </xdr:to>
        <xdr:sp macro="" textlink="">
          <xdr:nvSpPr>
            <xdr:cNvPr id="6235" name="Drop Down 91" hidden="1">
              <a:extLst>
                <a:ext uri="{63B3BB69-23CF-44E3-9099-C40C66FF867C}">
                  <a14:compatExt spid="_x0000_s6235"/>
                </a:ext>
                <a:ext uri="{FF2B5EF4-FFF2-40B4-BE49-F238E27FC236}">
                  <a16:creationId xmlns:a16="http://schemas.microsoft.com/office/drawing/2014/main" id="{00000000-0008-0000-0800-00005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21</xdr:row>
          <xdr:rowOff>9525</xdr:rowOff>
        </xdr:from>
        <xdr:to>
          <xdr:col>5</xdr:col>
          <xdr:colOff>485775</xdr:colOff>
          <xdr:row>21</xdr:row>
          <xdr:rowOff>200025</xdr:rowOff>
        </xdr:to>
        <xdr:sp macro="" textlink="">
          <xdr:nvSpPr>
            <xdr:cNvPr id="6236" name="Drop Down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8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22</xdr:row>
          <xdr:rowOff>200025</xdr:rowOff>
        </xdr:from>
        <xdr:to>
          <xdr:col>5</xdr:col>
          <xdr:colOff>485775</xdr:colOff>
          <xdr:row>23</xdr:row>
          <xdr:rowOff>190500</xdr:rowOff>
        </xdr:to>
        <xdr:sp macro="" textlink="">
          <xdr:nvSpPr>
            <xdr:cNvPr id="6237" name="Drop Down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8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22</xdr:row>
          <xdr:rowOff>9525</xdr:rowOff>
        </xdr:from>
        <xdr:to>
          <xdr:col>5</xdr:col>
          <xdr:colOff>485775</xdr:colOff>
          <xdr:row>22</xdr:row>
          <xdr:rowOff>200025</xdr:rowOff>
        </xdr:to>
        <xdr:sp macro="" textlink="">
          <xdr:nvSpPr>
            <xdr:cNvPr id="6238" name="Drop Down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8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23</xdr:row>
          <xdr:rowOff>200025</xdr:rowOff>
        </xdr:from>
        <xdr:to>
          <xdr:col>5</xdr:col>
          <xdr:colOff>485775</xdr:colOff>
          <xdr:row>24</xdr:row>
          <xdr:rowOff>190500</xdr:rowOff>
        </xdr:to>
        <xdr:sp macro="" textlink="">
          <xdr:nvSpPr>
            <xdr:cNvPr id="6239" name="Drop Down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8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23</xdr:row>
          <xdr:rowOff>9525</xdr:rowOff>
        </xdr:from>
        <xdr:to>
          <xdr:col>5</xdr:col>
          <xdr:colOff>485775</xdr:colOff>
          <xdr:row>23</xdr:row>
          <xdr:rowOff>200025</xdr:rowOff>
        </xdr:to>
        <xdr:sp macro="" textlink="">
          <xdr:nvSpPr>
            <xdr:cNvPr id="6240" name="Drop Down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8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24</xdr:row>
          <xdr:rowOff>200025</xdr:rowOff>
        </xdr:from>
        <xdr:to>
          <xdr:col>5</xdr:col>
          <xdr:colOff>485775</xdr:colOff>
          <xdr:row>25</xdr:row>
          <xdr:rowOff>190500</xdr:rowOff>
        </xdr:to>
        <xdr:sp macro="" textlink="">
          <xdr:nvSpPr>
            <xdr:cNvPr id="6241" name="Drop Down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8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24</xdr:row>
          <xdr:rowOff>9525</xdr:rowOff>
        </xdr:from>
        <xdr:to>
          <xdr:col>5</xdr:col>
          <xdr:colOff>485775</xdr:colOff>
          <xdr:row>24</xdr:row>
          <xdr:rowOff>200025</xdr:rowOff>
        </xdr:to>
        <xdr:sp macro="" textlink="">
          <xdr:nvSpPr>
            <xdr:cNvPr id="6242" name="Drop Down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8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25</xdr:row>
          <xdr:rowOff>200025</xdr:rowOff>
        </xdr:from>
        <xdr:to>
          <xdr:col>5</xdr:col>
          <xdr:colOff>485775</xdr:colOff>
          <xdr:row>26</xdr:row>
          <xdr:rowOff>190500</xdr:rowOff>
        </xdr:to>
        <xdr:sp macro="" textlink="">
          <xdr:nvSpPr>
            <xdr:cNvPr id="6243" name="Drop Down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8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25</xdr:row>
          <xdr:rowOff>9525</xdr:rowOff>
        </xdr:from>
        <xdr:to>
          <xdr:col>5</xdr:col>
          <xdr:colOff>485775</xdr:colOff>
          <xdr:row>25</xdr:row>
          <xdr:rowOff>200025</xdr:rowOff>
        </xdr:to>
        <xdr:sp macro="" textlink="">
          <xdr:nvSpPr>
            <xdr:cNvPr id="6244" name="Drop Down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8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26</xdr:row>
          <xdr:rowOff>200025</xdr:rowOff>
        </xdr:from>
        <xdr:to>
          <xdr:col>5</xdr:col>
          <xdr:colOff>485775</xdr:colOff>
          <xdr:row>27</xdr:row>
          <xdr:rowOff>190500</xdr:rowOff>
        </xdr:to>
        <xdr:sp macro="" textlink="">
          <xdr:nvSpPr>
            <xdr:cNvPr id="6245" name="Drop Down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8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26</xdr:row>
          <xdr:rowOff>9525</xdr:rowOff>
        </xdr:from>
        <xdr:to>
          <xdr:col>5</xdr:col>
          <xdr:colOff>485775</xdr:colOff>
          <xdr:row>26</xdr:row>
          <xdr:rowOff>200025</xdr:rowOff>
        </xdr:to>
        <xdr:sp macro="" textlink="">
          <xdr:nvSpPr>
            <xdr:cNvPr id="6246" name="Drop Down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8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27</xdr:row>
          <xdr:rowOff>200025</xdr:rowOff>
        </xdr:from>
        <xdr:to>
          <xdr:col>5</xdr:col>
          <xdr:colOff>485775</xdr:colOff>
          <xdr:row>28</xdr:row>
          <xdr:rowOff>190500</xdr:rowOff>
        </xdr:to>
        <xdr:sp macro="" textlink="">
          <xdr:nvSpPr>
            <xdr:cNvPr id="6247" name="Drop Down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8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27</xdr:row>
          <xdr:rowOff>9525</xdr:rowOff>
        </xdr:from>
        <xdr:to>
          <xdr:col>5</xdr:col>
          <xdr:colOff>485775</xdr:colOff>
          <xdr:row>27</xdr:row>
          <xdr:rowOff>200025</xdr:rowOff>
        </xdr:to>
        <xdr:sp macro="" textlink="">
          <xdr:nvSpPr>
            <xdr:cNvPr id="6248" name="Drop Down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8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200025</xdr:rowOff>
        </xdr:from>
        <xdr:to>
          <xdr:col>5</xdr:col>
          <xdr:colOff>485775</xdr:colOff>
          <xdr:row>29</xdr:row>
          <xdr:rowOff>190500</xdr:rowOff>
        </xdr:to>
        <xdr:sp macro="" textlink="">
          <xdr:nvSpPr>
            <xdr:cNvPr id="6249" name="Drop Down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8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485775</xdr:colOff>
          <xdr:row>28</xdr:row>
          <xdr:rowOff>200025</xdr:rowOff>
        </xdr:to>
        <xdr:sp macro="" textlink="">
          <xdr:nvSpPr>
            <xdr:cNvPr id="6250" name="Drop Down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8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200025</xdr:rowOff>
        </xdr:from>
        <xdr:to>
          <xdr:col>5</xdr:col>
          <xdr:colOff>485775</xdr:colOff>
          <xdr:row>30</xdr:row>
          <xdr:rowOff>190500</xdr:rowOff>
        </xdr:to>
        <xdr:sp macro="" textlink="">
          <xdr:nvSpPr>
            <xdr:cNvPr id="6251" name="Drop Down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8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485775</xdr:colOff>
          <xdr:row>29</xdr:row>
          <xdr:rowOff>200025</xdr:rowOff>
        </xdr:to>
        <xdr:sp macro="" textlink="">
          <xdr:nvSpPr>
            <xdr:cNvPr id="6252" name="Drop Down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8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200025</xdr:rowOff>
        </xdr:from>
        <xdr:to>
          <xdr:col>5</xdr:col>
          <xdr:colOff>485775</xdr:colOff>
          <xdr:row>31</xdr:row>
          <xdr:rowOff>190500</xdr:rowOff>
        </xdr:to>
        <xdr:sp macro="" textlink="">
          <xdr:nvSpPr>
            <xdr:cNvPr id="6253" name="Drop Down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8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485775</xdr:colOff>
          <xdr:row>30</xdr:row>
          <xdr:rowOff>200025</xdr:rowOff>
        </xdr:to>
        <xdr:sp macro="" textlink="">
          <xdr:nvSpPr>
            <xdr:cNvPr id="6254" name="Drop Down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8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31</xdr:row>
          <xdr:rowOff>200025</xdr:rowOff>
        </xdr:from>
        <xdr:to>
          <xdr:col>5</xdr:col>
          <xdr:colOff>485775</xdr:colOff>
          <xdr:row>32</xdr:row>
          <xdr:rowOff>190500</xdr:rowOff>
        </xdr:to>
        <xdr:sp macro="" textlink="">
          <xdr:nvSpPr>
            <xdr:cNvPr id="6255" name="Drop Down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8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31</xdr:row>
          <xdr:rowOff>9525</xdr:rowOff>
        </xdr:from>
        <xdr:to>
          <xdr:col>5</xdr:col>
          <xdr:colOff>485775</xdr:colOff>
          <xdr:row>31</xdr:row>
          <xdr:rowOff>200025</xdr:rowOff>
        </xdr:to>
        <xdr:sp macro="" textlink="">
          <xdr:nvSpPr>
            <xdr:cNvPr id="6256" name="Drop Down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8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32</xdr:row>
          <xdr:rowOff>200025</xdr:rowOff>
        </xdr:from>
        <xdr:to>
          <xdr:col>6</xdr:col>
          <xdr:colOff>0</xdr:colOff>
          <xdr:row>39</xdr:row>
          <xdr:rowOff>190500</xdr:rowOff>
        </xdr:to>
        <xdr:sp macro="" textlink="">
          <xdr:nvSpPr>
            <xdr:cNvPr id="6257" name="Drop Down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8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32</xdr:row>
          <xdr:rowOff>9525</xdr:rowOff>
        </xdr:from>
        <xdr:to>
          <xdr:col>5</xdr:col>
          <xdr:colOff>485775</xdr:colOff>
          <xdr:row>32</xdr:row>
          <xdr:rowOff>200025</xdr:rowOff>
        </xdr:to>
        <xdr:sp macro="" textlink="">
          <xdr:nvSpPr>
            <xdr:cNvPr id="6258" name="Drop Down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8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33</xdr:row>
          <xdr:rowOff>200025</xdr:rowOff>
        </xdr:from>
        <xdr:to>
          <xdr:col>5</xdr:col>
          <xdr:colOff>485775</xdr:colOff>
          <xdr:row>39</xdr:row>
          <xdr:rowOff>190500</xdr:rowOff>
        </xdr:to>
        <xdr:sp macro="" textlink="">
          <xdr:nvSpPr>
            <xdr:cNvPr id="6259" name="Drop Down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8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33</xdr:row>
          <xdr:rowOff>9525</xdr:rowOff>
        </xdr:from>
        <xdr:to>
          <xdr:col>5</xdr:col>
          <xdr:colOff>485775</xdr:colOff>
          <xdr:row>39</xdr:row>
          <xdr:rowOff>190500</xdr:rowOff>
        </xdr:to>
        <xdr:sp macro="" textlink="">
          <xdr:nvSpPr>
            <xdr:cNvPr id="6260" name="Drop Down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8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200025</xdr:rowOff>
        </xdr:from>
        <xdr:to>
          <xdr:col>5</xdr:col>
          <xdr:colOff>485775</xdr:colOff>
          <xdr:row>39</xdr:row>
          <xdr:rowOff>190500</xdr:rowOff>
        </xdr:to>
        <xdr:sp macro="" textlink="">
          <xdr:nvSpPr>
            <xdr:cNvPr id="6261" name="Drop Down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8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485775</xdr:colOff>
          <xdr:row>39</xdr:row>
          <xdr:rowOff>190500</xdr:rowOff>
        </xdr:to>
        <xdr:sp macro="" textlink="">
          <xdr:nvSpPr>
            <xdr:cNvPr id="6262" name="Drop Down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8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200025</xdr:rowOff>
        </xdr:from>
        <xdr:to>
          <xdr:col>5</xdr:col>
          <xdr:colOff>485775</xdr:colOff>
          <xdr:row>39</xdr:row>
          <xdr:rowOff>190500</xdr:rowOff>
        </xdr:to>
        <xdr:sp macro="" textlink="">
          <xdr:nvSpPr>
            <xdr:cNvPr id="6263" name="Drop Down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8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485775</xdr:colOff>
          <xdr:row>39</xdr:row>
          <xdr:rowOff>190500</xdr:rowOff>
        </xdr:to>
        <xdr:sp macro="" textlink="">
          <xdr:nvSpPr>
            <xdr:cNvPr id="6264" name="Drop Down 120" hidden="1">
              <a:extLst>
                <a:ext uri="{63B3BB69-23CF-44E3-9099-C40C66FF867C}">
                  <a14:compatExt spid="_x0000_s6264"/>
                </a:ext>
                <a:ext uri="{FF2B5EF4-FFF2-40B4-BE49-F238E27FC236}">
                  <a16:creationId xmlns:a16="http://schemas.microsoft.com/office/drawing/2014/main" id="{00000000-0008-0000-0800-00007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200025</xdr:rowOff>
        </xdr:from>
        <xdr:to>
          <xdr:col>5</xdr:col>
          <xdr:colOff>485775</xdr:colOff>
          <xdr:row>39</xdr:row>
          <xdr:rowOff>190500</xdr:rowOff>
        </xdr:to>
        <xdr:sp macro="" textlink="">
          <xdr:nvSpPr>
            <xdr:cNvPr id="6265" name="Drop Down 121" hidden="1">
              <a:extLst>
                <a:ext uri="{63B3BB69-23CF-44E3-9099-C40C66FF867C}">
                  <a14:compatExt spid="_x0000_s6265"/>
                </a:ext>
                <a:ext uri="{FF2B5EF4-FFF2-40B4-BE49-F238E27FC236}">
                  <a16:creationId xmlns:a16="http://schemas.microsoft.com/office/drawing/2014/main" id="{00000000-0008-0000-0800-00007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485775</xdr:colOff>
          <xdr:row>39</xdr:row>
          <xdr:rowOff>190500</xdr:rowOff>
        </xdr:to>
        <xdr:sp macro="" textlink="">
          <xdr:nvSpPr>
            <xdr:cNvPr id="6266" name="Drop Down 122" hidden="1">
              <a:extLst>
                <a:ext uri="{63B3BB69-23CF-44E3-9099-C40C66FF867C}">
                  <a14:compatExt spid="_x0000_s6266"/>
                </a:ext>
                <a:ext uri="{FF2B5EF4-FFF2-40B4-BE49-F238E27FC236}">
                  <a16:creationId xmlns:a16="http://schemas.microsoft.com/office/drawing/2014/main" id="{00000000-0008-0000-0800-00007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37</xdr:row>
          <xdr:rowOff>200025</xdr:rowOff>
        </xdr:from>
        <xdr:to>
          <xdr:col>5</xdr:col>
          <xdr:colOff>485775</xdr:colOff>
          <xdr:row>39</xdr:row>
          <xdr:rowOff>190500</xdr:rowOff>
        </xdr:to>
        <xdr:sp macro="" textlink="">
          <xdr:nvSpPr>
            <xdr:cNvPr id="6267" name="Drop Down 123" hidden="1">
              <a:extLst>
                <a:ext uri="{63B3BB69-23CF-44E3-9099-C40C66FF867C}">
                  <a14:compatExt spid="_x0000_s6267"/>
                </a:ext>
                <a:ext uri="{FF2B5EF4-FFF2-40B4-BE49-F238E27FC236}">
                  <a16:creationId xmlns:a16="http://schemas.microsoft.com/office/drawing/2014/main" id="{00000000-0008-0000-0800-00007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37</xdr:row>
          <xdr:rowOff>9525</xdr:rowOff>
        </xdr:from>
        <xdr:to>
          <xdr:col>5</xdr:col>
          <xdr:colOff>485775</xdr:colOff>
          <xdr:row>39</xdr:row>
          <xdr:rowOff>190500</xdr:rowOff>
        </xdr:to>
        <xdr:sp macro="" textlink="">
          <xdr:nvSpPr>
            <xdr:cNvPr id="6268" name="Drop Down 124" hidden="1">
              <a:extLst>
                <a:ext uri="{63B3BB69-23CF-44E3-9099-C40C66FF867C}">
                  <a14:compatExt spid="_x0000_s6268"/>
                </a:ext>
                <a:ext uri="{FF2B5EF4-FFF2-40B4-BE49-F238E27FC236}">
                  <a16:creationId xmlns:a16="http://schemas.microsoft.com/office/drawing/2014/main" id="{00000000-0008-0000-0800-00007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38</xdr:row>
          <xdr:rowOff>200025</xdr:rowOff>
        </xdr:from>
        <xdr:to>
          <xdr:col>5</xdr:col>
          <xdr:colOff>485775</xdr:colOff>
          <xdr:row>39</xdr:row>
          <xdr:rowOff>190500</xdr:rowOff>
        </xdr:to>
        <xdr:sp macro="" textlink="">
          <xdr:nvSpPr>
            <xdr:cNvPr id="6269" name="Drop Down 125" hidden="1">
              <a:extLst>
                <a:ext uri="{63B3BB69-23CF-44E3-9099-C40C66FF867C}">
                  <a14:compatExt spid="_x0000_s6269"/>
                </a:ext>
                <a:ext uri="{FF2B5EF4-FFF2-40B4-BE49-F238E27FC236}">
                  <a16:creationId xmlns:a16="http://schemas.microsoft.com/office/drawing/2014/main" id="{00000000-0008-0000-0800-00007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38</xdr:row>
          <xdr:rowOff>9525</xdr:rowOff>
        </xdr:from>
        <xdr:to>
          <xdr:col>5</xdr:col>
          <xdr:colOff>485775</xdr:colOff>
          <xdr:row>39</xdr:row>
          <xdr:rowOff>190500</xdr:rowOff>
        </xdr:to>
        <xdr:sp macro="" textlink="">
          <xdr:nvSpPr>
            <xdr:cNvPr id="6270" name="Drop Down 126" hidden="1">
              <a:extLst>
                <a:ext uri="{63B3BB69-23CF-44E3-9099-C40C66FF867C}">
                  <a14:compatExt spid="_x0000_s6270"/>
                </a:ext>
                <a:ext uri="{FF2B5EF4-FFF2-40B4-BE49-F238E27FC236}">
                  <a16:creationId xmlns:a16="http://schemas.microsoft.com/office/drawing/2014/main" id="{00000000-0008-0000-0800-00007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39</xdr:row>
          <xdr:rowOff>200025</xdr:rowOff>
        </xdr:from>
        <xdr:to>
          <xdr:col>5</xdr:col>
          <xdr:colOff>485775</xdr:colOff>
          <xdr:row>40</xdr:row>
          <xdr:rowOff>190500</xdr:rowOff>
        </xdr:to>
        <xdr:sp macro="" textlink="">
          <xdr:nvSpPr>
            <xdr:cNvPr id="6271" name="Drop Down 127" hidden="1">
              <a:extLst>
                <a:ext uri="{63B3BB69-23CF-44E3-9099-C40C66FF867C}">
                  <a14:compatExt spid="_x0000_s6271"/>
                </a:ext>
                <a:ext uri="{FF2B5EF4-FFF2-40B4-BE49-F238E27FC236}">
                  <a16:creationId xmlns:a16="http://schemas.microsoft.com/office/drawing/2014/main" id="{00000000-0008-0000-0800-00007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33</xdr:row>
          <xdr:rowOff>9525</xdr:rowOff>
        </xdr:from>
        <xdr:to>
          <xdr:col>5</xdr:col>
          <xdr:colOff>485775</xdr:colOff>
          <xdr:row>40</xdr:row>
          <xdr:rowOff>0</xdr:rowOff>
        </xdr:to>
        <xdr:sp macro="" textlink="">
          <xdr:nvSpPr>
            <xdr:cNvPr id="6272" name="Drop Down 128" hidden="1">
              <a:extLst>
                <a:ext uri="{63B3BB69-23CF-44E3-9099-C40C66FF867C}">
                  <a14:compatExt spid="_x0000_s6272"/>
                </a:ext>
                <a:ext uri="{FF2B5EF4-FFF2-40B4-BE49-F238E27FC236}">
                  <a16:creationId xmlns:a16="http://schemas.microsoft.com/office/drawing/2014/main" id="{00000000-0008-0000-0800-00008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40</xdr:row>
          <xdr:rowOff>200025</xdr:rowOff>
        </xdr:from>
        <xdr:to>
          <xdr:col>5</xdr:col>
          <xdr:colOff>485775</xdr:colOff>
          <xdr:row>41</xdr:row>
          <xdr:rowOff>190500</xdr:rowOff>
        </xdr:to>
        <xdr:sp macro="" textlink="">
          <xdr:nvSpPr>
            <xdr:cNvPr id="6273" name="Drop Down 129" hidden="1">
              <a:extLst>
                <a:ext uri="{63B3BB69-23CF-44E3-9099-C40C66FF867C}">
                  <a14:compatExt spid="_x0000_s6273"/>
                </a:ext>
                <a:ext uri="{FF2B5EF4-FFF2-40B4-BE49-F238E27FC236}">
                  <a16:creationId xmlns:a16="http://schemas.microsoft.com/office/drawing/2014/main" id="{00000000-0008-0000-0800-00008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40</xdr:row>
          <xdr:rowOff>9525</xdr:rowOff>
        </xdr:from>
        <xdr:to>
          <xdr:col>5</xdr:col>
          <xdr:colOff>485775</xdr:colOff>
          <xdr:row>41</xdr:row>
          <xdr:rowOff>0</xdr:rowOff>
        </xdr:to>
        <xdr:sp macro="" textlink="">
          <xdr:nvSpPr>
            <xdr:cNvPr id="6274" name="Drop Down 130" hidden="1">
              <a:extLst>
                <a:ext uri="{63B3BB69-23CF-44E3-9099-C40C66FF867C}">
                  <a14:compatExt spid="_x0000_s6274"/>
                </a:ext>
                <a:ext uri="{FF2B5EF4-FFF2-40B4-BE49-F238E27FC236}">
                  <a16:creationId xmlns:a16="http://schemas.microsoft.com/office/drawing/2014/main" id="{00000000-0008-0000-0800-00008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41</xdr:row>
          <xdr:rowOff>200025</xdr:rowOff>
        </xdr:from>
        <xdr:to>
          <xdr:col>5</xdr:col>
          <xdr:colOff>485775</xdr:colOff>
          <xdr:row>42</xdr:row>
          <xdr:rowOff>190500</xdr:rowOff>
        </xdr:to>
        <xdr:sp macro="" textlink="">
          <xdr:nvSpPr>
            <xdr:cNvPr id="6275" name="Drop Down 131" hidden="1">
              <a:extLst>
                <a:ext uri="{63B3BB69-23CF-44E3-9099-C40C66FF867C}">
                  <a14:compatExt spid="_x0000_s6275"/>
                </a:ext>
                <a:ext uri="{FF2B5EF4-FFF2-40B4-BE49-F238E27FC236}">
                  <a16:creationId xmlns:a16="http://schemas.microsoft.com/office/drawing/2014/main" id="{00000000-0008-0000-0800-00008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41</xdr:row>
          <xdr:rowOff>9525</xdr:rowOff>
        </xdr:from>
        <xdr:to>
          <xdr:col>5</xdr:col>
          <xdr:colOff>485775</xdr:colOff>
          <xdr:row>42</xdr:row>
          <xdr:rowOff>0</xdr:rowOff>
        </xdr:to>
        <xdr:sp macro="" textlink="">
          <xdr:nvSpPr>
            <xdr:cNvPr id="6276" name="Drop Down 132" hidden="1">
              <a:extLst>
                <a:ext uri="{63B3BB69-23CF-44E3-9099-C40C66FF867C}">
                  <a14:compatExt spid="_x0000_s6276"/>
                </a:ext>
                <a:ext uri="{FF2B5EF4-FFF2-40B4-BE49-F238E27FC236}">
                  <a16:creationId xmlns:a16="http://schemas.microsoft.com/office/drawing/2014/main" id="{00000000-0008-0000-0800-00008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42</xdr:row>
          <xdr:rowOff>200025</xdr:rowOff>
        </xdr:from>
        <xdr:to>
          <xdr:col>5</xdr:col>
          <xdr:colOff>485775</xdr:colOff>
          <xdr:row>43</xdr:row>
          <xdr:rowOff>190500</xdr:rowOff>
        </xdr:to>
        <xdr:sp macro="" textlink="">
          <xdr:nvSpPr>
            <xdr:cNvPr id="6277" name="Drop Down 133" hidden="1">
              <a:extLst>
                <a:ext uri="{63B3BB69-23CF-44E3-9099-C40C66FF867C}">
                  <a14:compatExt spid="_x0000_s6277"/>
                </a:ext>
                <a:ext uri="{FF2B5EF4-FFF2-40B4-BE49-F238E27FC236}">
                  <a16:creationId xmlns:a16="http://schemas.microsoft.com/office/drawing/2014/main" id="{00000000-0008-0000-0800-00008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42</xdr:row>
          <xdr:rowOff>9525</xdr:rowOff>
        </xdr:from>
        <xdr:to>
          <xdr:col>5</xdr:col>
          <xdr:colOff>485775</xdr:colOff>
          <xdr:row>43</xdr:row>
          <xdr:rowOff>0</xdr:rowOff>
        </xdr:to>
        <xdr:sp macro="" textlink="">
          <xdr:nvSpPr>
            <xdr:cNvPr id="6278" name="Drop Down 134" hidden="1">
              <a:extLst>
                <a:ext uri="{63B3BB69-23CF-44E3-9099-C40C66FF867C}">
                  <a14:compatExt spid="_x0000_s6278"/>
                </a:ext>
                <a:ext uri="{FF2B5EF4-FFF2-40B4-BE49-F238E27FC236}">
                  <a16:creationId xmlns:a16="http://schemas.microsoft.com/office/drawing/2014/main" id="{00000000-0008-0000-0800-00008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43</xdr:row>
          <xdr:rowOff>200025</xdr:rowOff>
        </xdr:from>
        <xdr:to>
          <xdr:col>5</xdr:col>
          <xdr:colOff>485775</xdr:colOff>
          <xdr:row>44</xdr:row>
          <xdr:rowOff>190500</xdr:rowOff>
        </xdr:to>
        <xdr:sp macro="" textlink="">
          <xdr:nvSpPr>
            <xdr:cNvPr id="6279" name="Drop Down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8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43</xdr:row>
          <xdr:rowOff>9525</xdr:rowOff>
        </xdr:from>
        <xdr:to>
          <xdr:col>5</xdr:col>
          <xdr:colOff>485775</xdr:colOff>
          <xdr:row>44</xdr:row>
          <xdr:rowOff>0</xdr:rowOff>
        </xdr:to>
        <xdr:sp macro="" textlink="">
          <xdr:nvSpPr>
            <xdr:cNvPr id="6280" name="Drop Down 136" hidden="1">
              <a:extLst>
                <a:ext uri="{63B3BB69-23CF-44E3-9099-C40C66FF867C}">
                  <a14:compatExt spid="_x0000_s6280"/>
                </a:ext>
                <a:ext uri="{FF2B5EF4-FFF2-40B4-BE49-F238E27FC236}">
                  <a16:creationId xmlns:a16="http://schemas.microsoft.com/office/drawing/2014/main" id="{00000000-0008-0000-0800-00008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16" Type="http://schemas.openxmlformats.org/officeDocument/2006/relationships/ctrlProp" Target="../ctrlProps/ctrlProp1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2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A1:AB150"/>
  <sheetViews>
    <sheetView showGridLines="0" view="pageBreakPreview" zoomScale="70" zoomScaleNormal="85" zoomScaleSheetLayoutView="70" workbookViewId="0">
      <selection activeCell="A101" sqref="A101"/>
    </sheetView>
  </sheetViews>
  <sheetFormatPr defaultRowHeight="12.75" x14ac:dyDescent="0.2"/>
  <cols>
    <col min="9" max="9" width="51.7109375" customWidth="1"/>
    <col min="10" max="10" width="10.5703125" customWidth="1"/>
    <col min="28" max="28" width="22.7109375" customWidth="1"/>
  </cols>
  <sheetData>
    <row r="1" spans="1:28" x14ac:dyDescent="0.2">
      <c r="P1" t="s">
        <v>0</v>
      </c>
      <c r="Z1" t="s">
        <v>426</v>
      </c>
    </row>
    <row r="3" spans="1:28" x14ac:dyDescent="0.2">
      <c r="A3">
        <f>IF(Orçamento!B20&lt;&gt;" ",MATCH(Orçamento!B20,'6 - Tabela base'!$B$4:$B$199,0),1)</f>
        <v>29</v>
      </c>
      <c r="B3">
        <v>7</v>
      </c>
      <c r="D3">
        <v>1</v>
      </c>
      <c r="F3">
        <f>IF(Orçamento!$AI$14&lt;&gt;"",MATCH(Orçamento!$AI$14,Parametros!$D$5:$D$16,0),1)</f>
        <v>3</v>
      </c>
      <c r="I3">
        <v>1</v>
      </c>
      <c r="P3">
        <f>IF(Orçamento!$AS$14&lt;&gt;"",MATCH(Orçamento!$AS$14,Parametros!$P$5:$P$6,0),1)</f>
        <v>1</v>
      </c>
      <c r="Z3" t="s">
        <v>366</v>
      </c>
    </row>
    <row r="4" spans="1:28" x14ac:dyDescent="0.2">
      <c r="A4">
        <f>IF(Orçamento!B21&lt;&gt;" ",MATCH(Orçamento!B21,'6 - Tabela base'!$B$4:$B$199,0),1)</f>
        <v>1</v>
      </c>
      <c r="B4">
        <v>1</v>
      </c>
      <c r="Z4" s="411" t="s">
        <v>434</v>
      </c>
      <c r="AA4" s="412"/>
      <c r="AB4" s="413"/>
    </row>
    <row r="5" spans="1:28" x14ac:dyDescent="0.2">
      <c r="A5">
        <f>IF(Orçamento!B22&lt;&gt;" ",MATCH(Orçamento!B22,'6 - Tabela base'!$B$4:$B$199,0),1)</f>
        <v>1</v>
      </c>
      <c r="B5">
        <v>1</v>
      </c>
      <c r="D5" t="s">
        <v>1</v>
      </c>
      <c r="I5" t="s">
        <v>313</v>
      </c>
      <c r="L5" t="s">
        <v>3</v>
      </c>
      <c r="N5">
        <v>2</v>
      </c>
      <c r="P5" t="s">
        <v>4</v>
      </c>
      <c r="Z5" s="411" t="s">
        <v>364</v>
      </c>
      <c r="AA5" s="412"/>
      <c r="AB5" s="413"/>
    </row>
    <row r="6" spans="1:28" x14ac:dyDescent="0.2">
      <c r="A6">
        <f>IF(Orçamento!B23&lt;&gt;" ",MATCH(Orçamento!B23,'6 - Tabela base'!$B$4:$B$199,0),1)</f>
        <v>1</v>
      </c>
      <c r="B6">
        <v>1</v>
      </c>
      <c r="D6" t="s">
        <v>5</v>
      </c>
      <c r="P6" t="s">
        <v>7</v>
      </c>
      <c r="Z6" s="414" t="s">
        <v>438</v>
      </c>
      <c r="AA6" s="415"/>
      <c r="AB6" s="416"/>
    </row>
    <row r="7" spans="1:28" x14ac:dyDescent="0.2">
      <c r="A7">
        <f>IF(Orçamento!B24&lt;&gt;" ",MATCH(Orçamento!B24,'6 - Tabela base'!$B$4:$B$199,0),1)</f>
        <v>1</v>
      </c>
      <c r="B7">
        <v>1</v>
      </c>
      <c r="D7" t="s">
        <v>8</v>
      </c>
      <c r="Z7" t="s">
        <v>366</v>
      </c>
    </row>
    <row r="8" spans="1:28" x14ac:dyDescent="0.2">
      <c r="A8">
        <f>IF(Orçamento!B25&lt;&gt;" ",MATCH(Orçamento!B25,'6 - Tabela base'!$B$4:$B$199,0),1)</f>
        <v>1</v>
      </c>
      <c r="B8">
        <v>1</v>
      </c>
      <c r="D8" t="s">
        <v>10</v>
      </c>
      <c r="Z8" s="411" t="s">
        <v>427</v>
      </c>
      <c r="AA8" s="412"/>
      <c r="AB8" s="413"/>
    </row>
    <row r="9" spans="1:28" x14ac:dyDescent="0.2">
      <c r="A9">
        <f>IF(Orçamento!B26&lt;&gt;" ",MATCH(Orçamento!B26,'6 - Tabela base'!$B$4:$B$199,0),1)</f>
        <v>1</v>
      </c>
      <c r="B9">
        <v>1</v>
      </c>
      <c r="D9" t="s">
        <v>12</v>
      </c>
      <c r="L9" t="s">
        <v>14</v>
      </c>
      <c r="N9">
        <v>1</v>
      </c>
      <c r="Z9" s="411" t="s">
        <v>435</v>
      </c>
      <c r="AA9" s="412"/>
      <c r="AB9" s="413"/>
    </row>
    <row r="10" spans="1:28" x14ac:dyDescent="0.2">
      <c r="A10">
        <f>IF(Orçamento!B27&lt;&gt;" ",MATCH(Orçamento!B27,'6 - Tabela base'!$B$4:$B$199,0),1)</f>
        <v>1</v>
      </c>
      <c r="B10">
        <v>1</v>
      </c>
      <c r="D10" t="s">
        <v>15</v>
      </c>
      <c r="F10" t="s">
        <v>16</v>
      </c>
      <c r="Z10" s="414" t="s">
        <v>436</v>
      </c>
      <c r="AA10" s="415"/>
      <c r="AB10" s="416"/>
    </row>
    <row r="11" spans="1:28" x14ac:dyDescent="0.2">
      <c r="A11">
        <f>IF(Orçamento!B28&lt;&gt;" ",MATCH(Orçamento!B28,'6 - Tabela base'!$B$4:$B$199,0),1)</f>
        <v>1</v>
      </c>
      <c r="B11">
        <v>1</v>
      </c>
      <c r="D11" t="s">
        <v>18</v>
      </c>
      <c r="F11" t="s">
        <v>19</v>
      </c>
      <c r="Z11" t="s">
        <v>366</v>
      </c>
    </row>
    <row r="12" spans="1:28" x14ac:dyDescent="0.2">
      <c r="A12">
        <f>IF(Orçamento!B29&lt;&gt;" ",MATCH(Orçamento!B29,'6 - Tabela base'!$B$4:$B$199,0),1)</f>
        <v>1</v>
      </c>
      <c r="B12">
        <v>1</v>
      </c>
      <c r="D12" t="s">
        <v>21</v>
      </c>
      <c r="F12" t="s">
        <v>22</v>
      </c>
      <c r="N12">
        <v>1</v>
      </c>
      <c r="Z12" s="411" t="s">
        <v>365</v>
      </c>
      <c r="AA12" s="412"/>
      <c r="AB12" s="413"/>
    </row>
    <row r="13" spans="1:28" x14ac:dyDescent="0.2">
      <c r="A13">
        <f>IF(Orçamento!B30&lt;&gt;" ",MATCH(Orçamento!B30,'6 - Tabela base'!$B$4:$B$199,0),1)</f>
        <v>1</v>
      </c>
      <c r="B13">
        <v>1</v>
      </c>
      <c r="D13" t="s">
        <v>24</v>
      </c>
      <c r="F13" t="s">
        <v>25</v>
      </c>
      <c r="L13" t="s">
        <v>27</v>
      </c>
      <c r="Z13" s="411" t="s">
        <v>432</v>
      </c>
      <c r="AA13" s="412"/>
      <c r="AB13" s="413"/>
    </row>
    <row r="14" spans="1:28" x14ac:dyDescent="0.2">
      <c r="A14">
        <f>IF(Orçamento!B31&lt;&gt;" ",MATCH(Orçamento!B31,'6 - Tabela base'!$B$4:$B$199,0),1)</f>
        <v>1</v>
      </c>
      <c r="B14">
        <v>1</v>
      </c>
      <c r="D14" t="s">
        <v>28</v>
      </c>
      <c r="F14" t="s">
        <v>25</v>
      </c>
      <c r="L14" t="s">
        <v>30</v>
      </c>
      <c r="Z14" s="414" t="s">
        <v>433</v>
      </c>
      <c r="AA14" s="415"/>
      <c r="AB14" s="416"/>
    </row>
    <row r="15" spans="1:28" x14ac:dyDescent="0.2">
      <c r="A15">
        <f>IF(Orçamento!B32&lt;&gt;" ",MATCH(Orçamento!B32,'6 - Tabela base'!$B$4:$B$199,0),1)</f>
        <v>1</v>
      </c>
      <c r="B15">
        <v>1</v>
      </c>
      <c r="D15" t="s">
        <v>31</v>
      </c>
      <c r="F15" t="s">
        <v>19</v>
      </c>
      <c r="L15" t="s">
        <v>33</v>
      </c>
      <c r="Z15" t="s">
        <v>366</v>
      </c>
    </row>
    <row r="16" spans="1:28" x14ac:dyDescent="0.2">
      <c r="A16">
        <f>IF(Orçamento!B33&lt;&gt;" ",MATCH(Orçamento!B33,'6 - Tabela base'!$B$4:$B$199,0),1)</f>
        <v>1</v>
      </c>
      <c r="B16">
        <v>1</v>
      </c>
      <c r="D16" t="s">
        <v>34</v>
      </c>
      <c r="F16" t="s">
        <v>19</v>
      </c>
      <c r="L16" t="s">
        <v>36</v>
      </c>
      <c r="Z16" s="411" t="s">
        <v>431</v>
      </c>
      <c r="AA16" s="412"/>
      <c r="AB16" s="413"/>
    </row>
    <row r="17" spans="1:28" x14ac:dyDescent="0.2">
      <c r="A17">
        <f>IF(Orçamento!B34&lt;&gt;" ",MATCH(Orçamento!B34,'6 - Tabela base'!$B$4:$B$199,0),1)</f>
        <v>1</v>
      </c>
      <c r="B17">
        <v>4</v>
      </c>
      <c r="L17" t="s">
        <v>38</v>
      </c>
      <c r="Z17" s="411" t="s">
        <v>429</v>
      </c>
      <c r="AA17" s="412"/>
      <c r="AB17" s="413"/>
    </row>
    <row r="18" spans="1:28" x14ac:dyDescent="0.2">
      <c r="A18">
        <f>IF(Orçamento!B35&lt;&gt;" ",MATCH(Orçamento!B35,'6 - Tabela base'!$B$4:$B$199,0),1)</f>
        <v>1</v>
      </c>
      <c r="B18">
        <v>3</v>
      </c>
      <c r="D18" t="s">
        <v>223</v>
      </c>
      <c r="L18" t="s">
        <v>40</v>
      </c>
      <c r="Z18" s="414" t="s">
        <v>430</v>
      </c>
      <c r="AA18" s="415"/>
      <c r="AB18" s="416"/>
    </row>
    <row r="19" spans="1:28" x14ac:dyDescent="0.2">
      <c r="A19">
        <f>IF(Orçamento!B36&lt;&gt;" ",MATCH(Orçamento!B36,'6 - Tabela base'!$B$4:$B$199,0),1)</f>
        <v>1</v>
      </c>
      <c r="B19">
        <v>3</v>
      </c>
      <c r="D19" t="s">
        <v>331</v>
      </c>
      <c r="P19" t="s">
        <v>577</v>
      </c>
      <c r="Z19" t="s">
        <v>366</v>
      </c>
    </row>
    <row r="20" spans="1:28" ht="15.75" customHeight="1" x14ac:dyDescent="0.2">
      <c r="A20">
        <f>IF(Orçamento!B37&lt;&gt;" ",MATCH(Orçamento!B37,'6 - Tabela base'!$B$4:$B$199,0),1)</f>
        <v>1</v>
      </c>
      <c r="B20">
        <v>1</v>
      </c>
      <c r="D20" t="s">
        <v>332</v>
      </c>
      <c r="P20" t="s">
        <v>520</v>
      </c>
      <c r="Z20" s="411" t="s">
        <v>428</v>
      </c>
      <c r="AA20" s="412"/>
      <c r="AB20" s="413"/>
    </row>
    <row r="21" spans="1:28" x14ac:dyDescent="0.2">
      <c r="A21">
        <f>IF(Orçamento!B38&lt;&gt;" ",MATCH(Orçamento!B38,'6 - Tabela base'!$B$4:$B$199,0),1)</f>
        <v>1</v>
      </c>
      <c r="B21">
        <v>3</v>
      </c>
      <c r="D21" t="s">
        <v>333</v>
      </c>
      <c r="Z21" s="411" t="s">
        <v>437</v>
      </c>
      <c r="AA21" s="412"/>
      <c r="AB21" s="413"/>
    </row>
    <row r="22" spans="1:28" x14ac:dyDescent="0.2">
      <c r="A22">
        <f>IF(Orçamento!B39&lt;&gt;" ",MATCH(Orçamento!B39,'6 - Tabela base'!$B$4:$B$199,0),1)</f>
        <v>1</v>
      </c>
      <c r="B22">
        <v>5</v>
      </c>
      <c r="D22" t="s">
        <v>334</v>
      </c>
      <c r="L22" t="s">
        <v>42</v>
      </c>
      <c r="N22">
        <v>2</v>
      </c>
      <c r="Z22" s="414" t="s">
        <v>439</v>
      </c>
      <c r="AA22" s="415"/>
      <c r="AB22" s="416"/>
    </row>
    <row r="23" spans="1:28" x14ac:dyDescent="0.2">
      <c r="A23">
        <f>IF(Orçamento!B40&lt;&gt;" ",MATCH(Orçamento!B40,'6 - Tabela base'!$B$4:$B$199,0),1)</f>
        <v>1</v>
      </c>
      <c r="B23">
        <v>1</v>
      </c>
      <c r="D23" t="s">
        <v>335</v>
      </c>
      <c r="L23" t="s">
        <v>43</v>
      </c>
    </row>
    <row r="24" spans="1:28" x14ac:dyDescent="0.2">
      <c r="A24">
        <f>IF(Orçamento!B41&lt;&gt;" ",MATCH(Orçamento!B41,'6 - Tabela base'!$B$4:$B$199,0),1)</f>
        <v>1</v>
      </c>
      <c r="B24">
        <v>1</v>
      </c>
      <c r="D24" t="s">
        <v>336</v>
      </c>
      <c r="L24" t="s">
        <v>44</v>
      </c>
      <c r="Z24" s="411"/>
      <c r="AA24" s="412"/>
      <c r="AB24" s="413"/>
    </row>
    <row r="25" spans="1:28" x14ac:dyDescent="0.2">
      <c r="A25">
        <f>IF(Orçamento!B42&lt;&gt;" ",MATCH(Orçamento!B42,'6 - Tabela base'!$B$4:$B$199,0),1)</f>
        <v>1</v>
      </c>
      <c r="B25">
        <v>1</v>
      </c>
      <c r="D25" t="s">
        <v>337</v>
      </c>
      <c r="L25" t="s">
        <v>45</v>
      </c>
      <c r="Z25" s="411"/>
      <c r="AA25" s="412"/>
      <c r="AB25" s="413"/>
    </row>
    <row r="26" spans="1:28" x14ac:dyDescent="0.2">
      <c r="A26">
        <f>IF(Orçamento!B43&lt;&gt;" ",MATCH(Orçamento!B43,'6 - Tabela base'!$B$4:$B$199,0),1)</f>
        <v>1</v>
      </c>
      <c r="B26">
        <v>1</v>
      </c>
      <c r="D26" t="s">
        <v>338</v>
      </c>
      <c r="L26" t="s">
        <v>46</v>
      </c>
      <c r="Z26" s="414"/>
      <c r="AA26" s="415"/>
      <c r="AB26" s="416"/>
    </row>
    <row r="27" spans="1:28" x14ac:dyDescent="0.2">
      <c r="A27">
        <f>IF(Orçamento!B44&lt;&gt;" ",MATCH(Orçamento!B44,'6 - Tabela base'!$B$4:$B$199,0),1)</f>
        <v>1</v>
      </c>
      <c r="B27">
        <v>1</v>
      </c>
      <c r="D27" t="s">
        <v>339</v>
      </c>
      <c r="L27" t="s">
        <v>47</v>
      </c>
    </row>
    <row r="28" spans="1:28" x14ac:dyDescent="0.2">
      <c r="A28">
        <f>IF(Orçamento!B45&lt;&gt;" ",MATCH(Orçamento!B45,'6 - Tabela base'!$B$4:$B$199,0),1)</f>
        <v>1</v>
      </c>
      <c r="B28">
        <v>1</v>
      </c>
      <c r="L28" t="s">
        <v>48</v>
      </c>
    </row>
    <row r="29" spans="1:28" x14ac:dyDescent="0.2">
      <c r="L29" t="s">
        <v>49</v>
      </c>
    </row>
    <row r="30" spans="1:28" x14ac:dyDescent="0.2">
      <c r="L30" t="s">
        <v>50</v>
      </c>
    </row>
    <row r="35" spans="1:28" x14ac:dyDescent="0.2">
      <c r="A35" t="s">
        <v>51</v>
      </c>
      <c r="B35" t="s">
        <v>52</v>
      </c>
      <c r="C35" t="s">
        <v>53</v>
      </c>
      <c r="D35" t="s">
        <v>54</v>
      </c>
      <c r="E35" t="s">
        <v>55</v>
      </c>
      <c r="F35" t="s">
        <v>56</v>
      </c>
      <c r="G35" t="s">
        <v>57</v>
      </c>
      <c r="H35" t="s">
        <v>58</v>
      </c>
      <c r="I35" s="1" t="s">
        <v>59</v>
      </c>
      <c r="J35" t="s">
        <v>60</v>
      </c>
      <c r="K35" t="s">
        <v>61</v>
      </c>
      <c r="L35" t="s">
        <v>62</v>
      </c>
      <c r="M35" t="s">
        <v>63</v>
      </c>
      <c r="N35" t="s">
        <v>64</v>
      </c>
      <c r="O35" t="s">
        <v>65</v>
      </c>
      <c r="P35" t="s">
        <v>66</v>
      </c>
      <c r="Q35" t="s">
        <v>67</v>
      </c>
      <c r="R35" t="s">
        <v>68</v>
      </c>
      <c r="S35" t="s">
        <v>69</v>
      </c>
      <c r="T35" t="s">
        <v>70</v>
      </c>
      <c r="U35" t="s">
        <v>71</v>
      </c>
      <c r="V35" t="s">
        <v>72</v>
      </c>
      <c r="W35" t="s">
        <v>73</v>
      </c>
      <c r="X35" t="s">
        <v>74</v>
      </c>
      <c r="Y35" t="s">
        <v>75</v>
      </c>
      <c r="Z35" t="s">
        <v>76</v>
      </c>
      <c r="AA35" t="s">
        <v>77</v>
      </c>
      <c r="AB35" t="s">
        <v>78</v>
      </c>
    </row>
    <row r="36" spans="1:28" x14ac:dyDescent="0.2">
      <c r="A36">
        <f>+B36*Orçamento!AN20</f>
        <v>0</v>
      </c>
      <c r="B36">
        <f>COUNTIF(Orçamento!G20:AK20,"R")</f>
        <v>0</v>
      </c>
      <c r="C36">
        <f>SUM(Orçamento!$G20:$AK20)</f>
        <v>4</v>
      </c>
      <c r="D36">
        <f>COUNTIF(Orçamento!$G20:$AK20,"A")</f>
        <v>0</v>
      </c>
      <c r="E36">
        <f>COUNTIF(Orçamento!$G20:$AK20,"B")</f>
        <v>0</v>
      </c>
      <c r="F36">
        <f>COUNTIF(Orçamento!$G20:$AK20,"C")</f>
        <v>0</v>
      </c>
      <c r="G36">
        <f>COUNTIF(Orçamento!$G20:$AK20,"D")</f>
        <v>0</v>
      </c>
      <c r="H36">
        <f>COUNTIF(Orçamento!$G20:$AK20,"E")</f>
        <v>0</v>
      </c>
      <c r="I36">
        <f>COUNTIF(Orçamento!$G20:$AK20,"F")</f>
        <v>0</v>
      </c>
      <c r="J36">
        <f>COUNTIF(Orçamento!$G20:$AK20,"G")</f>
        <v>0</v>
      </c>
      <c r="K36">
        <f>COUNTIF(Orçamento!$G20:$AK20,"H")</f>
        <v>0</v>
      </c>
      <c r="L36">
        <f>COUNTIF(Orçamento!$G20:$AK20,"I")</f>
        <v>0</v>
      </c>
      <c r="M36">
        <f>COUNTIF(Orçamento!$G20:$AK20,"J")</f>
        <v>0</v>
      </c>
      <c r="N36">
        <f>COUNTIF(Orçamento!$G20:$AK20,"K")</f>
        <v>0</v>
      </c>
      <c r="O36">
        <f>COUNTIF(Orçamento!$G20:$AK20,"L")</f>
        <v>0</v>
      </c>
      <c r="P36">
        <f>COUNTIF(Orçamento!$G20:$AK20,"M")</f>
        <v>0</v>
      </c>
      <c r="Q36">
        <f>COUNTIF(Orçamento!$G20:$AK20,"N")</f>
        <v>0</v>
      </c>
      <c r="R36">
        <f>COUNTIF(Orçamento!$G20:$AK20,"O")</f>
        <v>0</v>
      </c>
      <c r="S36">
        <f>COUNTIF(Orçamento!$G20:$AK20,"P")</f>
        <v>0</v>
      </c>
      <c r="T36">
        <f>COUNTIF(Orçamento!$G20:$AK20,"Q")</f>
        <v>0</v>
      </c>
      <c r="U36">
        <f>COUNTIF(Orçamento!$G20:$AK20,"S")</f>
        <v>0</v>
      </c>
      <c r="V36">
        <f>COUNTIF(Orçamento!$G20:$AK20,"T")</f>
        <v>0</v>
      </c>
      <c r="W36">
        <f>COUNTIF(Orçamento!$G20:$AK20,"U")</f>
        <v>0</v>
      </c>
      <c r="X36">
        <f>COUNTIF(Orçamento!$G20:$AK20,"V")</f>
        <v>0</v>
      </c>
      <c r="Y36">
        <f>COUNTIF(Orçamento!$G20:$AK20,"X")</f>
        <v>0</v>
      </c>
      <c r="Z36">
        <f>COUNTIF(Orçamento!$G20:$AK20,"Y")</f>
        <v>0</v>
      </c>
      <c r="AA36">
        <f>COUNTIF(Orçamento!$G20:$AK20,"Z")</f>
        <v>0</v>
      </c>
      <c r="AB36" s="2">
        <f>SUM(B36:AA36)*Orçamento!AN20</f>
        <v>745</v>
      </c>
    </row>
    <row r="37" spans="1:28" x14ac:dyDescent="0.2">
      <c r="A37">
        <f>+B37*Orçamento!AN21</f>
        <v>0</v>
      </c>
      <c r="B37">
        <f>COUNTIF(Orçamento!G21:AK21,"R")</f>
        <v>0</v>
      </c>
      <c r="C37">
        <f>SUM(Orçamento!$G21:$AK21)</f>
        <v>0</v>
      </c>
      <c r="D37">
        <f>COUNTIF(Orçamento!$G21:$AK21,"A")</f>
        <v>0</v>
      </c>
      <c r="E37">
        <f>COUNTIF(Orçamento!$G21:$AK21,"B")</f>
        <v>0</v>
      </c>
      <c r="F37">
        <f>COUNTIF(Orçamento!$G21:$AK21,"C")</f>
        <v>0</v>
      </c>
      <c r="G37">
        <f>COUNTIF(Orçamento!$G21:$AK21,"D")</f>
        <v>0</v>
      </c>
      <c r="H37">
        <f>COUNTIF(Orçamento!$G21:$AK21,"E")</f>
        <v>0</v>
      </c>
      <c r="I37">
        <f>COUNTIF(Orçamento!$G21:$AK21,"F")</f>
        <v>0</v>
      </c>
      <c r="J37">
        <f>COUNTIF(Orçamento!$G21:$AK21,"G")</f>
        <v>0</v>
      </c>
      <c r="K37">
        <f>COUNTIF(Orçamento!$G21:$AK21,"H")</f>
        <v>0</v>
      </c>
      <c r="L37">
        <f>COUNTIF(Orçamento!$G21:$AK21,"I")</f>
        <v>0</v>
      </c>
      <c r="M37">
        <f>COUNTIF(Orçamento!$G21:$AK21,"J")</f>
        <v>0</v>
      </c>
      <c r="N37">
        <f>COUNTIF(Orçamento!$G21:$AK21,"K")</f>
        <v>0</v>
      </c>
      <c r="O37">
        <f>COUNTIF(Orçamento!$G21:$AK21,"L")</f>
        <v>0</v>
      </c>
      <c r="P37">
        <f>COUNTIF(Orçamento!$G21:$AK21,"M")</f>
        <v>0</v>
      </c>
      <c r="Q37">
        <f>COUNTIF(Orçamento!$G21:$AK21,"N")</f>
        <v>0</v>
      </c>
      <c r="R37">
        <f>COUNTIF(Orçamento!$G21:$AK21,"O")</f>
        <v>0</v>
      </c>
      <c r="S37">
        <f>COUNTIF(Orçamento!$G21:$AK21,"P")</f>
        <v>0</v>
      </c>
      <c r="T37">
        <f>COUNTIF(Orçamento!$G21:$AK21,"Q")</f>
        <v>0</v>
      </c>
      <c r="U37">
        <f>COUNTIF(Orçamento!$G21:$AK21,"S")</f>
        <v>0</v>
      </c>
      <c r="V37">
        <f>COUNTIF(Orçamento!$G21:$AK21,"T")</f>
        <v>0</v>
      </c>
      <c r="W37">
        <f>COUNTIF(Orçamento!$G21:$AK21,"U")</f>
        <v>0</v>
      </c>
      <c r="X37">
        <f>COUNTIF(Orçamento!$G21:$AK21,"V")</f>
        <v>0</v>
      </c>
      <c r="Y37">
        <f>COUNTIF(Orçamento!$G21:$AK21,"X")</f>
        <v>0</v>
      </c>
      <c r="Z37">
        <f>COUNTIF(Orçamento!$G21:$AK21,"Y")</f>
        <v>0</v>
      </c>
      <c r="AA37">
        <f>COUNTIF(Orçamento!$G21:$AK21,"Z")</f>
        <v>0</v>
      </c>
      <c r="AB37" s="2">
        <f>SUM(B37:AA37)*Orçamento!AN21</f>
        <v>0</v>
      </c>
    </row>
    <row r="38" spans="1:28" x14ac:dyDescent="0.2">
      <c r="A38">
        <f>+B38*Orçamento!AN22</f>
        <v>0</v>
      </c>
      <c r="B38">
        <f>COUNTIF(Orçamento!G22:AK22,"R")</f>
        <v>0</v>
      </c>
      <c r="C38">
        <f>SUM(Orçamento!$G22:$AK22)</f>
        <v>0</v>
      </c>
      <c r="D38">
        <f>COUNTIF(Orçamento!$G22:$AK22,"A")</f>
        <v>0</v>
      </c>
      <c r="E38">
        <f>COUNTIF(Orçamento!$G22:$AK22,"B")</f>
        <v>0</v>
      </c>
      <c r="F38">
        <f>COUNTIF(Orçamento!$G22:$AK22,"C")</f>
        <v>0</v>
      </c>
      <c r="G38">
        <f>COUNTIF(Orçamento!$G22:$AK22,"D")</f>
        <v>0</v>
      </c>
      <c r="H38">
        <f>COUNTIF(Orçamento!$G22:$AK22,"E")</f>
        <v>0</v>
      </c>
      <c r="I38">
        <f>COUNTIF(Orçamento!$G22:$AK22,"F")</f>
        <v>0</v>
      </c>
      <c r="J38">
        <f>COUNTIF(Orçamento!$G22:$AK22,"G")</f>
        <v>0</v>
      </c>
      <c r="K38">
        <f>COUNTIF(Orçamento!$G22:$AK22,"H")</f>
        <v>0</v>
      </c>
      <c r="L38">
        <f>COUNTIF(Orçamento!$G22:$AK22,"I")</f>
        <v>0</v>
      </c>
      <c r="M38">
        <f>COUNTIF(Orçamento!$G22:$AK22,"J")</f>
        <v>0</v>
      </c>
      <c r="N38">
        <f>COUNTIF(Orçamento!$G22:$AK22,"K")</f>
        <v>0</v>
      </c>
      <c r="O38">
        <f>COUNTIF(Orçamento!$G22:$AK22,"L")</f>
        <v>0</v>
      </c>
      <c r="P38">
        <f>COUNTIF(Orçamento!$G22:$AK22,"M")</f>
        <v>0</v>
      </c>
      <c r="Q38">
        <f>COUNTIF(Orçamento!$G22:$AK22,"N")</f>
        <v>0</v>
      </c>
      <c r="R38">
        <f>COUNTIF(Orçamento!$G22:$AK22,"O")</f>
        <v>0</v>
      </c>
      <c r="S38">
        <f>COUNTIF(Orçamento!$G22:$AK22,"P")</f>
        <v>0</v>
      </c>
      <c r="T38">
        <f>COUNTIF(Orçamento!$G22:$AK22,"Q")</f>
        <v>0</v>
      </c>
      <c r="U38">
        <f>COUNTIF(Orçamento!$G22:$AK22,"S")</f>
        <v>0</v>
      </c>
      <c r="V38">
        <f>COUNTIF(Orçamento!$G22:$AK22,"T")</f>
        <v>0</v>
      </c>
      <c r="W38">
        <f>COUNTIF(Orçamento!$G22:$AK22,"U")</f>
        <v>0</v>
      </c>
      <c r="X38">
        <f>COUNTIF(Orçamento!$G22:$AK22,"V")</f>
        <v>0</v>
      </c>
      <c r="Y38">
        <f>COUNTIF(Orçamento!$G22:$AK22,"X")</f>
        <v>0</v>
      </c>
      <c r="Z38">
        <f>COUNTIF(Orçamento!$G22:$AK22,"Y")</f>
        <v>0</v>
      </c>
      <c r="AA38">
        <f>COUNTIF(Orçamento!$G22:$AK22,"Z")</f>
        <v>0</v>
      </c>
      <c r="AB38" s="2">
        <f>SUM(B38:AA38)*Orçamento!AN22</f>
        <v>0</v>
      </c>
    </row>
    <row r="39" spans="1:28" x14ac:dyDescent="0.2">
      <c r="A39">
        <f>+B39*Orçamento!AN23</f>
        <v>0</v>
      </c>
      <c r="B39">
        <f>COUNTIF(Orçamento!G23:AK23,"R")</f>
        <v>0</v>
      </c>
      <c r="C39">
        <f>SUM(Orçamento!$G23:$AK23)</f>
        <v>0</v>
      </c>
      <c r="D39">
        <f>COUNTIF(Orçamento!$G23:$AK23,"A")</f>
        <v>0</v>
      </c>
      <c r="E39">
        <f>COUNTIF(Orçamento!$G23:$AK23,"B")</f>
        <v>0</v>
      </c>
      <c r="F39">
        <f>COUNTIF(Orçamento!$G23:$AK23,"C")</f>
        <v>0</v>
      </c>
      <c r="G39">
        <f>COUNTIF(Orçamento!$G23:$AK23,"D")</f>
        <v>0</v>
      </c>
      <c r="H39">
        <f>COUNTIF(Orçamento!$G23:$AK23,"E")</f>
        <v>0</v>
      </c>
      <c r="I39">
        <f>COUNTIF(Orçamento!$G23:$AK23,"F")</f>
        <v>0</v>
      </c>
      <c r="J39">
        <f>COUNTIF(Orçamento!$G23:$AK23,"G")</f>
        <v>0</v>
      </c>
      <c r="K39">
        <f>COUNTIF(Orçamento!$G23:$AK23,"H")</f>
        <v>0</v>
      </c>
      <c r="L39">
        <f>COUNTIF(Orçamento!$G23:$AK23,"I")</f>
        <v>0</v>
      </c>
      <c r="M39">
        <f>COUNTIF(Orçamento!$G23:$AK23,"J")</f>
        <v>0</v>
      </c>
      <c r="N39">
        <f>COUNTIF(Orçamento!$G23:$AK23,"K")</f>
        <v>0</v>
      </c>
      <c r="O39">
        <f>COUNTIF(Orçamento!$G23:$AK23,"L")</f>
        <v>0</v>
      </c>
      <c r="P39">
        <f>COUNTIF(Orçamento!$G23:$AK23,"M")</f>
        <v>0</v>
      </c>
      <c r="Q39">
        <f>COUNTIF(Orçamento!$G23:$AK23,"N")</f>
        <v>0</v>
      </c>
      <c r="R39">
        <f>COUNTIF(Orçamento!$G23:$AK23,"O")</f>
        <v>0</v>
      </c>
      <c r="S39">
        <f>COUNTIF(Orçamento!$G23:$AK23,"P")</f>
        <v>0</v>
      </c>
      <c r="T39">
        <f>COUNTIF(Orçamento!$G23:$AK23,"Q")</f>
        <v>0</v>
      </c>
      <c r="U39">
        <f>COUNTIF(Orçamento!$G23:$AK23,"S")</f>
        <v>0</v>
      </c>
      <c r="V39">
        <f>COUNTIF(Orçamento!$G23:$AK23,"T")</f>
        <v>0</v>
      </c>
      <c r="W39">
        <f>COUNTIF(Orçamento!$G23:$AK23,"U")</f>
        <v>0</v>
      </c>
      <c r="X39">
        <f>COUNTIF(Orçamento!$G23:$AK23,"V")</f>
        <v>0</v>
      </c>
      <c r="Y39">
        <f>COUNTIF(Orçamento!$G23:$AK23,"X")</f>
        <v>0</v>
      </c>
      <c r="Z39">
        <f>COUNTIF(Orçamento!$G23:$AK23,"Y")</f>
        <v>0</v>
      </c>
      <c r="AA39">
        <f>COUNTIF(Orçamento!$G23:$AK23,"Z")</f>
        <v>0</v>
      </c>
      <c r="AB39" s="2">
        <f>SUM(B39:AA39)*Orçamento!AN23</f>
        <v>0</v>
      </c>
    </row>
    <row r="40" spans="1:28" x14ac:dyDescent="0.2">
      <c r="A40">
        <f>+B40*Orçamento!AN24</f>
        <v>0</v>
      </c>
      <c r="B40">
        <f>COUNTIF(Orçamento!G24:AK24,"R")</f>
        <v>0</v>
      </c>
      <c r="C40">
        <f>SUM(Orçamento!$G24:$AK24)</f>
        <v>0</v>
      </c>
      <c r="D40">
        <f>COUNTIF(Orçamento!$G24:$AK24,"A")</f>
        <v>0</v>
      </c>
      <c r="E40">
        <f>COUNTIF(Orçamento!$G24:$AK24,"B")</f>
        <v>0</v>
      </c>
      <c r="F40">
        <f>COUNTIF(Orçamento!$G24:$AK24,"C")</f>
        <v>0</v>
      </c>
      <c r="G40">
        <f>COUNTIF(Orçamento!$G24:$AK24,"D")</f>
        <v>0</v>
      </c>
      <c r="H40">
        <f>COUNTIF(Orçamento!$G24:$AK24,"E")</f>
        <v>0</v>
      </c>
      <c r="I40">
        <f>COUNTIF(Orçamento!$G24:$AK24,"F")</f>
        <v>0</v>
      </c>
      <c r="J40">
        <f>COUNTIF(Orçamento!$G24:$AK24,"G")</f>
        <v>0</v>
      </c>
      <c r="K40">
        <f>COUNTIF(Orçamento!$G24:$AK24,"H")</f>
        <v>0</v>
      </c>
      <c r="L40">
        <f>COUNTIF(Orçamento!$G24:$AK24,"I")</f>
        <v>0</v>
      </c>
      <c r="M40">
        <f>COUNTIF(Orçamento!$G24:$AK24,"J")</f>
        <v>0</v>
      </c>
      <c r="N40">
        <f>COUNTIF(Orçamento!$G24:$AK24,"K")</f>
        <v>0</v>
      </c>
      <c r="O40">
        <f>COUNTIF(Orçamento!$G24:$AK24,"L")</f>
        <v>0</v>
      </c>
      <c r="P40">
        <f>COUNTIF(Orçamento!$G24:$AK24,"M")</f>
        <v>0</v>
      </c>
      <c r="Q40">
        <f>COUNTIF(Orçamento!$G24:$AK24,"N")</f>
        <v>0</v>
      </c>
      <c r="R40">
        <f>COUNTIF(Orçamento!$G24:$AK24,"O")</f>
        <v>0</v>
      </c>
      <c r="S40">
        <f>COUNTIF(Orçamento!$G24:$AK24,"P")</f>
        <v>0</v>
      </c>
      <c r="T40">
        <f>COUNTIF(Orçamento!$G24:$AK24,"Q")</f>
        <v>0</v>
      </c>
      <c r="U40">
        <f>COUNTIF(Orçamento!$G24:$AK24,"S")</f>
        <v>0</v>
      </c>
      <c r="V40">
        <f>COUNTIF(Orçamento!$G24:$AK24,"T")</f>
        <v>0</v>
      </c>
      <c r="W40">
        <f>COUNTIF(Orçamento!$G24:$AK24,"U")</f>
        <v>0</v>
      </c>
      <c r="X40">
        <f>COUNTIF(Orçamento!$G24:$AK24,"V")</f>
        <v>0</v>
      </c>
      <c r="Y40">
        <f>COUNTIF(Orçamento!$G24:$AK24,"X")</f>
        <v>0</v>
      </c>
      <c r="Z40">
        <f>COUNTIF(Orçamento!$G24:$AK24,"Y")</f>
        <v>0</v>
      </c>
      <c r="AA40">
        <f>COUNTIF(Orçamento!$G24:$AK24,"Z")</f>
        <v>0</v>
      </c>
      <c r="AB40" s="2">
        <f>SUM(B40:AA40)*Orçamento!AN24</f>
        <v>0</v>
      </c>
    </row>
    <row r="41" spans="1:28" x14ac:dyDescent="0.2">
      <c r="A41">
        <f>+B41*Orçamento!AN25</f>
        <v>0</v>
      </c>
      <c r="B41">
        <f>COUNTIF(Orçamento!G25:AK25,"R")</f>
        <v>0</v>
      </c>
      <c r="C41">
        <f>SUM(Orçamento!$G25:$AK25)</f>
        <v>0</v>
      </c>
      <c r="D41">
        <f>COUNTIF(Orçamento!$G25:$AK25,"A")</f>
        <v>0</v>
      </c>
      <c r="E41">
        <f>COUNTIF(Orçamento!$G25:$AK25,"B")</f>
        <v>0</v>
      </c>
      <c r="F41">
        <f>COUNTIF(Orçamento!$G25:$AK25,"C")</f>
        <v>0</v>
      </c>
      <c r="G41">
        <f>COUNTIF(Orçamento!$G25:$AK25,"D")</f>
        <v>0</v>
      </c>
      <c r="H41">
        <f>COUNTIF(Orçamento!$G25:$AK25,"E")</f>
        <v>0</v>
      </c>
      <c r="I41">
        <f>COUNTIF(Orçamento!$G25:$AK25,"F")</f>
        <v>0</v>
      </c>
      <c r="J41">
        <f>COUNTIF(Orçamento!$G25:$AK25,"G")</f>
        <v>0</v>
      </c>
      <c r="K41">
        <f>COUNTIF(Orçamento!$G25:$AK25,"H")</f>
        <v>0</v>
      </c>
      <c r="L41">
        <f>COUNTIF(Orçamento!$G25:$AK25,"I")</f>
        <v>0</v>
      </c>
      <c r="M41">
        <f>COUNTIF(Orçamento!$G25:$AK25,"J")</f>
        <v>0</v>
      </c>
      <c r="N41">
        <f>COUNTIF(Orçamento!$G25:$AK25,"K")</f>
        <v>0</v>
      </c>
      <c r="O41">
        <f>COUNTIF(Orçamento!$G25:$AK25,"L")</f>
        <v>0</v>
      </c>
      <c r="P41">
        <f>COUNTIF(Orçamento!$G25:$AK25,"M")</f>
        <v>0</v>
      </c>
      <c r="Q41">
        <f>COUNTIF(Orçamento!$G25:$AK25,"N")</f>
        <v>0</v>
      </c>
      <c r="R41">
        <f>COUNTIF(Orçamento!$G25:$AK25,"O")</f>
        <v>0</v>
      </c>
      <c r="S41">
        <f>COUNTIF(Orçamento!$G25:$AK25,"P")</f>
        <v>0</v>
      </c>
      <c r="T41">
        <f>COUNTIF(Orçamento!$G25:$AK25,"Q")</f>
        <v>0</v>
      </c>
      <c r="U41">
        <f>COUNTIF(Orçamento!$G25:$AK25,"S")</f>
        <v>0</v>
      </c>
      <c r="V41">
        <f>COUNTIF(Orçamento!$G25:$AK25,"T")</f>
        <v>0</v>
      </c>
      <c r="W41">
        <f>COUNTIF(Orçamento!$G25:$AK25,"U")</f>
        <v>0</v>
      </c>
      <c r="X41">
        <f>COUNTIF(Orçamento!$G25:$AK25,"V")</f>
        <v>0</v>
      </c>
      <c r="Y41">
        <f>COUNTIF(Orçamento!$G25:$AK25,"X")</f>
        <v>0</v>
      </c>
      <c r="Z41">
        <f>COUNTIF(Orçamento!$G25:$AK25,"Y")</f>
        <v>0</v>
      </c>
      <c r="AA41">
        <f>COUNTIF(Orçamento!$G25:$AK25,"Z")</f>
        <v>0</v>
      </c>
      <c r="AB41" s="2">
        <f>SUM(B41:AA41)*Orçamento!AN25</f>
        <v>0</v>
      </c>
    </row>
    <row r="42" spans="1:28" x14ac:dyDescent="0.2">
      <c r="A42">
        <f>+B42*Orçamento!AN26</f>
        <v>0</v>
      </c>
      <c r="B42">
        <f>COUNTIF(Orçamento!G26:AK26,"R")</f>
        <v>0</v>
      </c>
      <c r="C42">
        <f>SUM(Orçamento!$G26:$AK26)</f>
        <v>0</v>
      </c>
      <c r="D42">
        <f>COUNTIF(Orçamento!$G26:$AK26,"A")</f>
        <v>0</v>
      </c>
      <c r="E42">
        <f>COUNTIF(Orçamento!$G26:$AK26,"B")</f>
        <v>0</v>
      </c>
      <c r="F42">
        <f>COUNTIF(Orçamento!$G26:$AK26,"C")</f>
        <v>0</v>
      </c>
      <c r="G42">
        <f>COUNTIF(Orçamento!$G26:$AK26,"D")</f>
        <v>0</v>
      </c>
      <c r="H42">
        <f>COUNTIF(Orçamento!$G26:$AK26,"E")</f>
        <v>0</v>
      </c>
      <c r="I42">
        <f>COUNTIF(Orçamento!$G26:$AK26,"F")</f>
        <v>0</v>
      </c>
      <c r="J42">
        <f>COUNTIF(Orçamento!$G26:$AK26,"G")</f>
        <v>0</v>
      </c>
      <c r="K42">
        <f>COUNTIF(Orçamento!$G26:$AK26,"H")</f>
        <v>0</v>
      </c>
      <c r="L42">
        <f>COUNTIF(Orçamento!$G26:$AK26,"I")</f>
        <v>0</v>
      </c>
      <c r="M42">
        <f>COUNTIF(Orçamento!$G26:$AK26,"J")</f>
        <v>0</v>
      </c>
      <c r="N42">
        <f>COUNTIF(Orçamento!$G26:$AK26,"K")</f>
        <v>0</v>
      </c>
      <c r="O42">
        <f>COUNTIF(Orçamento!$G26:$AK26,"L")</f>
        <v>0</v>
      </c>
      <c r="P42">
        <f>COUNTIF(Orçamento!$G26:$AK26,"M")</f>
        <v>0</v>
      </c>
      <c r="Q42">
        <f>COUNTIF(Orçamento!$G26:$AK26,"N")</f>
        <v>0</v>
      </c>
      <c r="R42">
        <f>COUNTIF(Orçamento!$G26:$AK26,"O")</f>
        <v>0</v>
      </c>
      <c r="S42">
        <f>COUNTIF(Orçamento!$G26:$AK26,"P")</f>
        <v>0</v>
      </c>
      <c r="T42">
        <f>COUNTIF(Orçamento!$G26:$AK26,"Q")</f>
        <v>0</v>
      </c>
      <c r="U42">
        <f>COUNTIF(Orçamento!$G26:$AK26,"S")</f>
        <v>0</v>
      </c>
      <c r="V42">
        <f>COUNTIF(Orçamento!$G26:$AK26,"T")</f>
        <v>0</v>
      </c>
      <c r="W42">
        <f>COUNTIF(Orçamento!$G26:$AK26,"U")</f>
        <v>0</v>
      </c>
      <c r="X42">
        <f>COUNTIF(Orçamento!$G26:$AK26,"V")</f>
        <v>0</v>
      </c>
      <c r="Y42">
        <f>COUNTIF(Orçamento!$G26:$AK26,"X")</f>
        <v>0</v>
      </c>
      <c r="Z42">
        <f>COUNTIF(Orçamento!$G26:$AK26,"Y")</f>
        <v>0</v>
      </c>
      <c r="AA42">
        <f>COUNTIF(Orçamento!$G26:$AK26,"Z")</f>
        <v>0</v>
      </c>
      <c r="AB42" s="2">
        <f>SUM(B42:AA42)*Orçamento!AN26</f>
        <v>0</v>
      </c>
    </row>
    <row r="43" spans="1:28" x14ac:dyDescent="0.2">
      <c r="A43">
        <f>+B43*Orçamento!AN27</f>
        <v>0</v>
      </c>
      <c r="B43">
        <f>COUNTIF(Orçamento!G27:AK27,"R")</f>
        <v>0</v>
      </c>
      <c r="C43">
        <f>SUM(Orçamento!$G27:$AK27)</f>
        <v>0</v>
      </c>
      <c r="D43">
        <f>COUNTIF(Orçamento!$G27:$AK27,"A")</f>
        <v>0</v>
      </c>
      <c r="E43">
        <f>COUNTIF(Orçamento!$G27:$AK27,"B")</f>
        <v>0</v>
      </c>
      <c r="F43">
        <f>COUNTIF(Orçamento!$G27:$AK27,"C")</f>
        <v>0</v>
      </c>
      <c r="G43">
        <f>COUNTIF(Orçamento!$G27:$AK27,"D")</f>
        <v>0</v>
      </c>
      <c r="H43">
        <f>COUNTIF(Orçamento!$G27:$AK27,"E")</f>
        <v>0</v>
      </c>
      <c r="I43">
        <f>COUNTIF(Orçamento!$G27:$AK27,"F")</f>
        <v>0</v>
      </c>
      <c r="J43">
        <f>COUNTIF(Orçamento!$G27:$AK27,"G")</f>
        <v>0</v>
      </c>
      <c r="K43">
        <f>COUNTIF(Orçamento!$G27:$AK27,"H")</f>
        <v>0</v>
      </c>
      <c r="L43">
        <f>COUNTIF(Orçamento!$G27:$AK27,"I")</f>
        <v>0</v>
      </c>
      <c r="M43">
        <f>COUNTIF(Orçamento!$G27:$AK27,"J")</f>
        <v>0</v>
      </c>
      <c r="N43">
        <f>COUNTIF(Orçamento!$G27:$AK27,"K")</f>
        <v>0</v>
      </c>
      <c r="O43">
        <f>COUNTIF(Orçamento!$G27:$AK27,"L")</f>
        <v>0</v>
      </c>
      <c r="P43">
        <f>COUNTIF(Orçamento!$G27:$AK27,"M")</f>
        <v>0</v>
      </c>
      <c r="Q43">
        <f>COUNTIF(Orçamento!$G27:$AK27,"N")</f>
        <v>0</v>
      </c>
      <c r="R43">
        <f>COUNTIF(Orçamento!$G27:$AK27,"O")</f>
        <v>0</v>
      </c>
      <c r="S43">
        <f>COUNTIF(Orçamento!$G27:$AK27,"P")</f>
        <v>0</v>
      </c>
      <c r="T43">
        <f>COUNTIF(Orçamento!$G27:$AK27,"Q")</f>
        <v>0</v>
      </c>
      <c r="U43">
        <f>COUNTIF(Orçamento!$G27:$AK27,"S")</f>
        <v>0</v>
      </c>
      <c r="V43">
        <f>COUNTIF(Orçamento!$G27:$AK27,"T")</f>
        <v>0</v>
      </c>
      <c r="W43">
        <f>COUNTIF(Orçamento!$G27:$AK27,"U")</f>
        <v>0</v>
      </c>
      <c r="X43">
        <f>COUNTIF(Orçamento!$G27:$AK27,"V")</f>
        <v>0</v>
      </c>
      <c r="Y43">
        <f>COUNTIF(Orçamento!$G27:$AK27,"X")</f>
        <v>0</v>
      </c>
      <c r="Z43">
        <f>COUNTIF(Orçamento!$G27:$AK27,"Y")</f>
        <v>0</v>
      </c>
      <c r="AA43">
        <f>COUNTIF(Orçamento!$G27:$AK27,"Z")</f>
        <v>0</v>
      </c>
      <c r="AB43" s="2">
        <f>SUM(B43:AA43)*Orçamento!AN27</f>
        <v>0</v>
      </c>
    </row>
    <row r="44" spans="1:28" x14ac:dyDescent="0.2">
      <c r="A44">
        <f>+B44*Orçamento!AN28</f>
        <v>0</v>
      </c>
      <c r="B44">
        <f>COUNTIF(Orçamento!G28:AK28,"R")</f>
        <v>0</v>
      </c>
      <c r="C44">
        <f>SUM(Orçamento!$G28:$AK28)</f>
        <v>0</v>
      </c>
      <c r="D44">
        <f>COUNTIF(Orçamento!$G28:$AK28,"A")</f>
        <v>0</v>
      </c>
      <c r="E44">
        <f>COUNTIF(Orçamento!$G28:$AK28,"B")</f>
        <v>0</v>
      </c>
      <c r="F44">
        <f>COUNTIF(Orçamento!$G28:$AK28,"C")</f>
        <v>0</v>
      </c>
      <c r="G44">
        <f>COUNTIF(Orçamento!$G28:$AK28,"D")</f>
        <v>0</v>
      </c>
      <c r="H44">
        <f>COUNTIF(Orçamento!$G28:$AK28,"E")</f>
        <v>0</v>
      </c>
      <c r="I44">
        <f>COUNTIF(Orçamento!$G28:$AK28,"F")</f>
        <v>0</v>
      </c>
      <c r="J44">
        <f>COUNTIF(Orçamento!$G28:$AK28,"G")</f>
        <v>0</v>
      </c>
      <c r="K44">
        <f>COUNTIF(Orçamento!$G28:$AK28,"H")</f>
        <v>0</v>
      </c>
      <c r="L44">
        <f>COUNTIF(Orçamento!$G28:$AK28,"I")</f>
        <v>0</v>
      </c>
      <c r="M44">
        <f>COUNTIF(Orçamento!$G28:$AK28,"J")</f>
        <v>0</v>
      </c>
      <c r="N44">
        <f>COUNTIF(Orçamento!$G28:$AK28,"K")</f>
        <v>0</v>
      </c>
      <c r="O44">
        <f>COUNTIF(Orçamento!$G28:$AK28,"L")</f>
        <v>0</v>
      </c>
      <c r="P44">
        <f>COUNTIF(Orçamento!$G28:$AK28,"M")</f>
        <v>0</v>
      </c>
      <c r="Q44">
        <f>COUNTIF(Orçamento!$G28:$AK28,"N")</f>
        <v>0</v>
      </c>
      <c r="R44">
        <f>COUNTIF(Orçamento!$G28:$AK28,"O")</f>
        <v>0</v>
      </c>
      <c r="S44">
        <f>COUNTIF(Orçamento!$G28:$AK28,"P")</f>
        <v>0</v>
      </c>
      <c r="T44">
        <f>COUNTIF(Orçamento!$G28:$AK28,"Q")</f>
        <v>0</v>
      </c>
      <c r="U44">
        <f>COUNTIF(Orçamento!$G28:$AK28,"S")</f>
        <v>0</v>
      </c>
      <c r="V44">
        <f>COUNTIF(Orçamento!$G28:$AK28,"T")</f>
        <v>0</v>
      </c>
      <c r="W44">
        <f>COUNTIF(Orçamento!$G28:$AK28,"U")</f>
        <v>0</v>
      </c>
      <c r="X44">
        <f>COUNTIF(Orçamento!$G28:$AK28,"V")</f>
        <v>0</v>
      </c>
      <c r="Y44">
        <f>COUNTIF(Orçamento!$G28:$AK28,"X")</f>
        <v>0</v>
      </c>
      <c r="Z44">
        <f>COUNTIF(Orçamento!$G28:$AK28,"Y")</f>
        <v>0</v>
      </c>
      <c r="AA44">
        <f>COUNTIF(Orçamento!$G28:$AK28,"Z")</f>
        <v>0</v>
      </c>
      <c r="AB44" s="2">
        <f>SUM(B44:AA44)*Orçamento!AN28</f>
        <v>0</v>
      </c>
    </row>
    <row r="45" spans="1:28" x14ac:dyDescent="0.2">
      <c r="A45">
        <f>+B45*Orçamento!AN29</f>
        <v>0</v>
      </c>
      <c r="B45">
        <f>COUNTIF(Orçamento!G29:AK29,"R")</f>
        <v>0</v>
      </c>
      <c r="C45">
        <f>SUM(Orçamento!$G29:$AK29)</f>
        <v>0</v>
      </c>
      <c r="D45">
        <f>COUNTIF(Orçamento!$G29:$AK29,"A")</f>
        <v>0</v>
      </c>
      <c r="E45">
        <f>COUNTIF(Orçamento!$G29:$AK29,"B")</f>
        <v>0</v>
      </c>
      <c r="F45">
        <f>COUNTIF(Orçamento!$G29:$AK29,"C")</f>
        <v>0</v>
      </c>
      <c r="G45">
        <f>COUNTIF(Orçamento!$G29:$AK29,"D")</f>
        <v>0</v>
      </c>
      <c r="H45">
        <f>COUNTIF(Orçamento!$G29:$AK29,"E")</f>
        <v>0</v>
      </c>
      <c r="I45">
        <f>COUNTIF(Orçamento!$G29:$AK29,"F")</f>
        <v>0</v>
      </c>
      <c r="J45">
        <f>COUNTIF(Orçamento!$G29:$AK29,"G")</f>
        <v>0</v>
      </c>
      <c r="K45">
        <f>COUNTIF(Orçamento!$G29:$AK29,"H")</f>
        <v>0</v>
      </c>
      <c r="L45">
        <f>COUNTIF(Orçamento!$G29:$AK29,"I")</f>
        <v>0</v>
      </c>
      <c r="M45">
        <f>COUNTIF(Orçamento!$G29:$AK29,"J")</f>
        <v>0</v>
      </c>
      <c r="N45">
        <f>COUNTIF(Orçamento!$G29:$AK29,"K")</f>
        <v>0</v>
      </c>
      <c r="O45">
        <f>COUNTIF(Orçamento!$G29:$AK29,"L")</f>
        <v>0</v>
      </c>
      <c r="P45">
        <f>COUNTIF(Orçamento!$G29:$AK29,"M")</f>
        <v>0</v>
      </c>
      <c r="Q45">
        <f>COUNTIF(Orçamento!$G29:$AK29,"N")</f>
        <v>0</v>
      </c>
      <c r="R45">
        <f>COUNTIF(Orçamento!$G29:$AK29,"O")</f>
        <v>0</v>
      </c>
      <c r="S45">
        <f>COUNTIF(Orçamento!$G29:$AK29,"P")</f>
        <v>0</v>
      </c>
      <c r="T45">
        <f>COUNTIF(Orçamento!$G29:$AK29,"Q")</f>
        <v>0</v>
      </c>
      <c r="U45">
        <f>COUNTIF(Orçamento!$G29:$AK29,"S")</f>
        <v>0</v>
      </c>
      <c r="V45">
        <f>COUNTIF(Orçamento!$G29:$AK29,"T")</f>
        <v>0</v>
      </c>
      <c r="W45">
        <f>COUNTIF(Orçamento!$G29:$AK29,"U")</f>
        <v>0</v>
      </c>
      <c r="X45">
        <f>COUNTIF(Orçamento!$G29:$AK29,"V")</f>
        <v>0</v>
      </c>
      <c r="Y45">
        <f>COUNTIF(Orçamento!$G29:$AK29,"X")</f>
        <v>0</v>
      </c>
      <c r="Z45">
        <f>COUNTIF(Orçamento!$G29:$AK29,"Y")</f>
        <v>0</v>
      </c>
      <c r="AA45">
        <f>COUNTIF(Orçamento!$G29:$AK29,"Z")</f>
        <v>0</v>
      </c>
      <c r="AB45" s="2">
        <f>SUM(B45:AA45)*Orçamento!AN29</f>
        <v>0</v>
      </c>
    </row>
    <row r="46" spans="1:28" x14ac:dyDescent="0.2">
      <c r="A46">
        <f>+B46*Orçamento!AN30</f>
        <v>0</v>
      </c>
      <c r="B46">
        <f>COUNTIF(Orçamento!G30:AK30,"R")</f>
        <v>0</v>
      </c>
      <c r="C46">
        <f>SUM(Orçamento!$G30:$AK30)</f>
        <v>0</v>
      </c>
      <c r="D46">
        <f>COUNTIF(Orçamento!$G30:$AK30,"A")</f>
        <v>0</v>
      </c>
      <c r="E46">
        <f>COUNTIF(Orçamento!$G30:$AK30,"B")</f>
        <v>0</v>
      </c>
      <c r="F46">
        <f>COUNTIF(Orçamento!$G30:$AK30,"C")</f>
        <v>0</v>
      </c>
      <c r="G46">
        <f>COUNTIF(Orçamento!$G30:$AK30,"D")</f>
        <v>0</v>
      </c>
      <c r="H46">
        <f>COUNTIF(Orçamento!$G30:$AK30,"E")</f>
        <v>0</v>
      </c>
      <c r="I46">
        <f>COUNTIF(Orçamento!$G30:$AK30,"F")</f>
        <v>0</v>
      </c>
      <c r="J46">
        <f>COUNTIF(Orçamento!$G30:$AK30,"G")</f>
        <v>0</v>
      </c>
      <c r="K46">
        <f>COUNTIF(Orçamento!$G30:$AK30,"H")</f>
        <v>0</v>
      </c>
      <c r="L46">
        <f>COUNTIF(Orçamento!$G30:$AK30,"I")</f>
        <v>0</v>
      </c>
      <c r="M46">
        <f>COUNTIF(Orçamento!$G30:$AK30,"J")</f>
        <v>0</v>
      </c>
      <c r="N46">
        <f>COUNTIF(Orçamento!$G30:$AK30,"K")</f>
        <v>0</v>
      </c>
      <c r="O46">
        <f>COUNTIF(Orçamento!$G30:$AK30,"L")</f>
        <v>0</v>
      </c>
      <c r="P46">
        <f>COUNTIF(Orçamento!$G30:$AK30,"M")</f>
        <v>0</v>
      </c>
      <c r="Q46">
        <f>COUNTIF(Orçamento!$G30:$AK30,"N")</f>
        <v>0</v>
      </c>
      <c r="R46">
        <f>COUNTIF(Orçamento!$G30:$AK30,"O")</f>
        <v>0</v>
      </c>
      <c r="S46">
        <f>COUNTIF(Orçamento!$G30:$AK30,"P")</f>
        <v>0</v>
      </c>
      <c r="T46">
        <f>COUNTIF(Orçamento!$G30:$AK30,"Q")</f>
        <v>0</v>
      </c>
      <c r="U46">
        <f>COUNTIF(Orçamento!$G30:$AK30,"S")</f>
        <v>0</v>
      </c>
      <c r="V46">
        <f>COUNTIF(Orçamento!$G30:$AK30,"T")</f>
        <v>0</v>
      </c>
      <c r="W46">
        <f>COUNTIF(Orçamento!$G30:$AK30,"U")</f>
        <v>0</v>
      </c>
      <c r="X46">
        <f>COUNTIF(Orçamento!$G30:$AK30,"V")</f>
        <v>0</v>
      </c>
      <c r="Y46">
        <f>COUNTIF(Orçamento!$G30:$AK30,"X")</f>
        <v>0</v>
      </c>
      <c r="Z46">
        <f>COUNTIF(Orçamento!$G30:$AK30,"Y")</f>
        <v>0</v>
      </c>
      <c r="AA46">
        <f>COUNTIF(Orçamento!$G30:$AK30,"Z")</f>
        <v>0</v>
      </c>
      <c r="AB46" s="2">
        <f>SUM(B46:AA46)*Orçamento!AN30</f>
        <v>0</v>
      </c>
    </row>
    <row r="47" spans="1:28" x14ac:dyDescent="0.2">
      <c r="A47">
        <f>+B47*Orçamento!AN31</f>
        <v>0</v>
      </c>
      <c r="B47">
        <f>COUNTIF(Orçamento!G31:AK31,"R")</f>
        <v>0</v>
      </c>
      <c r="C47">
        <f>SUM(Orçamento!$G31:$AK31)</f>
        <v>0</v>
      </c>
      <c r="D47">
        <f>COUNTIF(Orçamento!$G31:$AK31,"A")</f>
        <v>0</v>
      </c>
      <c r="E47">
        <f>COUNTIF(Orçamento!$G31:$AK31,"B")</f>
        <v>0</v>
      </c>
      <c r="F47">
        <f>COUNTIF(Orçamento!$G31:$AK31,"C")</f>
        <v>0</v>
      </c>
      <c r="G47">
        <f>COUNTIF(Orçamento!$G31:$AK31,"D")</f>
        <v>0</v>
      </c>
      <c r="H47">
        <f>COUNTIF(Orçamento!$G31:$AK31,"E")</f>
        <v>0</v>
      </c>
      <c r="I47">
        <f>COUNTIF(Orçamento!$G31:$AK31,"F")</f>
        <v>0</v>
      </c>
      <c r="J47">
        <f>COUNTIF(Orçamento!$G31:$AK31,"G")</f>
        <v>0</v>
      </c>
      <c r="K47">
        <f>COUNTIF(Orçamento!$G31:$AK31,"H")</f>
        <v>0</v>
      </c>
      <c r="L47">
        <f>COUNTIF(Orçamento!$G31:$AK31,"I")</f>
        <v>0</v>
      </c>
      <c r="M47">
        <f>COUNTIF(Orçamento!$G31:$AK31,"J")</f>
        <v>0</v>
      </c>
      <c r="N47">
        <f>COUNTIF(Orçamento!$G31:$AK31,"K")</f>
        <v>0</v>
      </c>
      <c r="O47">
        <f>COUNTIF(Orçamento!$G31:$AK31,"L")</f>
        <v>0</v>
      </c>
      <c r="P47">
        <f>COUNTIF(Orçamento!$G31:$AK31,"M")</f>
        <v>0</v>
      </c>
      <c r="Q47">
        <f>COUNTIF(Orçamento!$G31:$AK31,"N")</f>
        <v>0</v>
      </c>
      <c r="R47">
        <f>COUNTIF(Orçamento!$G31:$AK31,"O")</f>
        <v>0</v>
      </c>
      <c r="S47">
        <f>COUNTIF(Orçamento!$G31:$AK31,"P")</f>
        <v>0</v>
      </c>
      <c r="T47">
        <f>COUNTIF(Orçamento!$G31:$AK31,"Q")</f>
        <v>0</v>
      </c>
      <c r="U47">
        <f>COUNTIF(Orçamento!$G31:$AK31,"S")</f>
        <v>0</v>
      </c>
      <c r="V47">
        <f>COUNTIF(Orçamento!$G31:$AK31,"T")</f>
        <v>0</v>
      </c>
      <c r="W47">
        <f>COUNTIF(Orçamento!$G31:$AK31,"U")</f>
        <v>0</v>
      </c>
      <c r="X47">
        <f>COUNTIF(Orçamento!$G31:$AK31,"V")</f>
        <v>0</v>
      </c>
      <c r="Y47">
        <f>COUNTIF(Orçamento!$G31:$AK31,"X")</f>
        <v>0</v>
      </c>
      <c r="Z47">
        <f>COUNTIF(Orçamento!$G31:$AK31,"Y")</f>
        <v>0</v>
      </c>
      <c r="AA47">
        <f>COUNTIF(Orçamento!$G31:$AK31,"Z")</f>
        <v>0</v>
      </c>
      <c r="AB47" s="2">
        <f>SUM(B47:AA47)*Orçamento!AN31</f>
        <v>0</v>
      </c>
    </row>
    <row r="48" spans="1:28" x14ac:dyDescent="0.2">
      <c r="A48">
        <f>+B48*Orçamento!AN32</f>
        <v>0</v>
      </c>
      <c r="B48">
        <f>COUNTIF(Orçamento!G32:AK32,"R")</f>
        <v>0</v>
      </c>
      <c r="C48">
        <f>SUM(Orçamento!$G32:$AK32)</f>
        <v>0</v>
      </c>
      <c r="D48">
        <f>COUNTIF(Orçamento!$G32:$AK32,"A")</f>
        <v>0</v>
      </c>
      <c r="E48">
        <f>COUNTIF(Orçamento!$G32:$AK32,"B")</f>
        <v>0</v>
      </c>
      <c r="F48">
        <f>COUNTIF(Orçamento!$G32:$AK32,"C")</f>
        <v>0</v>
      </c>
      <c r="G48">
        <f>COUNTIF(Orçamento!$G32:$AK32,"D")</f>
        <v>0</v>
      </c>
      <c r="H48">
        <f>COUNTIF(Orçamento!$G32:$AK32,"E")</f>
        <v>0</v>
      </c>
      <c r="I48">
        <f>COUNTIF(Orçamento!$G32:$AK32,"F")</f>
        <v>0</v>
      </c>
      <c r="J48">
        <f>COUNTIF(Orçamento!$G32:$AK32,"G")</f>
        <v>0</v>
      </c>
      <c r="K48">
        <f>COUNTIF(Orçamento!$G32:$AK32,"H")</f>
        <v>0</v>
      </c>
      <c r="L48">
        <f>COUNTIF(Orçamento!$G32:$AK32,"I")</f>
        <v>0</v>
      </c>
      <c r="M48">
        <f>COUNTIF(Orçamento!$G32:$AK32,"J")</f>
        <v>0</v>
      </c>
      <c r="N48">
        <f>COUNTIF(Orçamento!$G32:$AK32,"K")</f>
        <v>0</v>
      </c>
      <c r="O48">
        <f>COUNTIF(Orçamento!$G32:$AK32,"L")</f>
        <v>0</v>
      </c>
      <c r="P48">
        <f>COUNTIF(Orçamento!$G32:$AK32,"M")</f>
        <v>0</v>
      </c>
      <c r="Q48">
        <f>COUNTIF(Orçamento!$G32:$AK32,"N")</f>
        <v>0</v>
      </c>
      <c r="R48">
        <f>COUNTIF(Orçamento!$G32:$AK32,"O")</f>
        <v>0</v>
      </c>
      <c r="S48">
        <f>COUNTIF(Orçamento!$G32:$AK32,"P")</f>
        <v>0</v>
      </c>
      <c r="T48">
        <f>COUNTIF(Orçamento!$G32:$AK32,"Q")</f>
        <v>0</v>
      </c>
      <c r="U48">
        <f>COUNTIF(Orçamento!$G32:$AK32,"S")</f>
        <v>0</v>
      </c>
      <c r="V48">
        <f>COUNTIF(Orçamento!$G32:$AK32,"T")</f>
        <v>0</v>
      </c>
      <c r="W48">
        <f>COUNTIF(Orçamento!$G32:$AK32,"U")</f>
        <v>0</v>
      </c>
      <c r="X48">
        <f>COUNTIF(Orçamento!$G32:$AK32,"V")</f>
        <v>0</v>
      </c>
      <c r="Y48">
        <f>COUNTIF(Orçamento!$G32:$AK32,"X")</f>
        <v>0</v>
      </c>
      <c r="Z48">
        <f>COUNTIF(Orçamento!$G32:$AK32,"Y")</f>
        <v>0</v>
      </c>
      <c r="AA48">
        <f>COUNTIF(Orçamento!$G32:$AK32,"Z")</f>
        <v>0</v>
      </c>
      <c r="AB48" s="2">
        <f>SUM(B48:AA48)*Orçamento!AN32</f>
        <v>0</v>
      </c>
    </row>
    <row r="49" spans="1:28" x14ac:dyDescent="0.2">
      <c r="A49">
        <f>+B49*Orçamento!AN33</f>
        <v>0</v>
      </c>
      <c r="B49">
        <f>COUNTIF(Orçamento!G33:AK33,"R")</f>
        <v>0</v>
      </c>
      <c r="C49">
        <f>SUM(Orçamento!$G33:$AK33)</f>
        <v>0</v>
      </c>
      <c r="D49">
        <f>COUNTIF(Orçamento!$G33:$AK33,"A")</f>
        <v>0</v>
      </c>
      <c r="E49">
        <f>COUNTIF(Orçamento!$G33:$AK33,"B")</f>
        <v>0</v>
      </c>
      <c r="F49">
        <f>COUNTIF(Orçamento!$G33:$AK33,"C")</f>
        <v>0</v>
      </c>
      <c r="G49">
        <f>COUNTIF(Orçamento!$G33:$AK33,"D")</f>
        <v>0</v>
      </c>
      <c r="H49">
        <f>COUNTIF(Orçamento!$G33:$AK33,"E")</f>
        <v>0</v>
      </c>
      <c r="I49">
        <f>COUNTIF(Orçamento!$G33:$AK33,"F")</f>
        <v>0</v>
      </c>
      <c r="J49">
        <f>COUNTIF(Orçamento!$G33:$AK33,"G")</f>
        <v>0</v>
      </c>
      <c r="K49">
        <f>COUNTIF(Orçamento!$G33:$AK33,"H")</f>
        <v>0</v>
      </c>
      <c r="L49">
        <f>COUNTIF(Orçamento!$G33:$AK33,"I")</f>
        <v>0</v>
      </c>
      <c r="M49">
        <f>COUNTIF(Orçamento!$G33:$AK33,"J")</f>
        <v>0</v>
      </c>
      <c r="N49">
        <f>COUNTIF(Orçamento!$G33:$AK33,"K")</f>
        <v>0</v>
      </c>
      <c r="O49">
        <f>COUNTIF(Orçamento!$G33:$AK33,"L")</f>
        <v>0</v>
      </c>
      <c r="P49">
        <f>COUNTIF(Orçamento!$G33:$AK33,"M")</f>
        <v>0</v>
      </c>
      <c r="Q49">
        <f>COUNTIF(Orçamento!$G33:$AK33,"N")</f>
        <v>0</v>
      </c>
      <c r="R49">
        <f>COUNTIF(Orçamento!$G33:$AK33,"O")</f>
        <v>0</v>
      </c>
      <c r="S49">
        <f>COUNTIF(Orçamento!$G33:$AK33,"P")</f>
        <v>0</v>
      </c>
      <c r="T49">
        <f>COUNTIF(Orçamento!$G33:$AK33,"Q")</f>
        <v>0</v>
      </c>
      <c r="U49">
        <f>COUNTIF(Orçamento!$G33:$AK33,"S")</f>
        <v>0</v>
      </c>
      <c r="V49">
        <f>COUNTIF(Orçamento!$G33:$AK33,"T")</f>
        <v>0</v>
      </c>
      <c r="W49">
        <f>COUNTIF(Orçamento!$G33:$AK33,"U")</f>
        <v>0</v>
      </c>
      <c r="X49">
        <f>COUNTIF(Orçamento!$G33:$AK33,"V")</f>
        <v>0</v>
      </c>
      <c r="Y49">
        <f>COUNTIF(Orçamento!$G33:$AK33,"X")</f>
        <v>0</v>
      </c>
      <c r="Z49">
        <f>COUNTIF(Orçamento!$G33:$AK33,"Y")</f>
        <v>0</v>
      </c>
      <c r="AA49">
        <f>COUNTIF(Orçamento!$G33:$AK33,"Z")</f>
        <v>0</v>
      </c>
      <c r="AB49" s="2">
        <f>SUM(B49:AA49)*Orçamento!AN33</f>
        <v>0</v>
      </c>
    </row>
    <row r="50" spans="1:28" x14ac:dyDescent="0.2">
      <c r="A50" t="e">
        <f>+B50*Orçamento!AN34</f>
        <v>#VALUE!</v>
      </c>
      <c r="B50">
        <f>COUNTIF(Orçamento!G34:AK34,"R")</f>
        <v>0</v>
      </c>
      <c r="C50">
        <f>SUM(Orçamento!$G34:$AK34)</f>
        <v>0</v>
      </c>
      <c r="D50">
        <f>COUNTIF(Orçamento!$G34:$AK34,"A")</f>
        <v>0</v>
      </c>
      <c r="E50">
        <f>COUNTIF(Orçamento!$G34:$AK34,"B")</f>
        <v>0</v>
      </c>
      <c r="F50">
        <f>COUNTIF(Orçamento!$G34:$AK34,"C")</f>
        <v>0</v>
      </c>
      <c r="G50">
        <f>COUNTIF(Orçamento!$G34:$AK34,"D")</f>
        <v>0</v>
      </c>
      <c r="H50">
        <f>COUNTIF(Orçamento!$G34:$AK34,"E")</f>
        <v>0</v>
      </c>
      <c r="I50">
        <f>COUNTIF(Orçamento!$G34:$AK34,"F")</f>
        <v>0</v>
      </c>
      <c r="J50">
        <f>COUNTIF(Orçamento!$G34:$AK34,"G")</f>
        <v>0</v>
      </c>
      <c r="K50">
        <f>COUNTIF(Orçamento!$G34:$AK34,"H")</f>
        <v>0</v>
      </c>
      <c r="L50">
        <f>COUNTIF(Orçamento!$G34:$AK34,"I")</f>
        <v>0</v>
      </c>
      <c r="M50">
        <f>COUNTIF(Orçamento!$G34:$AK34,"J")</f>
        <v>0</v>
      </c>
      <c r="N50">
        <f>COUNTIF(Orçamento!$G34:$AK34,"K")</f>
        <v>0</v>
      </c>
      <c r="O50">
        <f>COUNTIF(Orçamento!$G34:$AK34,"L")</f>
        <v>0</v>
      </c>
      <c r="P50">
        <f>COUNTIF(Orçamento!$G34:$AK34,"M")</f>
        <v>0</v>
      </c>
      <c r="Q50">
        <f>COUNTIF(Orçamento!$G34:$AK34,"N")</f>
        <v>0</v>
      </c>
      <c r="R50">
        <f>COUNTIF(Orçamento!$G34:$AK34,"O")</f>
        <v>0</v>
      </c>
      <c r="S50">
        <f>COUNTIF(Orçamento!$G34:$AK34,"P")</f>
        <v>0</v>
      </c>
      <c r="T50">
        <f>COUNTIF(Orçamento!$G34:$AK34,"Q")</f>
        <v>0</v>
      </c>
      <c r="U50">
        <f>COUNTIF(Orçamento!$G34:$AK34,"S")</f>
        <v>0</v>
      </c>
      <c r="V50">
        <f>COUNTIF(Orçamento!$G34:$AK34,"T")</f>
        <v>0</v>
      </c>
      <c r="W50">
        <f>COUNTIF(Orçamento!$G34:$AK34,"U")</f>
        <v>0</v>
      </c>
      <c r="X50">
        <f>COUNTIF(Orçamento!$G34:$AK34,"V")</f>
        <v>0</v>
      </c>
      <c r="Y50">
        <f>COUNTIF(Orçamento!$G34:$AK34,"X")</f>
        <v>0</v>
      </c>
      <c r="Z50">
        <f>COUNTIF(Orçamento!$G34:$AK34,"Y")</f>
        <v>0</v>
      </c>
      <c r="AA50">
        <f>COUNTIF(Orçamento!$G34:$AK34,"Z")</f>
        <v>0</v>
      </c>
      <c r="AB50" s="2" t="e">
        <f>SUM(B50:AA50)*Orçamento!AN34</f>
        <v>#VALUE!</v>
      </c>
    </row>
    <row r="51" spans="1:28" x14ac:dyDescent="0.2">
      <c r="A51">
        <f>+B51*Orçamento!AN35</f>
        <v>0</v>
      </c>
      <c r="B51">
        <f>COUNTIF(Orçamento!G35:AK35,"R")</f>
        <v>0</v>
      </c>
      <c r="C51">
        <f>SUM(Orçamento!$G35:$AK35)</f>
        <v>0</v>
      </c>
      <c r="D51">
        <f>COUNTIF(Orçamento!$G35:$AK35,"A")</f>
        <v>0</v>
      </c>
      <c r="E51">
        <f>COUNTIF(Orçamento!$G35:$AK35,"B")</f>
        <v>0</v>
      </c>
      <c r="F51">
        <f>COUNTIF(Orçamento!$G35:$AK35,"C")</f>
        <v>0</v>
      </c>
      <c r="G51">
        <f>COUNTIF(Orçamento!$G35:$AK35,"D")</f>
        <v>0</v>
      </c>
      <c r="H51">
        <f>COUNTIF(Orçamento!$G35:$AK35,"E")</f>
        <v>0</v>
      </c>
      <c r="I51">
        <f>COUNTIF(Orçamento!$G35:$AK35,"F")</f>
        <v>0</v>
      </c>
      <c r="J51">
        <f>COUNTIF(Orçamento!$G35:$AK35,"G")</f>
        <v>0</v>
      </c>
      <c r="K51">
        <f>COUNTIF(Orçamento!$G35:$AK35,"H")</f>
        <v>0</v>
      </c>
      <c r="L51">
        <f>COUNTIF(Orçamento!$G35:$AK35,"I")</f>
        <v>0</v>
      </c>
      <c r="M51">
        <f>COUNTIF(Orçamento!$G35:$AK35,"J")</f>
        <v>0</v>
      </c>
      <c r="N51">
        <f>COUNTIF(Orçamento!$G35:$AK35,"K")</f>
        <v>0</v>
      </c>
      <c r="O51">
        <f>COUNTIF(Orçamento!$G35:$AK35,"L")</f>
        <v>0</v>
      </c>
      <c r="P51">
        <f>COUNTIF(Orçamento!$G35:$AK35,"M")</f>
        <v>0</v>
      </c>
      <c r="Q51">
        <f>COUNTIF(Orçamento!$G35:$AK35,"N")</f>
        <v>0</v>
      </c>
      <c r="R51">
        <f>COUNTIF(Orçamento!$G35:$AK35,"O")</f>
        <v>0</v>
      </c>
      <c r="S51">
        <f>COUNTIF(Orçamento!$G35:$AK35,"P")</f>
        <v>0</v>
      </c>
      <c r="T51">
        <f>COUNTIF(Orçamento!$G35:$AK35,"Q")</f>
        <v>0</v>
      </c>
      <c r="U51">
        <f>COUNTIF(Orçamento!$G35:$AK35,"S")</f>
        <v>0</v>
      </c>
      <c r="V51">
        <f>COUNTIF(Orçamento!$G35:$AK35,"T")</f>
        <v>0</v>
      </c>
      <c r="W51">
        <f>COUNTIF(Orçamento!$G35:$AK35,"U")</f>
        <v>0</v>
      </c>
      <c r="X51">
        <f>COUNTIF(Orçamento!$G35:$AK35,"V")</f>
        <v>0</v>
      </c>
      <c r="Y51">
        <f>COUNTIF(Orçamento!$G35:$AK35,"X")</f>
        <v>0</v>
      </c>
      <c r="Z51">
        <f>COUNTIF(Orçamento!$G35:$AK35,"Y")</f>
        <v>0</v>
      </c>
      <c r="AA51">
        <f>COUNTIF(Orçamento!$G35:$AK35,"Z")</f>
        <v>0</v>
      </c>
      <c r="AB51" s="2">
        <f>SUM(B51:AA51)*Orçamento!AN35</f>
        <v>0</v>
      </c>
    </row>
    <row r="52" spans="1:28" x14ac:dyDescent="0.2">
      <c r="A52">
        <f>+B52*Orçamento!AN36</f>
        <v>0</v>
      </c>
      <c r="B52">
        <f>COUNTIF(Orçamento!G36:AK36,"R")</f>
        <v>0</v>
      </c>
      <c r="C52">
        <f>SUM(Orçamento!$G36:$AK36)</f>
        <v>0</v>
      </c>
      <c r="D52">
        <f>COUNTIF(Orçamento!$G36:$AK36,"A")</f>
        <v>0</v>
      </c>
      <c r="E52">
        <f>COUNTIF(Orçamento!$G36:$AK36,"B")</f>
        <v>0</v>
      </c>
      <c r="F52">
        <f>COUNTIF(Orçamento!$G36:$AK36,"C")</f>
        <v>0</v>
      </c>
      <c r="G52">
        <f>COUNTIF(Orçamento!$G36:$AK36,"D")</f>
        <v>0</v>
      </c>
      <c r="H52">
        <f>COUNTIF(Orçamento!$G36:$AK36,"E")</f>
        <v>0</v>
      </c>
      <c r="I52">
        <f>COUNTIF(Orçamento!$G36:$AK36,"F")</f>
        <v>0</v>
      </c>
      <c r="J52">
        <f>COUNTIF(Orçamento!$G36:$AK36,"G")</f>
        <v>0</v>
      </c>
      <c r="K52">
        <f>COUNTIF(Orçamento!$G36:$AK36,"H")</f>
        <v>0</v>
      </c>
      <c r="L52">
        <f>COUNTIF(Orçamento!$G36:$AK36,"I")</f>
        <v>0</v>
      </c>
      <c r="M52">
        <f>COUNTIF(Orçamento!$G36:$AK36,"J")</f>
        <v>0</v>
      </c>
      <c r="N52">
        <f>COUNTIF(Orçamento!$G36:$AK36,"K")</f>
        <v>0</v>
      </c>
      <c r="O52">
        <f>COUNTIF(Orçamento!$G36:$AK36,"L")</f>
        <v>0</v>
      </c>
      <c r="P52">
        <f>COUNTIF(Orçamento!$G36:$AK36,"M")</f>
        <v>0</v>
      </c>
      <c r="Q52">
        <f>COUNTIF(Orçamento!$G36:$AK36,"N")</f>
        <v>0</v>
      </c>
      <c r="R52">
        <f>COUNTIF(Orçamento!$G36:$AK36,"O")</f>
        <v>0</v>
      </c>
      <c r="S52">
        <f>COUNTIF(Orçamento!$G36:$AK36,"P")</f>
        <v>0</v>
      </c>
      <c r="T52">
        <f>COUNTIF(Orçamento!$G36:$AK36,"Q")</f>
        <v>0</v>
      </c>
      <c r="U52">
        <f>COUNTIF(Orçamento!$G36:$AK36,"S")</f>
        <v>0</v>
      </c>
      <c r="V52">
        <f>COUNTIF(Orçamento!$G36:$AK36,"T")</f>
        <v>0</v>
      </c>
      <c r="W52">
        <f>COUNTIF(Orçamento!$G36:$AK36,"U")</f>
        <v>0</v>
      </c>
      <c r="X52">
        <f>COUNTIF(Orçamento!$G36:$AK36,"V")</f>
        <v>0</v>
      </c>
      <c r="Y52">
        <f>COUNTIF(Orçamento!$G36:$AK36,"X")</f>
        <v>0</v>
      </c>
      <c r="Z52">
        <f>COUNTIF(Orçamento!$G36:$AK36,"Y")</f>
        <v>0</v>
      </c>
      <c r="AA52">
        <f>COUNTIF(Orçamento!$G36:$AK36,"Z")</f>
        <v>0</v>
      </c>
      <c r="AB52" s="2">
        <f>SUM(B52:AA52)*Orçamento!AN36</f>
        <v>0</v>
      </c>
    </row>
    <row r="53" spans="1:28" x14ac:dyDescent="0.2">
      <c r="A53">
        <f>+B53*Orçamento!AN37</f>
        <v>0</v>
      </c>
      <c r="B53">
        <f>COUNTIF(Orçamento!G37:AK37,"R")</f>
        <v>0</v>
      </c>
      <c r="C53">
        <f>SUM(Orçamento!$G37:$AK37)</f>
        <v>0</v>
      </c>
      <c r="D53">
        <f>COUNTIF(Orçamento!$G37:$AK37,"A")</f>
        <v>0</v>
      </c>
      <c r="E53">
        <f>COUNTIF(Orçamento!$G37:$AK37,"B")</f>
        <v>0</v>
      </c>
      <c r="F53">
        <f>COUNTIF(Orçamento!$G37:$AK37,"C")</f>
        <v>0</v>
      </c>
      <c r="G53">
        <f>COUNTIF(Orçamento!$G37:$AK37,"D")</f>
        <v>0</v>
      </c>
      <c r="H53">
        <f>COUNTIF(Orçamento!$G37:$AK37,"E")</f>
        <v>0</v>
      </c>
      <c r="I53">
        <f>COUNTIF(Orçamento!$G37:$AK37,"F")</f>
        <v>0</v>
      </c>
      <c r="J53">
        <f>COUNTIF(Orçamento!$G37:$AK37,"G")</f>
        <v>0</v>
      </c>
      <c r="K53">
        <f>COUNTIF(Orçamento!$G37:$AK37,"H")</f>
        <v>0</v>
      </c>
      <c r="L53">
        <f>COUNTIF(Orçamento!$G37:$AK37,"I")</f>
        <v>0</v>
      </c>
      <c r="M53">
        <f>COUNTIF(Orçamento!$G37:$AK37,"J")</f>
        <v>0</v>
      </c>
      <c r="N53">
        <f>COUNTIF(Orçamento!$G37:$AK37,"K")</f>
        <v>0</v>
      </c>
      <c r="O53">
        <f>COUNTIF(Orçamento!$G37:$AK37,"L")</f>
        <v>0</v>
      </c>
      <c r="P53">
        <f>COUNTIF(Orçamento!$G37:$AK37,"M")</f>
        <v>0</v>
      </c>
      <c r="Q53">
        <f>COUNTIF(Orçamento!$G37:$AK37,"N")</f>
        <v>0</v>
      </c>
      <c r="R53">
        <f>COUNTIF(Orçamento!$G37:$AK37,"O")</f>
        <v>0</v>
      </c>
      <c r="S53">
        <f>COUNTIF(Orçamento!$G37:$AK37,"P")</f>
        <v>0</v>
      </c>
      <c r="T53">
        <f>COUNTIF(Orçamento!$G37:$AK37,"Q")</f>
        <v>0</v>
      </c>
      <c r="U53">
        <f>COUNTIF(Orçamento!$G37:$AK37,"S")</f>
        <v>0</v>
      </c>
      <c r="V53">
        <f>COUNTIF(Orçamento!$G37:$AK37,"T")</f>
        <v>0</v>
      </c>
      <c r="W53">
        <f>COUNTIF(Orçamento!$G37:$AK37,"U")</f>
        <v>0</v>
      </c>
      <c r="X53">
        <f>COUNTIF(Orçamento!$G37:$AK37,"V")</f>
        <v>0</v>
      </c>
      <c r="Y53">
        <f>COUNTIF(Orçamento!$G37:$AK37,"X")</f>
        <v>0</v>
      </c>
      <c r="Z53">
        <f>COUNTIF(Orçamento!$G37:$AK37,"Y")</f>
        <v>0</v>
      </c>
      <c r="AA53">
        <f>COUNTIF(Orçamento!$G37:$AK37,"Z")</f>
        <v>0</v>
      </c>
      <c r="AB53" s="2">
        <f>SUM(B53:AA53)*Orçamento!AN37</f>
        <v>0</v>
      </c>
    </row>
    <row r="54" spans="1:28" x14ac:dyDescent="0.2">
      <c r="A54">
        <f>+B54*Orçamento!AN38</f>
        <v>0</v>
      </c>
      <c r="B54">
        <f>COUNTIF(Orçamento!G38:AK38,"R")</f>
        <v>0</v>
      </c>
      <c r="C54">
        <f>SUM(Orçamento!$G38:$AK38)</f>
        <v>0</v>
      </c>
      <c r="D54">
        <f>COUNTIF(Orçamento!$G38:$AK38,"A")</f>
        <v>0</v>
      </c>
      <c r="E54">
        <f>COUNTIF(Orçamento!$G38:$AK38,"B")</f>
        <v>0</v>
      </c>
      <c r="F54">
        <f>COUNTIF(Orçamento!$G38:$AK38,"C")</f>
        <v>0</v>
      </c>
      <c r="G54">
        <f>COUNTIF(Orçamento!$G38:$AK38,"D")</f>
        <v>0</v>
      </c>
      <c r="H54">
        <f>COUNTIF(Orçamento!$G38:$AK38,"E")</f>
        <v>0</v>
      </c>
      <c r="I54">
        <f>COUNTIF(Orçamento!$G38:$AK38,"F")</f>
        <v>0</v>
      </c>
      <c r="J54">
        <f>COUNTIF(Orçamento!$G38:$AK38,"G")</f>
        <v>0</v>
      </c>
      <c r="K54">
        <f>COUNTIF(Orçamento!$G38:$AK38,"H")</f>
        <v>0</v>
      </c>
      <c r="L54">
        <f>COUNTIF(Orçamento!$G38:$AK38,"I")</f>
        <v>0</v>
      </c>
      <c r="M54">
        <f>COUNTIF(Orçamento!$G38:$AK38,"J")</f>
        <v>0</v>
      </c>
      <c r="N54">
        <f>COUNTIF(Orçamento!$G38:$AK38,"K")</f>
        <v>0</v>
      </c>
      <c r="O54">
        <f>COUNTIF(Orçamento!$G38:$AK38,"L")</f>
        <v>0</v>
      </c>
      <c r="P54">
        <f>COUNTIF(Orçamento!$G38:$AK38,"M")</f>
        <v>0</v>
      </c>
      <c r="Q54">
        <f>COUNTIF(Orçamento!$G38:$AK38,"N")</f>
        <v>0</v>
      </c>
      <c r="R54">
        <f>COUNTIF(Orçamento!$G38:$AK38,"O")</f>
        <v>0</v>
      </c>
      <c r="S54">
        <f>COUNTIF(Orçamento!$G38:$AK38,"P")</f>
        <v>0</v>
      </c>
      <c r="T54">
        <f>COUNTIF(Orçamento!$G38:$AK38,"Q")</f>
        <v>0</v>
      </c>
      <c r="U54">
        <f>COUNTIF(Orçamento!$G38:$AK38,"S")</f>
        <v>0</v>
      </c>
      <c r="V54">
        <f>COUNTIF(Orçamento!$G38:$AK38,"T")</f>
        <v>0</v>
      </c>
      <c r="W54">
        <f>COUNTIF(Orçamento!$G38:$AK38,"U")</f>
        <v>0</v>
      </c>
      <c r="X54">
        <f>COUNTIF(Orçamento!$G38:$AK38,"V")</f>
        <v>0</v>
      </c>
      <c r="Y54">
        <f>COUNTIF(Orçamento!$G38:$AK38,"X")</f>
        <v>0</v>
      </c>
      <c r="Z54">
        <f>COUNTIF(Orçamento!$G38:$AK38,"Y")</f>
        <v>0</v>
      </c>
      <c r="AA54">
        <f>COUNTIF(Orçamento!$G38:$AK38,"Z")</f>
        <v>0</v>
      </c>
      <c r="AB54" s="2">
        <f>SUM(B54:AA54)*Orçamento!AN38</f>
        <v>0</v>
      </c>
    </row>
    <row r="55" spans="1:28" x14ac:dyDescent="0.2">
      <c r="A55" t="e">
        <f>+B55*Orçamento!AN39</f>
        <v>#VALUE!</v>
      </c>
      <c r="B55">
        <f>COUNTIF(Orçamento!G39:AK39,"R")</f>
        <v>0</v>
      </c>
      <c r="C55">
        <f>SUM(Orçamento!$G39:$AK39)</f>
        <v>0</v>
      </c>
      <c r="D55">
        <f>COUNTIF(Orçamento!$G39:$AK39,"A")</f>
        <v>0</v>
      </c>
      <c r="E55">
        <f>COUNTIF(Orçamento!$G39:$AK39,"B")</f>
        <v>0</v>
      </c>
      <c r="F55">
        <f>COUNTIF(Orçamento!$G39:$AK39,"C")</f>
        <v>0</v>
      </c>
      <c r="G55">
        <f>COUNTIF(Orçamento!$G39:$AK39,"D")</f>
        <v>0</v>
      </c>
      <c r="H55">
        <f>COUNTIF(Orçamento!$G39:$AK39,"E")</f>
        <v>0</v>
      </c>
      <c r="I55">
        <f>COUNTIF(Orçamento!$G39:$AK39,"F")</f>
        <v>0</v>
      </c>
      <c r="J55">
        <f>COUNTIF(Orçamento!$G39:$AK39,"G")</f>
        <v>0</v>
      </c>
      <c r="K55">
        <f>COUNTIF(Orçamento!$G39:$AK39,"H")</f>
        <v>0</v>
      </c>
      <c r="L55">
        <f>COUNTIF(Orçamento!$G39:$AK39,"I")</f>
        <v>0</v>
      </c>
      <c r="M55">
        <f>COUNTIF(Orçamento!$G39:$AK39,"J")</f>
        <v>0</v>
      </c>
      <c r="N55">
        <f>COUNTIF(Orçamento!$G39:$AK39,"K")</f>
        <v>0</v>
      </c>
      <c r="O55">
        <f>COUNTIF(Orçamento!$G39:$AK39,"L")</f>
        <v>0</v>
      </c>
      <c r="P55">
        <f>COUNTIF(Orçamento!$G39:$AK39,"M")</f>
        <v>0</v>
      </c>
      <c r="Q55">
        <f>COUNTIF(Orçamento!$G39:$AK39,"N")</f>
        <v>0</v>
      </c>
      <c r="R55">
        <f>COUNTIF(Orçamento!$G39:$AK39,"O")</f>
        <v>0</v>
      </c>
      <c r="S55">
        <f>COUNTIF(Orçamento!$G39:$AK39,"P")</f>
        <v>0</v>
      </c>
      <c r="T55">
        <f>COUNTIF(Orçamento!$G39:$AK39,"Q")</f>
        <v>0</v>
      </c>
      <c r="U55">
        <f>COUNTIF(Orçamento!$G39:$AK39,"S")</f>
        <v>0</v>
      </c>
      <c r="V55">
        <f>COUNTIF(Orçamento!$G39:$AK39,"T")</f>
        <v>0</v>
      </c>
      <c r="W55">
        <f>COUNTIF(Orçamento!$G39:$AK39,"U")</f>
        <v>0</v>
      </c>
      <c r="X55">
        <f>COUNTIF(Orçamento!$G39:$AK39,"V")</f>
        <v>0</v>
      </c>
      <c r="Y55">
        <f>COUNTIF(Orçamento!$G39:$AK39,"X")</f>
        <v>0</v>
      </c>
      <c r="Z55">
        <f>COUNTIF(Orçamento!$G39:$AK39,"Y")</f>
        <v>0</v>
      </c>
      <c r="AA55">
        <f>COUNTIF(Orçamento!$G39:$AK39,"Z")</f>
        <v>0</v>
      </c>
      <c r="AB55" s="2" t="e">
        <f>SUM(B55:AA55)*Orçamento!AN39</f>
        <v>#VALUE!</v>
      </c>
    </row>
    <row r="56" spans="1:28" x14ac:dyDescent="0.2">
      <c r="A56">
        <f>+B56*Orçamento!AN40</f>
        <v>0</v>
      </c>
      <c r="B56">
        <f>COUNTIF(Orçamento!G40:AK40,"R")</f>
        <v>0</v>
      </c>
      <c r="C56">
        <f>SUM(Orçamento!$G40:$AK40)</f>
        <v>0</v>
      </c>
      <c r="D56">
        <f>COUNTIF(Orçamento!$G40:$AK40,"A")</f>
        <v>0</v>
      </c>
      <c r="E56">
        <f>COUNTIF(Orçamento!$G40:$AK40,"B")</f>
        <v>0</v>
      </c>
      <c r="F56">
        <f>COUNTIF(Orçamento!$G40:$AK40,"C")</f>
        <v>0</v>
      </c>
      <c r="G56">
        <f>COUNTIF(Orçamento!$G40:$AK40,"D")</f>
        <v>0</v>
      </c>
      <c r="H56">
        <f>COUNTIF(Orçamento!$G40:$AK40,"E")</f>
        <v>0</v>
      </c>
      <c r="I56">
        <f>COUNTIF(Orçamento!$G40:$AK40,"F")</f>
        <v>0</v>
      </c>
      <c r="J56">
        <f>COUNTIF(Orçamento!$G40:$AK40,"G")</f>
        <v>0</v>
      </c>
      <c r="K56">
        <f>COUNTIF(Orçamento!$G40:$AK40,"H")</f>
        <v>0</v>
      </c>
      <c r="L56">
        <f>COUNTIF(Orçamento!$G40:$AK40,"I")</f>
        <v>0</v>
      </c>
      <c r="M56">
        <f>COUNTIF(Orçamento!$G40:$AK40,"J")</f>
        <v>0</v>
      </c>
      <c r="N56">
        <f>COUNTIF(Orçamento!$G40:$AK40,"K")</f>
        <v>0</v>
      </c>
      <c r="O56">
        <f>COUNTIF(Orçamento!$G40:$AK40,"L")</f>
        <v>0</v>
      </c>
      <c r="P56">
        <f>COUNTIF(Orçamento!$G40:$AK40,"M")</f>
        <v>0</v>
      </c>
      <c r="Q56">
        <f>COUNTIF(Orçamento!$G40:$AK40,"N")</f>
        <v>0</v>
      </c>
      <c r="R56">
        <f>COUNTIF(Orçamento!$G40:$AK40,"O")</f>
        <v>0</v>
      </c>
      <c r="S56">
        <f>COUNTIF(Orçamento!$G40:$AK40,"P")</f>
        <v>0</v>
      </c>
      <c r="T56">
        <f>COUNTIF(Orçamento!$G40:$AK40,"Q")</f>
        <v>0</v>
      </c>
      <c r="U56">
        <f>COUNTIF(Orçamento!$G40:$AK40,"S")</f>
        <v>0</v>
      </c>
      <c r="V56">
        <f>COUNTIF(Orçamento!$G40:$AK40,"T")</f>
        <v>0</v>
      </c>
      <c r="W56">
        <f>COUNTIF(Orçamento!$G40:$AK40,"U")</f>
        <v>0</v>
      </c>
      <c r="X56">
        <f>COUNTIF(Orçamento!$G40:$AK40,"V")</f>
        <v>0</v>
      </c>
      <c r="Y56">
        <f>COUNTIF(Orçamento!$G40:$AK40,"X")</f>
        <v>0</v>
      </c>
      <c r="Z56">
        <f>COUNTIF(Orçamento!$G40:$AK40,"Y")</f>
        <v>0</v>
      </c>
      <c r="AA56">
        <f>COUNTIF(Orçamento!$G40:$AK40,"Z")</f>
        <v>0</v>
      </c>
      <c r="AB56" s="2">
        <f>SUM(B56:AA56)*Orçamento!AN40</f>
        <v>0</v>
      </c>
    </row>
    <row r="57" spans="1:28" x14ac:dyDescent="0.2">
      <c r="A57">
        <f>+B57*Orçamento!AN41</f>
        <v>0</v>
      </c>
      <c r="B57">
        <f>COUNTIF(Orçamento!G41:AK41,"R")</f>
        <v>0</v>
      </c>
      <c r="C57">
        <f>SUM(Orçamento!$G41:$AK41)</f>
        <v>0</v>
      </c>
      <c r="D57">
        <f>COUNTIF(Orçamento!$G41:$AK41,"A")</f>
        <v>0</v>
      </c>
      <c r="E57">
        <f>COUNTIF(Orçamento!$G41:$AK41,"B")</f>
        <v>0</v>
      </c>
      <c r="F57">
        <f>COUNTIF(Orçamento!$G41:$AK41,"C")</f>
        <v>0</v>
      </c>
      <c r="G57">
        <f>COUNTIF(Orçamento!$G41:$AK41,"D")</f>
        <v>0</v>
      </c>
      <c r="H57">
        <f>COUNTIF(Orçamento!$G41:$AK41,"E")</f>
        <v>0</v>
      </c>
      <c r="I57">
        <f>COUNTIF(Orçamento!$G41:$AK41,"F")</f>
        <v>0</v>
      </c>
      <c r="J57">
        <f>COUNTIF(Orçamento!$G41:$AK41,"G")</f>
        <v>0</v>
      </c>
      <c r="K57">
        <f>COUNTIF(Orçamento!$G41:$AK41,"H")</f>
        <v>0</v>
      </c>
      <c r="L57">
        <f>COUNTIF(Orçamento!$G41:$AK41,"I")</f>
        <v>0</v>
      </c>
      <c r="M57">
        <f>COUNTIF(Orçamento!$G41:$AK41,"J")</f>
        <v>0</v>
      </c>
      <c r="N57">
        <f>COUNTIF(Orçamento!$G41:$AK41,"K")</f>
        <v>0</v>
      </c>
      <c r="O57">
        <f>COUNTIF(Orçamento!$G41:$AK41,"L")</f>
        <v>0</v>
      </c>
      <c r="P57">
        <f>COUNTIF(Orçamento!$G41:$AK41,"M")</f>
        <v>0</v>
      </c>
      <c r="Q57">
        <f>COUNTIF(Orçamento!$G41:$AK41,"N")</f>
        <v>0</v>
      </c>
      <c r="R57">
        <f>COUNTIF(Orçamento!$G41:$AK41,"O")</f>
        <v>0</v>
      </c>
      <c r="S57">
        <f>COUNTIF(Orçamento!$G41:$AK41,"P")</f>
        <v>0</v>
      </c>
      <c r="T57">
        <f>COUNTIF(Orçamento!$G41:$AK41,"Q")</f>
        <v>0</v>
      </c>
      <c r="U57">
        <f>COUNTIF(Orçamento!$G41:$AK41,"S")</f>
        <v>0</v>
      </c>
      <c r="V57">
        <f>COUNTIF(Orçamento!$G41:$AK41,"T")</f>
        <v>0</v>
      </c>
      <c r="W57">
        <f>COUNTIF(Orçamento!$G41:$AK41,"U")</f>
        <v>0</v>
      </c>
      <c r="X57">
        <f>COUNTIF(Orçamento!$G41:$AK41,"V")</f>
        <v>0</v>
      </c>
      <c r="Y57">
        <f>COUNTIF(Orçamento!$G41:$AK41,"X")</f>
        <v>0</v>
      </c>
      <c r="Z57">
        <f>COUNTIF(Orçamento!$G41:$AK41,"Y")</f>
        <v>0</v>
      </c>
      <c r="AA57">
        <f>COUNTIF(Orçamento!$G41:$AK41,"Z")</f>
        <v>0</v>
      </c>
      <c r="AB57" s="2">
        <f>SUM(B57:AA57)*Orçamento!AN41</f>
        <v>0</v>
      </c>
    </row>
    <row r="58" spans="1:28" x14ac:dyDescent="0.2">
      <c r="A58">
        <f>+B58*Orçamento!AN42</f>
        <v>0</v>
      </c>
      <c r="B58">
        <f>COUNTIF(Orçamento!G42:AK42,"R")</f>
        <v>0</v>
      </c>
      <c r="C58">
        <f>SUM(Orçamento!$G42:$AK42)</f>
        <v>0</v>
      </c>
      <c r="D58">
        <f>COUNTIF(Orçamento!$G42:$AK42,"A")</f>
        <v>0</v>
      </c>
      <c r="E58">
        <f>COUNTIF(Orçamento!$G42:$AK42,"B")</f>
        <v>0</v>
      </c>
      <c r="F58">
        <f>COUNTIF(Orçamento!$G42:$AK42,"C")</f>
        <v>0</v>
      </c>
      <c r="G58">
        <f>COUNTIF(Orçamento!$G42:$AK42,"D")</f>
        <v>0</v>
      </c>
      <c r="H58">
        <f>COUNTIF(Orçamento!$G42:$AK42,"E")</f>
        <v>0</v>
      </c>
      <c r="I58">
        <f>COUNTIF(Orçamento!$G42:$AK42,"F")</f>
        <v>0</v>
      </c>
      <c r="J58">
        <f>COUNTIF(Orçamento!$G42:$AK42,"G")</f>
        <v>0</v>
      </c>
      <c r="K58">
        <f>COUNTIF(Orçamento!$G42:$AK42,"H")</f>
        <v>0</v>
      </c>
      <c r="L58">
        <f>COUNTIF(Orçamento!$G42:$AK42,"I")</f>
        <v>0</v>
      </c>
      <c r="M58">
        <f>COUNTIF(Orçamento!$G42:$AK42,"J")</f>
        <v>0</v>
      </c>
      <c r="N58">
        <f>COUNTIF(Orçamento!$G42:$AK42,"K")</f>
        <v>0</v>
      </c>
      <c r="O58">
        <f>COUNTIF(Orçamento!$G42:$AK42,"L")</f>
        <v>0</v>
      </c>
      <c r="P58">
        <f>COUNTIF(Orçamento!$G42:$AK42,"M")</f>
        <v>0</v>
      </c>
      <c r="Q58">
        <f>COUNTIF(Orçamento!$G42:$AK42,"N")</f>
        <v>0</v>
      </c>
      <c r="R58">
        <f>COUNTIF(Orçamento!$G42:$AK42,"O")</f>
        <v>0</v>
      </c>
      <c r="S58">
        <f>COUNTIF(Orçamento!$G42:$AK42,"P")</f>
        <v>0</v>
      </c>
      <c r="T58">
        <f>COUNTIF(Orçamento!$G42:$AK42,"Q")</f>
        <v>0</v>
      </c>
      <c r="U58">
        <f>COUNTIF(Orçamento!$G42:$AK42,"S")</f>
        <v>0</v>
      </c>
      <c r="V58">
        <f>COUNTIF(Orçamento!$G42:$AK42,"T")</f>
        <v>0</v>
      </c>
      <c r="W58">
        <f>COUNTIF(Orçamento!$G42:$AK42,"U")</f>
        <v>0</v>
      </c>
      <c r="X58">
        <f>COUNTIF(Orçamento!$G42:$AK42,"V")</f>
        <v>0</v>
      </c>
      <c r="Y58">
        <f>COUNTIF(Orçamento!$G42:$AK42,"X")</f>
        <v>0</v>
      </c>
      <c r="Z58">
        <f>COUNTIF(Orçamento!$G42:$AK42,"Y")</f>
        <v>0</v>
      </c>
      <c r="AA58">
        <f>COUNTIF(Orçamento!$G42:$AK42,"Z")</f>
        <v>0</v>
      </c>
      <c r="AB58" s="2">
        <f>SUM(B58:AA58)*Orçamento!AN42</f>
        <v>0</v>
      </c>
    </row>
    <row r="59" spans="1:28" x14ac:dyDescent="0.2">
      <c r="A59">
        <f>+B59*Orçamento!AN43</f>
        <v>0</v>
      </c>
      <c r="B59">
        <f>COUNTIF(Orçamento!G43:AK43,"R")</f>
        <v>0</v>
      </c>
      <c r="C59">
        <f>SUM(Orçamento!$G43:$AK43)</f>
        <v>0</v>
      </c>
      <c r="D59">
        <f>COUNTIF(Orçamento!$G43:$AK43,"A")</f>
        <v>0</v>
      </c>
      <c r="E59">
        <f>COUNTIF(Orçamento!$G43:$AK43,"B")</f>
        <v>0</v>
      </c>
      <c r="F59">
        <f>COUNTIF(Orçamento!$G43:$AK43,"C")</f>
        <v>0</v>
      </c>
      <c r="G59">
        <f>COUNTIF(Orçamento!$G43:$AK43,"D")</f>
        <v>0</v>
      </c>
      <c r="H59">
        <f>COUNTIF(Orçamento!$G43:$AK43,"E")</f>
        <v>0</v>
      </c>
      <c r="I59">
        <f>COUNTIF(Orçamento!$G43:$AK43,"F")</f>
        <v>0</v>
      </c>
      <c r="J59">
        <f>COUNTIF(Orçamento!$G43:$AK43,"G")</f>
        <v>0</v>
      </c>
      <c r="K59">
        <f>COUNTIF(Orçamento!$G43:$AK43,"H")</f>
        <v>0</v>
      </c>
      <c r="L59">
        <f>COUNTIF(Orçamento!$G43:$AK43,"I")</f>
        <v>0</v>
      </c>
      <c r="M59">
        <f>COUNTIF(Orçamento!$G43:$AK43,"J")</f>
        <v>0</v>
      </c>
      <c r="N59">
        <f>COUNTIF(Orçamento!$G43:$AK43,"K")</f>
        <v>0</v>
      </c>
      <c r="O59">
        <f>COUNTIF(Orçamento!$G43:$AK43,"L")</f>
        <v>0</v>
      </c>
      <c r="P59">
        <f>COUNTIF(Orçamento!$G43:$AK43,"M")</f>
        <v>0</v>
      </c>
      <c r="Q59">
        <f>COUNTIF(Orçamento!$G43:$AK43,"N")</f>
        <v>0</v>
      </c>
      <c r="R59">
        <f>COUNTIF(Orçamento!$G43:$AK43,"O")</f>
        <v>0</v>
      </c>
      <c r="S59">
        <f>COUNTIF(Orçamento!$G43:$AK43,"P")</f>
        <v>0</v>
      </c>
      <c r="T59">
        <f>COUNTIF(Orçamento!$G43:$AK43,"Q")</f>
        <v>0</v>
      </c>
      <c r="U59">
        <f>COUNTIF(Orçamento!$G43:$AK43,"S")</f>
        <v>0</v>
      </c>
      <c r="V59">
        <f>COUNTIF(Orçamento!$G43:$AK43,"T")</f>
        <v>0</v>
      </c>
      <c r="W59">
        <f>COUNTIF(Orçamento!$G43:$AK43,"U")</f>
        <v>0</v>
      </c>
      <c r="X59">
        <f>COUNTIF(Orçamento!$G43:$AK43,"V")</f>
        <v>0</v>
      </c>
      <c r="Y59">
        <f>COUNTIF(Orçamento!$G43:$AK43,"X")</f>
        <v>0</v>
      </c>
      <c r="Z59">
        <f>COUNTIF(Orçamento!$G43:$AK43,"Y")</f>
        <v>0</v>
      </c>
      <c r="AA59">
        <f>COUNTIF(Orçamento!$G43:$AK43,"Z")</f>
        <v>0</v>
      </c>
      <c r="AB59" s="2">
        <f>SUM(B59:AA59)*Orçamento!AN43</f>
        <v>0</v>
      </c>
    </row>
    <row r="60" spans="1:28" x14ac:dyDescent="0.2">
      <c r="A60">
        <f>+B60*Orçamento!AN44</f>
        <v>0</v>
      </c>
      <c r="B60">
        <f>COUNTIF(Orçamento!G44:AK44,"R")</f>
        <v>0</v>
      </c>
      <c r="C60">
        <f>SUM(Orçamento!$G44:$AK44)</f>
        <v>0</v>
      </c>
      <c r="D60">
        <f>COUNTIF(Orçamento!$G44:$AK44,"A")</f>
        <v>0</v>
      </c>
      <c r="E60">
        <f>COUNTIF(Orçamento!$G44:$AK44,"B")</f>
        <v>0</v>
      </c>
      <c r="F60">
        <f>COUNTIF(Orçamento!$G44:$AK44,"C")</f>
        <v>0</v>
      </c>
      <c r="G60">
        <f>COUNTIF(Orçamento!$G44:$AK44,"D")</f>
        <v>0</v>
      </c>
      <c r="H60">
        <f>COUNTIF(Orçamento!$G44:$AK44,"E")</f>
        <v>0</v>
      </c>
      <c r="I60">
        <f>COUNTIF(Orçamento!$G44:$AK44,"F")</f>
        <v>0</v>
      </c>
      <c r="J60">
        <f>COUNTIF(Orçamento!$G44:$AK44,"G")</f>
        <v>0</v>
      </c>
      <c r="K60">
        <f>COUNTIF(Orçamento!$G44:$AK44,"H")</f>
        <v>0</v>
      </c>
      <c r="L60">
        <f>COUNTIF(Orçamento!$G44:$AK44,"I")</f>
        <v>0</v>
      </c>
      <c r="M60">
        <f>COUNTIF(Orçamento!$G44:$AK44,"J")</f>
        <v>0</v>
      </c>
      <c r="N60">
        <f>COUNTIF(Orçamento!$G44:$AK44,"K")</f>
        <v>0</v>
      </c>
      <c r="O60">
        <f>COUNTIF(Orçamento!$G44:$AK44,"L")</f>
        <v>0</v>
      </c>
      <c r="P60">
        <f>COUNTIF(Orçamento!$G44:$AK44,"M")</f>
        <v>0</v>
      </c>
      <c r="Q60">
        <f>COUNTIF(Orçamento!$G44:$AK44,"N")</f>
        <v>0</v>
      </c>
      <c r="R60">
        <f>COUNTIF(Orçamento!$G44:$AK44,"O")</f>
        <v>0</v>
      </c>
      <c r="S60">
        <f>COUNTIF(Orçamento!$G44:$AK44,"P")</f>
        <v>0</v>
      </c>
      <c r="T60">
        <f>COUNTIF(Orçamento!$G44:$AK44,"Q")</f>
        <v>0</v>
      </c>
      <c r="U60">
        <f>COUNTIF(Orçamento!$G44:$AK44,"S")</f>
        <v>0</v>
      </c>
      <c r="V60">
        <f>COUNTIF(Orçamento!$G44:$AK44,"T")</f>
        <v>0</v>
      </c>
      <c r="W60">
        <f>COUNTIF(Orçamento!$G44:$AK44,"U")</f>
        <v>0</v>
      </c>
      <c r="X60">
        <f>COUNTIF(Orçamento!$G44:$AK44,"V")</f>
        <v>0</v>
      </c>
      <c r="Y60">
        <f>COUNTIF(Orçamento!$G44:$AK44,"X")</f>
        <v>0</v>
      </c>
      <c r="Z60">
        <f>COUNTIF(Orçamento!$G44:$AK44,"Y")</f>
        <v>0</v>
      </c>
      <c r="AA60">
        <f>COUNTIF(Orçamento!$G44:$AK44,"Z")</f>
        <v>0</v>
      </c>
      <c r="AB60" s="2">
        <f>SUM(B60:AA60)*Orçamento!AN44</f>
        <v>0</v>
      </c>
    </row>
    <row r="61" spans="1:28" x14ac:dyDescent="0.2">
      <c r="A61">
        <f>+B61*Orçamento!AN45</f>
        <v>0</v>
      </c>
      <c r="B61">
        <f>COUNTIF(Orçamento!G45:AK45,"R")</f>
        <v>0</v>
      </c>
      <c r="C61">
        <f>SUM(Orçamento!$G45:$AK45)</f>
        <v>0</v>
      </c>
      <c r="D61">
        <f>COUNTIF(Orçamento!$G45:$AK45,"A")</f>
        <v>0</v>
      </c>
      <c r="E61">
        <f>COUNTIF(Orçamento!$G45:$AK45,"B")</f>
        <v>0</v>
      </c>
      <c r="F61">
        <f>COUNTIF(Orçamento!$G45:$AK45,"C")</f>
        <v>0</v>
      </c>
      <c r="G61">
        <f>COUNTIF(Orçamento!$G45:$AK45,"D")</f>
        <v>0</v>
      </c>
      <c r="H61">
        <f>COUNTIF(Orçamento!$G45:$AK45,"E")</f>
        <v>0</v>
      </c>
      <c r="I61">
        <f>COUNTIF(Orçamento!$G45:$AK45,"F")</f>
        <v>0</v>
      </c>
      <c r="J61">
        <f>COUNTIF(Orçamento!$G45:$AK45,"G")</f>
        <v>0</v>
      </c>
      <c r="K61">
        <f>COUNTIF(Orçamento!$G45:$AK45,"H")</f>
        <v>0</v>
      </c>
      <c r="L61">
        <f>COUNTIF(Orçamento!$G45:$AK45,"I")</f>
        <v>0</v>
      </c>
      <c r="M61">
        <f>COUNTIF(Orçamento!$G45:$AK45,"J")</f>
        <v>0</v>
      </c>
      <c r="N61">
        <f>COUNTIF(Orçamento!$G45:$AK45,"K")</f>
        <v>0</v>
      </c>
      <c r="O61">
        <f>COUNTIF(Orçamento!$G45:$AK45,"L")</f>
        <v>0</v>
      </c>
      <c r="P61">
        <f>COUNTIF(Orçamento!$G45:$AK45,"M")</f>
        <v>0</v>
      </c>
      <c r="Q61">
        <f>COUNTIF(Orçamento!$G45:$AK45,"N")</f>
        <v>0</v>
      </c>
      <c r="R61">
        <f>COUNTIF(Orçamento!$G45:$AK45,"O")</f>
        <v>0</v>
      </c>
      <c r="S61">
        <f>COUNTIF(Orçamento!$G45:$AK45,"P")</f>
        <v>0</v>
      </c>
      <c r="T61">
        <f>COUNTIF(Orçamento!$G45:$AK45,"Q")</f>
        <v>0</v>
      </c>
      <c r="U61">
        <f>COUNTIF(Orçamento!$G45:$AK45,"S")</f>
        <v>0</v>
      </c>
      <c r="V61">
        <f>COUNTIF(Orçamento!$G45:$AK45,"T")</f>
        <v>0</v>
      </c>
      <c r="W61">
        <f>COUNTIF(Orçamento!$G45:$AK45,"U")</f>
        <v>0</v>
      </c>
      <c r="X61">
        <f>COUNTIF(Orçamento!$G45:$AK45,"V")</f>
        <v>0</v>
      </c>
      <c r="Y61">
        <f>COUNTIF(Orçamento!$G45:$AK45,"X")</f>
        <v>0</v>
      </c>
      <c r="Z61">
        <f>COUNTIF(Orçamento!$G45:$AK45,"Y")</f>
        <v>0</v>
      </c>
      <c r="AA61">
        <f>COUNTIF(Orçamento!$G45:$AK45,"Z")</f>
        <v>0</v>
      </c>
      <c r="AB61" s="2">
        <f>SUM(B61:AA61)*Orçamento!AN45</f>
        <v>0</v>
      </c>
    </row>
    <row r="62" spans="1:28" x14ac:dyDescent="0.2">
      <c r="A62">
        <f>SUMIF(A36:A61,"&gt;0")</f>
        <v>0</v>
      </c>
      <c r="B62">
        <f>SUM(B36:B61)</f>
        <v>0</v>
      </c>
      <c r="AB62" s="2">
        <f>SUMIF(AB36:AB61,"&gt;0")</f>
        <v>745</v>
      </c>
    </row>
    <row r="63" spans="1:28" x14ac:dyDescent="0.2">
      <c r="I63" s="2"/>
    </row>
    <row r="64" spans="1:28" x14ac:dyDescent="0.2">
      <c r="I64" s="2"/>
    </row>
    <row r="65" spans="1:23" x14ac:dyDescent="0.2">
      <c r="I65" s="2"/>
    </row>
    <row r="66" spans="1:23" x14ac:dyDescent="0.2">
      <c r="I66" s="2"/>
    </row>
    <row r="67" spans="1:23" x14ac:dyDescent="0.2">
      <c r="I67" s="2"/>
    </row>
    <row r="68" spans="1:23" x14ac:dyDescent="0.2">
      <c r="I68" s="2"/>
      <c r="L68" t="s">
        <v>340</v>
      </c>
      <c r="M68" t="s">
        <v>341</v>
      </c>
      <c r="N68" t="s">
        <v>342</v>
      </c>
    </row>
    <row r="69" spans="1:23" x14ac:dyDescent="0.2">
      <c r="I69" s="2"/>
      <c r="J69">
        <v>3</v>
      </c>
      <c r="L69">
        <f>MATCH(J69,J74:J90,)</f>
        <v>3</v>
      </c>
    </row>
    <row r="70" spans="1:23" x14ac:dyDescent="0.2">
      <c r="I70" s="2"/>
    </row>
    <row r="71" spans="1:23" x14ac:dyDescent="0.2">
      <c r="I71" s="2"/>
    </row>
    <row r="72" spans="1:23" x14ac:dyDescent="0.2">
      <c r="L72" t="s">
        <v>340</v>
      </c>
      <c r="M72" t="s">
        <v>341</v>
      </c>
      <c r="N72" t="s">
        <v>342</v>
      </c>
      <c r="P72" t="s">
        <v>340</v>
      </c>
      <c r="Q72" t="s">
        <v>341</v>
      </c>
      <c r="R72" t="s">
        <v>342</v>
      </c>
    </row>
    <row r="73" spans="1:23" x14ac:dyDescent="0.2">
      <c r="A73" t="s">
        <v>79</v>
      </c>
      <c r="J73" t="s">
        <v>340</v>
      </c>
      <c r="L73">
        <v>1</v>
      </c>
      <c r="M73">
        <v>5</v>
      </c>
      <c r="N73">
        <v>0</v>
      </c>
      <c r="P73">
        <v>1</v>
      </c>
      <c r="Q73">
        <v>5</v>
      </c>
      <c r="R73">
        <v>0</v>
      </c>
      <c r="W73" t="s">
        <v>234</v>
      </c>
    </row>
    <row r="74" spans="1:23" x14ac:dyDescent="0.2">
      <c r="J74">
        <v>1</v>
      </c>
      <c r="L74">
        <v>1</v>
      </c>
      <c r="M74">
        <v>10</v>
      </c>
      <c r="N74">
        <v>0</v>
      </c>
      <c r="P74">
        <v>1</v>
      </c>
      <c r="Q74">
        <v>10</v>
      </c>
      <c r="R74">
        <v>0</v>
      </c>
    </row>
    <row r="75" spans="1:23" x14ac:dyDescent="0.2">
      <c r="A75" t="s">
        <v>80</v>
      </c>
      <c r="J75">
        <v>2</v>
      </c>
      <c r="L75">
        <v>1</v>
      </c>
      <c r="M75">
        <v>15</v>
      </c>
      <c r="N75">
        <v>0</v>
      </c>
      <c r="P75">
        <v>1</v>
      </c>
      <c r="Q75">
        <v>15</v>
      </c>
      <c r="R75">
        <v>0</v>
      </c>
    </row>
    <row r="76" spans="1:23" x14ac:dyDescent="0.2">
      <c r="A76" t="s">
        <v>81</v>
      </c>
      <c r="J76">
        <v>3</v>
      </c>
      <c r="L76">
        <v>1</v>
      </c>
      <c r="M76">
        <v>20</v>
      </c>
      <c r="N76">
        <v>0</v>
      </c>
      <c r="P76">
        <v>1</v>
      </c>
      <c r="Q76">
        <v>20</v>
      </c>
      <c r="R76">
        <v>0</v>
      </c>
    </row>
    <row r="77" spans="1:23" x14ac:dyDescent="0.2">
      <c r="A77" t="s">
        <v>588</v>
      </c>
    </row>
    <row r="78" spans="1:23" x14ac:dyDescent="0.2">
      <c r="A78" t="s">
        <v>589</v>
      </c>
    </row>
    <row r="79" spans="1:23" x14ac:dyDescent="0.2">
      <c r="A79" t="s">
        <v>590</v>
      </c>
    </row>
    <row r="80" spans="1:23" x14ac:dyDescent="0.2">
      <c r="A80" t="s">
        <v>595</v>
      </c>
    </row>
    <row r="81" spans="1:18" x14ac:dyDescent="0.2">
      <c r="A81" t="s">
        <v>82</v>
      </c>
      <c r="J81">
        <v>4</v>
      </c>
      <c r="L81">
        <v>1</v>
      </c>
      <c r="M81">
        <v>25</v>
      </c>
      <c r="N81">
        <v>0</v>
      </c>
      <c r="P81">
        <v>1</v>
      </c>
      <c r="Q81">
        <v>25</v>
      </c>
      <c r="R81">
        <v>0</v>
      </c>
    </row>
    <row r="82" spans="1:18" x14ac:dyDescent="0.2">
      <c r="A82" t="s">
        <v>591</v>
      </c>
    </row>
    <row r="83" spans="1:18" x14ac:dyDescent="0.2">
      <c r="A83" t="s">
        <v>592</v>
      </c>
    </row>
    <row r="84" spans="1:18" x14ac:dyDescent="0.2">
      <c r="A84" t="s">
        <v>593</v>
      </c>
    </row>
    <row r="85" spans="1:18" x14ac:dyDescent="0.2">
      <c r="A85" t="s">
        <v>594</v>
      </c>
    </row>
    <row r="86" spans="1:18" x14ac:dyDescent="0.2">
      <c r="A86" t="s">
        <v>83</v>
      </c>
      <c r="J86">
        <v>5</v>
      </c>
      <c r="L86">
        <v>1</v>
      </c>
      <c r="M86">
        <v>30</v>
      </c>
      <c r="N86">
        <v>0</v>
      </c>
      <c r="P86">
        <v>1</v>
      </c>
      <c r="Q86">
        <v>30</v>
      </c>
      <c r="R86">
        <v>0</v>
      </c>
    </row>
    <row r="87" spans="1:18" x14ac:dyDescent="0.2">
      <c r="A87" t="s">
        <v>84</v>
      </c>
      <c r="J87">
        <v>6</v>
      </c>
      <c r="L87">
        <v>1</v>
      </c>
      <c r="M87">
        <v>35</v>
      </c>
      <c r="N87">
        <v>0</v>
      </c>
      <c r="P87">
        <v>1</v>
      </c>
      <c r="Q87">
        <v>35</v>
      </c>
      <c r="R87">
        <v>0</v>
      </c>
    </row>
    <row r="88" spans="1:18" x14ac:dyDescent="0.2">
      <c r="A88" t="s">
        <v>85</v>
      </c>
      <c r="J88">
        <v>7</v>
      </c>
      <c r="L88">
        <v>1</v>
      </c>
      <c r="M88">
        <v>36</v>
      </c>
      <c r="N88">
        <v>0</v>
      </c>
      <c r="P88">
        <v>1</v>
      </c>
      <c r="Q88">
        <v>36</v>
      </c>
      <c r="R88">
        <v>0</v>
      </c>
    </row>
    <row r="89" spans="1:18" x14ac:dyDescent="0.2">
      <c r="A89" t="s">
        <v>86</v>
      </c>
      <c r="J89">
        <v>8</v>
      </c>
      <c r="L89">
        <v>1</v>
      </c>
      <c r="M89">
        <v>40</v>
      </c>
      <c r="N89">
        <v>0</v>
      </c>
      <c r="P89">
        <v>1</v>
      </c>
      <c r="Q89">
        <v>40</v>
      </c>
      <c r="R89">
        <v>0</v>
      </c>
    </row>
    <row r="90" spans="1:18" x14ac:dyDescent="0.2">
      <c r="A90" t="s">
        <v>87</v>
      </c>
      <c r="J90">
        <v>9</v>
      </c>
      <c r="L90">
        <v>1</v>
      </c>
      <c r="M90">
        <v>45</v>
      </c>
      <c r="N90">
        <v>0</v>
      </c>
      <c r="P90">
        <v>1</v>
      </c>
      <c r="Q90">
        <v>45</v>
      </c>
      <c r="R90">
        <v>0</v>
      </c>
    </row>
    <row r="91" spans="1:18" x14ac:dyDescent="0.2">
      <c r="A91" t="s">
        <v>88</v>
      </c>
      <c r="L91">
        <v>1</v>
      </c>
      <c r="M91">
        <v>50</v>
      </c>
      <c r="N91">
        <v>0</v>
      </c>
      <c r="P91">
        <v>1</v>
      </c>
      <c r="Q91">
        <v>50</v>
      </c>
      <c r="R91">
        <v>0</v>
      </c>
    </row>
    <row r="92" spans="1:18" x14ac:dyDescent="0.2">
      <c r="A92" t="s">
        <v>89</v>
      </c>
      <c r="L92">
        <v>1</v>
      </c>
      <c r="M92">
        <v>54</v>
      </c>
      <c r="N92">
        <v>0</v>
      </c>
      <c r="P92">
        <v>1</v>
      </c>
      <c r="Q92">
        <v>54</v>
      </c>
      <c r="R92">
        <v>0</v>
      </c>
    </row>
    <row r="93" spans="1:18" x14ac:dyDescent="0.2">
      <c r="A93" t="s">
        <v>90</v>
      </c>
      <c r="L93">
        <v>1</v>
      </c>
      <c r="M93">
        <v>55</v>
      </c>
      <c r="N93">
        <v>0</v>
      </c>
      <c r="P93">
        <v>1</v>
      </c>
      <c r="Q93">
        <v>55</v>
      </c>
      <c r="R93">
        <v>0</v>
      </c>
    </row>
    <row r="94" spans="1:18" x14ac:dyDescent="0.2">
      <c r="L94">
        <v>1</v>
      </c>
      <c r="M94">
        <v>60</v>
      </c>
      <c r="N94">
        <v>0</v>
      </c>
      <c r="P94">
        <v>1</v>
      </c>
      <c r="Q94">
        <v>60</v>
      </c>
      <c r="R94">
        <v>0</v>
      </c>
    </row>
    <row r="95" spans="1:18" ht="12" customHeight="1" x14ac:dyDescent="0.2">
      <c r="A95" s="146" t="s">
        <v>325</v>
      </c>
      <c r="B95" s="146"/>
      <c r="C95" s="146"/>
      <c r="L95">
        <v>1</v>
      </c>
      <c r="M95">
        <v>65</v>
      </c>
      <c r="N95">
        <v>0</v>
      </c>
      <c r="P95">
        <v>1</v>
      </c>
      <c r="Q95">
        <v>65</v>
      </c>
      <c r="R95">
        <v>0</v>
      </c>
    </row>
    <row r="96" spans="1:18" ht="12" customHeight="1" x14ac:dyDescent="0.2">
      <c r="A96" s="393" t="s">
        <v>562</v>
      </c>
      <c r="B96" s="146"/>
      <c r="C96" s="146"/>
      <c r="L96">
        <v>1</v>
      </c>
      <c r="M96">
        <v>75</v>
      </c>
      <c r="N96">
        <v>0</v>
      </c>
      <c r="P96">
        <v>1</v>
      </c>
      <c r="Q96">
        <v>75</v>
      </c>
      <c r="R96">
        <v>0</v>
      </c>
    </row>
    <row r="97" spans="1:18" ht="12" customHeight="1" x14ac:dyDescent="0.2">
      <c r="A97" s="146" t="s">
        <v>326</v>
      </c>
      <c r="B97" s="146"/>
      <c r="C97" s="146"/>
      <c r="L97">
        <v>1</v>
      </c>
      <c r="M97">
        <v>90</v>
      </c>
      <c r="N97">
        <v>0</v>
      </c>
      <c r="P97">
        <v>1</v>
      </c>
      <c r="Q97">
        <v>90</v>
      </c>
      <c r="R97">
        <v>0</v>
      </c>
    </row>
    <row r="98" spans="1:18" ht="12" customHeight="1" x14ac:dyDescent="0.2">
      <c r="A98" s="146" t="s">
        <v>327</v>
      </c>
      <c r="B98" s="146"/>
      <c r="C98" s="146"/>
      <c r="L98">
        <v>1</v>
      </c>
      <c r="M98">
        <v>120</v>
      </c>
      <c r="N98">
        <v>0</v>
      </c>
      <c r="P98">
        <v>1</v>
      </c>
      <c r="Q98">
        <v>120</v>
      </c>
      <c r="R98">
        <v>0</v>
      </c>
    </row>
    <row r="99" spans="1:18" ht="12" customHeight="1" x14ac:dyDescent="0.2">
      <c r="A99" s="146" t="s">
        <v>328</v>
      </c>
      <c r="B99" s="146"/>
      <c r="C99" s="146"/>
      <c r="L99">
        <v>1</v>
      </c>
      <c r="M99">
        <v>150</v>
      </c>
      <c r="N99">
        <v>0</v>
      </c>
      <c r="P99">
        <v>1</v>
      </c>
      <c r="Q99">
        <v>150</v>
      </c>
      <c r="R99">
        <v>0</v>
      </c>
    </row>
    <row r="100" spans="1:18" ht="12" customHeight="1" x14ac:dyDescent="0.2">
      <c r="A100" s="146" t="s">
        <v>329</v>
      </c>
      <c r="B100" s="146"/>
      <c r="C100" s="146"/>
      <c r="L100">
        <v>1</v>
      </c>
      <c r="M100">
        <v>180</v>
      </c>
      <c r="N100">
        <v>0</v>
      </c>
      <c r="P100">
        <v>1</v>
      </c>
      <c r="Q100">
        <v>180</v>
      </c>
      <c r="R100">
        <v>0</v>
      </c>
    </row>
    <row r="101" spans="1:18" ht="12" customHeight="1" x14ac:dyDescent="0.2">
      <c r="A101" s="146" t="s">
        <v>563</v>
      </c>
      <c r="B101" s="146"/>
      <c r="C101" s="146"/>
      <c r="L101">
        <v>1</v>
      </c>
      <c r="M101">
        <v>210</v>
      </c>
      <c r="N101">
        <v>0</v>
      </c>
      <c r="P101">
        <v>1</v>
      </c>
      <c r="Q101">
        <v>210</v>
      </c>
      <c r="R101">
        <v>0</v>
      </c>
    </row>
    <row r="102" spans="1:18" ht="12" customHeight="1" x14ac:dyDescent="0.2">
      <c r="A102" s="146" t="s">
        <v>564</v>
      </c>
      <c r="B102" s="146"/>
      <c r="C102" s="146"/>
      <c r="L102">
        <v>1</v>
      </c>
      <c r="M102">
        <v>240</v>
      </c>
      <c r="N102">
        <v>0</v>
      </c>
      <c r="P102">
        <v>1</v>
      </c>
      <c r="Q102">
        <v>240</v>
      </c>
      <c r="R102">
        <v>0</v>
      </c>
    </row>
    <row r="103" spans="1:18" x14ac:dyDescent="0.2">
      <c r="A103" s="146" t="s">
        <v>565</v>
      </c>
      <c r="B103" s="146"/>
      <c r="C103" s="146"/>
      <c r="L103">
        <v>1</v>
      </c>
      <c r="M103">
        <v>270</v>
      </c>
      <c r="N103">
        <v>0</v>
      </c>
      <c r="P103">
        <v>1</v>
      </c>
      <c r="Q103">
        <v>270</v>
      </c>
      <c r="R103">
        <v>0</v>
      </c>
    </row>
    <row r="104" spans="1:18" x14ac:dyDescent="0.2">
      <c r="A104" s="146" t="s">
        <v>330</v>
      </c>
      <c r="B104" s="146"/>
      <c r="C104" s="146"/>
      <c r="L104">
        <v>2</v>
      </c>
      <c r="M104">
        <v>0</v>
      </c>
      <c r="N104">
        <v>15</v>
      </c>
    </row>
    <row r="105" spans="1:18" x14ac:dyDescent="0.2">
      <c r="A105" s="146"/>
      <c r="B105" s="146"/>
      <c r="C105" s="146"/>
      <c r="L105">
        <v>2</v>
      </c>
      <c r="M105">
        <v>0</v>
      </c>
      <c r="N105">
        <v>25</v>
      </c>
    </row>
    <row r="106" spans="1:18" x14ac:dyDescent="0.2">
      <c r="A106" s="146"/>
      <c r="B106" s="146"/>
      <c r="C106" s="146"/>
      <c r="L106">
        <v>2</v>
      </c>
      <c r="M106">
        <v>0</v>
      </c>
      <c r="N106">
        <v>30</v>
      </c>
    </row>
    <row r="107" spans="1:18" x14ac:dyDescent="0.2">
      <c r="A107" s="146"/>
      <c r="B107" s="146"/>
      <c r="C107" s="146"/>
      <c r="L107">
        <v>2</v>
      </c>
      <c r="M107">
        <v>0</v>
      </c>
      <c r="N107">
        <v>45</v>
      </c>
    </row>
    <row r="108" spans="1:18" x14ac:dyDescent="0.2">
      <c r="A108" s="146"/>
      <c r="B108" s="146"/>
      <c r="C108" s="146"/>
      <c r="L108">
        <v>2</v>
      </c>
      <c r="M108">
        <v>5</v>
      </c>
      <c r="N108">
        <v>20</v>
      </c>
    </row>
    <row r="109" spans="1:18" x14ac:dyDescent="0.2">
      <c r="A109" s="146"/>
      <c r="B109" s="146"/>
      <c r="C109" s="146"/>
      <c r="L109">
        <v>2</v>
      </c>
      <c r="M109">
        <v>10</v>
      </c>
      <c r="N109">
        <v>10</v>
      </c>
    </row>
    <row r="110" spans="1:18" x14ac:dyDescent="0.2">
      <c r="A110" s="146"/>
      <c r="B110" s="146"/>
      <c r="C110" s="146"/>
      <c r="L110">
        <v>2</v>
      </c>
      <c r="M110">
        <v>15</v>
      </c>
      <c r="N110">
        <v>15</v>
      </c>
    </row>
    <row r="111" spans="1:18" x14ac:dyDescent="0.2">
      <c r="A111" s="146"/>
      <c r="B111" s="146"/>
      <c r="C111" s="146"/>
      <c r="L111">
        <v>2</v>
      </c>
      <c r="M111">
        <v>15</v>
      </c>
      <c r="N111">
        <v>30</v>
      </c>
    </row>
    <row r="112" spans="1:18" x14ac:dyDescent="0.2">
      <c r="A112" s="146"/>
      <c r="B112" s="146"/>
      <c r="C112" s="146"/>
      <c r="L112">
        <v>2</v>
      </c>
      <c r="M112">
        <v>30</v>
      </c>
      <c r="N112">
        <v>15</v>
      </c>
    </row>
    <row r="113" spans="1:14" x14ac:dyDescent="0.2">
      <c r="A113" s="146"/>
      <c r="B113" s="146"/>
      <c r="C113" s="146"/>
      <c r="L113">
        <v>2</v>
      </c>
      <c r="M113">
        <v>30</v>
      </c>
      <c r="N113">
        <v>30</v>
      </c>
    </row>
    <row r="114" spans="1:14" x14ac:dyDescent="0.2">
      <c r="A114" s="146"/>
      <c r="B114" s="146"/>
      <c r="C114" s="146"/>
      <c r="L114">
        <v>2</v>
      </c>
      <c r="M114">
        <v>45</v>
      </c>
      <c r="N114">
        <v>15</v>
      </c>
    </row>
    <row r="115" spans="1:14" x14ac:dyDescent="0.2">
      <c r="A115" s="146"/>
      <c r="B115" s="146"/>
      <c r="C115" s="146"/>
      <c r="L115">
        <v>2</v>
      </c>
      <c r="M115">
        <v>60</v>
      </c>
      <c r="N115">
        <v>30</v>
      </c>
    </row>
    <row r="116" spans="1:14" x14ac:dyDescent="0.2">
      <c r="A116" s="146"/>
      <c r="B116" s="146"/>
      <c r="C116" s="146"/>
      <c r="L116">
        <v>2</v>
      </c>
      <c r="M116">
        <v>90</v>
      </c>
      <c r="N116">
        <v>30</v>
      </c>
    </row>
    <row r="117" spans="1:14" x14ac:dyDescent="0.2">
      <c r="A117" s="146"/>
      <c r="B117" s="146"/>
      <c r="C117" s="146"/>
      <c r="L117">
        <v>3</v>
      </c>
      <c r="M117">
        <v>0</v>
      </c>
      <c r="N117">
        <v>15</v>
      </c>
    </row>
    <row r="118" spans="1:14" x14ac:dyDescent="0.2">
      <c r="A118" s="146"/>
      <c r="B118" s="146"/>
      <c r="C118" s="146"/>
      <c r="L118">
        <v>3</v>
      </c>
      <c r="M118">
        <v>0</v>
      </c>
      <c r="N118">
        <v>30</v>
      </c>
    </row>
    <row r="119" spans="1:14" x14ac:dyDescent="0.2">
      <c r="A119" s="146"/>
      <c r="B119" s="146"/>
      <c r="C119" s="146"/>
      <c r="L119">
        <v>3</v>
      </c>
      <c r="M119">
        <v>0</v>
      </c>
      <c r="N119">
        <v>60</v>
      </c>
    </row>
    <row r="120" spans="1:14" x14ac:dyDescent="0.2">
      <c r="A120" s="146"/>
      <c r="B120" s="146"/>
      <c r="C120" s="146"/>
      <c r="F120" t="s">
        <v>291</v>
      </c>
      <c r="L120">
        <v>3</v>
      </c>
      <c r="M120">
        <v>5</v>
      </c>
      <c r="N120">
        <v>10</v>
      </c>
    </row>
    <row r="121" spans="1:14" x14ac:dyDescent="0.2">
      <c r="A121" s="146"/>
      <c r="B121" s="146"/>
      <c r="C121" s="146"/>
      <c r="L121">
        <v>3</v>
      </c>
      <c r="M121">
        <v>10</v>
      </c>
      <c r="N121">
        <v>5</v>
      </c>
    </row>
    <row r="122" spans="1:14" x14ac:dyDescent="0.2">
      <c r="A122" s="146"/>
      <c r="B122" s="146"/>
      <c r="C122" s="146"/>
      <c r="L122">
        <v>3</v>
      </c>
      <c r="M122">
        <v>10</v>
      </c>
      <c r="N122">
        <v>10</v>
      </c>
    </row>
    <row r="123" spans="1:14" x14ac:dyDescent="0.2">
      <c r="A123" s="146"/>
      <c r="B123" s="146"/>
      <c r="C123" s="146"/>
      <c r="L123">
        <v>3</v>
      </c>
      <c r="M123">
        <v>15</v>
      </c>
      <c r="N123">
        <v>15</v>
      </c>
    </row>
    <row r="124" spans="1:14" x14ac:dyDescent="0.2">
      <c r="A124" s="146"/>
      <c r="B124" s="146"/>
      <c r="C124" s="146"/>
      <c r="L124">
        <v>3</v>
      </c>
      <c r="M124">
        <v>15</v>
      </c>
      <c r="N124">
        <v>30</v>
      </c>
    </row>
    <row r="125" spans="1:14" x14ac:dyDescent="0.2">
      <c r="A125" s="146"/>
      <c r="B125" s="146"/>
      <c r="C125" s="146"/>
      <c r="L125">
        <v>3</v>
      </c>
      <c r="M125">
        <v>30</v>
      </c>
      <c r="N125">
        <v>15</v>
      </c>
    </row>
    <row r="126" spans="1:14" x14ac:dyDescent="0.2">
      <c r="A126" s="146"/>
      <c r="B126" s="146"/>
      <c r="C126" s="146"/>
      <c r="L126">
        <v>3</v>
      </c>
      <c r="M126">
        <v>30</v>
      </c>
      <c r="N126">
        <v>30</v>
      </c>
    </row>
    <row r="127" spans="1:14" x14ac:dyDescent="0.2">
      <c r="A127" s="146"/>
      <c r="B127" s="146"/>
      <c r="C127" s="146"/>
      <c r="L127">
        <v>3</v>
      </c>
      <c r="M127">
        <v>45</v>
      </c>
      <c r="N127">
        <v>20</v>
      </c>
    </row>
    <row r="128" spans="1:14" x14ac:dyDescent="0.2">
      <c r="A128" s="146"/>
      <c r="B128" s="146"/>
      <c r="C128" s="146"/>
      <c r="F128" t="s">
        <v>290</v>
      </c>
      <c r="L128">
        <v>3</v>
      </c>
      <c r="M128">
        <v>45</v>
      </c>
      <c r="N128">
        <v>30</v>
      </c>
    </row>
    <row r="129" spans="1:14" x14ac:dyDescent="0.2">
      <c r="A129" s="146"/>
      <c r="B129" s="146"/>
      <c r="C129" s="146"/>
      <c r="L129">
        <v>3</v>
      </c>
      <c r="M129">
        <v>120</v>
      </c>
      <c r="N129">
        <v>30</v>
      </c>
    </row>
    <row r="130" spans="1:14" x14ac:dyDescent="0.2">
      <c r="A130" s="146"/>
      <c r="B130" s="146"/>
      <c r="C130" s="146"/>
      <c r="L130">
        <v>4</v>
      </c>
      <c r="M130">
        <v>0</v>
      </c>
      <c r="N130">
        <v>15</v>
      </c>
    </row>
    <row r="131" spans="1:14" x14ac:dyDescent="0.2">
      <c r="A131" s="146"/>
      <c r="B131" s="146"/>
      <c r="C131" s="146"/>
      <c r="L131">
        <v>4</v>
      </c>
      <c r="M131">
        <v>0</v>
      </c>
      <c r="N131">
        <v>30</v>
      </c>
    </row>
    <row r="132" spans="1:14" x14ac:dyDescent="0.2">
      <c r="A132" s="146"/>
      <c r="B132" s="146"/>
      <c r="C132" s="146"/>
      <c r="L132">
        <v>4</v>
      </c>
      <c r="M132">
        <v>5</v>
      </c>
      <c r="N132">
        <v>5</v>
      </c>
    </row>
    <row r="133" spans="1:14" x14ac:dyDescent="0.2">
      <c r="A133" s="146"/>
      <c r="B133" s="146"/>
      <c r="C133" s="146"/>
      <c r="L133">
        <v>4</v>
      </c>
      <c r="M133">
        <v>15</v>
      </c>
      <c r="N133">
        <v>30</v>
      </c>
    </row>
    <row r="134" spans="1:14" x14ac:dyDescent="0.2">
      <c r="A134" s="146"/>
      <c r="B134" s="146"/>
      <c r="C134" s="146"/>
      <c r="L134">
        <v>4</v>
      </c>
      <c r="M134">
        <v>15</v>
      </c>
      <c r="N134">
        <v>20</v>
      </c>
    </row>
    <row r="135" spans="1:14" x14ac:dyDescent="0.2">
      <c r="A135" s="146"/>
      <c r="B135" s="146"/>
      <c r="C135" s="146"/>
      <c r="L135">
        <v>4</v>
      </c>
      <c r="M135">
        <v>30</v>
      </c>
      <c r="N135">
        <v>15</v>
      </c>
    </row>
    <row r="136" spans="1:14" x14ac:dyDescent="0.2">
      <c r="A136" s="146"/>
      <c r="B136" s="146"/>
      <c r="C136" s="146"/>
      <c r="L136">
        <v>4</v>
      </c>
      <c r="M136">
        <v>30</v>
      </c>
      <c r="N136">
        <v>30</v>
      </c>
    </row>
    <row r="137" spans="1:14" x14ac:dyDescent="0.2">
      <c r="A137" s="146"/>
      <c r="B137" s="146"/>
      <c r="C137" s="146"/>
      <c r="L137">
        <v>4</v>
      </c>
      <c r="M137">
        <v>60</v>
      </c>
      <c r="N137">
        <v>30</v>
      </c>
    </row>
    <row r="138" spans="1:14" x14ac:dyDescent="0.2">
      <c r="A138" s="146"/>
      <c r="B138" s="146"/>
      <c r="C138" s="146"/>
      <c r="F138" t="s">
        <v>292</v>
      </c>
      <c r="L138">
        <v>5</v>
      </c>
      <c r="M138">
        <v>0</v>
      </c>
      <c r="N138">
        <v>30</v>
      </c>
    </row>
    <row r="139" spans="1:14" x14ac:dyDescent="0.2">
      <c r="A139" s="146"/>
      <c r="B139" s="146"/>
      <c r="C139" s="146"/>
      <c r="L139">
        <v>5</v>
      </c>
      <c r="M139">
        <v>5</v>
      </c>
      <c r="N139">
        <v>5</v>
      </c>
    </row>
    <row r="140" spans="1:14" x14ac:dyDescent="0.2">
      <c r="A140" s="146"/>
      <c r="B140" s="146"/>
      <c r="C140" s="146"/>
      <c r="L140">
        <v>5</v>
      </c>
      <c r="M140">
        <v>15</v>
      </c>
      <c r="N140">
        <v>30</v>
      </c>
    </row>
    <row r="141" spans="1:14" x14ac:dyDescent="0.2">
      <c r="A141" s="146"/>
      <c r="B141" s="146"/>
      <c r="C141" s="146"/>
      <c r="L141">
        <v>5</v>
      </c>
      <c r="M141">
        <v>30</v>
      </c>
      <c r="N141">
        <v>30</v>
      </c>
    </row>
    <row r="142" spans="1:14" x14ac:dyDescent="0.2">
      <c r="A142" s="146"/>
      <c r="B142" s="146"/>
      <c r="C142" s="146"/>
      <c r="L142">
        <v>5</v>
      </c>
      <c r="M142">
        <v>60</v>
      </c>
      <c r="N142">
        <v>30</v>
      </c>
    </row>
    <row r="143" spans="1:14" x14ac:dyDescent="0.2">
      <c r="A143" s="146"/>
      <c r="B143" s="146"/>
      <c r="C143" s="146"/>
      <c r="L143">
        <v>6</v>
      </c>
      <c r="M143">
        <v>15</v>
      </c>
      <c r="N143">
        <v>30</v>
      </c>
    </row>
    <row r="144" spans="1:14" x14ac:dyDescent="0.2">
      <c r="A144" s="146"/>
      <c r="B144" s="146"/>
      <c r="C144" s="146"/>
      <c r="L144">
        <v>6</v>
      </c>
      <c r="M144">
        <v>30</v>
      </c>
      <c r="N144">
        <v>30</v>
      </c>
    </row>
    <row r="145" spans="1:14" x14ac:dyDescent="0.2">
      <c r="A145" s="146"/>
      <c r="B145" s="146"/>
      <c r="C145" s="146"/>
      <c r="L145">
        <v>6</v>
      </c>
      <c r="M145">
        <v>120</v>
      </c>
      <c r="N145">
        <v>30</v>
      </c>
    </row>
    <row r="146" spans="1:14" x14ac:dyDescent="0.2">
      <c r="A146" s="146"/>
      <c r="B146" s="146"/>
      <c r="C146" s="146"/>
      <c r="L146">
        <v>7</v>
      </c>
      <c r="M146">
        <v>0</v>
      </c>
      <c r="N146">
        <v>30</v>
      </c>
    </row>
    <row r="147" spans="1:14" x14ac:dyDescent="0.2">
      <c r="L147">
        <v>7</v>
      </c>
      <c r="M147">
        <v>15</v>
      </c>
      <c r="N147">
        <v>30</v>
      </c>
    </row>
    <row r="148" spans="1:14" x14ac:dyDescent="0.2">
      <c r="L148">
        <v>8</v>
      </c>
      <c r="M148">
        <v>0</v>
      </c>
      <c r="N148">
        <v>30</v>
      </c>
    </row>
    <row r="149" spans="1:14" x14ac:dyDescent="0.2">
      <c r="L149">
        <v>8</v>
      </c>
      <c r="M149">
        <v>30</v>
      </c>
      <c r="N149">
        <v>30</v>
      </c>
    </row>
    <row r="150" spans="1:14" x14ac:dyDescent="0.2">
      <c r="L150">
        <v>9</v>
      </c>
      <c r="M150">
        <v>30</v>
      </c>
      <c r="N150">
        <v>30</v>
      </c>
    </row>
  </sheetData>
  <sortState ref="A87:A96">
    <sortCondition ref="A87"/>
  </sortState>
  <mergeCells count="18">
    <mergeCell ref="Z18:AB18"/>
    <mergeCell ref="Z10:AB10"/>
    <mergeCell ref="Z4:AB4"/>
    <mergeCell ref="Z5:AB5"/>
    <mergeCell ref="Z6:AB6"/>
    <mergeCell ref="Z8:AB8"/>
    <mergeCell ref="Z9:AB9"/>
    <mergeCell ref="Z12:AB12"/>
    <mergeCell ref="Z13:AB13"/>
    <mergeCell ref="Z14:AB14"/>
    <mergeCell ref="Z16:AB16"/>
    <mergeCell ref="Z17:AB17"/>
    <mergeCell ref="Z24:AB24"/>
    <mergeCell ref="Z25:AB25"/>
    <mergeCell ref="Z26:AB26"/>
    <mergeCell ref="Z20:AB20"/>
    <mergeCell ref="Z21:AB21"/>
    <mergeCell ref="Z22:AB22"/>
  </mergeCells>
  <phoneticPr fontId="7" type="noConversion"/>
  <pageMargins left="0.74791666666666667" right="0.74791666666666667" top="0.98402777777777783" bottom="0.98402777777777783" header="0.51180555555555562" footer="0.51180555555555562"/>
  <pageSetup paperSize="9" scale="82" firstPageNumber="0" orientation="portrait" horizontalDpi="300" verticalDpi="300" r:id="rId1"/>
  <headerFooter alignWithMargins="0"/>
  <rowBreaks count="1" manualBreakCount="1">
    <brk id="56" max="27" man="1"/>
  </row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T356"/>
  <sheetViews>
    <sheetView showGridLines="0" zoomScale="90" zoomScaleNormal="90" workbookViewId="0">
      <pane ySplit="3" topLeftCell="A4" activePane="bottomLeft" state="frozen"/>
      <selection activeCell="A123" sqref="A123"/>
      <selection pane="bottomLeft" activeCell="I7" sqref="I7"/>
    </sheetView>
  </sheetViews>
  <sheetFormatPr defaultColWidth="9.140625" defaultRowHeight="12.75" x14ac:dyDescent="0.2"/>
  <cols>
    <col min="1" max="1" width="30.85546875" style="89" bestFit="1" customWidth="1"/>
    <col min="2" max="2" width="6.7109375" style="85" customWidth="1"/>
    <col min="3" max="3" width="32" style="85" bestFit="1" customWidth="1"/>
    <col min="4" max="4" width="19.28515625" style="85" customWidth="1"/>
    <col min="5" max="5" width="20.28515625" style="85" customWidth="1"/>
    <col min="6" max="6" width="18.7109375" style="85" bestFit="1" customWidth="1"/>
    <col min="7" max="7" width="8.85546875" style="83" bestFit="1" customWidth="1"/>
    <col min="8" max="8" width="14" style="83" bestFit="1" customWidth="1"/>
    <col min="9" max="9" width="13.85546875" style="67" bestFit="1" customWidth="1"/>
    <col min="10" max="10" width="10.42578125" style="67" bestFit="1" customWidth="1"/>
    <col min="11" max="18" width="9.140625" style="67"/>
    <col min="19" max="19" width="48.7109375" style="67" bestFit="1" customWidth="1"/>
    <col min="20" max="16384" width="9.140625" style="67"/>
  </cols>
  <sheetData>
    <row r="1" spans="1:20" s="68" customFormat="1" ht="35.25" customHeight="1" x14ac:dyDescent="0.2">
      <c r="A1" s="151" t="str">
        <f>VLOOKUP(Parametros!I3,$R$5:$T$19,3,0)</f>
        <v>Fonte: Kantar Ibope Media. TR Standard. Tabela de Programação - Grande Vitória - Ago/18 - Dados Individuais (Rat%). NOTA: Valores médios do período analisado. *Valores projetados pelo produto da audiência e população projetada Atlas de Cobertura Globo.</v>
      </c>
      <c r="B1" s="152"/>
      <c r="C1" s="151"/>
      <c r="D1" s="151"/>
      <c r="E1" s="151"/>
      <c r="F1" s="151"/>
      <c r="G1" s="153"/>
      <c r="H1" s="153"/>
    </row>
    <row r="2" spans="1:20" x14ac:dyDescent="0.2">
      <c r="A2" s="149">
        <v>1</v>
      </c>
      <c r="B2" s="150">
        <v>2</v>
      </c>
      <c r="C2" s="150">
        <v>3</v>
      </c>
      <c r="D2" s="149">
        <v>4</v>
      </c>
      <c r="E2" s="150">
        <v>5</v>
      </c>
      <c r="F2" s="150">
        <v>6</v>
      </c>
      <c r="G2" s="149">
        <v>7</v>
      </c>
      <c r="H2" s="150">
        <v>8</v>
      </c>
    </row>
    <row r="3" spans="1:20" x14ac:dyDescent="0.2">
      <c r="B3" s="84" t="s">
        <v>234</v>
      </c>
      <c r="C3" s="154" t="s">
        <v>210</v>
      </c>
      <c r="D3" s="154" t="s">
        <v>242</v>
      </c>
      <c r="E3" s="154" t="s">
        <v>243</v>
      </c>
      <c r="F3" s="155" t="s">
        <v>244</v>
      </c>
      <c r="G3" s="80" t="s">
        <v>232</v>
      </c>
      <c r="H3" s="80" t="s">
        <v>233</v>
      </c>
    </row>
    <row r="4" spans="1:20" x14ac:dyDescent="0.2">
      <c r="A4" s="165" t="str">
        <f>CONCATENATE(C4,B4)</f>
        <v>ALB GRANDE FAMILIAVIT</v>
      </c>
      <c r="B4" s="157" t="s">
        <v>204</v>
      </c>
      <c r="C4" s="390" t="s">
        <v>497</v>
      </c>
      <c r="D4" s="391">
        <v>8.9700000000000006</v>
      </c>
      <c r="E4" s="391">
        <v>19.600000000000001</v>
      </c>
      <c r="F4" s="391">
        <v>11.94</v>
      </c>
      <c r="G4" s="81">
        <f>IF(ISERROR(D4/F4*100),"",D4/F4*100)</f>
        <v>75.125628140703526</v>
      </c>
      <c r="H4" s="82">
        <f>$I$4*(F4/100)</f>
        <v>172626.4902</v>
      </c>
      <c r="I4" s="186">
        <v>1445783</v>
      </c>
    </row>
    <row r="5" spans="1:20" x14ac:dyDescent="0.2">
      <c r="A5" s="165" t="str">
        <f t="shared" ref="A5:A58" si="0">CONCATENATE(C5,B5)</f>
        <v>ALTAS HORASVIT</v>
      </c>
      <c r="B5" s="157" t="s">
        <v>204</v>
      </c>
      <c r="C5" s="390" t="s">
        <v>128</v>
      </c>
      <c r="D5" s="392">
        <v>6.81</v>
      </c>
      <c r="E5" s="392">
        <v>13.98</v>
      </c>
      <c r="F5" s="392">
        <v>15.11</v>
      </c>
      <c r="G5" s="81">
        <f t="shared" ref="G5:G53" si="1">IF(ISERROR(D5/F5*100),"",D5/F5*100)</f>
        <v>45.069490403706155</v>
      </c>
      <c r="H5" s="82">
        <f t="shared" ref="H5:H68" si="2">$I$4*(F5/100)</f>
        <v>218457.81129999997</v>
      </c>
      <c r="R5" s="67">
        <v>1</v>
      </c>
      <c r="S5" s="67" t="s">
        <v>2</v>
      </c>
      <c r="T5" s="67" t="s">
        <v>303</v>
      </c>
    </row>
    <row r="6" spans="1:20" x14ac:dyDescent="0.2">
      <c r="A6" s="165" t="str">
        <f t="shared" si="0"/>
        <v>AUTO ESPORTEVIT</v>
      </c>
      <c r="B6" s="157" t="s">
        <v>204</v>
      </c>
      <c r="C6" s="390" t="s">
        <v>139</v>
      </c>
      <c r="D6" s="391">
        <v>8.11</v>
      </c>
      <c r="E6" s="391">
        <v>14.99</v>
      </c>
      <c r="F6" s="391">
        <v>8.49</v>
      </c>
      <c r="G6" s="81">
        <f t="shared" si="1"/>
        <v>95.524146054181386</v>
      </c>
      <c r="H6" s="82">
        <f t="shared" si="2"/>
        <v>122746.9767</v>
      </c>
      <c r="R6" s="67">
        <v>2</v>
      </c>
      <c r="S6" s="67" t="s">
        <v>6</v>
      </c>
      <c r="T6" s="67" t="s">
        <v>283</v>
      </c>
    </row>
    <row r="7" spans="1:20" x14ac:dyDescent="0.2">
      <c r="A7" s="165" t="str">
        <f t="shared" si="0"/>
        <v>AUTOMOBILISMO MADVIT</v>
      </c>
      <c r="B7" s="157" t="s">
        <v>204</v>
      </c>
      <c r="C7" s="390" t="s">
        <v>498</v>
      </c>
      <c r="D7" s="392">
        <v>0.5</v>
      </c>
      <c r="E7" s="392">
        <v>1.47</v>
      </c>
      <c r="F7" s="392">
        <v>0.81</v>
      </c>
      <c r="G7" s="81">
        <f t="shared" si="1"/>
        <v>61.728395061728392</v>
      </c>
      <c r="H7" s="82">
        <f t="shared" si="2"/>
        <v>11710.842300000002</v>
      </c>
      <c r="R7" s="67">
        <v>3</v>
      </c>
      <c r="S7" s="67" t="s">
        <v>9</v>
      </c>
      <c r="T7" s="67" t="s">
        <v>284</v>
      </c>
    </row>
    <row r="8" spans="1:20" x14ac:dyDescent="0.2">
      <c r="A8" s="165" t="str">
        <f t="shared" si="0"/>
        <v>BIG BROTHER BRASILVIT</v>
      </c>
      <c r="B8" s="157" t="s">
        <v>204</v>
      </c>
      <c r="C8" s="390" t="s">
        <v>422</v>
      </c>
      <c r="D8" s="391">
        <v>16.149999999999999</v>
      </c>
      <c r="E8" s="391">
        <v>28.34</v>
      </c>
      <c r="F8" s="391">
        <v>22.45</v>
      </c>
      <c r="G8" s="81">
        <f t="shared" si="1"/>
        <v>71.937639198218264</v>
      </c>
      <c r="H8" s="82">
        <f t="shared" si="2"/>
        <v>324578.28350000002</v>
      </c>
      <c r="R8" s="67">
        <v>4</v>
      </c>
      <c r="S8" s="67" t="s">
        <v>289</v>
      </c>
      <c r="T8" s="67" t="s">
        <v>285</v>
      </c>
    </row>
    <row r="9" spans="1:20" x14ac:dyDescent="0.2">
      <c r="A9" s="165" t="str">
        <f t="shared" si="0"/>
        <v>BIG BROTHER BRASIL VESVIT</v>
      </c>
      <c r="B9" s="157" t="s">
        <v>204</v>
      </c>
      <c r="C9" s="390" t="s">
        <v>499</v>
      </c>
      <c r="D9" s="392">
        <v>10.82</v>
      </c>
      <c r="E9" s="392">
        <v>22.39</v>
      </c>
      <c r="F9" s="392">
        <v>12.41</v>
      </c>
      <c r="G9" s="81">
        <f t="shared" si="1"/>
        <v>87.187751813053993</v>
      </c>
      <c r="H9" s="82">
        <f t="shared" si="2"/>
        <v>179421.6703</v>
      </c>
      <c r="R9" s="67">
        <v>5</v>
      </c>
      <c r="S9" s="67" t="s">
        <v>13</v>
      </c>
      <c r="T9" s="67" t="s">
        <v>304</v>
      </c>
    </row>
    <row r="10" spans="1:20" x14ac:dyDescent="0.2">
      <c r="A10" s="165" t="str">
        <f t="shared" si="0"/>
        <v>BOM DIA BRASILVIT</v>
      </c>
      <c r="B10" s="157" t="s">
        <v>204</v>
      </c>
      <c r="C10" s="390" t="s">
        <v>97</v>
      </c>
      <c r="D10" s="391">
        <v>5.36</v>
      </c>
      <c r="E10" s="391">
        <v>12.03</v>
      </c>
      <c r="F10" s="391">
        <v>6.7</v>
      </c>
      <c r="G10" s="81">
        <f t="shared" si="1"/>
        <v>80</v>
      </c>
      <c r="H10" s="82">
        <f t="shared" si="2"/>
        <v>96867.46100000001</v>
      </c>
      <c r="R10" s="67">
        <v>6</v>
      </c>
      <c r="S10" s="67" t="s">
        <v>17</v>
      </c>
      <c r="T10" s="67" t="s">
        <v>305</v>
      </c>
    </row>
    <row r="11" spans="1:20" x14ac:dyDescent="0.2">
      <c r="A11" s="165" t="str">
        <f t="shared" si="0"/>
        <v>BOM DIA PRACA ANTVIT</v>
      </c>
      <c r="B11" s="157" t="s">
        <v>204</v>
      </c>
      <c r="C11" s="390" t="s">
        <v>500</v>
      </c>
      <c r="D11" s="392">
        <v>2.8</v>
      </c>
      <c r="E11" s="392">
        <v>5.89</v>
      </c>
      <c r="F11" s="392">
        <v>2.8</v>
      </c>
      <c r="G11" s="81">
        <f t="shared" si="1"/>
        <v>100</v>
      </c>
      <c r="H11" s="82">
        <f t="shared" si="2"/>
        <v>40481.923999999999</v>
      </c>
      <c r="R11" s="67">
        <v>7</v>
      </c>
      <c r="S11" s="67" t="s">
        <v>20</v>
      </c>
      <c r="T11" s="67" t="s">
        <v>306</v>
      </c>
    </row>
    <row r="12" spans="1:20" x14ac:dyDescent="0.2">
      <c r="A12" s="165" t="str">
        <f t="shared" si="0"/>
        <v>BOM DIA RIOVIT</v>
      </c>
      <c r="B12" s="157" t="s">
        <v>204</v>
      </c>
      <c r="C12" s="390" t="s">
        <v>367</v>
      </c>
      <c r="D12" s="391">
        <v>6.34</v>
      </c>
      <c r="E12" s="391">
        <v>14.12</v>
      </c>
      <c r="F12" s="391">
        <v>8.9600000000000009</v>
      </c>
      <c r="G12" s="81">
        <f t="shared" si="1"/>
        <v>70.758928571428555</v>
      </c>
      <c r="H12" s="82">
        <f t="shared" si="2"/>
        <v>129542.15680000001</v>
      </c>
      <c r="R12" s="67">
        <v>8</v>
      </c>
      <c r="S12" s="67" t="s">
        <v>23</v>
      </c>
      <c r="T12" s="67" t="s">
        <v>286</v>
      </c>
    </row>
    <row r="13" spans="1:20" x14ac:dyDescent="0.2">
      <c r="A13" s="165" t="str">
        <f t="shared" si="0"/>
        <v>BOM DIA RIO MATVIT</v>
      </c>
      <c r="B13" s="157" t="s">
        <v>204</v>
      </c>
      <c r="C13" s="390" t="s">
        <v>501</v>
      </c>
      <c r="D13" s="392">
        <v>7.25</v>
      </c>
      <c r="E13" s="392">
        <v>17.510000000000002</v>
      </c>
      <c r="F13" s="392">
        <v>14.03</v>
      </c>
      <c r="G13" s="81">
        <f t="shared" si="1"/>
        <v>51.674982181040633</v>
      </c>
      <c r="H13" s="82">
        <f t="shared" si="2"/>
        <v>202843.35489999998</v>
      </c>
      <c r="R13" s="67">
        <v>9</v>
      </c>
      <c r="S13" s="67" t="s">
        <v>26</v>
      </c>
      <c r="T13" s="67" t="s">
        <v>287</v>
      </c>
    </row>
    <row r="14" spans="1:20" x14ac:dyDescent="0.2">
      <c r="A14" s="165" t="str">
        <f t="shared" si="0"/>
        <v>CALDEIRAO DO HUCKVIT</v>
      </c>
      <c r="B14" s="157" t="s">
        <v>204</v>
      </c>
      <c r="C14" s="390" t="s">
        <v>186</v>
      </c>
      <c r="D14" s="391">
        <v>13.08</v>
      </c>
      <c r="E14" s="391">
        <v>27.98</v>
      </c>
      <c r="F14" s="391">
        <v>22.79</v>
      </c>
      <c r="G14" s="81">
        <f t="shared" si="1"/>
        <v>57.393593681439228</v>
      </c>
      <c r="H14" s="82">
        <f t="shared" si="2"/>
        <v>329493.94569999998</v>
      </c>
      <c r="R14" s="67">
        <v>10</v>
      </c>
      <c r="S14" s="67" t="s">
        <v>29</v>
      </c>
      <c r="T14" s="67" t="s">
        <v>288</v>
      </c>
    </row>
    <row r="15" spans="1:20" x14ac:dyDescent="0.2">
      <c r="A15" s="165" t="str">
        <f t="shared" si="0"/>
        <v>COMO SERAVIT</v>
      </c>
      <c r="B15" s="157" t="s">
        <v>204</v>
      </c>
      <c r="C15" s="390" t="s">
        <v>235</v>
      </c>
      <c r="D15" s="392">
        <v>2.3199999999999998</v>
      </c>
      <c r="E15" s="392">
        <v>4.42</v>
      </c>
      <c r="F15" s="392">
        <v>3.34</v>
      </c>
      <c r="G15" s="81">
        <f t="shared" si="1"/>
        <v>69.461077844311376</v>
      </c>
      <c r="H15" s="82">
        <f t="shared" si="2"/>
        <v>48289.152199999997</v>
      </c>
      <c r="R15" s="67">
        <v>11</v>
      </c>
      <c r="S15" s="67" t="s">
        <v>32</v>
      </c>
      <c r="T15" s="67" t="s">
        <v>307</v>
      </c>
    </row>
    <row r="16" spans="1:20" x14ac:dyDescent="0.2">
      <c r="A16" s="165" t="str">
        <f t="shared" si="0"/>
        <v>CONVERSA COM BIALVIT</v>
      </c>
      <c r="B16" s="157" t="s">
        <v>204</v>
      </c>
      <c r="C16" s="390" t="s">
        <v>273</v>
      </c>
      <c r="D16" s="391">
        <v>1.53</v>
      </c>
      <c r="E16" s="391">
        <v>3.73</v>
      </c>
      <c r="F16" s="391">
        <v>2.33</v>
      </c>
      <c r="G16" s="81">
        <f t="shared" si="1"/>
        <v>65.665236051502134</v>
      </c>
      <c r="H16" s="82">
        <f t="shared" si="2"/>
        <v>33686.743900000001</v>
      </c>
      <c r="R16" s="67">
        <v>12</v>
      </c>
      <c r="S16" s="67" t="s">
        <v>35</v>
      </c>
      <c r="T16" s="67" t="s">
        <v>308</v>
      </c>
    </row>
    <row r="17" spans="1:20" x14ac:dyDescent="0.2">
      <c r="A17" s="165" t="str">
        <f t="shared" si="0"/>
        <v>CORUJAOVIT</v>
      </c>
      <c r="B17" s="157" t="s">
        <v>204</v>
      </c>
      <c r="C17" s="390" t="s">
        <v>208</v>
      </c>
      <c r="D17" s="392">
        <v>0.37</v>
      </c>
      <c r="E17" s="392">
        <v>1.1000000000000001</v>
      </c>
      <c r="F17" s="392">
        <v>0.55000000000000004</v>
      </c>
      <c r="G17" s="81">
        <f t="shared" si="1"/>
        <v>67.272727272727266</v>
      </c>
      <c r="H17" s="82">
        <f t="shared" si="2"/>
        <v>7951.8065000000006</v>
      </c>
      <c r="R17" s="67">
        <v>13</v>
      </c>
      <c r="S17" s="67" t="s">
        <v>37</v>
      </c>
      <c r="T17" s="67" t="s">
        <v>309</v>
      </c>
    </row>
    <row r="18" spans="1:20" x14ac:dyDescent="0.2">
      <c r="A18" s="165" t="str">
        <f t="shared" si="0"/>
        <v>CORUJAO CONTVIT</v>
      </c>
      <c r="B18" s="157" t="s">
        <v>204</v>
      </c>
      <c r="C18" s="390" t="s">
        <v>502</v>
      </c>
      <c r="D18" s="391">
        <v>2.06</v>
      </c>
      <c r="E18" s="391">
        <v>4.76</v>
      </c>
      <c r="F18" s="391">
        <v>2.06</v>
      </c>
      <c r="G18" s="81">
        <f t="shared" si="1"/>
        <v>100</v>
      </c>
      <c r="H18" s="82">
        <f t="shared" si="2"/>
        <v>29783.129799999999</v>
      </c>
      <c r="R18" s="67">
        <v>14</v>
      </c>
      <c r="S18" s="67" t="s">
        <v>39</v>
      </c>
      <c r="T18" s="67" t="s">
        <v>310</v>
      </c>
    </row>
    <row r="19" spans="1:20" x14ac:dyDescent="0.2">
      <c r="A19" s="165" t="str">
        <f t="shared" si="0"/>
        <v>DOMINGAO DO FAUSTAOVIT</v>
      </c>
      <c r="B19" s="157" t="s">
        <v>204</v>
      </c>
      <c r="C19" s="390" t="s">
        <v>187</v>
      </c>
      <c r="D19" s="392">
        <v>18.53</v>
      </c>
      <c r="E19" s="392">
        <v>32.26</v>
      </c>
      <c r="F19" s="392">
        <v>29.63</v>
      </c>
      <c r="G19" s="81">
        <f t="shared" si="1"/>
        <v>62.537968275396558</v>
      </c>
      <c r="H19" s="82">
        <f t="shared" si="2"/>
        <v>428385.50290000002</v>
      </c>
      <c r="R19" s="67">
        <v>15</v>
      </c>
      <c r="S19" s="67" t="s">
        <v>41</v>
      </c>
      <c r="T19" s="67" t="s">
        <v>311</v>
      </c>
    </row>
    <row r="20" spans="1:20" x14ac:dyDescent="0.2">
      <c r="A20" s="165" t="str">
        <f t="shared" si="0"/>
        <v>DOMINGO MAIORVIT</v>
      </c>
      <c r="B20" s="157" t="s">
        <v>204</v>
      </c>
      <c r="C20" s="390" t="s">
        <v>138</v>
      </c>
      <c r="D20" s="391">
        <v>3.8</v>
      </c>
      <c r="E20" s="391">
        <v>8</v>
      </c>
      <c r="F20" s="391">
        <v>10.43</v>
      </c>
      <c r="G20" s="81">
        <f t="shared" si="1"/>
        <v>36.433365292425698</v>
      </c>
      <c r="H20" s="82">
        <f t="shared" si="2"/>
        <v>150795.16690000001</v>
      </c>
    </row>
    <row r="21" spans="1:20" x14ac:dyDescent="0.2">
      <c r="A21" s="165" t="str">
        <f t="shared" si="0"/>
        <v>E DE CASAVIT</v>
      </c>
      <c r="B21" s="157" t="s">
        <v>204</v>
      </c>
      <c r="C21" s="390" t="s">
        <v>260</v>
      </c>
      <c r="D21" s="392">
        <v>6.64</v>
      </c>
      <c r="E21" s="392">
        <v>14.86</v>
      </c>
      <c r="F21" s="392">
        <v>9.14</v>
      </c>
      <c r="G21" s="81">
        <f t="shared" si="1"/>
        <v>72.647702407002186</v>
      </c>
      <c r="H21" s="82">
        <f t="shared" si="2"/>
        <v>132144.5662</v>
      </c>
    </row>
    <row r="22" spans="1:20" x14ac:dyDescent="0.2">
      <c r="A22" s="165" t="str">
        <f t="shared" si="0"/>
        <v>EMPREENDERVIT</v>
      </c>
      <c r="B22" s="157" t="s">
        <v>204</v>
      </c>
      <c r="C22" s="390" t="s">
        <v>412</v>
      </c>
      <c r="D22" s="391">
        <v>3.34</v>
      </c>
      <c r="E22" s="391">
        <v>8.7799999999999994</v>
      </c>
      <c r="F22" s="391">
        <v>3.6</v>
      </c>
      <c r="G22" s="81">
        <f t="shared" si="1"/>
        <v>92.777777777777771</v>
      </c>
      <c r="H22" s="82">
        <f t="shared" si="2"/>
        <v>52048.188000000009</v>
      </c>
    </row>
    <row r="23" spans="1:20" x14ac:dyDescent="0.2">
      <c r="A23" s="165" t="str">
        <f t="shared" si="0"/>
        <v>ENCONTRO F BERNARDESVIT</v>
      </c>
      <c r="B23" s="157" t="s">
        <v>204</v>
      </c>
      <c r="C23" s="390" t="s">
        <v>188</v>
      </c>
      <c r="D23" s="392">
        <v>6.15</v>
      </c>
      <c r="E23" s="392">
        <v>13.41</v>
      </c>
      <c r="F23" s="392">
        <v>16.14</v>
      </c>
      <c r="G23" s="81">
        <f t="shared" si="1"/>
        <v>38.104089219330852</v>
      </c>
      <c r="H23" s="82">
        <f t="shared" si="2"/>
        <v>233349.37620000003</v>
      </c>
    </row>
    <row r="24" spans="1:20" x14ac:dyDescent="0.2">
      <c r="A24" s="165" t="str">
        <f t="shared" si="0"/>
        <v>ESPORTE ESPETACULARVIT</v>
      </c>
      <c r="B24" s="157" t="s">
        <v>204</v>
      </c>
      <c r="C24" s="390" t="s">
        <v>133</v>
      </c>
      <c r="D24" s="391">
        <v>10.26</v>
      </c>
      <c r="E24" s="391">
        <v>19.21</v>
      </c>
      <c r="F24" s="391">
        <v>18.100000000000001</v>
      </c>
      <c r="G24" s="81">
        <f t="shared" si="1"/>
        <v>56.68508287292817</v>
      </c>
      <c r="H24" s="82">
        <f t="shared" si="2"/>
        <v>261686.72300000003</v>
      </c>
    </row>
    <row r="25" spans="1:20" x14ac:dyDescent="0.2">
      <c r="A25" s="165" t="str">
        <f t="shared" si="0"/>
        <v>FANTASTICOVIT</v>
      </c>
      <c r="B25" s="157" t="s">
        <v>204</v>
      </c>
      <c r="C25" s="390" t="s">
        <v>189</v>
      </c>
      <c r="D25" s="392">
        <v>17.510000000000002</v>
      </c>
      <c r="E25" s="392">
        <v>31.34</v>
      </c>
      <c r="F25" s="392">
        <v>23.88</v>
      </c>
      <c r="G25" s="81">
        <f t="shared" si="1"/>
        <v>73.32495812395311</v>
      </c>
      <c r="H25" s="82">
        <f t="shared" si="2"/>
        <v>345252.9804</v>
      </c>
    </row>
    <row r="26" spans="1:20" x14ac:dyDescent="0.2">
      <c r="A26" s="165" t="str">
        <f t="shared" si="0"/>
        <v>FESTIVAL ZORRAVIT</v>
      </c>
      <c r="B26" s="157" t="s">
        <v>204</v>
      </c>
      <c r="C26" s="390" t="s">
        <v>503</v>
      </c>
      <c r="D26" s="391">
        <v>4.5</v>
      </c>
      <c r="E26" s="391">
        <v>9.26</v>
      </c>
      <c r="F26" s="391">
        <v>6.05</v>
      </c>
      <c r="G26" s="81">
        <f t="shared" si="1"/>
        <v>74.380165289256212</v>
      </c>
      <c r="H26" s="82">
        <f t="shared" si="2"/>
        <v>87469.871499999994</v>
      </c>
    </row>
    <row r="27" spans="1:20" x14ac:dyDescent="0.2">
      <c r="A27" s="165" t="str">
        <f t="shared" si="0"/>
        <v>FLASH JORNALISMO GLOB VIVO NOTVIT</v>
      </c>
      <c r="B27" s="157" t="s">
        <v>204</v>
      </c>
      <c r="C27" s="390" t="s">
        <v>504</v>
      </c>
      <c r="D27" s="392">
        <v>20.79</v>
      </c>
      <c r="E27" s="392">
        <v>37.11</v>
      </c>
      <c r="F27" s="392">
        <v>20.79</v>
      </c>
      <c r="G27" s="81">
        <f t="shared" si="1"/>
        <v>100</v>
      </c>
      <c r="H27" s="82">
        <f t="shared" si="2"/>
        <v>300578.28570000001</v>
      </c>
    </row>
    <row r="28" spans="1:20" x14ac:dyDescent="0.2">
      <c r="A28" s="165" t="str">
        <f t="shared" si="0"/>
        <v>FLASH JORNALISMO GLOB VIVO VESVIT</v>
      </c>
      <c r="B28" s="157" t="s">
        <v>204</v>
      </c>
      <c r="C28" s="390" t="s">
        <v>505</v>
      </c>
      <c r="D28" s="391">
        <v>9.51</v>
      </c>
      <c r="E28" s="391">
        <v>20.89</v>
      </c>
      <c r="F28" s="391">
        <v>9.51</v>
      </c>
      <c r="G28" s="81">
        <f t="shared" si="1"/>
        <v>100</v>
      </c>
      <c r="H28" s="82">
        <f t="shared" si="2"/>
        <v>137493.9633</v>
      </c>
    </row>
    <row r="29" spans="1:20" x14ac:dyDescent="0.2">
      <c r="A29" s="165" t="str">
        <f t="shared" si="0"/>
        <v>FUTEBOL QAVIT</v>
      </c>
      <c r="B29" s="157" t="s">
        <v>204</v>
      </c>
      <c r="C29" s="390" t="s">
        <v>190</v>
      </c>
      <c r="D29" s="392">
        <v>22.87</v>
      </c>
      <c r="E29" s="392">
        <v>39.97</v>
      </c>
      <c r="F29" s="392">
        <v>33.159999999999997</v>
      </c>
      <c r="G29" s="81">
        <f t="shared" si="1"/>
        <v>68.968636911942099</v>
      </c>
      <c r="H29" s="82">
        <f t="shared" si="2"/>
        <v>479421.64279999991</v>
      </c>
    </row>
    <row r="30" spans="1:20" x14ac:dyDescent="0.2">
      <c r="A30" s="165" t="str">
        <f t="shared" si="0"/>
        <v>FUTEBOL REGIONAL VESVIT</v>
      </c>
      <c r="B30" s="157" t="s">
        <v>204</v>
      </c>
      <c r="C30" s="390" t="s">
        <v>506</v>
      </c>
      <c r="D30" s="391">
        <v>20.47</v>
      </c>
      <c r="E30" s="391">
        <v>38.19</v>
      </c>
      <c r="F30" s="391">
        <v>31.44</v>
      </c>
      <c r="G30" s="81">
        <f t="shared" si="1"/>
        <v>65.108142493638667</v>
      </c>
      <c r="H30" s="82">
        <f t="shared" si="2"/>
        <v>454554.1752</v>
      </c>
    </row>
    <row r="31" spans="1:20" x14ac:dyDescent="0.2">
      <c r="A31" s="165" t="str">
        <f t="shared" si="0"/>
        <v>GLOBO COMUNIDADEVIT</v>
      </c>
      <c r="B31" s="157" t="s">
        <v>204</v>
      </c>
      <c r="C31" s="390" t="s">
        <v>391</v>
      </c>
      <c r="D31" s="392">
        <v>5.64</v>
      </c>
      <c r="E31" s="392">
        <v>11.69</v>
      </c>
      <c r="F31" s="392">
        <v>5.64</v>
      </c>
      <c r="G31" s="81">
        <f t="shared" si="1"/>
        <v>100</v>
      </c>
      <c r="H31" s="82">
        <f t="shared" si="2"/>
        <v>81542.161200000002</v>
      </c>
    </row>
    <row r="32" spans="1:20" x14ac:dyDescent="0.2">
      <c r="A32" s="165" t="str">
        <f t="shared" si="0"/>
        <v>GLOBO ESPORTEVIT</v>
      </c>
      <c r="B32" s="157" t="s">
        <v>204</v>
      </c>
      <c r="C32" s="390" t="s">
        <v>101</v>
      </c>
      <c r="D32" s="391">
        <v>13.75</v>
      </c>
      <c r="E32" s="391">
        <v>30.75</v>
      </c>
      <c r="F32" s="391">
        <v>16.22</v>
      </c>
      <c r="G32" s="81">
        <f t="shared" si="1"/>
        <v>84.771886559802724</v>
      </c>
      <c r="H32" s="82">
        <f t="shared" si="2"/>
        <v>234506.00259999998</v>
      </c>
    </row>
    <row r="33" spans="1:8" x14ac:dyDescent="0.2">
      <c r="A33" s="165" t="str">
        <f t="shared" si="0"/>
        <v>GLOBO REPORTERVIT</v>
      </c>
      <c r="B33" s="157" t="s">
        <v>204</v>
      </c>
      <c r="C33" s="390" t="s">
        <v>192</v>
      </c>
      <c r="D33" s="392">
        <v>4.21</v>
      </c>
      <c r="E33" s="392">
        <v>8.4499999999999993</v>
      </c>
      <c r="F33" s="392">
        <v>11.9</v>
      </c>
      <c r="G33" s="81">
        <f t="shared" si="1"/>
        <v>35.378151260504197</v>
      </c>
      <c r="H33" s="82">
        <f t="shared" si="2"/>
        <v>172048.17700000003</v>
      </c>
    </row>
    <row r="34" spans="1:8" x14ac:dyDescent="0.2">
      <c r="A34" s="165" t="str">
        <f t="shared" si="0"/>
        <v>GLOBO RURAL DMVIT</v>
      </c>
      <c r="B34" s="157" t="s">
        <v>204</v>
      </c>
      <c r="C34" s="390" t="s">
        <v>193</v>
      </c>
      <c r="D34" s="391">
        <v>7.86</v>
      </c>
      <c r="E34" s="391">
        <v>15.44</v>
      </c>
      <c r="F34" s="391">
        <v>10.55</v>
      </c>
      <c r="G34" s="81">
        <f t="shared" si="1"/>
        <v>74.502369668246445</v>
      </c>
      <c r="H34" s="82">
        <f t="shared" si="2"/>
        <v>152530.10650000002</v>
      </c>
    </row>
    <row r="35" spans="1:8" x14ac:dyDescent="0.2">
      <c r="A35" s="165" t="str">
        <f t="shared" si="0"/>
        <v>HORA UMVIT</v>
      </c>
      <c r="B35" s="157" t="s">
        <v>204</v>
      </c>
      <c r="C35" s="390" t="s">
        <v>238</v>
      </c>
      <c r="D35" s="392">
        <v>1.41</v>
      </c>
      <c r="E35" s="392">
        <v>3.35</v>
      </c>
      <c r="F35" s="392">
        <v>2.44</v>
      </c>
      <c r="G35" s="81">
        <f t="shared" si="1"/>
        <v>57.786885245901644</v>
      </c>
      <c r="H35" s="82">
        <f t="shared" si="2"/>
        <v>35277.105199999998</v>
      </c>
    </row>
    <row r="36" spans="1:8" x14ac:dyDescent="0.2">
      <c r="A36" s="165" t="str">
        <f t="shared" si="0"/>
        <v>HORA UM CONTVIT</v>
      </c>
      <c r="B36" s="157" t="s">
        <v>204</v>
      </c>
      <c r="C36" s="390" t="s">
        <v>264</v>
      </c>
      <c r="D36" s="391">
        <v>6.31</v>
      </c>
      <c r="E36" s="391">
        <v>15.27</v>
      </c>
      <c r="F36" s="391">
        <v>6.31</v>
      </c>
      <c r="G36" s="81">
        <f t="shared" si="1"/>
        <v>100</v>
      </c>
      <c r="H36" s="82">
        <f t="shared" si="2"/>
        <v>91228.907299999992</v>
      </c>
    </row>
    <row r="37" spans="1:8" x14ac:dyDescent="0.2">
      <c r="A37" s="165" t="str">
        <f t="shared" si="0"/>
        <v>JORNAL DA GLOBOVIT</v>
      </c>
      <c r="B37" s="157" t="s">
        <v>204</v>
      </c>
      <c r="C37" s="390" t="s">
        <v>122</v>
      </c>
      <c r="D37" s="392">
        <v>2.63</v>
      </c>
      <c r="E37" s="392">
        <v>6.26</v>
      </c>
      <c r="F37" s="392">
        <v>3.08</v>
      </c>
      <c r="G37" s="81">
        <f t="shared" si="1"/>
        <v>85.389610389610382</v>
      </c>
      <c r="H37" s="82">
        <f t="shared" si="2"/>
        <v>44530.116399999999</v>
      </c>
    </row>
    <row r="38" spans="1:8" x14ac:dyDescent="0.2">
      <c r="A38" s="165" t="str">
        <f t="shared" si="0"/>
        <v>JORNAL HOJEVIT</v>
      </c>
      <c r="B38" s="157" t="s">
        <v>204</v>
      </c>
      <c r="C38" s="390" t="s">
        <v>103</v>
      </c>
      <c r="D38" s="391">
        <v>11.92</v>
      </c>
      <c r="E38" s="391">
        <v>27.73</v>
      </c>
      <c r="F38" s="391">
        <v>14.79</v>
      </c>
      <c r="G38" s="81">
        <f t="shared" si="1"/>
        <v>80.594996619337394</v>
      </c>
      <c r="H38" s="82">
        <f t="shared" si="2"/>
        <v>213831.3057</v>
      </c>
    </row>
    <row r="39" spans="1:8" x14ac:dyDescent="0.2">
      <c r="A39" s="165" t="str">
        <f t="shared" si="0"/>
        <v>JORNAL NACIONALVIT</v>
      </c>
      <c r="B39" s="157" t="s">
        <v>204</v>
      </c>
      <c r="C39" s="390" t="s">
        <v>112</v>
      </c>
      <c r="D39" s="392">
        <v>26.24</v>
      </c>
      <c r="E39" s="392">
        <v>46.49</v>
      </c>
      <c r="F39" s="392">
        <v>29.51</v>
      </c>
      <c r="G39" s="81">
        <f t="shared" si="1"/>
        <v>88.919010504913572</v>
      </c>
      <c r="H39" s="82">
        <f t="shared" si="2"/>
        <v>426650.56330000004</v>
      </c>
    </row>
    <row r="40" spans="1:8" x14ac:dyDescent="0.2">
      <c r="A40" s="165" t="str">
        <f t="shared" si="0"/>
        <v>LOLLAPALOOZA MEL MOMETOSVIT</v>
      </c>
      <c r="B40" s="157" t="s">
        <v>204</v>
      </c>
      <c r="C40" s="390" t="s">
        <v>507</v>
      </c>
      <c r="D40" s="391">
        <v>0.31</v>
      </c>
      <c r="E40" s="391">
        <v>0.9</v>
      </c>
      <c r="F40" s="391">
        <v>1.95</v>
      </c>
      <c r="G40" s="81">
        <f t="shared" si="1"/>
        <v>15.897435897435896</v>
      </c>
      <c r="H40" s="82">
        <f t="shared" si="2"/>
        <v>28192.768499999998</v>
      </c>
    </row>
    <row r="41" spans="1:8" x14ac:dyDescent="0.2">
      <c r="A41" s="165" t="str">
        <f t="shared" si="0"/>
        <v>MAIS VOCEVIT</v>
      </c>
      <c r="B41" s="157" t="s">
        <v>204</v>
      </c>
      <c r="C41" s="390" t="s">
        <v>194</v>
      </c>
      <c r="D41" s="392">
        <v>6.04</v>
      </c>
      <c r="E41" s="392">
        <v>13.06</v>
      </c>
      <c r="F41" s="392">
        <v>7.87</v>
      </c>
      <c r="G41" s="81">
        <f t="shared" si="1"/>
        <v>76.747141041931386</v>
      </c>
      <c r="H41" s="82">
        <f t="shared" si="2"/>
        <v>113783.12210000001</v>
      </c>
    </row>
    <row r="42" spans="1:8" x14ac:dyDescent="0.2">
      <c r="A42" s="165" t="str">
        <f t="shared" si="0"/>
        <v>MALHACAOVIT</v>
      </c>
      <c r="B42" s="157" t="s">
        <v>204</v>
      </c>
      <c r="C42" s="390" t="s">
        <v>195</v>
      </c>
      <c r="D42" s="391">
        <v>17.48</v>
      </c>
      <c r="E42" s="391">
        <v>32.36</v>
      </c>
      <c r="F42" s="391">
        <v>21.67</v>
      </c>
      <c r="G42" s="81">
        <f t="shared" si="1"/>
        <v>80.664513151822788</v>
      </c>
      <c r="H42" s="82">
        <f t="shared" si="2"/>
        <v>313301.17609999998</v>
      </c>
    </row>
    <row r="43" spans="1:8" x14ac:dyDescent="0.2">
      <c r="A43" s="165" t="str">
        <f t="shared" si="0"/>
        <v>MINISSERIEVIT</v>
      </c>
      <c r="B43" s="157" t="s">
        <v>204</v>
      </c>
      <c r="C43" s="390" t="s">
        <v>508</v>
      </c>
      <c r="D43" s="392">
        <v>18.3</v>
      </c>
      <c r="E43" s="392">
        <v>31.96</v>
      </c>
      <c r="F43" s="392">
        <v>22.31</v>
      </c>
      <c r="G43" s="81">
        <f t="shared" si="1"/>
        <v>82.02599731062304</v>
      </c>
      <c r="H43" s="82">
        <f t="shared" si="2"/>
        <v>322554.18729999999</v>
      </c>
    </row>
    <row r="44" spans="1:8" x14ac:dyDescent="0.2">
      <c r="A44" s="165" t="str">
        <f t="shared" si="0"/>
        <v>NOVELA IVIT</v>
      </c>
      <c r="B44" s="157" t="s">
        <v>204</v>
      </c>
      <c r="C44" s="390" t="s">
        <v>196</v>
      </c>
      <c r="D44" s="391">
        <v>20.57</v>
      </c>
      <c r="E44" s="391">
        <v>38.35</v>
      </c>
      <c r="F44" s="391">
        <v>24.04</v>
      </c>
      <c r="G44" s="81">
        <f t="shared" si="1"/>
        <v>85.565723793677208</v>
      </c>
      <c r="H44" s="82">
        <f t="shared" si="2"/>
        <v>347566.23320000002</v>
      </c>
    </row>
    <row r="45" spans="1:8" x14ac:dyDescent="0.2">
      <c r="A45" s="165" t="str">
        <f t="shared" si="0"/>
        <v>NOVELA IIVIT</v>
      </c>
      <c r="B45" s="157" t="s">
        <v>204</v>
      </c>
      <c r="C45" s="390" t="s">
        <v>197</v>
      </c>
      <c r="D45" s="392">
        <v>23.76</v>
      </c>
      <c r="E45" s="392">
        <v>44.02</v>
      </c>
      <c r="F45" s="392">
        <v>27.03</v>
      </c>
      <c r="G45" s="81">
        <f t="shared" si="1"/>
        <v>87.902330743618208</v>
      </c>
      <c r="H45" s="82">
        <f t="shared" si="2"/>
        <v>390795.14489999996</v>
      </c>
    </row>
    <row r="46" spans="1:8" x14ac:dyDescent="0.2">
      <c r="A46" s="165" t="str">
        <f t="shared" si="0"/>
        <v>NOVELA IIIVIT</v>
      </c>
      <c r="B46" s="157" t="s">
        <v>204</v>
      </c>
      <c r="C46" s="390" t="s">
        <v>198</v>
      </c>
      <c r="D46" s="391">
        <v>24.77</v>
      </c>
      <c r="E46" s="391">
        <v>43.42</v>
      </c>
      <c r="F46" s="391">
        <v>29.55</v>
      </c>
      <c r="G46" s="81">
        <f t="shared" si="1"/>
        <v>83.824027072758028</v>
      </c>
      <c r="H46" s="82">
        <f t="shared" si="2"/>
        <v>427228.87649999995</v>
      </c>
    </row>
    <row r="47" spans="1:8" x14ac:dyDescent="0.2">
      <c r="A47" s="165" t="str">
        <f t="shared" si="0"/>
        <v>P EMPRESAS G NEGOCIOSVIT</v>
      </c>
      <c r="B47" s="157" t="s">
        <v>204</v>
      </c>
      <c r="C47" s="390" t="s">
        <v>199</v>
      </c>
      <c r="D47" s="392">
        <v>5.65</v>
      </c>
      <c r="E47" s="392">
        <v>12.07</v>
      </c>
      <c r="F47" s="392">
        <v>8</v>
      </c>
      <c r="G47" s="81">
        <f t="shared" si="1"/>
        <v>70.625</v>
      </c>
      <c r="H47" s="82">
        <f t="shared" si="2"/>
        <v>115662.64</v>
      </c>
    </row>
    <row r="48" spans="1:8" x14ac:dyDescent="0.2">
      <c r="A48" s="165" t="str">
        <f t="shared" si="0"/>
        <v>PLUGUEVIT</v>
      </c>
      <c r="B48" s="157" t="s">
        <v>204</v>
      </c>
      <c r="C48" s="390" t="s">
        <v>388</v>
      </c>
      <c r="D48" s="391">
        <v>9.42</v>
      </c>
      <c r="E48" s="391">
        <v>21.25</v>
      </c>
      <c r="F48" s="391">
        <v>11.16</v>
      </c>
      <c r="G48" s="81">
        <f t="shared" si="1"/>
        <v>84.408602150537632</v>
      </c>
      <c r="H48" s="82">
        <f t="shared" si="2"/>
        <v>161349.38280000002</v>
      </c>
    </row>
    <row r="49" spans="1:9" x14ac:dyDescent="0.2">
      <c r="A49" s="165" t="str">
        <f t="shared" si="0"/>
        <v>RELIGIOSO MATVIT</v>
      </c>
      <c r="B49" s="157" t="s">
        <v>204</v>
      </c>
      <c r="C49" s="390" t="s">
        <v>209</v>
      </c>
      <c r="D49" s="392">
        <v>3.86</v>
      </c>
      <c r="E49" s="392">
        <v>8.65</v>
      </c>
      <c r="F49" s="392">
        <v>6.03</v>
      </c>
      <c r="G49" s="81">
        <f t="shared" si="1"/>
        <v>64.013266998341621</v>
      </c>
      <c r="H49" s="82">
        <f t="shared" si="2"/>
        <v>87180.714900000006</v>
      </c>
    </row>
    <row r="50" spans="1:9" x14ac:dyDescent="0.2">
      <c r="A50" s="165" t="str">
        <f t="shared" si="0"/>
        <v>REVISTAVIT</v>
      </c>
      <c r="B50" s="157" t="s">
        <v>204</v>
      </c>
      <c r="C50" s="390" t="s">
        <v>386</v>
      </c>
      <c r="D50" s="391">
        <v>10.15</v>
      </c>
      <c r="E50" s="391">
        <v>22.45</v>
      </c>
      <c r="F50" s="391">
        <v>13.03</v>
      </c>
      <c r="G50" s="81">
        <f t="shared" si="1"/>
        <v>77.897160399079056</v>
      </c>
      <c r="H50" s="82">
        <f t="shared" si="2"/>
        <v>188385.52489999999</v>
      </c>
    </row>
    <row r="51" spans="1:9" x14ac:dyDescent="0.2">
      <c r="A51" s="165" t="str">
        <f t="shared" si="0"/>
        <v>RJTV 1A EDICAOVIT</v>
      </c>
      <c r="B51" s="157" t="s">
        <v>204</v>
      </c>
      <c r="C51" s="390" t="s">
        <v>413</v>
      </c>
      <c r="D51" s="392">
        <v>13.7</v>
      </c>
      <c r="E51" s="392">
        <v>30.03</v>
      </c>
      <c r="F51" s="392">
        <v>15.53</v>
      </c>
      <c r="G51" s="81">
        <f t="shared" si="1"/>
        <v>88.216355441081774</v>
      </c>
      <c r="H51" s="82">
        <f t="shared" si="2"/>
        <v>224530.0999</v>
      </c>
    </row>
    <row r="52" spans="1:9" x14ac:dyDescent="0.2">
      <c r="A52" s="165" t="str">
        <f t="shared" si="0"/>
        <v>RJTV 2A EDICAOVIT</v>
      </c>
      <c r="B52" s="157" t="s">
        <v>204</v>
      </c>
      <c r="C52" s="390" t="s">
        <v>414</v>
      </c>
      <c r="D52" s="391">
        <v>22.53</v>
      </c>
      <c r="E52" s="391">
        <v>41.85</v>
      </c>
      <c r="F52" s="391">
        <v>23.3</v>
      </c>
      <c r="G52" s="81">
        <f t="shared" si="1"/>
        <v>96.695278969957087</v>
      </c>
      <c r="H52" s="82">
        <f t="shared" si="2"/>
        <v>336867.43900000001</v>
      </c>
    </row>
    <row r="53" spans="1:9" x14ac:dyDescent="0.2">
      <c r="A53" s="165" t="str">
        <f t="shared" si="0"/>
        <v>SERIES AMERICANASVIT</v>
      </c>
      <c r="B53" s="157" t="s">
        <v>204</v>
      </c>
      <c r="C53" s="390" t="s">
        <v>240</v>
      </c>
      <c r="D53" s="392">
        <v>0.71</v>
      </c>
      <c r="E53" s="392">
        <v>1.98</v>
      </c>
      <c r="F53" s="392">
        <v>1.02</v>
      </c>
      <c r="G53" s="81">
        <f t="shared" si="1"/>
        <v>69.607843137254903</v>
      </c>
      <c r="H53" s="82">
        <f t="shared" si="2"/>
        <v>14746.9866</v>
      </c>
    </row>
    <row r="54" spans="1:9" x14ac:dyDescent="0.2">
      <c r="A54" s="165" t="str">
        <f t="shared" ref="A54" si="3">CONCATENATE(C54,B54)</f>
        <v>SESSAO DA TARDEVIT</v>
      </c>
      <c r="B54" s="157" t="s">
        <v>204</v>
      </c>
      <c r="C54" s="390" t="s">
        <v>201</v>
      </c>
      <c r="D54" s="391">
        <v>8.8000000000000007</v>
      </c>
      <c r="E54" s="391">
        <v>18.79</v>
      </c>
      <c r="F54" s="391">
        <v>11.23</v>
      </c>
      <c r="G54" s="81">
        <f t="shared" ref="G54" si="4">IF(ISERROR(D54/F54*100),"",D54/F54*100)</f>
        <v>78.361531611754231</v>
      </c>
      <c r="H54" s="82">
        <f t="shared" si="2"/>
        <v>162361.43090000001</v>
      </c>
    </row>
    <row r="55" spans="1:9" x14ac:dyDescent="0.2">
      <c r="A55" s="165" t="str">
        <f t="shared" si="0"/>
        <v>SESSAO DE GALAVIT</v>
      </c>
      <c r="B55" s="157" t="s">
        <v>204</v>
      </c>
      <c r="C55" s="390" t="s">
        <v>509</v>
      </c>
      <c r="D55" s="392">
        <v>0.87</v>
      </c>
      <c r="E55" s="392">
        <v>2.4</v>
      </c>
      <c r="F55" s="392">
        <v>1.66</v>
      </c>
      <c r="G55" s="81">
        <f>IF(ISERROR(D55/F55*100),"",D55/F55*100)</f>
        <v>52.409638554216876</v>
      </c>
      <c r="H55" s="82">
        <f t="shared" si="2"/>
        <v>23999.997800000001</v>
      </c>
    </row>
    <row r="56" spans="1:9" x14ac:dyDescent="0.2">
      <c r="A56" s="165" t="str">
        <f t="shared" si="0"/>
        <v>SHOW DE QUINTA FEIRA 2VIT</v>
      </c>
      <c r="B56" s="157" t="s">
        <v>204</v>
      </c>
      <c r="C56" s="390" t="s">
        <v>421</v>
      </c>
      <c r="D56" s="391">
        <v>9.82</v>
      </c>
      <c r="E56" s="391">
        <v>17.45</v>
      </c>
      <c r="F56" s="391">
        <v>13.12</v>
      </c>
      <c r="G56" s="81">
        <f>IF(ISERROR(D56/F56*100),"",D56/F56*100)</f>
        <v>74.847560975609767</v>
      </c>
      <c r="H56" s="82">
        <f t="shared" si="2"/>
        <v>189686.72959999996</v>
      </c>
    </row>
    <row r="57" spans="1:9" x14ac:dyDescent="0.2">
      <c r="A57" s="165" t="str">
        <f t="shared" si="0"/>
        <v>SHOW DE TERCA FEIRA 2VIT</v>
      </c>
      <c r="B57" s="157" t="s">
        <v>204</v>
      </c>
      <c r="C57" s="390" t="s">
        <v>419</v>
      </c>
      <c r="D57" s="392">
        <v>13.61</v>
      </c>
      <c r="E57" s="392">
        <v>22.2</v>
      </c>
      <c r="F57" s="392">
        <v>15.02</v>
      </c>
      <c r="G57" s="81">
        <f>IF(ISERROR(D57/F57*100),"",D57/F57*100)</f>
        <v>90.612516644474027</v>
      </c>
      <c r="H57" s="82">
        <f t="shared" si="2"/>
        <v>217156.6066</v>
      </c>
    </row>
    <row r="58" spans="1:9" x14ac:dyDescent="0.2">
      <c r="A58" s="165" t="str">
        <f t="shared" si="0"/>
        <v>SO TOCA TOPVIT</v>
      </c>
      <c r="B58" s="157" t="s">
        <v>204</v>
      </c>
      <c r="C58" s="390" t="s">
        <v>510</v>
      </c>
      <c r="D58" s="391">
        <v>9.4499999999999993</v>
      </c>
      <c r="E58" s="391">
        <v>20.68</v>
      </c>
      <c r="F58" s="391">
        <v>9.4700000000000006</v>
      </c>
      <c r="G58" s="81">
        <f>IF(ISERROR(D58/F58*100),"",D58/F58*100)</f>
        <v>99.788806758183725</v>
      </c>
      <c r="H58" s="82">
        <f t="shared" si="2"/>
        <v>136915.6501</v>
      </c>
    </row>
    <row r="59" spans="1:9" x14ac:dyDescent="0.2">
      <c r="A59" s="165" t="str">
        <f t="shared" ref="A59:A61" si="5">CONCATENATE(C59,B59)</f>
        <v>SUPERCINEVIT</v>
      </c>
      <c r="B59" s="157" t="s">
        <v>204</v>
      </c>
      <c r="C59" s="390" t="s">
        <v>126</v>
      </c>
      <c r="D59" s="392">
        <v>2.5</v>
      </c>
      <c r="E59" s="392">
        <v>4.88</v>
      </c>
      <c r="F59" s="392">
        <v>3.6</v>
      </c>
      <c r="G59" s="81">
        <f t="shared" ref="G59:G61" si="6">IF(ISERROR(D59/F59*100),"",D59/F59*100)</f>
        <v>69.444444444444443</v>
      </c>
      <c r="H59" s="82">
        <f t="shared" si="2"/>
        <v>52048.188000000009</v>
      </c>
    </row>
    <row r="60" spans="1:9" x14ac:dyDescent="0.2">
      <c r="A60" s="165" t="str">
        <f t="shared" si="5"/>
        <v>TELA QUENTEVIT</v>
      </c>
      <c r="B60" s="157" t="s">
        <v>204</v>
      </c>
      <c r="C60" s="390" t="s">
        <v>115</v>
      </c>
      <c r="D60" s="391">
        <v>7.44</v>
      </c>
      <c r="E60" s="391">
        <v>14.66</v>
      </c>
      <c r="F60" s="391">
        <v>11.57</v>
      </c>
      <c r="G60" s="81">
        <f t="shared" si="6"/>
        <v>64.304235090751945</v>
      </c>
      <c r="H60" s="82">
        <f t="shared" si="2"/>
        <v>167277.0931</v>
      </c>
    </row>
    <row r="61" spans="1:9" x14ac:dyDescent="0.2">
      <c r="A61" s="165" t="str">
        <f t="shared" si="5"/>
        <v>TEMPERATURA MAXIMAVIT</v>
      </c>
      <c r="B61" s="157" t="s">
        <v>204</v>
      </c>
      <c r="C61" s="390" t="s">
        <v>202</v>
      </c>
      <c r="D61" s="392">
        <v>13.04</v>
      </c>
      <c r="E61" s="392">
        <v>23.67</v>
      </c>
      <c r="F61" s="392">
        <v>14.73</v>
      </c>
      <c r="G61" s="81">
        <f t="shared" si="6"/>
        <v>88.526816021724358</v>
      </c>
      <c r="H61" s="82">
        <f t="shared" si="2"/>
        <v>212963.83590000003</v>
      </c>
    </row>
    <row r="62" spans="1:9" x14ac:dyDescent="0.2">
      <c r="A62" s="165" t="str">
        <f t="shared" ref="A62:A69" si="7">CONCATENATE(C62,B62)</f>
        <v>THE VOICE KIDSVIT</v>
      </c>
      <c r="B62" s="157" t="s">
        <v>204</v>
      </c>
      <c r="C62" s="390" t="s">
        <v>511</v>
      </c>
      <c r="D62" s="391">
        <v>14.8</v>
      </c>
      <c r="E62" s="391">
        <v>26.57</v>
      </c>
      <c r="F62" s="391">
        <v>18.25</v>
      </c>
      <c r="G62" s="81">
        <f t="shared" ref="G62:G69" si="8">IF(ISERROR(D62/F62*100),"",D62/F62*100)</f>
        <v>81.095890410958901</v>
      </c>
      <c r="H62" s="82">
        <f t="shared" si="2"/>
        <v>263855.39750000002</v>
      </c>
      <c r="I62" s="67" t="s">
        <v>295</v>
      </c>
    </row>
    <row r="63" spans="1:9" x14ac:dyDescent="0.2">
      <c r="A63" s="165" t="str">
        <f t="shared" si="7"/>
        <v>TODA FORMA AMAR APRES ESPVIT</v>
      </c>
      <c r="B63" s="157" t="s">
        <v>204</v>
      </c>
      <c r="C63" s="390" t="s">
        <v>512</v>
      </c>
      <c r="D63" s="392">
        <v>18.27</v>
      </c>
      <c r="E63" s="392">
        <v>36.14</v>
      </c>
      <c r="F63" s="392">
        <v>18.27</v>
      </c>
      <c r="G63" s="81">
        <f t="shared" si="8"/>
        <v>100</v>
      </c>
      <c r="H63" s="82">
        <f t="shared" si="2"/>
        <v>264144.55410000001</v>
      </c>
      <c r="I63" s="67" t="s">
        <v>295</v>
      </c>
    </row>
    <row r="64" spans="1:9" x14ac:dyDescent="0.2">
      <c r="A64" s="165" t="str">
        <f t="shared" si="7"/>
        <v>VALE A PENA VER DE NOVOVIT</v>
      </c>
      <c r="B64" s="157" t="s">
        <v>204</v>
      </c>
      <c r="C64" s="390" t="s">
        <v>185</v>
      </c>
      <c r="D64" s="391">
        <v>9.94</v>
      </c>
      <c r="E64" s="391">
        <v>21.11</v>
      </c>
      <c r="F64" s="391">
        <v>11.65</v>
      </c>
      <c r="G64" s="81">
        <f t="shared" si="8"/>
        <v>85.321888412017159</v>
      </c>
      <c r="H64" s="82">
        <f t="shared" si="2"/>
        <v>168433.71950000001</v>
      </c>
      <c r="I64" s="67" t="s">
        <v>295</v>
      </c>
    </row>
    <row r="65" spans="1:9" x14ac:dyDescent="0.2">
      <c r="A65" s="165" t="str">
        <f t="shared" si="7"/>
        <v>ZORRAVIT</v>
      </c>
      <c r="B65" s="157" t="s">
        <v>204</v>
      </c>
      <c r="C65" s="390" t="s">
        <v>256</v>
      </c>
      <c r="D65" s="392">
        <v>13.63</v>
      </c>
      <c r="E65" s="392">
        <v>28.31</v>
      </c>
      <c r="F65" s="392">
        <v>15.13</v>
      </c>
      <c r="G65" s="81">
        <f t="shared" si="8"/>
        <v>90.085922009253139</v>
      </c>
      <c r="H65" s="82">
        <f t="shared" si="2"/>
        <v>218746.96790000002</v>
      </c>
      <c r="I65" s="67" t="s">
        <v>295</v>
      </c>
    </row>
    <row r="66" spans="1:9" x14ac:dyDescent="0.2">
      <c r="A66" s="165" t="str">
        <f t="shared" si="7"/>
        <v>VIT</v>
      </c>
      <c r="B66" s="157" t="s">
        <v>204</v>
      </c>
      <c r="C66" s="86"/>
      <c r="D66" s="156"/>
      <c r="E66" s="156"/>
      <c r="F66" s="156"/>
      <c r="G66" s="81" t="str">
        <f t="shared" si="8"/>
        <v/>
      </c>
      <c r="H66" s="82">
        <f t="shared" si="2"/>
        <v>0</v>
      </c>
      <c r="I66" s="67" t="s">
        <v>295</v>
      </c>
    </row>
    <row r="67" spans="1:9" x14ac:dyDescent="0.2">
      <c r="A67" s="165" t="str">
        <f t="shared" si="7"/>
        <v>VIT</v>
      </c>
      <c r="B67" s="157" t="s">
        <v>204</v>
      </c>
      <c r="C67" s="86"/>
      <c r="D67" s="156"/>
      <c r="E67" s="156"/>
      <c r="F67" s="156"/>
      <c r="G67" s="81" t="str">
        <f t="shared" si="8"/>
        <v/>
      </c>
      <c r="H67" s="82">
        <f t="shared" si="2"/>
        <v>0</v>
      </c>
      <c r="I67" s="67" t="s">
        <v>295</v>
      </c>
    </row>
    <row r="68" spans="1:9" x14ac:dyDescent="0.2">
      <c r="A68" s="165" t="str">
        <f t="shared" si="7"/>
        <v>VIT</v>
      </c>
      <c r="B68" s="157" t="s">
        <v>204</v>
      </c>
      <c r="C68" s="86"/>
      <c r="D68" s="156"/>
      <c r="E68" s="156"/>
      <c r="F68" s="156"/>
      <c r="G68" s="81" t="str">
        <f t="shared" si="8"/>
        <v/>
      </c>
      <c r="H68" s="82">
        <f t="shared" si="2"/>
        <v>0</v>
      </c>
      <c r="I68" s="67" t="s">
        <v>295</v>
      </c>
    </row>
    <row r="69" spans="1:9" x14ac:dyDescent="0.2">
      <c r="A69" s="165" t="str">
        <f t="shared" si="7"/>
        <v>VIT</v>
      </c>
      <c r="B69" s="157" t="s">
        <v>204</v>
      </c>
      <c r="C69" s="86"/>
      <c r="D69" s="156"/>
      <c r="E69" s="156"/>
      <c r="F69" s="156"/>
      <c r="G69" s="81" t="str">
        <f t="shared" si="8"/>
        <v/>
      </c>
      <c r="H69" s="82">
        <f t="shared" ref="H69:H79" si="9">$I$4*(F69/100)</f>
        <v>0</v>
      </c>
      <c r="I69" s="67" t="s">
        <v>295</v>
      </c>
    </row>
    <row r="70" spans="1:9" x14ac:dyDescent="0.2">
      <c r="A70" s="165" t="str">
        <f t="shared" ref="A70:A71" si="10">CONCATENATE(C70,B70)</f>
        <v>VIT</v>
      </c>
      <c r="B70" s="157" t="s">
        <v>204</v>
      </c>
      <c r="C70" s="86"/>
      <c r="D70" s="156"/>
      <c r="E70" s="156"/>
      <c r="F70" s="156"/>
      <c r="G70" s="81" t="str">
        <f t="shared" ref="G70" si="11">IF(ISERROR(D70/F70*100),"",D70/F70*100)</f>
        <v/>
      </c>
      <c r="H70" s="82">
        <f t="shared" si="9"/>
        <v>0</v>
      </c>
      <c r="I70" s="67" t="s">
        <v>295</v>
      </c>
    </row>
    <row r="71" spans="1:9" x14ac:dyDescent="0.2">
      <c r="A71" s="165" t="str">
        <f t="shared" si="10"/>
        <v>VIT</v>
      </c>
      <c r="B71" s="157" t="s">
        <v>204</v>
      </c>
      <c r="C71" s="86"/>
      <c r="D71" s="156"/>
      <c r="E71" s="156"/>
      <c r="F71" s="156"/>
      <c r="G71" s="81" t="str">
        <f t="shared" ref="G71" si="12">IF(ISERROR(D71/F71*100),"",D71/F71*100)</f>
        <v/>
      </c>
      <c r="H71" s="82">
        <f t="shared" si="9"/>
        <v>0</v>
      </c>
      <c r="I71" s="67" t="s">
        <v>295</v>
      </c>
    </row>
    <row r="72" spans="1:9" x14ac:dyDescent="0.2">
      <c r="A72" s="165" t="str">
        <f t="shared" ref="A72" si="13">CONCATENATE(C72,B72)</f>
        <v>VIT</v>
      </c>
      <c r="B72" s="157" t="s">
        <v>204</v>
      </c>
      <c r="C72" s="86"/>
      <c r="D72" s="156"/>
      <c r="E72" s="156"/>
      <c r="F72" s="156"/>
      <c r="G72" s="81" t="str">
        <f t="shared" ref="G72" si="14">IF(ISERROR(D72/F72*100),"",D72/F72*100)</f>
        <v/>
      </c>
      <c r="H72" s="82">
        <f t="shared" si="9"/>
        <v>0</v>
      </c>
      <c r="I72" s="67" t="s">
        <v>296</v>
      </c>
    </row>
    <row r="73" spans="1:9" x14ac:dyDescent="0.2">
      <c r="A73" s="165" t="str">
        <f t="shared" ref="A73:A76" si="15">CONCATENATE(C73,B73)</f>
        <v>VIT</v>
      </c>
      <c r="B73" s="157" t="s">
        <v>204</v>
      </c>
      <c r="C73" s="86"/>
      <c r="D73" s="156"/>
      <c r="E73" s="156"/>
      <c r="F73" s="156"/>
      <c r="G73" s="81" t="str">
        <f t="shared" ref="G73" si="16">IF(ISERROR(D73/F73*100),"",D73/F73*100)</f>
        <v/>
      </c>
      <c r="H73" s="82">
        <f t="shared" si="9"/>
        <v>0</v>
      </c>
      <c r="I73" s="67" t="s">
        <v>297</v>
      </c>
    </row>
    <row r="74" spans="1:9" x14ac:dyDescent="0.2">
      <c r="A74" s="165" t="str">
        <f t="shared" si="15"/>
        <v>VIT</v>
      </c>
      <c r="B74" s="157" t="s">
        <v>204</v>
      </c>
      <c r="C74" s="86"/>
      <c r="D74" s="156"/>
      <c r="E74" s="156"/>
      <c r="F74" s="156"/>
      <c r="G74" s="81" t="str">
        <f t="shared" ref="G74" si="17">IF(ISERROR(D74/F74*100),"",D74/F74*100)</f>
        <v/>
      </c>
      <c r="H74" s="82">
        <f t="shared" si="9"/>
        <v>0</v>
      </c>
      <c r="I74" s="67" t="s">
        <v>297</v>
      </c>
    </row>
    <row r="75" spans="1:9" x14ac:dyDescent="0.2">
      <c r="A75" s="165" t="str">
        <f t="shared" si="15"/>
        <v>VIT</v>
      </c>
      <c r="B75" s="157" t="s">
        <v>204</v>
      </c>
      <c r="C75" s="86"/>
      <c r="D75" s="156"/>
      <c r="E75" s="156"/>
      <c r="F75" s="156"/>
      <c r="G75" s="81" t="str">
        <f t="shared" ref="G75" si="18">IF(ISERROR(D75/F75*100),"",D75/F75*100)</f>
        <v/>
      </c>
      <c r="H75" s="82">
        <f t="shared" si="9"/>
        <v>0</v>
      </c>
      <c r="I75" s="67" t="s">
        <v>302</v>
      </c>
    </row>
    <row r="76" spans="1:9" x14ac:dyDescent="0.2">
      <c r="A76" s="165" t="str">
        <f t="shared" si="15"/>
        <v>VIT</v>
      </c>
      <c r="B76" s="157" t="s">
        <v>204</v>
      </c>
      <c r="C76" s="86"/>
      <c r="D76" s="156"/>
      <c r="E76" s="156"/>
      <c r="F76" s="156"/>
      <c r="G76" s="81" t="str">
        <f t="shared" ref="G76" si="19">IF(ISERROR(D76/F76*100),"",D76/F76*100)</f>
        <v/>
      </c>
      <c r="H76" s="82">
        <f t="shared" si="9"/>
        <v>0</v>
      </c>
      <c r="I76" s="67" t="s">
        <v>294</v>
      </c>
    </row>
    <row r="77" spans="1:9" x14ac:dyDescent="0.2">
      <c r="A77" s="165" t="str">
        <f t="shared" ref="A77:A78" si="20">CONCATENATE(C77,B77)</f>
        <v>VIT</v>
      </c>
      <c r="B77" s="157" t="s">
        <v>204</v>
      </c>
      <c r="C77" s="86"/>
      <c r="D77" s="156"/>
      <c r="E77" s="156"/>
      <c r="F77" s="156"/>
      <c r="G77" s="81" t="str">
        <f t="shared" ref="G77:G78" si="21">IF(ISERROR(D77/F77*100),"",D77/F77*100)</f>
        <v/>
      </c>
      <c r="H77" s="82">
        <f t="shared" si="9"/>
        <v>0</v>
      </c>
    </row>
    <row r="78" spans="1:9" x14ac:dyDescent="0.2">
      <c r="A78" s="165" t="str">
        <f t="shared" si="20"/>
        <v>VIT</v>
      </c>
      <c r="B78" s="157" t="s">
        <v>204</v>
      </c>
      <c r="C78" s="86"/>
      <c r="D78" s="156"/>
      <c r="E78" s="156"/>
      <c r="F78" s="156"/>
      <c r="G78" s="81" t="str">
        <f t="shared" si="21"/>
        <v/>
      </c>
      <c r="H78" s="82">
        <f t="shared" si="9"/>
        <v>0</v>
      </c>
    </row>
    <row r="79" spans="1:9" x14ac:dyDescent="0.2">
      <c r="A79" s="165"/>
      <c r="B79" s="157"/>
      <c r="C79" s="86"/>
      <c r="D79" s="156"/>
      <c r="E79" s="156"/>
      <c r="F79" s="156"/>
      <c r="G79" s="81"/>
      <c r="H79" s="82">
        <f t="shared" si="9"/>
        <v>0</v>
      </c>
    </row>
    <row r="80" spans="1:9" x14ac:dyDescent="0.2">
      <c r="A80" s="165" t="str">
        <f>CONCATENATE(C80,B80)</f>
        <v>LIN</v>
      </c>
      <c r="B80" s="157" t="s">
        <v>206</v>
      </c>
      <c r="C80" s="158"/>
      <c r="D80" s="166"/>
      <c r="E80" s="166"/>
      <c r="F80" s="166"/>
      <c r="G80" s="81" t="str">
        <f>IF(ISERROR(D80/F80*100),"",D80/F80*100)</f>
        <v/>
      </c>
      <c r="H80" s="82">
        <f>$I$80*(D80/100)</f>
        <v>0</v>
      </c>
      <c r="I80" s="186">
        <v>614553</v>
      </c>
    </row>
    <row r="81" spans="1:8" x14ac:dyDescent="0.2">
      <c r="A81" s="165" t="str">
        <f t="shared" ref="A81:A133" si="22">CONCATENATE(C81,B81)</f>
        <v>LIN</v>
      </c>
      <c r="B81" s="157" t="s">
        <v>206</v>
      </c>
      <c r="C81" s="158"/>
      <c r="D81" s="158"/>
      <c r="E81" s="158"/>
      <c r="F81" s="158"/>
      <c r="G81" s="81" t="str">
        <f t="shared" ref="G81:G133" si="23">IF(ISERROR(D81/F81*100),"",D81/F81*100)</f>
        <v/>
      </c>
      <c r="H81" s="82">
        <f t="shared" ref="H81:H133" si="24">$I$80*(D81/100)</f>
        <v>0</v>
      </c>
    </row>
    <row r="82" spans="1:8" x14ac:dyDescent="0.2">
      <c r="A82" s="165" t="str">
        <f t="shared" si="22"/>
        <v>LIN</v>
      </c>
      <c r="B82" s="157" t="s">
        <v>206</v>
      </c>
      <c r="C82" s="158"/>
      <c r="D82" s="158"/>
      <c r="E82" s="158"/>
      <c r="F82" s="158"/>
      <c r="G82" s="81" t="str">
        <f t="shared" si="23"/>
        <v/>
      </c>
      <c r="H82" s="82">
        <f t="shared" si="24"/>
        <v>0</v>
      </c>
    </row>
    <row r="83" spans="1:8" x14ac:dyDescent="0.2">
      <c r="A83" s="165" t="str">
        <f t="shared" si="22"/>
        <v>LIN</v>
      </c>
      <c r="B83" s="157" t="s">
        <v>206</v>
      </c>
      <c r="C83" s="158"/>
      <c r="D83" s="158"/>
      <c r="E83" s="158"/>
      <c r="F83" s="158"/>
      <c r="G83" s="81" t="str">
        <f t="shared" si="23"/>
        <v/>
      </c>
      <c r="H83" s="82">
        <f t="shared" si="24"/>
        <v>0</v>
      </c>
    </row>
    <row r="84" spans="1:8" x14ac:dyDescent="0.2">
      <c r="A84" s="165" t="str">
        <f t="shared" si="22"/>
        <v>LIN</v>
      </c>
      <c r="B84" s="157" t="s">
        <v>206</v>
      </c>
      <c r="C84" s="158"/>
      <c r="D84" s="158"/>
      <c r="E84" s="158"/>
      <c r="F84" s="158"/>
      <c r="G84" s="81" t="str">
        <f t="shared" si="23"/>
        <v/>
      </c>
      <c r="H84" s="82">
        <f t="shared" si="24"/>
        <v>0</v>
      </c>
    </row>
    <row r="85" spans="1:8" x14ac:dyDescent="0.2">
      <c r="A85" s="165" t="str">
        <f t="shared" si="22"/>
        <v>LIN</v>
      </c>
      <c r="B85" s="157" t="s">
        <v>206</v>
      </c>
      <c r="C85" s="158"/>
      <c r="D85" s="158"/>
      <c r="E85" s="158"/>
      <c r="F85" s="158"/>
      <c r="G85" s="81" t="str">
        <f t="shared" si="23"/>
        <v/>
      </c>
      <c r="H85" s="82">
        <f t="shared" si="24"/>
        <v>0</v>
      </c>
    </row>
    <row r="86" spans="1:8" x14ac:dyDescent="0.2">
      <c r="A86" s="165" t="str">
        <f t="shared" si="22"/>
        <v>LIN</v>
      </c>
      <c r="B86" s="157" t="s">
        <v>206</v>
      </c>
      <c r="C86" s="158"/>
      <c r="D86" s="158"/>
      <c r="E86" s="158"/>
      <c r="F86" s="158"/>
      <c r="G86" s="81" t="str">
        <f t="shared" si="23"/>
        <v/>
      </c>
      <c r="H86" s="82">
        <f t="shared" si="24"/>
        <v>0</v>
      </c>
    </row>
    <row r="87" spans="1:8" x14ac:dyDescent="0.2">
      <c r="A87" s="165" t="str">
        <f t="shared" si="22"/>
        <v>LIN</v>
      </c>
      <c r="B87" s="157" t="s">
        <v>206</v>
      </c>
      <c r="C87" s="158"/>
      <c r="D87" s="158"/>
      <c r="E87" s="158"/>
      <c r="F87" s="158"/>
      <c r="G87" s="81" t="str">
        <f t="shared" si="23"/>
        <v/>
      </c>
      <c r="H87" s="82">
        <f t="shared" si="24"/>
        <v>0</v>
      </c>
    </row>
    <row r="88" spans="1:8" x14ac:dyDescent="0.2">
      <c r="A88" s="165" t="str">
        <f t="shared" si="22"/>
        <v>LIN</v>
      </c>
      <c r="B88" s="157" t="s">
        <v>206</v>
      </c>
      <c r="C88" s="158"/>
      <c r="D88" s="158"/>
      <c r="E88" s="158"/>
      <c r="F88" s="158"/>
      <c r="G88" s="81" t="str">
        <f t="shared" si="23"/>
        <v/>
      </c>
      <c r="H88" s="82">
        <f t="shared" si="24"/>
        <v>0</v>
      </c>
    </row>
    <row r="89" spans="1:8" x14ac:dyDescent="0.2">
      <c r="A89" s="165" t="str">
        <f t="shared" si="22"/>
        <v>LIN</v>
      </c>
      <c r="B89" s="157" t="s">
        <v>206</v>
      </c>
      <c r="C89" s="158"/>
      <c r="D89" s="158"/>
      <c r="E89" s="158"/>
      <c r="F89" s="158"/>
      <c r="G89" s="81" t="str">
        <f t="shared" si="23"/>
        <v/>
      </c>
      <c r="H89" s="82">
        <f t="shared" si="24"/>
        <v>0</v>
      </c>
    </row>
    <row r="90" spans="1:8" x14ac:dyDescent="0.2">
      <c r="A90" s="165" t="str">
        <f t="shared" si="22"/>
        <v>LIN</v>
      </c>
      <c r="B90" s="157" t="s">
        <v>206</v>
      </c>
      <c r="C90" s="158"/>
      <c r="D90" s="158"/>
      <c r="E90" s="158"/>
      <c r="F90" s="158"/>
      <c r="G90" s="81" t="str">
        <f t="shared" si="23"/>
        <v/>
      </c>
      <c r="H90" s="82">
        <f t="shared" si="24"/>
        <v>0</v>
      </c>
    </row>
    <row r="91" spans="1:8" x14ac:dyDescent="0.2">
      <c r="A91" s="165" t="str">
        <f t="shared" si="22"/>
        <v>LIN</v>
      </c>
      <c r="B91" s="157" t="s">
        <v>206</v>
      </c>
      <c r="C91" s="158"/>
      <c r="D91" s="158"/>
      <c r="E91" s="158"/>
      <c r="F91" s="158"/>
      <c r="G91" s="81" t="str">
        <f t="shared" si="23"/>
        <v/>
      </c>
      <c r="H91" s="82">
        <f t="shared" si="24"/>
        <v>0</v>
      </c>
    </row>
    <row r="92" spans="1:8" x14ac:dyDescent="0.2">
      <c r="A92" s="165" t="str">
        <f t="shared" si="22"/>
        <v>LIN</v>
      </c>
      <c r="B92" s="157" t="s">
        <v>206</v>
      </c>
      <c r="C92" s="158"/>
      <c r="D92" s="158"/>
      <c r="E92" s="158"/>
      <c r="F92" s="158"/>
      <c r="G92" s="81" t="str">
        <f t="shared" si="23"/>
        <v/>
      </c>
      <c r="H92" s="82">
        <f t="shared" si="24"/>
        <v>0</v>
      </c>
    </row>
    <row r="93" spans="1:8" x14ac:dyDescent="0.2">
      <c r="A93" s="165" t="str">
        <f t="shared" si="22"/>
        <v>LIN</v>
      </c>
      <c r="B93" s="157" t="s">
        <v>206</v>
      </c>
      <c r="C93" s="158"/>
      <c r="D93" s="158"/>
      <c r="E93" s="158"/>
      <c r="F93" s="158"/>
      <c r="G93" s="81" t="str">
        <f t="shared" si="23"/>
        <v/>
      </c>
      <c r="H93" s="82">
        <f t="shared" si="24"/>
        <v>0</v>
      </c>
    </row>
    <row r="94" spans="1:8" x14ac:dyDescent="0.2">
      <c r="A94" s="165" t="str">
        <f t="shared" si="22"/>
        <v>LIN</v>
      </c>
      <c r="B94" s="157" t="s">
        <v>206</v>
      </c>
      <c r="C94" s="158"/>
      <c r="D94" s="158"/>
      <c r="E94" s="158"/>
      <c r="F94" s="158"/>
      <c r="G94" s="81" t="str">
        <f t="shared" si="23"/>
        <v/>
      </c>
      <c r="H94" s="82">
        <f t="shared" si="24"/>
        <v>0</v>
      </c>
    </row>
    <row r="95" spans="1:8" x14ac:dyDescent="0.2">
      <c r="A95" s="165" t="str">
        <f t="shared" si="22"/>
        <v>LIN</v>
      </c>
      <c r="B95" s="157" t="s">
        <v>206</v>
      </c>
      <c r="C95" s="158"/>
      <c r="D95" s="158"/>
      <c r="E95" s="158"/>
      <c r="F95" s="158"/>
      <c r="G95" s="81" t="str">
        <f t="shared" si="23"/>
        <v/>
      </c>
      <c r="H95" s="82">
        <f t="shared" si="24"/>
        <v>0</v>
      </c>
    </row>
    <row r="96" spans="1:8" x14ac:dyDescent="0.2">
      <c r="A96" s="165" t="str">
        <f t="shared" si="22"/>
        <v>LIN</v>
      </c>
      <c r="B96" s="157" t="s">
        <v>206</v>
      </c>
      <c r="C96" s="158"/>
      <c r="D96" s="158"/>
      <c r="E96" s="158"/>
      <c r="F96" s="158"/>
      <c r="G96" s="81" t="str">
        <f t="shared" si="23"/>
        <v/>
      </c>
      <c r="H96" s="82">
        <f t="shared" si="24"/>
        <v>0</v>
      </c>
    </row>
    <row r="97" spans="1:9" x14ac:dyDescent="0.2">
      <c r="A97" s="165" t="str">
        <f t="shared" si="22"/>
        <v>LIN</v>
      </c>
      <c r="B97" s="157" t="s">
        <v>206</v>
      </c>
      <c r="C97" s="158"/>
      <c r="D97" s="158"/>
      <c r="E97" s="158"/>
      <c r="F97" s="158"/>
      <c r="G97" s="81" t="str">
        <f t="shared" si="23"/>
        <v/>
      </c>
      <c r="H97" s="82">
        <f t="shared" si="24"/>
        <v>0</v>
      </c>
    </row>
    <row r="98" spans="1:9" x14ac:dyDescent="0.2">
      <c r="A98" s="165" t="str">
        <f t="shared" si="22"/>
        <v>LIN</v>
      </c>
      <c r="B98" s="157" t="s">
        <v>206</v>
      </c>
      <c r="C98" s="158"/>
      <c r="D98" s="158"/>
      <c r="E98" s="158"/>
      <c r="F98" s="158"/>
      <c r="G98" s="81" t="str">
        <f t="shared" si="23"/>
        <v/>
      </c>
      <c r="H98" s="82">
        <f t="shared" si="24"/>
        <v>0</v>
      </c>
    </row>
    <row r="99" spans="1:9" x14ac:dyDescent="0.2">
      <c r="A99" s="165" t="str">
        <f t="shared" si="22"/>
        <v>LIN</v>
      </c>
      <c r="B99" s="157" t="s">
        <v>206</v>
      </c>
      <c r="C99" s="158"/>
      <c r="D99" s="158"/>
      <c r="E99" s="158"/>
      <c r="F99" s="158"/>
      <c r="G99" s="81" t="str">
        <f t="shared" si="23"/>
        <v/>
      </c>
      <c r="H99" s="82">
        <f t="shared" si="24"/>
        <v>0</v>
      </c>
      <c r="I99" s="67" t="s">
        <v>294</v>
      </c>
    </row>
    <row r="100" spans="1:9" x14ac:dyDescent="0.2">
      <c r="A100" s="165" t="str">
        <f t="shared" si="22"/>
        <v>LIN</v>
      </c>
      <c r="B100" s="157" t="s">
        <v>206</v>
      </c>
      <c r="C100" s="158"/>
      <c r="D100" s="158"/>
      <c r="E100" s="158"/>
      <c r="F100" s="158"/>
      <c r="G100" s="81" t="str">
        <f t="shared" si="23"/>
        <v/>
      </c>
      <c r="H100" s="82">
        <f t="shared" si="24"/>
        <v>0</v>
      </c>
    </row>
    <row r="101" spans="1:9" x14ac:dyDescent="0.2">
      <c r="A101" s="165" t="str">
        <f t="shared" si="22"/>
        <v>LIN</v>
      </c>
      <c r="B101" s="157" t="s">
        <v>206</v>
      </c>
      <c r="C101" s="158"/>
      <c r="D101" s="158"/>
      <c r="E101" s="158"/>
      <c r="F101" s="158"/>
      <c r="G101" s="81" t="str">
        <f t="shared" si="23"/>
        <v/>
      </c>
      <c r="H101" s="82">
        <f t="shared" si="24"/>
        <v>0</v>
      </c>
    </row>
    <row r="102" spans="1:9" x14ac:dyDescent="0.2">
      <c r="A102" s="165" t="str">
        <f t="shared" si="22"/>
        <v>LIN</v>
      </c>
      <c r="B102" s="157" t="s">
        <v>206</v>
      </c>
      <c r="C102" s="158"/>
      <c r="D102" s="158"/>
      <c r="E102" s="158"/>
      <c r="F102" s="158"/>
      <c r="G102" s="81" t="str">
        <f t="shared" si="23"/>
        <v/>
      </c>
      <c r="H102" s="82">
        <f t="shared" si="24"/>
        <v>0</v>
      </c>
    </row>
    <row r="103" spans="1:9" x14ac:dyDescent="0.2">
      <c r="A103" s="165" t="str">
        <f t="shared" si="22"/>
        <v>LIN</v>
      </c>
      <c r="B103" s="157" t="s">
        <v>206</v>
      </c>
      <c r="C103" s="158"/>
      <c r="D103" s="158"/>
      <c r="E103" s="158"/>
      <c r="F103" s="158"/>
      <c r="G103" s="81" t="str">
        <f t="shared" si="23"/>
        <v/>
      </c>
      <c r="H103" s="82">
        <f t="shared" si="24"/>
        <v>0</v>
      </c>
    </row>
    <row r="104" spans="1:9" x14ac:dyDescent="0.2">
      <c r="A104" s="165" t="str">
        <f t="shared" si="22"/>
        <v>LIN</v>
      </c>
      <c r="B104" s="157" t="s">
        <v>206</v>
      </c>
      <c r="C104" s="158"/>
      <c r="D104" s="158"/>
      <c r="E104" s="158"/>
      <c r="F104" s="158"/>
      <c r="G104" s="81" t="str">
        <f t="shared" si="23"/>
        <v/>
      </c>
      <c r="H104" s="82">
        <f t="shared" si="24"/>
        <v>0</v>
      </c>
    </row>
    <row r="105" spans="1:9" x14ac:dyDescent="0.2">
      <c r="A105" s="165" t="str">
        <f t="shared" si="22"/>
        <v>LIN</v>
      </c>
      <c r="B105" s="157" t="s">
        <v>206</v>
      </c>
      <c r="C105" s="158"/>
      <c r="D105" s="158"/>
      <c r="E105" s="158"/>
      <c r="F105" s="158"/>
      <c r="G105" s="81" t="str">
        <f t="shared" si="23"/>
        <v/>
      </c>
      <c r="H105" s="82">
        <f t="shared" si="24"/>
        <v>0</v>
      </c>
    </row>
    <row r="106" spans="1:9" x14ac:dyDescent="0.2">
      <c r="A106" s="165" t="str">
        <f t="shared" si="22"/>
        <v>LIN</v>
      </c>
      <c r="B106" s="157" t="s">
        <v>206</v>
      </c>
      <c r="C106" s="158"/>
      <c r="D106" s="158"/>
      <c r="E106" s="158"/>
      <c r="F106" s="158"/>
      <c r="G106" s="81" t="str">
        <f t="shared" si="23"/>
        <v/>
      </c>
      <c r="H106" s="82">
        <f t="shared" si="24"/>
        <v>0</v>
      </c>
    </row>
    <row r="107" spans="1:9" x14ac:dyDescent="0.2">
      <c r="A107" s="165" t="str">
        <f t="shared" si="22"/>
        <v>LIN</v>
      </c>
      <c r="B107" s="157" t="s">
        <v>206</v>
      </c>
      <c r="C107" s="158"/>
      <c r="D107" s="158"/>
      <c r="E107" s="158"/>
      <c r="F107" s="158"/>
      <c r="G107" s="81" t="str">
        <f t="shared" si="23"/>
        <v/>
      </c>
      <c r="H107" s="82">
        <f t="shared" si="24"/>
        <v>0</v>
      </c>
    </row>
    <row r="108" spans="1:9" x14ac:dyDescent="0.2">
      <c r="A108" s="165" t="str">
        <f t="shared" si="22"/>
        <v>LIN</v>
      </c>
      <c r="B108" s="157" t="s">
        <v>206</v>
      </c>
      <c r="C108" s="158"/>
      <c r="D108" s="158"/>
      <c r="E108" s="158"/>
      <c r="F108" s="158"/>
      <c r="G108" s="81" t="str">
        <f t="shared" si="23"/>
        <v/>
      </c>
      <c r="H108" s="82">
        <f t="shared" si="24"/>
        <v>0</v>
      </c>
    </row>
    <row r="109" spans="1:9" x14ac:dyDescent="0.2">
      <c r="A109" s="165" t="str">
        <f t="shared" si="22"/>
        <v>LIN</v>
      </c>
      <c r="B109" s="157" t="s">
        <v>206</v>
      </c>
      <c r="C109" s="158"/>
      <c r="D109" s="158"/>
      <c r="E109" s="158"/>
      <c r="F109" s="158"/>
      <c r="G109" s="81" t="str">
        <f t="shared" si="23"/>
        <v/>
      </c>
      <c r="H109" s="82">
        <f t="shared" si="24"/>
        <v>0</v>
      </c>
    </row>
    <row r="110" spans="1:9" x14ac:dyDescent="0.2">
      <c r="A110" s="165" t="str">
        <f t="shared" si="22"/>
        <v>LIN</v>
      </c>
      <c r="B110" s="157" t="s">
        <v>206</v>
      </c>
      <c r="C110" s="158"/>
      <c r="D110" s="158"/>
      <c r="E110" s="158"/>
      <c r="F110" s="158"/>
      <c r="G110" s="81" t="str">
        <f t="shared" si="23"/>
        <v/>
      </c>
      <c r="H110" s="82">
        <f t="shared" si="24"/>
        <v>0</v>
      </c>
    </row>
    <row r="111" spans="1:9" x14ac:dyDescent="0.2">
      <c r="A111" s="165" t="str">
        <f t="shared" si="22"/>
        <v>LIN</v>
      </c>
      <c r="B111" s="157" t="s">
        <v>206</v>
      </c>
      <c r="C111" s="158"/>
      <c r="D111" s="158"/>
      <c r="E111" s="158"/>
      <c r="F111" s="158"/>
      <c r="G111" s="81" t="str">
        <f t="shared" si="23"/>
        <v/>
      </c>
      <c r="H111" s="82">
        <f t="shared" si="24"/>
        <v>0</v>
      </c>
    </row>
    <row r="112" spans="1:9" x14ac:dyDescent="0.2">
      <c r="A112" s="165" t="str">
        <f t="shared" si="22"/>
        <v>LIN</v>
      </c>
      <c r="B112" s="157" t="s">
        <v>206</v>
      </c>
      <c r="C112" s="158"/>
      <c r="D112" s="158"/>
      <c r="E112" s="158"/>
      <c r="F112" s="158"/>
      <c r="G112" s="81" t="str">
        <f t="shared" si="23"/>
        <v/>
      </c>
      <c r="H112" s="82">
        <f t="shared" si="24"/>
        <v>0</v>
      </c>
    </row>
    <row r="113" spans="1:8" x14ac:dyDescent="0.2">
      <c r="A113" s="165" t="str">
        <f t="shared" si="22"/>
        <v>LIN</v>
      </c>
      <c r="B113" s="157" t="s">
        <v>206</v>
      </c>
      <c r="C113" s="158"/>
      <c r="D113" s="158"/>
      <c r="E113" s="158"/>
      <c r="F113" s="158"/>
      <c r="G113" s="81" t="str">
        <f t="shared" si="23"/>
        <v/>
      </c>
      <c r="H113" s="82">
        <f t="shared" si="24"/>
        <v>0</v>
      </c>
    </row>
    <row r="114" spans="1:8" x14ac:dyDescent="0.2">
      <c r="A114" s="165" t="str">
        <f t="shared" si="22"/>
        <v>LIN</v>
      </c>
      <c r="B114" s="157" t="s">
        <v>206</v>
      </c>
      <c r="C114" s="158"/>
      <c r="D114" s="158"/>
      <c r="E114" s="158"/>
      <c r="F114" s="158"/>
      <c r="G114" s="81" t="str">
        <f t="shared" si="23"/>
        <v/>
      </c>
      <c r="H114" s="82">
        <f t="shared" si="24"/>
        <v>0</v>
      </c>
    </row>
    <row r="115" spans="1:8" x14ac:dyDescent="0.2">
      <c r="A115" s="165" t="str">
        <f t="shared" si="22"/>
        <v>LIN</v>
      </c>
      <c r="B115" s="157" t="s">
        <v>206</v>
      </c>
      <c r="C115" s="158"/>
      <c r="D115" s="158"/>
      <c r="E115" s="158"/>
      <c r="F115" s="158"/>
      <c r="G115" s="81" t="str">
        <f t="shared" si="23"/>
        <v/>
      </c>
      <c r="H115" s="82">
        <f t="shared" si="24"/>
        <v>0</v>
      </c>
    </row>
    <row r="116" spans="1:8" x14ac:dyDescent="0.2">
      <c r="A116" s="165" t="str">
        <f t="shared" si="22"/>
        <v>LIN</v>
      </c>
      <c r="B116" s="157" t="s">
        <v>206</v>
      </c>
      <c r="C116" s="158"/>
      <c r="D116" s="158"/>
      <c r="E116" s="158"/>
      <c r="F116" s="158"/>
      <c r="G116" s="81" t="str">
        <f t="shared" si="23"/>
        <v/>
      </c>
      <c r="H116" s="82">
        <f t="shared" si="24"/>
        <v>0</v>
      </c>
    </row>
    <row r="117" spans="1:8" x14ac:dyDescent="0.2">
      <c r="A117" s="165" t="str">
        <f t="shared" si="22"/>
        <v>LIN</v>
      </c>
      <c r="B117" s="157" t="s">
        <v>206</v>
      </c>
      <c r="C117" s="158"/>
      <c r="D117" s="158"/>
      <c r="E117" s="158"/>
      <c r="F117" s="158"/>
      <c r="G117" s="81" t="str">
        <f t="shared" si="23"/>
        <v/>
      </c>
      <c r="H117" s="82">
        <f t="shared" si="24"/>
        <v>0</v>
      </c>
    </row>
    <row r="118" spans="1:8" x14ac:dyDescent="0.2">
      <c r="A118" s="165" t="str">
        <f t="shared" si="22"/>
        <v>LIN</v>
      </c>
      <c r="B118" s="157" t="s">
        <v>206</v>
      </c>
      <c r="C118" s="158"/>
      <c r="D118" s="158"/>
      <c r="E118" s="158"/>
      <c r="F118" s="158"/>
      <c r="G118" s="81" t="str">
        <f t="shared" si="23"/>
        <v/>
      </c>
      <c r="H118" s="82">
        <f t="shared" si="24"/>
        <v>0</v>
      </c>
    </row>
    <row r="119" spans="1:8" x14ac:dyDescent="0.2">
      <c r="A119" s="165" t="str">
        <f t="shared" si="22"/>
        <v>LIN</v>
      </c>
      <c r="B119" s="157" t="s">
        <v>206</v>
      </c>
      <c r="C119" s="158"/>
      <c r="D119" s="158"/>
      <c r="E119" s="158"/>
      <c r="F119" s="158"/>
      <c r="G119" s="81" t="str">
        <f t="shared" si="23"/>
        <v/>
      </c>
      <c r="H119" s="82">
        <f t="shared" si="24"/>
        <v>0</v>
      </c>
    </row>
    <row r="120" spans="1:8" x14ac:dyDescent="0.2">
      <c r="A120" s="165" t="str">
        <f t="shared" si="22"/>
        <v>LIN</v>
      </c>
      <c r="B120" s="157" t="s">
        <v>206</v>
      </c>
      <c r="C120" s="158"/>
      <c r="D120" s="158"/>
      <c r="E120" s="158"/>
      <c r="F120" s="158"/>
      <c r="G120" s="81" t="str">
        <f t="shared" si="23"/>
        <v/>
      </c>
      <c r="H120" s="82">
        <f t="shared" si="24"/>
        <v>0</v>
      </c>
    </row>
    <row r="121" spans="1:8" x14ac:dyDescent="0.2">
      <c r="A121" s="165" t="str">
        <f t="shared" si="22"/>
        <v>LIN</v>
      </c>
      <c r="B121" s="157" t="s">
        <v>206</v>
      </c>
      <c r="C121" s="158"/>
      <c r="D121" s="158"/>
      <c r="E121" s="158"/>
      <c r="F121" s="158"/>
      <c r="G121" s="81" t="str">
        <f t="shared" si="23"/>
        <v/>
      </c>
      <c r="H121" s="82">
        <f t="shared" si="24"/>
        <v>0</v>
      </c>
    </row>
    <row r="122" spans="1:8" x14ac:dyDescent="0.2">
      <c r="A122" s="165" t="str">
        <f t="shared" si="22"/>
        <v>LIN</v>
      </c>
      <c r="B122" s="157" t="s">
        <v>206</v>
      </c>
      <c r="C122" s="158"/>
      <c r="D122" s="158"/>
      <c r="E122" s="158"/>
      <c r="F122" s="158"/>
      <c r="G122" s="81" t="str">
        <f t="shared" si="23"/>
        <v/>
      </c>
      <c r="H122" s="82">
        <f t="shared" si="24"/>
        <v>0</v>
      </c>
    </row>
    <row r="123" spans="1:8" x14ac:dyDescent="0.2">
      <c r="A123" s="165" t="str">
        <f t="shared" si="22"/>
        <v>LIN</v>
      </c>
      <c r="B123" s="157" t="s">
        <v>206</v>
      </c>
      <c r="C123" s="158"/>
      <c r="D123" s="158"/>
      <c r="E123" s="158"/>
      <c r="F123" s="158"/>
      <c r="G123" s="81" t="str">
        <f t="shared" si="23"/>
        <v/>
      </c>
      <c r="H123" s="82">
        <f t="shared" si="24"/>
        <v>0</v>
      </c>
    </row>
    <row r="124" spans="1:8" x14ac:dyDescent="0.2">
      <c r="A124" s="165" t="str">
        <f t="shared" si="22"/>
        <v>LIN</v>
      </c>
      <c r="B124" s="157" t="s">
        <v>206</v>
      </c>
      <c r="C124" s="158"/>
      <c r="D124" s="158"/>
      <c r="E124" s="158"/>
      <c r="F124" s="158"/>
      <c r="G124" s="81" t="str">
        <f t="shared" si="23"/>
        <v/>
      </c>
      <c r="H124" s="82">
        <f t="shared" si="24"/>
        <v>0</v>
      </c>
    </row>
    <row r="125" spans="1:8" x14ac:dyDescent="0.2">
      <c r="A125" s="165" t="str">
        <f t="shared" si="22"/>
        <v>LIN</v>
      </c>
      <c r="B125" s="157" t="s">
        <v>206</v>
      </c>
      <c r="C125" s="158"/>
      <c r="D125" s="158"/>
      <c r="E125" s="158"/>
      <c r="F125" s="158"/>
      <c r="G125" s="81" t="str">
        <f t="shared" si="23"/>
        <v/>
      </c>
      <c r="H125" s="82">
        <f t="shared" si="24"/>
        <v>0</v>
      </c>
    </row>
    <row r="126" spans="1:8" x14ac:dyDescent="0.2">
      <c r="A126" s="165" t="str">
        <f t="shared" si="22"/>
        <v>LIN</v>
      </c>
      <c r="B126" s="157" t="s">
        <v>206</v>
      </c>
      <c r="C126" s="158"/>
      <c r="D126" s="158"/>
      <c r="E126" s="158"/>
      <c r="F126" s="158"/>
      <c r="G126" s="81" t="str">
        <f t="shared" si="23"/>
        <v/>
      </c>
      <c r="H126" s="82">
        <f t="shared" si="24"/>
        <v>0</v>
      </c>
    </row>
    <row r="127" spans="1:8" x14ac:dyDescent="0.2">
      <c r="A127" s="165" t="str">
        <f t="shared" si="22"/>
        <v>LIN</v>
      </c>
      <c r="B127" s="157" t="s">
        <v>206</v>
      </c>
      <c r="C127" s="158"/>
      <c r="D127" s="158"/>
      <c r="E127" s="158"/>
      <c r="F127" s="158"/>
      <c r="G127" s="81" t="str">
        <f t="shared" si="23"/>
        <v/>
      </c>
      <c r="H127" s="82">
        <f t="shared" si="24"/>
        <v>0</v>
      </c>
    </row>
    <row r="128" spans="1:8" x14ac:dyDescent="0.2">
      <c r="A128" s="165" t="str">
        <f t="shared" si="22"/>
        <v>LIN</v>
      </c>
      <c r="B128" s="157" t="s">
        <v>206</v>
      </c>
      <c r="C128" s="158"/>
      <c r="D128" s="158"/>
      <c r="E128" s="158"/>
      <c r="F128" s="158"/>
      <c r="G128" s="81" t="str">
        <f t="shared" si="23"/>
        <v/>
      </c>
      <c r="H128" s="82">
        <f t="shared" si="24"/>
        <v>0</v>
      </c>
    </row>
    <row r="129" spans="1:9" x14ac:dyDescent="0.2">
      <c r="A129" s="165" t="str">
        <f t="shared" si="22"/>
        <v>LIN</v>
      </c>
      <c r="B129" s="157" t="s">
        <v>206</v>
      </c>
      <c r="C129" s="158"/>
      <c r="D129" s="158"/>
      <c r="E129" s="158"/>
      <c r="F129" s="158"/>
      <c r="G129" s="81" t="str">
        <f t="shared" si="23"/>
        <v/>
      </c>
      <c r="H129" s="82">
        <f t="shared" si="24"/>
        <v>0</v>
      </c>
    </row>
    <row r="130" spans="1:9" x14ac:dyDescent="0.2">
      <c r="A130" s="165" t="str">
        <f t="shared" si="22"/>
        <v>LIN</v>
      </c>
      <c r="B130" s="157" t="s">
        <v>206</v>
      </c>
      <c r="C130" s="158"/>
      <c r="D130" s="158"/>
      <c r="E130" s="158"/>
      <c r="F130" s="158"/>
      <c r="G130" s="81" t="str">
        <f t="shared" si="23"/>
        <v/>
      </c>
      <c r="H130" s="82">
        <f t="shared" si="24"/>
        <v>0</v>
      </c>
    </row>
    <row r="131" spans="1:9" x14ac:dyDescent="0.2">
      <c r="A131" s="165" t="str">
        <f t="shared" si="22"/>
        <v>LIN</v>
      </c>
      <c r="B131" s="157" t="s">
        <v>206</v>
      </c>
      <c r="C131" s="158"/>
      <c r="D131" s="158"/>
      <c r="E131" s="158"/>
      <c r="F131" s="158"/>
      <c r="G131" s="81" t="str">
        <f t="shared" si="23"/>
        <v/>
      </c>
      <c r="H131" s="82">
        <f t="shared" si="24"/>
        <v>0</v>
      </c>
    </row>
    <row r="132" spans="1:9" x14ac:dyDescent="0.2">
      <c r="A132" s="165" t="str">
        <f t="shared" si="22"/>
        <v>LIN</v>
      </c>
      <c r="B132" s="157" t="s">
        <v>206</v>
      </c>
      <c r="C132" s="158"/>
      <c r="D132" s="158"/>
      <c r="E132" s="158"/>
      <c r="F132" s="158"/>
      <c r="G132" s="81" t="str">
        <f t="shared" si="23"/>
        <v/>
      </c>
      <c r="H132" s="82">
        <f t="shared" si="24"/>
        <v>0</v>
      </c>
    </row>
    <row r="133" spans="1:9" x14ac:dyDescent="0.2">
      <c r="A133" s="165" t="str">
        <f t="shared" si="22"/>
        <v>LIN</v>
      </c>
      <c r="B133" s="157" t="s">
        <v>206</v>
      </c>
      <c r="C133" s="158"/>
      <c r="D133" s="158"/>
      <c r="E133" s="158"/>
      <c r="F133" s="158"/>
      <c r="G133" s="81" t="str">
        <f t="shared" si="23"/>
        <v/>
      </c>
      <c r="H133" s="82">
        <f t="shared" si="24"/>
        <v>0</v>
      </c>
    </row>
    <row r="134" spans="1:9" x14ac:dyDescent="0.2">
      <c r="A134" s="165" t="str">
        <f t="shared" ref="A134:A135" si="25">CONCATENATE(C134,B134)</f>
        <v>LIN</v>
      </c>
      <c r="B134" s="157" t="s">
        <v>206</v>
      </c>
      <c r="C134" s="158"/>
      <c r="D134" s="158"/>
      <c r="E134" s="158"/>
      <c r="F134" s="158"/>
      <c r="G134" s="81" t="str">
        <f t="shared" ref="G134:G135" si="26">IF(ISERROR(D134/F134*100),"",D134/F134*100)</f>
        <v/>
      </c>
      <c r="H134" s="82">
        <f t="shared" ref="H134:H135" si="27">$I$80*(D134/100)</f>
        <v>0</v>
      </c>
    </row>
    <row r="135" spans="1:9" x14ac:dyDescent="0.2">
      <c r="A135" s="165" t="str">
        <f t="shared" si="25"/>
        <v>LIN</v>
      </c>
      <c r="B135" s="157" t="s">
        <v>206</v>
      </c>
      <c r="C135" s="158"/>
      <c r="D135" s="158"/>
      <c r="E135" s="158"/>
      <c r="F135" s="158"/>
      <c r="G135" s="81" t="str">
        <f t="shared" si="26"/>
        <v/>
      </c>
      <c r="H135" s="82">
        <f t="shared" si="27"/>
        <v>0</v>
      </c>
    </row>
    <row r="136" spans="1:9" x14ac:dyDescent="0.2">
      <c r="A136" s="165" t="str">
        <f t="shared" ref="A136:A143" si="28">CONCATENATE(C136,B136)</f>
        <v>LIN</v>
      </c>
      <c r="B136" s="157" t="s">
        <v>206</v>
      </c>
      <c r="C136" s="158"/>
      <c r="D136" s="158"/>
      <c r="E136" s="158"/>
      <c r="F136" s="158"/>
      <c r="G136" s="81" t="str">
        <f t="shared" ref="G136:G143" si="29">IF(ISERROR(D136/F136*100),"",D136/F136*100)</f>
        <v/>
      </c>
      <c r="H136" s="82">
        <f t="shared" ref="H136:H143" si="30">$I$80*(D136/100)</f>
        <v>0</v>
      </c>
      <c r="I136" s="67" t="s">
        <v>295</v>
      </c>
    </row>
    <row r="137" spans="1:9" x14ac:dyDescent="0.2">
      <c r="A137" s="165" t="str">
        <f t="shared" si="28"/>
        <v>LIN</v>
      </c>
      <c r="B137" s="157" t="s">
        <v>206</v>
      </c>
      <c r="C137" s="158"/>
      <c r="D137" s="158"/>
      <c r="E137" s="158"/>
      <c r="F137" s="158"/>
      <c r="G137" s="81" t="str">
        <f t="shared" si="29"/>
        <v/>
      </c>
      <c r="H137" s="82">
        <f t="shared" si="30"/>
        <v>0</v>
      </c>
      <c r="I137" s="67" t="s">
        <v>295</v>
      </c>
    </row>
    <row r="138" spans="1:9" x14ac:dyDescent="0.2">
      <c r="A138" s="165" t="str">
        <f t="shared" si="28"/>
        <v>LIN</v>
      </c>
      <c r="B138" s="157" t="s">
        <v>206</v>
      </c>
      <c r="C138" s="158"/>
      <c r="D138" s="158"/>
      <c r="E138" s="158"/>
      <c r="F138" s="158"/>
      <c r="G138" s="81" t="str">
        <f t="shared" si="29"/>
        <v/>
      </c>
      <c r="H138" s="82">
        <f t="shared" si="30"/>
        <v>0</v>
      </c>
      <c r="I138" s="67" t="s">
        <v>295</v>
      </c>
    </row>
    <row r="139" spans="1:9" x14ac:dyDescent="0.2">
      <c r="A139" s="165" t="str">
        <f t="shared" si="28"/>
        <v>LIN</v>
      </c>
      <c r="B139" s="157" t="s">
        <v>206</v>
      </c>
      <c r="C139" s="158"/>
      <c r="D139" s="158"/>
      <c r="E139" s="158"/>
      <c r="F139" s="158"/>
      <c r="G139" s="81" t="str">
        <f t="shared" si="29"/>
        <v/>
      </c>
      <c r="H139" s="82">
        <f t="shared" si="30"/>
        <v>0</v>
      </c>
      <c r="I139" s="67" t="s">
        <v>295</v>
      </c>
    </row>
    <row r="140" spans="1:9" x14ac:dyDescent="0.2">
      <c r="A140" s="165" t="str">
        <f t="shared" si="28"/>
        <v>LIN</v>
      </c>
      <c r="B140" s="157" t="s">
        <v>206</v>
      </c>
      <c r="C140" s="158"/>
      <c r="D140" s="158"/>
      <c r="E140" s="158"/>
      <c r="F140" s="158"/>
      <c r="G140" s="81" t="str">
        <f t="shared" si="29"/>
        <v/>
      </c>
      <c r="H140" s="82">
        <f t="shared" si="30"/>
        <v>0</v>
      </c>
      <c r="I140" s="67" t="s">
        <v>295</v>
      </c>
    </row>
    <row r="141" spans="1:9" x14ac:dyDescent="0.2">
      <c r="A141" s="165" t="str">
        <f t="shared" si="28"/>
        <v>LIN</v>
      </c>
      <c r="B141" s="157" t="s">
        <v>206</v>
      </c>
      <c r="C141" s="158"/>
      <c r="D141" s="158"/>
      <c r="E141" s="158"/>
      <c r="F141" s="158"/>
      <c r="G141" s="81" t="str">
        <f t="shared" si="29"/>
        <v/>
      </c>
      <c r="H141" s="82">
        <f t="shared" si="30"/>
        <v>0</v>
      </c>
      <c r="I141" s="67" t="s">
        <v>295</v>
      </c>
    </row>
    <row r="142" spans="1:9" x14ac:dyDescent="0.2">
      <c r="A142" s="165" t="str">
        <f t="shared" si="28"/>
        <v>LIN</v>
      </c>
      <c r="B142" s="157" t="s">
        <v>206</v>
      </c>
      <c r="C142" s="158"/>
      <c r="D142" s="158"/>
      <c r="E142" s="158"/>
      <c r="F142" s="158"/>
      <c r="G142" s="81" t="str">
        <f t="shared" si="29"/>
        <v/>
      </c>
      <c r="H142" s="82">
        <f t="shared" si="30"/>
        <v>0</v>
      </c>
      <c r="I142" s="67" t="s">
        <v>295</v>
      </c>
    </row>
    <row r="143" spans="1:9" x14ac:dyDescent="0.2">
      <c r="A143" s="165" t="str">
        <f t="shared" si="28"/>
        <v>LIN</v>
      </c>
      <c r="B143" s="157" t="s">
        <v>206</v>
      </c>
      <c r="C143" s="158"/>
      <c r="D143" s="158"/>
      <c r="E143" s="158"/>
      <c r="F143" s="158"/>
      <c r="G143" s="81" t="str">
        <f t="shared" si="29"/>
        <v/>
      </c>
      <c r="H143" s="82">
        <f t="shared" si="30"/>
        <v>0</v>
      </c>
      <c r="I143" s="67" t="s">
        <v>295</v>
      </c>
    </row>
    <row r="144" spans="1:9" x14ac:dyDescent="0.2">
      <c r="A144" s="165" t="str">
        <f t="shared" ref="A144:A145" si="31">CONCATENATE(C144,B144)</f>
        <v>LIN</v>
      </c>
      <c r="B144" s="157" t="s">
        <v>206</v>
      </c>
      <c r="C144" s="158"/>
      <c r="D144" s="158"/>
      <c r="E144" s="158"/>
      <c r="F144" s="158"/>
      <c r="G144" s="81" t="str">
        <f t="shared" ref="G144" si="32">IF(ISERROR(D144/F144*100),"",D144/F144*100)</f>
        <v/>
      </c>
      <c r="H144" s="82">
        <f t="shared" ref="H144" si="33">$I$80*(D144/100)</f>
        <v>0</v>
      </c>
      <c r="I144" s="67" t="s">
        <v>295</v>
      </c>
    </row>
    <row r="145" spans="1:9" x14ac:dyDescent="0.2">
      <c r="A145" s="165" t="str">
        <f t="shared" si="31"/>
        <v>LIN</v>
      </c>
      <c r="B145" s="157" t="s">
        <v>206</v>
      </c>
      <c r="C145" s="158"/>
      <c r="D145" s="158"/>
      <c r="E145" s="158"/>
      <c r="F145" s="158"/>
      <c r="G145" s="81" t="str">
        <f t="shared" ref="G145" si="34">IF(ISERROR(D145/F145*100),"",D145/F145*100)</f>
        <v/>
      </c>
      <c r="H145" s="82">
        <f t="shared" ref="H145" si="35">$I$80*(D145/100)</f>
        <v>0</v>
      </c>
      <c r="I145" s="67" t="s">
        <v>295</v>
      </c>
    </row>
    <row r="146" spans="1:9" x14ac:dyDescent="0.2">
      <c r="A146" s="165" t="str">
        <f t="shared" ref="A146" si="36">CONCATENATE(C146,B146)</f>
        <v>LIN</v>
      </c>
      <c r="B146" s="157" t="s">
        <v>206</v>
      </c>
      <c r="C146" s="158"/>
      <c r="D146" s="158"/>
      <c r="E146" s="158"/>
      <c r="F146" s="158"/>
      <c r="G146" s="81" t="str">
        <f>IF(ISERROR(D146/F146*100),"",D146/F146*100)</f>
        <v/>
      </c>
      <c r="H146" s="82">
        <f t="shared" ref="H146" si="37">$I$80*(D146/100)</f>
        <v>0</v>
      </c>
      <c r="I146" s="67" t="s">
        <v>296</v>
      </c>
    </row>
    <row r="147" spans="1:9" x14ac:dyDescent="0.2">
      <c r="A147" s="165" t="str">
        <f t="shared" ref="A147:A149" si="38">CONCATENATE(C147,B147)</f>
        <v>LIN</v>
      </c>
      <c r="B147" s="157" t="s">
        <v>206</v>
      </c>
      <c r="C147" s="158"/>
      <c r="D147" s="158"/>
      <c r="E147" s="158"/>
      <c r="F147" s="158"/>
      <c r="G147" s="81" t="str">
        <f>IF(ISERROR(D147/F147*100),"",D147/F147*100)</f>
        <v/>
      </c>
      <c r="H147" s="82">
        <f t="shared" ref="H147" si="39">$I$80*(D147/100)</f>
        <v>0</v>
      </c>
      <c r="I147" s="67" t="s">
        <v>297</v>
      </c>
    </row>
    <row r="148" spans="1:9" x14ac:dyDescent="0.2">
      <c r="A148" s="165" t="str">
        <f t="shared" si="38"/>
        <v>LIN</v>
      </c>
      <c r="B148" s="157" t="s">
        <v>206</v>
      </c>
      <c r="C148" s="158"/>
      <c r="D148" s="158"/>
      <c r="E148" s="158"/>
      <c r="F148" s="158"/>
      <c r="G148" s="81" t="str">
        <f>IF(ISERROR(D148/F148*100),"",D148/F148*100)</f>
        <v/>
      </c>
      <c r="H148" s="82">
        <f t="shared" ref="H148" si="40">$I$80*(D148/100)</f>
        <v>0</v>
      </c>
      <c r="I148" s="67" t="s">
        <v>297</v>
      </c>
    </row>
    <row r="149" spans="1:9" x14ac:dyDescent="0.2">
      <c r="A149" s="165" t="str">
        <f t="shared" si="38"/>
        <v>LIN</v>
      </c>
      <c r="B149" s="157" t="s">
        <v>206</v>
      </c>
      <c r="C149" s="158"/>
      <c r="D149" s="158"/>
      <c r="E149" s="158"/>
      <c r="F149" s="158"/>
      <c r="G149" s="81" t="str">
        <f>IF(ISERROR(D149/F149*100),"",D149/F149*100)</f>
        <v/>
      </c>
      <c r="H149" s="82">
        <f t="shared" ref="H149" si="41">$I$80*(D149/100)</f>
        <v>0</v>
      </c>
      <c r="I149" s="67" t="s">
        <v>302</v>
      </c>
    </row>
    <row r="150" spans="1:9" x14ac:dyDescent="0.2">
      <c r="A150" s="165" t="str">
        <f t="shared" ref="A150" si="42">CONCATENATE(C150,B150)</f>
        <v>LIN</v>
      </c>
      <c r="B150" s="157" t="s">
        <v>206</v>
      </c>
      <c r="C150" s="158"/>
      <c r="D150" s="158"/>
      <c r="E150" s="158"/>
      <c r="F150" s="158"/>
      <c r="G150" s="81" t="str">
        <f>IF(ISERROR(D150/F150*100),"",D150/F150*100)</f>
        <v/>
      </c>
      <c r="H150" s="82">
        <f t="shared" ref="H150" si="43">$I$80*(D150/100)</f>
        <v>0</v>
      </c>
      <c r="I150" s="67" t="s">
        <v>294</v>
      </c>
    </row>
    <row r="151" spans="1:9" x14ac:dyDescent="0.2">
      <c r="A151" s="165" t="str">
        <f t="shared" ref="A151:A152" si="44">CONCATENATE(C151,B151)</f>
        <v>LIN</v>
      </c>
      <c r="B151" s="157" t="s">
        <v>206</v>
      </c>
      <c r="C151" s="158"/>
      <c r="D151" s="158"/>
      <c r="E151" s="158"/>
      <c r="F151" s="158"/>
      <c r="G151" s="81" t="str">
        <f t="shared" ref="G151:G152" si="45">IF(ISERROR(D151/F151*100),"",D151/F151*100)</f>
        <v/>
      </c>
      <c r="H151" s="82">
        <f t="shared" ref="H151:H152" si="46">$I$80*(D151/100)</f>
        <v>0</v>
      </c>
    </row>
    <row r="152" spans="1:9" x14ac:dyDescent="0.2">
      <c r="A152" s="165" t="str">
        <f t="shared" si="44"/>
        <v>LIN</v>
      </c>
      <c r="B152" s="157" t="s">
        <v>206</v>
      </c>
      <c r="C152" s="158"/>
      <c r="D152" s="158"/>
      <c r="E152" s="158"/>
      <c r="F152" s="158"/>
      <c r="G152" s="81" t="str">
        <f t="shared" si="45"/>
        <v/>
      </c>
      <c r="H152" s="82">
        <f t="shared" si="46"/>
        <v>0</v>
      </c>
    </row>
    <row r="153" spans="1:9" x14ac:dyDescent="0.2">
      <c r="A153" s="165"/>
      <c r="B153" s="157"/>
      <c r="C153" s="158"/>
      <c r="D153" s="158"/>
      <c r="E153" s="158"/>
      <c r="F153" s="158"/>
      <c r="G153" s="81"/>
      <c r="H153" s="82"/>
    </row>
    <row r="154" spans="1:9" x14ac:dyDescent="0.2">
      <c r="A154" s="165" t="str">
        <f>CONCATENATE(C154,B154)</f>
        <v>COL</v>
      </c>
      <c r="B154" s="157" t="s">
        <v>207</v>
      </c>
      <c r="C154" s="86"/>
      <c r="D154" s="86"/>
      <c r="E154" s="86"/>
      <c r="F154" s="86"/>
      <c r="G154" s="81" t="str">
        <f>IF(ISERROR(D154/F154*100),"",D154/F154*100)</f>
        <v/>
      </c>
      <c r="H154" s="82">
        <f>$I$154*(D154/100)</f>
        <v>0</v>
      </c>
      <c r="I154" s="186">
        <v>513405</v>
      </c>
    </row>
    <row r="155" spans="1:9" x14ac:dyDescent="0.2">
      <c r="A155" s="165" t="str">
        <f t="shared" ref="A155:A205" si="47">CONCATENATE(C155,B155)</f>
        <v>COL</v>
      </c>
      <c r="B155" s="157" t="s">
        <v>207</v>
      </c>
      <c r="C155" s="86"/>
      <c r="D155" s="86"/>
      <c r="E155" s="86"/>
      <c r="F155" s="86"/>
      <c r="G155" s="81" t="str">
        <f t="shared" ref="G155:G205" si="48">IF(ISERROR(D155/F155*100),"",D155/F155*100)</f>
        <v/>
      </c>
      <c r="H155" s="82">
        <f t="shared" ref="H155:H205" si="49">$I$154*(D155/100)</f>
        <v>0</v>
      </c>
    </row>
    <row r="156" spans="1:9" x14ac:dyDescent="0.2">
      <c r="A156" s="165" t="str">
        <f t="shared" si="47"/>
        <v>COL</v>
      </c>
      <c r="B156" s="157" t="s">
        <v>207</v>
      </c>
      <c r="C156" s="86"/>
      <c r="D156" s="86"/>
      <c r="E156" s="86"/>
      <c r="F156" s="86"/>
      <c r="G156" s="81" t="str">
        <f t="shared" si="48"/>
        <v/>
      </c>
      <c r="H156" s="82">
        <f t="shared" si="49"/>
        <v>0</v>
      </c>
    </row>
    <row r="157" spans="1:9" x14ac:dyDescent="0.2">
      <c r="A157" s="165" t="str">
        <f t="shared" si="47"/>
        <v>COL</v>
      </c>
      <c r="B157" s="157" t="s">
        <v>207</v>
      </c>
      <c r="C157" s="86"/>
      <c r="D157" s="86"/>
      <c r="E157" s="86"/>
      <c r="F157" s="86"/>
      <c r="G157" s="81" t="str">
        <f t="shared" si="48"/>
        <v/>
      </c>
      <c r="H157" s="82">
        <f t="shared" si="49"/>
        <v>0</v>
      </c>
    </row>
    <row r="158" spans="1:9" x14ac:dyDescent="0.2">
      <c r="A158" s="165" t="str">
        <f t="shared" si="47"/>
        <v>COL</v>
      </c>
      <c r="B158" s="157" t="s">
        <v>207</v>
      </c>
      <c r="C158" s="86"/>
      <c r="D158" s="86"/>
      <c r="E158" s="86"/>
      <c r="F158" s="86"/>
      <c r="G158" s="81" t="str">
        <f t="shared" si="48"/>
        <v/>
      </c>
      <c r="H158" s="82">
        <f t="shared" si="49"/>
        <v>0</v>
      </c>
    </row>
    <row r="159" spans="1:9" x14ac:dyDescent="0.2">
      <c r="A159" s="165" t="str">
        <f t="shared" si="47"/>
        <v>COL</v>
      </c>
      <c r="B159" s="157" t="s">
        <v>207</v>
      </c>
      <c r="C159" s="86"/>
      <c r="D159" s="86"/>
      <c r="E159" s="86"/>
      <c r="F159" s="86"/>
      <c r="G159" s="81" t="str">
        <f t="shared" si="48"/>
        <v/>
      </c>
      <c r="H159" s="82">
        <f t="shared" si="49"/>
        <v>0</v>
      </c>
    </row>
    <row r="160" spans="1:9" x14ac:dyDescent="0.2">
      <c r="A160" s="165" t="str">
        <f t="shared" si="47"/>
        <v>COL</v>
      </c>
      <c r="B160" s="157" t="s">
        <v>207</v>
      </c>
      <c r="C160" s="86"/>
      <c r="D160" s="86"/>
      <c r="E160" s="86"/>
      <c r="F160" s="86"/>
      <c r="G160" s="81" t="str">
        <f t="shared" si="48"/>
        <v/>
      </c>
      <c r="H160" s="82">
        <f t="shared" si="49"/>
        <v>0</v>
      </c>
    </row>
    <row r="161" spans="1:9" x14ac:dyDescent="0.2">
      <c r="A161" s="165" t="str">
        <f t="shared" si="47"/>
        <v>COL</v>
      </c>
      <c r="B161" s="157" t="s">
        <v>207</v>
      </c>
      <c r="C161" s="86"/>
      <c r="D161" s="86"/>
      <c r="E161" s="86"/>
      <c r="F161" s="86"/>
      <c r="G161" s="81" t="str">
        <f t="shared" si="48"/>
        <v/>
      </c>
      <c r="H161" s="82">
        <f t="shared" si="49"/>
        <v>0</v>
      </c>
    </row>
    <row r="162" spans="1:9" x14ac:dyDescent="0.2">
      <c r="A162" s="165" t="str">
        <f t="shared" si="47"/>
        <v>COL</v>
      </c>
      <c r="B162" s="157" t="s">
        <v>207</v>
      </c>
      <c r="C162" s="86"/>
      <c r="D162" s="86"/>
      <c r="E162" s="86"/>
      <c r="F162" s="86"/>
      <c r="G162" s="81" t="str">
        <f t="shared" si="48"/>
        <v/>
      </c>
      <c r="H162" s="82">
        <f t="shared" si="49"/>
        <v>0</v>
      </c>
    </row>
    <row r="163" spans="1:9" x14ac:dyDescent="0.2">
      <c r="A163" s="165" t="str">
        <f t="shared" si="47"/>
        <v>COL</v>
      </c>
      <c r="B163" s="157" t="s">
        <v>207</v>
      </c>
      <c r="C163" s="86"/>
      <c r="D163" s="86"/>
      <c r="E163" s="86"/>
      <c r="F163" s="86"/>
      <c r="G163" s="81" t="str">
        <f t="shared" si="48"/>
        <v/>
      </c>
      <c r="H163" s="82">
        <f t="shared" si="49"/>
        <v>0</v>
      </c>
    </row>
    <row r="164" spans="1:9" x14ac:dyDescent="0.2">
      <c r="A164" s="165" t="str">
        <f t="shared" si="47"/>
        <v>COL</v>
      </c>
      <c r="B164" s="157" t="s">
        <v>207</v>
      </c>
      <c r="C164" s="86"/>
      <c r="D164" s="86"/>
      <c r="E164" s="86"/>
      <c r="F164" s="86"/>
      <c r="G164" s="81" t="str">
        <f t="shared" si="48"/>
        <v/>
      </c>
      <c r="H164" s="82">
        <f t="shared" si="49"/>
        <v>0</v>
      </c>
    </row>
    <row r="165" spans="1:9" x14ac:dyDescent="0.2">
      <c r="A165" s="165" t="str">
        <f t="shared" si="47"/>
        <v>COL</v>
      </c>
      <c r="B165" s="157" t="s">
        <v>207</v>
      </c>
      <c r="C165" s="86"/>
      <c r="D165" s="86"/>
      <c r="E165" s="86"/>
      <c r="F165" s="86"/>
      <c r="G165" s="81" t="str">
        <f t="shared" si="48"/>
        <v/>
      </c>
      <c r="H165" s="82">
        <f t="shared" si="49"/>
        <v>0</v>
      </c>
    </row>
    <row r="166" spans="1:9" x14ac:dyDescent="0.2">
      <c r="A166" s="165" t="str">
        <f t="shared" si="47"/>
        <v>COL</v>
      </c>
      <c r="B166" s="157" t="s">
        <v>207</v>
      </c>
      <c r="C166" s="86"/>
      <c r="D166" s="86"/>
      <c r="E166" s="86"/>
      <c r="F166" s="86"/>
      <c r="G166" s="81" t="str">
        <f t="shared" si="48"/>
        <v/>
      </c>
      <c r="H166" s="82">
        <f t="shared" si="49"/>
        <v>0</v>
      </c>
    </row>
    <row r="167" spans="1:9" x14ac:dyDescent="0.2">
      <c r="A167" s="165" t="str">
        <f t="shared" si="47"/>
        <v>COL</v>
      </c>
      <c r="B167" s="157" t="s">
        <v>207</v>
      </c>
      <c r="C167" s="86"/>
      <c r="D167" s="86"/>
      <c r="E167" s="86"/>
      <c r="F167" s="86"/>
      <c r="G167" s="81" t="str">
        <f t="shared" si="48"/>
        <v/>
      </c>
      <c r="H167" s="82">
        <f t="shared" si="49"/>
        <v>0</v>
      </c>
    </row>
    <row r="168" spans="1:9" x14ac:dyDescent="0.2">
      <c r="A168" s="165" t="str">
        <f t="shared" si="47"/>
        <v>COL</v>
      </c>
      <c r="B168" s="157" t="s">
        <v>207</v>
      </c>
      <c r="C168" s="86"/>
      <c r="D168" s="86"/>
      <c r="E168" s="86"/>
      <c r="F168" s="86"/>
      <c r="G168" s="81" t="str">
        <f t="shared" si="48"/>
        <v/>
      </c>
      <c r="H168" s="82">
        <f t="shared" si="49"/>
        <v>0</v>
      </c>
    </row>
    <row r="169" spans="1:9" x14ac:dyDescent="0.2">
      <c r="A169" s="165" t="str">
        <f t="shared" si="47"/>
        <v>COL</v>
      </c>
      <c r="B169" s="157" t="s">
        <v>207</v>
      </c>
      <c r="C169" s="86"/>
      <c r="D169" s="86"/>
      <c r="E169" s="86"/>
      <c r="F169" s="86"/>
      <c r="G169" s="81" t="str">
        <f t="shared" si="48"/>
        <v/>
      </c>
      <c r="H169" s="82">
        <f t="shared" si="49"/>
        <v>0</v>
      </c>
    </row>
    <row r="170" spans="1:9" x14ac:dyDescent="0.2">
      <c r="A170" s="165" t="str">
        <f t="shared" si="47"/>
        <v>COL</v>
      </c>
      <c r="B170" s="157" t="s">
        <v>207</v>
      </c>
      <c r="C170" s="86"/>
      <c r="D170" s="86"/>
      <c r="E170" s="86"/>
      <c r="F170" s="86"/>
      <c r="G170" s="81" t="str">
        <f t="shared" si="48"/>
        <v/>
      </c>
      <c r="H170" s="82">
        <f t="shared" si="49"/>
        <v>0</v>
      </c>
    </row>
    <row r="171" spans="1:9" x14ac:dyDescent="0.2">
      <c r="A171" s="165" t="str">
        <f t="shared" si="47"/>
        <v>COL</v>
      </c>
      <c r="B171" s="157" t="s">
        <v>207</v>
      </c>
      <c r="C171" s="86"/>
      <c r="D171" s="86"/>
      <c r="E171" s="86"/>
      <c r="F171" s="86"/>
      <c r="G171" s="81" t="str">
        <f t="shared" si="48"/>
        <v/>
      </c>
      <c r="H171" s="82">
        <f t="shared" si="49"/>
        <v>0</v>
      </c>
    </row>
    <row r="172" spans="1:9" x14ac:dyDescent="0.2">
      <c r="A172" s="165" t="str">
        <f t="shared" si="47"/>
        <v>COL</v>
      </c>
      <c r="B172" s="157" t="s">
        <v>207</v>
      </c>
      <c r="C172" s="86"/>
      <c r="D172" s="86"/>
      <c r="E172" s="86"/>
      <c r="F172" s="86"/>
      <c r="G172" s="81" t="str">
        <f t="shared" si="48"/>
        <v/>
      </c>
      <c r="H172" s="82">
        <f t="shared" si="49"/>
        <v>0</v>
      </c>
    </row>
    <row r="173" spans="1:9" x14ac:dyDescent="0.2">
      <c r="A173" s="165" t="str">
        <f t="shared" si="47"/>
        <v>COL</v>
      </c>
      <c r="B173" s="157" t="s">
        <v>207</v>
      </c>
      <c r="C173" s="86"/>
      <c r="D173" s="86"/>
      <c r="E173" s="86"/>
      <c r="F173" s="86"/>
      <c r="G173" s="81" t="str">
        <f t="shared" si="48"/>
        <v/>
      </c>
      <c r="H173" s="82">
        <f t="shared" si="49"/>
        <v>0</v>
      </c>
      <c r="I173" s="67" t="s">
        <v>294</v>
      </c>
    </row>
    <row r="174" spans="1:9" x14ac:dyDescent="0.2">
      <c r="A174" s="165" t="str">
        <f t="shared" si="47"/>
        <v>COL</v>
      </c>
      <c r="B174" s="157" t="s">
        <v>207</v>
      </c>
      <c r="C174" s="86"/>
      <c r="D174" s="86"/>
      <c r="E174" s="86"/>
      <c r="F174" s="86"/>
      <c r="G174" s="81" t="str">
        <f t="shared" si="48"/>
        <v/>
      </c>
      <c r="H174" s="82">
        <f t="shared" si="49"/>
        <v>0</v>
      </c>
    </row>
    <row r="175" spans="1:9" x14ac:dyDescent="0.2">
      <c r="A175" s="165" t="str">
        <f t="shared" si="47"/>
        <v>COL</v>
      </c>
      <c r="B175" s="157" t="s">
        <v>207</v>
      </c>
      <c r="C175" s="86"/>
      <c r="D175" s="86"/>
      <c r="E175" s="86"/>
      <c r="F175" s="86"/>
      <c r="G175" s="81" t="str">
        <f t="shared" si="48"/>
        <v/>
      </c>
      <c r="H175" s="82">
        <f t="shared" si="49"/>
        <v>0</v>
      </c>
    </row>
    <row r="176" spans="1:9" x14ac:dyDescent="0.2">
      <c r="A176" s="165" t="str">
        <f t="shared" si="47"/>
        <v>COL</v>
      </c>
      <c r="B176" s="157" t="s">
        <v>207</v>
      </c>
      <c r="C176" s="86"/>
      <c r="D176" s="86"/>
      <c r="E176" s="86"/>
      <c r="F176" s="86"/>
      <c r="G176" s="81" t="str">
        <f t="shared" si="48"/>
        <v/>
      </c>
      <c r="H176" s="82">
        <f t="shared" si="49"/>
        <v>0</v>
      </c>
    </row>
    <row r="177" spans="1:8" x14ac:dyDescent="0.2">
      <c r="A177" s="165" t="str">
        <f t="shared" si="47"/>
        <v>COL</v>
      </c>
      <c r="B177" s="157" t="s">
        <v>207</v>
      </c>
      <c r="C177" s="86"/>
      <c r="D177" s="86"/>
      <c r="E177" s="86"/>
      <c r="F177" s="86"/>
      <c r="G177" s="81" t="str">
        <f t="shared" si="48"/>
        <v/>
      </c>
      <c r="H177" s="82">
        <f t="shared" si="49"/>
        <v>0</v>
      </c>
    </row>
    <row r="178" spans="1:8" x14ac:dyDescent="0.2">
      <c r="A178" s="165" t="str">
        <f t="shared" si="47"/>
        <v>COL</v>
      </c>
      <c r="B178" s="157" t="s">
        <v>207</v>
      </c>
      <c r="C178" s="86"/>
      <c r="D178" s="86"/>
      <c r="E178" s="86"/>
      <c r="F178" s="86"/>
      <c r="G178" s="81" t="str">
        <f t="shared" si="48"/>
        <v/>
      </c>
      <c r="H178" s="82">
        <f t="shared" si="49"/>
        <v>0</v>
      </c>
    </row>
    <row r="179" spans="1:8" x14ac:dyDescent="0.2">
      <c r="A179" s="165" t="str">
        <f t="shared" si="47"/>
        <v>COL</v>
      </c>
      <c r="B179" s="157" t="s">
        <v>207</v>
      </c>
      <c r="C179" s="86"/>
      <c r="D179" s="86"/>
      <c r="E179" s="86"/>
      <c r="F179" s="86"/>
      <c r="G179" s="81" t="str">
        <f t="shared" si="48"/>
        <v/>
      </c>
      <c r="H179" s="82">
        <f t="shared" si="49"/>
        <v>0</v>
      </c>
    </row>
    <row r="180" spans="1:8" x14ac:dyDescent="0.2">
      <c r="A180" s="165" t="str">
        <f t="shared" si="47"/>
        <v>COL</v>
      </c>
      <c r="B180" s="157" t="s">
        <v>207</v>
      </c>
      <c r="C180" s="86"/>
      <c r="D180" s="86"/>
      <c r="E180" s="86"/>
      <c r="F180" s="86"/>
      <c r="G180" s="81" t="str">
        <f t="shared" si="48"/>
        <v/>
      </c>
      <c r="H180" s="82">
        <f t="shared" si="49"/>
        <v>0</v>
      </c>
    </row>
    <row r="181" spans="1:8" x14ac:dyDescent="0.2">
      <c r="A181" s="165" t="str">
        <f t="shared" si="47"/>
        <v>COL</v>
      </c>
      <c r="B181" s="157" t="s">
        <v>207</v>
      </c>
      <c r="C181" s="86"/>
      <c r="D181" s="86"/>
      <c r="E181" s="86"/>
      <c r="F181" s="86"/>
      <c r="G181" s="81" t="str">
        <f t="shared" si="48"/>
        <v/>
      </c>
      <c r="H181" s="82">
        <f t="shared" si="49"/>
        <v>0</v>
      </c>
    </row>
    <row r="182" spans="1:8" x14ac:dyDescent="0.2">
      <c r="A182" s="165" t="str">
        <f t="shared" si="47"/>
        <v>COL</v>
      </c>
      <c r="B182" s="157" t="s">
        <v>207</v>
      </c>
      <c r="C182" s="86"/>
      <c r="D182" s="86"/>
      <c r="E182" s="86"/>
      <c r="F182" s="86"/>
      <c r="G182" s="81" t="str">
        <f t="shared" si="48"/>
        <v/>
      </c>
      <c r="H182" s="82">
        <f t="shared" si="49"/>
        <v>0</v>
      </c>
    </row>
    <row r="183" spans="1:8" x14ac:dyDescent="0.2">
      <c r="A183" s="165" t="str">
        <f t="shared" si="47"/>
        <v>COL</v>
      </c>
      <c r="B183" s="157" t="s">
        <v>207</v>
      </c>
      <c r="C183" s="86"/>
      <c r="D183" s="86"/>
      <c r="E183" s="86"/>
      <c r="F183" s="86"/>
      <c r="G183" s="81" t="str">
        <f t="shared" si="48"/>
        <v/>
      </c>
      <c r="H183" s="82">
        <f t="shared" si="49"/>
        <v>0</v>
      </c>
    </row>
    <row r="184" spans="1:8" x14ac:dyDescent="0.2">
      <c r="A184" s="165" t="str">
        <f t="shared" si="47"/>
        <v>COL</v>
      </c>
      <c r="B184" s="157" t="s">
        <v>207</v>
      </c>
      <c r="C184" s="86"/>
      <c r="D184" s="86"/>
      <c r="E184" s="86"/>
      <c r="F184" s="86"/>
      <c r="G184" s="81" t="str">
        <f t="shared" si="48"/>
        <v/>
      </c>
      <c r="H184" s="82">
        <f t="shared" si="49"/>
        <v>0</v>
      </c>
    </row>
    <row r="185" spans="1:8" x14ac:dyDescent="0.2">
      <c r="A185" s="165" t="str">
        <f t="shared" si="47"/>
        <v>COL</v>
      </c>
      <c r="B185" s="157" t="s">
        <v>207</v>
      </c>
      <c r="C185" s="86"/>
      <c r="D185" s="86"/>
      <c r="E185" s="86"/>
      <c r="F185" s="86"/>
      <c r="G185" s="81" t="str">
        <f t="shared" si="48"/>
        <v/>
      </c>
      <c r="H185" s="82">
        <f t="shared" si="49"/>
        <v>0</v>
      </c>
    </row>
    <row r="186" spans="1:8" x14ac:dyDescent="0.2">
      <c r="A186" s="165" t="str">
        <f t="shared" si="47"/>
        <v>COL</v>
      </c>
      <c r="B186" s="157" t="s">
        <v>207</v>
      </c>
      <c r="C186" s="86"/>
      <c r="D186" s="86"/>
      <c r="E186" s="86"/>
      <c r="F186" s="86"/>
      <c r="G186" s="81" t="str">
        <f t="shared" si="48"/>
        <v/>
      </c>
      <c r="H186" s="82">
        <f t="shared" si="49"/>
        <v>0</v>
      </c>
    </row>
    <row r="187" spans="1:8" x14ac:dyDescent="0.2">
      <c r="A187" s="165" t="str">
        <f t="shared" si="47"/>
        <v>COL</v>
      </c>
      <c r="B187" s="157" t="s">
        <v>207</v>
      </c>
      <c r="C187" s="86"/>
      <c r="D187" s="86"/>
      <c r="E187" s="86"/>
      <c r="F187" s="86"/>
      <c r="G187" s="81" t="str">
        <f t="shared" si="48"/>
        <v/>
      </c>
      <c r="H187" s="82">
        <f t="shared" si="49"/>
        <v>0</v>
      </c>
    </row>
    <row r="188" spans="1:8" x14ac:dyDescent="0.2">
      <c r="A188" s="165" t="str">
        <f t="shared" si="47"/>
        <v>COL</v>
      </c>
      <c r="B188" s="157" t="s">
        <v>207</v>
      </c>
      <c r="C188" s="86"/>
      <c r="D188" s="86"/>
      <c r="E188" s="86"/>
      <c r="F188" s="86"/>
      <c r="G188" s="81" t="str">
        <f t="shared" si="48"/>
        <v/>
      </c>
      <c r="H188" s="82">
        <f t="shared" si="49"/>
        <v>0</v>
      </c>
    </row>
    <row r="189" spans="1:8" x14ac:dyDescent="0.2">
      <c r="A189" s="165" t="str">
        <f t="shared" si="47"/>
        <v>COL</v>
      </c>
      <c r="B189" s="157" t="s">
        <v>207</v>
      </c>
      <c r="C189" s="86"/>
      <c r="D189" s="86"/>
      <c r="E189" s="86"/>
      <c r="F189" s="86"/>
      <c r="G189" s="81" t="str">
        <f t="shared" si="48"/>
        <v/>
      </c>
      <c r="H189" s="82">
        <f t="shared" si="49"/>
        <v>0</v>
      </c>
    </row>
    <row r="190" spans="1:8" x14ac:dyDescent="0.2">
      <c r="A190" s="165" t="str">
        <f t="shared" si="47"/>
        <v>COL</v>
      </c>
      <c r="B190" s="157" t="s">
        <v>207</v>
      </c>
      <c r="C190" s="86"/>
      <c r="D190" s="86"/>
      <c r="E190" s="86"/>
      <c r="F190" s="86"/>
      <c r="G190" s="81" t="str">
        <f t="shared" si="48"/>
        <v/>
      </c>
      <c r="H190" s="82">
        <f t="shared" si="49"/>
        <v>0</v>
      </c>
    </row>
    <row r="191" spans="1:8" x14ac:dyDescent="0.2">
      <c r="A191" s="165" t="str">
        <f t="shared" si="47"/>
        <v>COL</v>
      </c>
      <c r="B191" s="157" t="s">
        <v>207</v>
      </c>
      <c r="C191" s="86"/>
      <c r="D191" s="86"/>
      <c r="E191" s="86"/>
      <c r="F191" s="86"/>
      <c r="G191" s="81" t="str">
        <f t="shared" si="48"/>
        <v/>
      </c>
      <c r="H191" s="82">
        <f t="shared" si="49"/>
        <v>0</v>
      </c>
    </row>
    <row r="192" spans="1:8" x14ac:dyDescent="0.2">
      <c r="A192" s="165" t="str">
        <f t="shared" si="47"/>
        <v>COL</v>
      </c>
      <c r="B192" s="157" t="s">
        <v>207</v>
      </c>
      <c r="C192" s="86"/>
      <c r="D192" s="86"/>
      <c r="E192" s="86"/>
      <c r="F192" s="86"/>
      <c r="G192" s="81" t="str">
        <f t="shared" si="48"/>
        <v/>
      </c>
      <c r="H192" s="82">
        <f t="shared" si="49"/>
        <v>0</v>
      </c>
    </row>
    <row r="193" spans="1:8" x14ac:dyDescent="0.2">
      <c r="A193" s="165" t="str">
        <f t="shared" si="47"/>
        <v>COL</v>
      </c>
      <c r="B193" s="157" t="s">
        <v>207</v>
      </c>
      <c r="C193" s="86"/>
      <c r="D193" s="86"/>
      <c r="E193" s="86"/>
      <c r="F193" s="86"/>
      <c r="G193" s="81" t="str">
        <f t="shared" si="48"/>
        <v/>
      </c>
      <c r="H193" s="82">
        <f t="shared" si="49"/>
        <v>0</v>
      </c>
    </row>
    <row r="194" spans="1:8" x14ac:dyDescent="0.2">
      <c r="A194" s="165" t="str">
        <f t="shared" si="47"/>
        <v>COL</v>
      </c>
      <c r="B194" s="157" t="s">
        <v>207</v>
      </c>
      <c r="C194" s="86"/>
      <c r="D194" s="86"/>
      <c r="E194" s="86"/>
      <c r="F194" s="86"/>
      <c r="G194" s="81" t="str">
        <f t="shared" si="48"/>
        <v/>
      </c>
      <c r="H194" s="82">
        <f t="shared" si="49"/>
        <v>0</v>
      </c>
    </row>
    <row r="195" spans="1:8" x14ac:dyDescent="0.2">
      <c r="A195" s="165" t="str">
        <f t="shared" si="47"/>
        <v>COL</v>
      </c>
      <c r="B195" s="157" t="s">
        <v>207</v>
      </c>
      <c r="C195" s="86"/>
      <c r="D195" s="86"/>
      <c r="E195" s="86"/>
      <c r="F195" s="86"/>
      <c r="G195" s="81" t="str">
        <f t="shared" si="48"/>
        <v/>
      </c>
      <c r="H195" s="82">
        <f t="shared" si="49"/>
        <v>0</v>
      </c>
    </row>
    <row r="196" spans="1:8" x14ac:dyDescent="0.2">
      <c r="A196" s="165" t="str">
        <f t="shared" si="47"/>
        <v>COL</v>
      </c>
      <c r="B196" s="157" t="s">
        <v>207</v>
      </c>
      <c r="C196" s="86"/>
      <c r="D196" s="86"/>
      <c r="E196" s="86"/>
      <c r="F196" s="86"/>
      <c r="G196" s="81" t="str">
        <f t="shared" si="48"/>
        <v/>
      </c>
      <c r="H196" s="82">
        <f t="shared" si="49"/>
        <v>0</v>
      </c>
    </row>
    <row r="197" spans="1:8" x14ac:dyDescent="0.2">
      <c r="A197" s="165" t="str">
        <f t="shared" si="47"/>
        <v>COL</v>
      </c>
      <c r="B197" s="157" t="s">
        <v>207</v>
      </c>
      <c r="C197" s="86"/>
      <c r="D197" s="86"/>
      <c r="E197" s="86"/>
      <c r="F197" s="86"/>
      <c r="G197" s="81" t="str">
        <f t="shared" si="48"/>
        <v/>
      </c>
      <c r="H197" s="82">
        <f t="shared" si="49"/>
        <v>0</v>
      </c>
    </row>
    <row r="198" spans="1:8" x14ac:dyDescent="0.2">
      <c r="A198" s="165" t="str">
        <f t="shared" si="47"/>
        <v>COL</v>
      </c>
      <c r="B198" s="157" t="s">
        <v>207</v>
      </c>
      <c r="C198" s="86"/>
      <c r="D198" s="86"/>
      <c r="E198" s="86"/>
      <c r="F198" s="86"/>
      <c r="G198" s="81" t="str">
        <f t="shared" si="48"/>
        <v/>
      </c>
      <c r="H198" s="82">
        <f t="shared" si="49"/>
        <v>0</v>
      </c>
    </row>
    <row r="199" spans="1:8" x14ac:dyDescent="0.2">
      <c r="A199" s="165" t="str">
        <f t="shared" si="47"/>
        <v>COL</v>
      </c>
      <c r="B199" s="157" t="s">
        <v>207</v>
      </c>
      <c r="C199" s="86"/>
      <c r="D199" s="86"/>
      <c r="E199" s="86"/>
      <c r="F199" s="86"/>
      <c r="G199" s="81" t="str">
        <f t="shared" si="48"/>
        <v/>
      </c>
      <c r="H199" s="82">
        <f t="shared" si="49"/>
        <v>0</v>
      </c>
    </row>
    <row r="200" spans="1:8" x14ac:dyDescent="0.2">
      <c r="A200" s="165" t="str">
        <f t="shared" si="47"/>
        <v>COL</v>
      </c>
      <c r="B200" s="157" t="s">
        <v>207</v>
      </c>
      <c r="C200" s="86"/>
      <c r="D200" s="86"/>
      <c r="E200" s="86"/>
      <c r="F200" s="86"/>
      <c r="G200" s="81" t="str">
        <f t="shared" si="48"/>
        <v/>
      </c>
      <c r="H200" s="82">
        <f t="shared" si="49"/>
        <v>0</v>
      </c>
    </row>
    <row r="201" spans="1:8" x14ac:dyDescent="0.2">
      <c r="A201" s="165" t="str">
        <f t="shared" si="47"/>
        <v>COL</v>
      </c>
      <c r="B201" s="157" t="s">
        <v>207</v>
      </c>
      <c r="C201" s="86"/>
      <c r="D201" s="86"/>
      <c r="E201" s="86"/>
      <c r="F201" s="86"/>
      <c r="G201" s="81" t="str">
        <f t="shared" si="48"/>
        <v/>
      </c>
      <c r="H201" s="82">
        <f t="shared" si="49"/>
        <v>0</v>
      </c>
    </row>
    <row r="202" spans="1:8" x14ac:dyDescent="0.2">
      <c r="A202" s="165" t="str">
        <f t="shared" si="47"/>
        <v>COL</v>
      </c>
      <c r="B202" s="157" t="s">
        <v>207</v>
      </c>
      <c r="C202" s="86"/>
      <c r="D202" s="86"/>
      <c r="E202" s="86"/>
      <c r="F202" s="86"/>
      <c r="G202" s="81" t="str">
        <f t="shared" si="48"/>
        <v/>
      </c>
      <c r="H202" s="82">
        <f t="shared" si="49"/>
        <v>0</v>
      </c>
    </row>
    <row r="203" spans="1:8" x14ac:dyDescent="0.2">
      <c r="A203" s="165" t="str">
        <f t="shared" si="47"/>
        <v>COL</v>
      </c>
      <c r="B203" s="157" t="s">
        <v>207</v>
      </c>
      <c r="C203" s="86"/>
      <c r="D203" s="86"/>
      <c r="E203" s="86"/>
      <c r="F203" s="86"/>
      <c r="G203" s="81" t="str">
        <f t="shared" si="48"/>
        <v/>
      </c>
      <c r="H203" s="82">
        <f t="shared" si="49"/>
        <v>0</v>
      </c>
    </row>
    <row r="204" spans="1:8" x14ac:dyDescent="0.2">
      <c r="A204" s="165" t="str">
        <f t="shared" si="47"/>
        <v>COL</v>
      </c>
      <c r="B204" s="157" t="s">
        <v>207</v>
      </c>
      <c r="C204" s="86"/>
      <c r="D204" s="86"/>
      <c r="E204" s="86"/>
      <c r="F204" s="86"/>
      <c r="G204" s="81" t="str">
        <f t="shared" si="48"/>
        <v/>
      </c>
      <c r="H204" s="82">
        <f t="shared" si="49"/>
        <v>0</v>
      </c>
    </row>
    <row r="205" spans="1:8" x14ac:dyDescent="0.2">
      <c r="A205" s="165" t="str">
        <f t="shared" si="47"/>
        <v>COL</v>
      </c>
      <c r="B205" s="157" t="s">
        <v>207</v>
      </c>
      <c r="C205" s="86"/>
      <c r="D205" s="86"/>
      <c r="E205" s="86"/>
      <c r="F205" s="86"/>
      <c r="G205" s="81" t="str">
        <f t="shared" si="48"/>
        <v/>
      </c>
      <c r="H205" s="82">
        <f t="shared" si="49"/>
        <v>0</v>
      </c>
    </row>
    <row r="206" spans="1:8" x14ac:dyDescent="0.2">
      <c r="A206" s="165" t="str">
        <f t="shared" ref="A206:A209" si="50">CONCATENATE(C206,B206)</f>
        <v>COL</v>
      </c>
      <c r="B206" s="157" t="s">
        <v>207</v>
      </c>
      <c r="C206" s="86"/>
      <c r="D206" s="86"/>
      <c r="E206" s="86"/>
      <c r="F206" s="86"/>
      <c r="G206" s="81" t="str">
        <f t="shared" ref="G206:G209" si="51">IF(ISERROR(D206/F206*100),"",D206/F206*100)</f>
        <v/>
      </c>
      <c r="H206" s="82">
        <f t="shared" ref="H206:H209" si="52">$I$154*(D206/100)</f>
        <v>0</v>
      </c>
    </row>
    <row r="207" spans="1:8" x14ac:dyDescent="0.2">
      <c r="A207" s="165" t="str">
        <f t="shared" si="50"/>
        <v>COL</v>
      </c>
      <c r="B207" s="157" t="s">
        <v>207</v>
      </c>
      <c r="C207" s="86"/>
      <c r="D207" s="86"/>
      <c r="E207" s="86"/>
      <c r="F207" s="86"/>
      <c r="G207" s="81" t="str">
        <f t="shared" si="51"/>
        <v/>
      </c>
      <c r="H207" s="82">
        <f t="shared" si="52"/>
        <v>0</v>
      </c>
    </row>
    <row r="208" spans="1:8" x14ac:dyDescent="0.2">
      <c r="A208" s="165" t="str">
        <f t="shared" si="50"/>
        <v>COL</v>
      </c>
      <c r="B208" s="157" t="s">
        <v>207</v>
      </c>
      <c r="C208" s="86"/>
      <c r="D208" s="86"/>
      <c r="E208" s="86"/>
      <c r="F208" s="86"/>
      <c r="G208" s="81" t="str">
        <f t="shared" si="51"/>
        <v/>
      </c>
      <c r="H208" s="82">
        <f t="shared" si="52"/>
        <v>0</v>
      </c>
    </row>
    <row r="209" spans="1:9" x14ac:dyDescent="0.2">
      <c r="A209" s="165" t="str">
        <f t="shared" si="50"/>
        <v>COL</v>
      </c>
      <c r="B209" s="157" t="s">
        <v>207</v>
      </c>
      <c r="C209" s="86"/>
      <c r="D209" s="86"/>
      <c r="E209" s="86"/>
      <c r="F209" s="86"/>
      <c r="G209" s="81" t="str">
        <f t="shared" si="51"/>
        <v/>
      </c>
      <c r="H209" s="82">
        <f t="shared" si="52"/>
        <v>0</v>
      </c>
    </row>
    <row r="210" spans="1:9" x14ac:dyDescent="0.2">
      <c r="A210" s="165" t="str">
        <f t="shared" ref="A210:A217" si="53">CONCATENATE(C210,B210)</f>
        <v>COL</v>
      </c>
      <c r="B210" s="157" t="s">
        <v>207</v>
      </c>
      <c r="C210" s="86"/>
      <c r="D210" s="86"/>
      <c r="E210" s="86"/>
      <c r="F210" s="86"/>
      <c r="G210" s="81" t="str">
        <f t="shared" ref="G210:G217" si="54">IF(ISERROR(D210/F210*100),"",D210/F210*100)</f>
        <v/>
      </c>
      <c r="H210" s="82">
        <f t="shared" ref="H210:H217" si="55">$I$154*(D210/100)</f>
        <v>0</v>
      </c>
      <c r="I210" s="67" t="s">
        <v>295</v>
      </c>
    </row>
    <row r="211" spans="1:9" x14ac:dyDescent="0.2">
      <c r="A211" s="165" t="str">
        <f t="shared" si="53"/>
        <v>COL</v>
      </c>
      <c r="B211" s="157" t="s">
        <v>207</v>
      </c>
      <c r="C211" s="86"/>
      <c r="D211" s="86"/>
      <c r="E211" s="86"/>
      <c r="F211" s="86"/>
      <c r="G211" s="81" t="str">
        <f t="shared" si="54"/>
        <v/>
      </c>
      <c r="H211" s="82">
        <f t="shared" si="55"/>
        <v>0</v>
      </c>
      <c r="I211" s="67" t="s">
        <v>295</v>
      </c>
    </row>
    <row r="212" spans="1:9" x14ac:dyDescent="0.2">
      <c r="A212" s="165" t="str">
        <f t="shared" si="53"/>
        <v>COL</v>
      </c>
      <c r="B212" s="157" t="s">
        <v>207</v>
      </c>
      <c r="C212" s="86"/>
      <c r="D212" s="86"/>
      <c r="E212" s="86"/>
      <c r="F212" s="86"/>
      <c r="G212" s="81" t="str">
        <f t="shared" si="54"/>
        <v/>
      </c>
      <c r="H212" s="82">
        <f t="shared" si="55"/>
        <v>0</v>
      </c>
      <c r="I212" s="67" t="s">
        <v>295</v>
      </c>
    </row>
    <row r="213" spans="1:9" x14ac:dyDescent="0.2">
      <c r="A213" s="165" t="str">
        <f t="shared" si="53"/>
        <v>COL</v>
      </c>
      <c r="B213" s="157" t="s">
        <v>207</v>
      </c>
      <c r="C213" s="86"/>
      <c r="D213" s="86"/>
      <c r="E213" s="86"/>
      <c r="F213" s="86"/>
      <c r="G213" s="81" t="str">
        <f t="shared" si="54"/>
        <v/>
      </c>
      <c r="H213" s="82">
        <f t="shared" si="55"/>
        <v>0</v>
      </c>
      <c r="I213" s="67" t="s">
        <v>295</v>
      </c>
    </row>
    <row r="214" spans="1:9" x14ac:dyDescent="0.2">
      <c r="A214" s="165" t="str">
        <f t="shared" si="53"/>
        <v>COL</v>
      </c>
      <c r="B214" s="157" t="s">
        <v>207</v>
      </c>
      <c r="C214" s="86"/>
      <c r="D214" s="86"/>
      <c r="E214" s="86"/>
      <c r="F214" s="86"/>
      <c r="G214" s="81" t="str">
        <f t="shared" si="54"/>
        <v/>
      </c>
      <c r="H214" s="82">
        <f t="shared" si="55"/>
        <v>0</v>
      </c>
      <c r="I214" s="67" t="s">
        <v>295</v>
      </c>
    </row>
    <row r="215" spans="1:9" x14ac:dyDescent="0.2">
      <c r="A215" s="165" t="str">
        <f t="shared" si="53"/>
        <v>COL</v>
      </c>
      <c r="B215" s="157" t="s">
        <v>207</v>
      </c>
      <c r="C215" s="86"/>
      <c r="D215" s="86"/>
      <c r="E215" s="86"/>
      <c r="F215" s="86"/>
      <c r="G215" s="81" t="str">
        <f t="shared" si="54"/>
        <v/>
      </c>
      <c r="H215" s="82">
        <f t="shared" si="55"/>
        <v>0</v>
      </c>
      <c r="I215" s="67" t="s">
        <v>295</v>
      </c>
    </row>
    <row r="216" spans="1:9" x14ac:dyDescent="0.2">
      <c r="A216" s="165" t="str">
        <f t="shared" si="53"/>
        <v>COL</v>
      </c>
      <c r="B216" s="157" t="s">
        <v>207</v>
      </c>
      <c r="C216" s="86"/>
      <c r="D216" s="86"/>
      <c r="E216" s="86"/>
      <c r="F216" s="86"/>
      <c r="G216" s="81" t="str">
        <f t="shared" si="54"/>
        <v/>
      </c>
      <c r="H216" s="82">
        <f t="shared" si="55"/>
        <v>0</v>
      </c>
      <c r="I216" s="67" t="s">
        <v>295</v>
      </c>
    </row>
    <row r="217" spans="1:9" x14ac:dyDescent="0.2">
      <c r="A217" s="165" t="str">
        <f t="shared" si="53"/>
        <v>COL</v>
      </c>
      <c r="B217" s="157" t="s">
        <v>207</v>
      </c>
      <c r="C217" s="86"/>
      <c r="D217" s="86"/>
      <c r="E217" s="86"/>
      <c r="F217" s="86"/>
      <c r="G217" s="81" t="str">
        <f t="shared" si="54"/>
        <v/>
      </c>
      <c r="H217" s="82">
        <f t="shared" si="55"/>
        <v>0</v>
      </c>
      <c r="I217" s="67" t="s">
        <v>295</v>
      </c>
    </row>
    <row r="218" spans="1:9" x14ac:dyDescent="0.2">
      <c r="A218" s="165" t="str">
        <f t="shared" ref="A218:A219" si="56">CONCATENATE(C218,B218)</f>
        <v>COL</v>
      </c>
      <c r="B218" s="157" t="s">
        <v>207</v>
      </c>
      <c r="C218" s="86"/>
      <c r="D218" s="86"/>
      <c r="E218" s="86"/>
      <c r="F218" s="86"/>
      <c r="G218" s="81" t="str">
        <f t="shared" ref="G218:G289" si="57">IF(ISERROR(D218/F218*100),"",D218/F218*100)</f>
        <v/>
      </c>
      <c r="H218" s="82">
        <f t="shared" ref="H218" si="58">$I$154*(D218/100)</f>
        <v>0</v>
      </c>
      <c r="I218" s="67" t="s">
        <v>295</v>
      </c>
    </row>
    <row r="219" spans="1:9" x14ac:dyDescent="0.2">
      <c r="A219" s="165" t="str">
        <f t="shared" si="56"/>
        <v>COL</v>
      </c>
      <c r="B219" s="157" t="s">
        <v>207</v>
      </c>
      <c r="C219" s="86"/>
      <c r="D219" s="86"/>
      <c r="E219" s="86"/>
      <c r="F219" s="86"/>
      <c r="G219" s="81" t="str">
        <f t="shared" ref="G219" si="59">IF(ISERROR(D219/F219*100),"",D219/F219*100)</f>
        <v/>
      </c>
      <c r="H219" s="82">
        <f t="shared" ref="H219" si="60">$I$154*(D219/100)</f>
        <v>0</v>
      </c>
      <c r="I219" s="67" t="s">
        <v>295</v>
      </c>
    </row>
    <row r="220" spans="1:9" x14ac:dyDescent="0.2">
      <c r="A220" s="165" t="str">
        <f t="shared" ref="A220" si="61">CONCATENATE(C220,B220)</f>
        <v>COL</v>
      </c>
      <c r="B220" s="157" t="s">
        <v>207</v>
      </c>
      <c r="C220" s="86"/>
      <c r="D220" s="86"/>
      <c r="E220" s="86"/>
      <c r="F220" s="86"/>
      <c r="G220" s="81" t="str">
        <f t="shared" ref="G220" si="62">IF(ISERROR(D220/F220*100),"",D220/F220*100)</f>
        <v/>
      </c>
      <c r="H220" s="82">
        <f t="shared" ref="H220" si="63">$I$154*(D220/100)</f>
        <v>0</v>
      </c>
      <c r="I220" s="67" t="s">
        <v>296</v>
      </c>
    </row>
    <row r="221" spans="1:9" x14ac:dyDescent="0.2">
      <c r="A221" s="165" t="str">
        <f t="shared" ref="A221:A223" si="64">CONCATENATE(C221,B221)</f>
        <v>COL</v>
      </c>
      <c r="B221" s="157" t="s">
        <v>207</v>
      </c>
      <c r="C221" s="86"/>
      <c r="D221" s="86"/>
      <c r="E221" s="86"/>
      <c r="F221" s="86"/>
      <c r="G221" s="81" t="str">
        <f t="shared" ref="G221" si="65">IF(ISERROR(D221/F221*100),"",D221/F221*100)</f>
        <v/>
      </c>
      <c r="H221" s="82">
        <f t="shared" ref="H221" si="66">$I$154*(D221/100)</f>
        <v>0</v>
      </c>
      <c r="I221" s="67" t="s">
        <v>297</v>
      </c>
    </row>
    <row r="222" spans="1:9" x14ac:dyDescent="0.2">
      <c r="A222" s="165" t="str">
        <f t="shared" si="64"/>
        <v>COL</v>
      </c>
      <c r="B222" s="157" t="s">
        <v>207</v>
      </c>
      <c r="C222" s="86"/>
      <c r="D222" s="86"/>
      <c r="E222" s="86"/>
      <c r="F222" s="86"/>
      <c r="G222" s="81" t="str">
        <f t="shared" ref="G222" si="67">IF(ISERROR(D222/F222*100),"",D222/F222*100)</f>
        <v/>
      </c>
      <c r="H222" s="82">
        <f t="shared" ref="H222" si="68">$I$154*(D222/100)</f>
        <v>0</v>
      </c>
      <c r="I222" s="67" t="s">
        <v>297</v>
      </c>
    </row>
    <row r="223" spans="1:9" x14ac:dyDescent="0.2">
      <c r="A223" s="165" t="str">
        <f t="shared" si="64"/>
        <v>COL</v>
      </c>
      <c r="B223" s="157" t="s">
        <v>207</v>
      </c>
      <c r="C223" s="86"/>
      <c r="D223" s="86"/>
      <c r="E223" s="86"/>
      <c r="F223" s="86"/>
      <c r="G223" s="81" t="str">
        <f t="shared" ref="G223" si="69">IF(ISERROR(D223/F223*100),"",D223/F223*100)</f>
        <v/>
      </c>
      <c r="H223" s="82">
        <f t="shared" ref="H223" si="70">$I$154*(D223/100)</f>
        <v>0</v>
      </c>
      <c r="I223" s="67" t="s">
        <v>302</v>
      </c>
    </row>
    <row r="224" spans="1:9" x14ac:dyDescent="0.2">
      <c r="A224" s="165" t="str">
        <f t="shared" ref="A224" si="71">CONCATENATE(C224,B224)</f>
        <v>COL</v>
      </c>
      <c r="B224" s="157" t="s">
        <v>207</v>
      </c>
      <c r="C224" s="86"/>
      <c r="D224" s="86"/>
      <c r="E224" s="86"/>
      <c r="F224" s="86"/>
      <c r="G224" s="81" t="str">
        <f t="shared" ref="G224" si="72">IF(ISERROR(D224/F224*100),"",D224/F224*100)</f>
        <v/>
      </c>
      <c r="H224" s="82">
        <f t="shared" ref="H224" si="73">$I$154*(D224/100)</f>
        <v>0</v>
      </c>
      <c r="I224" s="67" t="s">
        <v>294</v>
      </c>
    </row>
    <row r="225" spans="1:11" x14ac:dyDescent="0.2">
      <c r="A225" s="165" t="str">
        <f t="shared" ref="A225:A226" si="74">CONCATENATE(C225,B225)</f>
        <v>COL</v>
      </c>
      <c r="B225" s="157" t="s">
        <v>207</v>
      </c>
      <c r="C225" s="86"/>
      <c r="D225" s="86"/>
      <c r="E225" s="86"/>
      <c r="F225" s="86"/>
      <c r="G225" s="81" t="str">
        <f t="shared" ref="G225:G226" si="75">IF(ISERROR(D225/F225*100),"",D225/F225*100)</f>
        <v/>
      </c>
      <c r="H225" s="82">
        <f t="shared" ref="H225:H226" si="76">$I$154*(D225/100)</f>
        <v>0</v>
      </c>
    </row>
    <row r="226" spans="1:11" x14ac:dyDescent="0.2">
      <c r="A226" s="165" t="str">
        <f t="shared" si="74"/>
        <v>COL</v>
      </c>
      <c r="B226" s="157" t="s">
        <v>207</v>
      </c>
      <c r="C226" s="86"/>
      <c r="D226" s="86"/>
      <c r="E226" s="86"/>
      <c r="F226" s="86"/>
      <c r="G226" s="81" t="str">
        <f t="shared" si="75"/>
        <v/>
      </c>
      <c r="H226" s="82">
        <f t="shared" si="76"/>
        <v>0</v>
      </c>
    </row>
    <row r="227" spans="1:11" x14ac:dyDescent="0.2">
      <c r="A227" s="165"/>
      <c r="B227" s="157"/>
      <c r="C227" s="86"/>
      <c r="D227" s="86"/>
      <c r="E227" s="86"/>
      <c r="F227" s="86"/>
      <c r="G227" s="81" t="str">
        <f t="shared" si="57"/>
        <v/>
      </c>
      <c r="H227" s="82"/>
    </row>
    <row r="228" spans="1:11" x14ac:dyDescent="0.2">
      <c r="A228" s="165" t="str">
        <f t="shared" ref="A228:A235" si="77">CONCATENATE(C228,B228)</f>
        <v>VIT</v>
      </c>
      <c r="B228" s="157" t="s">
        <v>204</v>
      </c>
      <c r="C228" s="159"/>
      <c r="D228" s="188"/>
      <c r="E228" s="188"/>
      <c r="F228" s="188"/>
      <c r="G228" s="81" t="str">
        <f t="shared" si="57"/>
        <v/>
      </c>
      <c r="H228" s="82">
        <f t="shared" ref="H228:H259" si="78">$I$228*(D228/100)</f>
        <v>0</v>
      </c>
      <c r="I228" s="160">
        <v>2107321</v>
      </c>
    </row>
    <row r="229" spans="1:11" x14ac:dyDescent="0.2">
      <c r="A229" s="165" t="str">
        <f t="shared" si="77"/>
        <v>VIT</v>
      </c>
      <c r="B229" s="157" t="s">
        <v>204</v>
      </c>
      <c r="C229" s="159"/>
      <c r="D229" s="188"/>
      <c r="E229" s="188"/>
      <c r="F229" s="188"/>
      <c r="G229" s="81" t="str">
        <f t="shared" si="57"/>
        <v/>
      </c>
      <c r="H229" s="82">
        <f t="shared" si="78"/>
        <v>0</v>
      </c>
    </row>
    <row r="230" spans="1:11" x14ac:dyDescent="0.2">
      <c r="A230" s="165" t="str">
        <f t="shared" si="77"/>
        <v>VIT</v>
      </c>
      <c r="B230" s="157" t="s">
        <v>204</v>
      </c>
      <c r="C230" s="159"/>
      <c r="D230" s="188"/>
      <c r="E230" s="188"/>
      <c r="F230" s="188"/>
      <c r="G230" s="81" t="str">
        <f t="shared" si="57"/>
        <v/>
      </c>
      <c r="H230" s="82">
        <f t="shared" si="78"/>
        <v>0</v>
      </c>
    </row>
    <row r="231" spans="1:11" x14ac:dyDescent="0.2">
      <c r="A231" s="165" t="str">
        <f t="shared" si="77"/>
        <v>VIT</v>
      </c>
      <c r="B231" s="157" t="s">
        <v>204</v>
      </c>
      <c r="C231" s="159"/>
      <c r="D231" s="188"/>
      <c r="E231" s="188"/>
      <c r="F231" s="188"/>
      <c r="G231" s="81" t="str">
        <f t="shared" si="57"/>
        <v/>
      </c>
      <c r="H231" s="82">
        <f t="shared" si="78"/>
        <v>0</v>
      </c>
    </row>
    <row r="232" spans="1:11" x14ac:dyDescent="0.2">
      <c r="A232" s="165" t="str">
        <f t="shared" si="77"/>
        <v>VIT</v>
      </c>
      <c r="B232" s="157" t="s">
        <v>204</v>
      </c>
      <c r="C232" s="159"/>
      <c r="D232" s="188"/>
      <c r="E232" s="188"/>
      <c r="F232" s="188"/>
      <c r="G232" s="81" t="str">
        <f t="shared" si="57"/>
        <v/>
      </c>
      <c r="H232" s="82">
        <f t="shared" si="78"/>
        <v>0</v>
      </c>
      <c r="K232" s="144"/>
    </row>
    <row r="233" spans="1:11" x14ac:dyDescent="0.2">
      <c r="A233" s="165" t="str">
        <f t="shared" si="77"/>
        <v>VIT</v>
      </c>
      <c r="B233" s="157" t="s">
        <v>204</v>
      </c>
      <c r="C233" s="159"/>
      <c r="D233" s="188"/>
      <c r="E233" s="188"/>
      <c r="F233" s="188"/>
      <c r="G233" s="81" t="str">
        <f t="shared" si="57"/>
        <v/>
      </c>
      <c r="H233" s="82">
        <f t="shared" si="78"/>
        <v>0</v>
      </c>
      <c r="K233" s="144"/>
    </row>
    <row r="234" spans="1:11" x14ac:dyDescent="0.2">
      <c r="A234" s="165" t="str">
        <f t="shared" si="77"/>
        <v>VIT</v>
      </c>
      <c r="B234" s="157" t="s">
        <v>204</v>
      </c>
      <c r="C234" s="159"/>
      <c r="D234" s="188"/>
      <c r="E234" s="188"/>
      <c r="F234" s="188"/>
      <c r="G234" s="81" t="str">
        <f t="shared" si="57"/>
        <v/>
      </c>
      <c r="H234" s="82">
        <f t="shared" si="78"/>
        <v>0</v>
      </c>
      <c r="K234" s="144"/>
    </row>
    <row r="235" spans="1:11" x14ac:dyDescent="0.2">
      <c r="A235" s="165" t="str">
        <f t="shared" si="77"/>
        <v>VIT</v>
      </c>
      <c r="B235" s="157" t="s">
        <v>204</v>
      </c>
      <c r="C235" s="159"/>
      <c r="D235" s="188"/>
      <c r="E235" s="188"/>
      <c r="F235" s="188"/>
      <c r="G235" s="81" t="str">
        <f t="shared" si="57"/>
        <v/>
      </c>
      <c r="H235" s="82">
        <f t="shared" si="78"/>
        <v>0</v>
      </c>
      <c r="K235" s="144"/>
    </row>
    <row r="236" spans="1:11" x14ac:dyDescent="0.2">
      <c r="A236" s="165" t="str">
        <f t="shared" ref="A236:A294" si="79">CONCATENATE(C236,B236)</f>
        <v>VIT</v>
      </c>
      <c r="B236" s="157" t="s">
        <v>204</v>
      </c>
      <c r="C236" s="159"/>
      <c r="D236" s="188"/>
      <c r="E236" s="188"/>
      <c r="F236" s="188"/>
      <c r="G236" s="81" t="str">
        <f t="shared" si="57"/>
        <v/>
      </c>
      <c r="H236" s="82">
        <f t="shared" si="78"/>
        <v>0</v>
      </c>
      <c r="K236" s="144"/>
    </row>
    <row r="237" spans="1:11" x14ac:dyDescent="0.2">
      <c r="A237" s="165" t="str">
        <f t="shared" si="79"/>
        <v>VIT</v>
      </c>
      <c r="B237" s="157" t="s">
        <v>204</v>
      </c>
      <c r="C237" s="159"/>
      <c r="D237" s="188"/>
      <c r="E237" s="188"/>
      <c r="F237" s="188"/>
      <c r="G237" s="81" t="str">
        <f t="shared" si="57"/>
        <v/>
      </c>
      <c r="H237" s="82">
        <f t="shared" si="78"/>
        <v>0</v>
      </c>
      <c r="K237" s="144"/>
    </row>
    <row r="238" spans="1:11" x14ac:dyDescent="0.2">
      <c r="A238" s="165" t="str">
        <f t="shared" si="79"/>
        <v>VIT</v>
      </c>
      <c r="B238" s="157" t="s">
        <v>204</v>
      </c>
      <c r="C238" s="159"/>
      <c r="D238" s="188"/>
      <c r="E238" s="188"/>
      <c r="F238" s="188"/>
      <c r="G238" s="81" t="str">
        <f t="shared" si="57"/>
        <v/>
      </c>
      <c r="H238" s="82">
        <f t="shared" si="78"/>
        <v>0</v>
      </c>
      <c r="K238" s="143"/>
    </row>
    <row r="239" spans="1:11" x14ac:dyDescent="0.2">
      <c r="A239" s="165" t="str">
        <f t="shared" si="79"/>
        <v>VIT</v>
      </c>
      <c r="B239" s="157" t="s">
        <v>204</v>
      </c>
      <c r="C239" s="159"/>
      <c r="D239" s="188"/>
      <c r="E239" s="188"/>
      <c r="F239" s="188"/>
      <c r="G239" s="81" t="str">
        <f t="shared" si="57"/>
        <v/>
      </c>
      <c r="H239" s="82">
        <f t="shared" si="78"/>
        <v>0</v>
      </c>
      <c r="K239" s="143"/>
    </row>
    <row r="240" spans="1:11" x14ac:dyDescent="0.2">
      <c r="A240" s="165" t="str">
        <f t="shared" si="79"/>
        <v>VIT</v>
      </c>
      <c r="B240" s="157" t="s">
        <v>204</v>
      </c>
      <c r="C240" s="159"/>
      <c r="D240" s="188"/>
      <c r="E240" s="188"/>
      <c r="F240" s="188"/>
      <c r="G240" s="81" t="str">
        <f t="shared" si="57"/>
        <v/>
      </c>
      <c r="H240" s="82">
        <f t="shared" si="78"/>
        <v>0</v>
      </c>
      <c r="K240" s="143"/>
    </row>
    <row r="241" spans="1:8" x14ac:dyDescent="0.2">
      <c r="A241" s="165" t="str">
        <f t="shared" si="79"/>
        <v>VIT</v>
      </c>
      <c r="B241" s="157" t="s">
        <v>204</v>
      </c>
      <c r="C241" s="159"/>
      <c r="D241" s="188"/>
      <c r="E241" s="188"/>
      <c r="F241" s="188"/>
      <c r="G241" s="81" t="str">
        <f t="shared" si="57"/>
        <v/>
      </c>
      <c r="H241" s="82">
        <f t="shared" si="78"/>
        <v>0</v>
      </c>
    </row>
    <row r="242" spans="1:8" x14ac:dyDescent="0.2">
      <c r="A242" s="165" t="str">
        <f t="shared" si="79"/>
        <v>VIT</v>
      </c>
      <c r="B242" s="157" t="s">
        <v>204</v>
      </c>
      <c r="C242" s="159"/>
      <c r="D242" s="188"/>
      <c r="E242" s="188"/>
      <c r="F242" s="188"/>
      <c r="G242" s="81" t="str">
        <f t="shared" si="57"/>
        <v/>
      </c>
      <c r="H242" s="82">
        <f t="shared" si="78"/>
        <v>0</v>
      </c>
    </row>
    <row r="243" spans="1:8" x14ac:dyDescent="0.2">
      <c r="A243" s="165" t="str">
        <f t="shared" si="79"/>
        <v>VIT</v>
      </c>
      <c r="B243" s="157" t="s">
        <v>204</v>
      </c>
      <c r="C243" s="159"/>
      <c r="D243" s="188"/>
      <c r="E243" s="188"/>
      <c r="F243" s="188"/>
      <c r="G243" s="81" t="str">
        <f t="shared" si="57"/>
        <v/>
      </c>
      <c r="H243" s="82">
        <f t="shared" si="78"/>
        <v>0</v>
      </c>
    </row>
    <row r="244" spans="1:8" x14ac:dyDescent="0.2">
      <c r="A244" s="165" t="str">
        <f t="shared" si="79"/>
        <v>VIT</v>
      </c>
      <c r="B244" s="157" t="s">
        <v>204</v>
      </c>
      <c r="C244" s="159"/>
      <c r="D244" s="188"/>
      <c r="E244" s="188"/>
      <c r="F244" s="188"/>
      <c r="G244" s="81" t="str">
        <f t="shared" si="57"/>
        <v/>
      </c>
      <c r="H244" s="82">
        <f t="shared" si="78"/>
        <v>0</v>
      </c>
    </row>
    <row r="245" spans="1:8" x14ac:dyDescent="0.2">
      <c r="A245" s="165" t="str">
        <f t="shared" si="79"/>
        <v>VIT</v>
      </c>
      <c r="B245" s="157" t="s">
        <v>204</v>
      </c>
      <c r="C245" s="159"/>
      <c r="D245" s="188"/>
      <c r="E245" s="188"/>
      <c r="F245" s="188"/>
      <c r="G245" s="81" t="str">
        <f t="shared" si="57"/>
        <v/>
      </c>
      <c r="H245" s="82">
        <f t="shared" si="78"/>
        <v>0</v>
      </c>
    </row>
    <row r="246" spans="1:8" x14ac:dyDescent="0.2">
      <c r="A246" s="165" t="str">
        <f t="shared" si="79"/>
        <v>VIT</v>
      </c>
      <c r="B246" s="157" t="s">
        <v>204</v>
      </c>
      <c r="C246" s="159"/>
      <c r="D246" s="188"/>
      <c r="E246" s="188"/>
      <c r="F246" s="188"/>
      <c r="G246" s="81" t="str">
        <f t="shared" si="57"/>
        <v/>
      </c>
      <c r="H246" s="82">
        <f t="shared" si="78"/>
        <v>0</v>
      </c>
    </row>
    <row r="247" spans="1:8" x14ac:dyDescent="0.2">
      <c r="A247" s="165" t="str">
        <f t="shared" si="79"/>
        <v>VIT</v>
      </c>
      <c r="B247" s="157" t="s">
        <v>204</v>
      </c>
      <c r="C247" s="159"/>
      <c r="D247" s="188"/>
      <c r="E247" s="188"/>
      <c r="F247" s="188"/>
      <c r="G247" s="81" t="str">
        <f t="shared" si="57"/>
        <v/>
      </c>
      <c r="H247" s="82">
        <f t="shared" si="78"/>
        <v>0</v>
      </c>
    </row>
    <row r="248" spans="1:8" x14ac:dyDescent="0.2">
      <c r="A248" s="165" t="str">
        <f t="shared" si="79"/>
        <v>VIT</v>
      </c>
      <c r="B248" s="157" t="s">
        <v>204</v>
      </c>
      <c r="C248" s="159"/>
      <c r="D248" s="188"/>
      <c r="E248" s="188"/>
      <c r="F248" s="188"/>
      <c r="G248" s="81" t="str">
        <f t="shared" si="57"/>
        <v/>
      </c>
      <c r="H248" s="82">
        <f t="shared" si="78"/>
        <v>0</v>
      </c>
    </row>
    <row r="249" spans="1:8" x14ac:dyDescent="0.2">
      <c r="A249" s="165" t="str">
        <f t="shared" si="79"/>
        <v>VIT</v>
      </c>
      <c r="B249" s="157" t="s">
        <v>204</v>
      </c>
      <c r="C249" s="159"/>
      <c r="D249" s="188"/>
      <c r="E249" s="188"/>
      <c r="F249" s="188"/>
      <c r="G249" s="81" t="str">
        <f t="shared" si="57"/>
        <v/>
      </c>
      <c r="H249" s="82">
        <f t="shared" si="78"/>
        <v>0</v>
      </c>
    </row>
    <row r="250" spans="1:8" x14ac:dyDescent="0.2">
      <c r="A250" s="165" t="str">
        <f t="shared" si="79"/>
        <v>VIT</v>
      </c>
      <c r="B250" s="157" t="s">
        <v>204</v>
      </c>
      <c r="C250" s="159"/>
      <c r="D250" s="188"/>
      <c r="E250" s="188"/>
      <c r="F250" s="188"/>
      <c r="G250" s="81" t="str">
        <f t="shared" si="57"/>
        <v/>
      </c>
      <c r="H250" s="82">
        <f t="shared" si="78"/>
        <v>0</v>
      </c>
    </row>
    <row r="251" spans="1:8" x14ac:dyDescent="0.2">
      <c r="A251" s="165" t="str">
        <f t="shared" si="79"/>
        <v>VIT</v>
      </c>
      <c r="B251" s="157" t="s">
        <v>204</v>
      </c>
      <c r="C251" s="159"/>
      <c r="D251" s="188"/>
      <c r="E251" s="188"/>
      <c r="F251" s="188"/>
      <c r="G251" s="81" t="str">
        <f t="shared" si="57"/>
        <v/>
      </c>
      <c r="H251" s="82">
        <f t="shared" si="78"/>
        <v>0</v>
      </c>
    </row>
    <row r="252" spans="1:8" x14ac:dyDescent="0.2">
      <c r="A252" s="165" t="str">
        <f t="shared" si="79"/>
        <v>VIT</v>
      </c>
      <c r="B252" s="157" t="s">
        <v>204</v>
      </c>
      <c r="C252" s="159"/>
      <c r="D252" s="188"/>
      <c r="E252" s="188"/>
      <c r="F252" s="188"/>
      <c r="G252" s="81" t="str">
        <f t="shared" si="57"/>
        <v/>
      </c>
      <c r="H252" s="82">
        <f t="shared" si="78"/>
        <v>0</v>
      </c>
    </row>
    <row r="253" spans="1:8" x14ac:dyDescent="0.2">
      <c r="A253" s="165" t="str">
        <f t="shared" si="79"/>
        <v>VIT</v>
      </c>
      <c r="B253" s="157" t="s">
        <v>204</v>
      </c>
      <c r="C253" s="159"/>
      <c r="D253" s="188"/>
      <c r="E253" s="188"/>
      <c r="F253" s="188"/>
      <c r="G253" s="81" t="str">
        <f t="shared" si="57"/>
        <v/>
      </c>
      <c r="H253" s="82">
        <f t="shared" si="78"/>
        <v>0</v>
      </c>
    </row>
    <row r="254" spans="1:8" x14ac:dyDescent="0.2">
      <c r="A254" s="165" t="str">
        <f t="shared" si="79"/>
        <v>VIT</v>
      </c>
      <c r="B254" s="157" t="s">
        <v>204</v>
      </c>
      <c r="C254" s="159"/>
      <c r="D254" s="188"/>
      <c r="E254" s="188"/>
      <c r="F254" s="188"/>
      <c r="G254" s="81" t="str">
        <f t="shared" si="57"/>
        <v/>
      </c>
      <c r="H254" s="82">
        <f t="shared" si="78"/>
        <v>0</v>
      </c>
    </row>
    <row r="255" spans="1:8" x14ac:dyDescent="0.2">
      <c r="A255" s="165" t="str">
        <f t="shared" si="79"/>
        <v>VIT</v>
      </c>
      <c r="B255" s="157" t="s">
        <v>204</v>
      </c>
      <c r="C255" s="159"/>
      <c r="D255" s="188"/>
      <c r="E255" s="188"/>
      <c r="F255" s="188"/>
      <c r="G255" s="81" t="str">
        <f t="shared" si="57"/>
        <v/>
      </c>
      <c r="H255" s="82">
        <f t="shared" si="78"/>
        <v>0</v>
      </c>
    </row>
    <row r="256" spans="1:8" x14ac:dyDescent="0.2">
      <c r="A256" s="165" t="str">
        <f t="shared" si="79"/>
        <v>VIT</v>
      </c>
      <c r="B256" s="157" t="s">
        <v>204</v>
      </c>
      <c r="C256" s="159"/>
      <c r="D256" s="188"/>
      <c r="E256" s="188"/>
      <c r="F256" s="188"/>
      <c r="G256" s="81" t="str">
        <f t="shared" si="57"/>
        <v/>
      </c>
      <c r="H256" s="82">
        <f t="shared" si="78"/>
        <v>0</v>
      </c>
    </row>
    <row r="257" spans="1:8" x14ac:dyDescent="0.2">
      <c r="A257" s="165" t="str">
        <f t="shared" si="79"/>
        <v>VIT</v>
      </c>
      <c r="B257" s="157" t="s">
        <v>204</v>
      </c>
      <c r="C257" s="159"/>
      <c r="D257" s="188"/>
      <c r="E257" s="188"/>
      <c r="F257" s="188"/>
      <c r="G257" s="81" t="str">
        <f t="shared" si="57"/>
        <v/>
      </c>
      <c r="H257" s="82">
        <f t="shared" si="78"/>
        <v>0</v>
      </c>
    </row>
    <row r="258" spans="1:8" x14ac:dyDescent="0.2">
      <c r="A258" s="165" t="str">
        <f t="shared" si="79"/>
        <v>VIT</v>
      </c>
      <c r="B258" s="157" t="s">
        <v>204</v>
      </c>
      <c r="C258" s="159"/>
      <c r="D258" s="188"/>
      <c r="E258" s="188"/>
      <c r="F258" s="188"/>
      <c r="G258" s="81" t="str">
        <f t="shared" si="57"/>
        <v/>
      </c>
      <c r="H258" s="82">
        <f t="shared" si="78"/>
        <v>0</v>
      </c>
    </row>
    <row r="259" spans="1:8" x14ac:dyDescent="0.2">
      <c r="A259" s="165" t="str">
        <f t="shared" si="79"/>
        <v>VIT</v>
      </c>
      <c r="B259" s="157" t="s">
        <v>204</v>
      </c>
      <c r="C259" s="159"/>
      <c r="D259" s="188"/>
      <c r="E259" s="188"/>
      <c r="F259" s="188"/>
      <c r="G259" s="81" t="str">
        <f t="shared" si="57"/>
        <v/>
      </c>
      <c r="H259" s="82">
        <f t="shared" si="78"/>
        <v>0</v>
      </c>
    </row>
    <row r="260" spans="1:8" x14ac:dyDescent="0.2">
      <c r="A260" s="165" t="str">
        <f t="shared" si="79"/>
        <v>VIT</v>
      </c>
      <c r="B260" s="157" t="s">
        <v>204</v>
      </c>
      <c r="C260" s="159"/>
      <c r="D260" s="188"/>
      <c r="E260" s="188"/>
      <c r="F260" s="188"/>
      <c r="G260" s="81" t="str">
        <f t="shared" si="57"/>
        <v/>
      </c>
      <c r="H260" s="82">
        <f t="shared" ref="H260:H290" si="80">$I$228*(D260/100)</f>
        <v>0</v>
      </c>
    </row>
    <row r="261" spans="1:8" x14ac:dyDescent="0.2">
      <c r="A261" s="165" t="str">
        <f t="shared" si="79"/>
        <v>VIT</v>
      </c>
      <c r="B261" s="157" t="s">
        <v>204</v>
      </c>
      <c r="C261" s="159"/>
      <c r="D261" s="188"/>
      <c r="E261" s="188"/>
      <c r="F261" s="188"/>
      <c r="G261" s="81" t="str">
        <f t="shared" si="57"/>
        <v/>
      </c>
      <c r="H261" s="82">
        <f t="shared" si="80"/>
        <v>0</v>
      </c>
    </row>
    <row r="262" spans="1:8" x14ac:dyDescent="0.2">
      <c r="A262" s="165" t="str">
        <f t="shared" si="79"/>
        <v>VIT</v>
      </c>
      <c r="B262" s="157" t="s">
        <v>204</v>
      </c>
      <c r="C262" s="159"/>
      <c r="D262" s="188"/>
      <c r="E262" s="188"/>
      <c r="F262" s="188"/>
      <c r="G262" s="81" t="str">
        <f t="shared" si="57"/>
        <v/>
      </c>
      <c r="H262" s="82">
        <f t="shared" si="80"/>
        <v>0</v>
      </c>
    </row>
    <row r="263" spans="1:8" x14ac:dyDescent="0.2">
      <c r="A263" s="165" t="str">
        <f t="shared" si="79"/>
        <v>VIT</v>
      </c>
      <c r="B263" s="157" t="s">
        <v>204</v>
      </c>
      <c r="C263" s="159"/>
      <c r="D263" s="188"/>
      <c r="E263" s="188"/>
      <c r="F263" s="188"/>
      <c r="G263" s="81" t="str">
        <f t="shared" si="57"/>
        <v/>
      </c>
      <c r="H263" s="82">
        <f t="shared" si="80"/>
        <v>0</v>
      </c>
    </row>
    <row r="264" spans="1:8" x14ac:dyDescent="0.2">
      <c r="A264" s="165" t="str">
        <f t="shared" si="79"/>
        <v>VIT</v>
      </c>
      <c r="B264" s="157" t="s">
        <v>204</v>
      </c>
      <c r="C264" s="159"/>
      <c r="D264" s="188"/>
      <c r="E264" s="188"/>
      <c r="F264" s="188"/>
      <c r="G264" s="81" t="str">
        <f t="shared" si="57"/>
        <v/>
      </c>
      <c r="H264" s="82">
        <f t="shared" si="80"/>
        <v>0</v>
      </c>
    </row>
    <row r="265" spans="1:8" x14ac:dyDescent="0.2">
      <c r="A265" s="165" t="str">
        <f t="shared" si="79"/>
        <v>VIT</v>
      </c>
      <c r="B265" s="157" t="s">
        <v>204</v>
      </c>
      <c r="C265" s="159"/>
      <c r="D265" s="188"/>
      <c r="E265" s="188"/>
      <c r="F265" s="188"/>
      <c r="G265" s="81" t="str">
        <f t="shared" si="57"/>
        <v/>
      </c>
      <c r="H265" s="82">
        <f t="shared" si="80"/>
        <v>0</v>
      </c>
    </row>
    <row r="266" spans="1:8" x14ac:dyDescent="0.2">
      <c r="A266" s="165" t="str">
        <f t="shared" si="79"/>
        <v>VIT</v>
      </c>
      <c r="B266" s="157" t="s">
        <v>204</v>
      </c>
      <c r="C266" s="159"/>
      <c r="D266" s="188"/>
      <c r="E266" s="188"/>
      <c r="F266" s="188"/>
      <c r="G266" s="81" t="str">
        <f t="shared" si="57"/>
        <v/>
      </c>
      <c r="H266" s="82">
        <f t="shared" si="80"/>
        <v>0</v>
      </c>
    </row>
    <row r="267" spans="1:8" x14ac:dyDescent="0.2">
      <c r="A267" s="165" t="str">
        <f t="shared" si="79"/>
        <v>VIT</v>
      </c>
      <c r="B267" s="157" t="s">
        <v>204</v>
      </c>
      <c r="C267" s="159"/>
      <c r="D267" s="188"/>
      <c r="E267" s="188"/>
      <c r="F267" s="188"/>
      <c r="G267" s="81" t="str">
        <f t="shared" si="57"/>
        <v/>
      </c>
      <c r="H267" s="82">
        <f t="shared" si="80"/>
        <v>0</v>
      </c>
    </row>
    <row r="268" spans="1:8" x14ac:dyDescent="0.2">
      <c r="A268" s="165" t="str">
        <f t="shared" si="79"/>
        <v>VIT</v>
      </c>
      <c r="B268" s="157" t="s">
        <v>204</v>
      </c>
      <c r="C268" s="159"/>
      <c r="D268" s="188"/>
      <c r="E268" s="188"/>
      <c r="F268" s="188"/>
      <c r="G268" s="81" t="str">
        <f t="shared" si="57"/>
        <v/>
      </c>
      <c r="H268" s="82">
        <f t="shared" si="80"/>
        <v>0</v>
      </c>
    </row>
    <row r="269" spans="1:8" x14ac:dyDescent="0.2">
      <c r="A269" s="165" t="str">
        <f t="shared" si="79"/>
        <v>VIT</v>
      </c>
      <c r="B269" s="157" t="s">
        <v>204</v>
      </c>
      <c r="C269" s="159"/>
      <c r="D269" s="188"/>
      <c r="E269" s="188"/>
      <c r="F269" s="188"/>
      <c r="G269" s="81" t="str">
        <f t="shared" si="57"/>
        <v/>
      </c>
      <c r="H269" s="82">
        <f t="shared" si="80"/>
        <v>0</v>
      </c>
    </row>
    <row r="270" spans="1:8" x14ac:dyDescent="0.2">
      <c r="A270" s="165" t="str">
        <f t="shared" si="79"/>
        <v>VIT</v>
      </c>
      <c r="B270" s="157" t="s">
        <v>204</v>
      </c>
      <c r="C270" s="159"/>
      <c r="D270" s="188"/>
      <c r="E270" s="188"/>
      <c r="F270" s="188"/>
      <c r="G270" s="81" t="str">
        <f t="shared" si="57"/>
        <v/>
      </c>
      <c r="H270" s="82">
        <f t="shared" si="80"/>
        <v>0</v>
      </c>
    </row>
    <row r="271" spans="1:8" x14ac:dyDescent="0.2">
      <c r="A271" s="165" t="str">
        <f t="shared" si="79"/>
        <v>VIT</v>
      </c>
      <c r="B271" s="157" t="s">
        <v>204</v>
      </c>
      <c r="C271" s="159"/>
      <c r="D271" s="188"/>
      <c r="E271" s="188"/>
      <c r="F271" s="188"/>
      <c r="G271" s="81" t="str">
        <f t="shared" si="57"/>
        <v/>
      </c>
      <c r="H271" s="82">
        <f t="shared" si="80"/>
        <v>0</v>
      </c>
    </row>
    <row r="272" spans="1:8" x14ac:dyDescent="0.2">
      <c r="A272" s="165" t="str">
        <f t="shared" si="79"/>
        <v>VIT</v>
      </c>
      <c r="B272" s="157" t="s">
        <v>204</v>
      </c>
      <c r="C272" s="159"/>
      <c r="D272" s="188"/>
      <c r="E272" s="188"/>
      <c r="F272" s="188"/>
      <c r="G272" s="81" t="str">
        <f t="shared" si="57"/>
        <v/>
      </c>
      <c r="H272" s="82">
        <f t="shared" si="80"/>
        <v>0</v>
      </c>
    </row>
    <row r="273" spans="1:9" x14ac:dyDescent="0.2">
      <c r="A273" s="165" t="str">
        <f t="shared" si="79"/>
        <v>VIT</v>
      </c>
      <c r="B273" s="157" t="s">
        <v>204</v>
      </c>
      <c r="C273" s="159"/>
      <c r="D273" s="188"/>
      <c r="E273" s="188"/>
      <c r="F273" s="188"/>
      <c r="G273" s="81" t="str">
        <f t="shared" si="57"/>
        <v/>
      </c>
      <c r="H273" s="82">
        <f t="shared" si="80"/>
        <v>0</v>
      </c>
    </row>
    <row r="274" spans="1:9" x14ac:dyDescent="0.2">
      <c r="A274" s="165" t="str">
        <f t="shared" si="79"/>
        <v>VIT</v>
      </c>
      <c r="B274" s="157" t="s">
        <v>204</v>
      </c>
      <c r="C274" s="159"/>
      <c r="D274" s="188"/>
      <c r="E274" s="188"/>
      <c r="F274" s="188"/>
      <c r="G274" s="81" t="str">
        <f t="shared" si="57"/>
        <v/>
      </c>
      <c r="H274" s="82">
        <f t="shared" si="80"/>
        <v>0</v>
      </c>
    </row>
    <row r="275" spans="1:9" x14ac:dyDescent="0.2">
      <c r="A275" s="165" t="str">
        <f t="shared" si="79"/>
        <v>VIT</v>
      </c>
      <c r="B275" s="157" t="s">
        <v>204</v>
      </c>
      <c r="C275" s="159"/>
      <c r="D275" s="188"/>
      <c r="E275" s="188"/>
      <c r="F275" s="188"/>
      <c r="G275" s="81" t="str">
        <f t="shared" si="57"/>
        <v/>
      </c>
      <c r="H275" s="82">
        <f t="shared" si="80"/>
        <v>0</v>
      </c>
    </row>
    <row r="276" spans="1:9" x14ac:dyDescent="0.2">
      <c r="A276" s="165" t="str">
        <f t="shared" si="79"/>
        <v>VIT</v>
      </c>
      <c r="B276" s="157" t="s">
        <v>204</v>
      </c>
      <c r="C276" s="159"/>
      <c r="D276" s="188"/>
      <c r="E276" s="188"/>
      <c r="F276" s="188"/>
      <c r="G276" s="81" t="str">
        <f t="shared" si="57"/>
        <v/>
      </c>
      <c r="H276" s="82">
        <f t="shared" si="80"/>
        <v>0</v>
      </c>
    </row>
    <row r="277" spans="1:9" x14ac:dyDescent="0.2">
      <c r="A277" s="165" t="str">
        <f t="shared" si="79"/>
        <v>VIT</v>
      </c>
      <c r="B277" s="157" t="s">
        <v>204</v>
      </c>
      <c r="C277" s="159"/>
      <c r="D277" s="188"/>
      <c r="E277" s="188"/>
      <c r="F277" s="188"/>
      <c r="G277" s="81" t="str">
        <f t="shared" si="57"/>
        <v/>
      </c>
      <c r="H277" s="82">
        <f t="shared" si="80"/>
        <v>0</v>
      </c>
    </row>
    <row r="278" spans="1:9" x14ac:dyDescent="0.2">
      <c r="A278" s="165" t="str">
        <f t="shared" si="79"/>
        <v>VIT</v>
      </c>
      <c r="B278" s="157" t="s">
        <v>204</v>
      </c>
      <c r="C278" s="159"/>
      <c r="D278" s="188"/>
      <c r="E278" s="188"/>
      <c r="F278" s="188"/>
      <c r="G278" s="81" t="str">
        <f t="shared" si="57"/>
        <v/>
      </c>
      <c r="H278" s="82">
        <f t="shared" si="80"/>
        <v>0</v>
      </c>
    </row>
    <row r="279" spans="1:9" x14ac:dyDescent="0.2">
      <c r="A279" s="165" t="str">
        <f t="shared" si="79"/>
        <v>VIT</v>
      </c>
      <c r="B279" s="157" t="s">
        <v>204</v>
      </c>
      <c r="C279" s="159"/>
      <c r="D279" s="188"/>
      <c r="E279" s="188"/>
      <c r="F279" s="188"/>
      <c r="G279" s="81" t="str">
        <f t="shared" si="57"/>
        <v/>
      </c>
      <c r="H279" s="82">
        <f t="shared" si="80"/>
        <v>0</v>
      </c>
    </row>
    <row r="280" spans="1:9" x14ac:dyDescent="0.2">
      <c r="A280" s="165" t="str">
        <f t="shared" si="79"/>
        <v>VIT</v>
      </c>
      <c r="B280" s="157" t="s">
        <v>204</v>
      </c>
      <c r="C280" s="159"/>
      <c r="D280" s="188"/>
      <c r="E280" s="188"/>
      <c r="F280" s="188"/>
      <c r="G280" s="81" t="str">
        <f t="shared" si="57"/>
        <v/>
      </c>
      <c r="H280" s="82">
        <f t="shared" si="80"/>
        <v>0</v>
      </c>
    </row>
    <row r="281" spans="1:9" x14ac:dyDescent="0.2">
      <c r="A281" s="165" t="str">
        <f t="shared" si="79"/>
        <v>VIT</v>
      </c>
      <c r="B281" s="157" t="s">
        <v>204</v>
      </c>
      <c r="C281" s="159"/>
      <c r="D281" s="188"/>
      <c r="E281" s="188"/>
      <c r="F281" s="188"/>
      <c r="G281" s="81" t="str">
        <f t="shared" si="57"/>
        <v/>
      </c>
      <c r="H281" s="82">
        <f t="shared" si="80"/>
        <v>0</v>
      </c>
    </row>
    <row r="282" spans="1:9" x14ac:dyDescent="0.2">
      <c r="A282" s="165" t="str">
        <f t="shared" si="79"/>
        <v>VIT</v>
      </c>
      <c r="B282" s="157" t="s">
        <v>204</v>
      </c>
      <c r="C282" s="159"/>
      <c r="D282" s="159"/>
      <c r="E282" s="159"/>
      <c r="F282" s="159"/>
      <c r="G282" s="81" t="str">
        <f t="shared" si="57"/>
        <v/>
      </c>
      <c r="H282" s="82">
        <f t="shared" si="80"/>
        <v>0</v>
      </c>
    </row>
    <row r="283" spans="1:9" x14ac:dyDescent="0.2">
      <c r="A283" s="165" t="str">
        <f t="shared" si="79"/>
        <v>VIT</v>
      </c>
      <c r="B283" s="157" t="s">
        <v>204</v>
      </c>
      <c r="C283" s="159"/>
      <c r="D283" s="159"/>
      <c r="E283" s="159"/>
      <c r="F283" s="159"/>
      <c r="G283" s="81" t="str">
        <f t="shared" si="57"/>
        <v/>
      </c>
      <c r="H283" s="82">
        <f t="shared" si="80"/>
        <v>0</v>
      </c>
    </row>
    <row r="284" spans="1:9" x14ac:dyDescent="0.2">
      <c r="A284" s="165" t="str">
        <f t="shared" si="79"/>
        <v>VIT</v>
      </c>
      <c r="B284" s="157" t="s">
        <v>204</v>
      </c>
      <c r="C284" s="159"/>
      <c r="D284" s="159"/>
      <c r="E284" s="159"/>
      <c r="F284" s="159"/>
      <c r="G284" s="81" t="str">
        <f t="shared" si="57"/>
        <v/>
      </c>
      <c r="H284" s="82">
        <f t="shared" si="80"/>
        <v>0</v>
      </c>
    </row>
    <row r="285" spans="1:9" x14ac:dyDescent="0.2">
      <c r="A285" s="165" t="str">
        <f t="shared" si="79"/>
        <v>VIT</v>
      </c>
      <c r="B285" s="157" t="s">
        <v>204</v>
      </c>
      <c r="C285" s="159"/>
      <c r="D285" s="159"/>
      <c r="E285" s="159"/>
      <c r="F285" s="159"/>
      <c r="G285" s="81" t="str">
        <f t="shared" si="57"/>
        <v/>
      </c>
      <c r="H285" s="82">
        <f t="shared" si="80"/>
        <v>0</v>
      </c>
      <c r="I285" s="67" t="s">
        <v>300</v>
      </c>
    </row>
    <row r="286" spans="1:9" x14ac:dyDescent="0.2">
      <c r="A286" s="165" t="str">
        <f t="shared" si="79"/>
        <v>VIT</v>
      </c>
      <c r="B286" s="157" t="s">
        <v>204</v>
      </c>
      <c r="C286" s="159"/>
      <c r="D286" s="159"/>
      <c r="E286" s="159"/>
      <c r="F286" s="159"/>
      <c r="G286" s="81" t="str">
        <f t="shared" si="57"/>
        <v/>
      </c>
      <c r="H286" s="82">
        <f t="shared" si="80"/>
        <v>0</v>
      </c>
      <c r="I286" s="67" t="s">
        <v>300</v>
      </c>
    </row>
    <row r="287" spans="1:9" x14ac:dyDescent="0.2">
      <c r="A287" s="165" t="str">
        <f t="shared" si="79"/>
        <v>VIT</v>
      </c>
      <c r="B287" s="157" t="s">
        <v>204</v>
      </c>
      <c r="C287" s="159"/>
      <c r="D287" s="159"/>
      <c r="E287" s="159"/>
      <c r="F287" s="159"/>
      <c r="G287" s="81" t="str">
        <f t="shared" si="57"/>
        <v/>
      </c>
      <c r="H287" s="82">
        <f t="shared" si="80"/>
        <v>0</v>
      </c>
      <c r="I287" s="67" t="s">
        <v>300</v>
      </c>
    </row>
    <row r="288" spans="1:9" x14ac:dyDescent="0.2">
      <c r="A288" s="165" t="str">
        <f t="shared" si="79"/>
        <v>VIT</v>
      </c>
      <c r="B288" s="157" t="s">
        <v>204</v>
      </c>
      <c r="C288" s="159"/>
      <c r="D288" s="159"/>
      <c r="E288" s="159"/>
      <c r="F288" s="159"/>
      <c r="G288" s="81" t="str">
        <f t="shared" si="57"/>
        <v/>
      </c>
      <c r="H288" s="82">
        <f t="shared" si="80"/>
        <v>0</v>
      </c>
      <c r="I288" s="67" t="s">
        <v>300</v>
      </c>
    </row>
    <row r="289" spans="1:9" x14ac:dyDescent="0.2">
      <c r="A289" s="165" t="str">
        <f t="shared" si="79"/>
        <v>VIT</v>
      </c>
      <c r="B289" s="157" t="s">
        <v>204</v>
      </c>
      <c r="C289" s="159"/>
      <c r="D289" s="159"/>
      <c r="E289" s="159"/>
      <c r="F289" s="159"/>
      <c r="G289" s="81" t="str">
        <f t="shared" si="57"/>
        <v/>
      </c>
      <c r="H289" s="82">
        <f t="shared" si="80"/>
        <v>0</v>
      </c>
      <c r="I289" s="67" t="s">
        <v>300</v>
      </c>
    </row>
    <row r="290" spans="1:9" x14ac:dyDescent="0.2">
      <c r="A290" s="165" t="str">
        <f t="shared" si="79"/>
        <v>VIT</v>
      </c>
      <c r="B290" s="157" t="s">
        <v>204</v>
      </c>
      <c r="C290" s="159"/>
      <c r="D290" s="188"/>
      <c r="E290" s="188"/>
      <c r="F290" s="188"/>
      <c r="G290" s="81" t="str">
        <f t="shared" ref="G290:G296" si="81">IF(ISERROR(D290/F290*100),"",D290/F290*100)</f>
        <v/>
      </c>
      <c r="H290" s="82">
        <f t="shared" si="80"/>
        <v>0</v>
      </c>
      <c r="I290" s="67" t="s">
        <v>300</v>
      </c>
    </row>
    <row r="291" spans="1:9" x14ac:dyDescent="0.2">
      <c r="A291" s="165" t="str">
        <f t="shared" si="79"/>
        <v>VIT</v>
      </c>
      <c r="B291" s="157" t="s">
        <v>204</v>
      </c>
      <c r="C291" s="159"/>
      <c r="D291" s="188"/>
      <c r="E291" s="188"/>
      <c r="F291" s="188"/>
      <c r="G291" s="81" t="str">
        <f t="shared" si="81"/>
        <v/>
      </c>
      <c r="H291" s="82">
        <f t="shared" ref="H291:H293" si="82">$I$228*(D291/100)</f>
        <v>0</v>
      </c>
      <c r="I291" s="67" t="s">
        <v>300</v>
      </c>
    </row>
    <row r="292" spans="1:9" x14ac:dyDescent="0.2">
      <c r="A292" s="165" t="str">
        <f t="shared" si="79"/>
        <v>VIT</v>
      </c>
      <c r="B292" s="157" t="s">
        <v>204</v>
      </c>
      <c r="C292" s="159"/>
      <c r="D292" s="188"/>
      <c r="E292" s="188"/>
      <c r="F292" s="188"/>
      <c r="G292" s="81" t="str">
        <f t="shared" si="81"/>
        <v/>
      </c>
      <c r="H292" s="82">
        <f t="shared" si="82"/>
        <v>0</v>
      </c>
      <c r="I292" s="67" t="s">
        <v>300</v>
      </c>
    </row>
    <row r="293" spans="1:9" x14ac:dyDescent="0.2">
      <c r="A293" s="165" t="str">
        <f t="shared" si="79"/>
        <v>VIT</v>
      </c>
      <c r="B293" s="157" t="s">
        <v>204</v>
      </c>
      <c r="C293" s="159"/>
      <c r="D293" s="188"/>
      <c r="E293" s="188"/>
      <c r="F293" s="188"/>
      <c r="G293" s="81" t="str">
        <f t="shared" si="81"/>
        <v/>
      </c>
      <c r="H293" s="82">
        <f t="shared" si="82"/>
        <v>0</v>
      </c>
      <c r="I293" s="67" t="s">
        <v>301</v>
      </c>
    </row>
    <row r="294" spans="1:9" x14ac:dyDescent="0.2">
      <c r="A294" s="165" t="str">
        <f t="shared" si="79"/>
        <v>VIT</v>
      </c>
      <c r="B294" s="157" t="s">
        <v>204</v>
      </c>
      <c r="C294" s="159"/>
      <c r="D294" s="188"/>
      <c r="E294" s="188"/>
      <c r="F294" s="188"/>
      <c r="G294" s="81" t="str">
        <f t="shared" si="81"/>
        <v/>
      </c>
      <c r="H294" s="82">
        <f t="shared" ref="H294:H298" si="83">$I$228*(D294/100)</f>
        <v>0</v>
      </c>
      <c r="I294" s="67" t="s">
        <v>293</v>
      </c>
    </row>
    <row r="295" spans="1:9" x14ac:dyDescent="0.2">
      <c r="A295" s="165" t="str">
        <f t="shared" ref="A295:A356" si="84">CONCATENATE(C295,B295)</f>
        <v>VIT</v>
      </c>
      <c r="B295" s="157" t="s">
        <v>204</v>
      </c>
      <c r="C295" s="159"/>
      <c r="D295" s="159"/>
      <c r="E295" s="159"/>
      <c r="F295" s="159"/>
      <c r="G295" s="81" t="str">
        <f t="shared" si="81"/>
        <v/>
      </c>
      <c r="H295" s="82">
        <f t="shared" si="83"/>
        <v>0</v>
      </c>
      <c r="I295" s="67" t="s">
        <v>300</v>
      </c>
    </row>
    <row r="296" spans="1:9" x14ac:dyDescent="0.2">
      <c r="A296" s="165" t="str">
        <f t="shared" si="84"/>
        <v>VIT</v>
      </c>
      <c r="B296" s="157" t="s">
        <v>204</v>
      </c>
      <c r="C296" s="159"/>
      <c r="D296" s="159"/>
      <c r="E296" s="159"/>
      <c r="F296" s="159"/>
      <c r="G296" s="81" t="str">
        <f t="shared" si="81"/>
        <v/>
      </c>
      <c r="H296" s="82">
        <f t="shared" si="83"/>
        <v>0</v>
      </c>
      <c r="I296" s="67" t="s">
        <v>300</v>
      </c>
    </row>
    <row r="297" spans="1:9" x14ac:dyDescent="0.2">
      <c r="A297" s="165" t="str">
        <f t="shared" si="84"/>
        <v>VIT</v>
      </c>
      <c r="B297" s="157" t="s">
        <v>204</v>
      </c>
      <c r="C297" s="159"/>
      <c r="D297" s="159"/>
      <c r="E297" s="159"/>
      <c r="F297" s="159"/>
      <c r="G297" s="81" t="str">
        <f>IF(ISERROR(D297/F297*100),"",D297/F297*100)</f>
        <v/>
      </c>
      <c r="H297" s="82">
        <f t="shared" si="83"/>
        <v>0</v>
      </c>
      <c r="I297" s="67" t="s">
        <v>300</v>
      </c>
    </row>
    <row r="298" spans="1:9" x14ac:dyDescent="0.2">
      <c r="A298" s="165" t="str">
        <f t="shared" si="84"/>
        <v>VIT</v>
      </c>
      <c r="B298" s="157" t="s">
        <v>204</v>
      </c>
      <c r="C298" s="159"/>
      <c r="D298" s="159"/>
      <c r="E298" s="159"/>
      <c r="F298" s="159"/>
      <c r="G298" s="81" t="str">
        <f>IF(ISERROR(D298/F298*100),"",D298/F298*100)</f>
        <v/>
      </c>
      <c r="H298" s="82">
        <f t="shared" si="83"/>
        <v>0</v>
      </c>
      <c r="I298" s="67" t="s">
        <v>312</v>
      </c>
    </row>
    <row r="299" spans="1:9" x14ac:dyDescent="0.2">
      <c r="A299" s="165" t="str">
        <f t="shared" si="84"/>
        <v>VIT</v>
      </c>
      <c r="B299" s="157" t="s">
        <v>204</v>
      </c>
      <c r="C299" s="159"/>
      <c r="D299" s="159"/>
      <c r="E299" s="159"/>
      <c r="F299" s="159"/>
      <c r="G299" s="81" t="str">
        <f>IF(ISERROR(D299/F299*100),"",D299/F299*100)</f>
        <v/>
      </c>
      <c r="H299" s="82">
        <f t="shared" ref="H299" si="85">$I$228*(D299/100)</f>
        <v>0</v>
      </c>
    </row>
    <row r="300" spans="1:9" x14ac:dyDescent="0.2">
      <c r="A300" s="165" t="str">
        <f t="shared" si="84"/>
        <v>VIT</v>
      </c>
      <c r="B300" s="157" t="s">
        <v>204</v>
      </c>
      <c r="C300" s="159"/>
      <c r="D300" s="159"/>
      <c r="E300" s="159"/>
      <c r="F300" s="159"/>
      <c r="G300" s="81" t="str">
        <f>IF(ISERROR(D300/F300*100),"",D300/F300*100)</f>
        <v/>
      </c>
      <c r="H300" s="82">
        <f t="shared" ref="H300" si="86">$I$228*(D300/100)</f>
        <v>0</v>
      </c>
    </row>
    <row r="301" spans="1:9" x14ac:dyDescent="0.2">
      <c r="A301" s="165" t="str">
        <f t="shared" si="84"/>
        <v>VIT</v>
      </c>
      <c r="B301" s="157" t="s">
        <v>204</v>
      </c>
      <c r="C301" s="159"/>
      <c r="D301" s="159"/>
      <c r="E301" s="159"/>
      <c r="F301" s="159"/>
      <c r="G301" s="81" t="str">
        <f t="shared" ref="G301:G306" si="87">IF(ISERROR(D301/F301*100),"",D301/F301*100)</f>
        <v/>
      </c>
      <c r="H301" s="82">
        <f t="shared" ref="H301:H306" si="88">$I$228*(D301/100)</f>
        <v>0</v>
      </c>
    </row>
    <row r="302" spans="1:9" x14ac:dyDescent="0.2">
      <c r="A302" s="165" t="str">
        <f t="shared" si="84"/>
        <v>VIT</v>
      </c>
      <c r="B302" s="157" t="s">
        <v>204</v>
      </c>
      <c r="C302" s="159"/>
      <c r="D302" s="159"/>
      <c r="E302" s="159"/>
      <c r="F302" s="159"/>
      <c r="G302" s="81" t="str">
        <f t="shared" si="87"/>
        <v/>
      </c>
      <c r="H302" s="82">
        <f t="shared" si="88"/>
        <v>0</v>
      </c>
    </row>
    <row r="303" spans="1:9" x14ac:dyDescent="0.2">
      <c r="A303" s="165" t="str">
        <f t="shared" si="84"/>
        <v>VIT</v>
      </c>
      <c r="B303" s="157" t="s">
        <v>204</v>
      </c>
      <c r="C303" s="159"/>
      <c r="D303" s="159"/>
      <c r="E303" s="159"/>
      <c r="F303" s="159"/>
      <c r="G303" s="81" t="str">
        <f t="shared" si="87"/>
        <v/>
      </c>
      <c r="H303" s="82">
        <f t="shared" si="88"/>
        <v>0</v>
      </c>
    </row>
    <row r="304" spans="1:9" x14ac:dyDescent="0.2">
      <c r="A304" s="165" t="str">
        <f t="shared" si="84"/>
        <v>VIT</v>
      </c>
      <c r="B304" s="157" t="s">
        <v>204</v>
      </c>
      <c r="C304" s="159"/>
      <c r="D304" s="159"/>
      <c r="E304" s="159"/>
      <c r="F304" s="159"/>
      <c r="G304" s="81" t="str">
        <f t="shared" si="87"/>
        <v/>
      </c>
      <c r="H304" s="82">
        <f t="shared" si="88"/>
        <v>0</v>
      </c>
    </row>
    <row r="305" spans="1:8" x14ac:dyDescent="0.2">
      <c r="A305" s="165" t="str">
        <f t="shared" si="84"/>
        <v>VIT</v>
      </c>
      <c r="B305" s="157" t="s">
        <v>204</v>
      </c>
      <c r="C305" s="159"/>
      <c r="D305" s="159"/>
      <c r="E305" s="159"/>
      <c r="F305" s="159"/>
      <c r="G305" s="81" t="str">
        <f t="shared" si="87"/>
        <v/>
      </c>
      <c r="H305" s="82">
        <f t="shared" si="88"/>
        <v>0</v>
      </c>
    </row>
    <row r="306" spans="1:8" x14ac:dyDescent="0.2">
      <c r="A306" s="165" t="str">
        <f t="shared" si="84"/>
        <v>VIT</v>
      </c>
      <c r="B306" s="157" t="s">
        <v>204</v>
      </c>
      <c r="C306" s="159"/>
      <c r="D306" s="159"/>
      <c r="E306" s="159"/>
      <c r="F306" s="159"/>
      <c r="G306" s="81" t="str">
        <f t="shared" si="87"/>
        <v/>
      </c>
      <c r="H306" s="82">
        <f t="shared" si="88"/>
        <v>0</v>
      </c>
    </row>
    <row r="307" spans="1:8" x14ac:dyDescent="0.2">
      <c r="A307" s="165" t="str">
        <f t="shared" si="84"/>
        <v>VIT</v>
      </c>
      <c r="B307" s="157" t="s">
        <v>204</v>
      </c>
      <c r="C307" s="159"/>
      <c r="D307" s="159"/>
      <c r="E307" s="159"/>
      <c r="F307" s="159"/>
      <c r="G307" s="81" t="str">
        <f t="shared" ref="G307:G312" si="89">IF(ISERROR(D307/F307*100),"",D307/F307*100)</f>
        <v/>
      </c>
      <c r="H307" s="82">
        <f t="shared" ref="H307:H312" si="90">$I$228*(D307/100)</f>
        <v>0</v>
      </c>
    </row>
    <row r="308" spans="1:8" x14ac:dyDescent="0.2">
      <c r="A308" s="165" t="str">
        <f t="shared" si="84"/>
        <v>VIT</v>
      </c>
      <c r="B308" s="157" t="s">
        <v>204</v>
      </c>
      <c r="C308" s="159"/>
      <c r="D308" s="159"/>
      <c r="E308" s="159"/>
      <c r="F308" s="159"/>
      <c r="G308" s="81" t="str">
        <f t="shared" si="89"/>
        <v/>
      </c>
      <c r="H308" s="82">
        <f t="shared" si="90"/>
        <v>0</v>
      </c>
    </row>
    <row r="309" spans="1:8" x14ac:dyDescent="0.2">
      <c r="A309" s="165" t="str">
        <f t="shared" si="84"/>
        <v>VIT</v>
      </c>
      <c r="B309" s="157" t="s">
        <v>204</v>
      </c>
      <c r="C309" s="159"/>
      <c r="D309" s="159"/>
      <c r="E309" s="159"/>
      <c r="F309" s="159"/>
      <c r="G309" s="81" t="str">
        <f t="shared" si="89"/>
        <v/>
      </c>
      <c r="H309" s="82">
        <f t="shared" si="90"/>
        <v>0</v>
      </c>
    </row>
    <row r="310" spans="1:8" x14ac:dyDescent="0.2">
      <c r="A310" s="165" t="str">
        <f t="shared" si="84"/>
        <v>VIT</v>
      </c>
      <c r="B310" s="157" t="s">
        <v>204</v>
      </c>
      <c r="C310" s="159"/>
      <c r="D310" s="159"/>
      <c r="E310" s="159"/>
      <c r="F310" s="159"/>
      <c r="G310" s="81" t="str">
        <f t="shared" si="89"/>
        <v/>
      </c>
      <c r="H310" s="82">
        <f t="shared" si="90"/>
        <v>0</v>
      </c>
    </row>
    <row r="311" spans="1:8" x14ac:dyDescent="0.2">
      <c r="A311" s="165" t="str">
        <f t="shared" si="84"/>
        <v>VIT</v>
      </c>
      <c r="B311" s="157" t="s">
        <v>204</v>
      </c>
      <c r="C311" s="159"/>
      <c r="D311" s="159"/>
      <c r="E311" s="159"/>
      <c r="F311" s="159"/>
      <c r="G311" s="81" t="str">
        <f t="shared" si="89"/>
        <v/>
      </c>
      <c r="H311" s="82">
        <f t="shared" si="90"/>
        <v>0</v>
      </c>
    </row>
    <row r="312" spans="1:8" x14ac:dyDescent="0.2">
      <c r="A312" s="165" t="str">
        <f t="shared" si="84"/>
        <v>VIT</v>
      </c>
      <c r="B312" s="157" t="s">
        <v>204</v>
      </c>
      <c r="C312" s="159"/>
      <c r="D312" s="159"/>
      <c r="E312" s="159"/>
      <c r="F312" s="159"/>
      <c r="G312" s="81" t="str">
        <f t="shared" si="89"/>
        <v/>
      </c>
      <c r="H312" s="82">
        <f t="shared" si="90"/>
        <v>0</v>
      </c>
    </row>
    <row r="313" spans="1:8" x14ac:dyDescent="0.2">
      <c r="A313" s="165" t="str">
        <f t="shared" si="84"/>
        <v>VIT</v>
      </c>
      <c r="B313" s="157" t="s">
        <v>204</v>
      </c>
      <c r="C313" s="159"/>
      <c r="D313" s="159"/>
      <c r="E313" s="159"/>
      <c r="F313" s="159"/>
      <c r="G313" s="81" t="str">
        <f t="shared" ref="G313:G351" si="91">IF(ISERROR(D313/F313*100),"",D313/F313*100)</f>
        <v/>
      </c>
      <c r="H313" s="82">
        <f t="shared" ref="H313:H350" si="92">$I$228*(D313/100)</f>
        <v>0</v>
      </c>
    </row>
    <row r="314" spans="1:8" x14ac:dyDescent="0.2">
      <c r="A314" s="165" t="str">
        <f t="shared" si="84"/>
        <v>VIT</v>
      </c>
      <c r="B314" s="157" t="s">
        <v>204</v>
      </c>
      <c r="C314" s="159"/>
      <c r="D314" s="159"/>
      <c r="E314" s="159"/>
      <c r="F314" s="159"/>
      <c r="G314" s="81" t="str">
        <f t="shared" si="91"/>
        <v/>
      </c>
      <c r="H314" s="82">
        <f t="shared" si="92"/>
        <v>0</v>
      </c>
    </row>
    <row r="315" spans="1:8" x14ac:dyDescent="0.2">
      <c r="A315" s="165" t="str">
        <f t="shared" si="84"/>
        <v>VIT</v>
      </c>
      <c r="B315" s="157" t="s">
        <v>204</v>
      </c>
      <c r="C315" s="159"/>
      <c r="D315" s="159"/>
      <c r="E315" s="159"/>
      <c r="F315" s="159"/>
      <c r="G315" s="81" t="str">
        <f t="shared" si="91"/>
        <v/>
      </c>
      <c r="H315" s="82">
        <f t="shared" si="92"/>
        <v>0</v>
      </c>
    </row>
    <row r="316" spans="1:8" x14ac:dyDescent="0.2">
      <c r="A316" s="165" t="str">
        <f t="shared" si="84"/>
        <v>VIT</v>
      </c>
      <c r="B316" s="157" t="s">
        <v>204</v>
      </c>
      <c r="C316" s="159"/>
      <c r="D316" s="159"/>
      <c r="E316" s="159"/>
      <c r="F316" s="159"/>
      <c r="G316" s="81" t="str">
        <f t="shared" si="91"/>
        <v/>
      </c>
      <c r="H316" s="82">
        <f t="shared" si="92"/>
        <v>0</v>
      </c>
    </row>
    <row r="317" spans="1:8" x14ac:dyDescent="0.2">
      <c r="A317" s="165" t="str">
        <f t="shared" si="84"/>
        <v>VIT</v>
      </c>
      <c r="B317" s="157" t="s">
        <v>204</v>
      </c>
      <c r="C317" s="159"/>
      <c r="D317" s="159"/>
      <c r="E317" s="159"/>
      <c r="F317" s="159"/>
      <c r="G317" s="81" t="str">
        <f t="shared" si="91"/>
        <v/>
      </c>
      <c r="H317" s="82">
        <f t="shared" si="92"/>
        <v>0</v>
      </c>
    </row>
    <row r="318" spans="1:8" x14ac:dyDescent="0.2">
      <c r="A318" s="165" t="str">
        <f t="shared" si="84"/>
        <v>VIT</v>
      </c>
      <c r="B318" s="157" t="s">
        <v>204</v>
      </c>
      <c r="C318" s="159"/>
      <c r="D318" s="159"/>
      <c r="E318" s="159"/>
      <c r="F318" s="159"/>
      <c r="G318" s="81" t="str">
        <f t="shared" si="91"/>
        <v/>
      </c>
      <c r="H318" s="82">
        <f t="shared" si="92"/>
        <v>0</v>
      </c>
    </row>
    <row r="319" spans="1:8" x14ac:dyDescent="0.2">
      <c r="A319" s="165" t="str">
        <f t="shared" si="84"/>
        <v>VIT</v>
      </c>
      <c r="B319" s="157" t="s">
        <v>204</v>
      </c>
      <c r="C319" s="159"/>
      <c r="D319" s="159"/>
      <c r="E319" s="159"/>
      <c r="F319" s="159"/>
      <c r="G319" s="81" t="str">
        <f t="shared" si="91"/>
        <v/>
      </c>
      <c r="H319" s="82">
        <f t="shared" si="92"/>
        <v>0</v>
      </c>
    </row>
    <row r="320" spans="1:8" x14ac:dyDescent="0.2">
      <c r="A320" s="165" t="str">
        <f t="shared" si="84"/>
        <v>VIT</v>
      </c>
      <c r="B320" s="157" t="s">
        <v>204</v>
      </c>
      <c r="C320" s="159"/>
      <c r="D320" s="159"/>
      <c r="E320" s="159"/>
      <c r="F320" s="159"/>
      <c r="G320" s="81" t="str">
        <f t="shared" si="91"/>
        <v/>
      </c>
      <c r="H320" s="82">
        <f t="shared" si="92"/>
        <v>0</v>
      </c>
    </row>
    <row r="321" spans="1:8" x14ac:dyDescent="0.2">
      <c r="A321" s="165" t="str">
        <f t="shared" si="84"/>
        <v>VIT</v>
      </c>
      <c r="B321" s="157" t="s">
        <v>204</v>
      </c>
      <c r="C321" s="159"/>
      <c r="D321" s="159"/>
      <c r="E321" s="159"/>
      <c r="F321" s="159"/>
      <c r="G321" s="81" t="str">
        <f t="shared" si="91"/>
        <v/>
      </c>
      <c r="H321" s="82">
        <f t="shared" si="92"/>
        <v>0</v>
      </c>
    </row>
    <row r="322" spans="1:8" x14ac:dyDescent="0.2">
      <c r="A322" s="165" t="str">
        <f t="shared" si="84"/>
        <v>VIT</v>
      </c>
      <c r="B322" s="157" t="s">
        <v>204</v>
      </c>
      <c r="C322" s="159"/>
      <c r="D322" s="159"/>
      <c r="E322" s="159"/>
      <c r="F322" s="159"/>
      <c r="G322" s="81" t="str">
        <f t="shared" si="91"/>
        <v/>
      </c>
      <c r="H322" s="82">
        <f t="shared" si="92"/>
        <v>0</v>
      </c>
    </row>
    <row r="323" spans="1:8" x14ac:dyDescent="0.2">
      <c r="A323" s="165" t="str">
        <f t="shared" si="84"/>
        <v>VIT</v>
      </c>
      <c r="B323" s="157" t="s">
        <v>204</v>
      </c>
      <c r="C323" s="159"/>
      <c r="D323" s="188"/>
      <c r="E323" s="188"/>
      <c r="F323" s="188"/>
      <c r="G323" s="81" t="str">
        <f t="shared" si="91"/>
        <v/>
      </c>
      <c r="H323" s="82">
        <f t="shared" si="92"/>
        <v>0</v>
      </c>
    </row>
    <row r="324" spans="1:8" x14ac:dyDescent="0.2">
      <c r="A324" s="165" t="str">
        <f t="shared" si="84"/>
        <v>VIT</v>
      </c>
      <c r="B324" s="157" t="s">
        <v>204</v>
      </c>
      <c r="C324" s="159"/>
      <c r="D324" s="188"/>
      <c r="E324" s="188"/>
      <c r="F324" s="188"/>
      <c r="G324" s="81" t="str">
        <f t="shared" si="91"/>
        <v/>
      </c>
      <c r="H324" s="82">
        <f t="shared" si="92"/>
        <v>0</v>
      </c>
    </row>
    <row r="325" spans="1:8" x14ac:dyDescent="0.2">
      <c r="A325" s="165" t="str">
        <f t="shared" si="84"/>
        <v>VIT</v>
      </c>
      <c r="B325" s="157" t="s">
        <v>204</v>
      </c>
      <c r="C325" s="159"/>
      <c r="D325" s="188"/>
      <c r="E325" s="188"/>
      <c r="F325" s="188"/>
      <c r="G325" s="81" t="str">
        <f t="shared" si="91"/>
        <v/>
      </c>
      <c r="H325" s="82">
        <f t="shared" si="92"/>
        <v>0</v>
      </c>
    </row>
    <row r="326" spans="1:8" x14ac:dyDescent="0.2">
      <c r="A326" s="165" t="str">
        <f t="shared" si="84"/>
        <v>VIT</v>
      </c>
      <c r="B326" s="157" t="s">
        <v>204</v>
      </c>
      <c r="C326" s="159"/>
      <c r="D326" s="188"/>
      <c r="E326" s="188"/>
      <c r="F326" s="188"/>
      <c r="G326" s="81" t="str">
        <f t="shared" si="91"/>
        <v/>
      </c>
      <c r="H326" s="82">
        <f t="shared" si="92"/>
        <v>0</v>
      </c>
    </row>
    <row r="327" spans="1:8" x14ac:dyDescent="0.2">
      <c r="A327" s="165" t="str">
        <f t="shared" si="84"/>
        <v>VIT</v>
      </c>
      <c r="B327" s="157" t="s">
        <v>204</v>
      </c>
      <c r="C327" s="159"/>
      <c r="D327" s="159"/>
      <c r="E327" s="159"/>
      <c r="F327" s="159"/>
      <c r="G327" s="81" t="str">
        <f>IF(ISERROR(D327/F327*100),"",D327/F327*100)</f>
        <v/>
      </c>
      <c r="H327" s="82">
        <f t="shared" si="92"/>
        <v>0</v>
      </c>
    </row>
    <row r="328" spans="1:8" x14ac:dyDescent="0.2">
      <c r="A328" s="165" t="str">
        <f t="shared" si="84"/>
        <v>VIT</v>
      </c>
      <c r="B328" s="157" t="s">
        <v>204</v>
      </c>
      <c r="C328" s="159"/>
      <c r="D328" s="188"/>
      <c r="E328" s="188"/>
      <c r="F328" s="188"/>
      <c r="G328" s="81" t="str">
        <f t="shared" si="91"/>
        <v/>
      </c>
      <c r="H328" s="82">
        <f t="shared" si="92"/>
        <v>0</v>
      </c>
    </row>
    <row r="329" spans="1:8" x14ac:dyDescent="0.2">
      <c r="A329" s="165" t="str">
        <f t="shared" si="84"/>
        <v>VIT</v>
      </c>
      <c r="B329" s="157" t="s">
        <v>204</v>
      </c>
      <c r="C329" s="159"/>
      <c r="D329" s="188"/>
      <c r="E329" s="188"/>
      <c r="F329" s="188"/>
      <c r="G329" s="81" t="str">
        <f t="shared" si="91"/>
        <v/>
      </c>
      <c r="H329" s="82">
        <f t="shared" si="92"/>
        <v>0</v>
      </c>
    </row>
    <row r="330" spans="1:8" x14ac:dyDescent="0.2">
      <c r="A330" s="165" t="str">
        <f t="shared" si="84"/>
        <v>VIT</v>
      </c>
      <c r="B330" s="157" t="s">
        <v>204</v>
      </c>
      <c r="C330" s="159"/>
      <c r="D330" s="188"/>
      <c r="E330" s="188"/>
      <c r="F330" s="188"/>
      <c r="G330" s="81" t="str">
        <f t="shared" si="91"/>
        <v/>
      </c>
      <c r="H330" s="82">
        <f t="shared" si="92"/>
        <v>0</v>
      </c>
    </row>
    <row r="331" spans="1:8" x14ac:dyDescent="0.2">
      <c r="A331" s="165" t="str">
        <f t="shared" si="84"/>
        <v>VIT</v>
      </c>
      <c r="B331" s="157" t="s">
        <v>204</v>
      </c>
      <c r="C331" s="159"/>
      <c r="D331" s="188"/>
      <c r="E331" s="188"/>
      <c r="F331" s="188"/>
      <c r="G331" s="81" t="str">
        <f t="shared" si="91"/>
        <v/>
      </c>
      <c r="H331" s="82">
        <f t="shared" si="92"/>
        <v>0</v>
      </c>
    </row>
    <row r="332" spans="1:8" x14ac:dyDescent="0.2">
      <c r="A332" s="165" t="str">
        <f t="shared" si="84"/>
        <v>VIT</v>
      </c>
      <c r="B332" s="157" t="s">
        <v>204</v>
      </c>
      <c r="C332" s="159"/>
      <c r="D332" s="188"/>
      <c r="E332" s="188"/>
      <c r="F332" s="188"/>
      <c r="G332" s="81" t="str">
        <f t="shared" si="91"/>
        <v/>
      </c>
      <c r="H332" s="82">
        <f t="shared" si="92"/>
        <v>0</v>
      </c>
    </row>
    <row r="333" spans="1:8" x14ac:dyDescent="0.2">
      <c r="A333" s="165" t="str">
        <f t="shared" si="84"/>
        <v>VIT</v>
      </c>
      <c r="B333" s="157" t="s">
        <v>204</v>
      </c>
      <c r="C333" s="159"/>
      <c r="D333" s="159"/>
      <c r="E333" s="159"/>
      <c r="F333" s="159"/>
      <c r="G333" s="81" t="str">
        <f t="shared" si="91"/>
        <v/>
      </c>
      <c r="H333" s="82">
        <f t="shared" si="92"/>
        <v>0</v>
      </c>
    </row>
    <row r="334" spans="1:8" x14ac:dyDescent="0.2">
      <c r="A334" s="165" t="str">
        <f t="shared" si="84"/>
        <v>VIT</v>
      </c>
      <c r="B334" s="157" t="s">
        <v>204</v>
      </c>
      <c r="C334" s="159"/>
      <c r="D334" s="159"/>
      <c r="E334" s="159"/>
      <c r="F334" s="159"/>
      <c r="G334" s="81" t="str">
        <f t="shared" si="91"/>
        <v/>
      </c>
      <c r="H334" s="82">
        <f t="shared" si="92"/>
        <v>0</v>
      </c>
    </row>
    <row r="335" spans="1:8" x14ac:dyDescent="0.2">
      <c r="A335" s="165" t="str">
        <f t="shared" si="84"/>
        <v>VIT</v>
      </c>
      <c r="B335" s="157" t="s">
        <v>204</v>
      </c>
      <c r="C335" s="159"/>
      <c r="D335" s="159"/>
      <c r="E335" s="159"/>
      <c r="F335" s="159"/>
      <c r="G335" s="81" t="str">
        <f t="shared" si="91"/>
        <v/>
      </c>
      <c r="H335" s="82">
        <f t="shared" si="92"/>
        <v>0</v>
      </c>
    </row>
    <row r="336" spans="1:8" x14ac:dyDescent="0.2">
      <c r="A336" s="165" t="str">
        <f t="shared" si="84"/>
        <v>VIT</v>
      </c>
      <c r="B336" s="157" t="s">
        <v>204</v>
      </c>
      <c r="C336" s="159"/>
      <c r="D336" s="159"/>
      <c r="E336" s="159"/>
      <c r="F336" s="159"/>
      <c r="G336" s="81" t="str">
        <f t="shared" si="91"/>
        <v/>
      </c>
      <c r="H336" s="82">
        <f t="shared" si="92"/>
        <v>0</v>
      </c>
    </row>
    <row r="337" spans="1:8" x14ac:dyDescent="0.2">
      <c r="A337" s="165" t="str">
        <f t="shared" si="84"/>
        <v>VIT</v>
      </c>
      <c r="B337" s="157" t="s">
        <v>204</v>
      </c>
      <c r="C337" s="159"/>
      <c r="D337" s="159"/>
      <c r="E337" s="159"/>
      <c r="F337" s="159"/>
      <c r="G337" s="81" t="str">
        <f t="shared" si="91"/>
        <v/>
      </c>
      <c r="H337" s="82">
        <f t="shared" si="92"/>
        <v>0</v>
      </c>
    </row>
    <row r="338" spans="1:8" x14ac:dyDescent="0.2">
      <c r="A338" s="165" t="str">
        <f t="shared" si="84"/>
        <v>VIT</v>
      </c>
      <c r="B338" s="157" t="s">
        <v>204</v>
      </c>
      <c r="C338" s="159"/>
      <c r="D338" s="159"/>
      <c r="E338" s="159"/>
      <c r="F338" s="159"/>
      <c r="G338" s="81" t="str">
        <f t="shared" si="91"/>
        <v/>
      </c>
      <c r="H338" s="82">
        <f t="shared" si="92"/>
        <v>0</v>
      </c>
    </row>
    <row r="339" spans="1:8" x14ac:dyDescent="0.2">
      <c r="A339" s="165" t="str">
        <f t="shared" si="84"/>
        <v>VIT</v>
      </c>
      <c r="B339" s="157" t="s">
        <v>204</v>
      </c>
      <c r="C339" s="159"/>
      <c r="D339" s="159"/>
      <c r="E339" s="159"/>
      <c r="F339" s="159"/>
      <c r="G339" s="81" t="str">
        <f t="shared" si="91"/>
        <v/>
      </c>
      <c r="H339" s="82">
        <f t="shared" si="92"/>
        <v>0</v>
      </c>
    </row>
    <row r="340" spans="1:8" x14ac:dyDescent="0.2">
      <c r="A340" s="165" t="str">
        <f t="shared" si="84"/>
        <v>VIT</v>
      </c>
      <c r="B340" s="157" t="s">
        <v>204</v>
      </c>
      <c r="C340" s="159"/>
      <c r="D340" s="159"/>
      <c r="E340" s="159"/>
      <c r="F340" s="159"/>
      <c r="G340" s="81" t="str">
        <f t="shared" si="91"/>
        <v/>
      </c>
      <c r="H340" s="82">
        <f t="shared" si="92"/>
        <v>0</v>
      </c>
    </row>
    <row r="341" spans="1:8" x14ac:dyDescent="0.2">
      <c r="A341" s="165" t="str">
        <f t="shared" si="84"/>
        <v>VIT</v>
      </c>
      <c r="B341" s="157" t="s">
        <v>204</v>
      </c>
      <c r="C341" s="159"/>
      <c r="D341" s="159"/>
      <c r="E341" s="159"/>
      <c r="F341" s="159"/>
      <c r="G341" s="81" t="str">
        <f t="shared" si="91"/>
        <v/>
      </c>
      <c r="H341" s="82">
        <f t="shared" si="92"/>
        <v>0</v>
      </c>
    </row>
    <row r="342" spans="1:8" x14ac:dyDescent="0.2">
      <c r="A342" s="165" t="str">
        <f t="shared" si="84"/>
        <v>VIT</v>
      </c>
      <c r="B342" s="157" t="s">
        <v>204</v>
      </c>
      <c r="C342" s="159"/>
      <c r="D342" s="159"/>
      <c r="E342" s="159"/>
      <c r="F342" s="159"/>
      <c r="G342" s="81" t="str">
        <f t="shared" si="91"/>
        <v/>
      </c>
      <c r="H342" s="82">
        <f t="shared" si="92"/>
        <v>0</v>
      </c>
    </row>
    <row r="343" spans="1:8" x14ac:dyDescent="0.2">
      <c r="A343" s="165" t="str">
        <f t="shared" si="84"/>
        <v>VIT</v>
      </c>
      <c r="B343" s="157" t="s">
        <v>204</v>
      </c>
      <c r="C343" s="159"/>
      <c r="D343" s="159"/>
      <c r="E343" s="159"/>
      <c r="F343" s="159"/>
      <c r="G343" s="81" t="str">
        <f t="shared" si="91"/>
        <v/>
      </c>
      <c r="H343" s="82">
        <f t="shared" si="92"/>
        <v>0</v>
      </c>
    </row>
    <row r="344" spans="1:8" x14ac:dyDescent="0.2">
      <c r="A344" s="165" t="str">
        <f t="shared" si="84"/>
        <v>VIT</v>
      </c>
      <c r="B344" s="157" t="s">
        <v>204</v>
      </c>
      <c r="C344" s="159"/>
      <c r="D344" s="159"/>
      <c r="E344" s="159"/>
      <c r="F344" s="159"/>
      <c r="G344" s="81" t="str">
        <f t="shared" si="91"/>
        <v/>
      </c>
      <c r="H344" s="82">
        <f t="shared" si="92"/>
        <v>0</v>
      </c>
    </row>
    <row r="345" spans="1:8" x14ac:dyDescent="0.2">
      <c r="A345" s="165" t="str">
        <f t="shared" si="84"/>
        <v>VIT</v>
      </c>
      <c r="B345" s="157" t="s">
        <v>204</v>
      </c>
      <c r="C345" s="159"/>
      <c r="D345" s="159"/>
      <c r="E345" s="159"/>
      <c r="F345" s="159"/>
      <c r="G345" s="81" t="str">
        <f t="shared" si="91"/>
        <v/>
      </c>
      <c r="H345" s="82">
        <f t="shared" si="92"/>
        <v>0</v>
      </c>
    </row>
    <row r="346" spans="1:8" x14ac:dyDescent="0.2">
      <c r="A346" s="165" t="str">
        <f t="shared" si="84"/>
        <v>VIT</v>
      </c>
      <c r="B346" s="157" t="s">
        <v>204</v>
      </c>
      <c r="C346" s="159"/>
      <c r="D346" s="159"/>
      <c r="E346" s="159"/>
      <c r="F346" s="159"/>
      <c r="G346" s="81" t="str">
        <f t="shared" si="91"/>
        <v/>
      </c>
      <c r="H346" s="82">
        <f t="shared" si="92"/>
        <v>0</v>
      </c>
    </row>
    <row r="347" spans="1:8" x14ac:dyDescent="0.2">
      <c r="A347" s="165" t="str">
        <f t="shared" si="84"/>
        <v>VIT</v>
      </c>
      <c r="B347" s="157" t="s">
        <v>204</v>
      </c>
      <c r="C347" s="159"/>
      <c r="D347" s="159"/>
      <c r="E347" s="159"/>
      <c r="F347" s="159"/>
      <c r="G347" s="81" t="str">
        <f t="shared" si="91"/>
        <v/>
      </c>
      <c r="H347" s="82">
        <f t="shared" si="92"/>
        <v>0</v>
      </c>
    </row>
    <row r="348" spans="1:8" x14ac:dyDescent="0.2">
      <c r="A348" s="165" t="str">
        <f t="shared" si="84"/>
        <v>VIT</v>
      </c>
      <c r="B348" s="157" t="s">
        <v>204</v>
      </c>
      <c r="C348" s="159"/>
      <c r="D348" s="159"/>
      <c r="E348" s="159"/>
      <c r="F348" s="159"/>
      <c r="G348" s="81" t="str">
        <f t="shared" si="91"/>
        <v/>
      </c>
      <c r="H348" s="82">
        <f t="shared" si="92"/>
        <v>0</v>
      </c>
    </row>
    <row r="349" spans="1:8" x14ac:dyDescent="0.2">
      <c r="A349" s="165" t="str">
        <f t="shared" si="84"/>
        <v>VIT</v>
      </c>
      <c r="B349" s="157" t="s">
        <v>204</v>
      </c>
      <c r="C349" s="159"/>
      <c r="D349" s="159"/>
      <c r="E349" s="159"/>
      <c r="F349" s="159"/>
      <c r="G349" s="81" t="str">
        <f t="shared" si="91"/>
        <v/>
      </c>
      <c r="H349" s="82">
        <f t="shared" si="92"/>
        <v>0</v>
      </c>
    </row>
    <row r="350" spans="1:8" x14ac:dyDescent="0.2">
      <c r="A350" s="165" t="str">
        <f t="shared" si="84"/>
        <v>VIT</v>
      </c>
      <c r="B350" s="157" t="s">
        <v>204</v>
      </c>
      <c r="C350" s="185"/>
      <c r="D350" s="185"/>
      <c r="E350" s="185"/>
      <c r="F350" s="185"/>
      <c r="G350" s="81" t="str">
        <f t="shared" si="91"/>
        <v/>
      </c>
      <c r="H350" s="82">
        <f t="shared" si="92"/>
        <v>0</v>
      </c>
    </row>
    <row r="351" spans="1:8" x14ac:dyDescent="0.2">
      <c r="A351" s="165" t="str">
        <f t="shared" si="84"/>
        <v>VIT</v>
      </c>
      <c r="B351" s="157" t="s">
        <v>204</v>
      </c>
      <c r="C351" s="185"/>
      <c r="D351" s="185"/>
      <c r="E351" s="185"/>
      <c r="F351" s="185"/>
      <c r="G351" s="81" t="str">
        <f t="shared" si="91"/>
        <v/>
      </c>
      <c r="H351" s="82">
        <f>$I$228*(D351/100)</f>
        <v>0</v>
      </c>
    </row>
    <row r="352" spans="1:8" x14ac:dyDescent="0.2">
      <c r="A352" s="165" t="str">
        <f t="shared" si="84"/>
        <v>VIT</v>
      </c>
      <c r="B352" s="157" t="s">
        <v>204</v>
      </c>
      <c r="C352" s="185"/>
      <c r="D352" s="185"/>
      <c r="E352" s="185"/>
      <c r="F352" s="185"/>
      <c r="G352" s="81" t="str">
        <f t="shared" ref="G352:G356" si="93">IF(ISERROR(D352/F352*100),"",D352/F352*100)</f>
        <v/>
      </c>
      <c r="H352" s="82">
        <f t="shared" ref="H352:H356" si="94">$I$228*(D352/100)</f>
        <v>0</v>
      </c>
    </row>
    <row r="353" spans="1:8" x14ac:dyDescent="0.2">
      <c r="A353" s="165" t="str">
        <f t="shared" si="84"/>
        <v>VIT</v>
      </c>
      <c r="B353" s="157" t="s">
        <v>204</v>
      </c>
      <c r="C353" s="185"/>
      <c r="D353" s="185"/>
      <c r="E353" s="185"/>
      <c r="F353" s="185"/>
      <c r="G353" s="81" t="str">
        <f t="shared" si="93"/>
        <v/>
      </c>
      <c r="H353" s="82">
        <f t="shared" si="94"/>
        <v>0</v>
      </c>
    </row>
    <row r="354" spans="1:8" x14ac:dyDescent="0.2">
      <c r="A354" s="165" t="str">
        <f t="shared" si="84"/>
        <v>VIT</v>
      </c>
      <c r="B354" s="157" t="s">
        <v>204</v>
      </c>
      <c r="C354" s="185"/>
      <c r="D354" s="185"/>
      <c r="E354" s="185"/>
      <c r="F354" s="185"/>
      <c r="G354" s="81" t="str">
        <f t="shared" si="93"/>
        <v/>
      </c>
      <c r="H354" s="82">
        <f t="shared" si="94"/>
        <v>0</v>
      </c>
    </row>
    <row r="355" spans="1:8" x14ac:dyDescent="0.2">
      <c r="A355" s="165" t="str">
        <f t="shared" si="84"/>
        <v>VIT</v>
      </c>
      <c r="B355" s="157" t="s">
        <v>204</v>
      </c>
      <c r="C355" s="185"/>
      <c r="D355" s="185"/>
      <c r="E355" s="185"/>
      <c r="F355" s="185"/>
      <c r="G355" s="81" t="str">
        <f t="shared" si="93"/>
        <v/>
      </c>
      <c r="H355" s="82">
        <f t="shared" si="94"/>
        <v>0</v>
      </c>
    </row>
    <row r="356" spans="1:8" x14ac:dyDescent="0.2">
      <c r="A356" s="165" t="str">
        <f t="shared" si="84"/>
        <v>VIT</v>
      </c>
      <c r="B356" s="157" t="s">
        <v>204</v>
      </c>
      <c r="C356" s="185"/>
      <c r="D356" s="185"/>
      <c r="E356" s="185"/>
      <c r="F356" s="185"/>
      <c r="G356" s="81" t="str">
        <f t="shared" si="93"/>
        <v/>
      </c>
      <c r="H356" s="82">
        <f t="shared" si="94"/>
        <v>0</v>
      </c>
    </row>
  </sheetData>
  <sortState ref="C187:K201">
    <sortCondition ref="J187:J201"/>
  </sortState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B114"/>
  <sheetViews>
    <sheetView showGridLines="0" workbookViewId="0">
      <pane xSplit="2" ySplit="1" topLeftCell="C2" activePane="bottomRight" state="frozen"/>
      <selection activeCell="A123" sqref="A123"/>
      <selection pane="topRight" activeCell="A123" sqref="A123"/>
      <selection pane="bottomLeft" activeCell="A123" sqref="A123"/>
      <selection pane="bottomRight" activeCell="D99" sqref="D99"/>
    </sheetView>
  </sheetViews>
  <sheetFormatPr defaultColWidth="9.140625" defaultRowHeight="12" x14ac:dyDescent="0.2"/>
  <cols>
    <col min="1" max="1" width="34" style="70" bestFit="1" customWidth="1"/>
    <col min="2" max="2" width="28.85546875" style="70" bestFit="1" customWidth="1"/>
    <col min="3" max="16384" width="9.140625" style="70"/>
  </cols>
  <sheetData>
    <row r="1" spans="1:2" x14ac:dyDescent="0.2">
      <c r="A1" s="88" t="s">
        <v>229</v>
      </c>
      <c r="B1" s="88" t="s">
        <v>230</v>
      </c>
    </row>
    <row r="2" spans="1:2" x14ac:dyDescent="0.2">
      <c r="A2" s="141" t="s">
        <v>128</v>
      </c>
      <c r="B2" s="310" t="s">
        <v>128</v>
      </c>
    </row>
    <row r="3" spans="1:2" x14ac:dyDescent="0.2">
      <c r="A3" s="70" t="s">
        <v>422</v>
      </c>
      <c r="B3" s="310" t="s">
        <v>422</v>
      </c>
    </row>
    <row r="4" spans="1:2" x14ac:dyDescent="0.2">
      <c r="A4" s="70" t="s">
        <v>139</v>
      </c>
      <c r="B4" s="310" t="s">
        <v>139</v>
      </c>
    </row>
    <row r="5" spans="1:2" x14ac:dyDescent="0.2">
      <c r="A5" s="70" t="s">
        <v>169</v>
      </c>
      <c r="B5" s="310" t="s">
        <v>188</v>
      </c>
    </row>
    <row r="6" spans="1:2" x14ac:dyDescent="0.2">
      <c r="A6" s="70" t="s">
        <v>97</v>
      </c>
      <c r="B6" s="310" t="s">
        <v>97</v>
      </c>
    </row>
    <row r="7" spans="1:2" x14ac:dyDescent="0.2">
      <c r="A7" s="70" t="s">
        <v>367</v>
      </c>
      <c r="B7" s="310" t="s">
        <v>367</v>
      </c>
    </row>
    <row r="8" spans="1:2" x14ac:dyDescent="0.2">
      <c r="A8" s="70" t="s">
        <v>175</v>
      </c>
      <c r="B8" s="310" t="s">
        <v>186</v>
      </c>
    </row>
    <row r="9" spans="1:2" x14ac:dyDescent="0.2">
      <c r="A9" s="70" t="s">
        <v>415</v>
      </c>
      <c r="B9" s="310" t="s">
        <v>235</v>
      </c>
    </row>
    <row r="10" spans="1:2" x14ac:dyDescent="0.2">
      <c r="A10" s="70" t="s">
        <v>273</v>
      </c>
      <c r="B10" s="310" t="s">
        <v>273</v>
      </c>
    </row>
    <row r="11" spans="1:2" x14ac:dyDescent="0.2">
      <c r="A11" s="70" t="s">
        <v>208</v>
      </c>
      <c r="B11" s="310" t="s">
        <v>208</v>
      </c>
    </row>
    <row r="12" spans="1:2" x14ac:dyDescent="0.2">
      <c r="A12" s="70" t="s">
        <v>176</v>
      </c>
      <c r="B12" s="310" t="s">
        <v>187</v>
      </c>
    </row>
    <row r="13" spans="1:2" x14ac:dyDescent="0.2">
      <c r="A13" s="70" t="s">
        <v>138</v>
      </c>
      <c r="B13" s="310" t="s">
        <v>138</v>
      </c>
    </row>
    <row r="14" spans="1:2" x14ac:dyDescent="0.2">
      <c r="A14" s="70" t="s">
        <v>257</v>
      </c>
      <c r="B14" s="310" t="s">
        <v>260</v>
      </c>
    </row>
    <row r="15" spans="1:2" x14ac:dyDescent="0.2">
      <c r="A15" s="70" t="s">
        <v>412</v>
      </c>
      <c r="B15" s="310" t="s">
        <v>412</v>
      </c>
    </row>
    <row r="16" spans="1:2" x14ac:dyDescent="0.2">
      <c r="A16" s="70" t="s">
        <v>174</v>
      </c>
      <c r="B16" s="310" t="s">
        <v>188</v>
      </c>
    </row>
    <row r="17" spans="1:2" x14ac:dyDescent="0.2">
      <c r="A17" s="70" t="s">
        <v>133</v>
      </c>
      <c r="B17" s="310" t="s">
        <v>133</v>
      </c>
    </row>
    <row r="18" spans="1:2" x14ac:dyDescent="0.2">
      <c r="A18" s="70" t="s">
        <v>177</v>
      </c>
      <c r="B18" s="310" t="s">
        <v>189</v>
      </c>
    </row>
    <row r="19" spans="1:2" x14ac:dyDescent="0.2">
      <c r="A19" s="70" t="s">
        <v>376</v>
      </c>
      <c r="B19" s="310" t="s">
        <v>190</v>
      </c>
    </row>
    <row r="20" spans="1:2" x14ac:dyDescent="0.2">
      <c r="A20" s="70" t="s">
        <v>191</v>
      </c>
      <c r="B20" s="310" t="s">
        <v>506</v>
      </c>
    </row>
    <row r="21" spans="1:2" x14ac:dyDescent="0.2">
      <c r="A21" s="70" t="s">
        <v>391</v>
      </c>
      <c r="B21" s="310" t="s">
        <v>391</v>
      </c>
    </row>
    <row r="22" spans="1:2" x14ac:dyDescent="0.2">
      <c r="A22" s="70" t="s">
        <v>101</v>
      </c>
      <c r="B22" s="310" t="s">
        <v>101</v>
      </c>
    </row>
    <row r="23" spans="1:2" x14ac:dyDescent="0.2">
      <c r="A23" s="70" t="s">
        <v>379</v>
      </c>
      <c r="B23" s="310" t="s">
        <v>192</v>
      </c>
    </row>
    <row r="24" spans="1:2" x14ac:dyDescent="0.2">
      <c r="A24" s="70" t="s">
        <v>276</v>
      </c>
      <c r="B24" s="310" t="s">
        <v>193</v>
      </c>
    </row>
    <row r="25" spans="1:2" x14ac:dyDescent="0.2">
      <c r="A25" s="70" t="s">
        <v>238</v>
      </c>
      <c r="B25" s="310" t="s">
        <v>238</v>
      </c>
    </row>
    <row r="26" spans="1:2" x14ac:dyDescent="0.2">
      <c r="A26" s="70" t="s">
        <v>252</v>
      </c>
      <c r="B26" s="310" t="s">
        <v>510</v>
      </c>
    </row>
    <row r="27" spans="1:2" x14ac:dyDescent="0.2">
      <c r="A27" s="70" t="s">
        <v>122</v>
      </c>
      <c r="B27" s="310" t="s">
        <v>122</v>
      </c>
    </row>
    <row r="28" spans="1:2" x14ac:dyDescent="0.2">
      <c r="A28" s="70" t="s">
        <v>103</v>
      </c>
      <c r="B28" s="310" t="s">
        <v>103</v>
      </c>
    </row>
    <row r="29" spans="1:2" x14ac:dyDescent="0.2">
      <c r="A29" s="70" t="s">
        <v>112</v>
      </c>
      <c r="B29" s="310" t="s">
        <v>112</v>
      </c>
    </row>
    <row r="30" spans="1:2" x14ac:dyDescent="0.2">
      <c r="A30" s="70" t="s">
        <v>178</v>
      </c>
      <c r="B30" s="310" t="s">
        <v>194</v>
      </c>
    </row>
    <row r="31" spans="1:2" x14ac:dyDescent="0.2">
      <c r="A31" s="70" t="s">
        <v>179</v>
      </c>
      <c r="B31" s="310" t="s">
        <v>195</v>
      </c>
    </row>
    <row r="32" spans="1:2" x14ac:dyDescent="0.2">
      <c r="A32" s="70" t="s">
        <v>298</v>
      </c>
      <c r="B32" s="310" t="s">
        <v>510</v>
      </c>
    </row>
    <row r="33" spans="1:2" x14ac:dyDescent="0.2">
      <c r="A33" s="70" t="s">
        <v>370</v>
      </c>
      <c r="B33" s="310" t="s">
        <v>196</v>
      </c>
    </row>
    <row r="34" spans="1:2" x14ac:dyDescent="0.2">
      <c r="A34" s="70" t="s">
        <v>372</v>
      </c>
      <c r="B34" s="310" t="s">
        <v>197</v>
      </c>
    </row>
    <row r="35" spans="1:2" x14ac:dyDescent="0.2">
      <c r="A35" s="70" t="s">
        <v>373</v>
      </c>
      <c r="B35" s="310" t="s">
        <v>198</v>
      </c>
    </row>
    <row r="36" spans="1:2" x14ac:dyDescent="0.2">
      <c r="A36" s="70" t="s">
        <v>392</v>
      </c>
      <c r="B36" s="310" t="s">
        <v>199</v>
      </c>
    </row>
    <row r="37" spans="1:2" x14ac:dyDescent="0.2">
      <c r="A37" s="70" t="s">
        <v>388</v>
      </c>
      <c r="B37" s="310" t="s">
        <v>388</v>
      </c>
    </row>
    <row r="38" spans="1:2" x14ac:dyDescent="0.2">
      <c r="A38" s="70" t="s">
        <v>180</v>
      </c>
      <c r="B38" s="310" t="s">
        <v>422</v>
      </c>
    </row>
    <row r="39" spans="1:2" x14ac:dyDescent="0.2">
      <c r="A39" s="70" t="s">
        <v>511</v>
      </c>
      <c r="B39" s="310" t="s">
        <v>511</v>
      </c>
    </row>
    <row r="40" spans="1:2" x14ac:dyDescent="0.2">
      <c r="A40" s="70" t="s">
        <v>231</v>
      </c>
      <c r="B40" s="310" t="s">
        <v>422</v>
      </c>
    </row>
    <row r="41" spans="1:2" x14ac:dyDescent="0.2">
      <c r="A41" s="70" t="s">
        <v>386</v>
      </c>
      <c r="B41" s="310" t="s">
        <v>386</v>
      </c>
    </row>
    <row r="42" spans="1:2" x14ac:dyDescent="0.2">
      <c r="A42" s="70" t="s">
        <v>368</v>
      </c>
      <c r="B42" s="310" t="s">
        <v>413</v>
      </c>
    </row>
    <row r="43" spans="1:2" x14ac:dyDescent="0.2">
      <c r="A43" s="70" t="s">
        <v>371</v>
      </c>
      <c r="B43" s="310" t="s">
        <v>414</v>
      </c>
    </row>
    <row r="44" spans="1:2" x14ac:dyDescent="0.2">
      <c r="A44" s="142"/>
      <c r="B44" s="310" t="s">
        <v>265</v>
      </c>
    </row>
    <row r="45" spans="1:2" x14ac:dyDescent="0.2">
      <c r="A45" s="142" t="s">
        <v>246</v>
      </c>
      <c r="B45" s="310" t="s">
        <v>240</v>
      </c>
    </row>
    <row r="46" spans="1:2" x14ac:dyDescent="0.2">
      <c r="A46" s="142" t="s">
        <v>183</v>
      </c>
      <c r="B46" s="310" t="s">
        <v>201</v>
      </c>
    </row>
    <row r="47" spans="1:2" x14ac:dyDescent="0.2">
      <c r="A47" s="142" t="s">
        <v>393</v>
      </c>
      <c r="B47" s="310" t="s">
        <v>511</v>
      </c>
    </row>
    <row r="48" spans="1:2" x14ac:dyDescent="0.2">
      <c r="A48" s="142" t="s">
        <v>377</v>
      </c>
      <c r="B48" s="310" t="s">
        <v>422</v>
      </c>
    </row>
    <row r="49" spans="1:2" x14ac:dyDescent="0.2">
      <c r="A49" s="70" t="s">
        <v>374</v>
      </c>
      <c r="B49" s="310" t="s">
        <v>422</v>
      </c>
    </row>
    <row r="50" spans="1:2" x14ac:dyDescent="0.2">
      <c r="A50" s="70" t="s">
        <v>126</v>
      </c>
      <c r="B50" s="310" t="s">
        <v>126</v>
      </c>
    </row>
    <row r="51" spans="1:2" x14ac:dyDescent="0.2">
      <c r="B51" s="310" t="s">
        <v>271</v>
      </c>
    </row>
    <row r="52" spans="1:2" x14ac:dyDescent="0.2">
      <c r="A52" s="70" t="s">
        <v>115</v>
      </c>
      <c r="B52" s="310" t="s">
        <v>115</v>
      </c>
    </row>
    <row r="53" spans="1:2" x14ac:dyDescent="0.2">
      <c r="A53" s="70" t="s">
        <v>184</v>
      </c>
      <c r="B53" s="310" t="s">
        <v>202</v>
      </c>
    </row>
    <row r="54" spans="1:2" x14ac:dyDescent="0.2">
      <c r="A54" s="70" t="s">
        <v>185</v>
      </c>
      <c r="B54" s="310" t="s">
        <v>185</v>
      </c>
    </row>
    <row r="55" spans="1:2" x14ac:dyDescent="0.2">
      <c r="A55" s="70" t="s">
        <v>416</v>
      </c>
      <c r="B55" s="310" t="s">
        <v>203</v>
      </c>
    </row>
    <row r="56" spans="1:2" x14ac:dyDescent="0.2">
      <c r="A56" s="70" t="s">
        <v>275</v>
      </c>
      <c r="B56" s="310" t="s">
        <v>126</v>
      </c>
    </row>
    <row r="57" spans="1:2" x14ac:dyDescent="0.2">
      <c r="A57" s="70" t="s">
        <v>256</v>
      </c>
      <c r="B57" s="310" t="s">
        <v>256</v>
      </c>
    </row>
    <row r="58" spans="1:2" x14ac:dyDescent="0.2">
      <c r="A58" s="70" t="s">
        <v>417</v>
      </c>
      <c r="B58" s="70" t="s">
        <v>497</v>
      </c>
    </row>
    <row r="59" spans="1:2" x14ac:dyDescent="0.2">
      <c r="A59" s="70" t="s">
        <v>375</v>
      </c>
      <c r="B59" s="70" t="s">
        <v>419</v>
      </c>
    </row>
    <row r="60" spans="1:2" x14ac:dyDescent="0.2">
      <c r="A60" s="70" t="s">
        <v>420</v>
      </c>
      <c r="B60" s="70" t="s">
        <v>421</v>
      </c>
    </row>
    <row r="61" spans="1:2" x14ac:dyDescent="0.2">
      <c r="A61" s="141" t="s">
        <v>380</v>
      </c>
      <c r="B61" s="70" t="s">
        <v>422</v>
      </c>
    </row>
    <row r="62" spans="1:2" x14ac:dyDescent="0.2">
      <c r="A62" s="70" t="s">
        <v>254</v>
      </c>
      <c r="B62" s="70" t="s">
        <v>235</v>
      </c>
    </row>
    <row r="63" spans="1:2" x14ac:dyDescent="0.2">
      <c r="A63" s="70" t="s">
        <v>394</v>
      </c>
      <c r="B63" s="70" t="s">
        <v>506</v>
      </c>
    </row>
    <row r="64" spans="1:2" x14ac:dyDescent="0.2">
      <c r="A64" s="70" t="s">
        <v>480</v>
      </c>
      <c r="B64" s="310" t="s">
        <v>412</v>
      </c>
    </row>
    <row r="65" spans="1:2" x14ac:dyDescent="0.2">
      <c r="A65" s="70" t="s">
        <v>484</v>
      </c>
      <c r="B65" s="310" t="s">
        <v>412</v>
      </c>
    </row>
    <row r="66" spans="1:2" x14ac:dyDescent="0.2">
      <c r="A66" s="70" t="s">
        <v>490</v>
      </c>
      <c r="B66" s="310" t="s">
        <v>412</v>
      </c>
    </row>
    <row r="67" spans="1:2" x14ac:dyDescent="0.2">
      <c r="A67" s="70" t="s">
        <v>493</v>
      </c>
      <c r="B67" s="310" t="s">
        <v>412</v>
      </c>
    </row>
    <row r="68" spans="1:2" x14ac:dyDescent="0.2">
      <c r="A68" s="141" t="s">
        <v>483</v>
      </c>
      <c r="B68" s="310" t="s">
        <v>388</v>
      </c>
    </row>
    <row r="69" spans="1:2" x14ac:dyDescent="0.2">
      <c r="A69" s="70" t="s">
        <v>486</v>
      </c>
      <c r="B69" s="310" t="s">
        <v>386</v>
      </c>
    </row>
    <row r="70" spans="1:2" x14ac:dyDescent="0.2">
      <c r="A70" s="70" t="s">
        <v>495</v>
      </c>
      <c r="B70" s="70" t="s">
        <v>510</v>
      </c>
    </row>
    <row r="71" spans="1:2" ht="12.75" x14ac:dyDescent="0.2">
      <c r="A71" s="38" t="s">
        <v>515</v>
      </c>
      <c r="B71" s="310" t="s">
        <v>511</v>
      </c>
    </row>
    <row r="72" spans="1:2" x14ac:dyDescent="0.2">
      <c r="A72" s="70" t="s">
        <v>517</v>
      </c>
      <c r="B72" s="310" t="s">
        <v>198</v>
      </c>
    </row>
    <row r="73" spans="1:2" x14ac:dyDescent="0.2">
      <c r="A73" s="70" t="s">
        <v>522</v>
      </c>
      <c r="B73" s="310" t="s">
        <v>201</v>
      </c>
    </row>
    <row r="74" spans="1:2" x14ac:dyDescent="0.2">
      <c r="A74" s="70" t="s">
        <v>524</v>
      </c>
      <c r="B74" s="310" t="s">
        <v>511</v>
      </c>
    </row>
    <row r="75" spans="1:2" x14ac:dyDescent="0.2">
      <c r="A75" s="70" t="s">
        <v>526</v>
      </c>
      <c r="B75" s="70" t="s">
        <v>421</v>
      </c>
    </row>
    <row r="76" spans="1:2" x14ac:dyDescent="0.2">
      <c r="A76" s="70" t="s">
        <v>266</v>
      </c>
      <c r="B76" s="310" t="s">
        <v>422</v>
      </c>
    </row>
    <row r="77" spans="1:2" x14ac:dyDescent="0.2">
      <c r="A77" s="70" t="s">
        <v>527</v>
      </c>
      <c r="B77" s="310" t="s">
        <v>202</v>
      </c>
    </row>
    <row r="78" spans="1:2" x14ac:dyDescent="0.2">
      <c r="A78" s="70" t="s">
        <v>528</v>
      </c>
      <c r="B78" s="310" t="s">
        <v>190</v>
      </c>
    </row>
    <row r="79" spans="1:2" x14ac:dyDescent="0.2">
      <c r="A79" s="70" t="s">
        <v>404</v>
      </c>
      <c r="B79" s="310" t="s">
        <v>192</v>
      </c>
    </row>
    <row r="80" spans="1:2" x14ac:dyDescent="0.2">
      <c r="A80" s="70" t="s">
        <v>530</v>
      </c>
      <c r="B80" s="310" t="s">
        <v>190</v>
      </c>
    </row>
    <row r="81" spans="1:2" x14ac:dyDescent="0.2">
      <c r="A81" s="70" t="s">
        <v>402</v>
      </c>
      <c r="B81" s="310" t="s">
        <v>422</v>
      </c>
    </row>
    <row r="82" spans="1:2" x14ac:dyDescent="0.2">
      <c r="A82" s="70" t="s">
        <v>539</v>
      </c>
      <c r="B82" s="310" t="s">
        <v>190</v>
      </c>
    </row>
    <row r="83" spans="1:2" x14ac:dyDescent="0.2">
      <c r="A83" s="70" t="s">
        <v>534</v>
      </c>
      <c r="B83" s="310" t="s">
        <v>115</v>
      </c>
    </row>
    <row r="84" spans="1:2" x14ac:dyDescent="0.2">
      <c r="A84" s="70" t="s">
        <v>537</v>
      </c>
      <c r="B84" s="70" t="s">
        <v>419</v>
      </c>
    </row>
    <row r="85" spans="1:2" x14ac:dyDescent="0.2">
      <c r="A85" s="70" t="s">
        <v>268</v>
      </c>
      <c r="B85" s="310" t="s">
        <v>192</v>
      </c>
    </row>
    <row r="86" spans="1:2" x14ac:dyDescent="0.2">
      <c r="A86" s="70" t="s">
        <v>543</v>
      </c>
      <c r="B86" s="310" t="s">
        <v>422</v>
      </c>
    </row>
    <row r="87" spans="1:2" x14ac:dyDescent="0.2">
      <c r="A87" s="70" t="s">
        <v>545</v>
      </c>
      <c r="B87" s="310" t="s">
        <v>422</v>
      </c>
    </row>
    <row r="88" spans="1:2" x14ac:dyDescent="0.2">
      <c r="A88" s="70" t="s">
        <v>547</v>
      </c>
      <c r="B88" s="70" t="s">
        <v>419</v>
      </c>
    </row>
    <row r="89" spans="1:2" x14ac:dyDescent="0.2">
      <c r="A89" s="70" t="s">
        <v>549</v>
      </c>
      <c r="B89" s="310" t="s">
        <v>122</v>
      </c>
    </row>
    <row r="90" spans="1:2" x14ac:dyDescent="0.2">
      <c r="A90" s="70" t="s">
        <v>551</v>
      </c>
      <c r="B90" s="310" t="s">
        <v>196</v>
      </c>
    </row>
    <row r="91" spans="1:2" x14ac:dyDescent="0.2">
      <c r="A91" s="70" t="s">
        <v>553</v>
      </c>
      <c r="B91" s="310" t="s">
        <v>414</v>
      </c>
    </row>
    <row r="92" spans="1:2" x14ac:dyDescent="0.2">
      <c r="A92" s="70" t="s">
        <v>555</v>
      </c>
      <c r="B92" s="310" t="s">
        <v>197</v>
      </c>
    </row>
    <row r="93" spans="1:2" x14ac:dyDescent="0.2">
      <c r="A93" s="70" t="s">
        <v>557</v>
      </c>
      <c r="B93" s="310" t="s">
        <v>112</v>
      </c>
    </row>
    <row r="94" spans="1:2" x14ac:dyDescent="0.2">
      <c r="A94" s="70" t="s">
        <v>248</v>
      </c>
      <c r="B94" s="70" t="s">
        <v>419</v>
      </c>
    </row>
    <row r="95" spans="1:2" x14ac:dyDescent="0.2">
      <c r="A95" s="70" t="s">
        <v>567</v>
      </c>
      <c r="B95" s="70" t="s">
        <v>419</v>
      </c>
    </row>
    <row r="96" spans="1:2" x14ac:dyDescent="0.2">
      <c r="A96" s="70" t="s">
        <v>571</v>
      </c>
      <c r="B96" s="310" t="s">
        <v>188</v>
      </c>
    </row>
    <row r="97" spans="1:2" x14ac:dyDescent="0.2">
      <c r="A97" s="70" t="s">
        <v>573</v>
      </c>
      <c r="B97" s="70" t="s">
        <v>235</v>
      </c>
    </row>
    <row r="101" spans="1:2" x14ac:dyDescent="0.2">
      <c r="A101" s="141"/>
    </row>
    <row r="102" spans="1:2" x14ac:dyDescent="0.2">
      <c r="A102" s="141"/>
    </row>
    <row r="106" spans="1:2" x14ac:dyDescent="0.2">
      <c r="A106" s="141"/>
      <c r="B106" s="141"/>
    </row>
    <row r="114" spans="2:2" x14ac:dyDescent="0.2">
      <c r="B114" s="141"/>
    </row>
  </sheetData>
  <sortState ref="A3:B121">
    <sortCondition ref="A2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M445"/>
  <sheetViews>
    <sheetView showGridLines="0" topLeftCell="A37" zoomScale="85" zoomScaleNormal="85" workbookViewId="0">
      <selection activeCell="A101" sqref="A101"/>
    </sheetView>
  </sheetViews>
  <sheetFormatPr defaultColWidth="9.140625" defaultRowHeight="15" x14ac:dyDescent="0.25"/>
  <cols>
    <col min="1" max="1" width="45.28515625" style="50" customWidth="1"/>
    <col min="2" max="2" width="28.7109375" style="50" bestFit="1" customWidth="1"/>
    <col min="3" max="3" width="10.85546875" style="53" bestFit="1" customWidth="1"/>
    <col min="4" max="4" width="14.7109375" style="53" bestFit="1" customWidth="1"/>
    <col min="5" max="5" width="10.85546875" style="52" bestFit="1" customWidth="1"/>
    <col min="6" max="6" width="15.140625" style="52" customWidth="1"/>
    <col min="7" max="7" width="10.85546875" style="54" bestFit="1" customWidth="1"/>
    <col min="8" max="8" width="15.28515625" style="54" customWidth="1"/>
    <col min="9" max="9" width="10.85546875" style="54" bestFit="1" customWidth="1"/>
    <col min="10" max="10" width="14.5703125" style="52" customWidth="1"/>
    <col min="11" max="11" width="7.140625" style="50" customWidth="1"/>
    <col min="12" max="12" width="34.140625" style="50" bestFit="1" customWidth="1"/>
    <col min="13" max="16384" width="9.140625" style="50"/>
  </cols>
  <sheetData>
    <row r="1" spans="1:13" s="41" customFormat="1" ht="96.75" customHeight="1" x14ac:dyDescent="0.25">
      <c r="A1" s="40">
        <v>1</v>
      </c>
      <c r="B1" s="40">
        <v>2</v>
      </c>
      <c r="C1" s="40">
        <v>3</v>
      </c>
      <c r="D1" s="40">
        <v>4</v>
      </c>
      <c r="E1" s="40">
        <v>5</v>
      </c>
      <c r="F1" s="40">
        <v>6</v>
      </c>
      <c r="G1" s="40">
        <v>7</v>
      </c>
      <c r="H1" s="40">
        <v>8</v>
      </c>
      <c r="I1" s="40">
        <v>9</v>
      </c>
      <c r="J1" s="40">
        <v>10</v>
      </c>
    </row>
    <row r="2" spans="1:13" s="41" customFormat="1" x14ac:dyDescent="0.25">
      <c r="A2" s="40"/>
      <c r="B2" s="40"/>
      <c r="C2" s="417" t="s">
        <v>204</v>
      </c>
      <c r="D2" s="417"/>
      <c r="E2" s="420" t="s">
        <v>205</v>
      </c>
      <c r="F2" s="420"/>
      <c r="G2" s="419" t="s">
        <v>206</v>
      </c>
      <c r="H2" s="419"/>
      <c r="I2" s="418" t="s">
        <v>207</v>
      </c>
      <c r="J2" s="418"/>
    </row>
    <row r="3" spans="1:13" s="41" customFormat="1" ht="43.5" customHeight="1" x14ac:dyDescent="0.25">
      <c r="A3" s="161" t="s">
        <v>261</v>
      </c>
      <c r="B3" s="162" t="s">
        <v>214</v>
      </c>
      <c r="C3" s="42" t="s">
        <v>211</v>
      </c>
      <c r="D3" s="43" t="s">
        <v>236</v>
      </c>
      <c r="E3" s="44" t="s">
        <v>211</v>
      </c>
      <c r="F3" s="45" t="s">
        <v>236</v>
      </c>
      <c r="G3" s="46" t="s">
        <v>211</v>
      </c>
      <c r="H3" s="47" t="s">
        <v>236</v>
      </c>
      <c r="I3" s="48" t="s">
        <v>211</v>
      </c>
      <c r="J3" s="49" t="s">
        <v>236</v>
      </c>
    </row>
    <row r="4" spans="1:13" s="41" customFormat="1" x14ac:dyDescent="0.25">
      <c r="A4" s="55" t="str">
        <f>'4 - Tabela atual'!B4</f>
        <v>HORA UM</v>
      </c>
      <c r="B4" s="69" t="str">
        <f>VLOOKUP(A4,'2 - nomesprogramas'!$A$2:$B$266,2,FALSE)</f>
        <v>HORA UM</v>
      </c>
      <c r="C4" s="87">
        <f>IF(ISERROR(VLOOKUP(CONCATENATE($B4,"VIT"),'1 - Rat%_impacto'!$A$4:$H$399,5,FALSE)),"",VLOOKUP(CONCATENATE($B4,"VIT"),'1 - Rat%_impacto'!$A$4:$H$399,5,FALSE))</f>
        <v>3.35</v>
      </c>
      <c r="D4" s="87">
        <f>IF(ISERROR(VLOOKUP(CONCATENATE($B4,"VIT"),'1 - Rat%_impacto'!$A$4:$H$399,8,FALSE)),"",VLOOKUP(CONCATENATE($B4,"VIT"),'1 - Rat%_impacto'!$A$4:$H$399,8,FALSE))</f>
        <v>35277.105199999998</v>
      </c>
      <c r="E4" s="163" t="str">
        <f>IF(ISERROR(VLOOKUP(CONCATENATE($B4,"cac"),'1 - Rat%_impacto'!$A$4:$H$399,5,FALSE)),"",VLOOKUP(CONCATENATE($B4,"cac"),'1 - Rat%_impacto'!$A$4:$H$399,5,FALSE))</f>
        <v/>
      </c>
      <c r="F4" s="163" t="str">
        <f>IF(ISERROR(VLOOKUP(CONCATENATE($B4,"cac"),'1 - Rat%_impacto'!$A$4:$H$399,8,FALSE)),"",VLOOKUP(CONCATENATE($B4,"cac"),'1 - Rat%_impacto'!$A$4:$H$399,8,FALSE))</f>
        <v/>
      </c>
      <c r="G4" s="163" t="str">
        <f>IF(ISERROR(VLOOKUP(CONCATENATE($B4,"lin"),'1 - Rat%_impacto'!$A$4:$H$399,5,FALSE)),"",VLOOKUP(CONCATENATE($B4,"lin"),'1 - Rat%_impacto'!$A$4:$H$399,5,FALSE))</f>
        <v/>
      </c>
      <c r="H4" s="163" t="str">
        <f>IF(ISERROR(VLOOKUP(CONCATENATE($B4,"lin"),'1 - Rat%_impacto'!$A$4:$H$399,8,FALSE)),"",VLOOKUP(CONCATENATE($B4,"lin"),'1 - Rat%_impacto'!$A$4:$H$399,8,FALSE))</f>
        <v/>
      </c>
      <c r="I4" s="163" t="str">
        <f>IF(ISERROR(VLOOKUP(CONCATENATE($B4,"col"),'1 - Rat%_impacto'!$A$4:$H$399,5,FALSE)),"",VLOOKUP(CONCATENATE($B4,"col"),'1 - Rat%_impacto'!$A$4:$H$399,5,FALSE))</f>
        <v/>
      </c>
      <c r="J4" s="163" t="str">
        <f>IF(ISERROR(VLOOKUP(CONCATENATE($B4,"col"),'1 - Rat%_impacto'!$A$4:$H$399,8,FALSE)),"",VLOOKUP(CONCATENATE($B4,"col"),'1 - Rat%_impacto'!$A$4:$H$399,8,FALSE))</f>
        <v/>
      </c>
      <c r="K4" s="50"/>
      <c r="L4" s="51"/>
    </row>
    <row r="5" spans="1:13" x14ac:dyDescent="0.25">
      <c r="A5" s="55" t="str">
        <f>'4 - Tabela atual'!B5</f>
        <v>BOM DIA RIO</v>
      </c>
      <c r="B5" s="69" t="str">
        <f>VLOOKUP(A5,'2 - nomesprogramas'!$A$2:$B$266,2,FALSE)</f>
        <v>BOM DIA RIO</v>
      </c>
      <c r="C5" s="87">
        <f>IF(ISERROR(VLOOKUP(CONCATENATE($B5,"VIT"),'1 - Rat%_impacto'!$A$4:$H$399,5,FALSE)),"",VLOOKUP(CONCATENATE($B5,"VIT"),'1 - Rat%_impacto'!$A$4:$H$399,5,FALSE))</f>
        <v>14.12</v>
      </c>
      <c r="D5" s="87">
        <f>IF(ISERROR(VLOOKUP(CONCATENATE($B5,"VIT"),'1 - Rat%_impacto'!$A$4:$H$399,8,FALSE)),"",VLOOKUP(CONCATENATE($B5,"VIT"),'1 - Rat%_impacto'!$A$4:$H$399,8,FALSE))</f>
        <v>129542.15680000001</v>
      </c>
      <c r="E5" s="163" t="str">
        <f>IF(ISERROR(VLOOKUP(CONCATENATE($B5,"cac"),'1 - Rat%_impacto'!$A$4:$H$399,5,FALSE)),"",VLOOKUP(CONCATENATE($B5,"cac"),'1 - Rat%_impacto'!$A$4:$H$399,5,FALSE))</f>
        <v/>
      </c>
      <c r="F5" s="163" t="str">
        <f>IF(ISERROR(VLOOKUP(CONCATENATE($B5,"cac"),'1 - Rat%_impacto'!$A$4:$H$399,8,FALSE)),"",VLOOKUP(CONCATENATE($B5,"cac"),'1 - Rat%_impacto'!$A$4:$H$399,8,FALSE))</f>
        <v/>
      </c>
      <c r="G5" s="163" t="str">
        <f>IF(ISERROR(VLOOKUP(CONCATENATE($B5,"lin"),'1 - Rat%_impacto'!$A$4:$H$399,5,FALSE)),"",VLOOKUP(CONCATENATE($B5,"lin"),'1 - Rat%_impacto'!$A$4:$H$399,5,FALSE))</f>
        <v/>
      </c>
      <c r="H5" s="163" t="str">
        <f>IF(ISERROR(VLOOKUP(CONCATENATE($B5,"lin"),'1 - Rat%_impacto'!$A$4:$H$399,8,FALSE)),"",VLOOKUP(CONCATENATE($B5,"lin"),'1 - Rat%_impacto'!$A$4:$H$399,8,FALSE))</f>
        <v/>
      </c>
      <c r="I5" s="163" t="str">
        <f>IF(ISERROR(VLOOKUP(CONCATENATE($B5,"col"),'1 - Rat%_impacto'!$A$4:$H$399,5,FALSE)),"",VLOOKUP(CONCATENATE($B5,"col"),'1 - Rat%_impacto'!$A$4:$H$399,5,FALSE))</f>
        <v/>
      </c>
      <c r="J5" s="163" t="str">
        <f>IF(ISERROR(VLOOKUP(CONCATENATE($B5,"col"),'1 - Rat%_impacto'!$A$4:$H$399,8,FALSE)),"",VLOOKUP(CONCATENATE($B5,"col"),'1 - Rat%_impacto'!$A$4:$H$399,8,FALSE))</f>
        <v/>
      </c>
      <c r="L5" s="51"/>
      <c r="M5" s="41"/>
    </row>
    <row r="6" spans="1:13" x14ac:dyDescent="0.25">
      <c r="A6" s="55" t="str">
        <f>'4 - Tabela atual'!B6</f>
        <v>BOM DIA BRASIL</v>
      </c>
      <c r="B6" s="69" t="str">
        <f>VLOOKUP(A6,'2 - nomesprogramas'!$A$2:$B$266,2,FALSE)</f>
        <v>BOM DIA BRASIL</v>
      </c>
      <c r="C6" s="87">
        <f>IF(ISERROR(VLOOKUP(CONCATENATE($B6,"VIT"),'1 - Rat%_impacto'!$A$4:$H$399,5,FALSE)),"",VLOOKUP(CONCATENATE($B6,"VIT"),'1 - Rat%_impacto'!$A$4:$H$399,5,FALSE))</f>
        <v>12.03</v>
      </c>
      <c r="D6" s="87">
        <f>IF(ISERROR(VLOOKUP(CONCATENATE($B6,"VIT"),'1 - Rat%_impacto'!$A$4:$H$399,8,FALSE)),"",VLOOKUP(CONCATENATE($B6,"VIT"),'1 - Rat%_impacto'!$A$4:$H$399,8,FALSE))</f>
        <v>96867.46100000001</v>
      </c>
      <c r="E6" s="163" t="str">
        <f>IF(ISERROR(VLOOKUP(CONCATENATE($B6,"cac"),'1 - Rat%_impacto'!$A$4:$H$399,5,FALSE)),"",VLOOKUP(CONCATENATE($B6,"cac"),'1 - Rat%_impacto'!$A$4:$H$399,5,FALSE))</f>
        <v/>
      </c>
      <c r="F6" s="163" t="str">
        <f>IF(ISERROR(VLOOKUP(CONCATENATE($B6,"cac"),'1 - Rat%_impacto'!$A$4:$H$399,8,FALSE)),"",VLOOKUP(CONCATENATE($B6,"cac"),'1 - Rat%_impacto'!$A$4:$H$399,8,FALSE))</f>
        <v/>
      </c>
      <c r="G6" s="163" t="str">
        <f>IF(ISERROR(VLOOKUP(CONCATENATE($B6,"lin"),'1 - Rat%_impacto'!$A$4:$H$399,5,FALSE)),"",VLOOKUP(CONCATENATE($B6,"lin"),'1 - Rat%_impacto'!$A$4:$H$399,5,FALSE))</f>
        <v/>
      </c>
      <c r="H6" s="163" t="str">
        <f>IF(ISERROR(VLOOKUP(CONCATENATE($B6,"lin"),'1 - Rat%_impacto'!$A$4:$H$399,8,FALSE)),"",VLOOKUP(CONCATENATE($B6,"lin"),'1 - Rat%_impacto'!$A$4:$H$399,8,FALSE))</f>
        <v/>
      </c>
      <c r="I6" s="163" t="str">
        <f>IF(ISERROR(VLOOKUP(CONCATENATE($B6,"col"),'1 - Rat%_impacto'!$A$4:$H$399,5,FALSE)),"",VLOOKUP(CONCATENATE($B6,"col"),'1 - Rat%_impacto'!$A$4:$H$399,5,FALSE))</f>
        <v/>
      </c>
      <c r="J6" s="163" t="str">
        <f>IF(ISERROR(VLOOKUP(CONCATENATE($B6,"col"),'1 - Rat%_impacto'!$A$4:$H$399,8,FALSE)),"",VLOOKUP(CONCATENATE($B6,"col"),'1 - Rat%_impacto'!$A$4:$H$399,8,FALSE))</f>
        <v/>
      </c>
      <c r="L6" s="51"/>
      <c r="M6" s="41"/>
    </row>
    <row r="7" spans="1:13" x14ac:dyDescent="0.25">
      <c r="A7" s="55" t="str">
        <f>'4 - Tabela atual'!B7</f>
        <v>MAIS VOCÊ</v>
      </c>
      <c r="B7" s="69" t="str">
        <f>VLOOKUP(A7,'2 - nomesprogramas'!$A$2:$B$266,2,FALSE)</f>
        <v>MAIS VOCE</v>
      </c>
      <c r="C7" s="87">
        <f>IF(ISERROR(VLOOKUP(CONCATENATE($B7,"VIT"),'1 - Rat%_impacto'!$A$4:$H$399,5,FALSE)),"",VLOOKUP(CONCATENATE($B7,"VIT"),'1 - Rat%_impacto'!$A$4:$H$399,5,FALSE))</f>
        <v>13.06</v>
      </c>
      <c r="D7" s="87">
        <f>IF(ISERROR(VLOOKUP(CONCATENATE($B7,"VIT"),'1 - Rat%_impacto'!$A$4:$H$399,8,FALSE)),"",VLOOKUP(CONCATENATE($B7,"VIT"),'1 - Rat%_impacto'!$A$4:$H$399,8,FALSE))</f>
        <v>113783.12210000001</v>
      </c>
      <c r="E7" s="163" t="str">
        <f>IF(ISERROR(VLOOKUP(CONCATENATE($B7,"cac"),'1 - Rat%_impacto'!$A$4:$H$399,5,FALSE)),"",VLOOKUP(CONCATENATE($B7,"cac"),'1 - Rat%_impacto'!$A$4:$H$399,5,FALSE))</f>
        <v/>
      </c>
      <c r="F7" s="163" t="str">
        <f>IF(ISERROR(VLOOKUP(CONCATENATE($B7,"cac"),'1 - Rat%_impacto'!$A$4:$H$399,8,FALSE)),"",VLOOKUP(CONCATENATE($B7,"cac"),'1 - Rat%_impacto'!$A$4:$H$399,8,FALSE))</f>
        <v/>
      </c>
      <c r="G7" s="163" t="str">
        <f>IF(ISERROR(VLOOKUP(CONCATENATE($B7,"lin"),'1 - Rat%_impacto'!$A$4:$H$399,5,FALSE)),"",VLOOKUP(CONCATENATE($B7,"lin"),'1 - Rat%_impacto'!$A$4:$H$399,5,FALSE))</f>
        <v/>
      </c>
      <c r="H7" s="163" t="str">
        <f>IF(ISERROR(VLOOKUP(CONCATENATE($B7,"lin"),'1 - Rat%_impacto'!$A$4:$H$399,8,FALSE)),"",VLOOKUP(CONCATENATE($B7,"lin"),'1 - Rat%_impacto'!$A$4:$H$399,8,FALSE))</f>
        <v/>
      </c>
      <c r="I7" s="163" t="str">
        <f>IF(ISERROR(VLOOKUP(CONCATENATE($B7,"col"),'1 - Rat%_impacto'!$A$4:$H$399,5,FALSE)),"",VLOOKUP(CONCATENATE($B7,"col"),'1 - Rat%_impacto'!$A$4:$H$399,5,FALSE))</f>
        <v/>
      </c>
      <c r="J7" s="163" t="str">
        <f>IF(ISERROR(VLOOKUP(CONCATENATE($B7,"col"),'1 - Rat%_impacto'!$A$4:$H$399,8,FALSE)),"",VLOOKUP(CONCATENATE($B7,"col"),'1 - Rat%_impacto'!$A$4:$H$399,8,FALSE))</f>
        <v/>
      </c>
      <c r="L7" s="51"/>
      <c r="M7" s="41"/>
    </row>
    <row r="8" spans="1:13" x14ac:dyDescent="0.25">
      <c r="A8" s="55" t="str">
        <f>'4 - Tabela atual'!B8</f>
        <v>BEM ESTAR</v>
      </c>
      <c r="B8" s="69" t="str">
        <f>VLOOKUP(A8,'2 - nomesprogramas'!$A$2:$B$266,2,FALSE)</f>
        <v>ENCONTRO F BERNARDES</v>
      </c>
      <c r="C8" s="87">
        <f>IF(ISERROR(VLOOKUP(CONCATENATE($B8,"VIT"),'1 - Rat%_impacto'!$A$4:$H$399,5,FALSE)),"",VLOOKUP(CONCATENATE($B8,"VIT"),'1 - Rat%_impacto'!$A$4:$H$399,5,FALSE))</f>
        <v>13.41</v>
      </c>
      <c r="D8" s="87">
        <f>IF(ISERROR(VLOOKUP(CONCATENATE($B8,"VIT"),'1 - Rat%_impacto'!$A$4:$H$399,8,FALSE)),"",VLOOKUP(CONCATENATE($B8,"VIT"),'1 - Rat%_impacto'!$A$4:$H$399,8,FALSE))</f>
        <v>233349.37620000003</v>
      </c>
      <c r="E8" s="163" t="str">
        <f>IF(ISERROR(VLOOKUP(CONCATENATE($B8,"cac"),'1 - Rat%_impacto'!$A$4:$H$399,5,FALSE)),"",VLOOKUP(CONCATENATE($B8,"cac"),'1 - Rat%_impacto'!$A$4:$H$399,5,FALSE))</f>
        <v/>
      </c>
      <c r="F8" s="163" t="str">
        <f>IF(ISERROR(VLOOKUP(CONCATENATE($B8,"cac"),'1 - Rat%_impacto'!$A$4:$H$399,8,FALSE)),"",VLOOKUP(CONCATENATE($B8,"cac"),'1 - Rat%_impacto'!$A$4:$H$399,8,FALSE))</f>
        <v/>
      </c>
      <c r="G8" s="163" t="str">
        <f>IF(ISERROR(VLOOKUP(CONCATENATE($B8,"lin"),'1 - Rat%_impacto'!$A$4:$H$399,5,FALSE)),"",VLOOKUP(CONCATENATE($B8,"lin"),'1 - Rat%_impacto'!$A$4:$H$399,5,FALSE))</f>
        <v/>
      </c>
      <c r="H8" s="163" t="str">
        <f>IF(ISERROR(VLOOKUP(CONCATENATE($B8,"lin"),'1 - Rat%_impacto'!$A$4:$H$399,8,FALSE)),"",VLOOKUP(CONCATENATE($B8,"lin"),'1 - Rat%_impacto'!$A$4:$H$399,8,FALSE))</f>
        <v/>
      </c>
      <c r="I8" s="163" t="str">
        <f>IF(ISERROR(VLOOKUP(CONCATENATE($B8,"col"),'1 - Rat%_impacto'!$A$4:$H$399,5,FALSE)),"",VLOOKUP(CONCATENATE($B8,"col"),'1 - Rat%_impacto'!$A$4:$H$399,5,FALSE))</f>
        <v/>
      </c>
      <c r="J8" s="163" t="str">
        <f>IF(ISERROR(VLOOKUP(CONCATENATE($B8,"col"),'1 - Rat%_impacto'!$A$4:$H$399,8,FALSE)),"",VLOOKUP(CONCATENATE($B8,"col"),'1 - Rat%_impacto'!$A$4:$H$399,8,FALSE))</f>
        <v/>
      </c>
      <c r="L8" s="51"/>
      <c r="M8" s="41"/>
    </row>
    <row r="9" spans="1:13" x14ac:dyDescent="0.25">
      <c r="A9" s="55" t="str">
        <f>'4 - Tabela atual'!B9</f>
        <v>ENCONTRO</v>
      </c>
      <c r="B9" s="69" t="str">
        <f>VLOOKUP(A9,'2 - nomesprogramas'!$A$2:$B$266,2,FALSE)</f>
        <v>ENCONTRO F BERNARDES</v>
      </c>
      <c r="C9" s="87">
        <f>IF(ISERROR(VLOOKUP(CONCATENATE($B9,"VIT"),'1 - Rat%_impacto'!$A$4:$H$399,5,FALSE)),"",VLOOKUP(CONCATENATE($B9,"VIT"),'1 - Rat%_impacto'!$A$4:$H$399,5,FALSE))</f>
        <v>13.41</v>
      </c>
      <c r="D9" s="87">
        <f>IF(ISERROR(VLOOKUP(CONCATENATE($B9,"VIT"),'1 - Rat%_impacto'!$A$4:$H$399,8,FALSE)),"",VLOOKUP(CONCATENATE($B9,"VIT"),'1 - Rat%_impacto'!$A$4:$H$399,8,FALSE))</f>
        <v>233349.37620000003</v>
      </c>
      <c r="E9" s="163" t="str">
        <f>IF(ISERROR(VLOOKUP(CONCATENATE($B9,"cac"),'1 - Rat%_impacto'!$A$4:$H$399,5,FALSE)),"",VLOOKUP(CONCATENATE($B9,"cac"),'1 - Rat%_impacto'!$A$4:$H$399,5,FALSE))</f>
        <v/>
      </c>
      <c r="F9" s="163" t="str">
        <f>IF(ISERROR(VLOOKUP(CONCATENATE($B9,"cac"),'1 - Rat%_impacto'!$A$4:$H$399,8,FALSE)),"",VLOOKUP(CONCATENATE($B9,"cac"),'1 - Rat%_impacto'!$A$4:$H$399,8,FALSE))</f>
        <v/>
      </c>
      <c r="G9" s="163" t="str">
        <f>IF(ISERROR(VLOOKUP(CONCATENATE($B9,"lin"),'1 - Rat%_impacto'!$A$4:$H$399,5,FALSE)),"",VLOOKUP(CONCATENATE($B9,"lin"),'1 - Rat%_impacto'!$A$4:$H$399,5,FALSE))</f>
        <v/>
      </c>
      <c r="H9" s="163" t="str">
        <f>IF(ISERROR(VLOOKUP(CONCATENATE($B9,"lin"),'1 - Rat%_impacto'!$A$4:$H$399,8,FALSE)),"",VLOOKUP(CONCATENATE($B9,"lin"),'1 - Rat%_impacto'!$A$4:$H$399,8,FALSE))</f>
        <v/>
      </c>
      <c r="I9" s="163" t="str">
        <f>IF(ISERROR(VLOOKUP(CONCATENATE($B9,"col"),'1 - Rat%_impacto'!$A$4:$H$399,5,FALSE)),"",VLOOKUP(CONCATENATE($B9,"col"),'1 - Rat%_impacto'!$A$4:$H$399,5,FALSE))</f>
        <v/>
      </c>
      <c r="J9" s="163" t="str">
        <f>IF(ISERROR(VLOOKUP(CONCATENATE($B9,"col"),'1 - Rat%_impacto'!$A$4:$H$399,8,FALSE)),"",VLOOKUP(CONCATENATE($B9,"col"),'1 - Rat%_impacto'!$A$4:$H$399,8,FALSE))</f>
        <v/>
      </c>
      <c r="L9" s="51"/>
      <c r="M9" s="41"/>
    </row>
    <row r="10" spans="1:13" x14ac:dyDescent="0.25">
      <c r="A10" s="55" t="str">
        <f>'4 - Tabela atual'!B10</f>
        <v>RJTV 1ª EDIÇÃO</v>
      </c>
      <c r="B10" s="69" t="str">
        <f>VLOOKUP(A10,'2 - nomesprogramas'!$A$2:$B$266,2,FALSE)</f>
        <v>RJTV 1A EDICAO</v>
      </c>
      <c r="C10" s="87">
        <f>IF(ISERROR(VLOOKUP(CONCATENATE($B10,"VIT"),'1 - Rat%_impacto'!$A$4:$H$399,5,FALSE)),"",VLOOKUP(CONCATENATE($B10,"VIT"),'1 - Rat%_impacto'!$A$4:$H$399,5,FALSE))</f>
        <v>30.03</v>
      </c>
      <c r="D10" s="87">
        <f>IF(ISERROR(VLOOKUP(CONCATENATE($B10,"VIT"),'1 - Rat%_impacto'!$A$4:$H$399,8,FALSE)),"",VLOOKUP(CONCATENATE($B10,"VIT"),'1 - Rat%_impacto'!$A$4:$H$399,8,FALSE))</f>
        <v>224530.0999</v>
      </c>
      <c r="E10" s="163" t="str">
        <f>IF(ISERROR(VLOOKUP(CONCATENATE($B10,"cac"),'1 - Rat%_impacto'!$A$4:$H$399,5,FALSE)),"",VLOOKUP(CONCATENATE($B10,"cac"),'1 - Rat%_impacto'!$A$4:$H$399,5,FALSE))</f>
        <v/>
      </c>
      <c r="F10" s="163" t="str">
        <f>IF(ISERROR(VLOOKUP(CONCATENATE($B10,"cac"),'1 - Rat%_impacto'!$A$4:$H$399,8,FALSE)),"",VLOOKUP(CONCATENATE($B10,"cac"),'1 - Rat%_impacto'!$A$4:$H$399,8,FALSE))</f>
        <v/>
      </c>
      <c r="G10" s="163" t="str">
        <f>IF(ISERROR(VLOOKUP(CONCATENATE($B10,"lin"),'1 - Rat%_impacto'!$A$4:$H$399,5,FALSE)),"",VLOOKUP(CONCATENATE($B10,"lin"),'1 - Rat%_impacto'!$A$4:$H$399,5,FALSE))</f>
        <v/>
      </c>
      <c r="H10" s="163" t="str">
        <f>IF(ISERROR(VLOOKUP(CONCATENATE($B10,"lin"),'1 - Rat%_impacto'!$A$4:$H$399,8,FALSE)),"",VLOOKUP(CONCATENATE($B10,"lin"),'1 - Rat%_impacto'!$A$4:$H$399,8,FALSE))</f>
        <v/>
      </c>
      <c r="I10" s="163" t="str">
        <f>IF(ISERROR(VLOOKUP(CONCATENATE($B10,"col"),'1 - Rat%_impacto'!$A$4:$H$399,5,FALSE)),"",VLOOKUP(CONCATENATE($B10,"col"),'1 - Rat%_impacto'!$A$4:$H$399,5,FALSE))</f>
        <v/>
      </c>
      <c r="J10" s="163" t="str">
        <f>IF(ISERROR(VLOOKUP(CONCATENATE($B10,"col"),'1 - Rat%_impacto'!$A$4:$H$399,8,FALSE)),"",VLOOKUP(CONCATENATE($B10,"col"),'1 - Rat%_impacto'!$A$4:$H$399,8,FALSE))</f>
        <v/>
      </c>
      <c r="L10" s="51"/>
      <c r="M10" s="41"/>
    </row>
    <row r="11" spans="1:13" x14ac:dyDescent="0.25">
      <c r="A11" s="309" t="str">
        <f>'4 - Tabela atual'!B11</f>
        <v>GLOBO ESPORTE</v>
      </c>
      <c r="B11" s="69" t="str">
        <f>VLOOKUP(A11,'2 - nomesprogramas'!$A$2:$B$266,2,FALSE)</f>
        <v>GLOBO ESPORTE</v>
      </c>
      <c r="C11" s="87">
        <f>IF(ISERROR(VLOOKUP(CONCATENATE($B11,"VIT"),'1 - Rat%_impacto'!$A$4:$H$399,5,FALSE)),"",VLOOKUP(CONCATENATE($B11,"VIT"),'1 - Rat%_impacto'!$A$4:$H$399,5,FALSE))</f>
        <v>30.75</v>
      </c>
      <c r="D11" s="87">
        <f>IF(ISERROR(VLOOKUP(CONCATENATE($B11,"VIT"),'1 - Rat%_impacto'!$A$4:$H$399,8,FALSE)),"",VLOOKUP(CONCATENATE($B11,"VIT"),'1 - Rat%_impacto'!$A$4:$H$399,8,FALSE))</f>
        <v>234506.00259999998</v>
      </c>
      <c r="E11" s="163" t="str">
        <f>IF(ISERROR(VLOOKUP(CONCATENATE($B11,"cac"),'1 - Rat%_impacto'!$A$4:$H$399,5,FALSE)),"",VLOOKUP(CONCATENATE($B11,"cac"),'1 - Rat%_impacto'!$A$4:$H$399,5,FALSE))</f>
        <v/>
      </c>
      <c r="F11" s="163" t="str">
        <f>IF(ISERROR(VLOOKUP(CONCATENATE($B11,"cac"),'1 - Rat%_impacto'!$A$4:$H$399,8,FALSE)),"",VLOOKUP(CONCATENATE($B11,"cac"),'1 - Rat%_impacto'!$A$4:$H$399,8,FALSE))</f>
        <v/>
      </c>
      <c r="G11" s="163" t="str">
        <f>IF(ISERROR(VLOOKUP(CONCATENATE($B11,"lin"),'1 - Rat%_impacto'!$A$4:$H$399,5,FALSE)),"",VLOOKUP(CONCATENATE($B11,"lin"),'1 - Rat%_impacto'!$A$4:$H$399,5,FALSE))</f>
        <v/>
      </c>
      <c r="H11" s="163" t="str">
        <f>IF(ISERROR(VLOOKUP(CONCATENATE($B11,"lin"),'1 - Rat%_impacto'!$A$4:$H$399,8,FALSE)),"",VLOOKUP(CONCATENATE($B11,"lin"),'1 - Rat%_impacto'!$A$4:$H$399,8,FALSE))</f>
        <v/>
      </c>
      <c r="I11" s="163" t="str">
        <f>IF(ISERROR(VLOOKUP(CONCATENATE($B11,"col"),'1 - Rat%_impacto'!$A$4:$H$399,5,FALSE)),"",VLOOKUP(CONCATENATE($B11,"col"),'1 - Rat%_impacto'!$A$4:$H$399,5,FALSE))</f>
        <v/>
      </c>
      <c r="J11" s="163" t="str">
        <f>IF(ISERROR(VLOOKUP(CONCATENATE($B11,"col"),'1 - Rat%_impacto'!$A$4:$H$399,8,FALSE)),"",VLOOKUP(CONCATENATE($B11,"col"),'1 - Rat%_impacto'!$A$4:$H$399,8,FALSE))</f>
        <v/>
      </c>
      <c r="L11" s="51"/>
      <c r="M11" s="41"/>
    </row>
    <row r="12" spans="1:13" x14ac:dyDescent="0.25">
      <c r="A12" s="55" t="str">
        <f>'4 - Tabela atual'!B12</f>
        <v>JORNAL HOJE</v>
      </c>
      <c r="B12" s="69" t="str">
        <f>VLOOKUP(A12,'2 - nomesprogramas'!$A$2:$B$266,2,FALSE)</f>
        <v>JORNAL HOJE</v>
      </c>
      <c r="C12" s="87">
        <f>IF(ISERROR(VLOOKUP(CONCATENATE($B12,"VIT"),'1 - Rat%_impacto'!$A$4:$H$399,5,FALSE)),"",VLOOKUP(CONCATENATE($B12,"VIT"),'1 - Rat%_impacto'!$A$4:$H$399,5,FALSE))</f>
        <v>27.73</v>
      </c>
      <c r="D12" s="87">
        <f>IF(ISERROR(VLOOKUP(CONCATENATE($B12,"VIT"),'1 - Rat%_impacto'!$A$4:$H$399,8,FALSE)),"",VLOOKUP(CONCATENATE($B12,"VIT"),'1 - Rat%_impacto'!$A$4:$H$399,8,FALSE))</f>
        <v>213831.3057</v>
      </c>
      <c r="E12" s="163" t="str">
        <f>IF(ISERROR(VLOOKUP(CONCATENATE($B12,"cac"),'1 - Rat%_impacto'!$A$4:$H$399,5,FALSE)),"",VLOOKUP(CONCATENATE($B12,"cac"),'1 - Rat%_impacto'!$A$4:$H$399,5,FALSE))</f>
        <v/>
      </c>
      <c r="F12" s="163" t="str">
        <f>IF(ISERROR(VLOOKUP(CONCATENATE($B12,"cac"),'1 - Rat%_impacto'!$A$4:$H$399,8,FALSE)),"",VLOOKUP(CONCATENATE($B12,"cac"),'1 - Rat%_impacto'!$A$4:$H$399,8,FALSE))</f>
        <v/>
      </c>
      <c r="G12" s="163" t="str">
        <f>IF(ISERROR(VLOOKUP(CONCATENATE($B12,"lin"),'1 - Rat%_impacto'!$A$4:$H$399,5,FALSE)),"",VLOOKUP(CONCATENATE($B12,"lin"),'1 - Rat%_impacto'!$A$4:$H$399,5,FALSE))</f>
        <v/>
      </c>
      <c r="H12" s="163" t="str">
        <f>IF(ISERROR(VLOOKUP(CONCATENATE($B12,"lin"),'1 - Rat%_impacto'!$A$4:$H$399,8,FALSE)),"",VLOOKUP(CONCATENATE($B12,"lin"),'1 - Rat%_impacto'!$A$4:$H$399,8,FALSE))</f>
        <v/>
      </c>
      <c r="I12" s="163" t="str">
        <f>IF(ISERROR(VLOOKUP(CONCATENATE($B12,"col"),'1 - Rat%_impacto'!$A$4:$H$399,5,FALSE)),"",VLOOKUP(CONCATENATE($B12,"col"),'1 - Rat%_impacto'!$A$4:$H$399,5,FALSE))</f>
        <v/>
      </c>
      <c r="J12" s="163" t="str">
        <f>IF(ISERROR(VLOOKUP(CONCATENATE($B12,"col"),'1 - Rat%_impacto'!$A$4:$H$399,8,FALSE)),"",VLOOKUP(CONCATENATE($B12,"col"),'1 - Rat%_impacto'!$A$4:$H$399,8,FALSE))</f>
        <v/>
      </c>
      <c r="L12" s="51"/>
      <c r="M12" s="41"/>
    </row>
    <row r="13" spans="1:13" x14ac:dyDescent="0.25">
      <c r="A13" s="309" t="str">
        <f>'4 - Tabela atual'!B13</f>
        <v>VÍDEO SHOW</v>
      </c>
      <c r="B13" s="69" t="str">
        <f>VLOOKUP(A13,'2 - nomesprogramas'!$A$2:$B$266,2,FALSE)</f>
        <v>VIDEO SHOW</v>
      </c>
      <c r="C13" s="87" t="str">
        <f>IF(ISERROR(VLOOKUP(CONCATENATE($B13,"VIT"),'1 - Rat%_impacto'!$A$4:$H$399,5,FALSE)),"",VLOOKUP(CONCATENATE($B13,"VIT"),'1 - Rat%_impacto'!$A$4:$H$399,5,FALSE))</f>
        <v/>
      </c>
      <c r="D13" s="87" t="str">
        <f>IF(ISERROR(VLOOKUP(CONCATENATE($B13,"VIT"),'1 - Rat%_impacto'!$A$4:$H$399,8,FALSE)),"",VLOOKUP(CONCATENATE($B13,"VIT"),'1 - Rat%_impacto'!$A$4:$H$399,8,FALSE))</f>
        <v/>
      </c>
      <c r="E13" s="163" t="str">
        <f>IF(ISERROR(VLOOKUP(CONCATENATE($B13,"cac"),'1 - Rat%_impacto'!$A$4:$H$399,5,FALSE)),"",VLOOKUP(CONCATENATE($B13,"cac"),'1 - Rat%_impacto'!$A$4:$H$399,5,FALSE))</f>
        <v/>
      </c>
      <c r="F13" s="163" t="str">
        <f>IF(ISERROR(VLOOKUP(CONCATENATE($B13,"cac"),'1 - Rat%_impacto'!$A$4:$H$399,8,FALSE)),"",VLOOKUP(CONCATENATE($B13,"cac"),'1 - Rat%_impacto'!$A$4:$H$399,8,FALSE))</f>
        <v/>
      </c>
      <c r="G13" s="163" t="str">
        <f>IF(ISERROR(VLOOKUP(CONCATENATE($B13,"lin"),'1 - Rat%_impacto'!$A$4:$H$399,5,FALSE)),"",VLOOKUP(CONCATENATE($B13,"lin"),'1 - Rat%_impacto'!$A$4:$H$399,5,FALSE))</f>
        <v/>
      </c>
      <c r="H13" s="163" t="str">
        <f>IF(ISERROR(VLOOKUP(CONCATENATE($B13,"lin"),'1 - Rat%_impacto'!$A$4:$H$399,8,FALSE)),"",VLOOKUP(CONCATENATE($B13,"lin"),'1 - Rat%_impacto'!$A$4:$H$399,8,FALSE))</f>
        <v/>
      </c>
      <c r="I13" s="163" t="str">
        <f>IF(ISERROR(VLOOKUP(CONCATENATE($B13,"col"),'1 - Rat%_impacto'!$A$4:$H$399,5,FALSE)),"",VLOOKUP(CONCATENATE($B13,"col"),'1 - Rat%_impacto'!$A$4:$H$399,5,FALSE))</f>
        <v/>
      </c>
      <c r="J13" s="163" t="str">
        <f>IF(ISERROR(VLOOKUP(CONCATENATE($B13,"col"),'1 - Rat%_impacto'!$A$4:$H$399,8,FALSE)),"",VLOOKUP(CONCATENATE($B13,"col"),'1 - Rat%_impacto'!$A$4:$H$399,8,FALSE))</f>
        <v/>
      </c>
      <c r="L13" s="51"/>
      <c r="M13" s="41"/>
    </row>
    <row r="14" spans="1:13" x14ac:dyDescent="0.25">
      <c r="A14" s="55" t="str">
        <f>'4 - Tabela atual'!B14</f>
        <v>SESSÃO DA TARDE</v>
      </c>
      <c r="B14" s="69" t="str">
        <f>VLOOKUP(A14,'2 - nomesprogramas'!$A$2:$B$266,2,FALSE)</f>
        <v>SESSAO DA TARDE</v>
      </c>
      <c r="C14" s="87">
        <f>IF(ISERROR(VLOOKUP(CONCATENATE($B14,"VIT"),'1 - Rat%_impacto'!$A$4:$H$399,5,FALSE)),"",VLOOKUP(CONCATENATE($B14,"VIT"),'1 - Rat%_impacto'!$A$4:$H$399,5,FALSE))</f>
        <v>18.79</v>
      </c>
      <c r="D14" s="87">
        <f>IF(ISERROR(VLOOKUP(CONCATENATE($B14,"VIT"),'1 - Rat%_impacto'!$A$4:$H$399,8,FALSE)),"",VLOOKUP(CONCATENATE($B14,"VIT"),'1 - Rat%_impacto'!$A$4:$H$399,8,FALSE))</f>
        <v>162361.43090000001</v>
      </c>
      <c r="E14" s="163" t="str">
        <f>IF(ISERROR(VLOOKUP(CONCATENATE($B14,"cac"),'1 - Rat%_impacto'!$A$4:$H$399,5,FALSE)),"",VLOOKUP(CONCATENATE($B14,"cac"),'1 - Rat%_impacto'!$A$4:$H$399,5,FALSE))</f>
        <v/>
      </c>
      <c r="F14" s="163" t="str">
        <f>IF(ISERROR(VLOOKUP(CONCATENATE($B14,"cac"),'1 - Rat%_impacto'!$A$4:$H$399,8,FALSE)),"",VLOOKUP(CONCATENATE($B14,"cac"),'1 - Rat%_impacto'!$A$4:$H$399,8,FALSE))</f>
        <v/>
      </c>
      <c r="G14" s="163" t="str">
        <f>IF(ISERROR(VLOOKUP(CONCATENATE($B14,"lin"),'1 - Rat%_impacto'!$A$4:$H$399,5,FALSE)),"",VLOOKUP(CONCATENATE($B14,"lin"),'1 - Rat%_impacto'!$A$4:$H$399,5,FALSE))</f>
        <v/>
      </c>
      <c r="H14" s="163" t="str">
        <f>IF(ISERROR(VLOOKUP(CONCATENATE($B14,"lin"),'1 - Rat%_impacto'!$A$4:$H$399,8,FALSE)),"",VLOOKUP(CONCATENATE($B14,"lin"),'1 - Rat%_impacto'!$A$4:$H$399,8,FALSE))</f>
        <v/>
      </c>
      <c r="I14" s="163" t="str">
        <f>IF(ISERROR(VLOOKUP(CONCATENATE($B14,"col"),'1 - Rat%_impacto'!$A$4:$H$399,5,FALSE)),"",VLOOKUP(CONCATENATE($B14,"col"),'1 - Rat%_impacto'!$A$4:$H$399,5,FALSE))</f>
        <v/>
      </c>
      <c r="J14" s="163" t="str">
        <f>IF(ISERROR(VLOOKUP(CONCATENATE($B14,"col"),'1 - Rat%_impacto'!$A$4:$H$399,8,FALSE)),"",VLOOKUP(CONCATENATE($B14,"col"),'1 - Rat%_impacto'!$A$4:$H$399,8,FALSE))</f>
        <v/>
      </c>
      <c r="L14" s="51"/>
      <c r="M14" s="41"/>
    </row>
    <row r="15" spans="1:13" x14ac:dyDescent="0.25">
      <c r="A15" s="55" t="str">
        <f>'4 - Tabela atual'!B15</f>
        <v>VALE A PENA VER DE NOVO</v>
      </c>
      <c r="B15" s="69" t="str">
        <f>VLOOKUP(A15,'2 - nomesprogramas'!$A$2:$B$266,2,FALSE)</f>
        <v>VALE A PENA VER DE NOVO</v>
      </c>
      <c r="C15" s="87">
        <f>IF(ISERROR(VLOOKUP(CONCATENATE($B15,"VIT"),'1 - Rat%_impacto'!$A$4:$H$399,5,FALSE)),"",VLOOKUP(CONCATENATE($B15,"VIT"),'1 - Rat%_impacto'!$A$4:$H$399,5,FALSE))</f>
        <v>21.11</v>
      </c>
      <c r="D15" s="87">
        <f>IF(ISERROR(VLOOKUP(CONCATENATE($B15,"VIT"),'1 - Rat%_impacto'!$A$4:$H$399,8,FALSE)),"",VLOOKUP(CONCATENATE($B15,"VIT"),'1 - Rat%_impacto'!$A$4:$H$399,8,FALSE))</f>
        <v>168433.71950000001</v>
      </c>
      <c r="E15" s="163" t="str">
        <f>IF(ISERROR(VLOOKUP(CONCATENATE($B15,"cac"),'1 - Rat%_impacto'!$A$4:$H$399,5,FALSE)),"",VLOOKUP(CONCATENATE($B15,"cac"),'1 - Rat%_impacto'!$A$4:$H$399,5,FALSE))</f>
        <v/>
      </c>
      <c r="F15" s="163" t="str">
        <f>IF(ISERROR(VLOOKUP(CONCATENATE($B15,"cac"),'1 - Rat%_impacto'!$A$4:$H$399,8,FALSE)),"",VLOOKUP(CONCATENATE($B15,"cac"),'1 - Rat%_impacto'!$A$4:$H$399,8,FALSE))</f>
        <v/>
      </c>
      <c r="G15" s="163" t="str">
        <f>IF(ISERROR(VLOOKUP(CONCATENATE($B15,"lin"),'1 - Rat%_impacto'!$A$4:$H$399,5,FALSE)),"",VLOOKUP(CONCATENATE($B15,"lin"),'1 - Rat%_impacto'!$A$4:$H$399,5,FALSE))</f>
        <v/>
      </c>
      <c r="H15" s="163" t="str">
        <f>IF(ISERROR(VLOOKUP(CONCATENATE($B15,"lin"),'1 - Rat%_impacto'!$A$4:$H$399,8,FALSE)),"",VLOOKUP(CONCATENATE($B15,"lin"),'1 - Rat%_impacto'!$A$4:$H$399,8,FALSE))</f>
        <v/>
      </c>
      <c r="I15" s="163" t="str">
        <f>IF(ISERROR(VLOOKUP(CONCATENATE($B15,"col"),'1 - Rat%_impacto'!$A$4:$H$399,5,FALSE)),"",VLOOKUP(CONCATENATE($B15,"col"),'1 - Rat%_impacto'!$A$4:$H$399,5,FALSE))</f>
        <v/>
      </c>
      <c r="J15" s="163" t="str">
        <f>IF(ISERROR(VLOOKUP(CONCATENATE($B15,"col"),'1 - Rat%_impacto'!$A$4:$H$399,8,FALSE)),"",VLOOKUP(CONCATENATE($B15,"col"),'1 - Rat%_impacto'!$A$4:$H$399,8,FALSE))</f>
        <v/>
      </c>
      <c r="L15" s="51"/>
      <c r="M15" s="41"/>
    </row>
    <row r="16" spans="1:13" x14ac:dyDescent="0.25">
      <c r="A16" s="55" t="str">
        <f>'4 - Tabela atual'!B16</f>
        <v>MALHAÇÃO</v>
      </c>
      <c r="B16" s="69" t="str">
        <f>VLOOKUP(A16,'2 - nomesprogramas'!$A$2:$B$266,2,FALSE)</f>
        <v>MALHACAO</v>
      </c>
      <c r="C16" s="87">
        <f>IF(ISERROR(VLOOKUP(CONCATENATE($B16,"VIT"),'1 - Rat%_impacto'!$A$4:$H$399,5,FALSE)),"",VLOOKUP(CONCATENATE($B16,"VIT"),'1 - Rat%_impacto'!$A$4:$H$399,5,FALSE))</f>
        <v>32.36</v>
      </c>
      <c r="D16" s="87">
        <f>IF(ISERROR(VLOOKUP(CONCATENATE($B16,"VIT"),'1 - Rat%_impacto'!$A$4:$H$399,8,FALSE)),"",VLOOKUP(CONCATENATE($B16,"VIT"),'1 - Rat%_impacto'!$A$4:$H$399,8,FALSE))</f>
        <v>313301.17609999998</v>
      </c>
      <c r="E16" s="163" t="str">
        <f>IF(ISERROR(VLOOKUP(CONCATENATE($B16,"cac"),'1 - Rat%_impacto'!$A$4:$H$399,5,FALSE)),"",VLOOKUP(CONCATENATE($B16,"cac"),'1 - Rat%_impacto'!$A$4:$H$399,5,FALSE))</f>
        <v/>
      </c>
      <c r="F16" s="163" t="str">
        <f>IF(ISERROR(VLOOKUP(CONCATENATE($B16,"cac"),'1 - Rat%_impacto'!$A$4:$H$399,8,FALSE)),"",VLOOKUP(CONCATENATE($B16,"cac"),'1 - Rat%_impacto'!$A$4:$H$399,8,FALSE))</f>
        <v/>
      </c>
      <c r="G16" s="163" t="str">
        <f>IF(ISERROR(VLOOKUP(CONCATENATE($B16,"lin"),'1 - Rat%_impacto'!$A$4:$H$399,5,FALSE)),"",VLOOKUP(CONCATENATE($B16,"lin"),'1 - Rat%_impacto'!$A$4:$H$399,5,FALSE))</f>
        <v/>
      </c>
      <c r="H16" s="163" t="str">
        <f>IF(ISERROR(VLOOKUP(CONCATENATE($B16,"lin"),'1 - Rat%_impacto'!$A$4:$H$399,8,FALSE)),"",VLOOKUP(CONCATENATE($B16,"lin"),'1 - Rat%_impacto'!$A$4:$H$399,8,FALSE))</f>
        <v/>
      </c>
      <c r="I16" s="163" t="str">
        <f>IF(ISERROR(VLOOKUP(CONCATENATE($B16,"col"),'1 - Rat%_impacto'!$A$4:$H$399,5,FALSE)),"",VLOOKUP(CONCATENATE($B16,"col"),'1 - Rat%_impacto'!$A$4:$H$399,5,FALSE))</f>
        <v/>
      </c>
      <c r="J16" s="163" t="str">
        <f>IF(ISERROR(VLOOKUP(CONCATENATE($B16,"col"),'1 - Rat%_impacto'!$A$4:$H$399,8,FALSE)),"",VLOOKUP(CONCATENATE($B16,"col"),'1 - Rat%_impacto'!$A$4:$H$399,8,FALSE))</f>
        <v/>
      </c>
      <c r="L16" s="51"/>
      <c r="M16" s="41"/>
    </row>
    <row r="17" spans="1:13" x14ac:dyDescent="0.25">
      <c r="A17" s="55" t="str">
        <f>'4 - Tabela atual'!B17</f>
        <v>NOVELA 18 HORAS</v>
      </c>
      <c r="B17" s="69" t="str">
        <f>VLOOKUP(A17,'2 - nomesprogramas'!$A$2:$B$266,2,FALSE)</f>
        <v>NOVELA I</v>
      </c>
      <c r="C17" s="87">
        <f>IF(ISERROR(VLOOKUP(CONCATENATE($B17,"VIT"),'1 - Rat%_impacto'!$A$4:$H$399,5,FALSE)),"",VLOOKUP(CONCATENATE($B17,"VIT"),'1 - Rat%_impacto'!$A$4:$H$399,5,FALSE))</f>
        <v>38.35</v>
      </c>
      <c r="D17" s="87">
        <f>IF(ISERROR(VLOOKUP(CONCATENATE($B17,"VIT"),'1 - Rat%_impacto'!$A$4:$H$399,8,FALSE)),"",VLOOKUP(CONCATENATE($B17,"VIT"),'1 - Rat%_impacto'!$A$4:$H$399,8,FALSE))</f>
        <v>347566.23320000002</v>
      </c>
      <c r="E17" s="163" t="str">
        <f>IF(ISERROR(VLOOKUP(CONCATENATE($B17,"cac"),'1 - Rat%_impacto'!$A$4:$H$399,5,FALSE)),"",VLOOKUP(CONCATENATE($B17,"cac"),'1 - Rat%_impacto'!$A$4:$H$399,5,FALSE))</f>
        <v/>
      </c>
      <c r="F17" s="163" t="str">
        <f>IF(ISERROR(VLOOKUP(CONCATENATE($B17,"cac"),'1 - Rat%_impacto'!$A$4:$H$399,8,FALSE)),"",VLOOKUP(CONCATENATE($B17,"cac"),'1 - Rat%_impacto'!$A$4:$H$399,8,FALSE))</f>
        <v/>
      </c>
      <c r="G17" s="163" t="str">
        <f>IF(ISERROR(VLOOKUP(CONCATENATE($B17,"lin"),'1 - Rat%_impacto'!$A$4:$H$399,5,FALSE)),"",VLOOKUP(CONCATENATE($B17,"lin"),'1 - Rat%_impacto'!$A$4:$H$399,5,FALSE))</f>
        <v/>
      </c>
      <c r="H17" s="163" t="str">
        <f>IF(ISERROR(VLOOKUP(CONCATENATE($B17,"lin"),'1 - Rat%_impacto'!$A$4:$H$399,8,FALSE)),"",VLOOKUP(CONCATENATE($B17,"lin"),'1 - Rat%_impacto'!$A$4:$H$399,8,FALSE))</f>
        <v/>
      </c>
      <c r="I17" s="163" t="str">
        <f>IF(ISERROR(VLOOKUP(CONCATENATE($B17,"col"),'1 - Rat%_impacto'!$A$4:$H$399,5,FALSE)),"",VLOOKUP(CONCATENATE($B17,"col"),'1 - Rat%_impacto'!$A$4:$H$399,5,FALSE))</f>
        <v/>
      </c>
      <c r="J17" s="163" t="str">
        <f>IF(ISERROR(VLOOKUP(CONCATENATE($B17,"col"),'1 - Rat%_impacto'!$A$4:$H$399,8,FALSE)),"",VLOOKUP(CONCATENATE($B17,"col"),'1 - Rat%_impacto'!$A$4:$H$399,8,FALSE))</f>
        <v/>
      </c>
      <c r="L17" s="51"/>
      <c r="M17" s="41"/>
    </row>
    <row r="18" spans="1:13" x14ac:dyDescent="0.25">
      <c r="A18" s="55" t="str">
        <f>'4 - Tabela atual'!B18</f>
        <v>RJTV 2ª EDIÇÃO</v>
      </c>
      <c r="B18" s="69" t="str">
        <f>VLOOKUP(A18,'2 - nomesprogramas'!$A$2:$B$266,2,FALSE)</f>
        <v>RJTV 2A EDICAO</v>
      </c>
      <c r="C18" s="87">
        <f>IF(ISERROR(VLOOKUP(CONCATENATE($B18,"VIT"),'1 - Rat%_impacto'!$A$4:$H$399,5,FALSE)),"",VLOOKUP(CONCATENATE($B18,"VIT"),'1 - Rat%_impacto'!$A$4:$H$399,5,FALSE))</f>
        <v>41.85</v>
      </c>
      <c r="D18" s="87">
        <f>IF(ISERROR(VLOOKUP(CONCATENATE($B18,"VIT"),'1 - Rat%_impacto'!$A$4:$H$399,8,FALSE)),"",VLOOKUP(CONCATENATE($B18,"VIT"),'1 - Rat%_impacto'!$A$4:$H$399,8,FALSE))</f>
        <v>336867.43900000001</v>
      </c>
      <c r="E18" s="163" t="str">
        <f>IF(ISERROR(VLOOKUP(CONCATENATE($B18,"cac"),'1 - Rat%_impacto'!$A$4:$H$399,5,FALSE)),"",VLOOKUP(CONCATENATE($B18,"cac"),'1 - Rat%_impacto'!$A$4:$H$399,5,FALSE))</f>
        <v/>
      </c>
      <c r="F18" s="163" t="str">
        <f>IF(ISERROR(VLOOKUP(CONCATENATE($B18,"cac"),'1 - Rat%_impacto'!$A$4:$H$399,8,FALSE)),"",VLOOKUP(CONCATENATE($B18,"cac"),'1 - Rat%_impacto'!$A$4:$H$399,8,FALSE))</f>
        <v/>
      </c>
      <c r="G18" s="163" t="str">
        <f>IF(ISERROR(VLOOKUP(CONCATENATE($B18,"lin"),'1 - Rat%_impacto'!$A$4:$H$399,5,FALSE)),"",VLOOKUP(CONCATENATE($B18,"lin"),'1 - Rat%_impacto'!$A$4:$H$399,5,FALSE))</f>
        <v/>
      </c>
      <c r="H18" s="163" t="str">
        <f>IF(ISERROR(VLOOKUP(CONCATENATE($B18,"lin"),'1 - Rat%_impacto'!$A$4:$H$399,8,FALSE)),"",VLOOKUP(CONCATENATE($B18,"lin"),'1 - Rat%_impacto'!$A$4:$H$399,8,FALSE))</f>
        <v/>
      </c>
      <c r="I18" s="163" t="str">
        <f>IF(ISERROR(VLOOKUP(CONCATENATE($B18,"col"),'1 - Rat%_impacto'!$A$4:$H$399,5,FALSE)),"",VLOOKUP(CONCATENATE($B18,"col"),'1 - Rat%_impacto'!$A$4:$H$399,5,FALSE))</f>
        <v/>
      </c>
      <c r="J18" s="163" t="str">
        <f>IF(ISERROR(VLOOKUP(CONCATENATE($B18,"col"),'1 - Rat%_impacto'!$A$4:$H$399,8,FALSE)),"",VLOOKUP(CONCATENATE($B18,"col"),'1 - Rat%_impacto'!$A$4:$H$399,8,FALSE))</f>
        <v/>
      </c>
      <c r="L18" s="51"/>
      <c r="M18" s="41"/>
    </row>
    <row r="19" spans="1:13" x14ac:dyDescent="0.25">
      <c r="A19" s="55" t="str">
        <f>'4 - Tabela atual'!B19</f>
        <v>NOVELA 19 HORAS</v>
      </c>
      <c r="B19" s="69" t="str">
        <f>VLOOKUP(A19,'2 - nomesprogramas'!$A$2:$B$266,2,FALSE)</f>
        <v>NOVELA II</v>
      </c>
      <c r="C19" s="87">
        <f>IF(ISERROR(VLOOKUP(CONCATENATE($B19,"VIT"),'1 - Rat%_impacto'!$A$4:$H$399,5,FALSE)),"",VLOOKUP(CONCATENATE($B19,"VIT"),'1 - Rat%_impacto'!$A$4:$H$399,5,FALSE))</f>
        <v>44.02</v>
      </c>
      <c r="D19" s="87">
        <f>IF(ISERROR(VLOOKUP(CONCATENATE($B19,"VIT"),'1 - Rat%_impacto'!$A$4:$H$399,8,FALSE)),"",VLOOKUP(CONCATENATE($B19,"VIT"),'1 - Rat%_impacto'!$A$4:$H$399,8,FALSE))</f>
        <v>390795.14489999996</v>
      </c>
      <c r="E19" s="163" t="str">
        <f>IF(ISERROR(VLOOKUP(CONCATENATE($B19,"cac"),'1 - Rat%_impacto'!$A$4:$H$399,5,FALSE)),"",VLOOKUP(CONCATENATE($B19,"cac"),'1 - Rat%_impacto'!$A$4:$H$399,5,FALSE))</f>
        <v/>
      </c>
      <c r="F19" s="163" t="str">
        <f>IF(ISERROR(VLOOKUP(CONCATENATE($B19,"cac"),'1 - Rat%_impacto'!$A$4:$H$399,8,FALSE)),"",VLOOKUP(CONCATENATE($B19,"cac"),'1 - Rat%_impacto'!$A$4:$H$399,8,FALSE))</f>
        <v/>
      </c>
      <c r="G19" s="163" t="str">
        <f>IF(ISERROR(VLOOKUP(CONCATENATE($B19,"lin"),'1 - Rat%_impacto'!$A$4:$H$399,5,FALSE)),"",VLOOKUP(CONCATENATE($B19,"lin"),'1 - Rat%_impacto'!$A$4:$H$399,5,FALSE))</f>
        <v/>
      </c>
      <c r="H19" s="163" t="str">
        <f>IF(ISERROR(VLOOKUP(CONCATENATE($B19,"lin"),'1 - Rat%_impacto'!$A$4:$H$399,8,FALSE)),"",VLOOKUP(CONCATENATE($B19,"lin"),'1 - Rat%_impacto'!$A$4:$H$399,8,FALSE))</f>
        <v/>
      </c>
      <c r="I19" s="163" t="str">
        <f>IF(ISERROR(VLOOKUP(CONCATENATE($B19,"col"),'1 - Rat%_impacto'!$A$4:$H$399,5,FALSE)),"",VLOOKUP(CONCATENATE($B19,"col"),'1 - Rat%_impacto'!$A$4:$H$399,5,FALSE))</f>
        <v/>
      </c>
      <c r="J19" s="163" t="str">
        <f>IF(ISERROR(VLOOKUP(CONCATENATE($B19,"col"),'1 - Rat%_impacto'!$A$4:$H$399,8,FALSE)),"",VLOOKUP(CONCATENATE($B19,"col"),'1 - Rat%_impacto'!$A$4:$H$399,8,FALSE))</f>
        <v/>
      </c>
      <c r="M19" s="41"/>
    </row>
    <row r="20" spans="1:13" x14ac:dyDescent="0.25">
      <c r="A20" s="55" t="str">
        <f>'4 - Tabela atual'!B20</f>
        <v>JORNAL NACIONAL</v>
      </c>
      <c r="B20" s="69" t="str">
        <f>VLOOKUP(A20,'2 - nomesprogramas'!$A$2:$B$266,2,FALSE)</f>
        <v>JORNAL NACIONAL</v>
      </c>
      <c r="C20" s="87">
        <f>IF(ISERROR(VLOOKUP(CONCATENATE($B20,"VIT"),'1 - Rat%_impacto'!$A$4:$H$399,5,FALSE)),"",VLOOKUP(CONCATENATE($B20,"VIT"),'1 - Rat%_impacto'!$A$4:$H$399,5,FALSE))</f>
        <v>46.49</v>
      </c>
      <c r="D20" s="87">
        <f>IF(ISERROR(VLOOKUP(CONCATENATE($B20,"VIT"),'1 - Rat%_impacto'!$A$4:$H$399,8,FALSE)),"",VLOOKUP(CONCATENATE($B20,"VIT"),'1 - Rat%_impacto'!$A$4:$H$399,8,FALSE))</f>
        <v>426650.56330000004</v>
      </c>
      <c r="E20" s="163" t="str">
        <f>IF(ISERROR(VLOOKUP(CONCATENATE($B20,"cac"),'1 - Rat%_impacto'!$A$4:$H$399,5,FALSE)),"",VLOOKUP(CONCATENATE($B20,"cac"),'1 - Rat%_impacto'!$A$4:$H$399,5,FALSE))</f>
        <v/>
      </c>
      <c r="F20" s="163" t="str">
        <f>IF(ISERROR(VLOOKUP(CONCATENATE($B20,"cac"),'1 - Rat%_impacto'!$A$4:$H$399,8,FALSE)),"",VLOOKUP(CONCATENATE($B20,"cac"),'1 - Rat%_impacto'!$A$4:$H$399,8,FALSE))</f>
        <v/>
      </c>
      <c r="G20" s="163" t="str">
        <f>IF(ISERROR(VLOOKUP(CONCATENATE($B20,"lin"),'1 - Rat%_impacto'!$A$4:$H$399,5,FALSE)),"",VLOOKUP(CONCATENATE($B20,"lin"),'1 - Rat%_impacto'!$A$4:$H$399,5,FALSE))</f>
        <v/>
      </c>
      <c r="H20" s="163" t="str">
        <f>IF(ISERROR(VLOOKUP(CONCATENATE($B20,"lin"),'1 - Rat%_impacto'!$A$4:$H$399,8,FALSE)),"",VLOOKUP(CONCATENATE($B20,"lin"),'1 - Rat%_impacto'!$A$4:$H$399,8,FALSE))</f>
        <v/>
      </c>
      <c r="I20" s="163" t="str">
        <f>IF(ISERROR(VLOOKUP(CONCATENATE($B20,"col"),'1 - Rat%_impacto'!$A$4:$H$399,5,FALSE)),"",VLOOKUP(CONCATENATE($B20,"col"),'1 - Rat%_impacto'!$A$4:$H$399,5,FALSE))</f>
        <v/>
      </c>
      <c r="J20" s="163" t="str">
        <f>IF(ISERROR(VLOOKUP(CONCATENATE($B20,"col"),'1 - Rat%_impacto'!$A$4:$H$399,8,FALSE)),"",VLOOKUP(CONCATENATE($B20,"col"),'1 - Rat%_impacto'!$A$4:$H$399,8,FALSE))</f>
        <v/>
      </c>
      <c r="M20" s="41"/>
    </row>
    <row r="21" spans="1:13" x14ac:dyDescent="0.25">
      <c r="A21" s="55" t="str">
        <f>'4 - Tabela atual'!B21</f>
        <v>NOVELA 20 HORAS</v>
      </c>
      <c r="B21" s="69" t="str">
        <f>VLOOKUP(A21,'2 - nomesprogramas'!$A$2:$B$266,2,FALSE)</f>
        <v>NOVELA III</v>
      </c>
      <c r="C21" s="87">
        <f>IF(ISERROR(VLOOKUP(CONCATENATE($B21,"VIT"),'1 - Rat%_impacto'!$A$4:$H$399,5,FALSE)),"",VLOOKUP(CONCATENATE($B21,"VIT"),'1 - Rat%_impacto'!$A$4:$H$399,5,FALSE))</f>
        <v>43.42</v>
      </c>
      <c r="D21" s="87">
        <f>IF(ISERROR(VLOOKUP(CONCATENATE($B21,"VIT"),'1 - Rat%_impacto'!$A$4:$H$399,8,FALSE)),"",VLOOKUP(CONCATENATE($B21,"VIT"),'1 - Rat%_impacto'!$A$4:$H$399,8,FALSE))</f>
        <v>427228.87649999995</v>
      </c>
      <c r="E21" s="163" t="str">
        <f>IF(ISERROR(VLOOKUP(CONCATENATE($B21,"cac"),'1 - Rat%_impacto'!$A$4:$H$399,5,FALSE)),"",VLOOKUP(CONCATENATE($B21,"cac"),'1 - Rat%_impacto'!$A$4:$H$399,5,FALSE))</f>
        <v/>
      </c>
      <c r="F21" s="163" t="str">
        <f>IF(ISERROR(VLOOKUP(CONCATENATE($B21,"cac"),'1 - Rat%_impacto'!$A$4:$H$399,8,FALSE)),"",VLOOKUP(CONCATENATE($B21,"cac"),'1 - Rat%_impacto'!$A$4:$H$399,8,FALSE))</f>
        <v/>
      </c>
      <c r="G21" s="163" t="str">
        <f>IF(ISERROR(VLOOKUP(CONCATENATE($B21,"lin"),'1 - Rat%_impacto'!$A$4:$H$399,5,FALSE)),"",VLOOKUP(CONCATENATE($B21,"lin"),'1 - Rat%_impacto'!$A$4:$H$399,5,FALSE))</f>
        <v/>
      </c>
      <c r="H21" s="163" t="str">
        <f>IF(ISERROR(VLOOKUP(CONCATENATE($B21,"lin"),'1 - Rat%_impacto'!$A$4:$H$399,8,FALSE)),"",VLOOKUP(CONCATENATE($B21,"lin"),'1 - Rat%_impacto'!$A$4:$H$399,8,FALSE))</f>
        <v/>
      </c>
      <c r="I21" s="163" t="str">
        <f>IF(ISERROR(VLOOKUP(CONCATENATE($B21,"col"),'1 - Rat%_impacto'!$A$4:$H$399,5,FALSE)),"",VLOOKUP(CONCATENATE($B21,"col"),'1 - Rat%_impacto'!$A$4:$H$399,5,FALSE))</f>
        <v/>
      </c>
      <c r="J21" s="163" t="str">
        <f>IF(ISERROR(VLOOKUP(CONCATENATE($B21,"col"),'1 - Rat%_impacto'!$A$4:$H$399,8,FALSE)),"",VLOOKUP(CONCATENATE($B21,"col"),'1 - Rat%_impacto'!$A$4:$H$399,8,FALSE))</f>
        <v/>
      </c>
      <c r="M21" s="41"/>
    </row>
    <row r="22" spans="1:13" x14ac:dyDescent="0.25">
      <c r="A22" s="55" t="str">
        <f>'4 - Tabela atual'!B22</f>
        <v>TELA QUENTE</v>
      </c>
      <c r="B22" s="69" t="str">
        <f>VLOOKUP(A22,'2 - nomesprogramas'!$A$2:$B$266,2,FALSE)</f>
        <v>TELA QUENTE</v>
      </c>
      <c r="C22" s="87">
        <f>IF(ISERROR(VLOOKUP(CONCATENATE($B22,"VIT"),'1 - Rat%_impacto'!$A$4:$H$399,5,FALSE)),"",VLOOKUP(CONCATENATE($B22,"VIT"),'1 - Rat%_impacto'!$A$4:$H$399,5,FALSE))</f>
        <v>14.66</v>
      </c>
      <c r="D22" s="87">
        <f>IF(ISERROR(VLOOKUP(CONCATENATE($B22,"VIT"),'1 - Rat%_impacto'!$A$4:$H$399,8,FALSE)),"",VLOOKUP(CONCATENATE($B22,"VIT"),'1 - Rat%_impacto'!$A$4:$H$399,8,FALSE))</f>
        <v>167277.0931</v>
      </c>
      <c r="E22" s="163" t="str">
        <f>IF(ISERROR(VLOOKUP(CONCATENATE($B22,"cac"),'1 - Rat%_impacto'!$A$4:$H$399,5,FALSE)),"",VLOOKUP(CONCATENATE($B22,"cac"),'1 - Rat%_impacto'!$A$4:$H$399,5,FALSE))</f>
        <v/>
      </c>
      <c r="F22" s="163" t="str">
        <f>IF(ISERROR(VLOOKUP(CONCATENATE($B22,"cac"),'1 - Rat%_impacto'!$A$4:$H$399,8,FALSE)),"",VLOOKUP(CONCATENATE($B22,"cac"),'1 - Rat%_impacto'!$A$4:$H$399,8,FALSE))</f>
        <v/>
      </c>
      <c r="G22" s="163" t="str">
        <f>IF(ISERROR(VLOOKUP(CONCATENATE($B22,"lin"),'1 - Rat%_impacto'!$A$4:$H$399,5,FALSE)),"",VLOOKUP(CONCATENATE($B22,"lin"),'1 - Rat%_impacto'!$A$4:$H$399,5,FALSE))</f>
        <v/>
      </c>
      <c r="H22" s="163" t="str">
        <f>IF(ISERROR(VLOOKUP(CONCATENATE($B22,"lin"),'1 - Rat%_impacto'!$A$4:$H$399,8,FALSE)),"",VLOOKUP(CONCATENATE($B22,"lin"),'1 - Rat%_impacto'!$A$4:$H$399,8,FALSE))</f>
        <v/>
      </c>
      <c r="I22" s="163" t="str">
        <f>IF(ISERROR(VLOOKUP(CONCATENATE($B22,"col"),'1 - Rat%_impacto'!$A$4:$H$399,5,FALSE)),"",VLOOKUP(CONCATENATE($B22,"col"),'1 - Rat%_impacto'!$A$4:$H$399,5,FALSE))</f>
        <v/>
      </c>
      <c r="J22" s="163" t="str">
        <f>IF(ISERROR(VLOOKUP(CONCATENATE($B22,"col"),'1 - Rat%_impacto'!$A$4:$H$399,8,FALSE)),"",VLOOKUP(CONCATENATE($B22,"col"),'1 - Rat%_impacto'!$A$4:$H$399,8,FALSE))</f>
        <v/>
      </c>
      <c r="M22" s="41"/>
    </row>
    <row r="23" spans="1:13" x14ac:dyDescent="0.25">
      <c r="A23" s="55" t="str">
        <f>'4 - Tabela atual'!B23</f>
        <v>SHOW DE TERÇA I</v>
      </c>
      <c r="B23" s="69" t="str">
        <f>VLOOKUP(A23,'2 - nomesprogramas'!$A$2:$B$266,2,FALSE)</f>
        <v>BIG BROTHER BRASIL</v>
      </c>
      <c r="C23" s="87">
        <f>IF(ISERROR(VLOOKUP(CONCATENATE($B23,"VIT"),'1 - Rat%_impacto'!$A$4:$H$399,5,FALSE)),"",VLOOKUP(CONCATENATE($B23,"VIT"),'1 - Rat%_impacto'!$A$4:$H$399,5,FALSE))</f>
        <v>28.34</v>
      </c>
      <c r="D23" s="87">
        <f>IF(ISERROR(VLOOKUP(CONCATENATE($B23,"VIT"),'1 - Rat%_impacto'!$A$4:$H$399,8,FALSE)),"",VLOOKUP(CONCATENATE($B23,"VIT"),'1 - Rat%_impacto'!$A$4:$H$399,8,FALSE))</f>
        <v>324578.28350000002</v>
      </c>
      <c r="E23" s="163" t="str">
        <f>IF(ISERROR(VLOOKUP(CONCATENATE($B23,"cac"),'1 - Rat%_impacto'!$A$4:$H$399,5,FALSE)),"",VLOOKUP(CONCATENATE($B23,"cac"),'1 - Rat%_impacto'!$A$4:$H$399,5,FALSE))</f>
        <v/>
      </c>
      <c r="F23" s="163" t="str">
        <f>IF(ISERROR(VLOOKUP(CONCATENATE($B23,"cac"),'1 - Rat%_impacto'!$A$4:$H$399,8,FALSE)),"",VLOOKUP(CONCATENATE($B23,"cac"),'1 - Rat%_impacto'!$A$4:$H$399,8,FALSE))</f>
        <v/>
      </c>
      <c r="G23" s="163" t="str">
        <f>IF(ISERROR(VLOOKUP(CONCATENATE($B23,"lin"),'1 - Rat%_impacto'!$A$4:$H$399,5,FALSE)),"",VLOOKUP(CONCATENATE($B23,"lin"),'1 - Rat%_impacto'!$A$4:$H$399,5,FALSE))</f>
        <v/>
      </c>
      <c r="H23" s="163" t="str">
        <f>IF(ISERROR(VLOOKUP(CONCATENATE($B23,"lin"),'1 - Rat%_impacto'!$A$4:$H$399,8,FALSE)),"",VLOOKUP(CONCATENATE($B23,"lin"),'1 - Rat%_impacto'!$A$4:$H$399,8,FALSE))</f>
        <v/>
      </c>
      <c r="I23" s="163" t="str">
        <f>IF(ISERROR(VLOOKUP(CONCATENATE($B23,"col"),'1 - Rat%_impacto'!$A$4:$H$399,5,FALSE)),"",VLOOKUP(CONCATENATE($B23,"col"),'1 - Rat%_impacto'!$A$4:$H$399,5,FALSE))</f>
        <v/>
      </c>
      <c r="J23" s="163" t="str">
        <f>IF(ISERROR(VLOOKUP(CONCATENATE($B23,"col"),'1 - Rat%_impacto'!$A$4:$H$399,8,FALSE)),"",VLOOKUP(CONCATENATE($B23,"col"),'1 - Rat%_impacto'!$A$4:$H$399,8,FALSE))</f>
        <v/>
      </c>
      <c r="M23" s="41"/>
    </row>
    <row r="24" spans="1:13" x14ac:dyDescent="0.25">
      <c r="A24" s="55" t="str">
        <f>'4 - Tabela atual'!B24</f>
        <v>SHOW DE TERÇA II</v>
      </c>
      <c r="B24" s="69" t="str">
        <f>VLOOKUP(A24,'2 - nomesprogramas'!$A$2:$B$266,2,FALSE)</f>
        <v>SHOW DE TERCA FEIRA 2</v>
      </c>
      <c r="C24" s="87">
        <f>IF(ISERROR(VLOOKUP(CONCATENATE($B24,"VIT"),'1 - Rat%_impacto'!$A$4:$H$399,5,FALSE)),"",VLOOKUP(CONCATENATE($B24,"VIT"),'1 - Rat%_impacto'!$A$4:$H$399,5,FALSE))</f>
        <v>22.2</v>
      </c>
      <c r="D24" s="87">
        <f>IF(ISERROR(VLOOKUP(CONCATENATE($B24,"VIT"),'1 - Rat%_impacto'!$A$4:$H$399,8,FALSE)),"",VLOOKUP(CONCATENATE($B24,"VIT"),'1 - Rat%_impacto'!$A$4:$H$399,8,FALSE))</f>
        <v>217156.6066</v>
      </c>
      <c r="E24" s="163" t="str">
        <f>IF(ISERROR(VLOOKUP(CONCATENATE($B24,"cac"),'1 - Rat%_impacto'!$A$4:$H$399,5,FALSE)),"",VLOOKUP(CONCATENATE($B24,"cac"),'1 - Rat%_impacto'!$A$4:$H$399,5,FALSE))</f>
        <v/>
      </c>
      <c r="F24" s="163" t="str">
        <f>IF(ISERROR(VLOOKUP(CONCATENATE($B24,"cac"),'1 - Rat%_impacto'!$A$4:$H$399,8,FALSE)),"",VLOOKUP(CONCATENATE($B24,"cac"),'1 - Rat%_impacto'!$A$4:$H$399,8,FALSE))</f>
        <v/>
      </c>
      <c r="G24" s="163" t="str">
        <f>IF(ISERROR(VLOOKUP(CONCATENATE($B24,"lin"),'1 - Rat%_impacto'!$A$4:$H$399,5,FALSE)),"",VLOOKUP(CONCATENATE($B24,"lin"),'1 - Rat%_impacto'!$A$4:$H$399,5,FALSE))</f>
        <v/>
      </c>
      <c r="H24" s="163" t="str">
        <f>IF(ISERROR(VLOOKUP(CONCATENATE($B24,"lin"),'1 - Rat%_impacto'!$A$4:$H$399,8,FALSE)),"",VLOOKUP(CONCATENATE($B24,"lin"),'1 - Rat%_impacto'!$A$4:$H$399,8,FALSE))</f>
        <v/>
      </c>
      <c r="I24" s="163" t="str">
        <f>IF(ISERROR(VLOOKUP(CONCATENATE($B24,"col"),'1 - Rat%_impacto'!$A$4:$H$399,5,FALSE)),"",VLOOKUP(CONCATENATE($B24,"col"),'1 - Rat%_impacto'!$A$4:$H$399,5,FALSE))</f>
        <v/>
      </c>
      <c r="J24" s="163" t="str">
        <f>IF(ISERROR(VLOOKUP(CONCATENATE($B24,"col"),'1 - Rat%_impacto'!$A$4:$H$399,8,FALSE)),"",VLOOKUP(CONCATENATE($B24,"col"),'1 - Rat%_impacto'!$A$4:$H$399,8,FALSE))</f>
        <v/>
      </c>
      <c r="M24" s="41"/>
    </row>
    <row r="25" spans="1:13" x14ac:dyDescent="0.25">
      <c r="A25" s="309" t="str">
        <f>'4 - Tabela atual'!B24</f>
        <v>SHOW DE TERÇA II</v>
      </c>
      <c r="B25" s="69" t="str">
        <f>VLOOKUP(A25,'2 - nomesprogramas'!$A$2:$B$266,2,FALSE)</f>
        <v>SHOW DE TERCA FEIRA 2</v>
      </c>
      <c r="C25" s="87">
        <f>IF(ISERROR(VLOOKUP(CONCATENATE($B25,"VIT"),'1 - Rat%_impacto'!$A$4:$H$399,5,FALSE)),"",VLOOKUP(CONCATENATE($B25,"VIT"),'1 - Rat%_impacto'!$A$4:$H$399,5,FALSE))</f>
        <v>22.2</v>
      </c>
      <c r="D25" s="87">
        <f>IF(ISERROR(VLOOKUP(CONCATENATE($B25,"VIT"),'1 - Rat%_impacto'!$A$4:$H$399,8,FALSE)),"",VLOOKUP(CONCATENATE($B25,"VIT"),'1 - Rat%_impacto'!$A$4:$H$399,8,FALSE))</f>
        <v>217156.6066</v>
      </c>
      <c r="E25" s="163" t="str">
        <f>IF(ISERROR(VLOOKUP(CONCATENATE($B25,"cac"),'1 - Rat%_impacto'!$A$4:$H$399,5,FALSE)),"",VLOOKUP(CONCATENATE($B25,"cac"),'1 - Rat%_impacto'!$A$4:$H$399,5,FALSE))</f>
        <v/>
      </c>
      <c r="F25" s="163" t="str">
        <f>IF(ISERROR(VLOOKUP(CONCATENATE($B25,"cac"),'1 - Rat%_impacto'!$A$4:$H$399,8,FALSE)),"",VLOOKUP(CONCATENATE($B25,"cac"),'1 - Rat%_impacto'!$A$4:$H$399,8,FALSE))</f>
        <v/>
      </c>
      <c r="G25" s="163" t="str">
        <f>IF(ISERROR(VLOOKUP(CONCATENATE($B25,"lin"),'1 - Rat%_impacto'!$A$4:$H$399,5,FALSE)),"",VLOOKUP(CONCATENATE($B25,"lin"),'1 - Rat%_impacto'!$A$4:$H$399,5,FALSE))</f>
        <v/>
      </c>
      <c r="H25" s="163" t="str">
        <f>IF(ISERROR(VLOOKUP(CONCATENATE($B25,"lin"),'1 - Rat%_impacto'!$A$4:$H$399,8,FALSE)),"",VLOOKUP(CONCATENATE($B25,"lin"),'1 - Rat%_impacto'!$A$4:$H$399,8,FALSE))</f>
        <v/>
      </c>
      <c r="I25" s="163" t="str">
        <f>IF(ISERROR(VLOOKUP(CONCATENATE($B25,"col"),'1 - Rat%_impacto'!$A$4:$H$399,5,FALSE)),"",VLOOKUP(CONCATENATE($B25,"col"),'1 - Rat%_impacto'!$A$4:$H$399,5,FALSE))</f>
        <v/>
      </c>
      <c r="J25" s="163" t="str">
        <f>IF(ISERROR(VLOOKUP(CONCATENATE($B25,"col"),'1 - Rat%_impacto'!$A$4:$H$399,8,FALSE)),"",VLOOKUP(CONCATENATE($B25,"col"),'1 - Rat%_impacto'!$A$4:$H$399,8,FALSE))</f>
        <v/>
      </c>
      <c r="M25" s="41"/>
    </row>
    <row r="26" spans="1:13" x14ac:dyDescent="0.25">
      <c r="A26" s="55" t="str">
        <f>'4 - Tabela atual'!B26</f>
        <v>PROFISSÃO REPÓRTER</v>
      </c>
      <c r="B26" s="69" t="str">
        <f>VLOOKUP(A26,'2 - nomesprogramas'!$A$2:$B$266,2,FALSE)</f>
        <v>BIG BROTHER BRASIL</v>
      </c>
      <c r="C26" s="87">
        <f>IF(ISERROR(VLOOKUP(CONCATENATE($B26,"VIT"),'1 - Rat%_impacto'!$A$4:$H$399,5,FALSE)),"",VLOOKUP(CONCATENATE($B26,"VIT"),'1 - Rat%_impacto'!$A$4:$H$399,5,FALSE))</f>
        <v>28.34</v>
      </c>
      <c r="D26" s="87">
        <f>IF(ISERROR(VLOOKUP(CONCATENATE($B26,"VIT"),'1 - Rat%_impacto'!$A$4:$H$399,8,FALSE)),"",VLOOKUP(CONCATENATE($B26,"VIT"),'1 - Rat%_impacto'!$A$4:$H$399,8,FALSE))</f>
        <v>324578.28350000002</v>
      </c>
      <c r="E26" s="163" t="str">
        <f>IF(ISERROR(VLOOKUP(CONCATENATE($B26,"cac"),'1 - Rat%_impacto'!$A$4:$H$399,5,FALSE)),"",VLOOKUP(CONCATENATE($B26,"cac"),'1 - Rat%_impacto'!$A$4:$H$399,5,FALSE))</f>
        <v/>
      </c>
      <c r="F26" s="163" t="str">
        <f>IF(ISERROR(VLOOKUP(CONCATENATE($B26,"cac"),'1 - Rat%_impacto'!$A$4:$H$399,8,FALSE)),"",VLOOKUP(CONCATENATE($B26,"cac"),'1 - Rat%_impacto'!$A$4:$H$399,8,FALSE))</f>
        <v/>
      </c>
      <c r="G26" s="163" t="str">
        <f>IF(ISERROR(VLOOKUP(CONCATENATE($B26,"lin"),'1 - Rat%_impacto'!$A$4:$H$399,5,FALSE)),"",VLOOKUP(CONCATENATE($B26,"lin"),'1 - Rat%_impacto'!$A$4:$H$399,5,FALSE))</f>
        <v/>
      </c>
      <c r="H26" s="163" t="str">
        <f>IF(ISERROR(VLOOKUP(CONCATENATE($B26,"lin"),'1 - Rat%_impacto'!$A$4:$H$399,8,FALSE)),"",VLOOKUP(CONCATENATE($B26,"lin"),'1 - Rat%_impacto'!$A$4:$H$399,8,FALSE))</f>
        <v/>
      </c>
      <c r="I26" s="163" t="str">
        <f>IF(ISERROR(VLOOKUP(CONCATENATE($B26,"col"),'1 - Rat%_impacto'!$A$4:$H$399,5,FALSE)),"",VLOOKUP(CONCATENATE($B26,"col"),'1 - Rat%_impacto'!$A$4:$H$399,5,FALSE))</f>
        <v/>
      </c>
      <c r="J26" s="163" t="str">
        <f>IF(ISERROR(VLOOKUP(CONCATENATE($B26,"col"),'1 - Rat%_impacto'!$A$4:$H$399,8,FALSE)),"",VLOOKUP(CONCATENATE($B26,"col"),'1 - Rat%_impacto'!$A$4:$H$399,8,FALSE))</f>
        <v/>
      </c>
      <c r="M26" s="41"/>
    </row>
    <row r="27" spans="1:13" x14ac:dyDescent="0.25">
      <c r="A27" s="55" t="str">
        <f>'4 - Tabela atual'!B27</f>
        <v>SHOW DE QUINTA I</v>
      </c>
      <c r="B27" s="69" t="str">
        <f>VLOOKUP(A27,'2 - nomesprogramas'!$A$2:$B$266,2,FALSE)</f>
        <v>BIG BROTHER BRASIL</v>
      </c>
      <c r="C27" s="87">
        <f>IF(ISERROR(VLOOKUP(CONCATENATE($B27,"VIT"),'1 - Rat%_impacto'!$A$4:$H$399,5,FALSE)),"",VLOOKUP(CONCATENATE($B27,"VIT"),'1 - Rat%_impacto'!$A$4:$H$399,5,FALSE))</f>
        <v>28.34</v>
      </c>
      <c r="D27" s="87">
        <f>IF(ISERROR(VLOOKUP(CONCATENATE($B27,"VIT"),'1 - Rat%_impacto'!$A$4:$H$399,8,FALSE)),"",VLOOKUP(CONCATENATE($B27,"VIT"),'1 - Rat%_impacto'!$A$4:$H$399,8,FALSE))</f>
        <v>324578.28350000002</v>
      </c>
      <c r="E27" s="163" t="str">
        <f>IF(ISERROR(VLOOKUP(CONCATENATE($B27,"cac"),'1 - Rat%_impacto'!$A$4:$H$399,5,FALSE)),"",VLOOKUP(CONCATENATE($B27,"cac"),'1 - Rat%_impacto'!$A$4:$H$399,5,FALSE))</f>
        <v/>
      </c>
      <c r="F27" s="163" t="str">
        <f>IF(ISERROR(VLOOKUP(CONCATENATE($B27,"cac"),'1 - Rat%_impacto'!$A$4:$H$399,8,FALSE)),"",VLOOKUP(CONCATENATE($B27,"cac"),'1 - Rat%_impacto'!$A$4:$H$399,8,FALSE))</f>
        <v/>
      </c>
      <c r="G27" s="163" t="str">
        <f>IF(ISERROR(VLOOKUP(CONCATENATE($B27,"lin"),'1 - Rat%_impacto'!$A$4:$H$399,5,FALSE)),"",VLOOKUP(CONCATENATE($B27,"lin"),'1 - Rat%_impacto'!$A$4:$H$399,5,FALSE))</f>
        <v/>
      </c>
      <c r="H27" s="163" t="str">
        <f>IF(ISERROR(VLOOKUP(CONCATENATE($B27,"lin"),'1 - Rat%_impacto'!$A$4:$H$399,8,FALSE)),"",VLOOKUP(CONCATENATE($B27,"lin"),'1 - Rat%_impacto'!$A$4:$H$399,8,FALSE))</f>
        <v/>
      </c>
      <c r="I27" s="163" t="str">
        <f>IF(ISERROR(VLOOKUP(CONCATENATE($B27,"col"),'1 - Rat%_impacto'!$A$4:$H$399,5,FALSE)),"",VLOOKUP(CONCATENATE($B27,"col"),'1 - Rat%_impacto'!$A$4:$H$399,5,FALSE))</f>
        <v/>
      </c>
      <c r="J27" s="163" t="str">
        <f>IF(ISERROR(VLOOKUP(CONCATENATE($B27,"col"),'1 - Rat%_impacto'!$A$4:$H$399,8,FALSE)),"",VLOOKUP(CONCATENATE($B27,"col"),'1 - Rat%_impacto'!$A$4:$H$399,8,FALSE))</f>
        <v/>
      </c>
      <c r="M27" s="41"/>
    </row>
    <row r="28" spans="1:13" x14ac:dyDescent="0.25">
      <c r="A28" s="55" t="str">
        <f>'4 - Tabela atual'!B28</f>
        <v>SHOW DE QUINTA II</v>
      </c>
      <c r="B28" s="69" t="str">
        <f>VLOOKUP(A28,'2 - nomesprogramas'!$A$2:$B$266,2,FALSE)</f>
        <v>SHOW DE QUINTA FEIRA 2</v>
      </c>
      <c r="C28" s="87">
        <f>IF(ISERROR(VLOOKUP(CONCATENATE($B28,"VIT"),'1 - Rat%_impacto'!$A$4:$H$399,5,FALSE)),"",VLOOKUP(CONCATENATE($B28,"VIT"),'1 - Rat%_impacto'!$A$4:$H$399,5,FALSE))</f>
        <v>17.45</v>
      </c>
      <c r="D28" s="87">
        <f>IF(ISERROR(VLOOKUP(CONCATENATE($B28,"VIT"),'1 - Rat%_impacto'!$A$4:$H$399,8,FALSE)),"",VLOOKUP(CONCATENATE($B28,"VIT"),'1 - Rat%_impacto'!$A$4:$H$399,8,FALSE))</f>
        <v>189686.72959999996</v>
      </c>
      <c r="E28" s="163" t="str">
        <f>IF(ISERROR(VLOOKUP(CONCATENATE($B28,"cac"),'1 - Rat%_impacto'!$A$4:$H$399,5,FALSE)),"",VLOOKUP(CONCATENATE($B28,"cac"),'1 - Rat%_impacto'!$A$4:$H$399,5,FALSE))</f>
        <v/>
      </c>
      <c r="F28" s="163" t="str">
        <f>IF(ISERROR(VLOOKUP(CONCATENATE($B28,"cac"),'1 - Rat%_impacto'!$A$4:$H$399,8,FALSE)),"",VLOOKUP(CONCATENATE($B28,"cac"),'1 - Rat%_impacto'!$A$4:$H$399,8,FALSE))</f>
        <v/>
      </c>
      <c r="G28" s="163" t="str">
        <f>IF(ISERROR(VLOOKUP(CONCATENATE($B28,"lin"),'1 - Rat%_impacto'!$A$4:$H$399,5,FALSE)),"",VLOOKUP(CONCATENATE($B28,"lin"),'1 - Rat%_impacto'!$A$4:$H$399,5,FALSE))</f>
        <v/>
      </c>
      <c r="H28" s="163" t="str">
        <f>IF(ISERROR(VLOOKUP(CONCATENATE($B28,"lin"),'1 - Rat%_impacto'!$A$4:$H$399,8,FALSE)),"",VLOOKUP(CONCATENATE($B28,"lin"),'1 - Rat%_impacto'!$A$4:$H$399,8,FALSE))</f>
        <v/>
      </c>
      <c r="I28" s="163" t="str">
        <f>IF(ISERROR(VLOOKUP(CONCATENATE($B28,"col"),'1 - Rat%_impacto'!$A$4:$H$399,5,FALSE)),"",VLOOKUP(CONCATENATE($B28,"col"),'1 - Rat%_impacto'!$A$4:$H$399,5,FALSE))</f>
        <v/>
      </c>
      <c r="J28" s="163" t="str">
        <f>IF(ISERROR(VLOOKUP(CONCATENATE($B28,"col"),'1 - Rat%_impacto'!$A$4:$H$399,8,FALSE)),"",VLOOKUP(CONCATENATE($B28,"col"),'1 - Rat%_impacto'!$A$4:$H$399,8,FALSE))</f>
        <v/>
      </c>
      <c r="L28" s="51"/>
      <c r="M28" s="41"/>
    </row>
    <row r="29" spans="1:13" x14ac:dyDescent="0.25">
      <c r="A29" s="55" t="str">
        <f>'4 - Tabela atual'!B29</f>
        <v>GLOBO REPÓRTER</v>
      </c>
      <c r="B29" s="69" t="str">
        <f>VLOOKUP(A29,'2 - nomesprogramas'!$A$2:$B$266,2,FALSE)</f>
        <v>GLOBO REPORTER</v>
      </c>
      <c r="C29" s="87">
        <f>IF(ISERROR(VLOOKUP(CONCATENATE($B29,"VIT"),'1 - Rat%_impacto'!$A$4:$H$399,5,FALSE)),"",VLOOKUP(CONCATENATE($B29,"VIT"),'1 - Rat%_impacto'!$A$4:$H$399,5,FALSE))</f>
        <v>8.4499999999999993</v>
      </c>
      <c r="D29" s="87">
        <f>IF(ISERROR(VLOOKUP(CONCATENATE($B29,"VIT"),'1 - Rat%_impacto'!$A$4:$H$399,8,FALSE)),"",VLOOKUP(CONCATENATE($B29,"VIT"),'1 - Rat%_impacto'!$A$4:$H$399,8,FALSE))</f>
        <v>172048.17700000003</v>
      </c>
      <c r="E29" s="163" t="str">
        <f>IF(ISERROR(VLOOKUP(CONCATENATE($B29,"cac"),'1 - Rat%_impacto'!$A$4:$H$399,5,FALSE)),"",VLOOKUP(CONCATENATE($B29,"cac"),'1 - Rat%_impacto'!$A$4:$H$399,5,FALSE))</f>
        <v/>
      </c>
      <c r="F29" s="163" t="str">
        <f>IF(ISERROR(VLOOKUP(CONCATENATE($B29,"cac"),'1 - Rat%_impacto'!$A$4:$H$399,8,FALSE)),"",VLOOKUP(CONCATENATE($B29,"cac"),'1 - Rat%_impacto'!$A$4:$H$399,8,FALSE))</f>
        <v/>
      </c>
      <c r="G29" s="163" t="str">
        <f>IF(ISERROR(VLOOKUP(CONCATENATE($B29,"lin"),'1 - Rat%_impacto'!$A$4:$H$399,5,FALSE)),"",VLOOKUP(CONCATENATE($B29,"lin"),'1 - Rat%_impacto'!$A$4:$H$399,5,FALSE))</f>
        <v/>
      </c>
      <c r="H29" s="163" t="str">
        <f>IF(ISERROR(VLOOKUP(CONCATENATE($B29,"lin"),'1 - Rat%_impacto'!$A$4:$H$399,8,FALSE)),"",VLOOKUP(CONCATENATE($B29,"lin"),'1 - Rat%_impacto'!$A$4:$H$399,8,FALSE))</f>
        <v/>
      </c>
      <c r="I29" s="163" t="str">
        <f>IF(ISERROR(VLOOKUP(CONCATENATE($B29,"col"),'1 - Rat%_impacto'!$A$4:$H$399,5,FALSE)),"",VLOOKUP(CONCATENATE($B29,"col"),'1 - Rat%_impacto'!$A$4:$H$399,5,FALSE))</f>
        <v/>
      </c>
      <c r="J29" s="163" t="str">
        <f>IF(ISERROR(VLOOKUP(CONCATENATE($B29,"col"),'1 - Rat%_impacto'!$A$4:$H$399,8,FALSE)),"",VLOOKUP(CONCATENATE($B29,"col"),'1 - Rat%_impacto'!$A$4:$H$399,8,FALSE))</f>
        <v/>
      </c>
      <c r="L29" s="51"/>
      <c r="M29" s="41"/>
    </row>
    <row r="30" spans="1:13" x14ac:dyDescent="0.25">
      <c r="A30" s="55" t="str">
        <f>'4 - Tabela atual'!B30</f>
        <v>SHOW DE SEXTA II</v>
      </c>
      <c r="B30" s="69" t="str">
        <f>VLOOKUP(A30,'2 - nomesprogramas'!$A$2:$B$266,2,FALSE)</f>
        <v>BIG BROTHER BRASIL</v>
      </c>
      <c r="C30" s="87">
        <f>IF(ISERROR(VLOOKUP(CONCATENATE($B30,"VIT"),'1 - Rat%_impacto'!$A$4:$H$399,5,FALSE)),"",VLOOKUP(CONCATENATE($B30,"VIT"),'1 - Rat%_impacto'!$A$4:$H$399,5,FALSE))</f>
        <v>28.34</v>
      </c>
      <c r="D30" s="87">
        <f>IF(ISERROR(VLOOKUP(CONCATENATE($B30,"VIT"),'1 - Rat%_impacto'!$A$4:$H$399,8,FALSE)),"",VLOOKUP(CONCATENATE($B30,"VIT"),'1 - Rat%_impacto'!$A$4:$H$399,8,FALSE))</f>
        <v>324578.28350000002</v>
      </c>
      <c r="E30" s="163" t="str">
        <f>IF(ISERROR(VLOOKUP(CONCATENATE($B30,"cac"),'1 - Rat%_impacto'!$A$4:$H$399,5,FALSE)),"",VLOOKUP(CONCATENATE($B30,"cac"),'1 - Rat%_impacto'!$A$4:$H$399,5,FALSE))</f>
        <v/>
      </c>
      <c r="F30" s="163" t="str">
        <f>IF(ISERROR(VLOOKUP(CONCATENATE($B30,"cac"),'1 - Rat%_impacto'!$A$4:$H$399,8,FALSE)),"",VLOOKUP(CONCATENATE($B30,"cac"),'1 - Rat%_impacto'!$A$4:$H$399,8,FALSE))</f>
        <v/>
      </c>
      <c r="G30" s="163" t="str">
        <f>IF(ISERROR(VLOOKUP(CONCATENATE($B30,"lin"),'1 - Rat%_impacto'!$A$4:$H$399,5,FALSE)),"",VLOOKUP(CONCATENATE($B30,"lin"),'1 - Rat%_impacto'!$A$4:$H$399,5,FALSE))</f>
        <v/>
      </c>
      <c r="H30" s="163" t="str">
        <f>IF(ISERROR(VLOOKUP(CONCATENATE($B30,"lin"),'1 - Rat%_impacto'!$A$4:$H$399,8,FALSE)),"",VLOOKUP(CONCATENATE($B30,"lin"),'1 - Rat%_impacto'!$A$4:$H$399,8,FALSE))</f>
        <v/>
      </c>
      <c r="I30" s="163" t="str">
        <f>IF(ISERROR(VLOOKUP(CONCATENATE($B30,"col"),'1 - Rat%_impacto'!$A$4:$H$399,5,FALSE)),"",VLOOKUP(CONCATENATE($B30,"col"),'1 - Rat%_impacto'!$A$4:$H$399,5,FALSE))</f>
        <v/>
      </c>
      <c r="J30" s="163" t="str">
        <f>IF(ISERROR(VLOOKUP(CONCATENATE($B30,"col"),'1 - Rat%_impacto'!$A$4:$H$399,8,FALSE)),"",VLOOKUP(CONCATENATE($B30,"col"),'1 - Rat%_impacto'!$A$4:$H$399,8,FALSE))</f>
        <v/>
      </c>
      <c r="L30" s="51"/>
      <c r="M30" s="41"/>
    </row>
    <row r="31" spans="1:13" x14ac:dyDescent="0.25">
      <c r="A31" s="55" t="str">
        <f>'4 - Tabela atual'!B31</f>
        <v>JORNAL DA GLOBO</v>
      </c>
      <c r="B31" s="69" t="str">
        <f>VLOOKUP(A31,'2 - nomesprogramas'!$A$2:$B$266,2,FALSE)</f>
        <v>JORNAL DA GLOBO</v>
      </c>
      <c r="C31" s="87">
        <f>IF(ISERROR(VLOOKUP(CONCATENATE($B31,"VIT"),'1 - Rat%_impacto'!$A$4:$H$399,5,FALSE)),"",VLOOKUP(CONCATENATE($B31,"VIT"),'1 - Rat%_impacto'!$A$4:$H$399,5,FALSE))</f>
        <v>6.26</v>
      </c>
      <c r="D31" s="87">
        <f>IF(ISERROR(VLOOKUP(CONCATENATE($B31,"VIT"),'1 - Rat%_impacto'!$A$4:$H$399,8,FALSE)),"",VLOOKUP(CONCATENATE($B31,"VIT"),'1 - Rat%_impacto'!$A$4:$H$399,8,FALSE))</f>
        <v>44530.116399999999</v>
      </c>
      <c r="E31" s="163" t="str">
        <f>IF(ISERROR(VLOOKUP(CONCATENATE($B31,"cac"),'1 - Rat%_impacto'!$A$4:$H$399,5,FALSE)),"",VLOOKUP(CONCATENATE($B31,"cac"),'1 - Rat%_impacto'!$A$4:$H$399,5,FALSE))</f>
        <v/>
      </c>
      <c r="F31" s="163" t="str">
        <f>IF(ISERROR(VLOOKUP(CONCATENATE($B31,"cac"),'1 - Rat%_impacto'!$A$4:$H$399,8,FALSE)),"",VLOOKUP(CONCATENATE($B31,"cac"),'1 - Rat%_impacto'!$A$4:$H$399,8,FALSE))</f>
        <v/>
      </c>
      <c r="G31" s="163" t="str">
        <f>IF(ISERROR(VLOOKUP(CONCATENATE($B31,"lin"),'1 - Rat%_impacto'!$A$4:$H$399,5,FALSE)),"",VLOOKUP(CONCATENATE($B31,"lin"),'1 - Rat%_impacto'!$A$4:$H$399,5,FALSE))</f>
        <v/>
      </c>
      <c r="H31" s="163" t="str">
        <f>IF(ISERROR(VLOOKUP(CONCATENATE($B31,"lin"),'1 - Rat%_impacto'!$A$4:$H$399,8,FALSE)),"",VLOOKUP(CONCATENATE($B31,"lin"),'1 - Rat%_impacto'!$A$4:$H$399,8,FALSE))</f>
        <v/>
      </c>
      <c r="I31" s="163" t="str">
        <f>IF(ISERROR(VLOOKUP(CONCATENATE($B31,"col"),'1 - Rat%_impacto'!$A$4:$H$399,5,FALSE)),"",VLOOKUP(CONCATENATE($B31,"col"),'1 - Rat%_impacto'!$A$4:$H$399,5,FALSE))</f>
        <v/>
      </c>
      <c r="J31" s="163" t="str">
        <f>IF(ISERROR(VLOOKUP(CONCATENATE($B31,"col"),'1 - Rat%_impacto'!$A$4:$H$399,8,FALSE)),"",VLOOKUP(CONCATENATE($B31,"col"),'1 - Rat%_impacto'!$A$4:$H$399,8,FALSE))</f>
        <v/>
      </c>
      <c r="L31" s="51"/>
      <c r="M31" s="41"/>
    </row>
    <row r="32" spans="1:13" x14ac:dyDescent="0.25">
      <c r="A32" s="55" t="str">
        <f>'4 - Tabela atual'!B32</f>
        <v>CONVERSA COM BIAL</v>
      </c>
      <c r="B32" s="69" t="str">
        <f>VLOOKUP(A32,'2 - nomesprogramas'!$A$2:$B$266,2,FALSE)</f>
        <v>CONVERSA COM BIAL</v>
      </c>
      <c r="C32" s="87">
        <f>IF(ISERROR(VLOOKUP(CONCATENATE($B32,"VIT"),'1 - Rat%_impacto'!$A$4:$H$399,5,FALSE)),"",VLOOKUP(CONCATENATE($B32,"VIT"),'1 - Rat%_impacto'!$A$4:$H$399,5,FALSE))</f>
        <v>3.73</v>
      </c>
      <c r="D32" s="87">
        <f>IF(ISERROR(VLOOKUP(CONCATENATE($B32,"VIT"),'1 - Rat%_impacto'!$A$4:$H$399,8,FALSE)),"",VLOOKUP(CONCATENATE($B32,"VIT"),'1 - Rat%_impacto'!$A$4:$H$399,8,FALSE))</f>
        <v>33686.743900000001</v>
      </c>
      <c r="E32" s="163" t="str">
        <f>IF(ISERROR(VLOOKUP(CONCATENATE($B32,"cac"),'1 - Rat%_impacto'!$A$4:$H$399,5,FALSE)),"",VLOOKUP(CONCATENATE($B32,"cac"),'1 - Rat%_impacto'!$A$4:$H$399,5,FALSE))</f>
        <v/>
      </c>
      <c r="F32" s="163" t="str">
        <f>IF(ISERROR(VLOOKUP(CONCATENATE($B32,"cac"),'1 - Rat%_impacto'!$A$4:$H$399,8,FALSE)),"",VLOOKUP(CONCATENATE($B32,"cac"),'1 - Rat%_impacto'!$A$4:$H$399,8,FALSE))</f>
        <v/>
      </c>
      <c r="G32" s="163" t="str">
        <f>IF(ISERROR(VLOOKUP(CONCATENATE($B32,"lin"),'1 - Rat%_impacto'!$A$4:$H$399,5,FALSE)),"",VLOOKUP(CONCATENATE($B32,"lin"),'1 - Rat%_impacto'!$A$4:$H$399,5,FALSE))</f>
        <v/>
      </c>
      <c r="H32" s="163" t="str">
        <f>IF(ISERROR(VLOOKUP(CONCATENATE($B32,"lin"),'1 - Rat%_impacto'!$A$4:$H$399,8,FALSE)),"",VLOOKUP(CONCATENATE($B32,"lin"),'1 - Rat%_impacto'!$A$4:$H$399,8,FALSE))</f>
        <v/>
      </c>
      <c r="I32" s="163" t="str">
        <f>IF(ISERROR(VLOOKUP(CONCATENATE($B32,"col"),'1 - Rat%_impacto'!$A$4:$H$399,5,FALSE)),"",VLOOKUP(CONCATENATE($B32,"col"),'1 - Rat%_impacto'!$A$4:$H$399,5,FALSE))</f>
        <v/>
      </c>
      <c r="J32" s="163" t="str">
        <f>IF(ISERROR(VLOOKUP(CONCATENATE($B32,"col"),'1 - Rat%_impacto'!$A$4:$H$399,8,FALSE)),"",VLOOKUP(CONCATENATE($B32,"col"),'1 - Rat%_impacto'!$A$4:$H$399,8,FALSE))</f>
        <v/>
      </c>
      <c r="L32" s="51"/>
      <c r="M32" s="41"/>
    </row>
    <row r="33" spans="1:13" x14ac:dyDescent="0.25">
      <c r="A33" s="55" t="str">
        <f>'4 - Tabela atual'!B33</f>
        <v>SÉRIES AMERICANAS</v>
      </c>
      <c r="B33" s="69" t="str">
        <f>VLOOKUP(A33,'2 - nomesprogramas'!$A$2:$B$266,2,FALSE)</f>
        <v>SERIES AMERICANAS</v>
      </c>
      <c r="C33" s="87">
        <f>IF(ISERROR(VLOOKUP(CONCATENATE($B33,"VIT"),'1 - Rat%_impacto'!$A$4:$H$399,5,FALSE)),"",VLOOKUP(CONCATENATE($B33,"VIT"),'1 - Rat%_impacto'!$A$4:$H$399,5,FALSE))</f>
        <v>1.98</v>
      </c>
      <c r="D33" s="87">
        <f>IF(ISERROR(VLOOKUP(CONCATENATE($B33,"VIT"),'1 - Rat%_impacto'!$A$4:$H$399,8,FALSE)),"",VLOOKUP(CONCATENATE($B33,"VIT"),'1 - Rat%_impacto'!$A$4:$H$399,8,FALSE))</f>
        <v>14746.9866</v>
      </c>
      <c r="E33" s="163" t="str">
        <f>IF(ISERROR(VLOOKUP(CONCATENATE($B33,"cac"),'1 - Rat%_impacto'!$A$4:$H$399,5,FALSE)),"",VLOOKUP(CONCATENATE($B33,"cac"),'1 - Rat%_impacto'!$A$4:$H$399,5,FALSE))</f>
        <v/>
      </c>
      <c r="F33" s="163" t="str">
        <f>IF(ISERROR(VLOOKUP(CONCATENATE($B33,"cac"),'1 - Rat%_impacto'!$A$4:$H$399,8,FALSE)),"",VLOOKUP(CONCATENATE($B33,"cac"),'1 - Rat%_impacto'!$A$4:$H$399,8,FALSE))</f>
        <v/>
      </c>
      <c r="G33" s="163" t="str">
        <f>IF(ISERROR(VLOOKUP(CONCATENATE($B33,"lin"),'1 - Rat%_impacto'!$A$4:$H$399,5,FALSE)),"",VLOOKUP(CONCATENATE($B33,"lin"),'1 - Rat%_impacto'!$A$4:$H$399,5,FALSE))</f>
        <v/>
      </c>
      <c r="H33" s="163" t="str">
        <f>IF(ISERROR(VLOOKUP(CONCATENATE($B33,"lin"),'1 - Rat%_impacto'!$A$4:$H$399,8,FALSE)),"",VLOOKUP(CONCATENATE($B33,"lin"),'1 - Rat%_impacto'!$A$4:$H$399,8,FALSE))</f>
        <v/>
      </c>
      <c r="I33" s="163" t="str">
        <f>IF(ISERROR(VLOOKUP(CONCATENATE($B33,"col"),'1 - Rat%_impacto'!$A$4:$H$399,5,FALSE)),"",VLOOKUP(CONCATENATE($B33,"col"),'1 - Rat%_impacto'!$A$4:$H$399,5,FALSE))</f>
        <v/>
      </c>
      <c r="J33" s="163" t="str">
        <f>IF(ISERROR(VLOOKUP(CONCATENATE($B33,"col"),'1 - Rat%_impacto'!$A$4:$H$399,8,FALSE)),"",VLOOKUP(CONCATENATE($B33,"col"),'1 - Rat%_impacto'!$A$4:$H$399,8,FALSE))</f>
        <v/>
      </c>
      <c r="L33" s="51"/>
      <c r="M33" s="41"/>
    </row>
    <row r="34" spans="1:13" x14ac:dyDescent="0.25">
      <c r="A34" s="55" t="str">
        <f>'4 - Tabela atual'!B34</f>
        <v>SÉRIE DE QUARTA-FEIRA</v>
      </c>
      <c r="B34" s="69" t="e">
        <f>VLOOKUP(A34,'2 - nomesprogramas'!$A$2:$B$266,2,FALSE)</f>
        <v>#N/A</v>
      </c>
      <c r="C34" s="87" t="str">
        <f>IF(ISERROR(VLOOKUP(CONCATENATE($B34,"VIT"),'1 - Rat%_impacto'!$A$4:$H$399,5,FALSE)),"",VLOOKUP(CONCATENATE($B34,"VIT"),'1 - Rat%_impacto'!$A$4:$H$399,5,FALSE))</f>
        <v/>
      </c>
      <c r="D34" s="87" t="str">
        <f>IF(ISERROR(VLOOKUP(CONCATENATE($B34,"VIT"),'1 - Rat%_impacto'!$A$4:$H$399,8,FALSE)),"",VLOOKUP(CONCATENATE($B34,"VIT"),'1 - Rat%_impacto'!$A$4:$H$399,8,FALSE))</f>
        <v/>
      </c>
      <c r="E34" s="163" t="str">
        <f>IF(ISERROR(VLOOKUP(CONCATENATE($B34,"cac"),'1 - Rat%_impacto'!$A$4:$H$399,5,FALSE)),"",VLOOKUP(CONCATENATE($B34,"cac"),'1 - Rat%_impacto'!$A$4:$H$399,5,FALSE))</f>
        <v/>
      </c>
      <c r="F34" s="163" t="str">
        <f>IF(ISERROR(VLOOKUP(CONCATENATE($B34,"cac"),'1 - Rat%_impacto'!$A$4:$H$399,8,FALSE)),"",VLOOKUP(CONCATENATE($B34,"cac"),'1 - Rat%_impacto'!$A$4:$H$399,8,FALSE))</f>
        <v/>
      </c>
      <c r="G34" s="163" t="str">
        <f>IF(ISERROR(VLOOKUP(CONCATENATE($B34,"lin"),'1 - Rat%_impacto'!$A$4:$H$399,5,FALSE)),"",VLOOKUP(CONCATENATE($B34,"lin"),'1 - Rat%_impacto'!$A$4:$H$399,5,FALSE))</f>
        <v/>
      </c>
      <c r="H34" s="163" t="str">
        <f>IF(ISERROR(VLOOKUP(CONCATENATE($B34,"lin"),'1 - Rat%_impacto'!$A$4:$H$399,8,FALSE)),"",VLOOKUP(CONCATENATE($B34,"lin"),'1 - Rat%_impacto'!$A$4:$H$399,8,FALSE))</f>
        <v/>
      </c>
      <c r="I34" s="163" t="str">
        <f>IF(ISERROR(VLOOKUP(CONCATENATE($B34,"col"),'1 - Rat%_impacto'!$A$4:$H$399,5,FALSE)),"",VLOOKUP(CONCATENATE($B34,"col"),'1 - Rat%_impacto'!$A$4:$H$399,5,FALSE))</f>
        <v/>
      </c>
      <c r="J34" s="163" t="str">
        <f>IF(ISERROR(VLOOKUP(CONCATENATE($B34,"col"),'1 - Rat%_impacto'!$A$4:$H$399,8,FALSE)),"",VLOOKUP(CONCATENATE($B34,"col"),'1 - Rat%_impacto'!$A$4:$H$399,8,FALSE))</f>
        <v/>
      </c>
      <c r="L34" s="51"/>
      <c r="M34" s="41"/>
    </row>
    <row r="35" spans="1:13" x14ac:dyDescent="0.25">
      <c r="A35" s="55" t="str">
        <f>'4 - Tabela atual'!B35</f>
        <v>SÉRIE DE QUINTA-FEIRA</v>
      </c>
      <c r="B35" s="69" t="e">
        <f>VLOOKUP(A35,'2 - nomesprogramas'!$A$2:$B$266,2,FALSE)</f>
        <v>#N/A</v>
      </c>
      <c r="C35" s="87" t="str">
        <f>IF(ISERROR(VLOOKUP(CONCATENATE($B35,"VIT"),'1 - Rat%_impacto'!$A$4:$H$399,5,FALSE)),"",VLOOKUP(CONCATENATE($B35,"VIT"),'1 - Rat%_impacto'!$A$4:$H$399,5,FALSE))</f>
        <v/>
      </c>
      <c r="D35" s="87" t="str">
        <f>IF(ISERROR(VLOOKUP(CONCATENATE($B35,"VIT"),'1 - Rat%_impacto'!$A$4:$H$399,8,FALSE)),"",VLOOKUP(CONCATENATE($B35,"VIT"),'1 - Rat%_impacto'!$A$4:$H$399,8,FALSE))</f>
        <v/>
      </c>
      <c r="E35" s="163" t="str">
        <f>IF(ISERROR(VLOOKUP(CONCATENATE($B35,"cac"),'1 - Rat%_impacto'!$A$4:$H$399,5,FALSE)),"",VLOOKUP(CONCATENATE($B35,"cac"),'1 - Rat%_impacto'!$A$4:$H$399,5,FALSE))</f>
        <v/>
      </c>
      <c r="F35" s="163" t="str">
        <f>IF(ISERROR(VLOOKUP(CONCATENATE($B35,"cac"),'1 - Rat%_impacto'!$A$4:$H$399,8,FALSE)),"",VLOOKUP(CONCATENATE($B35,"cac"),'1 - Rat%_impacto'!$A$4:$H$399,8,FALSE))</f>
        <v/>
      </c>
      <c r="G35" s="163" t="str">
        <f>IF(ISERROR(VLOOKUP(CONCATENATE($B35,"lin"),'1 - Rat%_impacto'!$A$4:$H$399,5,FALSE)),"",VLOOKUP(CONCATENATE($B35,"lin"),'1 - Rat%_impacto'!$A$4:$H$399,5,FALSE))</f>
        <v/>
      </c>
      <c r="H35" s="163" t="str">
        <f>IF(ISERROR(VLOOKUP(CONCATENATE($B35,"lin"),'1 - Rat%_impacto'!$A$4:$H$399,8,FALSE)),"",VLOOKUP(CONCATENATE($B35,"lin"),'1 - Rat%_impacto'!$A$4:$H$399,8,FALSE))</f>
        <v/>
      </c>
      <c r="I35" s="163" t="str">
        <f>IF(ISERROR(VLOOKUP(CONCATENATE($B35,"col"),'1 - Rat%_impacto'!$A$4:$H$399,5,FALSE)),"",VLOOKUP(CONCATENATE($B35,"col"),'1 - Rat%_impacto'!$A$4:$H$399,5,FALSE))</f>
        <v/>
      </c>
      <c r="J35" s="163" t="str">
        <f>IF(ISERROR(VLOOKUP(CONCATENATE($B35,"col"),'1 - Rat%_impacto'!$A$4:$H$399,8,FALSE)),"",VLOOKUP(CONCATENATE($B35,"col"),'1 - Rat%_impacto'!$A$4:$H$399,8,FALSE))</f>
        <v/>
      </c>
      <c r="L35" s="51"/>
      <c r="M35" s="41"/>
    </row>
    <row r="36" spans="1:13" x14ac:dyDescent="0.25">
      <c r="A36" s="55" t="str">
        <f>'4 - Tabela atual'!B36</f>
        <v>VIA BRASIL</v>
      </c>
      <c r="B36" s="69" t="str">
        <f>VLOOKUP(A36,'2 - nomesprogramas'!$A$2:$B$266,2,FALSE)</f>
        <v>COMO SERA</v>
      </c>
      <c r="C36" s="87">
        <f>IF(ISERROR(VLOOKUP(CONCATENATE($B36,"VIT"),'1 - Rat%_impacto'!$A$4:$H$399,5,FALSE)),"",VLOOKUP(CONCATENATE($B36,"VIT"),'1 - Rat%_impacto'!$A$4:$H$399,5,FALSE))</f>
        <v>4.42</v>
      </c>
      <c r="D36" s="87">
        <f>IF(ISERROR(VLOOKUP(CONCATENATE($B36,"VIT"),'1 - Rat%_impacto'!$A$4:$H$399,8,FALSE)),"",VLOOKUP(CONCATENATE($B36,"VIT"),'1 - Rat%_impacto'!$A$4:$H$399,8,FALSE))</f>
        <v>48289.152199999997</v>
      </c>
      <c r="E36" s="163" t="str">
        <f>IF(ISERROR(VLOOKUP(CONCATENATE($B36,"cac"),'1 - Rat%_impacto'!$A$4:$H$399,5,FALSE)),"",VLOOKUP(CONCATENATE($B36,"cac"),'1 - Rat%_impacto'!$A$4:$H$399,5,FALSE))</f>
        <v/>
      </c>
      <c r="F36" s="163" t="str">
        <f>IF(ISERROR(VLOOKUP(CONCATENATE($B36,"cac"),'1 - Rat%_impacto'!$A$4:$H$399,8,FALSE)),"",VLOOKUP(CONCATENATE($B36,"cac"),'1 - Rat%_impacto'!$A$4:$H$399,8,FALSE))</f>
        <v/>
      </c>
      <c r="G36" s="163" t="str">
        <f>IF(ISERROR(VLOOKUP(CONCATENATE($B36,"lin"),'1 - Rat%_impacto'!$A$4:$H$399,5,FALSE)),"",VLOOKUP(CONCATENATE($B36,"lin"),'1 - Rat%_impacto'!$A$4:$H$399,5,FALSE))</f>
        <v/>
      </c>
      <c r="H36" s="163" t="str">
        <f>IF(ISERROR(VLOOKUP(CONCATENATE($B36,"lin"),'1 - Rat%_impacto'!$A$4:$H$399,8,FALSE)),"",VLOOKUP(CONCATENATE($B36,"lin"),'1 - Rat%_impacto'!$A$4:$H$399,8,FALSE))</f>
        <v/>
      </c>
      <c r="I36" s="163" t="str">
        <f>IF(ISERROR(VLOOKUP(CONCATENATE($B36,"col"),'1 - Rat%_impacto'!$A$4:$H$399,5,FALSE)),"",VLOOKUP(CONCATENATE($B36,"col"),'1 - Rat%_impacto'!$A$4:$H$399,5,FALSE))</f>
        <v/>
      </c>
      <c r="J36" s="163" t="str">
        <f>IF(ISERROR(VLOOKUP(CONCATENATE($B36,"col"),'1 - Rat%_impacto'!$A$4:$H$399,8,FALSE)),"",VLOOKUP(CONCATENATE($B36,"col"),'1 - Rat%_impacto'!$A$4:$H$399,8,FALSE))</f>
        <v/>
      </c>
      <c r="L36" s="51"/>
      <c r="M36" s="41"/>
    </row>
    <row r="37" spans="1:13" x14ac:dyDescent="0.25">
      <c r="A37" s="55" t="str">
        <f>'4 - Tabela atual'!B37</f>
        <v>COMO SERÁ</v>
      </c>
      <c r="B37" s="69" t="str">
        <f>VLOOKUP(A37,'2 - nomesprogramas'!$A$2:$B$266,2,FALSE)</f>
        <v>COMO SERA</v>
      </c>
      <c r="C37" s="87">
        <f>IF(ISERROR(VLOOKUP(CONCATENATE($B37,"VIT"),'1 - Rat%_impacto'!$A$4:$H$399,5,FALSE)),"",VLOOKUP(CONCATENATE($B37,"VIT"),'1 - Rat%_impacto'!$A$4:$H$399,5,FALSE))</f>
        <v>4.42</v>
      </c>
      <c r="D37" s="87">
        <f>IF(ISERROR(VLOOKUP(CONCATENATE($B37,"VIT"),'1 - Rat%_impacto'!$A$4:$H$399,8,FALSE)),"",VLOOKUP(CONCATENATE($B37,"VIT"),'1 - Rat%_impacto'!$A$4:$H$399,8,FALSE))</f>
        <v>48289.152199999997</v>
      </c>
      <c r="E37" s="163" t="str">
        <f>IF(ISERROR(VLOOKUP(CONCATENATE($B37,"cac"),'1 - Rat%_impacto'!$A$4:$H$399,5,FALSE)),"",VLOOKUP(CONCATENATE($B37,"cac"),'1 - Rat%_impacto'!$A$4:$H$399,5,FALSE))</f>
        <v/>
      </c>
      <c r="F37" s="163" t="str">
        <f>IF(ISERROR(VLOOKUP(CONCATENATE($B37,"cac"),'1 - Rat%_impacto'!$A$4:$H$399,8,FALSE)),"",VLOOKUP(CONCATENATE($B37,"cac"),'1 - Rat%_impacto'!$A$4:$H$399,8,FALSE))</f>
        <v/>
      </c>
      <c r="G37" s="163" t="str">
        <f>IF(ISERROR(VLOOKUP(CONCATENATE($B37,"lin"),'1 - Rat%_impacto'!$A$4:$H$399,5,FALSE)),"",VLOOKUP(CONCATENATE($B37,"lin"),'1 - Rat%_impacto'!$A$4:$H$399,5,FALSE))</f>
        <v/>
      </c>
      <c r="H37" s="163" t="str">
        <f>IF(ISERROR(VLOOKUP(CONCATENATE($B37,"lin"),'1 - Rat%_impacto'!$A$4:$H$399,8,FALSE)),"",VLOOKUP(CONCATENATE($B37,"lin"),'1 - Rat%_impacto'!$A$4:$H$399,8,FALSE))</f>
        <v/>
      </c>
      <c r="I37" s="163" t="str">
        <f>IF(ISERROR(VLOOKUP(CONCATENATE($B37,"col"),'1 - Rat%_impacto'!$A$4:$H$399,5,FALSE)),"",VLOOKUP(CONCATENATE($B37,"col"),'1 - Rat%_impacto'!$A$4:$H$399,5,FALSE))</f>
        <v/>
      </c>
      <c r="J37" s="163" t="str">
        <f>IF(ISERROR(VLOOKUP(CONCATENATE($B37,"col"),'1 - Rat%_impacto'!$A$4:$H$399,8,FALSE)),"",VLOOKUP(CONCATENATE($B37,"col"),'1 - Rat%_impacto'!$A$4:$H$399,8,FALSE))</f>
        <v/>
      </c>
      <c r="L37" s="51"/>
      <c r="M37" s="41"/>
    </row>
    <row r="38" spans="1:13" x14ac:dyDescent="0.25">
      <c r="A38" s="55" t="str">
        <f>'4 - Tabela atual'!B38</f>
        <v>É DE CASA</v>
      </c>
      <c r="B38" s="69" t="str">
        <f>VLOOKUP(A38,'2 - nomesprogramas'!$A$2:$B$266,2,FALSE)</f>
        <v>E DE CASA</v>
      </c>
      <c r="C38" s="87">
        <f>IF(ISERROR(VLOOKUP(CONCATENATE($B38,"VIT"),'1 - Rat%_impacto'!$A$4:$H$399,5,FALSE)),"",VLOOKUP(CONCATENATE($B38,"VIT"),'1 - Rat%_impacto'!$A$4:$H$399,5,FALSE))</f>
        <v>14.86</v>
      </c>
      <c r="D38" s="87">
        <f>IF(ISERROR(VLOOKUP(CONCATENATE($B38,"VIT"),'1 - Rat%_impacto'!$A$4:$H$399,8,FALSE)),"",VLOOKUP(CONCATENATE($B38,"VIT"),'1 - Rat%_impacto'!$A$4:$H$399,8,FALSE))</f>
        <v>132144.5662</v>
      </c>
      <c r="E38" s="163" t="str">
        <f>IF(ISERROR(VLOOKUP(CONCATENATE($B38,"cac"),'1 - Rat%_impacto'!$A$4:$H$399,5,FALSE)),"",VLOOKUP(CONCATENATE($B38,"cac"),'1 - Rat%_impacto'!$A$4:$H$399,5,FALSE))</f>
        <v/>
      </c>
      <c r="F38" s="163" t="str">
        <f>IF(ISERROR(VLOOKUP(CONCATENATE($B38,"cac"),'1 - Rat%_impacto'!$A$4:$H$399,8,FALSE)),"",VLOOKUP(CONCATENATE($B38,"cac"),'1 - Rat%_impacto'!$A$4:$H$399,8,FALSE))</f>
        <v/>
      </c>
      <c r="G38" s="163" t="str">
        <f>IF(ISERROR(VLOOKUP(CONCATENATE($B38,"lin"),'1 - Rat%_impacto'!$A$4:$H$399,5,FALSE)),"",VLOOKUP(CONCATENATE($B38,"lin"),'1 - Rat%_impacto'!$A$4:$H$399,5,FALSE))</f>
        <v/>
      </c>
      <c r="H38" s="163" t="str">
        <f>IF(ISERROR(VLOOKUP(CONCATENATE($B38,"lin"),'1 - Rat%_impacto'!$A$4:$H$399,8,FALSE)),"",VLOOKUP(CONCATENATE($B38,"lin"),'1 - Rat%_impacto'!$A$4:$H$399,8,FALSE))</f>
        <v/>
      </c>
      <c r="I38" s="163" t="str">
        <f>IF(ISERROR(VLOOKUP(CONCATENATE($B38,"col"),'1 - Rat%_impacto'!$A$4:$H$399,5,FALSE)),"",VLOOKUP(CONCATENATE($B38,"col"),'1 - Rat%_impacto'!$A$4:$H$399,5,FALSE))</f>
        <v/>
      </c>
      <c r="J38" s="163" t="str">
        <f>IF(ISERROR(VLOOKUP(CONCATENATE($B38,"col"),'1 - Rat%_impacto'!$A$4:$H$399,8,FALSE)),"",VLOOKUP(CONCATENATE($B38,"col"),'1 - Rat%_impacto'!$A$4:$H$399,8,FALSE))</f>
        <v/>
      </c>
      <c r="L38" s="51"/>
      <c r="M38" s="41"/>
    </row>
    <row r="39" spans="1:13" x14ac:dyDescent="0.25">
      <c r="A39" s="55" t="str">
        <f>'4 - Tabela atual'!B39</f>
        <v>REVISTA</v>
      </c>
      <c r="B39" s="69" t="str">
        <f>VLOOKUP(A39,'2 - nomesprogramas'!$A$2:$B$266,2,FALSE)</f>
        <v>REVISTA</v>
      </c>
      <c r="C39" s="87">
        <f>IF(ISERROR(VLOOKUP(CONCATENATE($B39,"VIT"),'1 - Rat%_impacto'!$A$4:$H$399,5,FALSE)),"",VLOOKUP(CONCATENATE($B39,"VIT"),'1 - Rat%_impacto'!$A$4:$H$399,5,FALSE))</f>
        <v>22.45</v>
      </c>
      <c r="D39" s="87">
        <f>IF(ISERROR(VLOOKUP(CONCATENATE($B39,"VIT"),'1 - Rat%_impacto'!$A$4:$H$399,8,FALSE)),"",VLOOKUP(CONCATENATE($B39,"VIT"),'1 - Rat%_impacto'!$A$4:$H$399,8,FALSE))</f>
        <v>188385.52489999999</v>
      </c>
      <c r="E39" s="163" t="str">
        <f>IF(ISERROR(VLOOKUP(CONCATENATE($B39,"cac"),'1 - Rat%_impacto'!$A$4:$H$399,5,FALSE)),"",VLOOKUP(CONCATENATE($B39,"cac"),'1 - Rat%_impacto'!$A$4:$H$399,5,FALSE))</f>
        <v/>
      </c>
      <c r="F39" s="163" t="str">
        <f>IF(ISERROR(VLOOKUP(CONCATENATE($B39,"cac"),'1 - Rat%_impacto'!$A$4:$H$399,8,FALSE)),"",VLOOKUP(CONCATENATE($B39,"cac"),'1 - Rat%_impacto'!$A$4:$H$399,8,FALSE))</f>
        <v/>
      </c>
      <c r="G39" s="163" t="str">
        <f>IF(ISERROR(VLOOKUP(CONCATENATE($B39,"lin"),'1 - Rat%_impacto'!$A$4:$H$399,5,FALSE)),"",VLOOKUP(CONCATENATE($B39,"lin"),'1 - Rat%_impacto'!$A$4:$H$399,5,FALSE))</f>
        <v/>
      </c>
      <c r="H39" s="163" t="str">
        <f>IF(ISERROR(VLOOKUP(CONCATENATE($B39,"lin"),'1 - Rat%_impacto'!$A$4:$H$399,8,FALSE)),"",VLOOKUP(CONCATENATE($B39,"lin"),'1 - Rat%_impacto'!$A$4:$H$399,8,FALSE))</f>
        <v/>
      </c>
      <c r="I39" s="163" t="str">
        <f>IF(ISERROR(VLOOKUP(CONCATENATE($B39,"col"),'1 - Rat%_impacto'!$A$4:$H$399,5,FALSE)),"",VLOOKUP(CONCATENATE($B39,"col"),'1 - Rat%_impacto'!$A$4:$H$399,5,FALSE))</f>
        <v/>
      </c>
      <c r="J39" s="163" t="str">
        <f>IF(ISERROR(VLOOKUP(CONCATENATE($B39,"col"),'1 - Rat%_impacto'!$A$4:$H$399,8,FALSE)),"",VLOOKUP(CONCATENATE($B39,"col"),'1 - Rat%_impacto'!$A$4:$H$399,8,FALSE))</f>
        <v/>
      </c>
      <c r="L39" s="51"/>
      <c r="M39" s="41"/>
    </row>
    <row r="40" spans="1:13" x14ac:dyDescent="0.25">
      <c r="A40" s="55" t="str">
        <f>'4 - Tabela atual'!B40</f>
        <v>PLUGUE</v>
      </c>
      <c r="B40" s="69" t="str">
        <f>VLOOKUP(A40,'2 - nomesprogramas'!$A$2:$B$266,2,FALSE)</f>
        <v>PLUGUE</v>
      </c>
      <c r="C40" s="87">
        <f>IF(ISERROR(VLOOKUP(CONCATENATE($B40,"VIT"),'1 - Rat%_impacto'!$A$4:$H$399,5,FALSE)),"",VLOOKUP(CONCATENATE($B40,"VIT"),'1 - Rat%_impacto'!$A$4:$H$399,5,FALSE))</f>
        <v>21.25</v>
      </c>
      <c r="D40" s="87">
        <f>IF(ISERROR(VLOOKUP(CONCATENATE($B40,"VIT"),'1 - Rat%_impacto'!$A$4:$H$399,8,FALSE)),"",VLOOKUP(CONCATENATE($B40,"VIT"),'1 - Rat%_impacto'!$A$4:$H$399,8,FALSE))</f>
        <v>161349.38280000002</v>
      </c>
      <c r="E40" s="163" t="str">
        <f>IF(ISERROR(VLOOKUP(CONCATENATE($B40,"cac"),'1 - Rat%_impacto'!$A$4:$H$399,5,FALSE)),"",VLOOKUP(CONCATENATE($B40,"cac"),'1 - Rat%_impacto'!$A$4:$H$399,5,FALSE))</f>
        <v/>
      </c>
      <c r="F40" s="163" t="str">
        <f>IF(ISERROR(VLOOKUP(CONCATENATE($B40,"cac"),'1 - Rat%_impacto'!$A$4:$H$399,8,FALSE)),"",VLOOKUP(CONCATENATE($B40,"cac"),'1 - Rat%_impacto'!$A$4:$H$399,8,FALSE))</f>
        <v/>
      </c>
      <c r="G40" s="163" t="str">
        <f>IF(ISERROR(VLOOKUP(CONCATENATE($B40,"lin"),'1 - Rat%_impacto'!$A$4:$H$399,5,FALSE)),"",VLOOKUP(CONCATENATE($B40,"lin"),'1 - Rat%_impacto'!$A$4:$H$399,5,FALSE))</f>
        <v/>
      </c>
      <c r="H40" s="163" t="str">
        <f>IF(ISERROR(VLOOKUP(CONCATENATE($B40,"lin"),'1 - Rat%_impacto'!$A$4:$H$399,8,FALSE)),"",VLOOKUP(CONCATENATE($B40,"lin"),'1 - Rat%_impacto'!$A$4:$H$399,8,FALSE))</f>
        <v/>
      </c>
      <c r="I40" s="163" t="str">
        <f>IF(ISERROR(VLOOKUP(CONCATENATE($B40,"col"),'1 - Rat%_impacto'!$A$4:$H$399,5,FALSE)),"",VLOOKUP(CONCATENATE($B40,"col"),'1 - Rat%_impacto'!$A$4:$H$399,5,FALSE))</f>
        <v/>
      </c>
      <c r="J40" s="163" t="str">
        <f>IF(ISERROR(VLOOKUP(CONCATENATE($B40,"col"),'1 - Rat%_impacto'!$A$4:$H$399,8,FALSE)),"",VLOOKUP(CONCATENATE($B40,"col"),'1 - Rat%_impacto'!$A$4:$H$399,8,FALSE))</f>
        <v/>
      </c>
      <c r="L40" s="51"/>
      <c r="M40" s="41"/>
    </row>
    <row r="41" spans="1:13" x14ac:dyDescent="0.25">
      <c r="A41" s="55" t="str">
        <f>'4 - Tabela atual'!B41</f>
        <v>SESSÃO COMÉDIA</v>
      </c>
      <c r="B41" s="69" t="str">
        <f>VLOOKUP(A41,'2 - nomesprogramas'!$A$2:$B$266,2,FALSE)</f>
        <v>SO TOCA TOP</v>
      </c>
      <c r="C41" s="87">
        <f>IF(ISERROR(VLOOKUP(CONCATENATE($B41,"VIT"),'1 - Rat%_impacto'!$A$4:$H$399,5,FALSE)),"",VLOOKUP(CONCATENATE($B41,"VIT"),'1 - Rat%_impacto'!$A$4:$H$399,5,FALSE))</f>
        <v>20.68</v>
      </c>
      <c r="D41" s="87">
        <f>IF(ISERROR(VLOOKUP(CONCATENATE($B41,"VIT"),'1 - Rat%_impacto'!$A$4:$H$399,8,FALSE)),"",VLOOKUP(CONCATENATE($B41,"VIT"),'1 - Rat%_impacto'!$A$4:$H$399,8,FALSE))</f>
        <v>136915.6501</v>
      </c>
      <c r="E41" s="163" t="str">
        <f>IF(ISERROR(VLOOKUP(CONCATENATE($B41,"cac"),'1 - Rat%_impacto'!$A$4:$H$399,5,FALSE)),"",VLOOKUP(CONCATENATE($B41,"cac"),'1 - Rat%_impacto'!$A$4:$H$399,5,FALSE))</f>
        <v/>
      </c>
      <c r="F41" s="163" t="str">
        <f>IF(ISERROR(VLOOKUP(CONCATENATE($B41,"cac"),'1 - Rat%_impacto'!$A$4:$H$399,8,FALSE)),"",VLOOKUP(CONCATENATE($B41,"cac"),'1 - Rat%_impacto'!$A$4:$H$399,8,FALSE))</f>
        <v/>
      </c>
      <c r="G41" s="163" t="str">
        <f>IF(ISERROR(VLOOKUP(CONCATENATE($B41,"lin"),'1 - Rat%_impacto'!$A$4:$H$399,5,FALSE)),"",VLOOKUP(CONCATENATE($B41,"lin"),'1 - Rat%_impacto'!$A$4:$H$399,5,FALSE))</f>
        <v/>
      </c>
      <c r="H41" s="163" t="str">
        <f>IF(ISERROR(VLOOKUP(CONCATENATE($B41,"lin"),'1 - Rat%_impacto'!$A$4:$H$399,8,FALSE)),"",VLOOKUP(CONCATENATE($B41,"lin"),'1 - Rat%_impacto'!$A$4:$H$399,8,FALSE))</f>
        <v/>
      </c>
      <c r="I41" s="163" t="str">
        <f>IF(ISERROR(VLOOKUP(CONCATENATE($B41,"col"),'1 - Rat%_impacto'!$A$4:$H$399,5,FALSE)),"",VLOOKUP(CONCATENATE($B41,"col"),'1 - Rat%_impacto'!$A$4:$H$399,5,FALSE))</f>
        <v/>
      </c>
      <c r="J41" s="163" t="str">
        <f>IF(ISERROR(VLOOKUP(CONCATENATE($B41,"col"),'1 - Rat%_impacto'!$A$4:$H$399,8,FALSE)),"",VLOOKUP(CONCATENATE($B41,"col"),'1 - Rat%_impacto'!$A$4:$H$399,8,FALSE))</f>
        <v/>
      </c>
      <c r="K41" s="164"/>
      <c r="L41" s="51"/>
      <c r="M41" s="41"/>
    </row>
    <row r="42" spans="1:13" x14ac:dyDescent="0.25">
      <c r="A42" s="55" t="str">
        <f>'4 - Tabela atual'!B42</f>
        <v>SHOW DE SÁBADO</v>
      </c>
      <c r="B42" s="69" t="str">
        <f>VLOOKUP(A42,'2 - nomesprogramas'!$A$2:$B$266,2,FALSE)</f>
        <v>SO TOCA TOP</v>
      </c>
      <c r="C42" s="87">
        <f>IF(ISERROR(VLOOKUP(CONCATENATE($B42,"VIT"),'1 - Rat%_impacto'!$A$4:$H$399,5,FALSE)),"",VLOOKUP(CONCATENATE($B42,"VIT"),'1 - Rat%_impacto'!$A$4:$H$399,5,FALSE))</f>
        <v>20.68</v>
      </c>
      <c r="D42" s="87">
        <f>IF(ISERROR(VLOOKUP(CONCATENATE($B42,"VIT"),'1 - Rat%_impacto'!$A$4:$H$399,8,FALSE)),"",VLOOKUP(CONCATENATE($B42,"VIT"),'1 - Rat%_impacto'!$A$4:$H$399,8,FALSE))</f>
        <v>136915.6501</v>
      </c>
      <c r="E42" s="163" t="str">
        <f>IF(ISERROR(VLOOKUP(CONCATENATE($B42,"cac"),'1 - Rat%_impacto'!$A$4:$H$399,5,FALSE)),"",VLOOKUP(CONCATENATE($B42,"cac"),'1 - Rat%_impacto'!$A$4:$H$399,5,FALSE))</f>
        <v/>
      </c>
      <c r="F42" s="163" t="str">
        <f>IF(ISERROR(VLOOKUP(CONCATENATE($B42,"cac"),'1 - Rat%_impacto'!$A$4:$H$399,8,FALSE)),"",VLOOKUP(CONCATENATE($B42,"cac"),'1 - Rat%_impacto'!$A$4:$H$399,8,FALSE))</f>
        <v/>
      </c>
      <c r="G42" s="163" t="str">
        <f>IF(ISERROR(VLOOKUP(CONCATENATE($B42,"lin"),'1 - Rat%_impacto'!$A$4:$H$399,5,FALSE)),"",VLOOKUP(CONCATENATE($B42,"lin"),'1 - Rat%_impacto'!$A$4:$H$399,5,FALSE))</f>
        <v/>
      </c>
      <c r="H42" s="163" t="str">
        <f>IF(ISERROR(VLOOKUP(CONCATENATE($B42,"lin"),'1 - Rat%_impacto'!$A$4:$H$399,8,FALSE)),"",VLOOKUP(CONCATENATE($B42,"lin"),'1 - Rat%_impacto'!$A$4:$H$399,8,FALSE))</f>
        <v/>
      </c>
      <c r="I42" s="163" t="str">
        <f>IF(ISERROR(VLOOKUP(CONCATENATE($B42,"col"),'1 - Rat%_impacto'!$A$4:$H$399,5,FALSE)),"",VLOOKUP(CONCATENATE($B42,"col"),'1 - Rat%_impacto'!$A$4:$H$399,5,FALSE))</f>
        <v/>
      </c>
      <c r="J42" s="163" t="str">
        <f>IF(ISERROR(VLOOKUP(CONCATENATE($B42,"col"),'1 - Rat%_impacto'!$A$4:$H$399,8,FALSE)),"",VLOOKUP(CONCATENATE($B42,"col"),'1 - Rat%_impacto'!$A$4:$H$399,8,FALSE))</f>
        <v/>
      </c>
      <c r="L42" s="51"/>
      <c r="M42" s="41"/>
    </row>
    <row r="43" spans="1:13" x14ac:dyDescent="0.25">
      <c r="A43" s="55" t="str">
        <f>'4 - Tabela atual'!B44</f>
        <v>CALDEIRÃO DO HUCK</v>
      </c>
      <c r="B43" s="69" t="str">
        <f>VLOOKUP(A43,'2 - nomesprogramas'!$A$2:$B$266,2,FALSE)</f>
        <v>CALDEIRAO DO HUCK</v>
      </c>
      <c r="C43" s="87">
        <f>IF(ISERROR(VLOOKUP(CONCATENATE($B43,"VIT"),'1 - Rat%_impacto'!$A$4:$H$399,5,FALSE)),"",VLOOKUP(CONCATENATE($B43,"VIT"),'1 - Rat%_impacto'!$A$4:$H$399,5,FALSE))</f>
        <v>27.98</v>
      </c>
      <c r="D43" s="87">
        <f>IF(ISERROR(VLOOKUP(CONCATENATE($B43,"VIT"),'1 - Rat%_impacto'!$A$4:$H$399,8,FALSE)),"",VLOOKUP(CONCATENATE($B43,"VIT"),'1 - Rat%_impacto'!$A$4:$H$399,8,FALSE))</f>
        <v>329493.94569999998</v>
      </c>
      <c r="E43" s="163" t="str">
        <f>IF(ISERROR(VLOOKUP(CONCATENATE($B43,"cac"),'1 - Rat%_impacto'!$A$4:$H$399,5,FALSE)),"",VLOOKUP(CONCATENATE($B43,"cac"),'1 - Rat%_impacto'!$A$4:$H$399,5,FALSE))</f>
        <v/>
      </c>
      <c r="F43" s="163" t="str">
        <f>IF(ISERROR(VLOOKUP(CONCATENATE($B43,"cac"),'1 - Rat%_impacto'!$A$4:$H$399,8,FALSE)),"",VLOOKUP(CONCATENATE($B43,"cac"),'1 - Rat%_impacto'!$A$4:$H$399,8,FALSE))</f>
        <v/>
      </c>
      <c r="G43" s="163" t="str">
        <f>IF(ISERROR(VLOOKUP(CONCATENATE($B43,"lin"),'1 - Rat%_impacto'!$A$4:$H$399,5,FALSE)),"",VLOOKUP(CONCATENATE($B43,"lin"),'1 - Rat%_impacto'!$A$4:$H$399,5,FALSE))</f>
        <v/>
      </c>
      <c r="H43" s="163" t="str">
        <f>IF(ISERROR(VLOOKUP(CONCATENATE($B43,"lin"),'1 - Rat%_impacto'!$A$4:$H$399,8,FALSE)),"",VLOOKUP(CONCATENATE($B43,"lin"),'1 - Rat%_impacto'!$A$4:$H$399,8,FALSE))</f>
        <v/>
      </c>
      <c r="I43" s="163" t="str">
        <f>IF(ISERROR(VLOOKUP(CONCATENATE($B43,"col"),'1 - Rat%_impacto'!$A$4:$H$399,5,FALSE)),"",VLOOKUP(CONCATENATE($B43,"col"),'1 - Rat%_impacto'!$A$4:$H$399,5,FALSE))</f>
        <v/>
      </c>
      <c r="J43" s="163" t="str">
        <f>IF(ISERROR(VLOOKUP(CONCATENATE($B43,"col"),'1 - Rat%_impacto'!$A$4:$H$399,8,FALSE)),"",VLOOKUP(CONCATENATE($B43,"col"),'1 - Rat%_impacto'!$A$4:$H$399,8,FALSE))</f>
        <v/>
      </c>
      <c r="L43" s="51"/>
      <c r="M43" s="41"/>
    </row>
    <row r="44" spans="1:13" x14ac:dyDescent="0.25">
      <c r="A44" s="55" t="str">
        <f>'4 - Tabela atual'!B45</f>
        <v>ZORRA</v>
      </c>
      <c r="B44" s="69" t="str">
        <f>VLOOKUP(A44,'2 - nomesprogramas'!$A$2:$B$266,2,FALSE)</f>
        <v>ZORRA</v>
      </c>
      <c r="C44" s="87">
        <f>IF(ISERROR(VLOOKUP(CONCATENATE($B44,"VIT"),'1 - Rat%_impacto'!$A$4:$H$399,5,FALSE)),"",VLOOKUP(CONCATENATE($B44,"VIT"),'1 - Rat%_impacto'!$A$4:$H$399,5,FALSE))</f>
        <v>28.31</v>
      </c>
      <c r="D44" s="87">
        <f>IF(ISERROR(VLOOKUP(CONCATENATE($B44,"VIT"),'1 - Rat%_impacto'!$A$4:$H$399,8,FALSE)),"",VLOOKUP(CONCATENATE($B44,"VIT"),'1 - Rat%_impacto'!$A$4:$H$399,8,FALSE))</f>
        <v>218746.96790000002</v>
      </c>
      <c r="E44" s="163" t="str">
        <f>IF(ISERROR(VLOOKUP(CONCATENATE($B44,"cac"),'1 - Rat%_impacto'!$A$4:$H$399,5,FALSE)),"",VLOOKUP(CONCATENATE($B44,"cac"),'1 - Rat%_impacto'!$A$4:$H$399,5,FALSE))</f>
        <v/>
      </c>
      <c r="F44" s="163" t="str">
        <f>IF(ISERROR(VLOOKUP(CONCATENATE($B44,"cac"),'1 - Rat%_impacto'!$A$4:$H$399,8,FALSE)),"",VLOOKUP(CONCATENATE($B44,"cac"),'1 - Rat%_impacto'!$A$4:$H$399,8,FALSE))</f>
        <v/>
      </c>
      <c r="G44" s="163" t="str">
        <f>IF(ISERROR(VLOOKUP(CONCATENATE($B44,"lin"),'1 - Rat%_impacto'!$A$4:$H$399,5,FALSE)),"",VLOOKUP(CONCATENATE($B44,"lin"),'1 - Rat%_impacto'!$A$4:$H$399,5,FALSE))</f>
        <v/>
      </c>
      <c r="H44" s="163" t="str">
        <f>IF(ISERROR(VLOOKUP(CONCATENATE($B44,"lin"),'1 - Rat%_impacto'!$A$4:$H$399,8,FALSE)),"",VLOOKUP(CONCATENATE($B44,"lin"),'1 - Rat%_impacto'!$A$4:$H$399,8,FALSE))</f>
        <v/>
      </c>
      <c r="I44" s="163" t="str">
        <f>IF(ISERROR(VLOOKUP(CONCATENATE($B44,"col"),'1 - Rat%_impacto'!$A$4:$H$399,5,FALSE)),"",VLOOKUP(CONCATENATE($B44,"col"),'1 - Rat%_impacto'!$A$4:$H$399,5,FALSE))</f>
        <v/>
      </c>
      <c r="J44" s="163" t="str">
        <f>IF(ISERROR(VLOOKUP(CONCATENATE($B44,"col"),'1 - Rat%_impacto'!$A$4:$H$399,8,FALSE)),"",VLOOKUP(CONCATENATE($B44,"col"),'1 - Rat%_impacto'!$A$4:$H$399,8,FALSE))</f>
        <v/>
      </c>
      <c r="L44" s="51"/>
      <c r="M44" s="41"/>
    </row>
    <row r="45" spans="1:13" x14ac:dyDescent="0.25">
      <c r="A45" s="55" t="str">
        <f>'4 - Tabela atual'!B46</f>
        <v>ALTAS HORAS</v>
      </c>
      <c r="B45" s="69" t="str">
        <f>VLOOKUP(A45,'2 - nomesprogramas'!$A$2:$B$266,2,FALSE)</f>
        <v>ALTAS HORAS</v>
      </c>
      <c r="C45" s="87">
        <f>IF(ISERROR(VLOOKUP(CONCATENATE($B45,"VIT"),'1 - Rat%_impacto'!$A$4:$H$399,5,FALSE)),"",VLOOKUP(CONCATENATE($B45,"VIT"),'1 - Rat%_impacto'!$A$4:$H$399,5,FALSE))</f>
        <v>13.98</v>
      </c>
      <c r="D45" s="87">
        <f>IF(ISERROR(VLOOKUP(CONCATENATE($B45,"VIT"),'1 - Rat%_impacto'!$A$4:$H$399,8,FALSE)),"",VLOOKUP(CONCATENATE($B45,"VIT"),'1 - Rat%_impacto'!$A$4:$H$399,8,FALSE))</f>
        <v>218457.81129999997</v>
      </c>
      <c r="E45" s="163" t="str">
        <f>IF(ISERROR(VLOOKUP(CONCATENATE($B45,"cac"),'1 - Rat%_impacto'!$A$4:$H$399,5,FALSE)),"",VLOOKUP(CONCATENATE($B45,"cac"),'1 - Rat%_impacto'!$A$4:$H$399,5,FALSE))</f>
        <v/>
      </c>
      <c r="F45" s="163" t="str">
        <f>IF(ISERROR(VLOOKUP(CONCATENATE($B45,"cac"),'1 - Rat%_impacto'!$A$4:$H$399,8,FALSE)),"",VLOOKUP(CONCATENATE($B45,"cac"),'1 - Rat%_impacto'!$A$4:$H$399,8,FALSE))</f>
        <v/>
      </c>
      <c r="G45" s="163" t="str">
        <f>IF(ISERROR(VLOOKUP(CONCATENATE($B45,"lin"),'1 - Rat%_impacto'!$A$4:$H$399,5,FALSE)),"",VLOOKUP(CONCATENATE($B45,"lin"),'1 - Rat%_impacto'!$A$4:$H$399,5,FALSE))</f>
        <v/>
      </c>
      <c r="H45" s="163" t="str">
        <f>IF(ISERROR(VLOOKUP(CONCATENATE($B45,"lin"),'1 - Rat%_impacto'!$A$4:$H$399,8,FALSE)),"",VLOOKUP(CONCATENATE($B45,"lin"),'1 - Rat%_impacto'!$A$4:$H$399,8,FALSE))</f>
        <v/>
      </c>
      <c r="I45" s="163" t="str">
        <f>IF(ISERROR(VLOOKUP(CONCATENATE($B45,"col"),'1 - Rat%_impacto'!$A$4:$H$399,5,FALSE)),"",VLOOKUP(CONCATENATE($B45,"col"),'1 - Rat%_impacto'!$A$4:$H$399,5,FALSE))</f>
        <v/>
      </c>
      <c r="J45" s="163" t="str">
        <f>IF(ISERROR(VLOOKUP(CONCATENATE($B45,"col"),'1 - Rat%_impacto'!$A$4:$H$399,8,FALSE)),"",VLOOKUP(CONCATENATE($B45,"col"),'1 - Rat%_impacto'!$A$4:$H$399,8,FALSE))</f>
        <v/>
      </c>
      <c r="L45" s="51"/>
      <c r="M45" s="41"/>
    </row>
    <row r="46" spans="1:13" x14ac:dyDescent="0.25">
      <c r="A46" s="55" t="str">
        <f>'4 - Tabela atual'!B47</f>
        <v>ZERO 1</v>
      </c>
      <c r="B46" s="69" t="str">
        <f>VLOOKUP(A46,'2 - nomesprogramas'!$A$2:$B$266,2,FALSE)</f>
        <v>SUPERCINE</v>
      </c>
      <c r="C46" s="87">
        <f>IF(ISERROR(VLOOKUP(CONCATENATE($B46,"VIT"),'1 - Rat%_impacto'!$A$4:$H$399,5,FALSE)),"",VLOOKUP(CONCATENATE($B46,"VIT"),'1 - Rat%_impacto'!$A$4:$H$399,5,FALSE))</f>
        <v>4.88</v>
      </c>
      <c r="D46" s="87">
        <f>IF(ISERROR(VLOOKUP(CONCATENATE($B46,"VIT"),'1 - Rat%_impacto'!$A$4:$H$399,8,FALSE)),"",VLOOKUP(CONCATENATE($B46,"VIT"),'1 - Rat%_impacto'!$A$4:$H$399,8,FALSE))</f>
        <v>52048.188000000009</v>
      </c>
      <c r="E46" s="163" t="str">
        <f>IF(ISERROR(VLOOKUP(CONCATENATE($B46,"cac"),'1 - Rat%_impacto'!$A$4:$H$399,5,FALSE)),"",VLOOKUP(CONCATENATE($B46,"cac"),'1 - Rat%_impacto'!$A$4:$H$399,5,FALSE))</f>
        <v/>
      </c>
      <c r="F46" s="163" t="str">
        <f>IF(ISERROR(VLOOKUP(CONCATENATE($B46,"cac"),'1 - Rat%_impacto'!$A$4:$H$399,8,FALSE)),"",VLOOKUP(CONCATENATE($B46,"cac"),'1 - Rat%_impacto'!$A$4:$H$399,8,FALSE))</f>
        <v/>
      </c>
      <c r="G46" s="163" t="str">
        <f>IF(ISERROR(VLOOKUP(CONCATENATE($B46,"lin"),'1 - Rat%_impacto'!$A$4:$H$399,5,FALSE)),"",VLOOKUP(CONCATENATE($B46,"lin"),'1 - Rat%_impacto'!$A$4:$H$399,5,FALSE))</f>
        <v/>
      </c>
      <c r="H46" s="163" t="str">
        <f>IF(ISERROR(VLOOKUP(CONCATENATE($B46,"lin"),'1 - Rat%_impacto'!$A$4:$H$399,8,FALSE)),"",VLOOKUP(CONCATENATE($B46,"lin"),'1 - Rat%_impacto'!$A$4:$H$399,8,FALSE))</f>
        <v/>
      </c>
      <c r="I46" s="163" t="str">
        <f>IF(ISERROR(VLOOKUP(CONCATENATE($B46,"col"),'1 - Rat%_impacto'!$A$4:$H$399,5,FALSE)),"",VLOOKUP(CONCATENATE($B46,"col"),'1 - Rat%_impacto'!$A$4:$H$399,5,FALSE))</f>
        <v/>
      </c>
      <c r="J46" s="163" t="str">
        <f>IF(ISERROR(VLOOKUP(CONCATENATE($B46,"col"),'1 - Rat%_impacto'!$A$4:$H$399,8,FALSE)),"",VLOOKUP(CONCATENATE($B46,"col"),'1 - Rat%_impacto'!$A$4:$H$399,8,FALSE))</f>
        <v/>
      </c>
      <c r="L46" s="51"/>
      <c r="M46" s="41"/>
    </row>
    <row r="47" spans="1:13" x14ac:dyDescent="0.25">
      <c r="A47" s="55" t="str">
        <f>'4 - Tabela atual'!B48</f>
        <v>SUPERCINE</v>
      </c>
      <c r="B47" s="69" t="str">
        <f>VLOOKUP(A47,'2 - nomesprogramas'!$A$2:$B$266,2,FALSE)</f>
        <v>SUPERCINE</v>
      </c>
      <c r="C47" s="87">
        <f>IF(ISERROR(VLOOKUP(CONCATENATE($B47,"VIT"),'1 - Rat%_impacto'!$A$4:$H$399,5,FALSE)),"",VLOOKUP(CONCATENATE($B47,"VIT"),'1 - Rat%_impacto'!$A$4:$H$399,5,FALSE))</f>
        <v>4.88</v>
      </c>
      <c r="D47" s="87">
        <f>IF(ISERROR(VLOOKUP(CONCATENATE($B47,"VIT"),'1 - Rat%_impacto'!$A$4:$H$399,8,FALSE)),"",VLOOKUP(CONCATENATE($B47,"VIT"),'1 - Rat%_impacto'!$A$4:$H$399,8,FALSE))</f>
        <v>52048.188000000009</v>
      </c>
      <c r="E47" s="163" t="str">
        <f>IF(ISERROR(VLOOKUP(CONCATENATE($B47,"cac"),'1 - Rat%_impacto'!$A$4:$H$399,5,FALSE)),"",VLOOKUP(CONCATENATE($B47,"cac"),'1 - Rat%_impacto'!$A$4:$H$399,5,FALSE))</f>
        <v/>
      </c>
      <c r="F47" s="163" t="str">
        <f>IF(ISERROR(VLOOKUP(CONCATENATE($B47,"cac"),'1 - Rat%_impacto'!$A$4:$H$399,8,FALSE)),"",VLOOKUP(CONCATENATE($B47,"cac"),'1 - Rat%_impacto'!$A$4:$H$399,8,FALSE))</f>
        <v/>
      </c>
      <c r="G47" s="163" t="str">
        <f>IF(ISERROR(VLOOKUP(CONCATENATE($B47,"lin"),'1 - Rat%_impacto'!$A$4:$H$399,5,FALSE)),"",VLOOKUP(CONCATENATE($B47,"lin"),'1 - Rat%_impacto'!$A$4:$H$399,5,FALSE))</f>
        <v/>
      </c>
      <c r="H47" s="163" t="str">
        <f>IF(ISERROR(VLOOKUP(CONCATENATE($B47,"lin"),'1 - Rat%_impacto'!$A$4:$H$399,8,FALSE)),"",VLOOKUP(CONCATENATE($B47,"lin"),'1 - Rat%_impacto'!$A$4:$H$399,8,FALSE))</f>
        <v/>
      </c>
      <c r="I47" s="163" t="str">
        <f>IF(ISERROR(VLOOKUP(CONCATENATE($B47,"col"),'1 - Rat%_impacto'!$A$4:$H$399,5,FALSE)),"",VLOOKUP(CONCATENATE($B47,"col"),'1 - Rat%_impacto'!$A$4:$H$399,5,FALSE))</f>
        <v/>
      </c>
      <c r="J47" s="163" t="str">
        <f>IF(ISERROR(VLOOKUP(CONCATENATE($B47,"col"),'1 - Rat%_impacto'!$A$4:$H$399,8,FALSE)),"",VLOOKUP(CONCATENATE($B47,"col"),'1 - Rat%_impacto'!$A$4:$H$399,8,FALSE))</f>
        <v/>
      </c>
      <c r="M47" s="41"/>
    </row>
    <row r="48" spans="1:13" x14ac:dyDescent="0.25">
      <c r="A48" s="55" t="str">
        <f>'4 - Tabela atual'!B49</f>
        <v>GLOBO COMUNIDADE</v>
      </c>
      <c r="B48" s="69" t="str">
        <f>VLOOKUP(A48,'2 - nomesprogramas'!$A$2:$B$266,2,FALSE)</f>
        <v>GLOBO COMUNIDADE</v>
      </c>
      <c r="C48" s="87">
        <f>IF(ISERROR(VLOOKUP(CONCATENATE($B48,"VIT"),'1 - Rat%_impacto'!$A$4:$H$399,5,FALSE)),"",VLOOKUP(CONCATENATE($B48,"VIT"),'1 - Rat%_impacto'!$A$4:$H$399,5,FALSE))</f>
        <v>11.69</v>
      </c>
      <c r="D48" s="87">
        <f>IF(ISERROR(VLOOKUP(CONCATENATE($B48,"VIT"),'1 - Rat%_impacto'!$A$4:$H$399,8,FALSE)),"",VLOOKUP(CONCATENATE($B48,"VIT"),'1 - Rat%_impacto'!$A$4:$H$399,8,FALSE))</f>
        <v>81542.161200000002</v>
      </c>
      <c r="E48" s="163" t="str">
        <f>IF(ISERROR(VLOOKUP(CONCATENATE($B48,"cac"),'1 - Rat%_impacto'!$A$4:$H$399,5,FALSE)),"",VLOOKUP(CONCATENATE($B48,"cac"),'1 - Rat%_impacto'!$A$4:$H$399,5,FALSE))</f>
        <v/>
      </c>
      <c r="F48" s="163" t="str">
        <f>IF(ISERROR(VLOOKUP(CONCATENATE($B48,"cac"),'1 - Rat%_impacto'!$A$4:$H$399,8,FALSE)),"",VLOOKUP(CONCATENATE($B48,"cac"),'1 - Rat%_impacto'!$A$4:$H$399,8,FALSE))</f>
        <v/>
      </c>
      <c r="G48" s="163" t="str">
        <f>IF(ISERROR(VLOOKUP(CONCATENATE($B48,"lin"),'1 - Rat%_impacto'!$A$4:$H$399,5,FALSE)),"",VLOOKUP(CONCATENATE($B48,"lin"),'1 - Rat%_impacto'!$A$4:$H$399,5,FALSE))</f>
        <v/>
      </c>
      <c r="H48" s="163" t="str">
        <f>IF(ISERROR(VLOOKUP(CONCATENATE($B48,"lin"),'1 - Rat%_impacto'!$A$4:$H$399,8,FALSE)),"",VLOOKUP(CONCATENATE($B48,"lin"),'1 - Rat%_impacto'!$A$4:$H$399,8,FALSE))</f>
        <v/>
      </c>
      <c r="I48" s="163" t="str">
        <f>IF(ISERROR(VLOOKUP(CONCATENATE($B48,"col"),'1 - Rat%_impacto'!$A$4:$H$399,5,FALSE)),"",VLOOKUP(CONCATENATE($B48,"col"),'1 - Rat%_impacto'!$A$4:$H$399,5,FALSE))</f>
        <v/>
      </c>
      <c r="J48" s="163" t="str">
        <f>IF(ISERROR(VLOOKUP(CONCATENATE($B48,"col"),'1 - Rat%_impacto'!$A$4:$H$399,8,FALSE)),"",VLOOKUP(CONCATENATE($B48,"col"),'1 - Rat%_impacto'!$A$4:$H$399,8,FALSE))</f>
        <v/>
      </c>
      <c r="M48" s="41"/>
    </row>
    <row r="49" spans="1:13" x14ac:dyDescent="0.25">
      <c r="A49" s="55" t="str">
        <f>'4 - Tabela atual'!B50</f>
        <v>P. EMPRESAS / G. NEGÓC.</v>
      </c>
      <c r="B49" s="69" t="str">
        <f>VLOOKUP(A49,'2 - nomesprogramas'!$A$2:$B$266,2,FALSE)</f>
        <v>P EMPRESAS G NEGOCIOS</v>
      </c>
      <c r="C49" s="87">
        <f>IF(ISERROR(VLOOKUP(CONCATENATE($B49,"VIT"),'1 - Rat%_impacto'!$A$4:$H$399,5,FALSE)),"",VLOOKUP(CONCATENATE($B49,"VIT"),'1 - Rat%_impacto'!$A$4:$H$399,5,FALSE))</f>
        <v>12.07</v>
      </c>
      <c r="D49" s="87">
        <f>IF(ISERROR(VLOOKUP(CONCATENATE($B49,"VIT"),'1 - Rat%_impacto'!$A$4:$H$399,8,FALSE)),"",VLOOKUP(CONCATENATE($B49,"VIT"),'1 - Rat%_impacto'!$A$4:$H$399,8,FALSE))</f>
        <v>115662.64</v>
      </c>
      <c r="E49" s="163" t="str">
        <f>IF(ISERROR(VLOOKUP(CONCATENATE($B49,"cac"),'1 - Rat%_impacto'!$A$4:$H$399,5,FALSE)),"",VLOOKUP(CONCATENATE($B49,"cac"),'1 - Rat%_impacto'!$A$4:$H$399,5,FALSE))</f>
        <v/>
      </c>
      <c r="F49" s="163" t="str">
        <f>IF(ISERROR(VLOOKUP(CONCATENATE($B49,"cac"),'1 - Rat%_impacto'!$A$4:$H$399,8,FALSE)),"",VLOOKUP(CONCATENATE($B49,"cac"),'1 - Rat%_impacto'!$A$4:$H$399,8,FALSE))</f>
        <v/>
      </c>
      <c r="G49" s="163" t="str">
        <f>IF(ISERROR(VLOOKUP(CONCATENATE($B49,"lin"),'1 - Rat%_impacto'!$A$4:$H$399,5,FALSE)),"",VLOOKUP(CONCATENATE($B49,"lin"),'1 - Rat%_impacto'!$A$4:$H$399,5,FALSE))</f>
        <v/>
      </c>
      <c r="H49" s="163" t="str">
        <f>IF(ISERROR(VLOOKUP(CONCATENATE($B49,"lin"),'1 - Rat%_impacto'!$A$4:$H$399,8,FALSE)),"",VLOOKUP(CONCATENATE($B49,"lin"),'1 - Rat%_impacto'!$A$4:$H$399,8,FALSE))</f>
        <v/>
      </c>
      <c r="I49" s="163" t="str">
        <f>IF(ISERROR(VLOOKUP(CONCATENATE($B49,"col"),'1 - Rat%_impacto'!$A$4:$H$399,5,FALSE)),"",VLOOKUP(CONCATENATE($B49,"col"),'1 - Rat%_impacto'!$A$4:$H$399,5,FALSE))</f>
        <v/>
      </c>
      <c r="J49" s="163" t="str">
        <f>IF(ISERROR(VLOOKUP(CONCATENATE($B49,"col"),'1 - Rat%_impacto'!$A$4:$H$399,8,FALSE)),"",VLOOKUP(CONCATENATE($B49,"col"),'1 - Rat%_impacto'!$A$4:$H$399,8,FALSE))</f>
        <v/>
      </c>
      <c r="M49" s="41"/>
    </row>
    <row r="50" spans="1:13" x14ac:dyDescent="0.25">
      <c r="A50" s="55" t="str">
        <f>'4 - Tabela atual'!B51</f>
        <v>GLOBO RURAL</v>
      </c>
      <c r="B50" s="69" t="str">
        <f>VLOOKUP(A50,'2 - nomesprogramas'!$A$2:$B$266,2,FALSE)</f>
        <v>GLOBO RURAL DM</v>
      </c>
      <c r="C50" s="87">
        <f>IF(ISERROR(VLOOKUP(CONCATENATE($B50,"VIT"),'1 - Rat%_impacto'!$A$4:$H$399,5,FALSE)),"",VLOOKUP(CONCATENATE($B50,"VIT"),'1 - Rat%_impacto'!$A$4:$H$399,5,FALSE))</f>
        <v>15.44</v>
      </c>
      <c r="D50" s="87">
        <f>IF(ISERROR(VLOOKUP(CONCATENATE($B50,"VIT"),'1 - Rat%_impacto'!$A$4:$H$399,8,FALSE)),"",VLOOKUP(CONCATENATE($B50,"VIT"),'1 - Rat%_impacto'!$A$4:$H$399,8,FALSE))</f>
        <v>152530.10650000002</v>
      </c>
      <c r="E50" s="163" t="str">
        <f>IF(ISERROR(VLOOKUP(CONCATENATE($B50,"cac"),'1 - Rat%_impacto'!$A$4:$H$399,5,FALSE)),"",VLOOKUP(CONCATENATE($B50,"cac"),'1 - Rat%_impacto'!$A$4:$H$399,5,FALSE))</f>
        <v/>
      </c>
      <c r="F50" s="163" t="str">
        <f>IF(ISERROR(VLOOKUP(CONCATENATE($B50,"cac"),'1 - Rat%_impacto'!$A$4:$H$399,8,FALSE)),"",VLOOKUP(CONCATENATE($B50,"cac"),'1 - Rat%_impacto'!$A$4:$H$399,8,FALSE))</f>
        <v/>
      </c>
      <c r="G50" s="163" t="str">
        <f>IF(ISERROR(VLOOKUP(CONCATENATE($B50,"lin"),'1 - Rat%_impacto'!$A$4:$H$399,5,FALSE)),"",VLOOKUP(CONCATENATE($B50,"lin"),'1 - Rat%_impacto'!$A$4:$H$399,5,FALSE))</f>
        <v/>
      </c>
      <c r="H50" s="163" t="str">
        <f>IF(ISERROR(VLOOKUP(CONCATENATE($B50,"lin"),'1 - Rat%_impacto'!$A$4:$H$399,8,FALSE)),"",VLOOKUP(CONCATENATE($B50,"lin"),'1 - Rat%_impacto'!$A$4:$H$399,8,FALSE))</f>
        <v/>
      </c>
      <c r="I50" s="163" t="str">
        <f>IF(ISERROR(VLOOKUP(CONCATENATE($B50,"col"),'1 - Rat%_impacto'!$A$4:$H$399,5,FALSE)),"",VLOOKUP(CONCATENATE($B50,"col"),'1 - Rat%_impacto'!$A$4:$H$399,5,FALSE))</f>
        <v/>
      </c>
      <c r="J50" s="163" t="str">
        <f>IF(ISERROR(VLOOKUP(CONCATENATE($B50,"col"),'1 - Rat%_impacto'!$A$4:$H$399,8,FALSE)),"",VLOOKUP(CONCATENATE($B50,"col"),'1 - Rat%_impacto'!$A$4:$H$399,8,FALSE))</f>
        <v/>
      </c>
      <c r="M50" s="41"/>
    </row>
    <row r="51" spans="1:13" x14ac:dyDescent="0.25">
      <c r="A51" s="55" t="str">
        <f>'4 - Tabela atual'!B52</f>
        <v>AUTO ESPORTE</v>
      </c>
      <c r="B51" s="69" t="str">
        <f>VLOOKUP(A51,'2 - nomesprogramas'!$A$2:$B$266,2,FALSE)</f>
        <v>AUTO ESPORTE</v>
      </c>
      <c r="C51" s="87">
        <f>IF(ISERROR(VLOOKUP(CONCATENATE($B51,"VIT"),'1 - Rat%_impacto'!$A$4:$H$399,5,FALSE)),"",VLOOKUP(CONCATENATE($B51,"VIT"),'1 - Rat%_impacto'!$A$4:$H$399,5,FALSE))</f>
        <v>14.99</v>
      </c>
      <c r="D51" s="87">
        <f>IF(ISERROR(VLOOKUP(CONCATENATE($B51,"VIT"),'1 - Rat%_impacto'!$A$4:$H$399,8,FALSE)),"",VLOOKUP(CONCATENATE($B51,"VIT"),'1 - Rat%_impacto'!$A$4:$H$399,8,FALSE))</f>
        <v>122746.9767</v>
      </c>
      <c r="E51" s="163" t="str">
        <f>IF(ISERROR(VLOOKUP(CONCATENATE($B51,"cac"),'1 - Rat%_impacto'!$A$4:$H$399,5,FALSE)),"",VLOOKUP(CONCATENATE($B51,"cac"),'1 - Rat%_impacto'!$A$4:$H$399,5,FALSE))</f>
        <v/>
      </c>
      <c r="F51" s="163" t="str">
        <f>IF(ISERROR(VLOOKUP(CONCATENATE($B51,"cac"),'1 - Rat%_impacto'!$A$4:$H$399,8,FALSE)),"",VLOOKUP(CONCATENATE($B51,"cac"),'1 - Rat%_impacto'!$A$4:$H$399,8,FALSE))</f>
        <v/>
      </c>
      <c r="G51" s="163" t="str">
        <f>IF(ISERROR(VLOOKUP(CONCATENATE($B51,"lin"),'1 - Rat%_impacto'!$A$4:$H$399,5,FALSE)),"",VLOOKUP(CONCATENATE($B51,"lin"),'1 - Rat%_impacto'!$A$4:$H$399,5,FALSE))</f>
        <v/>
      </c>
      <c r="H51" s="163" t="str">
        <f>IF(ISERROR(VLOOKUP(CONCATENATE($B51,"lin"),'1 - Rat%_impacto'!$A$4:$H$399,8,FALSE)),"",VLOOKUP(CONCATENATE($B51,"lin"),'1 - Rat%_impacto'!$A$4:$H$399,8,FALSE))</f>
        <v/>
      </c>
      <c r="I51" s="163" t="str">
        <f>IF(ISERROR(VLOOKUP(CONCATENATE($B51,"col"),'1 - Rat%_impacto'!$A$4:$H$399,5,FALSE)),"",VLOOKUP(CONCATENATE($B51,"col"),'1 - Rat%_impacto'!$A$4:$H$399,5,FALSE))</f>
        <v/>
      </c>
      <c r="J51" s="163" t="str">
        <f>IF(ISERROR(VLOOKUP(CONCATENATE($B51,"col"),'1 - Rat%_impacto'!$A$4:$H$399,8,FALSE)),"",VLOOKUP(CONCATENATE($B51,"col"),'1 - Rat%_impacto'!$A$4:$H$399,8,FALSE))</f>
        <v/>
      </c>
      <c r="M51" s="41"/>
    </row>
    <row r="52" spans="1:13" x14ac:dyDescent="0.25">
      <c r="A52" s="55" t="str">
        <f>'4 - Tabela atual'!B53</f>
        <v>ESPORTE ESPETACULAR</v>
      </c>
      <c r="B52" s="69" t="str">
        <f>VLOOKUP(A52,'2 - nomesprogramas'!$A$2:$B$266,2,FALSE)</f>
        <v>ESPORTE ESPETACULAR</v>
      </c>
      <c r="C52" s="87">
        <f>IF(ISERROR(VLOOKUP(CONCATENATE($B52,"VIT"),'1 - Rat%_impacto'!$A$4:$H$399,5,FALSE)),"",VLOOKUP(CONCATENATE($B52,"VIT"),'1 - Rat%_impacto'!$A$4:$H$399,5,FALSE))</f>
        <v>19.21</v>
      </c>
      <c r="D52" s="87">
        <f>IF(ISERROR(VLOOKUP(CONCATENATE($B52,"VIT"),'1 - Rat%_impacto'!$A$4:$H$399,8,FALSE)),"",VLOOKUP(CONCATENATE($B52,"VIT"),'1 - Rat%_impacto'!$A$4:$H$399,8,FALSE))</f>
        <v>261686.72300000003</v>
      </c>
      <c r="E52" s="163" t="str">
        <f>IF(ISERROR(VLOOKUP(CONCATENATE($B52,"cac"),'1 - Rat%_impacto'!$A$4:$H$399,5,FALSE)),"",VLOOKUP(CONCATENATE($B52,"cac"),'1 - Rat%_impacto'!$A$4:$H$399,5,FALSE))</f>
        <v/>
      </c>
      <c r="F52" s="163" t="str">
        <f>IF(ISERROR(VLOOKUP(CONCATENATE($B52,"cac"),'1 - Rat%_impacto'!$A$4:$H$399,8,FALSE)),"",VLOOKUP(CONCATENATE($B52,"cac"),'1 - Rat%_impacto'!$A$4:$H$399,8,FALSE))</f>
        <v/>
      </c>
      <c r="G52" s="163" t="str">
        <f>IF(ISERROR(VLOOKUP(CONCATENATE($B52,"lin"),'1 - Rat%_impacto'!$A$4:$H$399,5,FALSE)),"",VLOOKUP(CONCATENATE($B52,"lin"),'1 - Rat%_impacto'!$A$4:$H$399,5,FALSE))</f>
        <v/>
      </c>
      <c r="H52" s="163" t="str">
        <f>IF(ISERROR(VLOOKUP(CONCATENATE($B52,"lin"),'1 - Rat%_impacto'!$A$4:$H$399,8,FALSE)),"",VLOOKUP(CONCATENATE($B52,"lin"),'1 - Rat%_impacto'!$A$4:$H$399,8,FALSE))</f>
        <v/>
      </c>
      <c r="I52" s="163" t="str">
        <f>IF(ISERROR(VLOOKUP(CONCATENATE($B52,"col"),'1 - Rat%_impacto'!$A$4:$H$399,5,FALSE)),"",VLOOKUP(CONCATENATE($B52,"col"),'1 - Rat%_impacto'!$A$4:$H$399,5,FALSE))</f>
        <v/>
      </c>
      <c r="J52" s="163" t="str">
        <f>IF(ISERROR(VLOOKUP(CONCATENATE($B52,"col"),'1 - Rat%_impacto'!$A$4:$H$399,8,FALSE)),"",VLOOKUP(CONCATENATE($B52,"col"),'1 - Rat%_impacto'!$A$4:$H$399,8,FALSE))</f>
        <v/>
      </c>
      <c r="M52" s="41"/>
    </row>
    <row r="53" spans="1:13" x14ac:dyDescent="0.25">
      <c r="A53" s="55" t="str">
        <f>'4 - Tabela atual'!B54</f>
        <v>SHOW DE DOMINGO VESP.</v>
      </c>
      <c r="B53" s="69" t="str">
        <f>VLOOKUP(A53,'2 - nomesprogramas'!$A$2:$B$266,2,FALSE)</f>
        <v>THE VOICE KIDS</v>
      </c>
      <c r="C53" s="87">
        <f>IF(ISERROR(VLOOKUP(CONCATENATE($B53,"VIT"),'1 - Rat%_impacto'!$A$4:$H$399,5,FALSE)),"",VLOOKUP(CONCATENATE($B53,"VIT"),'1 - Rat%_impacto'!$A$4:$H$399,5,FALSE))</f>
        <v>26.57</v>
      </c>
      <c r="D53" s="87">
        <f>IF(ISERROR(VLOOKUP(CONCATENATE($B53,"VIT"),'1 - Rat%_impacto'!$A$4:$H$399,8,FALSE)),"",VLOOKUP(CONCATENATE($B53,"VIT"),'1 - Rat%_impacto'!$A$4:$H$399,8,FALSE))</f>
        <v>263855.39750000002</v>
      </c>
      <c r="E53" s="163" t="str">
        <f>IF(ISERROR(VLOOKUP(CONCATENATE($B53,"cac"),'1 - Rat%_impacto'!$A$4:$H$399,5,FALSE)),"",VLOOKUP(CONCATENATE($B53,"cac"),'1 - Rat%_impacto'!$A$4:$H$399,5,FALSE))</f>
        <v/>
      </c>
      <c r="F53" s="163" t="str">
        <f>IF(ISERROR(VLOOKUP(CONCATENATE($B53,"cac"),'1 - Rat%_impacto'!$A$4:$H$399,8,FALSE)),"",VLOOKUP(CONCATENATE($B53,"cac"),'1 - Rat%_impacto'!$A$4:$H$399,8,FALSE))</f>
        <v/>
      </c>
      <c r="G53" s="163" t="str">
        <f>IF(ISERROR(VLOOKUP(CONCATENATE($B53,"lin"),'1 - Rat%_impacto'!$A$4:$H$399,5,FALSE)),"",VLOOKUP(CONCATENATE($B53,"lin"),'1 - Rat%_impacto'!$A$4:$H$399,5,FALSE))</f>
        <v/>
      </c>
      <c r="H53" s="163" t="str">
        <f>IF(ISERROR(VLOOKUP(CONCATENATE($B53,"lin"),'1 - Rat%_impacto'!$A$4:$H$399,8,FALSE)),"",VLOOKUP(CONCATENATE($B53,"lin"),'1 - Rat%_impacto'!$A$4:$H$399,8,FALSE))</f>
        <v/>
      </c>
      <c r="I53" s="163" t="str">
        <f>IF(ISERROR(VLOOKUP(CONCATENATE($B53,"col"),'1 - Rat%_impacto'!$A$4:$H$399,5,FALSE)),"",VLOOKUP(CONCATENATE($B53,"col"),'1 - Rat%_impacto'!$A$4:$H$399,5,FALSE))</f>
        <v/>
      </c>
      <c r="J53" s="163" t="str">
        <f>IF(ISERROR(VLOOKUP(CONCATENATE($B53,"col"),'1 - Rat%_impacto'!$A$4:$H$399,8,FALSE)),"",VLOOKUP(CONCATENATE($B53,"col"),'1 - Rat%_impacto'!$A$4:$H$399,8,FALSE))</f>
        <v/>
      </c>
      <c r="M53" s="41"/>
    </row>
    <row r="54" spans="1:13" x14ac:dyDescent="0.25">
      <c r="A54" s="55" t="str">
        <f>'4 - Tabela atual'!B55</f>
        <v>TEMPERATURA MÁXIMA</v>
      </c>
      <c r="B54" s="69" t="str">
        <f>VLOOKUP(A54,'2 - nomesprogramas'!$A$2:$B$266,2,FALSE)</f>
        <v>TEMPERATURA MAXIMA</v>
      </c>
      <c r="C54" s="87">
        <f>IF(ISERROR(VLOOKUP(CONCATENATE($B54,"VIT"),'1 - Rat%_impacto'!$A$4:$H$399,5,FALSE)),"",VLOOKUP(CONCATENATE($B54,"VIT"),'1 - Rat%_impacto'!$A$4:$H$399,5,FALSE))</f>
        <v>23.67</v>
      </c>
      <c r="D54" s="87">
        <f>IF(ISERROR(VLOOKUP(CONCATENATE($B54,"VIT"),'1 - Rat%_impacto'!$A$4:$H$399,8,FALSE)),"",VLOOKUP(CONCATENATE($B54,"VIT"),'1 - Rat%_impacto'!$A$4:$H$399,8,FALSE))</f>
        <v>212963.83590000003</v>
      </c>
      <c r="E54" s="163" t="str">
        <f>IF(ISERROR(VLOOKUP(CONCATENATE($B54,"cac"),'1 - Rat%_impacto'!$A$4:$H$399,5,FALSE)),"",VLOOKUP(CONCATENATE($B54,"cac"),'1 - Rat%_impacto'!$A$4:$H$399,5,FALSE))</f>
        <v/>
      </c>
      <c r="F54" s="163" t="str">
        <f>IF(ISERROR(VLOOKUP(CONCATENATE($B54,"cac"),'1 - Rat%_impacto'!$A$4:$H$399,8,FALSE)),"",VLOOKUP(CONCATENATE($B54,"cac"),'1 - Rat%_impacto'!$A$4:$H$399,8,FALSE))</f>
        <v/>
      </c>
      <c r="G54" s="163" t="str">
        <f>IF(ISERROR(VLOOKUP(CONCATENATE($B54,"lin"),'1 - Rat%_impacto'!$A$4:$H$399,5,FALSE)),"",VLOOKUP(CONCATENATE($B54,"lin"),'1 - Rat%_impacto'!$A$4:$H$399,5,FALSE))</f>
        <v/>
      </c>
      <c r="H54" s="163" t="str">
        <f>IF(ISERROR(VLOOKUP(CONCATENATE($B54,"lin"),'1 - Rat%_impacto'!$A$4:$H$399,8,FALSE)),"",VLOOKUP(CONCATENATE($B54,"lin"),'1 - Rat%_impacto'!$A$4:$H$399,8,FALSE))</f>
        <v/>
      </c>
      <c r="I54" s="163" t="str">
        <f>IF(ISERROR(VLOOKUP(CONCATENATE($B54,"col"),'1 - Rat%_impacto'!$A$4:$H$399,5,FALSE)),"",VLOOKUP(CONCATENATE($B54,"col"),'1 - Rat%_impacto'!$A$4:$H$399,5,FALSE))</f>
        <v/>
      </c>
      <c r="J54" s="163" t="str">
        <f>IF(ISERROR(VLOOKUP(CONCATENATE($B54,"col"),'1 - Rat%_impacto'!$A$4:$H$399,8,FALSE)),"",VLOOKUP(CONCATENATE($B54,"col"),'1 - Rat%_impacto'!$A$4:$H$399,8,FALSE))</f>
        <v/>
      </c>
      <c r="M54" s="41"/>
    </row>
    <row r="55" spans="1:13" x14ac:dyDescent="0.25">
      <c r="A55" s="55" t="str">
        <f>'4 - Tabela atual'!B56</f>
        <v>FUTEBOL (DOM.)</v>
      </c>
      <c r="B55" s="69" t="str">
        <f>VLOOKUP(A55,'2 - nomesprogramas'!$A$2:$B$266,2,FALSE)</f>
        <v>FUTEBOL REGIONAL VES</v>
      </c>
      <c r="C55" s="87">
        <f>IF(ISERROR(VLOOKUP(CONCATENATE($B55,"VIT"),'1 - Rat%_impacto'!$A$4:$H$399,5,FALSE)),"",VLOOKUP(CONCATENATE($B55,"VIT"),'1 - Rat%_impacto'!$A$4:$H$399,5,FALSE))</f>
        <v>38.19</v>
      </c>
      <c r="D55" s="87">
        <f>IF(ISERROR(VLOOKUP(CONCATENATE($B55,"VIT"),'1 - Rat%_impacto'!$A$4:$H$399,8,FALSE)),"",VLOOKUP(CONCATENATE($B55,"VIT"),'1 - Rat%_impacto'!$A$4:$H$399,8,FALSE))</f>
        <v>454554.1752</v>
      </c>
      <c r="E55" s="163" t="str">
        <f>IF(ISERROR(VLOOKUP(CONCATENATE($B55,"cac"),'1 - Rat%_impacto'!$A$4:$H$399,5,FALSE)),"",VLOOKUP(CONCATENATE($B55,"cac"),'1 - Rat%_impacto'!$A$4:$H$399,5,FALSE))</f>
        <v/>
      </c>
      <c r="F55" s="163" t="str">
        <f>IF(ISERROR(VLOOKUP(CONCATENATE($B55,"cac"),'1 - Rat%_impacto'!$A$4:$H$399,8,FALSE)),"",VLOOKUP(CONCATENATE($B55,"cac"),'1 - Rat%_impacto'!$A$4:$H$399,8,FALSE))</f>
        <v/>
      </c>
      <c r="G55" s="163" t="str">
        <f>IF(ISERROR(VLOOKUP(CONCATENATE($B55,"lin"),'1 - Rat%_impacto'!$A$4:$H$399,5,FALSE)),"",VLOOKUP(CONCATENATE($B55,"lin"),'1 - Rat%_impacto'!$A$4:$H$399,5,FALSE))</f>
        <v/>
      </c>
      <c r="H55" s="163" t="str">
        <f>IF(ISERROR(VLOOKUP(CONCATENATE($B55,"lin"),'1 - Rat%_impacto'!$A$4:$H$399,8,FALSE)),"",VLOOKUP(CONCATENATE($B55,"lin"),'1 - Rat%_impacto'!$A$4:$H$399,8,FALSE))</f>
        <v/>
      </c>
      <c r="I55" s="163" t="str">
        <f>IF(ISERROR(VLOOKUP(CONCATENATE($B55,"col"),'1 - Rat%_impacto'!$A$4:$H$399,5,FALSE)),"",VLOOKUP(CONCATENATE($B55,"col"),'1 - Rat%_impacto'!$A$4:$H$399,5,FALSE))</f>
        <v/>
      </c>
      <c r="J55" s="163" t="str">
        <f>IF(ISERROR(VLOOKUP(CONCATENATE($B55,"col"),'1 - Rat%_impacto'!$A$4:$H$399,8,FALSE)),"",VLOOKUP(CONCATENATE($B55,"col"),'1 - Rat%_impacto'!$A$4:$H$399,8,FALSE))</f>
        <v/>
      </c>
      <c r="M55" s="41"/>
    </row>
    <row r="56" spans="1:13" x14ac:dyDescent="0.25">
      <c r="A56" s="55" t="str">
        <f>'4 - Tabela atual'!B57</f>
        <v>DOMINGÃO DO FAUSTÃO</v>
      </c>
      <c r="B56" s="69" t="str">
        <f>VLOOKUP(A56,'2 - nomesprogramas'!$A$2:$B$266,2,FALSE)</f>
        <v>DOMINGAO DO FAUSTAO</v>
      </c>
      <c r="C56" s="87">
        <f>IF(ISERROR(VLOOKUP(CONCATENATE($B56,"VIT"),'1 - Rat%_impacto'!$A$4:$H$399,5,FALSE)),"",VLOOKUP(CONCATENATE($B56,"VIT"),'1 - Rat%_impacto'!$A$4:$H$399,5,FALSE))</f>
        <v>32.26</v>
      </c>
      <c r="D56" s="87">
        <f>IF(ISERROR(VLOOKUP(CONCATENATE($B56,"VIT"),'1 - Rat%_impacto'!$A$4:$H$399,8,FALSE)),"",VLOOKUP(CONCATENATE($B56,"VIT"),'1 - Rat%_impacto'!$A$4:$H$399,8,FALSE))</f>
        <v>428385.50290000002</v>
      </c>
      <c r="E56" s="163" t="str">
        <f>IF(ISERROR(VLOOKUP(CONCATENATE($B56,"cac"),'1 - Rat%_impacto'!$A$4:$H$399,5,FALSE)),"",VLOOKUP(CONCATENATE($B56,"cac"),'1 - Rat%_impacto'!$A$4:$H$399,5,FALSE))</f>
        <v/>
      </c>
      <c r="F56" s="163" t="str">
        <f>IF(ISERROR(VLOOKUP(CONCATENATE($B56,"cac"),'1 - Rat%_impacto'!$A$4:$H$399,8,FALSE)),"",VLOOKUP(CONCATENATE($B56,"cac"),'1 - Rat%_impacto'!$A$4:$H$399,8,FALSE))</f>
        <v/>
      </c>
      <c r="G56" s="163" t="str">
        <f>IF(ISERROR(VLOOKUP(CONCATENATE($B56,"lin"),'1 - Rat%_impacto'!$A$4:$H$399,5,FALSE)),"",VLOOKUP(CONCATENATE($B56,"lin"),'1 - Rat%_impacto'!$A$4:$H$399,5,FALSE))</f>
        <v/>
      </c>
      <c r="H56" s="163" t="str">
        <f>IF(ISERROR(VLOOKUP(CONCATENATE($B56,"lin"),'1 - Rat%_impacto'!$A$4:$H$399,8,FALSE)),"",VLOOKUP(CONCATENATE($B56,"lin"),'1 - Rat%_impacto'!$A$4:$H$399,8,FALSE))</f>
        <v/>
      </c>
      <c r="I56" s="163" t="str">
        <f>IF(ISERROR(VLOOKUP(CONCATENATE($B56,"col"),'1 - Rat%_impacto'!$A$4:$H$399,5,FALSE)),"",VLOOKUP(CONCATENATE($B56,"col"),'1 - Rat%_impacto'!$A$4:$H$399,5,FALSE))</f>
        <v/>
      </c>
      <c r="J56" s="163" t="str">
        <f>IF(ISERROR(VLOOKUP(CONCATENATE($B56,"col"),'1 - Rat%_impacto'!$A$4:$H$399,8,FALSE)),"",VLOOKUP(CONCATENATE($B56,"col"),'1 - Rat%_impacto'!$A$4:$H$399,8,FALSE))</f>
        <v/>
      </c>
      <c r="M56" s="41"/>
    </row>
    <row r="57" spans="1:13" x14ac:dyDescent="0.25">
      <c r="A57" s="55" t="str">
        <f>'4 - Tabela atual'!B58</f>
        <v>FANTÁSTICO</v>
      </c>
      <c r="B57" s="69" t="str">
        <f>VLOOKUP(A57,'2 - nomesprogramas'!$A$2:$B$266,2,FALSE)</f>
        <v>FANTASTICO</v>
      </c>
      <c r="C57" s="87">
        <f>IF(ISERROR(VLOOKUP(CONCATENATE($B57,"VIT"),'1 - Rat%_impacto'!$A$4:$H$399,5,FALSE)),"",VLOOKUP(CONCATENATE($B57,"VIT"),'1 - Rat%_impacto'!$A$4:$H$399,5,FALSE))</f>
        <v>31.34</v>
      </c>
      <c r="D57" s="87">
        <f>IF(ISERROR(VLOOKUP(CONCATENATE($B57,"VIT"),'1 - Rat%_impacto'!$A$4:$H$399,8,FALSE)),"",VLOOKUP(CONCATENATE($B57,"VIT"),'1 - Rat%_impacto'!$A$4:$H$399,8,FALSE))</f>
        <v>345252.9804</v>
      </c>
      <c r="E57" s="163" t="str">
        <f>IF(ISERROR(VLOOKUP(CONCATENATE($B57,"cac"),'1 - Rat%_impacto'!$A$4:$H$399,5,FALSE)),"",VLOOKUP(CONCATENATE($B57,"cac"),'1 - Rat%_impacto'!$A$4:$H$399,5,FALSE))</f>
        <v/>
      </c>
      <c r="F57" s="163" t="str">
        <f>IF(ISERROR(VLOOKUP(CONCATENATE($B57,"cac"),'1 - Rat%_impacto'!$A$4:$H$399,8,FALSE)),"",VLOOKUP(CONCATENATE($B57,"cac"),'1 - Rat%_impacto'!$A$4:$H$399,8,FALSE))</f>
        <v/>
      </c>
      <c r="G57" s="163" t="str">
        <f>IF(ISERROR(VLOOKUP(CONCATENATE($B57,"lin"),'1 - Rat%_impacto'!$A$4:$H$399,5,FALSE)),"",VLOOKUP(CONCATENATE($B57,"lin"),'1 - Rat%_impacto'!$A$4:$H$399,5,FALSE))</f>
        <v/>
      </c>
      <c r="H57" s="163" t="str">
        <f>IF(ISERROR(VLOOKUP(CONCATENATE($B57,"lin"),'1 - Rat%_impacto'!$A$4:$H$399,8,FALSE)),"",VLOOKUP(CONCATENATE($B57,"lin"),'1 - Rat%_impacto'!$A$4:$H$399,8,FALSE))</f>
        <v/>
      </c>
      <c r="I57" s="163" t="str">
        <f>IF(ISERROR(VLOOKUP(CONCATENATE($B57,"col"),'1 - Rat%_impacto'!$A$4:$H$399,5,FALSE)),"",VLOOKUP(CONCATENATE($B57,"col"),'1 - Rat%_impacto'!$A$4:$H$399,5,FALSE))</f>
        <v/>
      </c>
      <c r="J57" s="163" t="str">
        <f>IF(ISERROR(VLOOKUP(CONCATENATE($B57,"col"),'1 - Rat%_impacto'!$A$4:$H$399,8,FALSE)),"",VLOOKUP(CONCATENATE($B57,"col"),'1 - Rat%_impacto'!$A$4:$H$399,8,FALSE))</f>
        <v/>
      </c>
      <c r="M57" s="41"/>
    </row>
    <row r="58" spans="1:13" x14ac:dyDescent="0.25">
      <c r="A58" s="55" t="str">
        <f>'4 - Tabela atual'!B59</f>
        <v>SHOW DE DOMINGO NOT.</v>
      </c>
      <c r="B58" s="69" t="e">
        <f>VLOOKUP(A58,'2 - nomesprogramas'!$A$2:$B$266,2,FALSE)</f>
        <v>#N/A</v>
      </c>
      <c r="C58" s="87" t="str">
        <f>IF(ISERROR(VLOOKUP(CONCATENATE($B58,"VIT"),'1 - Rat%_impacto'!$A$4:$H$399,5,FALSE)),"",VLOOKUP(CONCATENATE($B58,"VIT"),'1 - Rat%_impacto'!$A$4:$H$399,5,FALSE))</f>
        <v/>
      </c>
      <c r="D58" s="87" t="str">
        <f>IF(ISERROR(VLOOKUP(CONCATENATE($B58,"VIT"),'1 - Rat%_impacto'!$A$4:$H$399,8,FALSE)),"",VLOOKUP(CONCATENATE($B58,"VIT"),'1 - Rat%_impacto'!$A$4:$H$399,8,FALSE))</f>
        <v/>
      </c>
      <c r="E58" s="163" t="str">
        <f>IF(ISERROR(VLOOKUP(CONCATENATE($B58,"cac"),'1 - Rat%_impacto'!$A$4:$H$399,5,FALSE)),"",VLOOKUP(CONCATENATE($B58,"cac"),'1 - Rat%_impacto'!$A$4:$H$399,5,FALSE))</f>
        <v/>
      </c>
      <c r="F58" s="163" t="str">
        <f>IF(ISERROR(VLOOKUP(CONCATENATE($B58,"cac"),'1 - Rat%_impacto'!$A$4:$H$399,8,FALSE)),"",VLOOKUP(CONCATENATE($B58,"cac"),'1 - Rat%_impacto'!$A$4:$H$399,8,FALSE))</f>
        <v/>
      </c>
      <c r="G58" s="163" t="str">
        <f>IF(ISERROR(VLOOKUP(CONCATENATE($B58,"lin"),'1 - Rat%_impacto'!$A$4:$H$399,5,FALSE)),"",VLOOKUP(CONCATENATE($B58,"lin"),'1 - Rat%_impacto'!$A$4:$H$399,5,FALSE))</f>
        <v/>
      </c>
      <c r="H58" s="163" t="str">
        <f>IF(ISERROR(VLOOKUP(CONCATENATE($B58,"lin"),'1 - Rat%_impacto'!$A$4:$H$399,8,FALSE)),"",VLOOKUP(CONCATENATE($B58,"lin"),'1 - Rat%_impacto'!$A$4:$H$399,8,FALSE))</f>
        <v/>
      </c>
      <c r="I58" s="163" t="str">
        <f>IF(ISERROR(VLOOKUP(CONCATENATE($B58,"col"),'1 - Rat%_impacto'!$A$4:$H$399,5,FALSE)),"",VLOOKUP(CONCATENATE($B58,"col"),'1 - Rat%_impacto'!$A$4:$H$399,5,FALSE))</f>
        <v/>
      </c>
      <c r="J58" s="163" t="str">
        <f>IF(ISERROR(VLOOKUP(CONCATENATE($B58,"col"),'1 - Rat%_impacto'!$A$4:$H$399,8,FALSE)),"",VLOOKUP(CONCATENATE($B58,"col"),'1 - Rat%_impacto'!$A$4:$H$399,8,FALSE))</f>
        <v/>
      </c>
      <c r="M58" s="41"/>
    </row>
    <row r="59" spans="1:13" x14ac:dyDescent="0.25">
      <c r="A59" s="55" t="str">
        <f>'4 - Tabela atual'!B60</f>
        <v>DOMINGO MAIOR</v>
      </c>
      <c r="B59" s="69" t="str">
        <f>VLOOKUP(A59,'2 - nomesprogramas'!$A$2:$B$266,2,FALSE)</f>
        <v>DOMINGO MAIOR</v>
      </c>
      <c r="C59" s="87">
        <f>IF(ISERROR(VLOOKUP(CONCATENATE($B59,"VIT"),'1 - Rat%_impacto'!$A$4:$H$399,5,FALSE)),"",VLOOKUP(CONCATENATE($B59,"VIT"),'1 - Rat%_impacto'!$A$4:$H$399,5,FALSE))</f>
        <v>8</v>
      </c>
      <c r="D59" s="87">
        <f>IF(ISERROR(VLOOKUP(CONCATENATE($B59,"VIT"),'1 - Rat%_impacto'!$A$4:$H$399,8,FALSE)),"",VLOOKUP(CONCATENATE($B59,"VIT"),'1 - Rat%_impacto'!$A$4:$H$399,8,FALSE))</f>
        <v>150795.16690000001</v>
      </c>
      <c r="E59" s="163" t="str">
        <f>IF(ISERROR(VLOOKUP(CONCATENATE($B59,"cac"),'1 - Rat%_impacto'!$A$4:$H$399,5,FALSE)),"",VLOOKUP(CONCATENATE($B59,"cac"),'1 - Rat%_impacto'!$A$4:$H$399,5,FALSE))</f>
        <v/>
      </c>
      <c r="F59" s="163" t="str">
        <f>IF(ISERROR(VLOOKUP(CONCATENATE($B59,"cac"),'1 - Rat%_impacto'!$A$4:$H$399,8,FALSE)),"",VLOOKUP(CONCATENATE($B59,"cac"),'1 - Rat%_impacto'!$A$4:$H$399,8,FALSE))</f>
        <v/>
      </c>
      <c r="G59" s="163" t="str">
        <f>IF(ISERROR(VLOOKUP(CONCATENATE($B59,"lin"),'1 - Rat%_impacto'!$A$4:$H$399,5,FALSE)),"",VLOOKUP(CONCATENATE($B59,"lin"),'1 - Rat%_impacto'!$A$4:$H$399,5,FALSE))</f>
        <v/>
      </c>
      <c r="H59" s="163" t="str">
        <f>IF(ISERROR(VLOOKUP(CONCATENATE($B59,"lin"),'1 - Rat%_impacto'!$A$4:$H$399,8,FALSE)),"",VLOOKUP(CONCATENATE($B59,"lin"),'1 - Rat%_impacto'!$A$4:$H$399,8,FALSE))</f>
        <v/>
      </c>
      <c r="I59" s="163" t="str">
        <f>IF(ISERROR(VLOOKUP(CONCATENATE($B59,"col"),'1 - Rat%_impacto'!$A$4:$H$399,5,FALSE)),"",VLOOKUP(CONCATENATE($B59,"col"),'1 - Rat%_impacto'!$A$4:$H$399,5,FALSE))</f>
        <v/>
      </c>
      <c r="J59" s="163" t="str">
        <f>IF(ISERROR(VLOOKUP(CONCATENATE($B59,"col"),'1 - Rat%_impacto'!$A$4:$H$399,8,FALSE)),"",VLOOKUP(CONCATENATE($B59,"col"),'1 - Rat%_impacto'!$A$4:$H$399,8,FALSE))</f>
        <v/>
      </c>
      <c r="M59" s="41"/>
    </row>
    <row r="60" spans="1:13" x14ac:dyDescent="0.25">
      <c r="A60" s="55" t="str">
        <f>'4 - Tabela atual'!B61</f>
        <v>BIG BROTHER BRASIL</v>
      </c>
      <c r="B60" s="69" t="str">
        <f>VLOOKUP(A60,'2 - nomesprogramas'!$A$2:$B$266,2,FALSE)</f>
        <v>BIG BROTHER BRASIL</v>
      </c>
      <c r="C60" s="87">
        <f>IF(ISERROR(VLOOKUP(CONCATENATE($B60,"VIT"),'1 - Rat%_impacto'!$A$4:$H$399,5,FALSE)),"",VLOOKUP(CONCATENATE($B60,"VIT"),'1 - Rat%_impacto'!$A$4:$H$399,5,FALSE))</f>
        <v>28.34</v>
      </c>
      <c r="D60" s="87">
        <f>IF(ISERROR(VLOOKUP(CONCATENATE($B60,"VIT"),'1 - Rat%_impacto'!$A$4:$H$399,8,FALSE)),"",VLOOKUP(CONCATENATE($B60,"VIT"),'1 - Rat%_impacto'!$A$4:$H$399,8,FALSE))</f>
        <v>324578.28350000002</v>
      </c>
      <c r="E60" s="163" t="str">
        <f>IF(ISERROR(VLOOKUP(CONCATENATE($B60,"cac"),'1 - Rat%_impacto'!$A$4:$H$399,5,FALSE)),"",VLOOKUP(CONCATENATE($B60,"cac"),'1 - Rat%_impacto'!$A$4:$H$399,5,FALSE))</f>
        <v/>
      </c>
      <c r="F60" s="163" t="str">
        <f>IF(ISERROR(VLOOKUP(CONCATENATE($B60,"cac"),'1 - Rat%_impacto'!$A$4:$H$399,8,FALSE)),"",VLOOKUP(CONCATENATE($B60,"cac"),'1 - Rat%_impacto'!$A$4:$H$399,8,FALSE))</f>
        <v/>
      </c>
      <c r="G60" s="163" t="str">
        <f>IF(ISERROR(VLOOKUP(CONCATENATE($B60,"lin"),'1 - Rat%_impacto'!$A$4:$H$399,5,FALSE)),"",VLOOKUP(CONCATENATE($B60,"lin"),'1 - Rat%_impacto'!$A$4:$H$399,5,FALSE))</f>
        <v/>
      </c>
      <c r="H60" s="163" t="str">
        <f>IF(ISERROR(VLOOKUP(CONCATENATE($B60,"lin"),'1 - Rat%_impacto'!$A$4:$H$399,8,FALSE)),"",VLOOKUP(CONCATENATE($B60,"lin"),'1 - Rat%_impacto'!$A$4:$H$399,8,FALSE))</f>
        <v/>
      </c>
      <c r="I60" s="163" t="str">
        <f>IF(ISERROR(VLOOKUP(CONCATENATE($B60,"col"),'1 - Rat%_impacto'!$A$4:$H$399,5,FALSE)),"",VLOOKUP(CONCATENATE($B60,"col"),'1 - Rat%_impacto'!$A$4:$H$399,5,FALSE))</f>
        <v/>
      </c>
      <c r="J60" s="163" t="str">
        <f>IF(ISERROR(VLOOKUP(CONCATENATE($B60,"col"),'1 - Rat%_impacto'!$A$4:$H$399,8,FALSE)),"",VLOOKUP(CONCATENATE($B60,"col"),'1 - Rat%_impacto'!$A$4:$H$399,8,FALSE))</f>
        <v/>
      </c>
      <c r="M60" s="41"/>
    </row>
    <row r="61" spans="1:13" x14ac:dyDescent="0.25">
      <c r="A61" s="55" t="str">
        <f>'4 - Tabela atual'!B62</f>
        <v>EMPREENDER</v>
      </c>
      <c r="B61" s="69" t="str">
        <f>VLOOKUP(A61,'2 - nomesprogramas'!$A$2:$B$266,2,FALSE)</f>
        <v>EMPREENDER</v>
      </c>
      <c r="C61" s="87">
        <f>IF(ISERROR(VLOOKUP(CONCATENATE($B61,"VIT"),'1 - Rat%_impacto'!$A$4:$H$399,5,FALSE)),"",VLOOKUP(CONCATENATE($B61,"VIT"),'1 - Rat%_impacto'!$A$4:$H$399,5,FALSE))</f>
        <v>8.7799999999999994</v>
      </c>
      <c r="D61" s="87">
        <f>IF(ISERROR(VLOOKUP(CONCATENATE($B61,"VIT"),'1 - Rat%_impacto'!$A$4:$H$399,8,FALSE)),"",VLOOKUP(CONCATENATE($B61,"VIT"),'1 - Rat%_impacto'!$A$4:$H$399,8,FALSE))</f>
        <v>52048.188000000009</v>
      </c>
      <c r="E61" s="163" t="str">
        <f>IF(ISERROR(VLOOKUP(CONCATENATE($B61,"cac"),'1 - Rat%_impacto'!$A$4:$H$399,5,FALSE)),"",VLOOKUP(CONCATENATE($B61,"cac"),'1 - Rat%_impacto'!$A$4:$H$399,5,FALSE))</f>
        <v/>
      </c>
      <c r="F61" s="163" t="str">
        <f>IF(ISERROR(VLOOKUP(CONCATENATE($B61,"cac"),'1 - Rat%_impacto'!$A$4:$H$399,8,FALSE)),"",VLOOKUP(CONCATENATE($B61,"cac"),'1 - Rat%_impacto'!$A$4:$H$399,8,FALSE))</f>
        <v/>
      </c>
      <c r="G61" s="163" t="str">
        <f>IF(ISERROR(VLOOKUP(CONCATENATE($B61,"lin"),'1 - Rat%_impacto'!$A$4:$H$399,5,FALSE)),"",VLOOKUP(CONCATENATE($B61,"lin"),'1 - Rat%_impacto'!$A$4:$H$399,5,FALSE))</f>
        <v/>
      </c>
      <c r="H61" s="163" t="str">
        <f>IF(ISERROR(VLOOKUP(CONCATENATE($B61,"lin"),'1 - Rat%_impacto'!$A$4:$H$399,8,FALSE)),"",VLOOKUP(CONCATENATE($B61,"lin"),'1 - Rat%_impacto'!$A$4:$H$399,8,FALSE))</f>
        <v/>
      </c>
      <c r="I61" s="163" t="str">
        <f>IF(ISERROR(VLOOKUP(CONCATENATE($B61,"col"),'1 - Rat%_impacto'!$A$4:$H$399,5,FALSE)),"",VLOOKUP(CONCATENATE($B61,"col"),'1 - Rat%_impacto'!$A$4:$H$399,5,FALSE))</f>
        <v/>
      </c>
      <c r="J61" s="163" t="str">
        <f>IF(ISERROR(VLOOKUP(CONCATENATE($B61,"col"),'1 - Rat%_impacto'!$A$4:$H$399,8,FALSE)),"",VLOOKUP(CONCATENATE($B61,"col"),'1 - Rat%_impacto'!$A$4:$H$399,8,FALSE))</f>
        <v/>
      </c>
      <c r="L61" s="51"/>
      <c r="M61" s="41"/>
    </row>
    <row r="62" spans="1:13" x14ac:dyDescent="0.25">
      <c r="A62" s="55" t="str">
        <f>'4 - Tabela atual'!B63</f>
        <v>SABORES DAQUI</v>
      </c>
      <c r="B62" s="69" t="str">
        <f>VLOOKUP(A62,'2 - nomesprogramas'!$A$2:$B$266,2,FALSE)</f>
        <v>EMPREENDER</v>
      </c>
      <c r="C62" s="87">
        <f>IF(ISERROR(VLOOKUP(CONCATENATE($B62,"VIT"),'1 - Rat%_impacto'!$A$4:$H$399,5,FALSE)),"",VLOOKUP(CONCATENATE($B62,"VIT"),'1 - Rat%_impacto'!$A$4:$H$399,5,FALSE))</f>
        <v>8.7799999999999994</v>
      </c>
      <c r="D62" s="87">
        <f>IF(ISERROR(VLOOKUP(CONCATENATE($B62,"VIT"),'1 - Rat%_impacto'!$A$4:$H$399,8,FALSE)),"",VLOOKUP(CONCATENATE($B62,"VIT"),'1 - Rat%_impacto'!$A$4:$H$399,8,FALSE))</f>
        <v>52048.188000000009</v>
      </c>
      <c r="E62" s="163" t="str">
        <f>IF(ISERROR(VLOOKUP(CONCATENATE($B62,"cac"),'1 - Rat%_impacto'!$A$4:$H$399,5,FALSE)),"",VLOOKUP(CONCATENATE($B62,"cac"),'1 - Rat%_impacto'!$A$4:$H$399,5,FALSE))</f>
        <v/>
      </c>
      <c r="F62" s="163" t="str">
        <f>IF(ISERROR(VLOOKUP(CONCATENATE($B62,"cac"),'1 - Rat%_impacto'!$A$4:$H$399,8,FALSE)),"",VLOOKUP(CONCATENATE($B62,"cac"),'1 - Rat%_impacto'!$A$4:$H$399,8,FALSE))</f>
        <v/>
      </c>
      <c r="G62" s="163" t="str">
        <f>IF(ISERROR(VLOOKUP(CONCATENATE($B62,"lin"),'1 - Rat%_impacto'!$A$4:$H$399,5,FALSE)),"",VLOOKUP(CONCATENATE($B62,"lin"),'1 - Rat%_impacto'!$A$4:$H$399,5,FALSE))</f>
        <v/>
      </c>
      <c r="H62" s="163" t="str">
        <f>IF(ISERROR(VLOOKUP(CONCATENATE($B62,"lin"),'1 - Rat%_impacto'!$A$4:$H$399,8,FALSE)),"",VLOOKUP(CONCATENATE($B62,"lin"),'1 - Rat%_impacto'!$A$4:$H$399,8,FALSE))</f>
        <v/>
      </c>
      <c r="I62" s="163" t="str">
        <f>IF(ISERROR(VLOOKUP(CONCATENATE($B62,"col"),'1 - Rat%_impacto'!$A$4:$H$399,5,FALSE)),"",VLOOKUP(CONCATENATE($B62,"col"),'1 - Rat%_impacto'!$A$4:$H$399,5,FALSE))</f>
        <v/>
      </c>
      <c r="J62" s="163" t="str">
        <f>IF(ISERROR(VLOOKUP(CONCATENATE($B62,"col"),'1 - Rat%_impacto'!$A$4:$H$399,8,FALSE)),"",VLOOKUP(CONCATENATE($B62,"col"),'1 - Rat%_impacto'!$A$4:$H$399,8,FALSE))</f>
        <v/>
      </c>
      <c r="L62" s="51"/>
      <c r="M62" s="41"/>
    </row>
    <row r="63" spans="1:13" x14ac:dyDescent="0.25">
      <c r="A63" s="55" t="str">
        <f>'4 - Tabela atual'!B64</f>
        <v>ALTO FALANTE</v>
      </c>
      <c r="B63" s="69" t="str">
        <f>VLOOKUP(A63,'2 - nomesprogramas'!$A$2:$B$266,2,FALSE)</f>
        <v>PLUGUE</v>
      </c>
      <c r="C63" s="87">
        <f>IF(ISERROR(VLOOKUP(CONCATENATE($B63,"VIT"),'1 - Rat%_impacto'!$A$4:$H$399,5,FALSE)),"",VLOOKUP(CONCATENATE($B63,"VIT"),'1 - Rat%_impacto'!$A$4:$H$399,5,FALSE))</f>
        <v>21.25</v>
      </c>
      <c r="D63" s="87">
        <f>IF(ISERROR(VLOOKUP(CONCATENATE($B63,"VIT"),'1 - Rat%_impacto'!$A$4:$H$399,8,FALSE)),"",VLOOKUP(CONCATENATE($B63,"VIT"),'1 - Rat%_impacto'!$A$4:$H$399,8,FALSE))</f>
        <v>161349.38280000002</v>
      </c>
      <c r="E63" s="163" t="str">
        <f>IF(ISERROR(VLOOKUP(CONCATENATE($B63,"cac"),'1 - Rat%_impacto'!$A$4:$H$399,5,FALSE)),"",VLOOKUP(CONCATENATE($B63,"cac"),'1 - Rat%_impacto'!$A$4:$H$399,5,FALSE))</f>
        <v/>
      </c>
      <c r="F63" s="163" t="str">
        <f>IF(ISERROR(VLOOKUP(CONCATENATE($B63,"cac"),'1 - Rat%_impacto'!$A$4:$H$399,8,FALSE)),"",VLOOKUP(CONCATENATE($B63,"cac"),'1 - Rat%_impacto'!$A$4:$H$399,8,FALSE))</f>
        <v/>
      </c>
      <c r="G63" s="163" t="str">
        <f>IF(ISERROR(VLOOKUP(CONCATENATE($B63,"lin"),'1 - Rat%_impacto'!$A$4:$H$399,5,FALSE)),"",VLOOKUP(CONCATENATE($B63,"lin"),'1 - Rat%_impacto'!$A$4:$H$399,5,FALSE))</f>
        <v/>
      </c>
      <c r="H63" s="163" t="str">
        <f>IF(ISERROR(VLOOKUP(CONCATENATE($B63,"lin"),'1 - Rat%_impacto'!$A$4:$H$399,8,FALSE)),"",VLOOKUP(CONCATENATE($B63,"lin"),'1 - Rat%_impacto'!$A$4:$H$399,8,FALSE))</f>
        <v/>
      </c>
      <c r="I63" s="163" t="str">
        <f>IF(ISERROR(VLOOKUP(CONCATENATE($B63,"col"),'1 - Rat%_impacto'!$A$4:$H$399,5,FALSE)),"",VLOOKUP(CONCATENATE($B63,"col"),'1 - Rat%_impacto'!$A$4:$H$399,5,FALSE))</f>
        <v/>
      </c>
      <c r="J63" s="163" t="str">
        <f>IF(ISERROR(VLOOKUP(CONCATENATE($B63,"col"),'1 - Rat%_impacto'!$A$4:$H$399,8,FALSE)),"",VLOOKUP(CONCATENATE($B63,"col"),'1 - Rat%_impacto'!$A$4:$H$399,8,FALSE))</f>
        <v/>
      </c>
      <c r="L63" s="51"/>
      <c r="M63" s="41"/>
    </row>
    <row r="64" spans="1:13" x14ac:dyDescent="0.25">
      <c r="A64" s="55" t="str">
        <f>'4 - Tabela atual'!B65</f>
        <v>BORA LÁ</v>
      </c>
      <c r="B64" s="69" t="str">
        <f>VLOOKUP(A64,'2 - nomesprogramas'!$A$2:$B$266,2,FALSE)</f>
        <v>EMPREENDER</v>
      </c>
      <c r="C64" s="87">
        <f>IF(ISERROR(VLOOKUP(CONCATENATE($B64,"VIT"),'1 - Rat%_impacto'!$A$4:$H$399,5,FALSE)),"",VLOOKUP(CONCATENATE($B64,"VIT"),'1 - Rat%_impacto'!$A$4:$H$399,5,FALSE))</f>
        <v>8.7799999999999994</v>
      </c>
      <c r="D64" s="87">
        <f>IF(ISERROR(VLOOKUP(CONCATENATE($B64,"VIT"),'1 - Rat%_impacto'!$A$4:$H$399,8,FALSE)),"",VLOOKUP(CONCATENATE($B64,"VIT"),'1 - Rat%_impacto'!$A$4:$H$399,8,FALSE))</f>
        <v>52048.188000000009</v>
      </c>
      <c r="E64" s="163" t="str">
        <f>IF(ISERROR(VLOOKUP(CONCATENATE($B64,"cac"),'1 - Rat%_impacto'!$A$4:$H$399,5,FALSE)),"",VLOOKUP(CONCATENATE($B64,"cac"),'1 - Rat%_impacto'!$A$4:$H$399,5,FALSE))</f>
        <v/>
      </c>
      <c r="F64" s="163" t="str">
        <f>IF(ISERROR(VLOOKUP(CONCATENATE($B64,"cac"),'1 - Rat%_impacto'!$A$4:$H$399,8,FALSE)),"",VLOOKUP(CONCATENATE($B64,"cac"),'1 - Rat%_impacto'!$A$4:$H$399,8,FALSE))</f>
        <v/>
      </c>
      <c r="G64" s="163" t="str">
        <f>IF(ISERROR(VLOOKUP(CONCATENATE($B64,"lin"),'1 - Rat%_impacto'!$A$4:$H$399,5,FALSE)),"",VLOOKUP(CONCATENATE($B64,"lin"),'1 - Rat%_impacto'!$A$4:$H$399,5,FALSE))</f>
        <v/>
      </c>
      <c r="H64" s="163" t="str">
        <f>IF(ISERROR(VLOOKUP(CONCATENATE($B64,"lin"),'1 - Rat%_impacto'!$A$4:$H$399,8,FALSE)),"",VLOOKUP(CONCATENATE($B64,"lin"),'1 - Rat%_impacto'!$A$4:$H$399,8,FALSE))</f>
        <v/>
      </c>
      <c r="I64" s="163" t="str">
        <f>IF(ISERROR(VLOOKUP(CONCATENATE($B64,"col"),'1 - Rat%_impacto'!$A$4:$H$399,5,FALSE)),"",VLOOKUP(CONCATENATE($B64,"col"),'1 - Rat%_impacto'!$A$4:$H$399,5,FALSE))</f>
        <v/>
      </c>
      <c r="J64" s="163" t="str">
        <f>IF(ISERROR(VLOOKUP(CONCATENATE($B64,"col"),'1 - Rat%_impacto'!$A$4:$H$399,8,FALSE)),"",VLOOKUP(CONCATENATE($B64,"col"),'1 - Rat%_impacto'!$A$4:$H$399,8,FALSE))</f>
        <v/>
      </c>
      <c r="L64" s="51"/>
      <c r="M64" s="41"/>
    </row>
    <row r="65" spans="1:13" x14ac:dyDescent="0.25">
      <c r="A65" s="55" t="str">
        <f>'4 - Tabela atual'!B66</f>
        <v>RETROSPECTIVA RIO SUL</v>
      </c>
      <c r="B65" s="69" t="str">
        <f>VLOOKUP(A65,'2 - nomesprogramas'!$A$2:$B$266,2,FALSE)</f>
        <v>REVISTA</v>
      </c>
      <c r="C65" s="87">
        <f>IF(ISERROR(VLOOKUP(CONCATENATE($B65,"VIT"),'1 - Rat%_impacto'!$A$4:$H$399,5,FALSE)),"",VLOOKUP(CONCATENATE($B65,"VIT"),'1 - Rat%_impacto'!$A$4:$H$399,5,FALSE))</f>
        <v>22.45</v>
      </c>
      <c r="D65" s="87">
        <f>IF(ISERROR(VLOOKUP(CONCATENATE($B65,"VIT"),'1 - Rat%_impacto'!$A$4:$H$399,8,FALSE)),"",VLOOKUP(CONCATENATE($B65,"VIT"),'1 - Rat%_impacto'!$A$4:$H$399,8,FALSE))</f>
        <v>188385.52489999999</v>
      </c>
      <c r="E65" s="163" t="str">
        <f>IF(ISERROR(VLOOKUP(CONCATENATE($B65,"cac"),'1 - Rat%_impacto'!$A$4:$H$399,5,FALSE)),"",VLOOKUP(CONCATENATE($B65,"cac"),'1 - Rat%_impacto'!$A$4:$H$399,5,FALSE))</f>
        <v/>
      </c>
      <c r="F65" s="163" t="str">
        <f>IF(ISERROR(VLOOKUP(CONCATENATE($B65,"cac"),'1 - Rat%_impacto'!$A$4:$H$399,8,FALSE)),"",VLOOKUP(CONCATENATE($B65,"cac"),'1 - Rat%_impacto'!$A$4:$H$399,8,FALSE))</f>
        <v/>
      </c>
      <c r="G65" s="163" t="str">
        <f>IF(ISERROR(VLOOKUP(CONCATENATE($B65,"lin"),'1 - Rat%_impacto'!$A$4:$H$399,5,FALSE)),"",VLOOKUP(CONCATENATE($B65,"lin"),'1 - Rat%_impacto'!$A$4:$H$399,5,FALSE))</f>
        <v/>
      </c>
      <c r="H65" s="163" t="str">
        <f>IF(ISERROR(VLOOKUP(CONCATENATE($B65,"lin"),'1 - Rat%_impacto'!$A$4:$H$399,8,FALSE)),"",VLOOKUP(CONCATENATE($B65,"lin"),'1 - Rat%_impacto'!$A$4:$H$399,8,FALSE))</f>
        <v/>
      </c>
      <c r="I65" s="163" t="str">
        <f>IF(ISERROR(VLOOKUP(CONCATENATE($B65,"col"),'1 - Rat%_impacto'!$A$4:$H$399,5,FALSE)),"",VLOOKUP(CONCATENATE($B65,"col"),'1 - Rat%_impacto'!$A$4:$H$399,5,FALSE))</f>
        <v/>
      </c>
      <c r="J65" s="163" t="str">
        <f>IF(ISERROR(VLOOKUP(CONCATENATE($B65,"col"),'1 - Rat%_impacto'!$A$4:$H$399,8,FALSE)),"",VLOOKUP(CONCATENATE($B65,"col"),'1 - Rat%_impacto'!$A$4:$H$399,8,FALSE))</f>
        <v/>
      </c>
      <c r="L65" s="51"/>
      <c r="M65" s="41"/>
    </row>
    <row r="66" spans="1:13" x14ac:dyDescent="0.25">
      <c r="A66" s="55" t="str">
        <f>'4 - Tabela atual'!B67</f>
        <v>FUTEBOL (SELEÇÃO BRASILEIRA)</v>
      </c>
      <c r="B66" s="69" t="e">
        <f>VLOOKUP(A66,'2 - nomesprogramas'!$A$2:$B$266,2,FALSE)</f>
        <v>#N/A</v>
      </c>
      <c r="C66" s="87" t="str">
        <f>IF(ISERROR(VLOOKUP(CONCATENATE($B66,"VIT"),'1 - Rat%_impacto'!$A$4:$H$399,5,FALSE)),"",VLOOKUP(CONCATENATE($B66,"VIT"),'1 - Rat%_impacto'!$A$4:$H$399,5,FALSE))</f>
        <v/>
      </c>
      <c r="D66" s="87" t="str">
        <f>IF(ISERROR(VLOOKUP(CONCATENATE($B66,"VIT"),'1 - Rat%_impacto'!$A$4:$H$399,8,FALSE)),"",VLOOKUP(CONCATENATE($B66,"VIT"),'1 - Rat%_impacto'!$A$4:$H$399,8,FALSE))</f>
        <v/>
      </c>
      <c r="E66" s="163" t="str">
        <f>IF(ISERROR(VLOOKUP(CONCATENATE($B66,"cac"),'1 - Rat%_impacto'!$A$4:$H$399,5,FALSE)),"",VLOOKUP(CONCATENATE($B66,"cac"),'1 - Rat%_impacto'!$A$4:$H$399,5,FALSE))</f>
        <v/>
      </c>
      <c r="F66" s="163" t="str">
        <f>IF(ISERROR(VLOOKUP(CONCATENATE($B66,"cac"),'1 - Rat%_impacto'!$A$4:$H$399,8,FALSE)),"",VLOOKUP(CONCATENATE($B66,"cac"),'1 - Rat%_impacto'!$A$4:$H$399,8,FALSE))</f>
        <v/>
      </c>
      <c r="G66" s="163" t="str">
        <f>IF(ISERROR(VLOOKUP(CONCATENATE($B66,"lin"),'1 - Rat%_impacto'!$A$4:$H$399,5,FALSE)),"",VLOOKUP(CONCATENATE($B66,"lin"),'1 - Rat%_impacto'!$A$4:$H$399,5,FALSE))</f>
        <v/>
      </c>
      <c r="H66" s="163" t="str">
        <f>IF(ISERROR(VLOOKUP(CONCATENATE($B66,"lin"),'1 - Rat%_impacto'!$A$4:$H$399,8,FALSE)),"",VLOOKUP(CONCATENATE($B66,"lin"),'1 - Rat%_impacto'!$A$4:$H$399,8,FALSE))</f>
        <v/>
      </c>
      <c r="I66" s="163" t="str">
        <f>IF(ISERROR(VLOOKUP(CONCATENATE($B66,"col"),'1 - Rat%_impacto'!$A$4:$H$399,5,FALSE)),"",VLOOKUP(CONCATENATE($B66,"col"),'1 - Rat%_impacto'!$A$4:$H$399,5,FALSE))</f>
        <v/>
      </c>
      <c r="J66" s="163" t="str">
        <f>IF(ISERROR(VLOOKUP(CONCATENATE($B66,"col"),'1 - Rat%_impacto'!$A$4:$H$399,8,FALSE)),"",VLOOKUP(CONCATENATE($B66,"col"),'1 - Rat%_impacto'!$A$4:$H$399,8,FALSE))</f>
        <v/>
      </c>
      <c r="L66" s="51"/>
      <c r="M66" s="41"/>
    </row>
    <row r="67" spans="1:13" x14ac:dyDescent="0.25">
      <c r="A67" s="55" t="str">
        <f>'4 - Tabela atual'!B68</f>
        <v>SALA DE VISITA</v>
      </c>
      <c r="B67" s="69" t="str">
        <f>VLOOKUP(A67,'2 - nomesprogramas'!$A$2:$B$266,2,FALSE)</f>
        <v>EMPREENDER</v>
      </c>
      <c r="C67" s="87">
        <f>IF(ISERROR(VLOOKUP(CONCATENATE($B67,"VIT"),'1 - Rat%_impacto'!$A$4:$H$399,5,FALSE)),"",VLOOKUP(CONCATENATE($B67,"VIT"),'1 - Rat%_impacto'!$A$4:$H$399,5,FALSE))</f>
        <v>8.7799999999999994</v>
      </c>
      <c r="D67" s="87">
        <f>IF(ISERROR(VLOOKUP(CONCATENATE($B67,"VIT"),'1 - Rat%_impacto'!$A$4:$H$399,8,FALSE)),"",VLOOKUP(CONCATENATE($B67,"VIT"),'1 - Rat%_impacto'!$A$4:$H$399,8,FALSE))</f>
        <v>52048.188000000009</v>
      </c>
      <c r="E67" s="163" t="str">
        <f>IF(ISERROR(VLOOKUP(CONCATENATE($B67,"cac"),'1 - Rat%_impacto'!$A$4:$H$399,5,FALSE)),"",VLOOKUP(CONCATENATE($B67,"cac"),'1 - Rat%_impacto'!$A$4:$H$399,5,FALSE))</f>
        <v/>
      </c>
      <c r="F67" s="163" t="str">
        <f>IF(ISERROR(VLOOKUP(CONCATENATE($B67,"cac"),'1 - Rat%_impacto'!$A$4:$H$399,8,FALSE)),"",VLOOKUP(CONCATENATE($B67,"cac"),'1 - Rat%_impacto'!$A$4:$H$399,8,FALSE))</f>
        <v/>
      </c>
      <c r="G67" s="163" t="str">
        <f>IF(ISERROR(VLOOKUP(CONCATENATE($B67,"lin"),'1 - Rat%_impacto'!$A$4:$H$399,5,FALSE)),"",VLOOKUP(CONCATENATE($B67,"lin"),'1 - Rat%_impacto'!$A$4:$H$399,5,FALSE))</f>
        <v/>
      </c>
      <c r="H67" s="163" t="str">
        <f>IF(ISERROR(VLOOKUP(CONCATENATE($B67,"lin"),'1 - Rat%_impacto'!$A$4:$H$399,8,FALSE)),"",VLOOKUP(CONCATENATE($B67,"lin"),'1 - Rat%_impacto'!$A$4:$H$399,8,FALSE))</f>
        <v/>
      </c>
      <c r="I67" s="163" t="str">
        <f>IF(ISERROR(VLOOKUP(CONCATENATE($B67,"col"),'1 - Rat%_impacto'!$A$4:$H$399,5,FALSE)),"",VLOOKUP(CONCATENATE($B67,"col"),'1 - Rat%_impacto'!$A$4:$H$399,5,FALSE))</f>
        <v/>
      </c>
      <c r="J67" s="163" t="str">
        <f>IF(ISERROR(VLOOKUP(CONCATENATE($B67,"col"),'1 - Rat%_impacto'!$A$4:$H$399,8,FALSE)),"",VLOOKUP(CONCATENATE($B67,"col"),'1 - Rat%_impacto'!$A$4:$H$399,8,FALSE))</f>
        <v/>
      </c>
      <c r="L67" s="51"/>
      <c r="M67" s="41"/>
    </row>
    <row r="68" spans="1:13" x14ac:dyDescent="0.25">
      <c r="A68" s="55" t="str">
        <f>'4 - Tabela atual'!B69</f>
        <v>RIO SUL.DOC</v>
      </c>
      <c r="B68" s="69" t="str">
        <f>VLOOKUP(A68,'2 - nomesprogramas'!$A$2:$B$266,2,FALSE)</f>
        <v>EMPREENDER</v>
      </c>
      <c r="C68" s="87">
        <f>IF(ISERROR(VLOOKUP(CONCATENATE($B68,"VIT"),'1 - Rat%_impacto'!$A$4:$H$399,5,FALSE)),"",VLOOKUP(CONCATENATE($B68,"VIT"),'1 - Rat%_impacto'!$A$4:$H$399,5,FALSE))</f>
        <v>8.7799999999999994</v>
      </c>
      <c r="D68" s="87">
        <f>IF(ISERROR(VLOOKUP(CONCATENATE($B68,"VIT"),'1 - Rat%_impacto'!$A$4:$H$399,8,FALSE)),"",VLOOKUP(CONCATENATE($B68,"VIT"),'1 - Rat%_impacto'!$A$4:$H$399,8,FALSE))</f>
        <v>52048.188000000009</v>
      </c>
      <c r="E68" s="163" t="str">
        <f>IF(ISERROR(VLOOKUP(CONCATENATE($B68,"cac"),'1 - Rat%_impacto'!$A$4:$H$399,5,FALSE)),"",VLOOKUP(CONCATENATE($B68,"cac"),'1 - Rat%_impacto'!$A$4:$H$399,5,FALSE))</f>
        <v/>
      </c>
      <c r="F68" s="163" t="str">
        <f>IF(ISERROR(VLOOKUP(CONCATENATE($B68,"cac"),'1 - Rat%_impacto'!$A$4:$H$399,8,FALSE)),"",VLOOKUP(CONCATENATE($B68,"cac"),'1 - Rat%_impacto'!$A$4:$H$399,8,FALSE))</f>
        <v/>
      </c>
      <c r="G68" s="163" t="str">
        <f>IF(ISERROR(VLOOKUP(CONCATENATE($B68,"lin"),'1 - Rat%_impacto'!$A$4:$H$399,5,FALSE)),"",VLOOKUP(CONCATENATE($B68,"lin"),'1 - Rat%_impacto'!$A$4:$H$399,5,FALSE))</f>
        <v/>
      </c>
      <c r="H68" s="163" t="str">
        <f>IF(ISERROR(VLOOKUP(CONCATENATE($B68,"lin"),'1 - Rat%_impacto'!$A$4:$H$399,8,FALSE)),"",VLOOKUP(CONCATENATE($B68,"lin"),'1 - Rat%_impacto'!$A$4:$H$399,8,FALSE))</f>
        <v/>
      </c>
      <c r="I68" s="163" t="str">
        <f>IF(ISERROR(VLOOKUP(CONCATENATE($B68,"col"),'1 - Rat%_impacto'!$A$4:$H$399,5,FALSE)),"",VLOOKUP(CONCATENATE($B68,"col"),'1 - Rat%_impacto'!$A$4:$H$399,5,FALSE))</f>
        <v/>
      </c>
      <c r="J68" s="163" t="str">
        <f>IF(ISERROR(VLOOKUP(CONCATENATE($B68,"col"),'1 - Rat%_impacto'!$A$4:$H$399,8,FALSE)),"",VLOOKUP(CONCATENATE($B68,"col"),'1 - Rat%_impacto'!$A$4:$H$399,8,FALSE))</f>
        <v/>
      </c>
      <c r="M68" s="41"/>
    </row>
    <row r="69" spans="1:13" x14ac:dyDescent="0.25">
      <c r="A69" s="55" t="str">
        <f>'4 - Tabela atual'!B70</f>
        <v>SÓ TOCA TOP</v>
      </c>
      <c r="B69" s="69" t="str">
        <f>VLOOKUP(A69,'2 - nomesprogramas'!$A$2:$B$266,2,FALSE)</f>
        <v>SO TOCA TOP</v>
      </c>
      <c r="C69" s="87">
        <f>IF(ISERROR(VLOOKUP(CONCATENATE($B69,"VIT"),'1 - Rat%_impacto'!$A$4:$H$399,5,FALSE)),"",VLOOKUP(CONCATENATE($B69,"VIT"),'1 - Rat%_impacto'!$A$4:$H$399,5,FALSE))</f>
        <v>20.68</v>
      </c>
      <c r="D69" s="87">
        <f>IF(ISERROR(VLOOKUP(CONCATENATE($B69,"VIT"),'1 - Rat%_impacto'!$A$4:$H$399,8,FALSE)),"",VLOOKUP(CONCATENATE($B69,"VIT"),'1 - Rat%_impacto'!$A$4:$H$399,8,FALSE))</f>
        <v>136915.6501</v>
      </c>
      <c r="E69" s="163" t="str">
        <f>IF(ISERROR(VLOOKUP(CONCATENATE($B69,"cac"),'1 - Rat%_impacto'!$A$4:$H$399,5,FALSE)),"",VLOOKUP(CONCATENATE($B69,"cac"),'1 - Rat%_impacto'!$A$4:$H$399,5,FALSE))</f>
        <v/>
      </c>
      <c r="F69" s="163" t="str">
        <f>IF(ISERROR(VLOOKUP(CONCATENATE($B69,"cac"),'1 - Rat%_impacto'!$A$4:$H$399,8,FALSE)),"",VLOOKUP(CONCATENATE($B69,"cac"),'1 - Rat%_impacto'!$A$4:$H$399,8,FALSE))</f>
        <v/>
      </c>
      <c r="G69" s="163" t="str">
        <f>IF(ISERROR(VLOOKUP(CONCATENATE($B69,"lin"),'1 - Rat%_impacto'!$A$4:$H$399,5,FALSE)),"",VLOOKUP(CONCATENATE($B69,"lin"),'1 - Rat%_impacto'!$A$4:$H$399,5,FALSE))</f>
        <v/>
      </c>
      <c r="H69" s="163" t="str">
        <f>IF(ISERROR(VLOOKUP(CONCATENATE($B69,"lin"),'1 - Rat%_impacto'!$A$4:$H$399,8,FALSE)),"",VLOOKUP(CONCATENATE($B69,"lin"),'1 - Rat%_impacto'!$A$4:$H$399,8,FALSE))</f>
        <v/>
      </c>
      <c r="I69" s="163" t="str">
        <f>IF(ISERROR(VLOOKUP(CONCATENATE($B69,"col"),'1 - Rat%_impacto'!$A$4:$H$399,5,FALSE)),"",VLOOKUP(CONCATENATE($B69,"col"),'1 - Rat%_impacto'!$A$4:$H$399,5,FALSE))</f>
        <v/>
      </c>
      <c r="J69" s="163" t="str">
        <f>IF(ISERROR(VLOOKUP(CONCATENATE($B69,"col"),'1 - Rat%_impacto'!$A$4:$H$399,8,FALSE)),"",VLOOKUP(CONCATENATE($B69,"col"),'1 - Rat%_impacto'!$A$4:$H$399,8,FALSE))</f>
        <v/>
      </c>
    </row>
    <row r="70" spans="1:13" x14ac:dyDescent="0.25">
      <c r="A70" s="55" t="str">
        <f>'4 - Tabela atual'!B71</f>
        <v>FESTEJA</v>
      </c>
      <c r="B70" s="69" t="str">
        <f>VLOOKUP(A70,'2 - nomesprogramas'!$A$2:$B$266,2,FALSE)</f>
        <v>FUTEBOL QA</v>
      </c>
      <c r="C70" s="87">
        <f>IF(ISERROR(VLOOKUP(CONCATENATE($B70,"VIT"),'1 - Rat%_impacto'!$A$4:$H$399,5,FALSE)),"",VLOOKUP(CONCATENATE($B70,"VIT"),'1 - Rat%_impacto'!$A$4:$H$399,5,FALSE))</f>
        <v>39.97</v>
      </c>
      <c r="D70" s="87">
        <f>IF(ISERROR(VLOOKUP(CONCATENATE($B70,"VIT"),'1 - Rat%_impacto'!$A$4:$H$399,8,FALSE)),"",VLOOKUP(CONCATENATE($B70,"VIT"),'1 - Rat%_impacto'!$A$4:$H$399,8,FALSE))</f>
        <v>479421.64279999991</v>
      </c>
      <c r="E70" s="163" t="str">
        <f>IF(ISERROR(VLOOKUP(CONCATENATE($B70,"cac"),'1 - Rat%_impacto'!$A$4:$H$399,5,FALSE)),"",VLOOKUP(CONCATENATE($B70,"cac"),'1 - Rat%_impacto'!$A$4:$H$399,5,FALSE))</f>
        <v/>
      </c>
      <c r="F70" s="163" t="str">
        <f>IF(ISERROR(VLOOKUP(CONCATENATE($B70,"cac"),'1 - Rat%_impacto'!$A$4:$H$399,8,FALSE)),"",VLOOKUP(CONCATENATE($B70,"cac"),'1 - Rat%_impacto'!$A$4:$H$399,8,FALSE))</f>
        <v/>
      </c>
      <c r="G70" s="163" t="str">
        <f>IF(ISERROR(VLOOKUP(CONCATENATE($B70,"lin"),'1 - Rat%_impacto'!$A$4:$H$399,5,FALSE)),"",VLOOKUP(CONCATENATE($B70,"lin"),'1 - Rat%_impacto'!$A$4:$H$399,5,FALSE))</f>
        <v/>
      </c>
      <c r="H70" s="163" t="str">
        <f>IF(ISERROR(VLOOKUP(CONCATENATE($B70,"lin"),'1 - Rat%_impacto'!$A$4:$H$399,8,FALSE)),"",VLOOKUP(CONCATENATE($B70,"lin"),'1 - Rat%_impacto'!$A$4:$H$399,8,FALSE))</f>
        <v/>
      </c>
      <c r="I70" s="163" t="str">
        <f>IF(ISERROR(VLOOKUP(CONCATENATE($B70,"col"),'1 - Rat%_impacto'!$A$4:$H$399,5,FALSE)),"",VLOOKUP(CONCATENATE($B70,"col"),'1 - Rat%_impacto'!$A$4:$H$399,5,FALSE))</f>
        <v/>
      </c>
      <c r="J70" s="163" t="str">
        <f>IF(ISERROR(VLOOKUP(CONCATENATE($B70,"col"),'1 - Rat%_impacto'!$A$4:$H$399,8,FALSE)),"",VLOOKUP(CONCATENATE($B70,"col"),'1 - Rat%_impacto'!$A$4:$H$399,8,FALSE))</f>
        <v/>
      </c>
    </row>
    <row r="71" spans="1:13" x14ac:dyDescent="0.25">
      <c r="A71" s="55" t="str">
        <f>'4 - Tabela atual'!B72</f>
        <v>MINISSÉRIE</v>
      </c>
      <c r="B71" s="69" t="str">
        <f>VLOOKUP(A71,'2 - nomesprogramas'!$A$2:$B$266,2,FALSE)</f>
        <v>SHOW DE TERCA FEIRA 2</v>
      </c>
      <c r="C71" s="87">
        <f>IF(ISERROR(VLOOKUP(CONCATENATE($B71,"VIT"),'1 - Rat%_impacto'!$A$4:$H$399,5,FALSE)),"",VLOOKUP(CONCATENATE($B71,"VIT"),'1 - Rat%_impacto'!$A$4:$H$399,5,FALSE))</f>
        <v>22.2</v>
      </c>
      <c r="D71" s="87">
        <f>IF(ISERROR(VLOOKUP(CONCATENATE($B71,"VIT"),'1 - Rat%_impacto'!$A$4:$H$399,8,FALSE)),"",VLOOKUP(CONCATENATE($B71,"VIT"),'1 - Rat%_impacto'!$A$4:$H$399,8,FALSE))</f>
        <v>217156.6066</v>
      </c>
      <c r="E71" s="163" t="str">
        <f>IF(ISERROR(VLOOKUP(CONCATENATE($B71,"cac"),'1 - Rat%_impacto'!$A$4:$H$399,5,FALSE)),"",VLOOKUP(CONCATENATE($B71,"cac"),'1 - Rat%_impacto'!$A$4:$H$399,5,FALSE))</f>
        <v/>
      </c>
      <c r="F71" s="163" t="str">
        <f>IF(ISERROR(VLOOKUP(CONCATENATE($B71,"cac"),'1 - Rat%_impacto'!$A$4:$H$399,8,FALSE)),"",VLOOKUP(CONCATENATE($B71,"cac"),'1 - Rat%_impacto'!$A$4:$H$399,8,FALSE))</f>
        <v/>
      </c>
      <c r="G71" s="163" t="str">
        <f>IF(ISERROR(VLOOKUP(CONCATENATE($B71,"lin"),'1 - Rat%_impacto'!$A$4:$H$399,5,FALSE)),"",VLOOKUP(CONCATENATE($B71,"lin"),'1 - Rat%_impacto'!$A$4:$H$399,5,FALSE))</f>
        <v/>
      </c>
      <c r="H71" s="163" t="str">
        <f>IF(ISERROR(VLOOKUP(CONCATENATE($B71,"lin"),'1 - Rat%_impacto'!$A$4:$H$399,8,FALSE)),"",VLOOKUP(CONCATENATE($B71,"lin"),'1 - Rat%_impacto'!$A$4:$H$399,8,FALSE))</f>
        <v/>
      </c>
      <c r="I71" s="163" t="str">
        <f>IF(ISERROR(VLOOKUP(CONCATENATE($B71,"col"),'1 - Rat%_impacto'!$A$4:$H$399,5,FALSE)),"",VLOOKUP(CONCATENATE($B71,"col"),'1 - Rat%_impacto'!$A$4:$H$399,5,FALSE))</f>
        <v/>
      </c>
      <c r="J71" s="163" t="str">
        <f>IF(ISERROR(VLOOKUP(CONCATENATE($B71,"col"),'1 - Rat%_impacto'!$A$4:$H$399,8,FALSE)),"",VLOOKUP(CONCATENATE($B71,"col"),'1 - Rat%_impacto'!$A$4:$H$399,8,FALSE))</f>
        <v/>
      </c>
    </row>
    <row r="72" spans="1:13" x14ac:dyDescent="0.25">
      <c r="A72" s="55" t="str">
        <f>'4 - Tabela atual'!B73</f>
        <v>SESSÃO ESPECIAL DE FILMES</v>
      </c>
      <c r="B72" s="69" t="str">
        <f>VLOOKUP(A72,'2 - nomesprogramas'!$A$2:$B$266,2,FALSE)</f>
        <v>TEMPERATURA MAXIMA</v>
      </c>
      <c r="C72" s="87">
        <f>IF(ISERROR(VLOOKUP(CONCATENATE($B72,"VIT"),'1 - Rat%_impacto'!$A$4:$H$399,5,FALSE)),"",VLOOKUP(CONCATENATE($B72,"VIT"),'1 - Rat%_impacto'!$A$4:$H$399,5,FALSE))</f>
        <v>23.67</v>
      </c>
      <c r="D72" s="87">
        <f>IF(ISERROR(VLOOKUP(CONCATENATE($B72,"VIT"),'1 - Rat%_impacto'!$A$4:$H$399,8,FALSE)),"",VLOOKUP(CONCATENATE($B72,"VIT"),'1 - Rat%_impacto'!$A$4:$H$399,8,FALSE))</f>
        <v>212963.83590000003</v>
      </c>
      <c r="E72" s="163" t="str">
        <f>IF(ISERROR(VLOOKUP(CONCATENATE($B72,"cac"),'1 - Rat%_impacto'!$A$4:$H$399,5,FALSE)),"",VLOOKUP(CONCATENATE($B72,"cac"),'1 - Rat%_impacto'!$A$4:$H$399,5,FALSE))</f>
        <v/>
      </c>
      <c r="F72" s="163" t="str">
        <f>IF(ISERROR(VLOOKUP(CONCATENATE($B72,"cac"),'1 - Rat%_impacto'!$A$4:$H$399,8,FALSE)),"",VLOOKUP(CONCATENATE($B72,"cac"),'1 - Rat%_impacto'!$A$4:$H$399,8,FALSE))</f>
        <v/>
      </c>
      <c r="G72" s="163" t="str">
        <f>IF(ISERROR(VLOOKUP(CONCATENATE($B72,"lin"),'1 - Rat%_impacto'!$A$4:$H$399,5,FALSE)),"",VLOOKUP(CONCATENATE($B72,"lin"),'1 - Rat%_impacto'!$A$4:$H$399,5,FALSE))</f>
        <v/>
      </c>
      <c r="H72" s="163" t="str">
        <f>IF(ISERROR(VLOOKUP(CONCATENATE($B72,"lin"),'1 - Rat%_impacto'!$A$4:$H$399,8,FALSE)),"",VLOOKUP(CONCATENATE($B72,"lin"),'1 - Rat%_impacto'!$A$4:$H$399,8,FALSE))</f>
        <v/>
      </c>
      <c r="I72" s="163" t="str">
        <f>IF(ISERROR(VLOOKUP(CONCATENATE($B72,"col"),'1 - Rat%_impacto'!$A$4:$H$399,5,FALSE)),"",VLOOKUP(CONCATENATE($B72,"col"),'1 - Rat%_impacto'!$A$4:$H$399,5,FALSE))</f>
        <v/>
      </c>
      <c r="J72" s="163" t="str">
        <f>IF(ISERROR(VLOOKUP(CONCATENATE($B72,"col"),'1 - Rat%_impacto'!$A$4:$H$399,8,FALSE)),"",VLOOKUP(CONCATENATE($B72,"col"),'1 - Rat%_impacto'!$A$4:$H$399,8,FALSE))</f>
        <v/>
      </c>
    </row>
    <row r="73" spans="1:13" x14ac:dyDescent="0.25">
      <c r="A73" s="55" t="str">
        <f>'4 - Tabela atual'!B74</f>
        <v>ROBERTO CARLOS ESPECIAL</v>
      </c>
      <c r="B73" s="69" t="str">
        <f>VLOOKUP(A73,'2 - nomesprogramas'!$A$2:$B$266,2,FALSE)</f>
        <v>GLOBO REPORTER</v>
      </c>
      <c r="C73" s="87">
        <f>IF(ISERROR(VLOOKUP(CONCATENATE($B73,"VIT"),'1 - Rat%_impacto'!$A$4:$H$399,5,FALSE)),"",VLOOKUP(CONCATENATE($B73,"VIT"),'1 - Rat%_impacto'!$A$4:$H$399,5,FALSE))</f>
        <v>8.4499999999999993</v>
      </c>
      <c r="D73" s="87">
        <f>IF(ISERROR(VLOOKUP(CONCATENATE($B73,"VIT"),'1 - Rat%_impacto'!$A$4:$H$399,8,FALSE)),"",VLOOKUP(CONCATENATE($B73,"VIT"),'1 - Rat%_impacto'!$A$4:$H$399,8,FALSE))</f>
        <v>172048.17700000003</v>
      </c>
      <c r="E73" s="163" t="str">
        <f>IF(ISERROR(VLOOKUP(CONCATENATE($B73,"cac"),'1 - Rat%_impacto'!$A$4:$H$399,5,FALSE)),"",VLOOKUP(CONCATENATE($B73,"cac"),'1 - Rat%_impacto'!$A$4:$H$399,5,FALSE))</f>
        <v/>
      </c>
      <c r="F73" s="163" t="str">
        <f>IF(ISERROR(VLOOKUP(CONCATENATE($B73,"cac"),'1 - Rat%_impacto'!$A$4:$H$399,8,FALSE)),"",VLOOKUP(CONCATENATE($B73,"cac"),'1 - Rat%_impacto'!$A$4:$H$399,8,FALSE))</f>
        <v/>
      </c>
      <c r="G73" s="163" t="str">
        <f>IF(ISERROR(VLOOKUP(CONCATENATE($B73,"lin"),'1 - Rat%_impacto'!$A$4:$H$399,5,FALSE)),"",VLOOKUP(CONCATENATE($B73,"lin"),'1 - Rat%_impacto'!$A$4:$H$399,5,FALSE))</f>
        <v/>
      </c>
      <c r="H73" s="163" t="str">
        <f>IF(ISERROR(VLOOKUP(CONCATENATE($B73,"lin"),'1 - Rat%_impacto'!$A$4:$H$399,8,FALSE)),"",VLOOKUP(CONCATENATE($B73,"lin"),'1 - Rat%_impacto'!$A$4:$H$399,8,FALSE))</f>
        <v/>
      </c>
      <c r="I73" s="163" t="str">
        <f>IF(ISERROR(VLOOKUP(CONCATENATE($B73,"col"),'1 - Rat%_impacto'!$A$4:$H$399,5,FALSE)),"",VLOOKUP(CONCATENATE($B73,"col"),'1 - Rat%_impacto'!$A$4:$H$399,5,FALSE))</f>
        <v/>
      </c>
      <c r="J73" s="163" t="str">
        <f>IF(ISERROR(VLOOKUP(CONCATENATE($B73,"col"),'1 - Rat%_impacto'!$A$4:$H$399,8,FALSE)),"",VLOOKUP(CONCATENATE($B73,"col"),'1 - Rat%_impacto'!$A$4:$H$399,8,FALSE))</f>
        <v/>
      </c>
    </row>
    <row r="74" spans="1:13" x14ac:dyDescent="0.25">
      <c r="A74" s="55" t="str">
        <f>'4 - Tabela atual'!B75</f>
        <v>RETROSPECTIVA</v>
      </c>
      <c r="B74" s="69" t="str">
        <f>VLOOKUP(A74,'2 - nomesprogramas'!$A$2:$B$266,2,FALSE)</f>
        <v>GLOBO REPORTER</v>
      </c>
      <c r="C74" s="87">
        <f>IF(ISERROR(VLOOKUP(CONCATENATE($B74,"VIT"),'1 - Rat%_impacto'!$A$4:$H$399,5,FALSE)),"",VLOOKUP(CONCATENATE($B74,"VIT"),'1 - Rat%_impacto'!$A$4:$H$399,5,FALSE))</f>
        <v>8.4499999999999993</v>
      </c>
      <c r="D74" s="87">
        <f>IF(ISERROR(VLOOKUP(CONCATENATE($B74,"VIT"),'1 - Rat%_impacto'!$A$4:$H$399,8,FALSE)),"",VLOOKUP(CONCATENATE($B74,"VIT"),'1 - Rat%_impacto'!$A$4:$H$399,8,FALSE))</f>
        <v>172048.17700000003</v>
      </c>
      <c r="E74" s="163" t="str">
        <f>IF(ISERROR(VLOOKUP(CONCATENATE($B74,"cac"),'1 - Rat%_impacto'!$A$4:$H$399,5,FALSE)),"",VLOOKUP(CONCATENATE($B74,"cac"),'1 - Rat%_impacto'!$A$4:$H$399,5,FALSE))</f>
        <v/>
      </c>
      <c r="F74" s="163" t="str">
        <f>IF(ISERROR(VLOOKUP(CONCATENATE($B74,"cac"),'1 - Rat%_impacto'!$A$4:$H$399,8,FALSE)),"",VLOOKUP(CONCATENATE($B74,"cac"),'1 - Rat%_impacto'!$A$4:$H$399,8,FALSE))</f>
        <v/>
      </c>
      <c r="G74" s="163" t="str">
        <f>IF(ISERROR(VLOOKUP(CONCATENATE($B74,"lin"),'1 - Rat%_impacto'!$A$4:$H$399,5,FALSE)),"",VLOOKUP(CONCATENATE($B74,"lin"),'1 - Rat%_impacto'!$A$4:$H$399,5,FALSE))</f>
        <v/>
      </c>
      <c r="H74" s="163" t="str">
        <f>IF(ISERROR(VLOOKUP(CONCATENATE($B74,"lin"),'1 - Rat%_impacto'!$A$4:$H$399,8,FALSE)),"",VLOOKUP(CONCATENATE($B74,"lin"),'1 - Rat%_impacto'!$A$4:$H$399,8,FALSE))</f>
        <v/>
      </c>
      <c r="I74" s="163" t="str">
        <f>IF(ISERROR(VLOOKUP(CONCATENATE($B74,"col"),'1 - Rat%_impacto'!$A$4:$H$399,5,FALSE)),"",VLOOKUP(CONCATENATE($B74,"col"),'1 - Rat%_impacto'!$A$4:$H$399,5,FALSE))</f>
        <v/>
      </c>
      <c r="J74" s="163" t="str">
        <f>IF(ISERROR(VLOOKUP(CONCATENATE($B74,"col"),'1 - Rat%_impacto'!$A$4:$H$399,8,FALSE)),"",VLOOKUP(CONCATENATE($B74,"col"),'1 - Rat%_impacto'!$A$4:$H$399,8,FALSE))</f>
        <v/>
      </c>
    </row>
    <row r="75" spans="1:13" x14ac:dyDescent="0.25">
      <c r="A75" s="55" t="str">
        <f>'4 - Tabela atual'!B76</f>
        <v>ESPECIAL AMIGOS</v>
      </c>
      <c r="B75" s="69" t="str">
        <f>VLOOKUP(A75,'2 - nomesprogramas'!$A$2:$B$266,2,FALSE)</f>
        <v>FUTEBOL QA</v>
      </c>
      <c r="C75" s="87">
        <f>IF(ISERROR(VLOOKUP(CONCATENATE($B75,"VIT"),'1 - Rat%_impacto'!$A$4:$H$399,5,FALSE)),"",VLOOKUP(CONCATENATE($B75,"VIT"),'1 - Rat%_impacto'!$A$4:$H$399,5,FALSE))</f>
        <v>39.97</v>
      </c>
      <c r="D75" s="87">
        <f>IF(ISERROR(VLOOKUP(CONCATENATE($B75,"VIT"),'1 - Rat%_impacto'!$A$4:$H$399,8,FALSE)),"",VLOOKUP(CONCATENATE($B75,"VIT"),'1 - Rat%_impacto'!$A$4:$H$399,8,FALSE))</f>
        <v>479421.64279999991</v>
      </c>
      <c r="E75" s="163" t="str">
        <f>IF(ISERROR(VLOOKUP(CONCATENATE($B75,"cac"),'1 - Rat%_impacto'!$A$4:$H$399,5,FALSE)),"",VLOOKUP(CONCATENATE($B75,"cac"),'1 - Rat%_impacto'!$A$4:$H$399,5,FALSE))</f>
        <v/>
      </c>
      <c r="F75" s="163" t="str">
        <f>IF(ISERROR(VLOOKUP(CONCATENATE($B75,"cac"),'1 - Rat%_impacto'!$A$4:$H$399,8,FALSE)),"",VLOOKUP(CONCATENATE($B75,"cac"),'1 - Rat%_impacto'!$A$4:$H$399,8,FALSE))</f>
        <v/>
      </c>
      <c r="G75" s="163" t="str">
        <f>IF(ISERROR(VLOOKUP(CONCATENATE($B75,"lin"),'1 - Rat%_impacto'!$A$4:$H$399,5,FALSE)),"",VLOOKUP(CONCATENATE($B75,"lin"),'1 - Rat%_impacto'!$A$4:$H$399,5,FALSE))</f>
        <v/>
      </c>
      <c r="H75" s="163" t="str">
        <f>IF(ISERROR(VLOOKUP(CONCATENATE($B75,"lin"),'1 - Rat%_impacto'!$A$4:$H$399,8,FALSE)),"",VLOOKUP(CONCATENATE($B75,"lin"),'1 - Rat%_impacto'!$A$4:$H$399,8,FALSE))</f>
        <v/>
      </c>
      <c r="I75" s="163" t="str">
        <f>IF(ISERROR(VLOOKUP(CONCATENATE($B75,"col"),'1 - Rat%_impacto'!$A$4:$H$399,5,FALSE)),"",VLOOKUP(CONCATENATE($B75,"col"),'1 - Rat%_impacto'!$A$4:$H$399,5,FALSE))</f>
        <v/>
      </c>
      <c r="J75" s="163" t="str">
        <f>IF(ISERROR(VLOOKUP(CONCATENATE($B75,"col"),'1 - Rat%_impacto'!$A$4:$H$399,8,FALSE)),"",VLOOKUP(CONCATENATE($B75,"col"),'1 - Rat%_impacto'!$A$4:$H$399,8,FALSE))</f>
        <v/>
      </c>
    </row>
    <row r="76" spans="1:13" x14ac:dyDescent="0.25">
      <c r="A76" s="55" t="str">
        <f>'4 - Tabela atual'!B77</f>
        <v>SHOW DA VIRADA</v>
      </c>
      <c r="B76" s="69" t="str">
        <f>VLOOKUP(A76,'2 - nomesprogramas'!$A$2:$B$266,2,FALSE)</f>
        <v>BIG BROTHER BRASIL</v>
      </c>
      <c r="C76" s="87">
        <f>IF(ISERROR(VLOOKUP(CONCATENATE($B76,"VIT"),'1 - Rat%_impacto'!$A$4:$H$399,5,FALSE)),"",VLOOKUP(CONCATENATE($B76,"VIT"),'1 - Rat%_impacto'!$A$4:$H$399,5,FALSE))</f>
        <v>28.34</v>
      </c>
      <c r="D76" s="87">
        <f>IF(ISERROR(VLOOKUP(CONCATENATE($B76,"VIT"),'1 - Rat%_impacto'!$A$4:$H$399,8,FALSE)),"",VLOOKUP(CONCATENATE($B76,"VIT"),'1 - Rat%_impacto'!$A$4:$H$399,8,FALSE))</f>
        <v>324578.28350000002</v>
      </c>
      <c r="E76" s="163" t="str">
        <f>IF(ISERROR(VLOOKUP(CONCATENATE($B76,"cac"),'1 - Rat%_impacto'!$A$4:$H$399,5,FALSE)),"",VLOOKUP(CONCATENATE($B76,"cac"),'1 - Rat%_impacto'!$A$4:$H$399,5,FALSE))</f>
        <v/>
      </c>
      <c r="F76" s="163" t="str">
        <f>IF(ISERROR(VLOOKUP(CONCATENATE($B76,"cac"),'1 - Rat%_impacto'!$A$4:$H$399,8,FALSE)),"",VLOOKUP(CONCATENATE($B76,"cac"),'1 - Rat%_impacto'!$A$4:$H$399,8,FALSE))</f>
        <v/>
      </c>
      <c r="G76" s="163" t="str">
        <f>IF(ISERROR(VLOOKUP(CONCATENATE($B76,"lin"),'1 - Rat%_impacto'!$A$4:$H$399,5,FALSE)),"",VLOOKUP(CONCATENATE($B76,"lin"),'1 - Rat%_impacto'!$A$4:$H$399,5,FALSE))</f>
        <v/>
      </c>
      <c r="H76" s="163" t="str">
        <f>IF(ISERROR(VLOOKUP(CONCATENATE($B76,"lin"),'1 - Rat%_impacto'!$A$4:$H$399,8,FALSE)),"",VLOOKUP(CONCATENATE($B76,"lin"),'1 - Rat%_impacto'!$A$4:$H$399,8,FALSE))</f>
        <v/>
      </c>
      <c r="I76" s="163" t="str">
        <f>IF(ISERROR(VLOOKUP(CONCATENATE($B76,"col"),'1 - Rat%_impacto'!$A$4:$H$399,5,FALSE)),"",VLOOKUP(CONCATENATE($B76,"col"),'1 - Rat%_impacto'!$A$4:$H$399,5,FALSE))</f>
        <v/>
      </c>
      <c r="J76" s="163" t="str">
        <f>IF(ISERROR(VLOOKUP(CONCATENATE($B76,"col"),'1 - Rat%_impacto'!$A$4:$H$399,8,FALSE)),"",VLOOKUP(CONCATENATE($B76,"col"),'1 - Rat%_impacto'!$A$4:$H$399,8,FALSE))</f>
        <v/>
      </c>
    </row>
    <row r="77" spans="1:13" x14ac:dyDescent="0.25">
      <c r="A77" s="55" t="str">
        <f>'4 - Tabela atual'!B78</f>
        <v>THE VOICE BRASIL</v>
      </c>
      <c r="B77" s="69" t="str">
        <f>VLOOKUP(A77,'2 - nomesprogramas'!$A$2:$B$266,2,FALSE)</f>
        <v>BIG BROTHER BRASIL</v>
      </c>
      <c r="C77" s="87">
        <f>IF(ISERROR(VLOOKUP(CONCATENATE($B77,"VIT"),'1 - Rat%_impacto'!$A$4:$H$399,5,FALSE)),"",VLOOKUP(CONCATENATE($B77,"VIT"),'1 - Rat%_impacto'!$A$4:$H$399,5,FALSE))</f>
        <v>28.34</v>
      </c>
      <c r="D77" s="87">
        <f>IF(ISERROR(VLOOKUP(CONCATENATE($B77,"VIT"),'1 - Rat%_impacto'!$A$4:$H$399,8,FALSE)),"",VLOOKUP(CONCATENATE($B77,"VIT"),'1 - Rat%_impacto'!$A$4:$H$399,8,FALSE))</f>
        <v>324578.28350000002</v>
      </c>
      <c r="E77" s="163" t="str">
        <f>IF(ISERROR(VLOOKUP(CONCATENATE($B77,"cac"),'1 - Rat%_impacto'!$A$4:$H$399,5,FALSE)),"",VLOOKUP(CONCATENATE($B77,"cac"),'1 - Rat%_impacto'!$A$4:$H$399,5,FALSE))</f>
        <v/>
      </c>
      <c r="F77" s="163" t="str">
        <f>IF(ISERROR(VLOOKUP(CONCATENATE($B77,"cac"),'1 - Rat%_impacto'!$A$4:$H$399,8,FALSE)),"",VLOOKUP(CONCATENATE($B77,"cac"),'1 - Rat%_impacto'!$A$4:$H$399,8,FALSE))</f>
        <v/>
      </c>
      <c r="G77" s="163" t="str">
        <f>IF(ISERROR(VLOOKUP(CONCATENATE($B77,"lin"),'1 - Rat%_impacto'!$A$4:$H$399,5,FALSE)),"",VLOOKUP(CONCATENATE($B77,"lin"),'1 - Rat%_impacto'!$A$4:$H$399,5,FALSE))</f>
        <v/>
      </c>
      <c r="H77" s="163" t="str">
        <f>IF(ISERROR(VLOOKUP(CONCATENATE($B77,"lin"),'1 - Rat%_impacto'!$A$4:$H$399,8,FALSE)),"",VLOOKUP(CONCATENATE($B77,"lin"),'1 - Rat%_impacto'!$A$4:$H$399,8,FALSE))</f>
        <v/>
      </c>
      <c r="I77" s="163" t="str">
        <f>IF(ISERROR(VLOOKUP(CONCATENATE($B77,"col"),'1 - Rat%_impacto'!$A$4:$H$399,5,FALSE)),"",VLOOKUP(CONCATENATE($B77,"col"),'1 - Rat%_impacto'!$A$4:$H$399,5,FALSE))</f>
        <v/>
      </c>
      <c r="J77" s="163" t="str">
        <f>IF(ISERROR(VLOOKUP(CONCATENATE($B77,"col"),'1 - Rat%_impacto'!$A$4:$H$399,8,FALSE)),"",VLOOKUP(CONCATENATE($B77,"col"),'1 - Rat%_impacto'!$A$4:$H$399,8,FALSE))</f>
        <v/>
      </c>
    </row>
    <row r="78" spans="1:13" x14ac:dyDescent="0.25">
      <c r="A78" s="55" t="str">
        <f>'4 - Tabela atual'!B79</f>
        <v>FESTIVAL NACIONAL</v>
      </c>
      <c r="B78" s="69" t="e">
        <f>VLOOKUP(A78,'2 - nomesprogramas'!$A$2:$B$266,2,FALSE)</f>
        <v>#N/A</v>
      </c>
      <c r="C78" s="87" t="str">
        <f>IF(ISERROR(VLOOKUP(CONCATENATE($B78,"VIT"),'1 - Rat%_impacto'!$A$4:$H$399,5,FALSE)),"",VLOOKUP(CONCATENATE($B78,"VIT"),'1 - Rat%_impacto'!$A$4:$H$399,5,FALSE))</f>
        <v/>
      </c>
      <c r="D78" s="87" t="str">
        <f>IF(ISERROR(VLOOKUP(CONCATENATE($B78,"VIT"),'1 - Rat%_impacto'!$A$4:$H$399,8,FALSE)),"",VLOOKUP(CONCATENATE($B78,"VIT"),'1 - Rat%_impacto'!$A$4:$H$399,8,FALSE))</f>
        <v/>
      </c>
      <c r="E78" s="163" t="str">
        <f>IF(ISERROR(VLOOKUP(CONCATENATE($B78,"cac"),'1 - Rat%_impacto'!$A$4:$H$399,5,FALSE)),"",VLOOKUP(CONCATENATE($B78,"cac"),'1 - Rat%_impacto'!$A$4:$H$399,5,FALSE))</f>
        <v/>
      </c>
      <c r="F78" s="163" t="str">
        <f>IF(ISERROR(VLOOKUP(CONCATENATE($B78,"cac"),'1 - Rat%_impacto'!$A$4:$H$399,8,FALSE)),"",VLOOKUP(CONCATENATE($B78,"cac"),'1 - Rat%_impacto'!$A$4:$H$399,8,FALSE))</f>
        <v/>
      </c>
      <c r="G78" s="163" t="str">
        <f>IF(ISERROR(VLOOKUP(CONCATENATE($B78,"lin"),'1 - Rat%_impacto'!$A$4:$H$399,5,FALSE)),"",VLOOKUP(CONCATENATE($B78,"lin"),'1 - Rat%_impacto'!$A$4:$H$399,5,FALSE))</f>
        <v/>
      </c>
      <c r="H78" s="163" t="str">
        <f>IF(ISERROR(VLOOKUP(CONCATENATE($B78,"lin"),'1 - Rat%_impacto'!$A$4:$H$399,8,FALSE)),"",VLOOKUP(CONCATENATE($B78,"lin"),'1 - Rat%_impacto'!$A$4:$H$399,8,FALSE))</f>
        <v/>
      </c>
      <c r="I78" s="163" t="str">
        <f>IF(ISERROR(VLOOKUP(CONCATENATE($B78,"col"),'1 - Rat%_impacto'!$A$4:$H$399,5,FALSE)),"",VLOOKUP(CONCATENATE($B78,"col"),'1 - Rat%_impacto'!$A$4:$H$399,5,FALSE))</f>
        <v/>
      </c>
      <c r="J78" s="163" t="str">
        <f>IF(ISERROR(VLOOKUP(CONCATENATE($B78,"col"),'1 - Rat%_impacto'!$A$4:$H$399,8,FALSE)),"",VLOOKUP(CONCATENATE($B78,"col"),'1 - Rat%_impacto'!$A$4:$H$399,8,FALSE))</f>
        <v/>
      </c>
    </row>
    <row r="79" spans="1:13" x14ac:dyDescent="0.25">
      <c r="A79" s="309" t="str">
        <f>'4 - Tabela atual'!B80</f>
        <v>A GRANDE FAMÍLIA</v>
      </c>
      <c r="B79" s="69" t="str">
        <f>VLOOKUP(A79,'2 - nomesprogramas'!$A$2:$B$266,2,FALSE)</f>
        <v>ALB GRANDE FAMILIA</v>
      </c>
      <c r="C79" s="87">
        <f>IF(ISERROR(VLOOKUP(CONCATENATE($B79,"VIT"),'1 - Rat%_impacto'!$A$4:$H$399,5,FALSE)),"",VLOOKUP(CONCATENATE($B79,"VIT"),'1 - Rat%_impacto'!$A$4:$H$399,5,FALSE))</f>
        <v>19.600000000000001</v>
      </c>
      <c r="D79" s="87">
        <f>IF(ISERROR(VLOOKUP(CONCATENATE($B79,"VIT"),'1 - Rat%_impacto'!$A$4:$H$399,8,FALSE)),"",VLOOKUP(CONCATENATE($B79,"VIT"),'1 - Rat%_impacto'!$A$4:$H$399,8,FALSE))</f>
        <v>172626.4902</v>
      </c>
      <c r="E79" s="163" t="str">
        <f>IF(ISERROR(VLOOKUP(CONCATENATE($B79,"cac"),'1 - Rat%_impacto'!$A$4:$H$399,5,FALSE)),"",VLOOKUP(CONCATENATE($B79,"cac"),'1 - Rat%_impacto'!$A$4:$H$399,5,FALSE))</f>
        <v/>
      </c>
      <c r="F79" s="163" t="str">
        <f>IF(ISERROR(VLOOKUP(CONCATENATE($B79,"cac"),'1 - Rat%_impacto'!$A$4:$H$399,8,FALSE)),"",VLOOKUP(CONCATENATE($B79,"cac"),'1 - Rat%_impacto'!$A$4:$H$399,8,FALSE))</f>
        <v/>
      </c>
      <c r="G79" s="163" t="str">
        <f>IF(ISERROR(VLOOKUP(CONCATENATE($B79,"lin"),'1 - Rat%_impacto'!$A$4:$H$399,5,FALSE)),"",VLOOKUP(CONCATENATE($B79,"lin"),'1 - Rat%_impacto'!$A$4:$H$399,5,FALSE))</f>
        <v/>
      </c>
      <c r="H79" s="163" t="str">
        <f>IF(ISERROR(VLOOKUP(CONCATENATE($B79,"lin"),'1 - Rat%_impacto'!$A$4:$H$399,8,FALSE)),"",VLOOKUP(CONCATENATE($B79,"lin"),'1 - Rat%_impacto'!$A$4:$H$399,8,FALSE))</f>
        <v/>
      </c>
      <c r="I79" s="163" t="str">
        <f>IF(ISERROR(VLOOKUP(CONCATENATE($B79,"col"),'1 - Rat%_impacto'!$A$4:$H$399,5,FALSE)),"",VLOOKUP(CONCATENATE($B79,"col"),'1 - Rat%_impacto'!$A$4:$H$399,5,FALSE))</f>
        <v/>
      </c>
      <c r="J79" s="163" t="str">
        <f>IF(ISERROR(VLOOKUP(CONCATENATE($B79,"col"),'1 - Rat%_impacto'!$A$4:$H$399,8,FALSE)),"",VLOOKUP(CONCATENATE($B79,"col"),'1 - Rat%_impacto'!$A$4:$H$399,8,FALSE))</f>
        <v/>
      </c>
    </row>
    <row r="80" spans="1:13" x14ac:dyDescent="0.25">
      <c r="A80" s="55" t="str">
        <f>'4 - Tabela atual'!B81</f>
        <v>THE VOICE KIDS</v>
      </c>
      <c r="B80" s="69" t="str">
        <f>VLOOKUP(A80,'2 - nomesprogramas'!$A$2:$B$266,2,FALSE)</f>
        <v>THE VOICE KIDS</v>
      </c>
      <c r="C80" s="87">
        <f>IF(ISERROR(VLOOKUP(CONCATENATE($B80,"VIT"),'1 - Rat%_impacto'!$A$4:$H$399,5,FALSE)),"",VLOOKUP(CONCATENATE($B80,"VIT"),'1 - Rat%_impacto'!$A$4:$H$399,5,FALSE))</f>
        <v>26.57</v>
      </c>
      <c r="D80" s="87">
        <f>IF(ISERROR(VLOOKUP(CONCATENATE($B80,"VIT"),'1 - Rat%_impacto'!$A$4:$H$399,8,FALSE)),"",VLOOKUP(CONCATENATE($B80,"VIT"),'1 - Rat%_impacto'!$A$4:$H$399,8,FALSE))</f>
        <v>263855.39750000002</v>
      </c>
      <c r="E80" s="163" t="str">
        <f>IF(ISERROR(VLOOKUP(CONCATENATE($B80,"cac"),'1 - Rat%_impacto'!$A$4:$H$399,5,FALSE)),"",VLOOKUP(CONCATENATE($B80,"cac"),'1 - Rat%_impacto'!$A$4:$H$399,5,FALSE))</f>
        <v/>
      </c>
      <c r="F80" s="163" t="str">
        <f>IF(ISERROR(VLOOKUP(CONCATENATE($B80,"cac"),'1 - Rat%_impacto'!$A$4:$H$399,8,FALSE)),"",VLOOKUP(CONCATENATE($B80,"cac"),'1 - Rat%_impacto'!$A$4:$H$399,8,FALSE))</f>
        <v/>
      </c>
      <c r="G80" s="163" t="str">
        <f>IF(ISERROR(VLOOKUP(CONCATENATE($B80,"lin"),'1 - Rat%_impacto'!$A$4:$H$399,5,FALSE)),"",VLOOKUP(CONCATENATE($B80,"lin"),'1 - Rat%_impacto'!$A$4:$H$399,5,FALSE))</f>
        <v/>
      </c>
      <c r="H80" s="163" t="str">
        <f>IF(ISERROR(VLOOKUP(CONCATENATE($B80,"lin"),'1 - Rat%_impacto'!$A$4:$H$399,8,FALSE)),"",VLOOKUP(CONCATENATE($B80,"lin"),'1 - Rat%_impacto'!$A$4:$H$399,8,FALSE))</f>
        <v/>
      </c>
      <c r="I80" s="163" t="str">
        <f>IF(ISERROR(VLOOKUP(CONCATENATE($B80,"col"),'1 - Rat%_impacto'!$A$4:$H$399,5,FALSE)),"",VLOOKUP(CONCATENATE($B80,"col"),'1 - Rat%_impacto'!$A$4:$H$399,5,FALSE))</f>
        <v/>
      </c>
      <c r="J80" s="163" t="str">
        <f>IF(ISERROR(VLOOKUP(CONCATENATE($B80,"col"),'1 - Rat%_impacto'!$A$4:$H$399,8,FALSE)),"",VLOOKUP(CONCATENATE($B80,"col"),'1 - Rat%_impacto'!$A$4:$H$399,8,FALSE))</f>
        <v/>
      </c>
    </row>
    <row r="81" spans="1:10" x14ac:dyDescent="0.25">
      <c r="A81" s="55" t="str">
        <f>'4 - Tabela atual'!B82</f>
        <v>ESCOLINHA DO PROFESSOR RAIMUNDO</v>
      </c>
      <c r="B81" s="69" t="str">
        <f>VLOOKUP(A81,'2 - nomesprogramas'!$A$2:$B$266,2,FALSE)</f>
        <v>THE VOICE KIDS</v>
      </c>
      <c r="C81" s="87">
        <f>IF(ISERROR(VLOOKUP(CONCATENATE($B81,"VIT"),'1 - Rat%_impacto'!$A$4:$H$399,5,FALSE)),"",VLOOKUP(CONCATENATE($B81,"VIT"),'1 - Rat%_impacto'!$A$4:$H$399,5,FALSE))</f>
        <v>26.57</v>
      </c>
      <c r="D81" s="87">
        <f>IF(ISERROR(VLOOKUP(CONCATENATE($B81,"VIT"),'1 - Rat%_impacto'!$A$4:$H$399,8,FALSE)),"",VLOOKUP(CONCATENATE($B81,"VIT"),'1 - Rat%_impacto'!$A$4:$H$399,8,FALSE))</f>
        <v>263855.39750000002</v>
      </c>
      <c r="E81" s="163" t="str">
        <f>IF(ISERROR(VLOOKUP(CONCATENATE($B81,"cac"),'1 - Rat%_impacto'!$A$4:$H$399,5,FALSE)),"",VLOOKUP(CONCATENATE($B81,"cac"),'1 - Rat%_impacto'!$A$4:$H$399,5,FALSE))</f>
        <v/>
      </c>
      <c r="F81" s="163" t="str">
        <f>IF(ISERROR(VLOOKUP(CONCATENATE($B81,"cac"),'1 - Rat%_impacto'!$A$4:$H$399,8,FALSE)),"",VLOOKUP(CONCATENATE($B81,"cac"),'1 - Rat%_impacto'!$A$4:$H$399,8,FALSE))</f>
        <v/>
      </c>
      <c r="G81" s="163" t="str">
        <f>IF(ISERROR(VLOOKUP(CONCATENATE($B81,"lin"),'1 - Rat%_impacto'!$A$4:$H$399,5,FALSE)),"",VLOOKUP(CONCATENATE($B81,"lin"),'1 - Rat%_impacto'!$A$4:$H$399,5,FALSE))</f>
        <v/>
      </c>
      <c r="H81" s="163" t="str">
        <f>IF(ISERROR(VLOOKUP(CONCATENATE($B81,"lin"),'1 - Rat%_impacto'!$A$4:$H$399,8,FALSE)),"",VLOOKUP(CONCATENATE($B81,"lin"),'1 - Rat%_impacto'!$A$4:$H$399,8,FALSE))</f>
        <v/>
      </c>
      <c r="I81" s="163" t="str">
        <f>IF(ISERROR(VLOOKUP(CONCATENATE($B81,"col"),'1 - Rat%_impacto'!$A$4:$H$399,5,FALSE)),"",VLOOKUP(CONCATENATE($B81,"col"),'1 - Rat%_impacto'!$A$4:$H$399,5,FALSE))</f>
        <v/>
      </c>
      <c r="J81" s="163" t="str">
        <f>IF(ISERROR(VLOOKUP(CONCATENATE($B81,"col"),'1 - Rat%_impacto'!$A$4:$H$399,8,FALSE)),"",VLOOKUP(CONCATENATE($B81,"col"),'1 - Rat%_impacto'!$A$4:$H$399,8,FALSE))</f>
        <v/>
      </c>
    </row>
    <row r="82" spans="1:10" x14ac:dyDescent="0.25">
      <c r="A82" s="55" t="str">
        <f>'4 - Tabela atual'!B83</f>
        <v>NOVELA 20 HORAS SÁBADO</v>
      </c>
      <c r="B82" s="69" t="str">
        <f>VLOOKUP(A82,'2 - nomesprogramas'!$A$2:$B$266,2,FALSE)</f>
        <v>NOVELA III</v>
      </c>
      <c r="C82" s="87">
        <f>IF(ISERROR(VLOOKUP(CONCATENATE($B82,"VIT"),'1 - Rat%_impacto'!$A$4:$H$399,5,FALSE)),"",VLOOKUP(CONCATENATE($B82,"VIT"),'1 - Rat%_impacto'!$A$4:$H$399,5,FALSE))</f>
        <v>43.42</v>
      </c>
      <c r="D82" s="87">
        <f>IF(ISERROR(VLOOKUP(CONCATENATE($B82,"VIT"),'1 - Rat%_impacto'!$A$4:$H$399,8,FALSE)),"",VLOOKUP(CONCATENATE($B82,"VIT"),'1 - Rat%_impacto'!$A$4:$H$399,8,FALSE))</f>
        <v>427228.87649999995</v>
      </c>
      <c r="E82" s="163" t="str">
        <f>IF(ISERROR(VLOOKUP(CONCATENATE($B82,"cac"),'1 - Rat%_impacto'!$A$4:$H$399,5,FALSE)),"",VLOOKUP(CONCATENATE($B82,"cac"),'1 - Rat%_impacto'!$A$4:$H$399,5,FALSE))</f>
        <v/>
      </c>
      <c r="F82" s="163" t="str">
        <f>IF(ISERROR(VLOOKUP(CONCATENATE($B82,"cac"),'1 - Rat%_impacto'!$A$4:$H$399,8,FALSE)),"",VLOOKUP(CONCATENATE($B82,"cac"),'1 - Rat%_impacto'!$A$4:$H$399,8,FALSE))</f>
        <v/>
      </c>
      <c r="G82" s="163" t="str">
        <f>IF(ISERROR(VLOOKUP(CONCATENATE($B82,"lin"),'1 - Rat%_impacto'!$A$4:$H$399,5,FALSE)),"",VLOOKUP(CONCATENATE($B82,"lin"),'1 - Rat%_impacto'!$A$4:$H$399,5,FALSE))</f>
        <v/>
      </c>
      <c r="H82" s="163" t="str">
        <f>IF(ISERROR(VLOOKUP(CONCATENATE($B82,"lin"),'1 - Rat%_impacto'!$A$4:$H$399,8,FALSE)),"",VLOOKUP(CONCATENATE($B82,"lin"),'1 - Rat%_impacto'!$A$4:$H$399,8,FALSE))</f>
        <v/>
      </c>
      <c r="I82" s="163" t="str">
        <f>IF(ISERROR(VLOOKUP(CONCATENATE($B82,"col"),'1 - Rat%_impacto'!$A$4:$H$399,5,FALSE)),"",VLOOKUP(CONCATENATE($B82,"col"),'1 - Rat%_impacto'!$A$4:$H$399,5,FALSE))</f>
        <v/>
      </c>
      <c r="J82" s="163" t="str">
        <f>IF(ISERROR(VLOOKUP(CONCATENATE($B82,"col"),'1 - Rat%_impacto'!$A$4:$H$399,8,FALSE)),"",VLOOKUP(CONCATENATE($B82,"col"),'1 - Rat%_impacto'!$A$4:$H$399,8,FALSE))</f>
        <v/>
      </c>
    </row>
    <row r="83" spans="1:10" x14ac:dyDescent="0.25">
      <c r="A83" s="55" t="str">
        <f>'4 - Tabela atual'!B84</f>
        <v>SE JOGA</v>
      </c>
      <c r="B83" s="69" t="str">
        <f>VLOOKUP(A83,'2 - nomesprogramas'!$A$2:$B$266,2,FALSE)</f>
        <v>SESSAO DA TARDE</v>
      </c>
      <c r="C83" s="87">
        <f>IF(ISERROR(VLOOKUP(CONCATENATE($B83,"VIT"),'1 - Rat%_impacto'!$A$4:$H$399,5,FALSE)),"",VLOOKUP(CONCATENATE($B83,"VIT"),'1 - Rat%_impacto'!$A$4:$H$399,5,FALSE))</f>
        <v>18.79</v>
      </c>
      <c r="D83" s="87">
        <f>IF(ISERROR(VLOOKUP(CONCATENATE($B83,"VIT"),'1 - Rat%_impacto'!$A$4:$H$399,8,FALSE)),"",VLOOKUP(CONCATENATE($B83,"VIT"),'1 - Rat%_impacto'!$A$4:$H$399,8,FALSE))</f>
        <v>162361.43090000001</v>
      </c>
      <c r="E83" s="163" t="str">
        <f>IF(ISERROR(VLOOKUP(CONCATENATE($B83,"cac"),'1 - Rat%_impacto'!$A$4:$H$399,5,FALSE)),"",VLOOKUP(CONCATENATE($B83,"cac"),'1 - Rat%_impacto'!$A$4:$H$399,5,FALSE))</f>
        <v/>
      </c>
      <c r="F83" s="163" t="str">
        <f>IF(ISERROR(VLOOKUP(CONCATENATE($B83,"cac"),'1 - Rat%_impacto'!$A$4:$H$399,8,FALSE)),"",VLOOKUP(CONCATENATE($B83,"cac"),'1 - Rat%_impacto'!$A$4:$H$399,8,FALSE))</f>
        <v/>
      </c>
      <c r="G83" s="163" t="str">
        <f>IF(ISERROR(VLOOKUP(CONCATENATE($B83,"lin"),'1 - Rat%_impacto'!$A$4:$H$399,5,FALSE)),"",VLOOKUP(CONCATENATE($B83,"lin"),'1 - Rat%_impacto'!$A$4:$H$399,5,FALSE))</f>
        <v/>
      </c>
      <c r="H83" s="163" t="str">
        <f>IF(ISERROR(VLOOKUP(CONCATENATE($B83,"lin"),'1 - Rat%_impacto'!$A$4:$H$399,8,FALSE)),"",VLOOKUP(CONCATENATE($B83,"lin"),'1 - Rat%_impacto'!$A$4:$H$399,8,FALSE))</f>
        <v/>
      </c>
      <c r="I83" s="163" t="str">
        <f>IF(ISERROR(VLOOKUP(CONCATENATE($B83,"col"),'1 - Rat%_impacto'!$A$4:$H$399,5,FALSE)),"",VLOOKUP(CONCATENATE($B83,"col"),'1 - Rat%_impacto'!$A$4:$H$399,5,FALSE))</f>
        <v/>
      </c>
      <c r="J83" s="163" t="str">
        <f>IF(ISERROR(VLOOKUP(CONCATENATE($B83,"col"),'1 - Rat%_impacto'!$A$4:$H$399,8,FALSE)),"",VLOOKUP(CONCATENATE($B83,"col"),'1 - Rat%_impacto'!$A$4:$H$399,8,FALSE))</f>
        <v/>
      </c>
    </row>
    <row r="84" spans="1:10" x14ac:dyDescent="0.25">
      <c r="A84" s="55" t="str">
        <f>'4 - Tabela atual'!B85</f>
        <v>POPSTAR</v>
      </c>
      <c r="B84" s="69" t="str">
        <f>VLOOKUP(A84,'2 - nomesprogramas'!$A$2:$B$266,2,FALSE)</f>
        <v>THE VOICE KIDS</v>
      </c>
      <c r="C84" s="87">
        <f>IF(ISERROR(VLOOKUP(CONCATENATE($B84,"VIT"),'1 - Rat%_impacto'!$A$4:$H$399,5,FALSE)),"",VLOOKUP(CONCATENATE($B84,"VIT"),'1 - Rat%_impacto'!$A$4:$H$399,5,FALSE))</f>
        <v>26.57</v>
      </c>
      <c r="D84" s="87">
        <f>IF(ISERROR(VLOOKUP(CONCATENATE($B84,"VIT"),'1 - Rat%_impacto'!$A$4:$H$399,8,FALSE)),"",VLOOKUP(CONCATENATE($B84,"VIT"),'1 - Rat%_impacto'!$A$4:$H$399,8,FALSE))</f>
        <v>263855.39750000002</v>
      </c>
      <c r="E84" s="163" t="str">
        <f>IF(ISERROR(VLOOKUP(CONCATENATE($B84,"cac"),'1 - Rat%_impacto'!$A$4:$H$399,5,FALSE)),"",VLOOKUP(CONCATENATE($B84,"cac"),'1 - Rat%_impacto'!$A$4:$H$399,5,FALSE))</f>
        <v/>
      </c>
      <c r="F84" s="163" t="str">
        <f>IF(ISERROR(VLOOKUP(CONCATENATE($B84,"cac"),'1 - Rat%_impacto'!$A$4:$H$399,8,FALSE)),"",VLOOKUP(CONCATENATE($B84,"cac"),'1 - Rat%_impacto'!$A$4:$H$399,8,FALSE))</f>
        <v/>
      </c>
      <c r="G84" s="163" t="str">
        <f>IF(ISERROR(VLOOKUP(CONCATENATE($B84,"lin"),'1 - Rat%_impacto'!$A$4:$H$399,5,FALSE)),"",VLOOKUP(CONCATENATE($B84,"lin"),'1 - Rat%_impacto'!$A$4:$H$399,5,FALSE))</f>
        <v/>
      </c>
      <c r="H84" s="163" t="str">
        <f>IF(ISERROR(VLOOKUP(CONCATENATE($B84,"lin"),'1 - Rat%_impacto'!$A$4:$H$399,8,FALSE)),"",VLOOKUP(CONCATENATE($B84,"lin"),'1 - Rat%_impacto'!$A$4:$H$399,8,FALSE))</f>
        <v/>
      </c>
      <c r="I84" s="163" t="str">
        <f>IF(ISERROR(VLOOKUP(CONCATENATE($B84,"col"),'1 - Rat%_impacto'!$A$4:$H$399,5,FALSE)),"",VLOOKUP(CONCATENATE($B84,"col"),'1 - Rat%_impacto'!$A$4:$H$399,5,FALSE))</f>
        <v/>
      </c>
      <c r="J84" s="163" t="str">
        <f>IF(ISERROR(VLOOKUP(CONCATENATE($B84,"col"),'1 - Rat%_impacto'!$A$4:$H$399,8,FALSE)),"",VLOOKUP(CONCATENATE($B84,"col"),'1 - Rat%_impacto'!$A$4:$H$399,8,FALSE))</f>
        <v/>
      </c>
    </row>
    <row r="85" spans="1:10" x14ac:dyDescent="0.25">
      <c r="A85" s="55" t="str">
        <f>'4 - Tabela atual'!B86</f>
        <v>MESTRE DO SABOR</v>
      </c>
      <c r="B85" s="69" t="str">
        <f>VLOOKUP(A85,'2 - nomesprogramas'!$A$2:$B$266,2,FALSE)</f>
        <v>SHOW DE QUINTA FEIRA 2</v>
      </c>
      <c r="C85" s="87">
        <f>IF(ISERROR(VLOOKUP(CONCATENATE($B85,"VIT"),'1 - Rat%_impacto'!$A$4:$H$399,5,FALSE)),"",VLOOKUP(CONCATENATE($B85,"VIT"),'1 - Rat%_impacto'!$A$4:$H$399,5,FALSE))</f>
        <v>17.45</v>
      </c>
      <c r="D85" s="87">
        <f>IF(ISERROR(VLOOKUP(CONCATENATE($B85,"VIT"),'1 - Rat%_impacto'!$A$4:$H$399,8,FALSE)),"",VLOOKUP(CONCATENATE($B85,"VIT"),'1 - Rat%_impacto'!$A$4:$H$399,8,FALSE))</f>
        <v>189686.72959999996</v>
      </c>
      <c r="E85" s="163" t="str">
        <f>IF(ISERROR(VLOOKUP(CONCATENATE($B85,"cac"),'1 - Rat%_impacto'!$A$4:$H$399,5,FALSE)),"",VLOOKUP(CONCATENATE($B85,"cac"),'1 - Rat%_impacto'!$A$4:$H$399,5,FALSE))</f>
        <v/>
      </c>
      <c r="F85" s="163" t="str">
        <f>IF(ISERROR(VLOOKUP(CONCATENATE($B85,"cac"),'1 - Rat%_impacto'!$A$4:$H$399,8,FALSE)),"",VLOOKUP(CONCATENATE($B85,"cac"),'1 - Rat%_impacto'!$A$4:$H$399,8,FALSE))</f>
        <v/>
      </c>
      <c r="G85" s="163" t="str">
        <f>IF(ISERROR(VLOOKUP(CONCATENATE($B85,"lin"),'1 - Rat%_impacto'!$A$4:$H$399,5,FALSE)),"",VLOOKUP(CONCATENATE($B85,"lin"),'1 - Rat%_impacto'!$A$4:$H$399,5,FALSE))</f>
        <v/>
      </c>
      <c r="H85" s="163" t="str">
        <f>IF(ISERROR(VLOOKUP(CONCATENATE($B85,"lin"),'1 - Rat%_impacto'!$A$4:$H$399,8,FALSE)),"",VLOOKUP(CONCATENATE($B85,"lin"),'1 - Rat%_impacto'!$A$4:$H$399,8,FALSE))</f>
        <v/>
      </c>
      <c r="I85" s="163" t="str">
        <f>IF(ISERROR(VLOOKUP(CONCATENATE($B85,"col"),'1 - Rat%_impacto'!$A$4:$H$399,5,FALSE)),"",VLOOKUP(CONCATENATE($B85,"col"),'1 - Rat%_impacto'!$A$4:$H$399,5,FALSE))</f>
        <v/>
      </c>
      <c r="J85" s="163" t="str">
        <f>IF(ISERROR(VLOOKUP(CONCATENATE($B85,"col"),'1 - Rat%_impacto'!$A$4:$H$399,8,FALSE)),"",VLOOKUP(CONCATENATE($B85,"col"),'1 - Rat%_impacto'!$A$4:$H$399,8,FALSE))</f>
        <v/>
      </c>
    </row>
    <row r="86" spans="1:10" x14ac:dyDescent="0.25">
      <c r="A86" s="55" t="str">
        <f>'4 - Tabela atual'!B87</f>
        <v>CINEMA ESPECIAL</v>
      </c>
      <c r="B86" s="69" t="str">
        <f>VLOOKUP(A86,'2 - nomesprogramas'!$A$2:$B$266,2,FALSE)</f>
        <v>BIG BROTHER BRASIL</v>
      </c>
      <c r="C86" s="87">
        <f>IF(ISERROR(VLOOKUP(CONCATENATE($B86,"VIT"),'1 - Rat%_impacto'!$A$4:$H$399,5,FALSE)),"",VLOOKUP(CONCATENATE($B86,"VIT"),'1 - Rat%_impacto'!$A$4:$H$399,5,FALSE))</f>
        <v>28.34</v>
      </c>
      <c r="D86" s="87">
        <f>IF(ISERROR(VLOOKUP(CONCATENATE($B86,"VIT"),'1 - Rat%_impacto'!$A$4:$H$399,8,FALSE)),"",VLOOKUP(CONCATENATE($B86,"VIT"),'1 - Rat%_impacto'!$A$4:$H$399,8,FALSE))</f>
        <v>324578.28350000002</v>
      </c>
      <c r="E86" s="163" t="str">
        <f>IF(ISERROR(VLOOKUP(CONCATENATE($B86,"cac"),'1 - Rat%_impacto'!$A$4:$H$399,5,FALSE)),"",VLOOKUP(CONCATENATE($B86,"cac"),'1 - Rat%_impacto'!$A$4:$H$399,5,FALSE))</f>
        <v/>
      </c>
      <c r="F86" s="163" t="str">
        <f>IF(ISERROR(VLOOKUP(CONCATENATE($B86,"cac"),'1 - Rat%_impacto'!$A$4:$H$399,8,FALSE)),"",VLOOKUP(CONCATENATE($B86,"cac"),'1 - Rat%_impacto'!$A$4:$H$399,8,FALSE))</f>
        <v/>
      </c>
      <c r="G86" s="163" t="str">
        <f>IF(ISERROR(VLOOKUP(CONCATENATE($B86,"lin"),'1 - Rat%_impacto'!$A$4:$H$399,5,FALSE)),"",VLOOKUP(CONCATENATE($B86,"lin"),'1 - Rat%_impacto'!$A$4:$H$399,5,FALSE))</f>
        <v/>
      </c>
      <c r="H86" s="163" t="str">
        <f>IF(ISERROR(VLOOKUP(CONCATENATE($B86,"lin"),'1 - Rat%_impacto'!$A$4:$H$399,8,FALSE)),"",VLOOKUP(CONCATENATE($B86,"lin"),'1 - Rat%_impacto'!$A$4:$H$399,8,FALSE))</f>
        <v/>
      </c>
      <c r="I86" s="163" t="str">
        <f>IF(ISERROR(VLOOKUP(CONCATENATE($B86,"col"),'1 - Rat%_impacto'!$A$4:$H$399,5,FALSE)),"",VLOOKUP(CONCATENATE($B86,"col"),'1 - Rat%_impacto'!$A$4:$H$399,5,FALSE))</f>
        <v/>
      </c>
      <c r="J86" s="163" t="str">
        <f>IF(ISERROR(VLOOKUP(CONCATENATE($B86,"col"),'1 - Rat%_impacto'!$A$4:$H$399,8,FALSE)),"",VLOOKUP(CONCATENATE($B86,"col"),'1 - Rat%_impacto'!$A$4:$H$399,8,FALSE))</f>
        <v/>
      </c>
    </row>
    <row r="87" spans="1:10" x14ac:dyDescent="0.25">
      <c r="A87" s="55" t="str">
        <f>'4 - Tabela atual'!B88</f>
        <v>SONHO DE CRIANÇA</v>
      </c>
      <c r="B87" s="69" t="str">
        <f>VLOOKUP(A87,'2 - nomesprogramas'!$A$2:$B$266,2,FALSE)</f>
        <v>FUTEBOL QA</v>
      </c>
      <c r="C87" s="87">
        <f>IF(ISERROR(VLOOKUP(CONCATENATE($B87,"VIT"),'1 - Rat%_impacto'!$A$4:$H$399,5,FALSE)),"",VLOOKUP(CONCATENATE($B87,"VIT"),'1 - Rat%_impacto'!$A$4:$H$399,5,FALSE))</f>
        <v>39.97</v>
      </c>
      <c r="D87" s="87">
        <f>IF(ISERROR(VLOOKUP(CONCATENATE($B87,"VIT"),'1 - Rat%_impacto'!$A$4:$H$399,8,FALSE)),"",VLOOKUP(CONCATENATE($B87,"VIT"),'1 - Rat%_impacto'!$A$4:$H$399,8,FALSE))</f>
        <v>479421.64279999991</v>
      </c>
      <c r="E87" s="163" t="str">
        <f>IF(ISERROR(VLOOKUP(CONCATENATE($B87,"cac"),'1 - Rat%_impacto'!$A$4:$H$399,5,FALSE)),"",VLOOKUP(CONCATENATE($B87,"cac"),'1 - Rat%_impacto'!$A$4:$H$399,5,FALSE))</f>
        <v/>
      </c>
      <c r="F87" s="163" t="str">
        <f>IF(ISERROR(VLOOKUP(CONCATENATE($B87,"cac"),'1 - Rat%_impacto'!$A$4:$H$399,8,FALSE)),"",VLOOKUP(CONCATENATE($B87,"cac"),'1 - Rat%_impacto'!$A$4:$H$399,8,FALSE))</f>
        <v/>
      </c>
      <c r="G87" s="163" t="str">
        <f>IF(ISERROR(VLOOKUP(CONCATENATE($B87,"lin"),'1 - Rat%_impacto'!$A$4:$H$399,5,FALSE)),"",VLOOKUP(CONCATENATE($B87,"lin"),'1 - Rat%_impacto'!$A$4:$H$399,5,FALSE))</f>
        <v/>
      </c>
      <c r="H87" s="163" t="str">
        <f>IF(ISERROR(VLOOKUP(CONCATENATE($B87,"lin"),'1 - Rat%_impacto'!$A$4:$H$399,8,FALSE)),"",VLOOKUP(CONCATENATE($B87,"lin"),'1 - Rat%_impacto'!$A$4:$H$399,8,FALSE))</f>
        <v/>
      </c>
      <c r="I87" s="163" t="str">
        <f>IF(ISERROR(VLOOKUP(CONCATENATE($B87,"col"),'1 - Rat%_impacto'!$A$4:$H$399,5,FALSE)),"",VLOOKUP(CONCATENATE($B87,"col"),'1 - Rat%_impacto'!$A$4:$H$399,5,FALSE))</f>
        <v/>
      </c>
      <c r="J87" s="163" t="str">
        <f>IF(ISERROR(VLOOKUP(CONCATENATE($B87,"col"),'1 - Rat%_impacto'!$A$4:$H$399,8,FALSE)),"",VLOOKUP(CONCATENATE($B87,"col"),'1 - Rat%_impacto'!$A$4:$H$399,8,FALSE))</f>
        <v/>
      </c>
    </row>
    <row r="88" spans="1:10" x14ac:dyDescent="0.25">
      <c r="A88" s="55" t="str">
        <f>'4 - Tabela atual'!B89</f>
        <v>A GENTE RIU ASSIM</v>
      </c>
      <c r="B88" s="69" t="str">
        <f>VLOOKUP(A88,'2 - nomesprogramas'!$A$2:$B$266,2,FALSE)</f>
        <v>TELA QUENTE</v>
      </c>
      <c r="C88" s="87">
        <f>IF(ISERROR(VLOOKUP(CONCATENATE($B88,"VIT"),'1 - Rat%_impacto'!$A$4:$H$399,5,FALSE)),"",VLOOKUP(CONCATENATE($B88,"VIT"),'1 - Rat%_impacto'!$A$4:$H$399,5,FALSE))</f>
        <v>14.66</v>
      </c>
      <c r="D88" s="87">
        <f>IF(ISERROR(VLOOKUP(CONCATENATE($B88,"VIT"),'1 - Rat%_impacto'!$A$4:$H$399,8,FALSE)),"",VLOOKUP(CONCATENATE($B88,"VIT"),'1 - Rat%_impacto'!$A$4:$H$399,8,FALSE))</f>
        <v>167277.0931</v>
      </c>
      <c r="E88" s="163" t="str">
        <f>IF(ISERROR(VLOOKUP(CONCATENATE($B88,"cac"),'1 - Rat%_impacto'!$A$4:$H$399,5,FALSE)),"",VLOOKUP(CONCATENATE($B88,"cac"),'1 - Rat%_impacto'!$A$4:$H$399,5,FALSE))</f>
        <v/>
      </c>
      <c r="F88" s="163" t="str">
        <f>IF(ISERROR(VLOOKUP(CONCATENATE($B88,"cac"),'1 - Rat%_impacto'!$A$4:$H$399,8,FALSE)),"",VLOOKUP(CONCATENATE($B88,"cac"),'1 - Rat%_impacto'!$A$4:$H$399,8,FALSE))</f>
        <v/>
      </c>
      <c r="G88" s="163" t="str">
        <f>IF(ISERROR(VLOOKUP(CONCATENATE($B88,"lin"),'1 - Rat%_impacto'!$A$4:$H$399,5,FALSE)),"",VLOOKUP(CONCATENATE($B88,"lin"),'1 - Rat%_impacto'!$A$4:$H$399,5,FALSE))</f>
        <v/>
      </c>
      <c r="H88" s="163" t="str">
        <f>IF(ISERROR(VLOOKUP(CONCATENATE($B88,"lin"),'1 - Rat%_impacto'!$A$4:$H$399,8,FALSE)),"",VLOOKUP(CONCATENATE($B88,"lin"),'1 - Rat%_impacto'!$A$4:$H$399,8,FALSE))</f>
        <v/>
      </c>
      <c r="I88" s="163" t="str">
        <f>IF(ISERROR(VLOOKUP(CONCATENATE($B88,"col"),'1 - Rat%_impacto'!$A$4:$H$399,5,FALSE)),"",VLOOKUP(CONCATENATE($B88,"col"),'1 - Rat%_impacto'!$A$4:$H$399,5,FALSE))</f>
        <v/>
      </c>
      <c r="J88" s="163" t="str">
        <f>IF(ISERROR(VLOOKUP(CONCATENATE($B88,"col"),'1 - Rat%_impacto'!$A$4:$H$399,8,FALSE)),"",VLOOKUP(CONCATENATE($B88,"col"),'1 - Rat%_impacto'!$A$4:$H$399,8,FALSE))</f>
        <v/>
      </c>
    </row>
    <row r="89" spans="1:10" ht="14.25" customHeight="1" x14ac:dyDescent="0.25">
      <c r="A89" s="55" t="str">
        <f>'4 - Tabela atual'!B90</f>
        <v>A PRESEPADA</v>
      </c>
      <c r="B89" s="69" t="str">
        <f>VLOOKUP(A89,'2 - nomesprogramas'!$A$2:$B$266,2,FALSE)</f>
        <v>SHOW DE TERCA FEIRA 2</v>
      </c>
      <c r="C89" s="87">
        <f>IF(ISERROR(VLOOKUP(CONCATENATE($B89,"VIT"),'1 - Rat%_impacto'!$A$4:$H$399,5,FALSE)),"",VLOOKUP(CONCATENATE($B89,"VIT"),'1 - Rat%_impacto'!$A$4:$H$399,5,FALSE))</f>
        <v>22.2</v>
      </c>
      <c r="D89" s="87">
        <f>IF(ISERROR(VLOOKUP(CONCATENATE($B89,"VIT"),'1 - Rat%_impacto'!$A$4:$H$399,8,FALSE)),"",VLOOKUP(CONCATENATE($B89,"VIT"),'1 - Rat%_impacto'!$A$4:$H$399,8,FALSE))</f>
        <v>217156.6066</v>
      </c>
      <c r="E89" s="163" t="str">
        <f>IF(ISERROR(VLOOKUP(CONCATENATE($B89,"cac"),'1 - Rat%_impacto'!$A$4:$H$399,5,FALSE)),"",VLOOKUP(CONCATENATE($B89,"cac"),'1 - Rat%_impacto'!$A$4:$H$399,5,FALSE))</f>
        <v/>
      </c>
      <c r="F89" s="163" t="str">
        <f>IF(ISERROR(VLOOKUP(CONCATENATE($B89,"cac"),'1 - Rat%_impacto'!$A$4:$H$399,8,FALSE)),"",VLOOKUP(CONCATENATE($B89,"cac"),'1 - Rat%_impacto'!$A$4:$H$399,8,FALSE))</f>
        <v/>
      </c>
      <c r="G89" s="163" t="str">
        <f>IF(ISERROR(VLOOKUP(CONCATENATE($B89,"lin"),'1 - Rat%_impacto'!$A$4:$H$399,5,FALSE)),"",VLOOKUP(CONCATENATE($B89,"lin"),'1 - Rat%_impacto'!$A$4:$H$399,5,FALSE))</f>
        <v/>
      </c>
      <c r="H89" s="163" t="str">
        <f>IF(ISERROR(VLOOKUP(CONCATENATE($B89,"lin"),'1 - Rat%_impacto'!$A$4:$H$399,8,FALSE)),"",VLOOKUP(CONCATENATE($B89,"lin"),'1 - Rat%_impacto'!$A$4:$H$399,8,FALSE))</f>
        <v/>
      </c>
      <c r="I89" s="163" t="str">
        <f>IF(ISERROR(VLOOKUP(CONCATENATE($B89,"col"),'1 - Rat%_impacto'!$A$4:$H$399,5,FALSE)),"",VLOOKUP(CONCATENATE($B89,"col"),'1 - Rat%_impacto'!$A$4:$H$399,5,FALSE))</f>
        <v/>
      </c>
      <c r="J89" s="163" t="str">
        <f>IF(ISERROR(VLOOKUP(CONCATENATE($B89,"col"),'1 - Rat%_impacto'!$A$4:$H$399,8,FALSE)),"",VLOOKUP(CONCATENATE($B89,"col"),'1 - Rat%_impacto'!$A$4:$H$399,8,FALSE))</f>
        <v/>
      </c>
    </row>
    <row r="90" spans="1:10" ht="14.25" customHeight="1" x14ac:dyDescent="0.25">
      <c r="A90" s="55" t="str">
        <f>'4 - Tabela atual'!B91</f>
        <v>FESTIVAL ANO NOVO</v>
      </c>
      <c r="B90" s="69" t="str">
        <f>VLOOKUP(A90,'2 - nomesprogramas'!$A$2:$B$266,2,FALSE)</f>
        <v>BIG BROTHER BRASIL</v>
      </c>
      <c r="C90" s="87">
        <f>IF(ISERROR(VLOOKUP(CONCATENATE($B90,"VIT"),'1 - Rat%_impacto'!$A$4:$H$399,5,FALSE)),"",VLOOKUP(CONCATENATE($B90,"VIT"),'1 - Rat%_impacto'!$A$4:$H$399,5,FALSE))</f>
        <v>28.34</v>
      </c>
      <c r="D90" s="87">
        <f>IF(ISERROR(VLOOKUP(CONCATENATE($B90,"VIT"),'1 - Rat%_impacto'!$A$4:$H$399,8,FALSE)),"",VLOOKUP(CONCATENATE($B90,"VIT"),'1 - Rat%_impacto'!$A$4:$H$399,8,FALSE))</f>
        <v>324578.28350000002</v>
      </c>
      <c r="E90" s="163" t="str">
        <f>IF(ISERROR(VLOOKUP(CONCATENATE($B90,"cac"),'1 - Rat%_impacto'!$A$4:$H$399,5,FALSE)),"",VLOOKUP(CONCATENATE($B90,"cac"),'1 - Rat%_impacto'!$A$4:$H$399,5,FALSE))</f>
        <v/>
      </c>
      <c r="F90" s="163" t="str">
        <f>IF(ISERROR(VLOOKUP(CONCATENATE($B90,"cac"),'1 - Rat%_impacto'!$A$4:$H$399,8,FALSE)),"",VLOOKUP(CONCATENATE($B90,"cac"),'1 - Rat%_impacto'!$A$4:$H$399,8,FALSE))</f>
        <v/>
      </c>
      <c r="G90" s="163" t="str">
        <f>IF(ISERROR(VLOOKUP(CONCATENATE($B90,"lin"),'1 - Rat%_impacto'!$A$4:$H$399,5,FALSE)),"",VLOOKUP(CONCATENATE($B90,"lin"),'1 - Rat%_impacto'!$A$4:$H$399,5,FALSE))</f>
        <v/>
      </c>
      <c r="H90" s="163" t="str">
        <f>IF(ISERROR(VLOOKUP(CONCATENATE($B90,"lin"),'1 - Rat%_impacto'!$A$4:$H$399,8,FALSE)),"",VLOOKUP(CONCATENATE($B90,"lin"),'1 - Rat%_impacto'!$A$4:$H$399,8,FALSE))</f>
        <v/>
      </c>
      <c r="I90" s="163" t="str">
        <f>IF(ISERROR(VLOOKUP(CONCATENATE($B90,"col"),'1 - Rat%_impacto'!$A$4:$H$399,5,FALSE)),"",VLOOKUP(CONCATENATE($B90,"col"),'1 - Rat%_impacto'!$A$4:$H$399,5,FALSE))</f>
        <v/>
      </c>
      <c r="J90" s="163" t="str">
        <f>IF(ISERROR(VLOOKUP(CONCATENATE($B90,"col"),'1 - Rat%_impacto'!$A$4:$H$399,8,FALSE)),"",VLOOKUP(CONCATENATE($B90,"col"),'1 - Rat%_impacto'!$A$4:$H$399,8,FALSE))</f>
        <v/>
      </c>
    </row>
    <row r="91" spans="1:10" ht="14.25" customHeight="1" x14ac:dyDescent="0.25">
      <c r="A91" s="55" t="str">
        <f>'4 - Tabela atual'!B92</f>
        <v>O AUTO DA COMPADECIDA</v>
      </c>
      <c r="B91" s="69" t="str">
        <f>VLOOKUP(A91,'2 - nomesprogramas'!$A$2:$B$266,2,FALSE)</f>
        <v>BIG BROTHER BRASIL</v>
      </c>
      <c r="C91" s="87">
        <f>IF(ISERROR(VLOOKUP(CONCATENATE($B91,"VIT"),'1 - Rat%_impacto'!$A$4:$H$399,5,FALSE)),"",VLOOKUP(CONCATENATE($B91,"VIT"),'1 - Rat%_impacto'!$A$4:$H$399,5,FALSE))</f>
        <v>28.34</v>
      </c>
      <c r="D91" s="87">
        <f>IF(ISERROR(VLOOKUP(CONCATENATE($B91,"VIT"),'1 - Rat%_impacto'!$A$4:$H$399,8,FALSE)),"",VLOOKUP(CONCATENATE($B91,"VIT"),'1 - Rat%_impacto'!$A$4:$H$399,8,FALSE))</f>
        <v>324578.28350000002</v>
      </c>
      <c r="E91" s="163" t="str">
        <f>IF(ISERROR(VLOOKUP(CONCATENATE($B91,"cac"),'1 - Rat%_impacto'!$A$4:$H$399,5,FALSE)),"",VLOOKUP(CONCATENATE($B91,"cac"),'1 - Rat%_impacto'!$A$4:$H$399,5,FALSE))</f>
        <v/>
      </c>
      <c r="F91" s="163" t="str">
        <f>IF(ISERROR(VLOOKUP(CONCATENATE($B91,"cac"),'1 - Rat%_impacto'!$A$4:$H$399,8,FALSE)),"",VLOOKUP(CONCATENATE($B91,"cac"),'1 - Rat%_impacto'!$A$4:$H$399,8,FALSE))</f>
        <v/>
      </c>
      <c r="G91" s="163" t="str">
        <f>IF(ISERROR(VLOOKUP(CONCATENATE($B91,"lin"),'1 - Rat%_impacto'!$A$4:$H$399,5,FALSE)),"",VLOOKUP(CONCATENATE($B91,"lin"),'1 - Rat%_impacto'!$A$4:$H$399,5,FALSE))</f>
        <v/>
      </c>
      <c r="H91" s="163" t="str">
        <f>IF(ISERROR(VLOOKUP(CONCATENATE($B91,"lin"),'1 - Rat%_impacto'!$A$4:$H$399,8,FALSE)),"",VLOOKUP(CONCATENATE($B91,"lin"),'1 - Rat%_impacto'!$A$4:$H$399,8,FALSE))</f>
        <v/>
      </c>
      <c r="I91" s="163" t="str">
        <f>IF(ISERROR(VLOOKUP(CONCATENATE($B91,"col"),'1 - Rat%_impacto'!$A$4:$H$399,5,FALSE)),"",VLOOKUP(CONCATENATE($B91,"col"),'1 - Rat%_impacto'!$A$4:$H$399,5,FALSE))</f>
        <v/>
      </c>
      <c r="J91" s="163" t="str">
        <f>IF(ISERROR(VLOOKUP(CONCATENATE($B91,"col"),'1 - Rat%_impacto'!$A$4:$H$399,8,FALSE)),"",VLOOKUP(CONCATENATE($B91,"col"),'1 - Rat%_impacto'!$A$4:$H$399,8,FALSE))</f>
        <v/>
      </c>
    </row>
    <row r="92" spans="1:10" ht="14.25" customHeight="1" x14ac:dyDescent="0.25">
      <c r="A92" s="55" t="str">
        <f>'4 - Tabela atual'!B93</f>
        <v>MADIBA</v>
      </c>
      <c r="B92" s="69" t="str">
        <f>VLOOKUP(A92,'2 - nomesprogramas'!$A$2:$B$266,2,FALSE)</f>
        <v>SHOW DE TERCA FEIRA 2</v>
      </c>
      <c r="C92" s="87">
        <f>IF(ISERROR(VLOOKUP(CONCATENATE($B92,"VIT"),'1 - Rat%_impacto'!$A$4:$H$399,5,FALSE)),"",VLOOKUP(CONCATENATE($B92,"VIT"),'1 - Rat%_impacto'!$A$4:$H$399,5,FALSE))</f>
        <v>22.2</v>
      </c>
      <c r="D92" s="87">
        <f>IF(ISERROR(VLOOKUP(CONCATENATE($B92,"VIT"),'1 - Rat%_impacto'!$A$4:$H$399,8,FALSE)),"",VLOOKUP(CONCATENATE($B92,"VIT"),'1 - Rat%_impacto'!$A$4:$H$399,8,FALSE))</f>
        <v>217156.6066</v>
      </c>
      <c r="E92" s="163" t="str">
        <f>IF(ISERROR(VLOOKUP(CONCATENATE($B92,"cac"),'1 - Rat%_impacto'!$A$4:$H$399,5,FALSE)),"",VLOOKUP(CONCATENATE($B92,"cac"),'1 - Rat%_impacto'!$A$4:$H$399,5,FALSE))</f>
        <v/>
      </c>
      <c r="F92" s="163" t="str">
        <f>IF(ISERROR(VLOOKUP(CONCATENATE($B92,"cac"),'1 - Rat%_impacto'!$A$4:$H$399,8,FALSE)),"",VLOOKUP(CONCATENATE($B92,"cac"),'1 - Rat%_impacto'!$A$4:$H$399,8,FALSE))</f>
        <v/>
      </c>
      <c r="G92" s="163" t="str">
        <f>IF(ISERROR(VLOOKUP(CONCATENATE($B92,"lin"),'1 - Rat%_impacto'!$A$4:$H$399,5,FALSE)),"",VLOOKUP(CONCATENATE($B92,"lin"),'1 - Rat%_impacto'!$A$4:$H$399,5,FALSE))</f>
        <v/>
      </c>
      <c r="H92" s="163" t="str">
        <f>IF(ISERROR(VLOOKUP(CONCATENATE($B92,"lin"),'1 - Rat%_impacto'!$A$4:$H$399,8,FALSE)),"",VLOOKUP(CONCATENATE($B92,"lin"),'1 - Rat%_impacto'!$A$4:$H$399,8,FALSE))</f>
        <v/>
      </c>
      <c r="I92" s="163" t="str">
        <f>IF(ISERROR(VLOOKUP(CONCATENATE($B92,"col"),'1 - Rat%_impacto'!$A$4:$H$399,5,FALSE)),"",VLOOKUP(CONCATENATE($B92,"col"),'1 - Rat%_impacto'!$A$4:$H$399,5,FALSE))</f>
        <v/>
      </c>
      <c r="J92" s="163" t="str">
        <f>IF(ISERROR(VLOOKUP(CONCATENATE($B92,"col"),'1 - Rat%_impacto'!$A$4:$H$399,8,FALSE)),"",VLOOKUP(CONCATENATE($B92,"col"),'1 - Rat%_impacto'!$A$4:$H$399,8,FALSE))</f>
        <v/>
      </c>
    </row>
    <row r="93" spans="1:10" ht="14.25" customHeight="1" x14ac:dyDescent="0.25">
      <c r="A93" s="55" t="str">
        <f>'4 - Tabela atual'!B94</f>
        <v>CINEMA ESPECIAL JANEIRO</v>
      </c>
      <c r="B93" s="69" t="str">
        <f>VLOOKUP(A93,'2 - nomesprogramas'!$A$2:$B$266,2,FALSE)</f>
        <v>JORNAL DA GLOBO</v>
      </c>
      <c r="C93" s="87">
        <f>IF(ISERROR(VLOOKUP(CONCATENATE($B93,"VIT"),'1 - Rat%_impacto'!$A$4:$H$399,5,FALSE)),"",VLOOKUP(CONCATENATE($B93,"VIT"),'1 - Rat%_impacto'!$A$4:$H$399,5,FALSE))</f>
        <v>6.26</v>
      </c>
      <c r="D93" s="87">
        <f>IF(ISERROR(VLOOKUP(CONCATENATE($B93,"VIT"),'1 - Rat%_impacto'!$A$4:$H$399,8,FALSE)),"",VLOOKUP(CONCATENATE($B93,"VIT"),'1 - Rat%_impacto'!$A$4:$H$399,8,FALSE))</f>
        <v>44530.116399999999</v>
      </c>
      <c r="E93" s="163" t="str">
        <f>IF(ISERROR(VLOOKUP(CONCATENATE($B93,"cac"),'1 - Rat%_impacto'!$A$4:$H$399,5,FALSE)),"",VLOOKUP(CONCATENATE($B93,"cac"),'1 - Rat%_impacto'!$A$4:$H$399,5,FALSE))</f>
        <v/>
      </c>
      <c r="F93" s="163" t="str">
        <f>IF(ISERROR(VLOOKUP(CONCATENATE($B93,"cac"),'1 - Rat%_impacto'!$A$4:$H$399,8,FALSE)),"",VLOOKUP(CONCATENATE($B93,"cac"),'1 - Rat%_impacto'!$A$4:$H$399,8,FALSE))</f>
        <v/>
      </c>
      <c r="G93" s="163" t="str">
        <f>IF(ISERROR(VLOOKUP(CONCATENATE($B93,"lin"),'1 - Rat%_impacto'!$A$4:$H$399,5,FALSE)),"",VLOOKUP(CONCATENATE($B93,"lin"),'1 - Rat%_impacto'!$A$4:$H$399,5,FALSE))</f>
        <v/>
      </c>
      <c r="H93" s="163" t="str">
        <f>IF(ISERROR(VLOOKUP(CONCATENATE($B93,"lin"),'1 - Rat%_impacto'!$A$4:$H$399,8,FALSE)),"",VLOOKUP(CONCATENATE($B93,"lin"),'1 - Rat%_impacto'!$A$4:$H$399,8,FALSE))</f>
        <v/>
      </c>
      <c r="I93" s="163" t="str">
        <f>IF(ISERROR(VLOOKUP(CONCATENATE($B93,"col"),'1 - Rat%_impacto'!$A$4:$H$399,5,FALSE)),"",VLOOKUP(CONCATENATE($B93,"col"),'1 - Rat%_impacto'!$A$4:$H$399,5,FALSE))</f>
        <v/>
      </c>
      <c r="J93" s="163" t="str">
        <f>IF(ISERROR(VLOOKUP(CONCATENATE($B93,"col"),'1 - Rat%_impacto'!$A$4:$H$399,8,FALSE)),"",VLOOKUP(CONCATENATE($B93,"col"),'1 - Rat%_impacto'!$A$4:$H$399,8,FALSE))</f>
        <v/>
      </c>
    </row>
    <row r="94" spans="1:10" ht="14.25" customHeight="1" x14ac:dyDescent="0.25">
      <c r="A94" s="55" t="str">
        <f>'4 - Tabela atual'!B95</f>
        <v>NOVELA 18 HORAS SÁBADO</v>
      </c>
      <c r="B94" s="69" t="str">
        <f>VLOOKUP(A94,'2 - nomesprogramas'!$A$2:$B$266,2,FALSE)</f>
        <v>NOVELA I</v>
      </c>
      <c r="C94" s="87">
        <f>IF(ISERROR(VLOOKUP(CONCATENATE($B94,"VIT"),'1 - Rat%_impacto'!$A$4:$H$399,5,FALSE)),"",VLOOKUP(CONCATENATE($B94,"VIT"),'1 - Rat%_impacto'!$A$4:$H$399,5,FALSE))</f>
        <v>38.35</v>
      </c>
      <c r="D94" s="87">
        <f>IF(ISERROR(VLOOKUP(CONCATENATE($B94,"VIT"),'1 - Rat%_impacto'!$A$4:$H$399,8,FALSE)),"",VLOOKUP(CONCATENATE($B94,"VIT"),'1 - Rat%_impacto'!$A$4:$H$399,8,FALSE))</f>
        <v>347566.23320000002</v>
      </c>
      <c r="E94" s="163" t="str">
        <f>IF(ISERROR(VLOOKUP(CONCATENATE($B94,"cac"),'1 - Rat%_impacto'!$A$4:$H$399,5,FALSE)),"",VLOOKUP(CONCATENATE($B94,"cac"),'1 - Rat%_impacto'!$A$4:$H$399,5,FALSE))</f>
        <v/>
      </c>
      <c r="F94" s="163" t="str">
        <f>IF(ISERROR(VLOOKUP(CONCATENATE($B94,"cac"),'1 - Rat%_impacto'!$A$4:$H$399,8,FALSE)),"",VLOOKUP(CONCATENATE($B94,"cac"),'1 - Rat%_impacto'!$A$4:$H$399,8,FALSE))</f>
        <v/>
      </c>
      <c r="G94" s="163" t="str">
        <f>IF(ISERROR(VLOOKUP(CONCATENATE($B94,"lin"),'1 - Rat%_impacto'!$A$4:$H$399,5,FALSE)),"",VLOOKUP(CONCATENATE($B94,"lin"),'1 - Rat%_impacto'!$A$4:$H$399,5,FALSE))</f>
        <v/>
      </c>
      <c r="H94" s="163" t="str">
        <f>IF(ISERROR(VLOOKUP(CONCATENATE($B94,"lin"),'1 - Rat%_impacto'!$A$4:$H$399,8,FALSE)),"",VLOOKUP(CONCATENATE($B94,"lin"),'1 - Rat%_impacto'!$A$4:$H$399,8,FALSE))</f>
        <v/>
      </c>
      <c r="I94" s="163" t="str">
        <f>IF(ISERROR(VLOOKUP(CONCATENATE($B94,"col"),'1 - Rat%_impacto'!$A$4:$H$399,5,FALSE)),"",VLOOKUP(CONCATENATE($B94,"col"),'1 - Rat%_impacto'!$A$4:$H$399,5,FALSE))</f>
        <v/>
      </c>
      <c r="J94" s="163" t="str">
        <f>IF(ISERROR(VLOOKUP(CONCATENATE($B94,"col"),'1 - Rat%_impacto'!$A$4:$H$399,8,FALSE)),"",VLOOKUP(CONCATENATE($B94,"col"),'1 - Rat%_impacto'!$A$4:$H$399,8,FALSE))</f>
        <v/>
      </c>
    </row>
    <row r="95" spans="1:10" ht="14.25" customHeight="1" x14ac:dyDescent="0.25">
      <c r="A95" s="55" t="str">
        <f>'4 - Tabela atual'!B96</f>
        <v>RJTV 2ª EDIÇÃO SÁBADO</v>
      </c>
      <c r="B95" s="69" t="str">
        <f>VLOOKUP(A95,'2 - nomesprogramas'!$A$2:$B$266,2,FALSE)</f>
        <v>RJTV 2A EDICAO</v>
      </c>
      <c r="C95" s="87">
        <f>IF(ISERROR(VLOOKUP(CONCATENATE($B95,"VIT"),'1 - Rat%_impacto'!$A$4:$H$399,5,FALSE)),"",VLOOKUP(CONCATENATE($B95,"VIT"),'1 - Rat%_impacto'!$A$4:$H$399,5,FALSE))</f>
        <v>41.85</v>
      </c>
      <c r="D95" s="87">
        <f>IF(ISERROR(VLOOKUP(CONCATENATE($B95,"VIT"),'1 - Rat%_impacto'!$A$4:$H$399,8,FALSE)),"",VLOOKUP(CONCATENATE($B95,"VIT"),'1 - Rat%_impacto'!$A$4:$H$399,8,FALSE))</f>
        <v>336867.43900000001</v>
      </c>
      <c r="E95" s="163" t="str">
        <f>IF(ISERROR(VLOOKUP(CONCATENATE($B95,"cac"),'1 - Rat%_impacto'!$A$4:$H$399,5,FALSE)),"",VLOOKUP(CONCATENATE($B95,"cac"),'1 - Rat%_impacto'!$A$4:$H$399,5,FALSE))</f>
        <v/>
      </c>
      <c r="F95" s="163" t="str">
        <f>IF(ISERROR(VLOOKUP(CONCATENATE($B95,"cac"),'1 - Rat%_impacto'!$A$4:$H$399,8,FALSE)),"",VLOOKUP(CONCATENATE($B95,"cac"),'1 - Rat%_impacto'!$A$4:$H$399,8,FALSE))</f>
        <v/>
      </c>
      <c r="G95" s="163" t="str">
        <f>IF(ISERROR(VLOOKUP(CONCATENATE($B95,"lin"),'1 - Rat%_impacto'!$A$4:$H$399,5,FALSE)),"",VLOOKUP(CONCATENATE($B95,"lin"),'1 - Rat%_impacto'!$A$4:$H$399,5,FALSE))</f>
        <v/>
      </c>
      <c r="H95" s="163" t="str">
        <f>IF(ISERROR(VLOOKUP(CONCATENATE($B95,"lin"),'1 - Rat%_impacto'!$A$4:$H$399,8,FALSE)),"",VLOOKUP(CONCATENATE($B95,"lin"),'1 - Rat%_impacto'!$A$4:$H$399,8,FALSE))</f>
        <v/>
      </c>
      <c r="I95" s="163" t="str">
        <f>IF(ISERROR(VLOOKUP(CONCATENATE($B95,"col"),'1 - Rat%_impacto'!$A$4:$H$399,5,FALSE)),"",VLOOKUP(CONCATENATE($B95,"col"),'1 - Rat%_impacto'!$A$4:$H$399,5,FALSE))</f>
        <v/>
      </c>
      <c r="J95" s="163" t="str">
        <f>IF(ISERROR(VLOOKUP(CONCATENATE($B95,"col"),'1 - Rat%_impacto'!$A$4:$H$399,8,FALSE)),"",VLOOKUP(CONCATENATE($B95,"col"),'1 - Rat%_impacto'!$A$4:$H$399,8,FALSE))</f>
        <v/>
      </c>
    </row>
    <row r="96" spans="1:10" ht="14.25" customHeight="1" x14ac:dyDescent="0.25">
      <c r="A96" s="55" t="str">
        <f>'4 - Tabela atual'!B97</f>
        <v>NOVELA 19 HORAS SÁBADO</v>
      </c>
      <c r="B96" s="69" t="str">
        <f>VLOOKUP(A96,'2 - nomesprogramas'!$A$2:$B$266,2,FALSE)</f>
        <v>NOVELA II</v>
      </c>
      <c r="C96" s="87">
        <f>IF(ISERROR(VLOOKUP(CONCATENATE($B96,"VIT"),'1 - Rat%_impacto'!$A$4:$H$399,5,FALSE)),"",VLOOKUP(CONCATENATE($B96,"VIT"),'1 - Rat%_impacto'!$A$4:$H$399,5,FALSE))</f>
        <v>44.02</v>
      </c>
      <c r="D96" s="87">
        <f>IF(ISERROR(VLOOKUP(CONCATENATE($B96,"VIT"),'1 - Rat%_impacto'!$A$4:$H$399,8,FALSE)),"",VLOOKUP(CONCATENATE($B96,"VIT"),'1 - Rat%_impacto'!$A$4:$H$399,8,FALSE))</f>
        <v>390795.14489999996</v>
      </c>
      <c r="E96" s="163" t="str">
        <f>IF(ISERROR(VLOOKUP(CONCATENATE($B96,"cac"),'1 - Rat%_impacto'!$A$4:$H$399,5,FALSE)),"",VLOOKUP(CONCATENATE($B96,"cac"),'1 - Rat%_impacto'!$A$4:$H$399,5,FALSE))</f>
        <v/>
      </c>
      <c r="F96" s="163" t="str">
        <f>IF(ISERROR(VLOOKUP(CONCATENATE($B96,"cac"),'1 - Rat%_impacto'!$A$4:$H$399,8,FALSE)),"",VLOOKUP(CONCATENATE($B96,"cac"),'1 - Rat%_impacto'!$A$4:$H$399,8,FALSE))</f>
        <v/>
      </c>
      <c r="G96" s="163" t="str">
        <f>IF(ISERROR(VLOOKUP(CONCATENATE($B96,"lin"),'1 - Rat%_impacto'!$A$4:$H$399,5,FALSE)),"",VLOOKUP(CONCATENATE($B96,"lin"),'1 - Rat%_impacto'!$A$4:$H$399,5,FALSE))</f>
        <v/>
      </c>
      <c r="H96" s="163" t="str">
        <f>IF(ISERROR(VLOOKUP(CONCATENATE($B96,"lin"),'1 - Rat%_impacto'!$A$4:$H$399,8,FALSE)),"",VLOOKUP(CONCATENATE($B96,"lin"),'1 - Rat%_impacto'!$A$4:$H$399,8,FALSE))</f>
        <v/>
      </c>
      <c r="I96" s="163" t="str">
        <f>IF(ISERROR(VLOOKUP(CONCATENATE($B96,"col"),'1 - Rat%_impacto'!$A$4:$H$399,5,FALSE)),"",VLOOKUP(CONCATENATE($B96,"col"),'1 - Rat%_impacto'!$A$4:$H$399,5,FALSE))</f>
        <v/>
      </c>
      <c r="J96" s="163" t="str">
        <f>IF(ISERROR(VLOOKUP(CONCATENATE($B96,"col"),'1 - Rat%_impacto'!$A$4:$H$399,8,FALSE)),"",VLOOKUP(CONCATENATE($B96,"col"),'1 - Rat%_impacto'!$A$4:$H$399,8,FALSE))</f>
        <v/>
      </c>
    </row>
    <row r="97" spans="1:10" ht="14.25" customHeight="1" x14ac:dyDescent="0.25">
      <c r="A97" s="55" t="str">
        <f>'4 - Tabela atual'!B98</f>
        <v>JORNAL NACIONAL SÁBADO</v>
      </c>
      <c r="B97" s="69" t="str">
        <f>VLOOKUP(A97,'2 - nomesprogramas'!$A$2:$B$266,2,FALSE)</f>
        <v>JORNAL NACIONAL</v>
      </c>
      <c r="C97" s="87">
        <f>IF(ISERROR(VLOOKUP(CONCATENATE($B97,"VIT"),'1 - Rat%_impacto'!$A$4:$H$399,5,FALSE)),"",VLOOKUP(CONCATENATE($B97,"VIT"),'1 - Rat%_impacto'!$A$4:$H$399,5,FALSE))</f>
        <v>46.49</v>
      </c>
      <c r="D97" s="87">
        <f>IF(ISERROR(VLOOKUP(CONCATENATE($B97,"VIT"),'1 - Rat%_impacto'!$A$4:$H$399,8,FALSE)),"",VLOOKUP(CONCATENATE($B97,"VIT"),'1 - Rat%_impacto'!$A$4:$H$399,8,FALSE))</f>
        <v>426650.56330000004</v>
      </c>
      <c r="E97" s="163" t="str">
        <f>IF(ISERROR(VLOOKUP(CONCATENATE($B97,"cac"),'1 - Rat%_impacto'!$A$4:$H$399,5,FALSE)),"",VLOOKUP(CONCATENATE($B97,"cac"),'1 - Rat%_impacto'!$A$4:$H$399,5,FALSE))</f>
        <v/>
      </c>
      <c r="F97" s="163" t="str">
        <f>IF(ISERROR(VLOOKUP(CONCATENATE($B97,"cac"),'1 - Rat%_impacto'!$A$4:$H$399,8,FALSE)),"",VLOOKUP(CONCATENATE($B97,"cac"),'1 - Rat%_impacto'!$A$4:$H$399,8,FALSE))</f>
        <v/>
      </c>
      <c r="G97" s="163" t="str">
        <f>IF(ISERROR(VLOOKUP(CONCATENATE($B97,"lin"),'1 - Rat%_impacto'!$A$4:$H$399,5,FALSE)),"",VLOOKUP(CONCATENATE($B97,"lin"),'1 - Rat%_impacto'!$A$4:$H$399,5,FALSE))</f>
        <v/>
      </c>
      <c r="H97" s="163" t="str">
        <f>IF(ISERROR(VLOOKUP(CONCATENATE($B97,"lin"),'1 - Rat%_impacto'!$A$4:$H$399,8,FALSE)),"",VLOOKUP(CONCATENATE($B97,"lin"),'1 - Rat%_impacto'!$A$4:$H$399,8,FALSE))</f>
        <v/>
      </c>
      <c r="I97" s="163" t="str">
        <f>IF(ISERROR(VLOOKUP(CONCATENATE($B97,"col"),'1 - Rat%_impacto'!$A$4:$H$399,5,FALSE)),"",VLOOKUP(CONCATENATE($B97,"col"),'1 - Rat%_impacto'!$A$4:$H$399,5,FALSE))</f>
        <v/>
      </c>
      <c r="J97" s="163" t="str">
        <f>IF(ISERROR(VLOOKUP(CONCATENATE($B97,"col"),'1 - Rat%_impacto'!$A$4:$H$399,8,FALSE)),"",VLOOKUP(CONCATENATE($B97,"col"),'1 - Rat%_impacto'!$A$4:$H$399,8,FALSE))</f>
        <v/>
      </c>
    </row>
    <row r="98" spans="1:10" ht="14.25" customHeight="1" x14ac:dyDescent="0.25">
      <c r="A98" s="55" t="str">
        <f>'4 - Tabela atual'!B99</f>
        <v>FORA DE HORA</v>
      </c>
      <c r="B98" s="69" t="str">
        <f>VLOOKUP(A98,'2 - nomesprogramas'!$A$2:$B$266,2,FALSE)</f>
        <v>SHOW DE TERCA FEIRA 2</v>
      </c>
      <c r="C98" s="87">
        <f>IF(ISERROR(VLOOKUP(CONCATENATE($B98,"VIT"),'1 - Rat%_impacto'!$A$4:$H$399,5,FALSE)),"",VLOOKUP(CONCATENATE($B98,"VIT"),'1 - Rat%_impacto'!$A$4:$H$399,5,FALSE))</f>
        <v>22.2</v>
      </c>
      <c r="D98" s="87">
        <f>IF(ISERROR(VLOOKUP(CONCATENATE($B98,"VIT"),'1 - Rat%_impacto'!$A$4:$H$399,8,FALSE)),"",VLOOKUP(CONCATENATE($B98,"VIT"),'1 - Rat%_impacto'!$A$4:$H$399,8,FALSE))</f>
        <v>217156.6066</v>
      </c>
      <c r="E98" s="163" t="str">
        <f>IF(ISERROR(VLOOKUP(CONCATENATE($B98,"cac"),'1 - Rat%_impacto'!$A$4:$H$399,5,FALSE)),"",VLOOKUP(CONCATENATE($B98,"cac"),'1 - Rat%_impacto'!$A$4:$H$399,5,FALSE))</f>
        <v/>
      </c>
      <c r="F98" s="163" t="str">
        <f>IF(ISERROR(VLOOKUP(CONCATENATE($B98,"cac"),'1 - Rat%_impacto'!$A$4:$H$399,8,FALSE)),"",VLOOKUP(CONCATENATE($B98,"cac"),'1 - Rat%_impacto'!$A$4:$H$399,8,FALSE))</f>
        <v/>
      </c>
      <c r="G98" s="163" t="str">
        <f>IF(ISERROR(VLOOKUP(CONCATENATE($B98,"lin"),'1 - Rat%_impacto'!$A$4:$H$399,5,FALSE)),"",VLOOKUP(CONCATENATE($B98,"lin"),'1 - Rat%_impacto'!$A$4:$H$399,5,FALSE))</f>
        <v/>
      </c>
      <c r="H98" s="163" t="str">
        <f>IF(ISERROR(VLOOKUP(CONCATENATE($B98,"lin"),'1 - Rat%_impacto'!$A$4:$H$399,8,FALSE)),"",VLOOKUP(CONCATENATE($B98,"lin"),'1 - Rat%_impacto'!$A$4:$H$399,8,FALSE))</f>
        <v/>
      </c>
      <c r="I98" s="163" t="str">
        <f>IF(ISERROR(VLOOKUP(CONCATENATE($B98,"col"),'1 - Rat%_impacto'!$A$4:$H$399,5,FALSE)),"",VLOOKUP(CONCATENATE($B98,"col"),'1 - Rat%_impacto'!$A$4:$H$399,5,FALSE))</f>
        <v/>
      </c>
      <c r="J98" s="163" t="str">
        <f>IF(ISERROR(VLOOKUP(CONCATENATE($B98,"col"),'1 - Rat%_impacto'!$A$4:$H$399,8,FALSE)),"",VLOOKUP(CONCATENATE($B98,"col"),'1 - Rat%_impacto'!$A$4:$H$399,8,FALSE))</f>
        <v/>
      </c>
    </row>
    <row r="99" spans="1:10" ht="14.25" customHeight="1" x14ac:dyDescent="0.25">
      <c r="A99" s="55" t="str">
        <f>'4 - Tabela atual'!B100</f>
        <v>COMBATE AO CORONAVIRUS</v>
      </c>
      <c r="B99" s="69" t="str">
        <f>VLOOKUP(A99,'2 - nomesprogramas'!$A$2:$B$266,2,FALSE)</f>
        <v>ENCONTRO F BERNARDES</v>
      </c>
      <c r="C99" s="87">
        <f>IF(ISERROR(VLOOKUP(CONCATENATE($B99,"VIT"),'1 - Rat%_impacto'!$A$4:$H$399,5,FALSE)),"",VLOOKUP(CONCATENATE($B99,"VIT"),'1 - Rat%_impacto'!$A$4:$H$399,5,FALSE))</f>
        <v>13.41</v>
      </c>
      <c r="D99" s="87">
        <f>IF(ISERROR(VLOOKUP(CONCATENATE($B99,"VIT"),'1 - Rat%_impacto'!$A$4:$H$399,8,FALSE)),"",VLOOKUP(CONCATENATE($B99,"VIT"),'1 - Rat%_impacto'!$A$4:$H$399,8,FALSE))</f>
        <v>233349.37620000003</v>
      </c>
      <c r="E99" s="163" t="str">
        <f>IF(ISERROR(VLOOKUP(CONCATENATE($B99,"cac"),'1 - Rat%_impacto'!$A$4:$H$399,5,FALSE)),"",VLOOKUP(CONCATENATE($B99,"cac"),'1 - Rat%_impacto'!$A$4:$H$399,5,FALSE))</f>
        <v/>
      </c>
      <c r="F99" s="163" t="str">
        <f>IF(ISERROR(VLOOKUP(CONCATENATE($B99,"cac"),'1 - Rat%_impacto'!$A$4:$H$399,8,FALSE)),"",VLOOKUP(CONCATENATE($B99,"cac"),'1 - Rat%_impacto'!$A$4:$H$399,8,FALSE))</f>
        <v/>
      </c>
      <c r="G99" s="163" t="str">
        <f>IF(ISERROR(VLOOKUP(CONCATENATE($B99,"lin"),'1 - Rat%_impacto'!$A$4:$H$399,5,FALSE)),"",VLOOKUP(CONCATENATE($B99,"lin"),'1 - Rat%_impacto'!$A$4:$H$399,5,FALSE))</f>
        <v/>
      </c>
      <c r="H99" s="163" t="str">
        <f>IF(ISERROR(VLOOKUP(CONCATENATE($B99,"lin"),'1 - Rat%_impacto'!$A$4:$H$399,8,FALSE)),"",VLOOKUP(CONCATENATE($B99,"lin"),'1 - Rat%_impacto'!$A$4:$H$399,8,FALSE))</f>
        <v/>
      </c>
      <c r="I99" s="163" t="str">
        <f>IF(ISERROR(VLOOKUP(CONCATENATE($B99,"col"),'1 - Rat%_impacto'!$A$4:$H$399,5,FALSE)),"",VLOOKUP(CONCATENATE($B99,"col"),'1 - Rat%_impacto'!$A$4:$H$399,5,FALSE))</f>
        <v/>
      </c>
      <c r="J99" s="163" t="str">
        <f>IF(ISERROR(VLOOKUP(CONCATENATE($B99,"col"),'1 - Rat%_impacto'!$A$4:$H$399,8,FALSE)),"",VLOOKUP(CONCATENATE($B99,"col"),'1 - Rat%_impacto'!$A$4:$H$399,8,FALSE))</f>
        <v/>
      </c>
    </row>
    <row r="100" spans="1:10" x14ac:dyDescent="0.25">
      <c r="A100" s="55" t="str">
        <f>'4 - Tabela atual'!B101</f>
        <v>P. EMPRESAS / G. NEGÓC. (REPRISE)</v>
      </c>
      <c r="B100" s="69" t="str">
        <f>VLOOKUP(A100,'2 - nomesprogramas'!$A$2:$B$266,2,FALSE)</f>
        <v>COMO SERA</v>
      </c>
      <c r="C100" s="87">
        <f>IF(ISERROR(VLOOKUP(CONCATENATE($B100,"VIT"),'1 - Rat%_impacto'!$A$4:$H$399,5,FALSE)),"",VLOOKUP(CONCATENATE($B100,"VIT"),'1 - Rat%_impacto'!$A$4:$H$399,5,FALSE))</f>
        <v>4.42</v>
      </c>
      <c r="D100" s="87">
        <f>IF(ISERROR(VLOOKUP(CONCATENATE($B100,"VIT"),'1 - Rat%_impacto'!$A$4:$H$399,8,FALSE)),"",VLOOKUP(CONCATENATE($B100,"VIT"),'1 - Rat%_impacto'!$A$4:$H$399,8,FALSE))</f>
        <v>48289.152199999997</v>
      </c>
      <c r="E100" s="163" t="str">
        <f>IF(ISERROR(VLOOKUP(CONCATENATE($B100,"cac"),'1 - Rat%_impacto'!$A$4:$H$399,5,FALSE)),"",VLOOKUP(CONCATENATE($B100,"cac"),'1 - Rat%_impacto'!$A$4:$H$399,5,FALSE))</f>
        <v/>
      </c>
      <c r="F100" s="163" t="str">
        <f>IF(ISERROR(VLOOKUP(CONCATENATE($B100,"cac"),'1 - Rat%_impacto'!$A$4:$H$399,8,FALSE)),"",VLOOKUP(CONCATENATE($B100,"cac"),'1 - Rat%_impacto'!$A$4:$H$399,8,FALSE))</f>
        <v/>
      </c>
      <c r="G100" s="163" t="str">
        <f>IF(ISERROR(VLOOKUP(CONCATENATE($B100,"lin"),'1 - Rat%_impacto'!$A$4:$H$399,5,FALSE)),"",VLOOKUP(CONCATENATE($B100,"lin"),'1 - Rat%_impacto'!$A$4:$H$399,5,FALSE))</f>
        <v/>
      </c>
      <c r="H100" s="163" t="str">
        <f>IF(ISERROR(VLOOKUP(CONCATENATE($B100,"lin"),'1 - Rat%_impacto'!$A$4:$H$399,8,FALSE)),"",VLOOKUP(CONCATENATE($B100,"lin"),'1 - Rat%_impacto'!$A$4:$H$399,8,FALSE))</f>
        <v/>
      </c>
      <c r="I100" s="163" t="str">
        <f>IF(ISERROR(VLOOKUP(CONCATENATE($B100,"col"),'1 - Rat%_impacto'!$A$4:$H$399,5,FALSE)),"",VLOOKUP(CONCATENATE($B100,"col"),'1 - Rat%_impacto'!$A$4:$H$399,5,FALSE))</f>
        <v/>
      </c>
      <c r="J100" s="163" t="str">
        <f>IF(ISERROR(VLOOKUP(CONCATENATE($B100,"col"),'1 - Rat%_impacto'!$A$4:$H$399,8,FALSE)),"",VLOOKUP(CONCATENATE($B100,"col"),'1 - Rat%_impacto'!$A$4:$H$399,8,FALSE))</f>
        <v/>
      </c>
    </row>
    <row r="101" spans="1:10" x14ac:dyDescent="0.25">
      <c r="G101" s="50"/>
      <c r="H101" s="50"/>
      <c r="I101" s="50"/>
      <c r="J101" s="50"/>
    </row>
    <row r="102" spans="1:10" x14ac:dyDescent="0.25">
      <c r="G102" s="50"/>
      <c r="H102" s="50"/>
      <c r="I102" s="50"/>
      <c r="J102" s="50"/>
    </row>
    <row r="103" spans="1:10" x14ac:dyDescent="0.25">
      <c r="G103" s="50"/>
      <c r="H103" s="50"/>
      <c r="I103" s="50"/>
      <c r="J103" s="50"/>
    </row>
    <row r="104" spans="1:10" x14ac:dyDescent="0.25">
      <c r="G104" s="50"/>
      <c r="H104" s="50"/>
      <c r="I104" s="50"/>
      <c r="J104" s="50"/>
    </row>
    <row r="105" spans="1:10" x14ac:dyDescent="0.25">
      <c r="G105" s="50"/>
      <c r="H105" s="50"/>
      <c r="I105" s="50"/>
      <c r="J105" s="50"/>
    </row>
    <row r="106" spans="1:10" x14ac:dyDescent="0.25">
      <c r="G106" s="50"/>
      <c r="H106" s="50"/>
      <c r="I106" s="50"/>
      <c r="J106" s="50"/>
    </row>
    <row r="107" spans="1:10" x14ac:dyDescent="0.25">
      <c r="G107" s="50"/>
      <c r="H107" s="50"/>
      <c r="I107" s="50"/>
      <c r="J107" s="50"/>
    </row>
    <row r="108" spans="1:10" x14ac:dyDescent="0.25">
      <c r="G108" s="50"/>
      <c r="H108" s="50"/>
      <c r="I108" s="50"/>
      <c r="J108" s="50"/>
    </row>
    <row r="109" spans="1:10" x14ac:dyDescent="0.25">
      <c r="G109" s="50"/>
      <c r="H109" s="50"/>
      <c r="I109" s="50"/>
      <c r="J109" s="50"/>
    </row>
    <row r="110" spans="1:10" x14ac:dyDescent="0.25">
      <c r="G110" s="50"/>
      <c r="H110" s="50"/>
      <c r="I110" s="50"/>
      <c r="J110" s="50"/>
    </row>
    <row r="111" spans="1:10" x14ac:dyDescent="0.25">
      <c r="G111" s="50"/>
      <c r="H111" s="50"/>
      <c r="I111" s="50"/>
      <c r="J111" s="50"/>
    </row>
    <row r="112" spans="1:10" x14ac:dyDescent="0.25">
      <c r="G112" s="50"/>
      <c r="H112" s="50"/>
      <c r="I112" s="50"/>
      <c r="J112" s="50"/>
    </row>
    <row r="113" spans="7:10" x14ac:dyDescent="0.25">
      <c r="G113" s="50"/>
      <c r="H113" s="50"/>
      <c r="I113" s="50"/>
      <c r="J113" s="50"/>
    </row>
    <row r="114" spans="7:10" x14ac:dyDescent="0.25">
      <c r="G114" s="50"/>
      <c r="H114" s="50"/>
      <c r="I114" s="50"/>
      <c r="J114" s="50"/>
    </row>
    <row r="115" spans="7:10" x14ac:dyDescent="0.25">
      <c r="G115" s="50"/>
      <c r="H115" s="50"/>
      <c r="I115" s="50"/>
      <c r="J115" s="50"/>
    </row>
    <row r="116" spans="7:10" x14ac:dyDescent="0.25">
      <c r="G116" s="50"/>
      <c r="H116" s="50"/>
      <c r="I116" s="50"/>
      <c r="J116" s="50"/>
    </row>
    <row r="117" spans="7:10" x14ac:dyDescent="0.25">
      <c r="G117" s="50"/>
      <c r="H117" s="50"/>
      <c r="I117" s="50"/>
      <c r="J117" s="50"/>
    </row>
    <row r="118" spans="7:10" x14ac:dyDescent="0.25">
      <c r="G118" s="50"/>
      <c r="H118" s="50"/>
      <c r="I118" s="50"/>
      <c r="J118" s="50"/>
    </row>
    <row r="119" spans="7:10" x14ac:dyDescent="0.25">
      <c r="G119" s="50"/>
      <c r="H119" s="50"/>
      <c r="I119" s="50"/>
      <c r="J119" s="50"/>
    </row>
    <row r="120" spans="7:10" x14ac:dyDescent="0.25">
      <c r="G120" s="50"/>
      <c r="H120" s="50"/>
      <c r="I120" s="50"/>
      <c r="J120" s="50"/>
    </row>
    <row r="121" spans="7:10" x14ac:dyDescent="0.25">
      <c r="G121" s="50"/>
      <c r="H121" s="50"/>
      <c r="I121" s="50"/>
      <c r="J121" s="50"/>
    </row>
    <row r="122" spans="7:10" x14ac:dyDescent="0.25">
      <c r="G122" s="50"/>
      <c r="H122" s="50"/>
      <c r="I122" s="50"/>
      <c r="J122" s="50"/>
    </row>
    <row r="123" spans="7:10" x14ac:dyDescent="0.25">
      <c r="G123" s="50"/>
      <c r="H123" s="50"/>
      <c r="I123" s="50"/>
      <c r="J123" s="50"/>
    </row>
    <row r="124" spans="7:10" x14ac:dyDescent="0.25">
      <c r="G124" s="50"/>
      <c r="H124" s="50"/>
      <c r="I124" s="50"/>
      <c r="J124" s="50"/>
    </row>
    <row r="125" spans="7:10" x14ac:dyDescent="0.25">
      <c r="G125" s="50"/>
      <c r="H125" s="50"/>
      <c r="I125" s="50"/>
      <c r="J125" s="50"/>
    </row>
    <row r="126" spans="7:10" x14ac:dyDescent="0.25">
      <c r="G126" s="50"/>
      <c r="H126" s="50"/>
      <c r="I126" s="50"/>
      <c r="J126" s="50"/>
    </row>
    <row r="127" spans="7:10" x14ac:dyDescent="0.25">
      <c r="G127" s="50"/>
      <c r="H127" s="50"/>
      <c r="I127" s="50"/>
      <c r="J127" s="50"/>
    </row>
    <row r="128" spans="7:10" x14ac:dyDescent="0.25">
      <c r="G128" s="50"/>
      <c r="H128" s="50"/>
      <c r="I128" s="50"/>
      <c r="J128" s="50"/>
    </row>
    <row r="129" spans="7:10" x14ac:dyDescent="0.25">
      <c r="G129" s="50"/>
      <c r="H129" s="50"/>
      <c r="I129" s="50"/>
      <c r="J129" s="50"/>
    </row>
    <row r="130" spans="7:10" x14ac:dyDescent="0.25">
      <c r="G130" s="50"/>
      <c r="H130" s="50"/>
      <c r="I130" s="50"/>
      <c r="J130" s="50"/>
    </row>
    <row r="131" spans="7:10" x14ac:dyDescent="0.25">
      <c r="G131" s="50"/>
      <c r="H131" s="50"/>
      <c r="I131" s="50"/>
      <c r="J131" s="50"/>
    </row>
    <row r="132" spans="7:10" x14ac:dyDescent="0.25">
      <c r="G132" s="50"/>
      <c r="H132" s="50"/>
      <c r="I132" s="50"/>
      <c r="J132" s="50"/>
    </row>
    <row r="133" spans="7:10" x14ac:dyDescent="0.25">
      <c r="G133" s="50"/>
      <c r="H133" s="50"/>
      <c r="I133" s="50"/>
      <c r="J133" s="50"/>
    </row>
    <row r="134" spans="7:10" x14ac:dyDescent="0.25">
      <c r="G134" s="50"/>
      <c r="H134" s="50"/>
      <c r="I134" s="50"/>
      <c r="J134" s="50"/>
    </row>
    <row r="135" spans="7:10" x14ac:dyDescent="0.25">
      <c r="G135" s="50"/>
      <c r="H135" s="50"/>
      <c r="I135" s="50"/>
      <c r="J135" s="50"/>
    </row>
    <row r="136" spans="7:10" x14ac:dyDescent="0.25">
      <c r="G136" s="50"/>
      <c r="H136" s="50"/>
      <c r="I136" s="50"/>
      <c r="J136" s="50"/>
    </row>
    <row r="137" spans="7:10" x14ac:dyDescent="0.25">
      <c r="G137" s="50"/>
      <c r="H137" s="50"/>
      <c r="I137" s="50"/>
      <c r="J137" s="50"/>
    </row>
    <row r="138" spans="7:10" x14ac:dyDescent="0.25">
      <c r="G138" s="50"/>
      <c r="H138" s="50"/>
      <c r="I138" s="50"/>
      <c r="J138" s="50"/>
    </row>
    <row r="139" spans="7:10" x14ac:dyDescent="0.25">
      <c r="G139" s="50"/>
      <c r="H139" s="50"/>
      <c r="I139" s="50"/>
      <c r="J139" s="50"/>
    </row>
    <row r="140" spans="7:10" x14ac:dyDescent="0.25">
      <c r="G140" s="50"/>
      <c r="H140" s="50"/>
      <c r="I140" s="50"/>
      <c r="J140" s="50"/>
    </row>
    <row r="141" spans="7:10" x14ac:dyDescent="0.25">
      <c r="G141" s="50"/>
      <c r="H141" s="50"/>
      <c r="I141" s="50"/>
      <c r="J141" s="50"/>
    </row>
    <row r="142" spans="7:10" x14ac:dyDescent="0.25">
      <c r="G142" s="50"/>
      <c r="H142" s="50"/>
      <c r="I142" s="50"/>
      <c r="J142" s="50"/>
    </row>
    <row r="143" spans="7:10" x14ac:dyDescent="0.25">
      <c r="G143" s="50"/>
      <c r="H143" s="50"/>
      <c r="I143" s="50"/>
      <c r="J143" s="50"/>
    </row>
    <row r="144" spans="7:10" x14ac:dyDescent="0.25">
      <c r="G144" s="50"/>
      <c r="H144" s="50"/>
      <c r="I144" s="50"/>
      <c r="J144" s="50"/>
    </row>
    <row r="145" spans="7:10" x14ac:dyDescent="0.25">
      <c r="G145" s="50"/>
      <c r="H145" s="50"/>
      <c r="I145" s="50"/>
      <c r="J145" s="50"/>
    </row>
    <row r="146" spans="7:10" x14ac:dyDescent="0.25">
      <c r="G146" s="50"/>
      <c r="H146" s="50"/>
      <c r="I146" s="50"/>
      <c r="J146" s="50"/>
    </row>
    <row r="147" spans="7:10" x14ac:dyDescent="0.25">
      <c r="G147" s="50"/>
      <c r="H147" s="50"/>
      <c r="I147" s="50"/>
      <c r="J147" s="50"/>
    </row>
    <row r="148" spans="7:10" x14ac:dyDescent="0.25">
      <c r="G148" s="50"/>
      <c r="H148" s="50"/>
      <c r="I148" s="50"/>
      <c r="J148" s="50"/>
    </row>
    <row r="149" spans="7:10" x14ac:dyDescent="0.25">
      <c r="G149" s="50"/>
      <c r="H149" s="50"/>
      <c r="I149" s="50"/>
      <c r="J149" s="50"/>
    </row>
    <row r="150" spans="7:10" x14ac:dyDescent="0.25">
      <c r="G150" s="50"/>
      <c r="H150" s="50"/>
      <c r="I150" s="50"/>
      <c r="J150" s="50"/>
    </row>
    <row r="151" spans="7:10" x14ac:dyDescent="0.25">
      <c r="G151" s="50"/>
      <c r="H151" s="50"/>
      <c r="I151" s="50"/>
      <c r="J151" s="50"/>
    </row>
    <row r="152" spans="7:10" x14ac:dyDescent="0.25">
      <c r="G152" s="50"/>
      <c r="H152" s="50"/>
      <c r="I152" s="50"/>
      <c r="J152" s="50"/>
    </row>
    <row r="153" spans="7:10" x14ac:dyDescent="0.25">
      <c r="G153" s="50"/>
      <c r="H153" s="50"/>
      <c r="I153" s="50"/>
      <c r="J153" s="50"/>
    </row>
    <row r="154" spans="7:10" x14ac:dyDescent="0.25">
      <c r="G154" s="50"/>
      <c r="H154" s="50"/>
      <c r="I154" s="50"/>
      <c r="J154" s="50"/>
    </row>
    <row r="155" spans="7:10" x14ac:dyDescent="0.25">
      <c r="G155" s="50"/>
      <c r="H155" s="50"/>
      <c r="I155" s="50"/>
      <c r="J155" s="50"/>
    </row>
    <row r="156" spans="7:10" x14ac:dyDescent="0.25">
      <c r="G156" s="50"/>
      <c r="H156" s="50"/>
      <c r="I156" s="50"/>
      <c r="J156" s="50"/>
    </row>
    <row r="157" spans="7:10" x14ac:dyDescent="0.25">
      <c r="G157" s="50"/>
      <c r="H157" s="50"/>
      <c r="I157" s="50"/>
      <c r="J157" s="50"/>
    </row>
    <row r="158" spans="7:10" x14ac:dyDescent="0.25">
      <c r="G158" s="50"/>
      <c r="H158" s="50"/>
      <c r="I158" s="50"/>
      <c r="J158" s="50"/>
    </row>
    <row r="159" spans="7:10" x14ac:dyDescent="0.25">
      <c r="G159" s="50"/>
      <c r="H159" s="50"/>
      <c r="I159" s="50"/>
      <c r="J159" s="50"/>
    </row>
    <row r="160" spans="7:10" x14ac:dyDescent="0.25">
      <c r="G160" s="50"/>
      <c r="H160" s="50"/>
      <c r="I160" s="50"/>
      <c r="J160" s="50"/>
    </row>
    <row r="161" spans="7:10" x14ac:dyDescent="0.25">
      <c r="G161" s="50"/>
      <c r="H161" s="50"/>
      <c r="I161" s="50"/>
      <c r="J161" s="50"/>
    </row>
    <row r="162" spans="7:10" x14ac:dyDescent="0.25">
      <c r="G162" s="50"/>
      <c r="H162" s="50"/>
      <c r="I162" s="50"/>
      <c r="J162" s="50"/>
    </row>
    <row r="163" spans="7:10" x14ac:dyDescent="0.25">
      <c r="G163" s="50"/>
      <c r="H163" s="50"/>
      <c r="I163" s="50"/>
      <c r="J163" s="50"/>
    </row>
    <row r="164" spans="7:10" x14ac:dyDescent="0.25">
      <c r="G164" s="50"/>
      <c r="H164" s="50"/>
      <c r="I164" s="50"/>
      <c r="J164" s="50"/>
    </row>
    <row r="165" spans="7:10" x14ac:dyDescent="0.25">
      <c r="G165" s="50"/>
      <c r="H165" s="50"/>
      <c r="I165" s="50"/>
      <c r="J165" s="50"/>
    </row>
    <row r="166" spans="7:10" x14ac:dyDescent="0.25">
      <c r="G166" s="50"/>
      <c r="H166" s="50"/>
      <c r="I166" s="50"/>
      <c r="J166" s="50"/>
    </row>
    <row r="167" spans="7:10" x14ac:dyDescent="0.25">
      <c r="G167" s="50"/>
      <c r="H167" s="50"/>
      <c r="I167" s="50"/>
      <c r="J167" s="50"/>
    </row>
    <row r="168" spans="7:10" x14ac:dyDescent="0.25">
      <c r="G168" s="50"/>
      <c r="H168" s="50"/>
      <c r="I168" s="50"/>
      <c r="J168" s="50"/>
    </row>
    <row r="169" spans="7:10" x14ac:dyDescent="0.25">
      <c r="G169" s="50"/>
      <c r="H169" s="50"/>
      <c r="I169" s="50"/>
      <c r="J169" s="50"/>
    </row>
    <row r="170" spans="7:10" x14ac:dyDescent="0.25">
      <c r="G170" s="50"/>
      <c r="H170" s="50"/>
      <c r="I170" s="50"/>
      <c r="J170" s="50"/>
    </row>
    <row r="171" spans="7:10" x14ac:dyDescent="0.25">
      <c r="G171" s="50"/>
      <c r="H171" s="50"/>
      <c r="I171" s="50"/>
      <c r="J171" s="50"/>
    </row>
    <row r="172" spans="7:10" x14ac:dyDescent="0.25">
      <c r="G172" s="50"/>
      <c r="H172" s="50"/>
      <c r="I172" s="50"/>
      <c r="J172" s="50"/>
    </row>
    <row r="173" spans="7:10" x14ac:dyDescent="0.25">
      <c r="G173" s="50"/>
      <c r="H173" s="50"/>
      <c r="I173" s="50"/>
      <c r="J173" s="50"/>
    </row>
    <row r="174" spans="7:10" x14ac:dyDescent="0.25">
      <c r="G174" s="50"/>
      <c r="H174" s="50"/>
      <c r="I174" s="50"/>
      <c r="J174" s="50"/>
    </row>
    <row r="175" spans="7:10" x14ac:dyDescent="0.25">
      <c r="G175" s="50"/>
      <c r="H175" s="50"/>
      <c r="I175" s="50"/>
      <c r="J175" s="50"/>
    </row>
    <row r="176" spans="7:10" x14ac:dyDescent="0.25">
      <c r="G176" s="50"/>
      <c r="H176" s="50"/>
      <c r="I176" s="50"/>
      <c r="J176" s="50"/>
    </row>
    <row r="177" spans="7:10" x14ac:dyDescent="0.25">
      <c r="G177" s="50"/>
      <c r="H177" s="50"/>
      <c r="I177" s="50"/>
      <c r="J177" s="50"/>
    </row>
    <row r="178" spans="7:10" x14ac:dyDescent="0.25">
      <c r="G178" s="50"/>
      <c r="H178" s="50"/>
      <c r="I178" s="50"/>
      <c r="J178" s="50"/>
    </row>
    <row r="179" spans="7:10" x14ac:dyDescent="0.25">
      <c r="G179" s="50"/>
      <c r="H179" s="50"/>
      <c r="I179" s="50"/>
      <c r="J179" s="50"/>
    </row>
    <row r="180" spans="7:10" x14ac:dyDescent="0.25">
      <c r="G180" s="50"/>
      <c r="H180" s="50"/>
      <c r="I180" s="50"/>
      <c r="J180" s="50"/>
    </row>
    <row r="181" spans="7:10" x14ac:dyDescent="0.25">
      <c r="G181" s="50"/>
      <c r="H181" s="50"/>
      <c r="I181" s="50"/>
      <c r="J181" s="50"/>
    </row>
    <row r="182" spans="7:10" x14ac:dyDescent="0.25">
      <c r="G182" s="50"/>
      <c r="H182" s="50"/>
      <c r="I182" s="50"/>
      <c r="J182" s="50"/>
    </row>
    <row r="183" spans="7:10" x14ac:dyDescent="0.25">
      <c r="G183" s="50"/>
      <c r="H183" s="50"/>
      <c r="I183" s="50"/>
      <c r="J183" s="50"/>
    </row>
    <row r="184" spans="7:10" x14ac:dyDescent="0.25">
      <c r="G184" s="50"/>
      <c r="H184" s="50"/>
      <c r="I184" s="50"/>
      <c r="J184" s="50"/>
    </row>
    <row r="185" spans="7:10" x14ac:dyDescent="0.25">
      <c r="G185" s="50"/>
      <c r="H185" s="50"/>
      <c r="I185" s="50"/>
      <c r="J185" s="50"/>
    </row>
    <row r="186" spans="7:10" x14ac:dyDescent="0.25">
      <c r="G186" s="50"/>
      <c r="H186" s="50"/>
      <c r="I186" s="50"/>
      <c r="J186" s="50"/>
    </row>
    <row r="187" spans="7:10" x14ac:dyDescent="0.25">
      <c r="G187" s="50"/>
      <c r="H187" s="50"/>
      <c r="I187" s="50"/>
      <c r="J187" s="50"/>
    </row>
    <row r="188" spans="7:10" x14ac:dyDescent="0.25">
      <c r="G188" s="50"/>
      <c r="H188" s="50"/>
      <c r="I188" s="50"/>
      <c r="J188" s="50"/>
    </row>
    <row r="189" spans="7:10" x14ac:dyDescent="0.25">
      <c r="G189" s="50"/>
      <c r="H189" s="50"/>
      <c r="I189" s="50"/>
      <c r="J189" s="50"/>
    </row>
    <row r="190" spans="7:10" x14ac:dyDescent="0.25">
      <c r="G190" s="50"/>
      <c r="H190" s="50"/>
      <c r="I190" s="50"/>
      <c r="J190" s="50"/>
    </row>
    <row r="191" spans="7:10" x14ac:dyDescent="0.25">
      <c r="G191" s="50"/>
      <c r="H191" s="50"/>
      <c r="I191" s="50"/>
      <c r="J191" s="50"/>
    </row>
    <row r="192" spans="7:10" x14ac:dyDescent="0.25">
      <c r="G192" s="50"/>
      <c r="H192" s="50"/>
      <c r="I192" s="50"/>
      <c r="J192" s="50"/>
    </row>
    <row r="193" spans="7:10" x14ac:dyDescent="0.25">
      <c r="G193" s="50"/>
      <c r="H193" s="50"/>
      <c r="I193" s="50"/>
      <c r="J193" s="50"/>
    </row>
    <row r="194" spans="7:10" x14ac:dyDescent="0.25">
      <c r="G194" s="50"/>
      <c r="H194" s="50"/>
      <c r="I194" s="50"/>
      <c r="J194" s="50"/>
    </row>
    <row r="195" spans="7:10" x14ac:dyDescent="0.25">
      <c r="G195" s="50"/>
      <c r="H195" s="50"/>
      <c r="I195" s="50"/>
      <c r="J195" s="50"/>
    </row>
    <row r="196" spans="7:10" x14ac:dyDescent="0.25">
      <c r="G196" s="50"/>
      <c r="H196" s="50"/>
      <c r="I196" s="50"/>
      <c r="J196" s="50"/>
    </row>
    <row r="197" spans="7:10" x14ac:dyDescent="0.25">
      <c r="G197" s="50"/>
      <c r="H197" s="50"/>
      <c r="I197" s="50"/>
      <c r="J197" s="50"/>
    </row>
    <row r="198" spans="7:10" x14ac:dyDescent="0.25">
      <c r="G198" s="50"/>
      <c r="H198" s="50"/>
      <c r="I198" s="50"/>
      <c r="J198" s="50"/>
    </row>
    <row r="199" spans="7:10" x14ac:dyDescent="0.25">
      <c r="G199" s="50"/>
      <c r="H199" s="50"/>
      <c r="I199" s="50"/>
      <c r="J199" s="50"/>
    </row>
    <row r="200" spans="7:10" x14ac:dyDescent="0.25">
      <c r="G200" s="50"/>
      <c r="H200" s="50"/>
      <c r="I200" s="50"/>
      <c r="J200" s="50"/>
    </row>
    <row r="201" spans="7:10" x14ac:dyDescent="0.25">
      <c r="G201" s="50"/>
      <c r="H201" s="50"/>
      <c r="I201" s="50"/>
      <c r="J201" s="50"/>
    </row>
    <row r="202" spans="7:10" x14ac:dyDescent="0.25">
      <c r="G202" s="50"/>
      <c r="H202" s="50"/>
      <c r="I202" s="50"/>
      <c r="J202" s="50"/>
    </row>
    <row r="203" spans="7:10" x14ac:dyDescent="0.25">
      <c r="G203" s="50"/>
      <c r="H203" s="50"/>
      <c r="I203" s="50"/>
      <c r="J203" s="50"/>
    </row>
    <row r="204" spans="7:10" x14ac:dyDescent="0.25">
      <c r="G204" s="50"/>
      <c r="H204" s="50"/>
      <c r="I204" s="50"/>
      <c r="J204" s="50"/>
    </row>
    <row r="205" spans="7:10" x14ac:dyDescent="0.25">
      <c r="G205" s="50"/>
      <c r="H205" s="50"/>
      <c r="I205" s="50"/>
      <c r="J205" s="50"/>
    </row>
    <row r="206" spans="7:10" x14ac:dyDescent="0.25">
      <c r="G206" s="50"/>
      <c r="H206" s="50"/>
      <c r="I206" s="50"/>
      <c r="J206" s="50"/>
    </row>
    <row r="207" spans="7:10" x14ac:dyDescent="0.25">
      <c r="G207" s="50"/>
      <c r="H207" s="50"/>
      <c r="I207" s="50"/>
      <c r="J207" s="50"/>
    </row>
    <row r="208" spans="7:10" x14ac:dyDescent="0.25">
      <c r="G208" s="50"/>
      <c r="H208" s="50"/>
      <c r="I208" s="50"/>
      <c r="J208" s="50"/>
    </row>
    <row r="209" spans="7:10" x14ac:dyDescent="0.25">
      <c r="G209" s="50"/>
      <c r="H209" s="50"/>
      <c r="I209" s="50"/>
      <c r="J209" s="50"/>
    </row>
    <row r="210" spans="7:10" x14ac:dyDescent="0.25">
      <c r="G210" s="50"/>
      <c r="H210" s="50"/>
      <c r="I210" s="50"/>
      <c r="J210" s="50"/>
    </row>
    <row r="211" spans="7:10" x14ac:dyDescent="0.25">
      <c r="G211" s="50"/>
      <c r="H211" s="50"/>
      <c r="I211" s="50"/>
      <c r="J211" s="50"/>
    </row>
    <row r="212" spans="7:10" x14ac:dyDescent="0.25">
      <c r="G212" s="50"/>
      <c r="H212" s="50"/>
      <c r="I212" s="50"/>
      <c r="J212" s="50"/>
    </row>
    <row r="213" spans="7:10" x14ac:dyDescent="0.25">
      <c r="G213" s="50"/>
      <c r="H213" s="50"/>
      <c r="I213" s="50"/>
      <c r="J213" s="50"/>
    </row>
    <row r="214" spans="7:10" x14ac:dyDescent="0.25">
      <c r="G214" s="50"/>
      <c r="H214" s="50"/>
      <c r="I214" s="50"/>
      <c r="J214" s="50"/>
    </row>
    <row r="215" spans="7:10" x14ac:dyDescent="0.25">
      <c r="G215" s="50"/>
      <c r="H215" s="50"/>
      <c r="I215" s="50"/>
      <c r="J215" s="50"/>
    </row>
    <row r="216" spans="7:10" x14ac:dyDescent="0.25">
      <c r="G216" s="50"/>
      <c r="H216" s="50"/>
      <c r="I216" s="50"/>
      <c r="J216" s="50"/>
    </row>
    <row r="217" spans="7:10" x14ac:dyDescent="0.25">
      <c r="G217" s="50"/>
      <c r="H217" s="50"/>
      <c r="I217" s="50"/>
      <c r="J217" s="50"/>
    </row>
    <row r="218" spans="7:10" x14ac:dyDescent="0.25">
      <c r="G218" s="50"/>
      <c r="H218" s="50"/>
      <c r="I218" s="50"/>
      <c r="J218" s="50"/>
    </row>
    <row r="219" spans="7:10" x14ac:dyDescent="0.25">
      <c r="G219" s="50"/>
      <c r="H219" s="50"/>
      <c r="I219" s="50"/>
      <c r="J219" s="50"/>
    </row>
    <row r="220" spans="7:10" x14ac:dyDescent="0.25">
      <c r="G220" s="50"/>
      <c r="H220" s="50"/>
      <c r="I220" s="50"/>
      <c r="J220" s="50"/>
    </row>
    <row r="221" spans="7:10" x14ac:dyDescent="0.25">
      <c r="G221" s="50"/>
      <c r="H221" s="50"/>
      <c r="I221" s="50"/>
      <c r="J221" s="50"/>
    </row>
    <row r="222" spans="7:10" x14ac:dyDescent="0.25">
      <c r="G222" s="50"/>
      <c r="H222" s="50"/>
      <c r="I222" s="50"/>
      <c r="J222" s="50"/>
    </row>
    <row r="223" spans="7:10" x14ac:dyDescent="0.25">
      <c r="G223" s="50"/>
      <c r="H223" s="50"/>
      <c r="I223" s="50"/>
      <c r="J223" s="50"/>
    </row>
    <row r="224" spans="7:10" x14ac:dyDescent="0.25">
      <c r="G224" s="50"/>
      <c r="H224" s="50"/>
      <c r="I224" s="50"/>
      <c r="J224" s="50"/>
    </row>
    <row r="225" spans="7:10" x14ac:dyDescent="0.25">
      <c r="G225" s="50"/>
      <c r="H225" s="50"/>
      <c r="I225" s="50"/>
      <c r="J225" s="50"/>
    </row>
    <row r="226" spans="7:10" x14ac:dyDescent="0.25">
      <c r="G226" s="50"/>
      <c r="H226" s="50"/>
      <c r="I226" s="50"/>
      <c r="J226" s="50"/>
    </row>
    <row r="227" spans="7:10" x14ac:dyDescent="0.25">
      <c r="G227" s="50"/>
      <c r="H227" s="50"/>
      <c r="I227" s="50"/>
      <c r="J227" s="50"/>
    </row>
    <row r="228" spans="7:10" x14ac:dyDescent="0.25">
      <c r="G228" s="50"/>
      <c r="H228" s="50"/>
      <c r="I228" s="50"/>
      <c r="J228" s="50"/>
    </row>
    <row r="229" spans="7:10" x14ac:dyDescent="0.25">
      <c r="G229" s="50"/>
      <c r="H229" s="50"/>
      <c r="I229" s="50"/>
      <c r="J229" s="50"/>
    </row>
    <row r="230" spans="7:10" x14ac:dyDescent="0.25">
      <c r="G230" s="50"/>
      <c r="H230" s="50"/>
      <c r="I230" s="50"/>
      <c r="J230" s="50"/>
    </row>
    <row r="231" spans="7:10" x14ac:dyDescent="0.25">
      <c r="G231" s="50"/>
      <c r="H231" s="50"/>
      <c r="I231" s="50"/>
      <c r="J231" s="50"/>
    </row>
    <row r="232" spans="7:10" x14ac:dyDescent="0.25">
      <c r="G232" s="50"/>
      <c r="H232" s="50"/>
      <c r="I232" s="50"/>
      <c r="J232" s="50"/>
    </row>
    <row r="233" spans="7:10" x14ac:dyDescent="0.25">
      <c r="G233" s="50"/>
      <c r="H233" s="50"/>
      <c r="I233" s="50"/>
      <c r="J233" s="50"/>
    </row>
    <row r="234" spans="7:10" x14ac:dyDescent="0.25">
      <c r="G234" s="50"/>
      <c r="H234" s="50"/>
      <c r="I234" s="50"/>
      <c r="J234" s="50"/>
    </row>
    <row r="235" spans="7:10" x14ac:dyDescent="0.25">
      <c r="G235" s="50"/>
      <c r="H235" s="50"/>
      <c r="I235" s="50"/>
      <c r="J235" s="50"/>
    </row>
    <row r="236" spans="7:10" x14ac:dyDescent="0.25">
      <c r="G236" s="50"/>
      <c r="H236" s="50"/>
      <c r="I236" s="50"/>
      <c r="J236" s="50"/>
    </row>
    <row r="237" spans="7:10" x14ac:dyDescent="0.25">
      <c r="G237" s="50"/>
      <c r="H237" s="50"/>
      <c r="I237" s="50"/>
      <c r="J237" s="50"/>
    </row>
    <row r="238" spans="7:10" x14ac:dyDescent="0.25">
      <c r="G238" s="50"/>
      <c r="H238" s="50"/>
      <c r="I238" s="50"/>
      <c r="J238" s="50"/>
    </row>
    <row r="239" spans="7:10" x14ac:dyDescent="0.25">
      <c r="G239" s="50"/>
      <c r="H239" s="50"/>
      <c r="I239" s="50"/>
      <c r="J239" s="50"/>
    </row>
    <row r="240" spans="7:10" x14ac:dyDescent="0.25">
      <c r="G240" s="50"/>
      <c r="H240" s="50"/>
      <c r="I240" s="50"/>
      <c r="J240" s="50"/>
    </row>
    <row r="241" spans="7:10" x14ac:dyDescent="0.25">
      <c r="G241" s="50"/>
      <c r="H241" s="50"/>
      <c r="I241" s="50"/>
      <c r="J241" s="50"/>
    </row>
    <row r="242" spans="7:10" x14ac:dyDescent="0.25">
      <c r="G242" s="50"/>
      <c r="H242" s="50"/>
      <c r="I242" s="50"/>
      <c r="J242" s="50"/>
    </row>
    <row r="243" spans="7:10" x14ac:dyDescent="0.25">
      <c r="G243" s="50"/>
      <c r="H243" s="50"/>
      <c r="I243" s="50"/>
      <c r="J243" s="50"/>
    </row>
    <row r="244" spans="7:10" x14ac:dyDescent="0.25">
      <c r="G244" s="50"/>
      <c r="H244" s="50"/>
      <c r="I244" s="50"/>
      <c r="J244" s="50"/>
    </row>
    <row r="245" spans="7:10" x14ac:dyDescent="0.25">
      <c r="G245" s="50"/>
      <c r="H245" s="50"/>
      <c r="I245" s="50"/>
      <c r="J245" s="50"/>
    </row>
    <row r="246" spans="7:10" x14ac:dyDescent="0.25">
      <c r="G246" s="50"/>
      <c r="H246" s="50"/>
      <c r="I246" s="50"/>
      <c r="J246" s="50"/>
    </row>
    <row r="247" spans="7:10" x14ac:dyDescent="0.25">
      <c r="G247" s="50"/>
      <c r="H247" s="50"/>
      <c r="I247" s="50"/>
      <c r="J247" s="50"/>
    </row>
    <row r="248" spans="7:10" x14ac:dyDescent="0.25">
      <c r="G248" s="50"/>
      <c r="H248" s="50"/>
      <c r="I248" s="50"/>
      <c r="J248" s="50"/>
    </row>
    <row r="249" spans="7:10" x14ac:dyDescent="0.25">
      <c r="G249" s="50"/>
      <c r="H249" s="50"/>
      <c r="I249" s="50"/>
      <c r="J249" s="50"/>
    </row>
    <row r="250" spans="7:10" x14ac:dyDescent="0.25">
      <c r="G250" s="50"/>
      <c r="H250" s="50"/>
      <c r="I250" s="50"/>
      <c r="J250" s="50"/>
    </row>
    <row r="251" spans="7:10" x14ac:dyDescent="0.25">
      <c r="G251" s="50"/>
      <c r="H251" s="50"/>
      <c r="I251" s="50"/>
      <c r="J251" s="50"/>
    </row>
    <row r="252" spans="7:10" x14ac:dyDescent="0.25">
      <c r="G252" s="50"/>
      <c r="H252" s="50"/>
      <c r="I252" s="50"/>
      <c r="J252" s="50"/>
    </row>
    <row r="253" spans="7:10" x14ac:dyDescent="0.25">
      <c r="G253" s="50"/>
      <c r="H253" s="50"/>
      <c r="I253" s="50"/>
      <c r="J253" s="50"/>
    </row>
    <row r="254" spans="7:10" x14ac:dyDescent="0.25">
      <c r="G254" s="50"/>
      <c r="H254" s="50"/>
      <c r="I254" s="50"/>
      <c r="J254" s="50"/>
    </row>
    <row r="255" spans="7:10" x14ac:dyDescent="0.25">
      <c r="G255" s="50"/>
      <c r="H255" s="50"/>
      <c r="I255" s="50"/>
      <c r="J255" s="50"/>
    </row>
    <row r="256" spans="7:10" x14ac:dyDescent="0.25">
      <c r="G256" s="50"/>
      <c r="H256" s="50"/>
      <c r="I256" s="50"/>
      <c r="J256" s="50"/>
    </row>
    <row r="257" spans="7:10" x14ac:dyDescent="0.25">
      <c r="G257" s="50"/>
      <c r="H257" s="50"/>
      <c r="I257" s="50"/>
      <c r="J257" s="50"/>
    </row>
    <row r="258" spans="7:10" x14ac:dyDescent="0.25">
      <c r="G258" s="50"/>
      <c r="H258" s="50"/>
      <c r="I258" s="50"/>
      <c r="J258" s="50"/>
    </row>
    <row r="259" spans="7:10" x14ac:dyDescent="0.25">
      <c r="G259" s="50"/>
      <c r="H259" s="50"/>
      <c r="I259" s="50"/>
      <c r="J259" s="50"/>
    </row>
    <row r="260" spans="7:10" x14ac:dyDescent="0.25">
      <c r="G260" s="50"/>
      <c r="H260" s="50"/>
      <c r="I260" s="50"/>
      <c r="J260" s="50"/>
    </row>
    <row r="261" spans="7:10" x14ac:dyDescent="0.25">
      <c r="G261" s="50"/>
      <c r="H261" s="50"/>
      <c r="I261" s="50"/>
      <c r="J261" s="50"/>
    </row>
    <row r="262" spans="7:10" x14ac:dyDescent="0.25">
      <c r="G262" s="50"/>
      <c r="H262" s="50"/>
      <c r="I262" s="50"/>
      <c r="J262" s="50"/>
    </row>
    <row r="263" spans="7:10" x14ac:dyDescent="0.25">
      <c r="G263" s="50"/>
      <c r="H263" s="50"/>
      <c r="I263" s="50"/>
      <c r="J263" s="50"/>
    </row>
    <row r="264" spans="7:10" x14ac:dyDescent="0.25">
      <c r="G264" s="50"/>
      <c r="H264" s="50"/>
      <c r="I264" s="50"/>
      <c r="J264" s="50"/>
    </row>
    <row r="265" spans="7:10" x14ac:dyDescent="0.25">
      <c r="G265" s="50"/>
      <c r="H265" s="50"/>
      <c r="I265" s="50"/>
      <c r="J265" s="50"/>
    </row>
    <row r="266" spans="7:10" x14ac:dyDescent="0.25">
      <c r="G266" s="50"/>
      <c r="H266" s="50"/>
      <c r="I266" s="50"/>
      <c r="J266" s="50"/>
    </row>
    <row r="267" spans="7:10" x14ac:dyDescent="0.25">
      <c r="G267" s="50"/>
      <c r="H267" s="50"/>
      <c r="I267" s="50"/>
      <c r="J267" s="50"/>
    </row>
    <row r="268" spans="7:10" x14ac:dyDescent="0.25">
      <c r="G268" s="50"/>
      <c r="H268" s="50"/>
      <c r="I268" s="50"/>
      <c r="J268" s="50"/>
    </row>
    <row r="269" spans="7:10" x14ac:dyDescent="0.25">
      <c r="G269" s="50"/>
      <c r="H269" s="50"/>
      <c r="I269" s="50"/>
      <c r="J269" s="50"/>
    </row>
    <row r="270" spans="7:10" x14ac:dyDescent="0.25">
      <c r="G270" s="50"/>
      <c r="H270" s="50"/>
      <c r="I270" s="50"/>
      <c r="J270" s="50"/>
    </row>
    <row r="271" spans="7:10" x14ac:dyDescent="0.25">
      <c r="G271" s="50"/>
      <c r="H271" s="50"/>
      <c r="I271" s="50"/>
      <c r="J271" s="50"/>
    </row>
    <row r="272" spans="7:10" x14ac:dyDescent="0.25">
      <c r="G272" s="50"/>
      <c r="H272" s="50"/>
      <c r="I272" s="50"/>
      <c r="J272" s="50"/>
    </row>
    <row r="273" spans="7:10" x14ac:dyDescent="0.25">
      <c r="G273" s="50"/>
      <c r="H273" s="50"/>
      <c r="I273" s="50"/>
      <c r="J273" s="50"/>
    </row>
    <row r="274" spans="7:10" x14ac:dyDescent="0.25">
      <c r="G274" s="50"/>
      <c r="H274" s="50"/>
      <c r="I274" s="50"/>
      <c r="J274" s="50"/>
    </row>
    <row r="275" spans="7:10" x14ac:dyDescent="0.25">
      <c r="G275" s="50"/>
      <c r="H275" s="50"/>
      <c r="I275" s="50"/>
      <c r="J275" s="50"/>
    </row>
    <row r="276" spans="7:10" x14ac:dyDescent="0.25">
      <c r="G276" s="50"/>
      <c r="H276" s="50"/>
      <c r="I276" s="50"/>
      <c r="J276" s="50"/>
    </row>
    <row r="277" spans="7:10" x14ac:dyDescent="0.25">
      <c r="G277" s="50"/>
      <c r="H277" s="50"/>
      <c r="I277" s="50"/>
      <c r="J277" s="50"/>
    </row>
    <row r="278" spans="7:10" x14ac:dyDescent="0.25">
      <c r="G278" s="50"/>
      <c r="H278" s="50"/>
      <c r="I278" s="50"/>
      <c r="J278" s="50"/>
    </row>
    <row r="279" spans="7:10" x14ac:dyDescent="0.25">
      <c r="G279" s="50"/>
      <c r="H279" s="50"/>
      <c r="I279" s="50"/>
      <c r="J279" s="50"/>
    </row>
    <row r="280" spans="7:10" x14ac:dyDescent="0.25">
      <c r="G280" s="50"/>
      <c r="H280" s="50"/>
      <c r="I280" s="50"/>
      <c r="J280" s="50"/>
    </row>
    <row r="281" spans="7:10" x14ac:dyDescent="0.25">
      <c r="G281" s="50"/>
      <c r="H281" s="50"/>
      <c r="I281" s="50"/>
      <c r="J281" s="50"/>
    </row>
    <row r="282" spans="7:10" x14ac:dyDescent="0.25">
      <c r="G282" s="50"/>
      <c r="H282" s="50"/>
      <c r="I282" s="50"/>
      <c r="J282" s="50"/>
    </row>
    <row r="283" spans="7:10" x14ac:dyDescent="0.25">
      <c r="G283" s="50"/>
      <c r="H283" s="50"/>
      <c r="I283" s="50"/>
      <c r="J283" s="50"/>
    </row>
    <row r="284" spans="7:10" x14ac:dyDescent="0.25">
      <c r="G284" s="50"/>
      <c r="H284" s="50"/>
      <c r="I284" s="50"/>
      <c r="J284" s="50"/>
    </row>
    <row r="285" spans="7:10" x14ac:dyDescent="0.25">
      <c r="G285" s="50"/>
      <c r="H285" s="50"/>
      <c r="I285" s="50"/>
      <c r="J285" s="50"/>
    </row>
    <row r="286" spans="7:10" x14ac:dyDescent="0.25">
      <c r="G286" s="50"/>
      <c r="H286" s="50"/>
      <c r="I286" s="50"/>
      <c r="J286" s="50"/>
    </row>
    <row r="287" spans="7:10" x14ac:dyDescent="0.25">
      <c r="G287" s="50"/>
      <c r="H287" s="50"/>
      <c r="I287" s="50"/>
      <c r="J287" s="50"/>
    </row>
    <row r="288" spans="7:10" x14ac:dyDescent="0.25">
      <c r="G288" s="50"/>
      <c r="H288" s="50"/>
      <c r="I288" s="50"/>
      <c r="J288" s="50"/>
    </row>
    <row r="289" spans="7:10" x14ac:dyDescent="0.25">
      <c r="G289" s="50"/>
      <c r="H289" s="50"/>
      <c r="I289" s="50"/>
      <c r="J289" s="50"/>
    </row>
    <row r="290" spans="7:10" x14ac:dyDescent="0.25">
      <c r="G290" s="50"/>
      <c r="H290" s="50"/>
      <c r="I290" s="50"/>
      <c r="J290" s="50"/>
    </row>
    <row r="291" spans="7:10" x14ac:dyDescent="0.25">
      <c r="G291" s="50"/>
      <c r="H291" s="50"/>
      <c r="I291" s="50"/>
      <c r="J291" s="50"/>
    </row>
    <row r="292" spans="7:10" x14ac:dyDescent="0.25">
      <c r="G292" s="50"/>
      <c r="H292" s="50"/>
      <c r="I292" s="50"/>
      <c r="J292" s="50"/>
    </row>
    <row r="293" spans="7:10" x14ac:dyDescent="0.25">
      <c r="G293" s="50"/>
      <c r="H293" s="50"/>
      <c r="I293" s="50"/>
      <c r="J293" s="50"/>
    </row>
    <row r="294" spans="7:10" x14ac:dyDescent="0.25">
      <c r="G294" s="50"/>
      <c r="H294" s="50"/>
      <c r="I294" s="50"/>
      <c r="J294" s="50"/>
    </row>
    <row r="295" spans="7:10" x14ac:dyDescent="0.25">
      <c r="G295" s="50"/>
      <c r="H295" s="50"/>
      <c r="I295" s="50"/>
      <c r="J295" s="50"/>
    </row>
    <row r="296" spans="7:10" x14ac:dyDescent="0.25">
      <c r="G296" s="50"/>
      <c r="H296" s="50"/>
      <c r="I296" s="50"/>
      <c r="J296" s="50"/>
    </row>
    <row r="297" spans="7:10" x14ac:dyDescent="0.25">
      <c r="G297" s="50"/>
      <c r="H297" s="50"/>
      <c r="I297" s="50"/>
      <c r="J297" s="50"/>
    </row>
    <row r="298" spans="7:10" x14ac:dyDescent="0.25">
      <c r="G298" s="50"/>
      <c r="H298" s="50"/>
      <c r="I298" s="50"/>
      <c r="J298" s="50"/>
    </row>
    <row r="299" spans="7:10" x14ac:dyDescent="0.25">
      <c r="G299" s="50"/>
      <c r="H299" s="50"/>
      <c r="I299" s="50"/>
      <c r="J299" s="50"/>
    </row>
    <row r="300" spans="7:10" x14ac:dyDescent="0.25">
      <c r="G300" s="50"/>
      <c r="H300" s="50"/>
      <c r="I300" s="50"/>
      <c r="J300" s="50"/>
    </row>
    <row r="301" spans="7:10" x14ac:dyDescent="0.25">
      <c r="G301" s="50"/>
      <c r="H301" s="50"/>
      <c r="I301" s="50"/>
      <c r="J301" s="50"/>
    </row>
    <row r="302" spans="7:10" x14ac:dyDescent="0.25">
      <c r="G302" s="50"/>
      <c r="H302" s="50"/>
      <c r="I302" s="50"/>
      <c r="J302" s="50"/>
    </row>
    <row r="303" spans="7:10" x14ac:dyDescent="0.25">
      <c r="G303" s="50"/>
      <c r="H303" s="50"/>
      <c r="I303" s="50"/>
      <c r="J303" s="50"/>
    </row>
    <row r="304" spans="7:10" x14ac:dyDescent="0.25">
      <c r="G304" s="50"/>
      <c r="H304" s="50"/>
      <c r="I304" s="50"/>
      <c r="J304" s="50"/>
    </row>
    <row r="305" spans="7:10" x14ac:dyDescent="0.25">
      <c r="G305" s="50"/>
      <c r="H305" s="50"/>
      <c r="I305" s="50"/>
      <c r="J305" s="50"/>
    </row>
    <row r="306" spans="7:10" x14ac:dyDescent="0.25">
      <c r="G306" s="50"/>
      <c r="H306" s="50"/>
      <c r="I306" s="50"/>
      <c r="J306" s="50"/>
    </row>
    <row r="307" spans="7:10" x14ac:dyDescent="0.25">
      <c r="G307" s="50"/>
      <c r="H307" s="50"/>
      <c r="I307" s="50"/>
      <c r="J307" s="50"/>
    </row>
    <row r="308" spans="7:10" x14ac:dyDescent="0.25">
      <c r="G308" s="50"/>
      <c r="H308" s="50"/>
      <c r="I308" s="50"/>
      <c r="J308" s="50"/>
    </row>
    <row r="309" spans="7:10" x14ac:dyDescent="0.25">
      <c r="G309" s="50"/>
      <c r="H309" s="50"/>
      <c r="I309" s="50"/>
      <c r="J309" s="50"/>
    </row>
    <row r="310" spans="7:10" x14ac:dyDescent="0.25">
      <c r="G310" s="50"/>
      <c r="H310" s="50"/>
      <c r="I310" s="50"/>
      <c r="J310" s="50"/>
    </row>
    <row r="311" spans="7:10" x14ac:dyDescent="0.25">
      <c r="G311" s="50"/>
      <c r="H311" s="50"/>
      <c r="I311" s="50"/>
      <c r="J311" s="50"/>
    </row>
    <row r="312" spans="7:10" x14ac:dyDescent="0.25">
      <c r="G312" s="50"/>
      <c r="H312" s="50"/>
      <c r="I312" s="50"/>
      <c r="J312" s="50"/>
    </row>
    <row r="313" spans="7:10" x14ac:dyDescent="0.25">
      <c r="G313" s="50"/>
      <c r="H313" s="50"/>
      <c r="I313" s="50"/>
      <c r="J313" s="50"/>
    </row>
    <row r="314" spans="7:10" x14ac:dyDescent="0.25">
      <c r="G314" s="50"/>
      <c r="H314" s="50"/>
      <c r="I314" s="50"/>
      <c r="J314" s="50"/>
    </row>
    <row r="315" spans="7:10" x14ac:dyDescent="0.25">
      <c r="G315" s="50"/>
      <c r="H315" s="50"/>
      <c r="I315" s="50"/>
      <c r="J315" s="50"/>
    </row>
    <row r="316" spans="7:10" x14ac:dyDescent="0.25">
      <c r="G316" s="50"/>
      <c r="H316" s="50"/>
      <c r="I316" s="50"/>
      <c r="J316" s="50"/>
    </row>
    <row r="317" spans="7:10" x14ac:dyDescent="0.25">
      <c r="G317" s="50"/>
      <c r="H317" s="50"/>
      <c r="I317" s="50"/>
      <c r="J317" s="50"/>
    </row>
    <row r="318" spans="7:10" x14ac:dyDescent="0.25">
      <c r="G318" s="50"/>
      <c r="H318" s="50"/>
      <c r="I318" s="50"/>
      <c r="J318" s="50"/>
    </row>
    <row r="319" spans="7:10" x14ac:dyDescent="0.25">
      <c r="G319" s="50"/>
      <c r="H319" s="50"/>
      <c r="I319" s="50"/>
      <c r="J319" s="50"/>
    </row>
    <row r="320" spans="7:10" x14ac:dyDescent="0.25">
      <c r="G320" s="50"/>
      <c r="H320" s="50"/>
      <c r="I320" s="50"/>
      <c r="J320" s="50"/>
    </row>
    <row r="321" spans="7:10" x14ac:dyDescent="0.25">
      <c r="G321" s="50"/>
      <c r="H321" s="50"/>
      <c r="I321" s="50"/>
      <c r="J321" s="50"/>
    </row>
    <row r="322" spans="7:10" x14ac:dyDescent="0.25">
      <c r="G322" s="50"/>
      <c r="H322" s="50"/>
      <c r="I322" s="50"/>
      <c r="J322" s="50"/>
    </row>
    <row r="323" spans="7:10" x14ac:dyDescent="0.25">
      <c r="G323" s="50"/>
      <c r="H323" s="50"/>
      <c r="I323" s="50"/>
      <c r="J323" s="50"/>
    </row>
    <row r="324" spans="7:10" x14ac:dyDescent="0.25">
      <c r="G324" s="50"/>
      <c r="H324" s="50"/>
      <c r="I324" s="50"/>
      <c r="J324" s="50"/>
    </row>
    <row r="325" spans="7:10" x14ac:dyDescent="0.25">
      <c r="G325" s="50"/>
      <c r="H325" s="50"/>
      <c r="I325" s="50"/>
      <c r="J325" s="50"/>
    </row>
    <row r="326" spans="7:10" x14ac:dyDescent="0.25">
      <c r="G326" s="50"/>
      <c r="H326" s="50"/>
      <c r="I326" s="50"/>
      <c r="J326" s="50"/>
    </row>
    <row r="327" spans="7:10" x14ac:dyDescent="0.25">
      <c r="G327" s="50"/>
      <c r="H327" s="50"/>
      <c r="I327" s="50"/>
      <c r="J327" s="50"/>
    </row>
    <row r="328" spans="7:10" x14ac:dyDescent="0.25">
      <c r="G328" s="50"/>
      <c r="H328" s="50"/>
      <c r="I328" s="50"/>
      <c r="J328" s="50"/>
    </row>
    <row r="329" spans="7:10" x14ac:dyDescent="0.25">
      <c r="G329" s="50"/>
      <c r="H329" s="50"/>
      <c r="I329" s="50"/>
      <c r="J329" s="50"/>
    </row>
    <row r="330" spans="7:10" x14ac:dyDescent="0.25">
      <c r="G330" s="50"/>
      <c r="H330" s="50"/>
      <c r="I330" s="50"/>
      <c r="J330" s="50"/>
    </row>
    <row r="331" spans="7:10" x14ac:dyDescent="0.25">
      <c r="G331" s="50"/>
      <c r="H331" s="50"/>
      <c r="I331" s="50"/>
      <c r="J331" s="50"/>
    </row>
    <row r="332" spans="7:10" x14ac:dyDescent="0.25">
      <c r="G332" s="50"/>
      <c r="H332" s="50"/>
      <c r="I332" s="50"/>
      <c r="J332" s="50"/>
    </row>
    <row r="333" spans="7:10" x14ac:dyDescent="0.25">
      <c r="G333" s="50"/>
      <c r="H333" s="50"/>
      <c r="I333" s="50"/>
      <c r="J333" s="50"/>
    </row>
    <row r="334" spans="7:10" x14ac:dyDescent="0.25">
      <c r="G334" s="50"/>
      <c r="H334" s="50"/>
      <c r="I334" s="50"/>
      <c r="J334" s="50"/>
    </row>
    <row r="335" spans="7:10" x14ac:dyDescent="0.25">
      <c r="G335" s="50"/>
      <c r="H335" s="50"/>
      <c r="I335" s="50"/>
      <c r="J335" s="50"/>
    </row>
    <row r="336" spans="7:10" x14ac:dyDescent="0.25">
      <c r="G336" s="50"/>
      <c r="H336" s="50"/>
      <c r="I336" s="50"/>
      <c r="J336" s="50"/>
    </row>
    <row r="337" spans="7:10" x14ac:dyDescent="0.25">
      <c r="G337" s="50"/>
      <c r="H337" s="50"/>
      <c r="I337" s="50"/>
      <c r="J337" s="50"/>
    </row>
    <row r="338" spans="7:10" x14ac:dyDescent="0.25">
      <c r="G338" s="50"/>
      <c r="H338" s="50"/>
      <c r="I338" s="50"/>
      <c r="J338" s="50"/>
    </row>
    <row r="339" spans="7:10" x14ac:dyDescent="0.25">
      <c r="G339" s="50"/>
      <c r="H339" s="50"/>
      <c r="I339" s="50"/>
      <c r="J339" s="50"/>
    </row>
    <row r="340" spans="7:10" x14ac:dyDescent="0.25">
      <c r="G340" s="50"/>
      <c r="H340" s="50"/>
      <c r="I340" s="50"/>
      <c r="J340" s="50"/>
    </row>
    <row r="341" spans="7:10" x14ac:dyDescent="0.25">
      <c r="G341" s="50"/>
      <c r="H341" s="50"/>
      <c r="I341" s="50"/>
      <c r="J341" s="50"/>
    </row>
    <row r="342" spans="7:10" x14ac:dyDescent="0.25">
      <c r="G342" s="50"/>
      <c r="H342" s="50"/>
      <c r="I342" s="50"/>
      <c r="J342" s="50"/>
    </row>
    <row r="343" spans="7:10" x14ac:dyDescent="0.25">
      <c r="G343" s="50"/>
      <c r="H343" s="50"/>
      <c r="I343" s="50"/>
      <c r="J343" s="50"/>
    </row>
    <row r="344" spans="7:10" x14ac:dyDescent="0.25">
      <c r="G344" s="50"/>
      <c r="H344" s="50"/>
      <c r="I344" s="50"/>
      <c r="J344" s="50"/>
    </row>
    <row r="345" spans="7:10" x14ac:dyDescent="0.25">
      <c r="G345" s="50"/>
      <c r="H345" s="50"/>
      <c r="I345" s="50"/>
      <c r="J345" s="50"/>
    </row>
    <row r="346" spans="7:10" x14ac:dyDescent="0.25">
      <c r="G346" s="50"/>
      <c r="H346" s="50"/>
      <c r="I346" s="50"/>
      <c r="J346" s="50"/>
    </row>
    <row r="347" spans="7:10" x14ac:dyDescent="0.25">
      <c r="G347" s="50"/>
      <c r="H347" s="50"/>
      <c r="I347" s="50"/>
      <c r="J347" s="50"/>
    </row>
    <row r="348" spans="7:10" x14ac:dyDescent="0.25">
      <c r="G348" s="50"/>
      <c r="H348" s="50"/>
      <c r="I348" s="50"/>
      <c r="J348" s="50"/>
    </row>
    <row r="349" spans="7:10" x14ac:dyDescent="0.25">
      <c r="G349" s="50"/>
      <c r="H349" s="50"/>
      <c r="I349" s="50"/>
      <c r="J349" s="50"/>
    </row>
    <row r="350" spans="7:10" x14ac:dyDescent="0.25">
      <c r="G350" s="50"/>
      <c r="H350" s="50"/>
      <c r="I350" s="50"/>
      <c r="J350" s="50"/>
    </row>
    <row r="351" spans="7:10" x14ac:dyDescent="0.25">
      <c r="G351" s="50"/>
      <c r="H351" s="50"/>
      <c r="I351" s="50"/>
      <c r="J351" s="50"/>
    </row>
    <row r="352" spans="7:10" x14ac:dyDescent="0.25">
      <c r="G352" s="50"/>
      <c r="H352" s="50"/>
      <c r="I352" s="50"/>
      <c r="J352" s="50"/>
    </row>
    <row r="353" spans="7:10" x14ac:dyDescent="0.25">
      <c r="G353" s="50"/>
      <c r="H353" s="50"/>
      <c r="I353" s="50"/>
      <c r="J353" s="50"/>
    </row>
    <row r="354" spans="7:10" x14ac:dyDescent="0.25">
      <c r="G354" s="50"/>
      <c r="H354" s="50"/>
      <c r="I354" s="50"/>
      <c r="J354" s="50"/>
    </row>
    <row r="355" spans="7:10" x14ac:dyDescent="0.25">
      <c r="G355" s="50"/>
      <c r="H355" s="50"/>
      <c r="I355" s="50"/>
      <c r="J355" s="50"/>
    </row>
    <row r="356" spans="7:10" x14ac:dyDescent="0.25">
      <c r="G356" s="50"/>
      <c r="H356" s="50"/>
      <c r="I356" s="50"/>
      <c r="J356" s="50"/>
    </row>
    <row r="357" spans="7:10" x14ac:dyDescent="0.25">
      <c r="G357" s="50"/>
      <c r="H357" s="50"/>
      <c r="I357" s="50"/>
      <c r="J357" s="50"/>
    </row>
    <row r="358" spans="7:10" x14ac:dyDescent="0.25">
      <c r="G358" s="50"/>
      <c r="H358" s="50"/>
      <c r="I358" s="50"/>
      <c r="J358" s="50"/>
    </row>
    <row r="359" spans="7:10" x14ac:dyDescent="0.25">
      <c r="G359" s="50"/>
      <c r="H359" s="50"/>
      <c r="I359" s="50"/>
      <c r="J359" s="50"/>
    </row>
    <row r="360" spans="7:10" x14ac:dyDescent="0.25">
      <c r="G360" s="50"/>
      <c r="H360" s="50"/>
      <c r="I360" s="50"/>
      <c r="J360" s="50"/>
    </row>
    <row r="361" spans="7:10" x14ac:dyDescent="0.25">
      <c r="G361" s="50"/>
      <c r="H361" s="50"/>
      <c r="I361" s="50"/>
      <c r="J361" s="50"/>
    </row>
    <row r="362" spans="7:10" x14ac:dyDescent="0.25">
      <c r="G362" s="50"/>
      <c r="H362" s="50"/>
      <c r="I362" s="50"/>
      <c r="J362" s="50"/>
    </row>
    <row r="363" spans="7:10" x14ac:dyDescent="0.25">
      <c r="G363" s="50"/>
      <c r="H363" s="50"/>
      <c r="I363" s="50"/>
      <c r="J363" s="50"/>
    </row>
    <row r="364" spans="7:10" x14ac:dyDescent="0.25">
      <c r="G364" s="50"/>
      <c r="H364" s="50"/>
      <c r="I364" s="50"/>
      <c r="J364" s="50"/>
    </row>
    <row r="365" spans="7:10" x14ac:dyDescent="0.25">
      <c r="G365" s="50"/>
      <c r="H365" s="50"/>
      <c r="I365" s="50"/>
      <c r="J365" s="50"/>
    </row>
    <row r="366" spans="7:10" x14ac:dyDescent="0.25">
      <c r="G366" s="50"/>
      <c r="H366" s="50"/>
      <c r="I366" s="50"/>
      <c r="J366" s="50"/>
    </row>
    <row r="367" spans="7:10" x14ac:dyDescent="0.25">
      <c r="G367" s="50"/>
      <c r="H367" s="50"/>
      <c r="I367" s="50"/>
      <c r="J367" s="50"/>
    </row>
    <row r="368" spans="7:10" x14ac:dyDescent="0.25">
      <c r="G368" s="50"/>
      <c r="H368" s="50"/>
      <c r="I368" s="50"/>
      <c r="J368" s="50"/>
    </row>
    <row r="369" spans="7:10" x14ac:dyDescent="0.25">
      <c r="G369" s="50"/>
      <c r="H369" s="50"/>
      <c r="I369" s="50"/>
      <c r="J369" s="50"/>
    </row>
    <row r="370" spans="7:10" x14ac:dyDescent="0.25">
      <c r="G370" s="50"/>
      <c r="H370" s="50"/>
      <c r="I370" s="50"/>
      <c r="J370" s="50"/>
    </row>
    <row r="371" spans="7:10" x14ac:dyDescent="0.25">
      <c r="G371" s="50"/>
      <c r="H371" s="50"/>
      <c r="I371" s="50"/>
      <c r="J371" s="50"/>
    </row>
    <row r="372" spans="7:10" x14ac:dyDescent="0.25">
      <c r="G372" s="50"/>
      <c r="H372" s="50"/>
      <c r="I372" s="50"/>
      <c r="J372" s="50"/>
    </row>
    <row r="373" spans="7:10" x14ac:dyDescent="0.25">
      <c r="G373" s="50"/>
      <c r="H373" s="50"/>
      <c r="I373" s="50"/>
      <c r="J373" s="50"/>
    </row>
    <row r="374" spans="7:10" x14ac:dyDescent="0.25">
      <c r="G374" s="50"/>
      <c r="H374" s="50"/>
      <c r="I374" s="50"/>
      <c r="J374" s="50"/>
    </row>
    <row r="375" spans="7:10" x14ac:dyDescent="0.25">
      <c r="G375" s="50"/>
      <c r="H375" s="50"/>
      <c r="I375" s="50"/>
      <c r="J375" s="50"/>
    </row>
    <row r="376" spans="7:10" x14ac:dyDescent="0.25">
      <c r="G376" s="50"/>
      <c r="H376" s="50"/>
      <c r="I376" s="50"/>
      <c r="J376" s="50"/>
    </row>
    <row r="377" spans="7:10" x14ac:dyDescent="0.25">
      <c r="G377" s="50"/>
      <c r="H377" s="50"/>
      <c r="I377" s="50"/>
      <c r="J377" s="50"/>
    </row>
    <row r="378" spans="7:10" x14ac:dyDescent="0.25">
      <c r="G378" s="50"/>
      <c r="H378" s="50"/>
      <c r="I378" s="50"/>
      <c r="J378" s="50"/>
    </row>
    <row r="379" spans="7:10" x14ac:dyDescent="0.25">
      <c r="G379" s="50"/>
      <c r="H379" s="50"/>
      <c r="I379" s="50"/>
      <c r="J379" s="50"/>
    </row>
    <row r="380" spans="7:10" x14ac:dyDescent="0.25">
      <c r="G380" s="50"/>
      <c r="H380" s="50"/>
      <c r="I380" s="50"/>
      <c r="J380" s="50"/>
    </row>
    <row r="381" spans="7:10" x14ac:dyDescent="0.25">
      <c r="G381" s="50"/>
      <c r="H381" s="50"/>
      <c r="I381" s="50"/>
      <c r="J381" s="50"/>
    </row>
    <row r="382" spans="7:10" x14ac:dyDescent="0.25">
      <c r="G382" s="50"/>
      <c r="H382" s="50"/>
      <c r="I382" s="50"/>
      <c r="J382" s="50"/>
    </row>
    <row r="383" spans="7:10" x14ac:dyDescent="0.25">
      <c r="G383" s="50"/>
      <c r="H383" s="50"/>
      <c r="I383" s="50"/>
      <c r="J383" s="50"/>
    </row>
    <row r="384" spans="7:10" x14ac:dyDescent="0.25">
      <c r="G384" s="50"/>
      <c r="H384" s="50"/>
      <c r="I384" s="50"/>
      <c r="J384" s="50"/>
    </row>
    <row r="385" spans="7:10" x14ac:dyDescent="0.25">
      <c r="G385" s="50"/>
      <c r="H385" s="50"/>
      <c r="I385" s="50"/>
      <c r="J385" s="50"/>
    </row>
    <row r="386" spans="7:10" x14ac:dyDescent="0.25">
      <c r="G386" s="50"/>
      <c r="H386" s="50"/>
      <c r="I386" s="50"/>
      <c r="J386" s="50"/>
    </row>
    <row r="387" spans="7:10" x14ac:dyDescent="0.25">
      <c r="G387" s="50"/>
      <c r="H387" s="50"/>
      <c r="I387" s="50"/>
      <c r="J387" s="50"/>
    </row>
    <row r="388" spans="7:10" x14ac:dyDescent="0.25">
      <c r="G388" s="50"/>
      <c r="H388" s="50"/>
      <c r="I388" s="50"/>
      <c r="J388" s="50"/>
    </row>
    <row r="389" spans="7:10" x14ac:dyDescent="0.25">
      <c r="G389" s="50"/>
      <c r="H389" s="50"/>
      <c r="I389" s="50"/>
      <c r="J389" s="50"/>
    </row>
    <row r="390" spans="7:10" x14ac:dyDescent="0.25">
      <c r="G390" s="50"/>
      <c r="H390" s="50"/>
      <c r="I390" s="50"/>
      <c r="J390" s="50"/>
    </row>
    <row r="391" spans="7:10" x14ac:dyDescent="0.25">
      <c r="G391" s="50"/>
      <c r="H391" s="50"/>
      <c r="I391" s="50"/>
      <c r="J391" s="50"/>
    </row>
    <row r="392" spans="7:10" x14ac:dyDescent="0.25">
      <c r="G392" s="50"/>
      <c r="H392" s="50"/>
      <c r="I392" s="50"/>
      <c r="J392" s="50"/>
    </row>
    <row r="393" spans="7:10" x14ac:dyDescent="0.25">
      <c r="G393" s="50"/>
      <c r="H393" s="50"/>
      <c r="I393" s="50"/>
      <c r="J393" s="50"/>
    </row>
    <row r="394" spans="7:10" x14ac:dyDescent="0.25">
      <c r="G394" s="50"/>
      <c r="H394" s="50"/>
      <c r="I394" s="50"/>
      <c r="J394" s="50"/>
    </row>
    <row r="395" spans="7:10" x14ac:dyDescent="0.25">
      <c r="G395" s="50"/>
      <c r="H395" s="50"/>
      <c r="I395" s="50"/>
      <c r="J395" s="50"/>
    </row>
    <row r="396" spans="7:10" x14ac:dyDescent="0.25">
      <c r="G396" s="50"/>
      <c r="H396" s="50"/>
      <c r="I396" s="50"/>
      <c r="J396" s="50"/>
    </row>
    <row r="397" spans="7:10" x14ac:dyDescent="0.25">
      <c r="G397" s="50"/>
      <c r="H397" s="50"/>
      <c r="I397" s="50"/>
      <c r="J397" s="50"/>
    </row>
    <row r="398" spans="7:10" x14ac:dyDescent="0.25">
      <c r="G398" s="50"/>
      <c r="H398" s="50"/>
      <c r="I398" s="50"/>
      <c r="J398" s="50"/>
    </row>
    <row r="399" spans="7:10" x14ac:dyDescent="0.25">
      <c r="G399" s="50"/>
      <c r="H399" s="50"/>
      <c r="I399" s="50"/>
      <c r="J399" s="50"/>
    </row>
    <row r="400" spans="7:10" x14ac:dyDescent="0.25">
      <c r="G400" s="50"/>
      <c r="H400" s="50"/>
      <c r="I400" s="50"/>
      <c r="J400" s="50"/>
    </row>
    <row r="401" spans="7:10" x14ac:dyDescent="0.25">
      <c r="G401" s="50"/>
      <c r="H401" s="50"/>
      <c r="I401" s="50"/>
      <c r="J401" s="50"/>
    </row>
    <row r="402" spans="7:10" x14ac:dyDescent="0.25">
      <c r="G402" s="50"/>
      <c r="H402" s="50"/>
      <c r="I402" s="50"/>
      <c r="J402" s="50"/>
    </row>
    <row r="403" spans="7:10" x14ac:dyDescent="0.25">
      <c r="G403" s="50"/>
      <c r="H403" s="50"/>
      <c r="I403" s="50"/>
      <c r="J403" s="50"/>
    </row>
    <row r="404" spans="7:10" x14ac:dyDescent="0.25">
      <c r="G404" s="50"/>
      <c r="H404" s="50"/>
      <c r="I404" s="50"/>
      <c r="J404" s="50"/>
    </row>
    <row r="405" spans="7:10" x14ac:dyDescent="0.25">
      <c r="G405" s="50"/>
      <c r="H405" s="50"/>
      <c r="I405" s="50"/>
      <c r="J405" s="50"/>
    </row>
    <row r="406" spans="7:10" x14ac:dyDescent="0.25">
      <c r="G406" s="50"/>
      <c r="H406" s="50"/>
      <c r="I406" s="50"/>
      <c r="J406" s="50"/>
    </row>
    <row r="407" spans="7:10" x14ac:dyDescent="0.25">
      <c r="G407" s="50"/>
      <c r="H407" s="50"/>
      <c r="I407" s="50"/>
      <c r="J407" s="50"/>
    </row>
    <row r="408" spans="7:10" x14ac:dyDescent="0.25">
      <c r="G408" s="50"/>
      <c r="H408" s="50"/>
      <c r="I408" s="50"/>
      <c r="J408" s="50"/>
    </row>
    <row r="409" spans="7:10" x14ac:dyDescent="0.25">
      <c r="G409" s="50"/>
      <c r="H409" s="50"/>
      <c r="I409" s="50"/>
      <c r="J409" s="50"/>
    </row>
    <row r="410" spans="7:10" x14ac:dyDescent="0.25">
      <c r="G410" s="50"/>
      <c r="H410" s="50"/>
      <c r="I410" s="50"/>
      <c r="J410" s="50"/>
    </row>
    <row r="411" spans="7:10" x14ac:dyDescent="0.25">
      <c r="G411" s="50"/>
      <c r="H411" s="50"/>
      <c r="I411" s="50"/>
      <c r="J411" s="50"/>
    </row>
    <row r="412" spans="7:10" x14ac:dyDescent="0.25">
      <c r="G412" s="50"/>
      <c r="H412" s="50"/>
      <c r="I412" s="50"/>
      <c r="J412" s="50"/>
    </row>
    <row r="413" spans="7:10" x14ac:dyDescent="0.25">
      <c r="G413" s="50"/>
      <c r="H413" s="50"/>
      <c r="I413" s="50"/>
      <c r="J413" s="50"/>
    </row>
    <row r="414" spans="7:10" x14ac:dyDescent="0.25">
      <c r="G414" s="50"/>
      <c r="H414" s="50"/>
      <c r="I414" s="50"/>
      <c r="J414" s="50"/>
    </row>
    <row r="415" spans="7:10" x14ac:dyDescent="0.25">
      <c r="G415" s="50"/>
      <c r="H415" s="50"/>
      <c r="I415" s="50"/>
      <c r="J415" s="50"/>
    </row>
    <row r="416" spans="7:10" x14ac:dyDescent="0.25">
      <c r="G416" s="50"/>
      <c r="H416" s="50"/>
      <c r="I416" s="50"/>
      <c r="J416" s="50"/>
    </row>
    <row r="417" spans="7:10" x14ac:dyDescent="0.25">
      <c r="G417" s="50"/>
      <c r="H417" s="50"/>
      <c r="I417" s="50"/>
      <c r="J417" s="50"/>
    </row>
    <row r="418" spans="7:10" x14ac:dyDescent="0.25">
      <c r="G418" s="50"/>
      <c r="H418" s="50"/>
      <c r="I418" s="50"/>
      <c r="J418" s="50"/>
    </row>
    <row r="419" spans="7:10" x14ac:dyDescent="0.25">
      <c r="G419" s="50"/>
      <c r="H419" s="50"/>
      <c r="I419" s="50"/>
      <c r="J419" s="50"/>
    </row>
    <row r="420" spans="7:10" x14ac:dyDescent="0.25">
      <c r="G420" s="50"/>
      <c r="H420" s="50"/>
      <c r="I420" s="50"/>
      <c r="J420" s="50"/>
    </row>
    <row r="421" spans="7:10" x14ac:dyDescent="0.25">
      <c r="G421" s="50"/>
      <c r="H421" s="50"/>
      <c r="I421" s="50"/>
      <c r="J421" s="50"/>
    </row>
    <row r="422" spans="7:10" x14ac:dyDescent="0.25">
      <c r="G422" s="50"/>
      <c r="H422" s="50"/>
      <c r="I422" s="50"/>
      <c r="J422" s="50"/>
    </row>
    <row r="423" spans="7:10" x14ac:dyDescent="0.25">
      <c r="G423" s="50"/>
      <c r="H423" s="50"/>
      <c r="I423" s="50"/>
      <c r="J423" s="50"/>
    </row>
    <row r="424" spans="7:10" x14ac:dyDescent="0.25">
      <c r="G424" s="50"/>
      <c r="H424" s="50"/>
      <c r="I424" s="50"/>
      <c r="J424" s="50"/>
    </row>
    <row r="425" spans="7:10" x14ac:dyDescent="0.25">
      <c r="G425" s="50"/>
      <c r="H425" s="50"/>
      <c r="I425" s="50"/>
      <c r="J425" s="50"/>
    </row>
    <row r="426" spans="7:10" x14ac:dyDescent="0.25">
      <c r="G426" s="50"/>
      <c r="H426" s="50"/>
      <c r="I426" s="50"/>
      <c r="J426" s="50"/>
    </row>
    <row r="427" spans="7:10" x14ac:dyDescent="0.25">
      <c r="G427" s="50"/>
      <c r="H427" s="50"/>
      <c r="I427" s="50"/>
      <c r="J427" s="50"/>
    </row>
    <row r="428" spans="7:10" x14ac:dyDescent="0.25">
      <c r="G428" s="50"/>
      <c r="H428" s="50"/>
      <c r="I428" s="50"/>
      <c r="J428" s="50"/>
    </row>
    <row r="429" spans="7:10" x14ac:dyDescent="0.25">
      <c r="G429" s="50"/>
      <c r="H429" s="50"/>
      <c r="I429" s="50"/>
      <c r="J429" s="50"/>
    </row>
    <row r="430" spans="7:10" x14ac:dyDescent="0.25">
      <c r="G430" s="50"/>
      <c r="H430" s="50"/>
      <c r="I430" s="50"/>
      <c r="J430" s="50"/>
    </row>
    <row r="431" spans="7:10" x14ac:dyDescent="0.25">
      <c r="G431" s="50"/>
      <c r="H431" s="50"/>
      <c r="I431" s="50"/>
      <c r="J431" s="50"/>
    </row>
    <row r="432" spans="7:10" x14ac:dyDescent="0.25">
      <c r="G432" s="50"/>
      <c r="H432" s="50"/>
      <c r="I432" s="50"/>
      <c r="J432" s="50"/>
    </row>
    <row r="433" spans="7:10" x14ac:dyDescent="0.25">
      <c r="G433" s="50"/>
      <c r="H433" s="50"/>
      <c r="I433" s="50"/>
      <c r="J433" s="50"/>
    </row>
    <row r="434" spans="7:10" x14ac:dyDescent="0.25">
      <c r="G434" s="50"/>
      <c r="H434" s="50"/>
      <c r="I434" s="50"/>
      <c r="J434" s="50"/>
    </row>
    <row r="435" spans="7:10" x14ac:dyDescent="0.25">
      <c r="G435" s="50"/>
      <c r="H435" s="50"/>
      <c r="I435" s="50"/>
      <c r="J435" s="50"/>
    </row>
    <row r="436" spans="7:10" x14ac:dyDescent="0.25">
      <c r="G436" s="50"/>
      <c r="H436" s="50"/>
      <c r="I436" s="50"/>
      <c r="J436" s="50"/>
    </row>
    <row r="437" spans="7:10" x14ac:dyDescent="0.25">
      <c r="G437" s="50"/>
      <c r="H437" s="50"/>
      <c r="I437" s="50"/>
      <c r="J437" s="50"/>
    </row>
    <row r="438" spans="7:10" x14ac:dyDescent="0.25">
      <c r="G438" s="50"/>
      <c r="H438" s="50"/>
      <c r="I438" s="50"/>
      <c r="J438" s="50"/>
    </row>
    <row r="439" spans="7:10" x14ac:dyDescent="0.25">
      <c r="G439" s="50"/>
      <c r="H439" s="50"/>
      <c r="I439" s="50"/>
      <c r="J439" s="50"/>
    </row>
    <row r="440" spans="7:10" x14ac:dyDescent="0.25">
      <c r="G440" s="50"/>
      <c r="H440" s="50"/>
      <c r="I440" s="50"/>
      <c r="J440" s="50"/>
    </row>
    <row r="441" spans="7:10" x14ac:dyDescent="0.25">
      <c r="G441" s="50"/>
      <c r="H441" s="50"/>
      <c r="I441" s="50"/>
      <c r="J441" s="50"/>
    </row>
    <row r="442" spans="7:10" x14ac:dyDescent="0.25">
      <c r="G442" s="50"/>
      <c r="H442" s="50"/>
      <c r="I442" s="50"/>
      <c r="J442" s="50"/>
    </row>
    <row r="443" spans="7:10" x14ac:dyDescent="0.25">
      <c r="G443" s="50"/>
      <c r="H443" s="50"/>
      <c r="I443" s="50"/>
      <c r="J443" s="50"/>
    </row>
    <row r="444" spans="7:10" x14ac:dyDescent="0.25">
      <c r="G444" s="50"/>
      <c r="H444" s="50"/>
      <c r="I444" s="50"/>
      <c r="J444" s="50"/>
    </row>
    <row r="445" spans="7:10" x14ac:dyDescent="0.25">
      <c r="G445" s="50"/>
      <c r="H445" s="50"/>
      <c r="I445" s="50"/>
      <c r="J445" s="50"/>
    </row>
  </sheetData>
  <mergeCells count="4">
    <mergeCell ref="C2:D2"/>
    <mergeCell ref="I2:J2"/>
    <mergeCell ref="G2:H2"/>
    <mergeCell ref="E2:F2"/>
  </mergeCells>
  <phoneticPr fontId="7" type="noConversion"/>
  <pageMargins left="0.78740157499999996" right="0.78740157499999996" top="0.984251969" bottom="0.984251969" header="0.49212598499999999" footer="0.49212598499999999"/>
  <pageSetup paperSize="9" orientation="portrait" horizontalDpi="200" verticalDpi="2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pageSetUpPr fitToPage="1"/>
  </sheetPr>
  <dimension ref="A1:J80"/>
  <sheetViews>
    <sheetView workbookViewId="0">
      <selection activeCell="G18" sqref="G18"/>
    </sheetView>
  </sheetViews>
  <sheetFormatPr defaultRowHeight="12.75" x14ac:dyDescent="0.2"/>
  <cols>
    <col min="1" max="1" width="10.140625" customWidth="1"/>
    <col min="4" max="4" width="14.42578125" bestFit="1" customWidth="1"/>
    <col min="5" max="5" width="31.28515625" bestFit="1" customWidth="1"/>
    <col min="6" max="6" width="9.42578125" customWidth="1"/>
    <col min="7" max="8" width="10.42578125" customWidth="1"/>
    <col min="9" max="9" width="9.28515625" customWidth="1"/>
    <col min="10" max="10" width="10.42578125" bestFit="1" customWidth="1"/>
  </cols>
  <sheetData>
    <row r="1" spans="1:10" ht="33" x14ac:dyDescent="0.2">
      <c r="A1" s="425" t="s">
        <v>441</v>
      </c>
      <c r="B1" s="425"/>
      <c r="C1" s="425"/>
      <c r="D1" s="425"/>
      <c r="E1" s="425"/>
      <c r="F1" s="425"/>
      <c r="G1" s="425"/>
      <c r="H1" s="425"/>
      <c r="I1" s="425"/>
      <c r="J1" s="425"/>
    </row>
    <row r="2" spans="1:10" x14ac:dyDescent="0.2">
      <c r="A2" s="343"/>
      <c r="B2" s="343"/>
      <c r="C2" s="343"/>
      <c r="D2" s="343"/>
      <c r="E2" s="343"/>
      <c r="F2" s="343"/>
      <c r="G2" s="343"/>
      <c r="H2" s="343"/>
      <c r="I2" s="343"/>
      <c r="J2" s="343"/>
    </row>
    <row r="3" spans="1:10" ht="14.25" x14ac:dyDescent="0.2">
      <c r="A3" s="426" t="s">
        <v>576</v>
      </c>
      <c r="B3" s="426"/>
      <c r="C3" s="426"/>
      <c r="D3" s="426"/>
      <c r="E3" s="426"/>
      <c r="F3" s="426"/>
      <c r="G3" s="426"/>
      <c r="H3" s="426"/>
      <c r="I3" s="426"/>
      <c r="J3" s="426"/>
    </row>
    <row r="4" spans="1:10" x14ac:dyDescent="0.2">
      <c r="A4" s="427"/>
      <c r="B4" s="427"/>
      <c r="C4" s="427"/>
      <c r="D4" s="427"/>
      <c r="E4" s="427"/>
      <c r="F4" s="427"/>
      <c r="G4" s="427"/>
      <c r="H4" s="427"/>
      <c r="I4" s="427"/>
      <c r="J4" s="427"/>
    </row>
    <row r="5" spans="1:10" ht="14.25" x14ac:dyDescent="0.2">
      <c r="A5" s="349" t="s">
        <v>442</v>
      </c>
      <c r="B5" s="350" t="s">
        <v>323</v>
      </c>
      <c r="C5" s="351" t="s">
        <v>237</v>
      </c>
      <c r="D5" s="350" t="s">
        <v>443</v>
      </c>
      <c r="E5" s="351" t="s">
        <v>444</v>
      </c>
      <c r="F5" s="350" t="s">
        <v>80</v>
      </c>
      <c r="G5" s="351" t="s">
        <v>84</v>
      </c>
      <c r="H5" s="381" t="s">
        <v>83</v>
      </c>
      <c r="I5" s="350" t="s">
        <v>85</v>
      </c>
      <c r="J5" s="352" t="s">
        <v>86</v>
      </c>
    </row>
    <row r="6" spans="1:10" x14ac:dyDescent="0.2">
      <c r="A6" s="353"/>
      <c r="B6" s="353"/>
      <c r="C6" s="353"/>
      <c r="D6" s="353"/>
      <c r="E6" s="354"/>
      <c r="F6" s="355"/>
      <c r="G6" s="356"/>
      <c r="H6" s="356"/>
      <c r="I6" s="357"/>
      <c r="J6" s="355"/>
    </row>
    <row r="7" spans="1:10" ht="16.5" x14ac:dyDescent="0.3">
      <c r="A7" s="358" t="s">
        <v>445</v>
      </c>
      <c r="B7" s="359" t="s">
        <v>237</v>
      </c>
      <c r="C7" s="360">
        <v>0.16666666666666666</v>
      </c>
      <c r="D7" s="358" t="s">
        <v>446</v>
      </c>
      <c r="E7" s="361" t="s">
        <v>238</v>
      </c>
      <c r="F7" s="342">
        <f>VLOOKUP(B7,'4 - Tabela atual'!$A$4:$U$200,3,FALSE)</f>
        <v>131</v>
      </c>
      <c r="G7" s="342">
        <f>VLOOKUP(B7,'4 - Tabela atual'!$A$4:$U$200,7,FALSE)</f>
        <v>26.200000000000003</v>
      </c>
      <c r="H7" s="342">
        <f>VLOOKUP(B7,'4 - Tabela atual'!$A$4:$U$200,6,FALSE)</f>
        <v>49.125</v>
      </c>
      <c r="I7" s="342">
        <f>VLOOKUP(B7,'4 - Tabela atual'!$A$4:$U$200,8,FALSE)</f>
        <v>32.75</v>
      </c>
      <c r="J7" s="342">
        <f>VLOOKUP(B7,'4 - Tabela atual'!$A$4:$U$200,9,FALSE)</f>
        <v>32.75</v>
      </c>
    </row>
    <row r="8" spans="1:10" ht="16.5" x14ac:dyDescent="0.3">
      <c r="A8" s="358" t="s">
        <v>445</v>
      </c>
      <c r="B8" s="359" t="s">
        <v>95</v>
      </c>
      <c r="C8" s="360">
        <v>0.25</v>
      </c>
      <c r="D8" s="358" t="s">
        <v>446</v>
      </c>
      <c r="E8" s="361" t="s">
        <v>367</v>
      </c>
      <c r="F8" s="342">
        <f>VLOOKUP(B8,'4 - Tabela atual'!$A$4:$U$200,3,FALSE)</f>
        <v>299</v>
      </c>
      <c r="G8" s="342">
        <f>VLOOKUP(B8,'4 - Tabela atual'!$A$4:$U$200,7,FALSE)</f>
        <v>59.800000000000004</v>
      </c>
      <c r="H8" s="342">
        <f>VLOOKUP(B8,'4 - Tabela atual'!$A$4:$U$200,6,FALSE)</f>
        <v>112.125</v>
      </c>
      <c r="I8" s="342">
        <f>VLOOKUP(B8,'4 - Tabela atual'!$A$4:$U$200,8,FALSE)</f>
        <v>74.75</v>
      </c>
      <c r="J8" s="342">
        <f>VLOOKUP(B8,'4 - Tabela atual'!$A$4:$U$200,9,FALSE)</f>
        <v>74.75</v>
      </c>
    </row>
    <row r="9" spans="1:10" ht="16.5" x14ac:dyDescent="0.3">
      <c r="A9" s="358" t="s">
        <v>445</v>
      </c>
      <c r="B9" s="359" t="s">
        <v>96</v>
      </c>
      <c r="C9" s="360">
        <v>0.33333333333333331</v>
      </c>
      <c r="D9" s="358" t="s">
        <v>446</v>
      </c>
      <c r="E9" s="361" t="s">
        <v>97</v>
      </c>
      <c r="F9" s="342">
        <f>VLOOKUP(B9,'4 - Tabela atual'!$A$4:$U$200,3,FALSE)</f>
        <v>522</v>
      </c>
      <c r="G9" s="342">
        <f>VLOOKUP(B9,'4 - Tabela atual'!$A$4:$U$200,7,FALSE)</f>
        <v>104.4</v>
      </c>
      <c r="H9" s="342">
        <f>VLOOKUP(B9,'4 - Tabela atual'!$A$4:$U$200,6,FALSE)</f>
        <v>195.75</v>
      </c>
      <c r="I9" s="342">
        <f>VLOOKUP(B9,'4 - Tabela atual'!$A$4:$U$200,8,FALSE)</f>
        <v>130.5</v>
      </c>
      <c r="J9" s="342">
        <f>VLOOKUP(B9,'4 - Tabela atual'!$A$4:$U$200,9,FALSE)</f>
        <v>130.5</v>
      </c>
    </row>
    <row r="10" spans="1:10" ht="16.5" x14ac:dyDescent="0.3">
      <c r="A10" s="358" t="s">
        <v>445</v>
      </c>
      <c r="B10" s="359" t="s">
        <v>98</v>
      </c>
      <c r="C10" s="360">
        <v>0.375</v>
      </c>
      <c r="D10" s="358" t="s">
        <v>447</v>
      </c>
      <c r="E10" s="361" t="s">
        <v>178</v>
      </c>
      <c r="F10" s="342">
        <f>VLOOKUP(B10,'4 - Tabela atual'!$A$4:$U$200,3,FALSE)</f>
        <v>513</v>
      </c>
      <c r="G10" s="342">
        <f>VLOOKUP(B10,'4 - Tabela atual'!$A$4:$U$200,7,FALSE)</f>
        <v>102.60000000000001</v>
      </c>
      <c r="H10" s="342">
        <f>VLOOKUP(B10,'4 - Tabela atual'!$A$4:$U$200,6,FALSE)</f>
        <v>192.375</v>
      </c>
      <c r="I10" s="342">
        <f>VLOOKUP(B10,'4 - Tabela atual'!$A$4:$U$200,8,FALSE)</f>
        <v>128.25</v>
      </c>
      <c r="J10" s="342">
        <f>VLOOKUP(B10,'4 - Tabela atual'!$A$4:$U$200,9,FALSE)</f>
        <v>128.25</v>
      </c>
    </row>
    <row r="11" spans="1:10" ht="16.5" x14ac:dyDescent="0.3">
      <c r="A11" s="358" t="s">
        <v>445</v>
      </c>
      <c r="B11" s="359" t="s">
        <v>173</v>
      </c>
      <c r="C11" s="360">
        <v>0.4375</v>
      </c>
      <c r="D11" s="358" t="s">
        <v>449</v>
      </c>
      <c r="E11" s="361" t="s">
        <v>174</v>
      </c>
      <c r="F11" s="342">
        <f>VLOOKUP(B11,'4 - Tabela atual'!$A$4:$U$200,3,FALSE)</f>
        <v>626</v>
      </c>
      <c r="G11" s="342">
        <f>VLOOKUP(B11,'4 - Tabela atual'!$A$4:$U$200,7,FALSE)</f>
        <v>125.2</v>
      </c>
      <c r="H11" s="342">
        <f>VLOOKUP(B11,'4 - Tabela atual'!$A$4:$U$200,6,FALSE)</f>
        <v>234.75</v>
      </c>
      <c r="I11" s="342">
        <f>VLOOKUP(B11,'4 - Tabela atual'!$A$4:$U$200,8,FALSE)</f>
        <v>156.5</v>
      </c>
      <c r="J11" s="342">
        <f>VLOOKUP(B11,'4 - Tabela atual'!$A$4:$U$200,9,FALSE)</f>
        <v>156.5</v>
      </c>
    </row>
    <row r="12" spans="1:10" ht="16.5" x14ac:dyDescent="0.3">
      <c r="A12" s="358" t="s">
        <v>445</v>
      </c>
      <c r="B12" s="359" t="s">
        <v>492</v>
      </c>
      <c r="C12" s="360" t="s">
        <v>456</v>
      </c>
      <c r="D12" s="358" t="s">
        <v>448</v>
      </c>
      <c r="E12" s="361" t="s">
        <v>169</v>
      </c>
      <c r="F12" s="342">
        <f>VLOOKUP(B12,'4 - Tabela atual'!$A$4:$U$200,3,FALSE)</f>
        <v>626</v>
      </c>
      <c r="G12" s="342">
        <f>VLOOKUP(B12,'4 - Tabela atual'!$A$4:$U$200,7,FALSE)</f>
        <v>125.2</v>
      </c>
      <c r="H12" s="342">
        <f>VLOOKUP(B12,'4 - Tabela atual'!$A$4:$U$200,6,FALSE)</f>
        <v>234.75</v>
      </c>
      <c r="I12" s="342">
        <f>VLOOKUP(B12,'4 - Tabela atual'!$A$4:$U$200,8,FALSE)</f>
        <v>156.5</v>
      </c>
      <c r="J12" s="342">
        <f>VLOOKUP(B12,'4 - Tabela atual'!$A$4:$U$200,9,FALSE)</f>
        <v>156.5</v>
      </c>
    </row>
    <row r="13" spans="1:10" ht="16.5" x14ac:dyDescent="0.3">
      <c r="A13" s="358" t="s">
        <v>450</v>
      </c>
      <c r="B13" s="359" t="s">
        <v>99</v>
      </c>
      <c r="C13" s="360">
        <v>0.5</v>
      </c>
      <c r="D13" s="358" t="s">
        <v>446</v>
      </c>
      <c r="E13" s="361" t="s">
        <v>368</v>
      </c>
      <c r="F13" s="342">
        <f>VLOOKUP(B13,'4 - Tabela atual'!$A$4:$U$200,3,FALSE)</f>
        <v>1168</v>
      </c>
      <c r="G13" s="342">
        <f>VLOOKUP(B13,'4 - Tabela atual'!$A$4:$U$200,7,FALSE)</f>
        <v>233.60000000000002</v>
      </c>
      <c r="H13" s="342">
        <f>VLOOKUP(B13,'4 - Tabela atual'!$A$4:$U$200,6,FALSE)</f>
        <v>438</v>
      </c>
      <c r="I13" s="342">
        <f>VLOOKUP(B13,'4 - Tabela atual'!$A$4:$U$200,8,FALSE)</f>
        <v>292</v>
      </c>
      <c r="J13" s="342">
        <f>VLOOKUP(B13,'4 - Tabela atual'!$A$4:$U$200,9,FALSE)</f>
        <v>292</v>
      </c>
    </row>
    <row r="14" spans="1:10" ht="16.5" x14ac:dyDescent="0.3">
      <c r="A14" s="358" t="s">
        <v>450</v>
      </c>
      <c r="B14" s="359" t="s">
        <v>100</v>
      </c>
      <c r="C14" s="360">
        <v>0.54166666666666663</v>
      </c>
      <c r="D14" s="358" t="s">
        <v>451</v>
      </c>
      <c r="E14" s="361" t="s">
        <v>101</v>
      </c>
      <c r="F14" s="342">
        <f>VLOOKUP(B14,'4 - Tabela atual'!$A$4:$U$200,3,FALSE)</f>
        <v>1478</v>
      </c>
      <c r="G14" s="342">
        <f>VLOOKUP(B14,'4 - Tabela atual'!$A$4:$U$200,7,FALSE)</f>
        <v>295.60000000000002</v>
      </c>
      <c r="H14" s="342">
        <f>VLOOKUP(B14,'4 - Tabela atual'!$A$4:$U$200,6,FALSE)</f>
        <v>554.25</v>
      </c>
      <c r="I14" s="342">
        <f>VLOOKUP(B14,'4 - Tabela atual'!$A$4:$U$200,8,FALSE)</f>
        <v>369.5</v>
      </c>
      <c r="J14" s="342">
        <f>VLOOKUP(B14,'4 - Tabela atual'!$A$4:$U$200,9,FALSE)</f>
        <v>369.5</v>
      </c>
    </row>
    <row r="15" spans="1:10" ht="16.5" x14ac:dyDescent="0.3">
      <c r="A15" s="358" t="s">
        <v>450</v>
      </c>
      <c r="B15" s="359" t="s">
        <v>102</v>
      </c>
      <c r="C15" s="360">
        <v>0.55902777777777779</v>
      </c>
      <c r="D15" s="358" t="s">
        <v>446</v>
      </c>
      <c r="E15" s="361" t="s">
        <v>103</v>
      </c>
      <c r="F15" s="342">
        <f>VLOOKUP(B15,'4 - Tabela atual'!$A$4:$U$200,3,FALSE)</f>
        <v>1448</v>
      </c>
      <c r="G15" s="342">
        <f>VLOOKUP(B15,'4 - Tabela atual'!$A$4:$U$200,7,FALSE)</f>
        <v>289.60000000000002</v>
      </c>
      <c r="H15" s="342">
        <f>VLOOKUP(B15,'4 - Tabela atual'!$A$4:$U$200,6,FALSE)</f>
        <v>543</v>
      </c>
      <c r="I15" s="342">
        <f>VLOOKUP(B15,'4 - Tabela atual'!$A$4:$U$200,8,FALSE)</f>
        <v>362</v>
      </c>
      <c r="J15" s="342">
        <f>VLOOKUP(B15,'4 - Tabela atual'!$A$4:$U$200,9,FALSE)</f>
        <v>362</v>
      </c>
    </row>
    <row r="16" spans="1:10" ht="16.5" x14ac:dyDescent="0.3">
      <c r="A16" s="358" t="s">
        <v>445</v>
      </c>
      <c r="B16" s="359" t="s">
        <v>521</v>
      </c>
      <c r="C16" s="360">
        <v>0.59722222222222221</v>
      </c>
      <c r="D16" s="358" t="s">
        <v>449</v>
      </c>
      <c r="E16" s="361" t="s">
        <v>522</v>
      </c>
      <c r="F16" s="342">
        <f>VLOOKUP(B16,'4 - Tabela atual'!$A$4:$U$200,3,FALSE)</f>
        <v>565</v>
      </c>
      <c r="G16" s="342">
        <f>VLOOKUP(B16,'4 - Tabela atual'!$A$4:$U$200,7,FALSE)</f>
        <v>113</v>
      </c>
      <c r="H16" s="342">
        <f>VLOOKUP(B16,'4 - Tabela atual'!$A$4:$U$200,6,FALSE)</f>
        <v>211.875</v>
      </c>
      <c r="I16" s="342">
        <f>VLOOKUP(B16,'4 - Tabela atual'!$A$4:$U$200,8,FALSE)</f>
        <v>141.25</v>
      </c>
      <c r="J16" s="342">
        <f>VLOOKUP(B16,'4 - Tabela atual'!$A$4:$U$200,9,FALSE)</f>
        <v>141.25</v>
      </c>
    </row>
    <row r="17" spans="1:10" ht="16.5" x14ac:dyDescent="0.3">
      <c r="A17" s="358" t="s">
        <v>445</v>
      </c>
      <c r="B17" s="359" t="s">
        <v>106</v>
      </c>
      <c r="C17" s="360">
        <v>0.63541666666666663</v>
      </c>
      <c r="D17" s="358" t="s">
        <v>453</v>
      </c>
      <c r="E17" s="361" t="s">
        <v>183</v>
      </c>
      <c r="F17" s="342">
        <f>VLOOKUP(B17,'4 - Tabela atual'!$A$4:$U$200,3,FALSE)</f>
        <v>565</v>
      </c>
      <c r="G17" s="342">
        <f>VLOOKUP(B17,'4 - Tabela atual'!$A$4:$U$200,7,FALSE)</f>
        <v>113</v>
      </c>
      <c r="H17" s="342">
        <f>VLOOKUP(B17,'4 - Tabela atual'!$A$4:$U$200,6,FALSE)</f>
        <v>211.875</v>
      </c>
      <c r="I17" s="342">
        <f>VLOOKUP(B17,'4 - Tabela atual'!$A$4:$U$200,8,FALSE)</f>
        <v>141.25</v>
      </c>
      <c r="J17" s="342">
        <f>VLOOKUP(B17,'4 - Tabela atual'!$A$4:$U$200,9,FALSE)</f>
        <v>141.25</v>
      </c>
    </row>
    <row r="18" spans="1:10" ht="16.5" x14ac:dyDescent="0.3">
      <c r="A18" s="358" t="s">
        <v>445</v>
      </c>
      <c r="B18" s="359" t="s">
        <v>105</v>
      </c>
      <c r="C18" s="360">
        <v>0.70138888888888884</v>
      </c>
      <c r="D18" s="358" t="s">
        <v>454</v>
      </c>
      <c r="E18" s="361" t="s">
        <v>185</v>
      </c>
      <c r="F18" s="342">
        <f>VLOOKUP(B18,'4 - Tabela atual'!$A$4:$U$200,3,FALSE)</f>
        <v>936</v>
      </c>
      <c r="G18" s="342">
        <f>VLOOKUP(B18,'4 - Tabela atual'!$A$4:$U$200,7,FALSE)</f>
        <v>187.20000000000002</v>
      </c>
      <c r="H18" s="342">
        <f>VLOOKUP(B18,'4 - Tabela atual'!$A$4:$U$200,6,FALSE)</f>
        <v>351</v>
      </c>
      <c r="I18" s="342">
        <f>VLOOKUP(B18,'4 - Tabela atual'!$A$4:$U$200,8,FALSE)</f>
        <v>234</v>
      </c>
      <c r="J18" s="342">
        <f>VLOOKUP(B18,'4 - Tabela atual'!$A$4:$U$200,9,FALSE)</f>
        <v>234</v>
      </c>
    </row>
    <row r="19" spans="1:10" ht="16.5" x14ac:dyDescent="0.3">
      <c r="A19" s="358" t="s">
        <v>445</v>
      </c>
      <c r="B19" s="359" t="s">
        <v>107</v>
      </c>
      <c r="C19" s="360">
        <v>0.75347222222222221</v>
      </c>
      <c r="D19" s="358" t="s">
        <v>455</v>
      </c>
      <c r="E19" s="361" t="s">
        <v>179</v>
      </c>
      <c r="F19" s="342">
        <f>VLOOKUP(B19,'4 - Tabela atual'!$A$4:$U$200,3,FALSE)</f>
        <v>1300</v>
      </c>
      <c r="G19" s="342">
        <f>VLOOKUP(B19,'4 - Tabela atual'!$A$4:$U$200,7,FALSE)</f>
        <v>260</v>
      </c>
      <c r="H19" s="342">
        <f>VLOOKUP(B19,'4 - Tabela atual'!$A$4:$U$200,6,FALSE)</f>
        <v>487.5</v>
      </c>
      <c r="I19" s="342">
        <f>VLOOKUP(B19,'4 - Tabela atual'!$A$4:$U$200,8,FALSE)</f>
        <v>325</v>
      </c>
      <c r="J19" s="342">
        <f>VLOOKUP(B19,'4 - Tabela atual'!$A$4:$U$200,9,FALSE)</f>
        <v>325</v>
      </c>
    </row>
    <row r="20" spans="1:10" ht="16.5" x14ac:dyDescent="0.3">
      <c r="A20" s="358" t="s">
        <v>450</v>
      </c>
      <c r="B20" s="359" t="s">
        <v>108</v>
      </c>
      <c r="C20" s="360">
        <v>0.77430555555555547</v>
      </c>
      <c r="D20" s="358" t="s">
        <v>454</v>
      </c>
      <c r="E20" s="361" t="s">
        <v>370</v>
      </c>
      <c r="F20" s="342">
        <f>VLOOKUP(B20,'4 - Tabela atual'!$A$4:$U$200,3,FALSE)</f>
        <v>2049</v>
      </c>
      <c r="G20" s="342">
        <f>VLOOKUP(B20,'4 - Tabela atual'!$A$4:$U$200,7,FALSE)</f>
        <v>409.8</v>
      </c>
      <c r="H20" s="342">
        <f>VLOOKUP(B20,'4 - Tabela atual'!$A$4:$U$200,6,FALSE)</f>
        <v>768.375</v>
      </c>
      <c r="I20" s="342">
        <f>VLOOKUP(B20,'4 - Tabela atual'!$A$4:$U$200,8,FALSE)</f>
        <v>512.25</v>
      </c>
      <c r="J20" s="342">
        <f>VLOOKUP(B20,'4 - Tabela atual'!$A$4:$U$200,9,FALSE)</f>
        <v>512.25</v>
      </c>
    </row>
    <row r="21" spans="1:10" ht="16.5" x14ac:dyDescent="0.3">
      <c r="A21" s="358" t="s">
        <v>450</v>
      </c>
      <c r="B21" s="359" t="s">
        <v>109</v>
      </c>
      <c r="C21" s="360">
        <v>0.80555555555555547</v>
      </c>
      <c r="D21" s="358" t="s">
        <v>446</v>
      </c>
      <c r="E21" s="361" t="s">
        <v>371</v>
      </c>
      <c r="F21" s="342">
        <f>VLOOKUP(B21,'4 - Tabela atual'!$A$4:$U$200,3,FALSE)</f>
        <v>2901</v>
      </c>
      <c r="G21" s="342">
        <f>VLOOKUP(B21,'4 - Tabela atual'!$A$4:$U$200,7,FALSE)</f>
        <v>580.20000000000005</v>
      </c>
      <c r="H21" s="342">
        <f>VLOOKUP(B21,'4 - Tabela atual'!$A$4:$U$200,6,FALSE)</f>
        <v>1087.875</v>
      </c>
      <c r="I21" s="342">
        <f>VLOOKUP(B21,'4 - Tabela atual'!$A$4:$U$200,8,FALSE)</f>
        <v>725.25</v>
      </c>
      <c r="J21" s="342">
        <f>VLOOKUP(B21,'4 - Tabela atual'!$A$4:$U$200,9,FALSE)</f>
        <v>725.25</v>
      </c>
    </row>
    <row r="22" spans="1:10" ht="16.5" x14ac:dyDescent="0.3">
      <c r="A22" s="358" t="s">
        <v>450</v>
      </c>
      <c r="B22" s="359" t="s">
        <v>110</v>
      </c>
      <c r="C22" s="360">
        <v>0.81944444444444453</v>
      </c>
      <c r="D22" s="358" t="s">
        <v>454</v>
      </c>
      <c r="E22" s="361" t="s">
        <v>372</v>
      </c>
      <c r="F22" s="342">
        <f>VLOOKUP(B22,'4 - Tabela atual'!$A$4:$U$200,3,FALSE)</f>
        <v>2880</v>
      </c>
      <c r="G22" s="342">
        <f>VLOOKUP(B22,'4 - Tabela atual'!$A$4:$U$200,7,FALSE)</f>
        <v>576</v>
      </c>
      <c r="H22" s="342">
        <f>VLOOKUP(B22,'4 - Tabela atual'!$A$4:$U$200,6,FALSE)</f>
        <v>1080</v>
      </c>
      <c r="I22" s="342">
        <f>VLOOKUP(B22,'4 - Tabela atual'!$A$4:$U$200,8,FALSE)</f>
        <v>720</v>
      </c>
      <c r="J22" s="342">
        <f>VLOOKUP(B22,'4 - Tabela atual'!$A$4:$U$200,9,FALSE)</f>
        <v>720</v>
      </c>
    </row>
    <row r="23" spans="1:10" ht="16.5" x14ac:dyDescent="0.3">
      <c r="A23" s="358" t="s">
        <v>450</v>
      </c>
      <c r="B23" s="359" t="s">
        <v>111</v>
      </c>
      <c r="C23" s="360">
        <v>0.85416666666666696</v>
      </c>
      <c r="D23" s="358" t="s">
        <v>446</v>
      </c>
      <c r="E23" s="361" t="s">
        <v>112</v>
      </c>
      <c r="F23" s="342">
        <f>VLOOKUP(B23,'4 - Tabela atual'!$A$4:$U$200,3,FALSE)</f>
        <v>4859</v>
      </c>
      <c r="G23" s="342">
        <f>VLOOKUP(B23,'4 - Tabela atual'!$A$4:$U$200,7,FALSE)</f>
        <v>971.80000000000007</v>
      </c>
      <c r="H23" s="342">
        <f>VLOOKUP(B23,'4 - Tabela atual'!$A$4:$U$200,6,FALSE)</f>
        <v>1822.125</v>
      </c>
      <c r="I23" s="342">
        <f>VLOOKUP(B23,'4 - Tabela atual'!$A$4:$U$200,8,FALSE)</f>
        <v>1214.75</v>
      </c>
      <c r="J23" s="342">
        <f>VLOOKUP(B23,'4 - Tabela atual'!$A$4:$U$200,9,FALSE)</f>
        <v>1214.75</v>
      </c>
    </row>
    <row r="24" spans="1:10" ht="16.5" x14ac:dyDescent="0.3">
      <c r="A24" s="358" t="s">
        <v>450</v>
      </c>
      <c r="B24" s="359" t="s">
        <v>113</v>
      </c>
      <c r="C24" s="360">
        <v>0.88888888888888884</v>
      </c>
      <c r="D24" s="358" t="s">
        <v>454</v>
      </c>
      <c r="E24" s="361" t="s">
        <v>373</v>
      </c>
      <c r="F24" s="342">
        <f>VLOOKUP(B24,'4 - Tabela atual'!$A$4:$U$200,3,FALSE)</f>
        <v>4732</v>
      </c>
      <c r="G24" s="342">
        <f>VLOOKUP(B24,'4 - Tabela atual'!$A$4:$U$200,7,FALSE)</f>
        <v>946.40000000000009</v>
      </c>
      <c r="H24" s="342">
        <f>VLOOKUP(B24,'4 - Tabela atual'!$A$4:$U$200,6,FALSE)</f>
        <v>1774.5</v>
      </c>
      <c r="I24" s="342">
        <f>VLOOKUP(B24,'4 - Tabela atual'!$A$4:$U$200,8,FALSE)</f>
        <v>1183</v>
      </c>
      <c r="J24" s="342">
        <f>VLOOKUP(B24,'4 - Tabela atual'!$A$4:$U$200,9,FALSE)</f>
        <v>1183</v>
      </c>
    </row>
    <row r="25" spans="1:10" ht="16.5" x14ac:dyDescent="0.3">
      <c r="A25" s="358" t="s">
        <v>558</v>
      </c>
      <c r="B25" s="359" t="s">
        <v>397</v>
      </c>
      <c r="C25" s="360">
        <v>0.93402777777777779</v>
      </c>
      <c r="D25" s="358" t="s">
        <v>456</v>
      </c>
      <c r="E25" s="361" t="s">
        <v>422</v>
      </c>
      <c r="F25" s="342">
        <f>VLOOKUP(B25,'4 - Tabela atual'!$A$4:$U$200,3,FALSE)</f>
        <v>2622</v>
      </c>
      <c r="G25" s="342">
        <f>VLOOKUP(B25,'4 - Tabela atual'!$A$4:$U$200,7,FALSE)</f>
        <v>524.4</v>
      </c>
      <c r="H25" s="342">
        <f>VLOOKUP(B25,'4 - Tabela atual'!$A$4:$U$200,6,FALSE)</f>
        <v>983.25</v>
      </c>
      <c r="I25" s="342">
        <f>VLOOKUP(B25,'4 - Tabela atual'!$A$4:$U$200,8,FALSE)</f>
        <v>655.5</v>
      </c>
      <c r="J25" s="342">
        <f>VLOOKUP(B25,'4 - Tabela atual'!$A$4:$U$200,9,FALSE)</f>
        <v>655.5</v>
      </c>
    </row>
    <row r="26" spans="1:10" ht="16.5" x14ac:dyDescent="0.3">
      <c r="A26" s="358" t="s">
        <v>457</v>
      </c>
      <c r="B26" s="359" t="s">
        <v>114</v>
      </c>
      <c r="C26" s="360">
        <v>0.95486111111111116</v>
      </c>
      <c r="D26" s="358" t="s">
        <v>453</v>
      </c>
      <c r="E26" s="361" t="s">
        <v>115</v>
      </c>
      <c r="F26" s="342">
        <f>VLOOKUP(B26,'4 - Tabela atual'!$A$4:$U$200,3,FALSE)</f>
        <v>1592</v>
      </c>
      <c r="G26" s="342">
        <f>VLOOKUP(B26,'4 - Tabela atual'!$A$4:$U$200,7,FALSE)</f>
        <v>318.40000000000003</v>
      </c>
      <c r="H26" s="342">
        <f>VLOOKUP(B26,'4 - Tabela atual'!$A$4:$U$200,6,FALSE)</f>
        <v>597</v>
      </c>
      <c r="I26" s="342">
        <f>VLOOKUP(B26,'4 - Tabela atual'!$A$4:$U$200,8,FALSE)</f>
        <v>398</v>
      </c>
      <c r="J26" s="342">
        <f>VLOOKUP(B26,'4 - Tabela atual'!$A$4:$U$200,9,FALSE)</f>
        <v>398</v>
      </c>
    </row>
    <row r="27" spans="1:10" ht="16.5" x14ac:dyDescent="0.3">
      <c r="A27" s="358" t="s">
        <v>458</v>
      </c>
      <c r="B27" s="359" t="s">
        <v>170</v>
      </c>
      <c r="C27" s="360">
        <v>0.93402777777777779</v>
      </c>
      <c r="D27" s="358" t="s">
        <v>456</v>
      </c>
      <c r="E27" s="361" t="s">
        <v>374</v>
      </c>
      <c r="F27" s="342">
        <f>VLOOKUP(B27,'4 - Tabela atual'!$A$4:$U$200,3,FALSE)</f>
        <v>2545</v>
      </c>
      <c r="G27" s="342">
        <f>VLOOKUP(B27,'4 - Tabela atual'!$A$4:$U$200,7,FALSE)</f>
        <v>509</v>
      </c>
      <c r="H27" s="342">
        <f>VLOOKUP(B27,'4 - Tabela atual'!$A$4:$U$200,6,FALSE)</f>
        <v>954.375</v>
      </c>
      <c r="I27" s="342">
        <f>VLOOKUP(B27,'4 - Tabela atual'!$A$4:$U$200,8,FALSE)</f>
        <v>636.25</v>
      </c>
      <c r="J27" s="342">
        <f>VLOOKUP(B27,'4 - Tabela atual'!$A$4:$U$200,9,FALSE)</f>
        <v>636.25</v>
      </c>
    </row>
    <row r="28" spans="1:10" ht="16.5" x14ac:dyDescent="0.3">
      <c r="A28" s="358" t="s">
        <v>458</v>
      </c>
      <c r="B28" s="359" t="s">
        <v>116</v>
      </c>
      <c r="C28" s="360">
        <v>0.96875</v>
      </c>
      <c r="D28" s="358" t="s">
        <v>456</v>
      </c>
      <c r="E28" s="361" t="s">
        <v>375</v>
      </c>
      <c r="F28" s="342">
        <f>VLOOKUP(B28,'4 - Tabela atual'!$A$4:$U$200,3,FALSE)</f>
        <v>1606</v>
      </c>
      <c r="G28" s="342">
        <f>VLOOKUP(B28,'4 - Tabela atual'!$A$4:$U$200,7,FALSE)</f>
        <v>321.20000000000005</v>
      </c>
      <c r="H28" s="342">
        <f>VLOOKUP(B28,'4 - Tabela atual'!$A$4:$U$200,6,FALSE)</f>
        <v>602.25</v>
      </c>
      <c r="I28" s="342">
        <f>VLOOKUP(B28,'4 - Tabela atual'!$A$4:$U$200,8,FALSE)</f>
        <v>401.5</v>
      </c>
      <c r="J28" s="342">
        <f>VLOOKUP(B28,'4 - Tabela atual'!$A$4:$U$200,9,FALSE)</f>
        <v>401.5</v>
      </c>
    </row>
    <row r="29" spans="1:10" ht="16.5" x14ac:dyDescent="0.3">
      <c r="A29" s="358" t="s">
        <v>459</v>
      </c>
      <c r="B29" s="359" t="s">
        <v>477</v>
      </c>
      <c r="C29" s="360">
        <v>0.90972222222222199</v>
      </c>
      <c r="D29" s="358" t="s">
        <v>460</v>
      </c>
      <c r="E29" s="361" t="s">
        <v>376</v>
      </c>
      <c r="F29" s="342">
        <f>VLOOKUP(B29,'4 - Tabela atual'!$A$4:$U$200,3,FALSE)</f>
        <v>2304</v>
      </c>
      <c r="G29" s="342">
        <f>VLOOKUP(B29,'4 - Tabela atual'!$A$4:$U$200,7,FALSE)</f>
        <v>460.8</v>
      </c>
      <c r="H29" s="342">
        <f>VLOOKUP(B29,'4 - Tabela atual'!$A$4:$U$200,6,FALSE)</f>
        <v>864</v>
      </c>
      <c r="I29" s="342">
        <f>VLOOKUP(B29,'4 - Tabela atual'!$A$4:$U$200,8,FALSE)</f>
        <v>576</v>
      </c>
      <c r="J29" s="342">
        <f>VLOOKUP(B29,'4 - Tabela atual'!$A$4:$U$200,9,FALSE)</f>
        <v>576</v>
      </c>
    </row>
    <row r="30" spans="1:10" ht="16.5" hidden="1" x14ac:dyDescent="0.3">
      <c r="A30" s="358" t="s">
        <v>459</v>
      </c>
      <c r="B30" s="359" t="s">
        <v>117</v>
      </c>
      <c r="C30" s="360">
        <v>0.98958333333333304</v>
      </c>
      <c r="D30" s="358" t="s">
        <v>461</v>
      </c>
      <c r="E30" s="361" t="s">
        <v>180</v>
      </c>
      <c r="F30" s="342">
        <f>VLOOKUP(B30,'4 - Tabela atual'!$A$4:$U$200,3,FALSE)</f>
        <v>1146</v>
      </c>
      <c r="G30" s="342">
        <f>VLOOKUP(B30,'4 - Tabela atual'!$A$4:$U$200,7,FALSE)</f>
        <v>229.20000000000002</v>
      </c>
      <c r="H30" s="342">
        <f>VLOOKUP(B30,'4 - Tabela atual'!$A$4:$U$200,6,FALSE)</f>
        <v>429.75</v>
      </c>
      <c r="I30" s="342">
        <f>VLOOKUP(B30,'4 - Tabela atual'!$A$4:$U$200,8,FALSE)</f>
        <v>286.5</v>
      </c>
      <c r="J30" s="342">
        <f>VLOOKUP(B30,'4 - Tabela atual'!$A$4:$U$200,9,FALSE)</f>
        <v>286.5</v>
      </c>
    </row>
    <row r="31" spans="1:10" ht="16.5" x14ac:dyDescent="0.3">
      <c r="A31" s="358" t="s">
        <v>462</v>
      </c>
      <c r="B31" s="359" t="s">
        <v>249</v>
      </c>
      <c r="C31" s="360">
        <v>0.93402777777777779</v>
      </c>
      <c r="D31" s="358" t="s">
        <v>456</v>
      </c>
      <c r="E31" s="361" t="s">
        <v>377</v>
      </c>
      <c r="F31" s="342">
        <f>VLOOKUP(B31,'4 - Tabela atual'!$A$4:$U$200,3,FALSE)</f>
        <v>2545</v>
      </c>
      <c r="G31" s="342">
        <f>VLOOKUP(B31,'4 - Tabela atual'!$A$4:$U$200,7,FALSE)</f>
        <v>509</v>
      </c>
      <c r="H31" s="342">
        <f>VLOOKUP(B31,'4 - Tabela atual'!$A$4:$U$200,6,FALSE)</f>
        <v>954.375</v>
      </c>
      <c r="I31" s="342">
        <f>VLOOKUP(B31,'4 - Tabela atual'!$A$4:$U$200,8,FALSE)</f>
        <v>636.25</v>
      </c>
      <c r="J31" s="342">
        <f>VLOOKUP(B31,'4 - Tabela atual'!$A$4:$U$200,9,FALSE)</f>
        <v>636.25</v>
      </c>
    </row>
    <row r="32" spans="1:10" ht="16.5" x14ac:dyDescent="0.3">
      <c r="A32" s="358" t="s">
        <v>462</v>
      </c>
      <c r="B32" s="359" t="s">
        <v>118</v>
      </c>
      <c r="C32" s="360">
        <v>0.96875</v>
      </c>
      <c r="D32" s="358" t="s">
        <v>456</v>
      </c>
      <c r="E32" s="361" t="s">
        <v>378</v>
      </c>
      <c r="F32" s="342">
        <f>VLOOKUP(B32,'4 - Tabela atual'!$A$4:$U$200,3,FALSE)</f>
        <v>1606</v>
      </c>
      <c r="G32" s="342">
        <f>VLOOKUP(B32,'4 - Tabela atual'!$A$4:$U$200,7,FALSE)</f>
        <v>321.20000000000005</v>
      </c>
      <c r="H32" s="342">
        <f>VLOOKUP(B32,'4 - Tabela atual'!$A$4:$U$200,6,FALSE)</f>
        <v>602.25</v>
      </c>
      <c r="I32" s="342">
        <f>VLOOKUP(B32,'4 - Tabela atual'!$A$4:$U$200,8,FALSE)</f>
        <v>401.5</v>
      </c>
      <c r="J32" s="342">
        <f>VLOOKUP(B32,'4 - Tabela atual'!$A$4:$U$200,9,FALSE)</f>
        <v>401.5</v>
      </c>
    </row>
    <row r="33" spans="1:10" ht="16.5" x14ac:dyDescent="0.3">
      <c r="A33" s="358" t="s">
        <v>463</v>
      </c>
      <c r="B33" s="359" t="s">
        <v>119</v>
      </c>
      <c r="C33" s="360">
        <v>0.96180555555555547</v>
      </c>
      <c r="D33" s="358" t="s">
        <v>461</v>
      </c>
      <c r="E33" s="361" t="s">
        <v>379</v>
      </c>
      <c r="F33" s="342">
        <f>VLOOKUP(B33,'4 - Tabela atual'!$A$4:$U$200,3,FALSE)</f>
        <v>2545</v>
      </c>
      <c r="G33" s="342">
        <f>VLOOKUP(B33,'4 - Tabela atual'!$A$4:$U$200,7,FALSE)</f>
        <v>509</v>
      </c>
      <c r="H33" s="342">
        <f>VLOOKUP(B33,'4 - Tabela atual'!$A$4:$U$200,6,FALSE)</f>
        <v>954.375</v>
      </c>
      <c r="I33" s="342">
        <f>VLOOKUP(B33,'4 - Tabela atual'!$A$4:$U$200,8,FALSE)</f>
        <v>636.25</v>
      </c>
      <c r="J33" s="342">
        <f>VLOOKUP(B33,'4 - Tabela atual'!$A$4:$U$200,9,FALSE)</f>
        <v>636.25</v>
      </c>
    </row>
    <row r="34" spans="1:10" ht="16.5" x14ac:dyDescent="0.3">
      <c r="A34" s="358" t="s">
        <v>463</v>
      </c>
      <c r="B34" s="359" t="s">
        <v>120</v>
      </c>
      <c r="C34" s="360">
        <v>0.96180555555555547</v>
      </c>
      <c r="D34" s="358" t="s">
        <v>456</v>
      </c>
      <c r="E34" s="361" t="s">
        <v>380</v>
      </c>
      <c r="F34" s="342">
        <f>VLOOKUP(B34,'4 - Tabela atual'!$A$4:$U$200,3,FALSE)</f>
        <v>1388</v>
      </c>
      <c r="G34" s="342">
        <f>VLOOKUP(B34,'4 - Tabela atual'!$A$4:$U$200,7,FALSE)</f>
        <v>277.60000000000002</v>
      </c>
      <c r="H34" s="342">
        <f>VLOOKUP(B34,'4 - Tabela atual'!$A$4:$U$200,6,FALSE)</f>
        <v>520.5</v>
      </c>
      <c r="I34" s="342">
        <f>VLOOKUP(B34,'4 - Tabela atual'!$A$4:$U$200,8,FALSE)</f>
        <v>347</v>
      </c>
      <c r="J34" s="342">
        <f>VLOOKUP(B34,'4 - Tabela atual'!$A$4:$U$200,9,FALSE)</f>
        <v>347</v>
      </c>
    </row>
    <row r="35" spans="1:10" ht="16.5" x14ac:dyDescent="0.3">
      <c r="A35" s="358" t="s">
        <v>445</v>
      </c>
      <c r="B35" s="359" t="s">
        <v>121</v>
      </c>
      <c r="C35" s="360">
        <v>0.99652777777777779</v>
      </c>
      <c r="D35" s="358" t="s">
        <v>446</v>
      </c>
      <c r="E35" s="361" t="s">
        <v>122</v>
      </c>
      <c r="F35" s="342">
        <f>VLOOKUP(B35,'4 - Tabela atual'!$A$4:$U$200,3,FALSE)</f>
        <v>745</v>
      </c>
      <c r="G35" s="342">
        <f>VLOOKUP(B35,'4 - Tabela atual'!$A$4:$U$200,7,FALSE)</f>
        <v>149</v>
      </c>
      <c r="H35" s="342">
        <f>VLOOKUP(B35,'4 - Tabela atual'!$A$4:$U$200,6,FALSE)</f>
        <v>279.375</v>
      </c>
      <c r="I35" s="342">
        <f>VLOOKUP(B35,'4 - Tabela atual'!$A$4:$U$200,8,FALSE)</f>
        <v>186.25</v>
      </c>
      <c r="J35" s="342">
        <f>VLOOKUP(B35,'4 - Tabela atual'!$A$4:$U$200,9,FALSE)</f>
        <v>186.25</v>
      </c>
    </row>
    <row r="36" spans="1:10" ht="16.5" x14ac:dyDescent="0.3">
      <c r="A36" s="358" t="s">
        <v>445</v>
      </c>
      <c r="B36" s="359" t="s">
        <v>272</v>
      </c>
      <c r="C36" s="360">
        <v>2.0833333333333332E-2</v>
      </c>
      <c r="D36" s="358" t="s">
        <v>464</v>
      </c>
      <c r="E36" s="361" t="s">
        <v>273</v>
      </c>
      <c r="F36" s="342">
        <f>VLOOKUP(B36,'4 - Tabela atual'!$A$4:$U$200,3,FALSE)</f>
        <v>490</v>
      </c>
      <c r="G36" s="342">
        <f>VLOOKUP(B36,'4 - Tabela atual'!$A$4:$U$200,7,FALSE)</f>
        <v>98</v>
      </c>
      <c r="H36" s="342">
        <f>VLOOKUP(B36,'4 - Tabela atual'!$A$4:$U$200,6,FALSE)</f>
        <v>183.75</v>
      </c>
      <c r="I36" s="342">
        <f>VLOOKUP(B36,'4 - Tabela atual'!$A$4:$U$200,8,FALSE)</f>
        <v>122.5</v>
      </c>
      <c r="J36" s="342">
        <f>VLOOKUP(B36,'4 - Tabela atual'!$A$4:$U$200,9,FALSE)</f>
        <v>122.5</v>
      </c>
    </row>
    <row r="37" spans="1:10" ht="18" customHeight="1" x14ac:dyDescent="0.3">
      <c r="A37" s="358" t="s">
        <v>445</v>
      </c>
      <c r="B37" s="359" t="s">
        <v>217</v>
      </c>
      <c r="C37" s="360">
        <v>2.4305555555555556E-2</v>
      </c>
      <c r="D37" s="358" t="s">
        <v>455</v>
      </c>
      <c r="E37" s="361" t="s">
        <v>246</v>
      </c>
      <c r="F37" s="342">
        <f>VLOOKUP(B37,'4 - Tabela atual'!$A$4:$U$200,3,FALSE)</f>
        <v>399</v>
      </c>
      <c r="G37" s="342">
        <f>VLOOKUP(B37,'4 - Tabela atual'!$A$4:$U$200,7,FALSE)</f>
        <v>79.800000000000011</v>
      </c>
      <c r="H37" s="342">
        <f>VLOOKUP(B37,'4 - Tabela atual'!$A$4:$U$200,6,FALSE)</f>
        <v>149.625</v>
      </c>
      <c r="I37" s="342">
        <f>VLOOKUP(B37,'4 - Tabela atual'!$A$4:$U$200,8,FALSE)</f>
        <v>99.75</v>
      </c>
      <c r="J37" s="342">
        <f>VLOOKUP(B37,'4 - Tabela atual'!$A$4:$U$200,9,FALSE)</f>
        <v>99.75</v>
      </c>
    </row>
    <row r="38" spans="1:10" ht="16.5" hidden="1" x14ac:dyDescent="0.3">
      <c r="A38" s="358" t="s">
        <v>459</v>
      </c>
      <c r="B38" s="359" t="s">
        <v>381</v>
      </c>
      <c r="C38" s="360">
        <v>8.3333333333333301E-2</v>
      </c>
      <c r="D38" s="358" t="s">
        <v>455</v>
      </c>
      <c r="E38" s="361" t="s">
        <v>382</v>
      </c>
      <c r="F38" s="342">
        <f>VLOOKUP(B38,'4 - Tabela atual'!$A$4:$U$200,3,FALSE)</f>
        <v>0</v>
      </c>
      <c r="G38" s="342">
        <f>VLOOKUP(B38,'4 - Tabela atual'!$A$4:$U$200,7,FALSE)</f>
        <v>0</v>
      </c>
      <c r="H38" s="342">
        <f>VLOOKUP(B38,'4 - Tabela atual'!$A$4:$U$200,6,FALSE)</f>
        <v>0</v>
      </c>
      <c r="I38" s="342">
        <f>VLOOKUP(B38,'4 - Tabela atual'!$A$4:$U$200,8,FALSE)</f>
        <v>0</v>
      </c>
      <c r="J38" s="342">
        <f>VLOOKUP(B38,'4 - Tabela atual'!$A$4:$U$200,9,FALSE)</f>
        <v>0</v>
      </c>
    </row>
    <row r="39" spans="1:10" ht="16.5" hidden="1" x14ac:dyDescent="0.3">
      <c r="A39" s="358" t="s">
        <v>462</v>
      </c>
      <c r="B39" s="359" t="s">
        <v>383</v>
      </c>
      <c r="C39" s="360">
        <v>0.10763888888888901</v>
      </c>
      <c r="D39" s="358" t="s">
        <v>455</v>
      </c>
      <c r="E39" s="361" t="s">
        <v>384</v>
      </c>
      <c r="F39" s="342">
        <f>VLOOKUP(B39,'4 - Tabela atual'!$A$4:$U$200,3,FALSE)</f>
        <v>0</v>
      </c>
      <c r="G39" s="342">
        <f>VLOOKUP(B39,'4 - Tabela atual'!$A$4:$U$200,7,FALSE)</f>
        <v>0</v>
      </c>
      <c r="H39" s="342">
        <f>VLOOKUP(B39,'4 - Tabela atual'!$A$4:$U$200,6,FALSE)</f>
        <v>0</v>
      </c>
      <c r="I39" s="342">
        <f>VLOOKUP(B39,'4 - Tabela atual'!$A$4:$U$200,8,FALSE)</f>
        <v>0</v>
      </c>
      <c r="J39" s="342">
        <f>VLOOKUP(B39,'4 - Tabela atual'!$A$4:$U$200,9,FALSE)</f>
        <v>0</v>
      </c>
    </row>
    <row r="40" spans="1:10" ht="16.5" x14ac:dyDescent="0.3">
      <c r="A40" s="358" t="s">
        <v>465</v>
      </c>
      <c r="B40" s="359" t="s">
        <v>255</v>
      </c>
      <c r="C40" s="360">
        <v>0.26041666666666669</v>
      </c>
      <c r="D40" s="358" t="s">
        <v>461</v>
      </c>
      <c r="E40" s="361" t="s">
        <v>254</v>
      </c>
      <c r="F40" s="342">
        <f>VLOOKUP(B40,'4 - Tabela atual'!$A$4:$U$200,3,FALSE)</f>
        <v>131</v>
      </c>
      <c r="G40" s="342">
        <f>VLOOKUP(B40,'4 - Tabela atual'!$A$4:$U$200,7,FALSE)</f>
        <v>26.200000000000003</v>
      </c>
      <c r="H40" s="342">
        <f>VLOOKUP(B40,'4 - Tabela atual'!$A$4:$U$200,6,FALSE)</f>
        <v>49.125</v>
      </c>
      <c r="I40" s="342">
        <f>VLOOKUP(B40,'4 - Tabela atual'!$A$4:$U$200,8,FALSE)</f>
        <v>32.75</v>
      </c>
      <c r="J40" s="342">
        <f>VLOOKUP(B40,'4 - Tabela atual'!$A$4:$U$200,9,FALSE)</f>
        <v>32.75</v>
      </c>
    </row>
    <row r="41" spans="1:10" ht="16.5" x14ac:dyDescent="0.3">
      <c r="A41" s="358" t="s">
        <v>465</v>
      </c>
      <c r="B41" s="359" t="s">
        <v>218</v>
      </c>
      <c r="C41" s="360">
        <v>0.30208333333333331</v>
      </c>
      <c r="D41" s="358" t="s">
        <v>466</v>
      </c>
      <c r="E41" s="361" t="s">
        <v>235</v>
      </c>
      <c r="F41" s="342">
        <f>VLOOKUP(B41,'4 - Tabela atual'!$A$4:$U$200,3,FALSE)</f>
        <v>131</v>
      </c>
      <c r="G41" s="342">
        <f>VLOOKUP(B41,'4 - Tabela atual'!$A$4:$U$200,7,FALSE)</f>
        <v>26.200000000000003</v>
      </c>
      <c r="H41" s="342">
        <f>VLOOKUP(B41,'4 - Tabela atual'!$A$4:$U$200,6,FALSE)</f>
        <v>49.125</v>
      </c>
      <c r="I41" s="342">
        <f>VLOOKUP(B41,'4 - Tabela atual'!$A$4:$U$200,8,FALSE)</f>
        <v>32.75</v>
      </c>
      <c r="J41" s="342">
        <f>VLOOKUP(B41,'4 - Tabela atual'!$A$4:$U$200,9,FALSE)</f>
        <v>32.75</v>
      </c>
    </row>
    <row r="42" spans="1:10" ht="16.5" x14ac:dyDescent="0.3">
      <c r="A42" s="358" t="s">
        <v>465</v>
      </c>
      <c r="B42" s="359" t="s">
        <v>258</v>
      </c>
      <c r="C42" s="360">
        <v>0.375</v>
      </c>
      <c r="D42" s="358" t="s">
        <v>447</v>
      </c>
      <c r="E42" s="361" t="s">
        <v>257</v>
      </c>
      <c r="F42" s="342">
        <f>VLOOKUP(B42,'4 - Tabela atual'!$A$4:$U$200,3,FALSE)</f>
        <v>512</v>
      </c>
      <c r="G42" s="342">
        <f>VLOOKUP(B42,'4 - Tabela atual'!$A$4:$U$200,7,FALSE)</f>
        <v>102.4</v>
      </c>
      <c r="H42" s="342">
        <f>VLOOKUP(B42,'4 - Tabela atual'!$A$4:$U$200,6,FALSE)</f>
        <v>192</v>
      </c>
      <c r="I42" s="342">
        <f>VLOOKUP(B42,'4 - Tabela atual'!$A$4:$U$200,8,FALSE)</f>
        <v>128</v>
      </c>
      <c r="J42" s="342">
        <f>VLOOKUP(B42,'4 - Tabela atual'!$A$4:$U$200,9,FALSE)</f>
        <v>128</v>
      </c>
    </row>
    <row r="43" spans="1:10" ht="16.5" x14ac:dyDescent="0.3">
      <c r="A43" s="358" t="s">
        <v>465</v>
      </c>
      <c r="B43" s="359" t="s">
        <v>385</v>
      </c>
      <c r="C43" s="360">
        <v>0.58333333333333304</v>
      </c>
      <c r="D43" s="358" t="s">
        <v>446</v>
      </c>
      <c r="E43" s="361" t="s">
        <v>386</v>
      </c>
      <c r="F43" s="342">
        <f>VLOOKUP(B43,'4 - Tabela atual'!$A$4:$U$200,3,FALSE)</f>
        <v>917</v>
      </c>
      <c r="G43" s="342">
        <f>VLOOKUP(B43,'4 - Tabela atual'!$A$4:$U$200,7,FALSE)</f>
        <v>183.4</v>
      </c>
      <c r="H43" s="342">
        <f>VLOOKUP(B43,'4 - Tabela atual'!$A$4:$U$200,6,FALSE)</f>
        <v>343.875</v>
      </c>
      <c r="I43" s="342">
        <f>VLOOKUP(B43,'4 - Tabela atual'!$A$4:$U$200,8,FALSE)</f>
        <v>229.25</v>
      </c>
      <c r="J43" s="342">
        <f>VLOOKUP(B43,'4 - Tabela atual'!$A$4:$U$200,9,FALSE)</f>
        <v>229.25</v>
      </c>
    </row>
    <row r="44" spans="1:10" ht="16.5" x14ac:dyDescent="0.3">
      <c r="A44" s="358" t="s">
        <v>465</v>
      </c>
      <c r="B44" s="359" t="s">
        <v>387</v>
      </c>
      <c r="C44" s="360">
        <v>0.60416666666666663</v>
      </c>
      <c r="D44" s="358" t="s">
        <v>452</v>
      </c>
      <c r="E44" s="361" t="s">
        <v>388</v>
      </c>
      <c r="F44" s="342">
        <f>VLOOKUP(B44,'4 - Tabela atual'!$A$4:$U$200,3,FALSE)</f>
        <v>777</v>
      </c>
      <c r="G44" s="342">
        <f>VLOOKUP(B44,'4 - Tabela atual'!$A$4:$U$200,7,FALSE)</f>
        <v>155.4</v>
      </c>
      <c r="H44" s="342">
        <f>VLOOKUP(B44,'4 - Tabela atual'!$A$4:$U$200,6,FALSE)</f>
        <v>291.375</v>
      </c>
      <c r="I44" s="342">
        <f>VLOOKUP(B44,'4 - Tabela atual'!$A$4:$U$200,8,FALSE)</f>
        <v>194.25</v>
      </c>
      <c r="J44" s="342">
        <f>VLOOKUP(B44,'4 - Tabela atual'!$A$4:$U$200,9,FALSE)</f>
        <v>194.25</v>
      </c>
    </row>
    <row r="45" spans="1:10" ht="16.5" x14ac:dyDescent="0.3">
      <c r="A45" s="358" t="s">
        <v>465</v>
      </c>
      <c r="B45" s="359" t="s">
        <v>251</v>
      </c>
      <c r="C45" s="360">
        <v>0.58680555555555558</v>
      </c>
      <c r="D45" s="358" t="s">
        <v>467</v>
      </c>
      <c r="E45" s="361" t="s">
        <v>252</v>
      </c>
      <c r="F45" s="342">
        <f>VLOOKUP(B45,'4 - Tabela atual'!$A$4:$U$200,3,FALSE)</f>
        <v>871</v>
      </c>
      <c r="G45" s="342">
        <f>VLOOKUP(B45,'4 - Tabela atual'!$A$4:$U$200,7,FALSE)</f>
        <v>174.20000000000002</v>
      </c>
      <c r="H45" s="342">
        <f>VLOOKUP(B45,'4 - Tabela atual'!$A$4:$U$200,6,FALSE)</f>
        <v>326.625</v>
      </c>
      <c r="I45" s="342">
        <f>VLOOKUP(B45,'4 - Tabela atual'!$A$4:$U$200,8,FALSE)</f>
        <v>217.75</v>
      </c>
      <c r="J45" s="342">
        <f>VLOOKUP(B45,'4 - Tabela atual'!$A$4:$U$200,9,FALSE)</f>
        <v>217.75</v>
      </c>
    </row>
    <row r="46" spans="1:10" ht="16.5" x14ac:dyDescent="0.3">
      <c r="A46" s="358" t="s">
        <v>465</v>
      </c>
      <c r="B46" s="359" t="s">
        <v>299</v>
      </c>
      <c r="C46" s="360">
        <v>0.63194444444444442</v>
      </c>
      <c r="D46" s="358" t="s">
        <v>456</v>
      </c>
      <c r="E46" s="361" t="s">
        <v>298</v>
      </c>
      <c r="F46" s="342">
        <f>VLOOKUP(B46,'4 - Tabela atual'!$A$4:$U$200,3,FALSE)</f>
        <v>912</v>
      </c>
      <c r="G46" s="342">
        <f>VLOOKUP(B46,'4 - Tabela atual'!$A$4:$U$200,7,FALSE)</f>
        <v>182.4</v>
      </c>
      <c r="H46" s="342">
        <f>VLOOKUP(B46,'4 - Tabela atual'!$A$4:$U$200,6,FALSE)</f>
        <v>342</v>
      </c>
      <c r="I46" s="342">
        <f>VLOOKUP(B46,'4 - Tabela atual'!$A$4:$U$200,8,FALSE)</f>
        <v>228</v>
      </c>
      <c r="J46" s="342">
        <f>VLOOKUP(B46,'4 - Tabela atual'!$A$4:$U$200,9,FALSE)</f>
        <v>228</v>
      </c>
    </row>
    <row r="47" spans="1:10" ht="16.5" x14ac:dyDescent="0.3">
      <c r="A47" s="358" t="s">
        <v>465</v>
      </c>
      <c r="B47" s="359" t="s">
        <v>476</v>
      </c>
      <c r="C47" s="360" t="s">
        <v>456</v>
      </c>
      <c r="D47" s="358" t="s">
        <v>460</v>
      </c>
      <c r="E47" s="361" t="s">
        <v>541</v>
      </c>
      <c r="F47" s="342">
        <f>VLOOKUP(B47,'4 - Tabela atual'!$A$4:$U$200,3,FALSE)</f>
        <v>0</v>
      </c>
      <c r="G47" s="342">
        <f>VLOOKUP(B47,'4 - Tabela atual'!$A$4:$U$200,7,FALSE)</f>
        <v>0</v>
      </c>
      <c r="H47" s="342">
        <f>VLOOKUP(B47,'4 - Tabela atual'!$A$4:$U$200,6,FALSE)</f>
        <v>0</v>
      </c>
      <c r="I47" s="342">
        <f>VLOOKUP(B47,'4 - Tabela atual'!$A$4:$U$200,8,FALSE)</f>
        <v>0</v>
      </c>
      <c r="J47" s="342">
        <f>VLOOKUP(B47,'4 - Tabela atual'!$A$4:$U$200,9,FALSE)</f>
        <v>0</v>
      </c>
    </row>
    <row r="48" spans="1:10" ht="16.5" x14ac:dyDescent="0.3">
      <c r="A48" s="358" t="s">
        <v>465</v>
      </c>
      <c r="B48" s="359" t="s">
        <v>123</v>
      </c>
      <c r="C48" s="360">
        <v>0.66666666666666663</v>
      </c>
      <c r="D48" s="358" t="s">
        <v>449</v>
      </c>
      <c r="E48" s="361" t="s">
        <v>175</v>
      </c>
      <c r="F48" s="342">
        <f>VLOOKUP(B48,'4 - Tabela atual'!$A$4:$U$200,3,FALSE)</f>
        <v>1135</v>
      </c>
      <c r="G48" s="342">
        <f>VLOOKUP(B48,'4 - Tabela atual'!$A$4:$U$200,7,FALSE)</f>
        <v>227</v>
      </c>
      <c r="H48" s="342">
        <f>VLOOKUP(B48,'4 - Tabela atual'!$A$4:$U$200,6,FALSE)</f>
        <v>425.625</v>
      </c>
      <c r="I48" s="342">
        <f>VLOOKUP(B48,'4 - Tabela atual'!$A$4:$U$200,8,FALSE)</f>
        <v>283.75</v>
      </c>
      <c r="J48" s="342">
        <f>VLOOKUP(B48,'4 - Tabela atual'!$A$4:$U$200,9,FALSE)</f>
        <v>283.75</v>
      </c>
    </row>
    <row r="49" spans="1:10" ht="16.5" x14ac:dyDescent="0.3">
      <c r="A49" s="358" t="s">
        <v>465</v>
      </c>
      <c r="B49" s="359" t="s">
        <v>550</v>
      </c>
      <c r="C49" s="360">
        <v>0.77430555555555547</v>
      </c>
      <c r="D49" s="358" t="s">
        <v>454</v>
      </c>
      <c r="E49" s="361" t="s">
        <v>551</v>
      </c>
      <c r="F49" s="342">
        <f>VLOOKUP(B49,'4 - Tabela atual'!$A$4:$U$200,3,FALSE)</f>
        <v>1639</v>
      </c>
      <c r="G49" s="342">
        <f>VLOOKUP(B49,'4 - Tabela atual'!$A$4:$U$200,7,FALSE)</f>
        <v>327.8</v>
      </c>
      <c r="H49" s="342">
        <f>VLOOKUP(B49,'4 - Tabela atual'!$A$4:$U$200,6,FALSE)</f>
        <v>614.625</v>
      </c>
      <c r="I49" s="342">
        <f>VLOOKUP(B49,'4 - Tabela atual'!$A$4:$U$200,8,FALSE)</f>
        <v>409.75</v>
      </c>
      <c r="J49" s="342">
        <f>VLOOKUP(B49,'4 - Tabela atual'!$A$4:$U$200,9,FALSE)</f>
        <v>409.75</v>
      </c>
    </row>
    <row r="50" spans="1:10" ht="16.5" x14ac:dyDescent="0.3">
      <c r="A50" s="358" t="s">
        <v>465</v>
      </c>
      <c r="B50" s="359" t="s">
        <v>552</v>
      </c>
      <c r="C50" s="360">
        <v>0.80555555555555547</v>
      </c>
      <c r="D50" s="358" t="s">
        <v>446</v>
      </c>
      <c r="E50" s="361" t="s">
        <v>553</v>
      </c>
      <c r="F50" s="342">
        <f>VLOOKUP(B50,'4 - Tabela atual'!$A$4:$U$200,3,FALSE)</f>
        <v>2466</v>
      </c>
      <c r="G50" s="342">
        <f>VLOOKUP(B50,'4 - Tabela atual'!$A$4:$U$200,7,FALSE)</f>
        <v>493.20000000000005</v>
      </c>
      <c r="H50" s="342">
        <f>VLOOKUP(B50,'4 - Tabela atual'!$A$4:$U$200,6,FALSE)</f>
        <v>924.75</v>
      </c>
      <c r="I50" s="342">
        <f>VLOOKUP(B50,'4 - Tabela atual'!$A$4:$U$200,8,FALSE)</f>
        <v>616.5</v>
      </c>
      <c r="J50" s="342">
        <f>VLOOKUP(B50,'4 - Tabela atual'!$A$4:$U$200,9,FALSE)</f>
        <v>616.5</v>
      </c>
    </row>
    <row r="51" spans="1:10" ht="16.5" x14ac:dyDescent="0.3">
      <c r="A51" s="358" t="s">
        <v>465</v>
      </c>
      <c r="B51" s="359" t="s">
        <v>554</v>
      </c>
      <c r="C51" s="360">
        <v>0.81944444444444453</v>
      </c>
      <c r="D51" s="358" t="s">
        <v>454</v>
      </c>
      <c r="E51" s="361" t="s">
        <v>555</v>
      </c>
      <c r="F51" s="342">
        <f>VLOOKUP(B51,'4 - Tabela atual'!$A$4:$U$200,3,FALSE)</f>
        <v>2304</v>
      </c>
      <c r="G51" s="342">
        <f>VLOOKUP(B51,'4 - Tabela atual'!$A$4:$U$200,7,FALSE)</f>
        <v>460.8</v>
      </c>
      <c r="H51" s="342">
        <f>VLOOKUP(B51,'4 - Tabela atual'!$A$4:$U$200,6,FALSE)</f>
        <v>864</v>
      </c>
      <c r="I51" s="342">
        <f>VLOOKUP(B51,'4 - Tabela atual'!$A$4:$U$200,8,FALSE)</f>
        <v>576</v>
      </c>
      <c r="J51" s="342">
        <f>VLOOKUP(B51,'4 - Tabela atual'!$A$4:$U$200,9,FALSE)</f>
        <v>576</v>
      </c>
    </row>
    <row r="52" spans="1:10" ht="16.5" x14ac:dyDescent="0.3">
      <c r="A52" s="358" t="s">
        <v>465</v>
      </c>
      <c r="B52" s="359" t="s">
        <v>556</v>
      </c>
      <c r="C52" s="360">
        <v>0.85416666666666663</v>
      </c>
      <c r="D52" s="358" t="s">
        <v>446</v>
      </c>
      <c r="E52" s="361" t="s">
        <v>557</v>
      </c>
      <c r="F52" s="342">
        <f>VLOOKUP(B52,'4 - Tabela atual'!$A$4:$U$200,3,FALSE)</f>
        <v>4130</v>
      </c>
      <c r="G52" s="342">
        <f>VLOOKUP(B52,'4 - Tabela atual'!$A$4:$U$200,7,FALSE)</f>
        <v>826</v>
      </c>
      <c r="H52" s="342">
        <f>VLOOKUP(B52,'4 - Tabela atual'!$A$4:$U$200,6,FALSE)</f>
        <v>1548.75</v>
      </c>
      <c r="I52" s="342">
        <f>VLOOKUP(B52,'4 - Tabela atual'!$A$4:$U$200,8,FALSE)</f>
        <v>1032.5</v>
      </c>
      <c r="J52" s="342">
        <f>VLOOKUP(B52,'4 - Tabela atual'!$A$4:$U$200,9,FALSE)</f>
        <v>1032.5</v>
      </c>
    </row>
    <row r="53" spans="1:10" ht="16.5" x14ac:dyDescent="0.3">
      <c r="A53" s="358" t="s">
        <v>465</v>
      </c>
      <c r="B53" s="359" t="s">
        <v>516</v>
      </c>
      <c r="C53" s="360">
        <v>0.88888888888888884</v>
      </c>
      <c r="D53" s="358" t="s">
        <v>454</v>
      </c>
      <c r="E53" s="361" t="s">
        <v>517</v>
      </c>
      <c r="F53" s="342">
        <f>VLOOKUP(B53,'4 - Tabela atual'!$A$4:$U$200,3,FALSE)</f>
        <v>3549</v>
      </c>
      <c r="G53" s="342">
        <f>VLOOKUP(B53,'4 - Tabela atual'!$A$4:$U$200,7,FALSE)</f>
        <v>709.80000000000007</v>
      </c>
      <c r="H53" s="342">
        <f>VLOOKUP(B53,'4 - Tabela atual'!$A$4:$U$200,6,FALSE)</f>
        <v>1330.875</v>
      </c>
      <c r="I53" s="342">
        <f>VLOOKUP(B53,'4 - Tabela atual'!$A$4:$U$200,8,FALSE)</f>
        <v>887.25</v>
      </c>
      <c r="J53" s="342">
        <f>VLOOKUP(B53,'4 - Tabela atual'!$A$4:$U$200,9,FALSE)</f>
        <v>887.25</v>
      </c>
    </row>
    <row r="54" spans="1:10" ht="16.5" x14ac:dyDescent="0.3">
      <c r="A54" s="358" t="s">
        <v>465</v>
      </c>
      <c r="B54" s="359" t="s">
        <v>124</v>
      </c>
      <c r="C54" s="360">
        <v>0.93055555555555547</v>
      </c>
      <c r="D54" s="358" t="s">
        <v>467</v>
      </c>
      <c r="E54" s="361" t="s">
        <v>389</v>
      </c>
      <c r="F54" s="342">
        <f>VLOOKUP(B54,'4 - Tabela atual'!$A$4:$U$200,3,FALSE)</f>
        <v>1401</v>
      </c>
      <c r="G54" s="342">
        <f>VLOOKUP(B54,'4 - Tabela atual'!$A$4:$U$200,7,FALSE)</f>
        <v>280.2</v>
      </c>
      <c r="H54" s="342">
        <f>VLOOKUP(B54,'4 - Tabela atual'!$A$4:$U$200,6,FALSE)</f>
        <v>525.375</v>
      </c>
      <c r="I54" s="342">
        <f>VLOOKUP(B54,'4 - Tabela atual'!$A$4:$U$200,8,FALSE)</f>
        <v>350.25</v>
      </c>
      <c r="J54" s="342">
        <f>VLOOKUP(B54,'4 - Tabela atual'!$A$4:$U$200,9,FALSE)</f>
        <v>350.25</v>
      </c>
    </row>
    <row r="55" spans="1:10" ht="16.5" x14ac:dyDescent="0.3">
      <c r="A55" s="358" t="s">
        <v>465</v>
      </c>
      <c r="B55" s="359" t="s">
        <v>127</v>
      </c>
      <c r="C55" s="360">
        <v>0.95138888888888884</v>
      </c>
      <c r="D55" s="358" t="s">
        <v>449</v>
      </c>
      <c r="E55" s="361" t="s">
        <v>128</v>
      </c>
      <c r="F55" s="342">
        <f>VLOOKUP(B55,'4 - Tabela atual'!$A$4:$U$200,3,FALSE)</f>
        <v>850</v>
      </c>
      <c r="G55" s="342">
        <f>VLOOKUP(B55,'4 - Tabela atual'!$A$4:$U$200,7,FALSE)</f>
        <v>170</v>
      </c>
      <c r="H55" s="342">
        <f>VLOOKUP(B55,'4 - Tabela atual'!$A$4:$U$200,6,FALSE)</f>
        <v>318.75</v>
      </c>
      <c r="I55" s="342">
        <f>VLOOKUP(B55,'4 - Tabela atual'!$A$4:$U$200,8,FALSE)</f>
        <v>212.5</v>
      </c>
      <c r="J55" s="342">
        <f>VLOOKUP(B55,'4 - Tabela atual'!$A$4:$U$200,9,FALSE)</f>
        <v>212.5</v>
      </c>
    </row>
    <row r="56" spans="1:10" ht="16.5" hidden="1" x14ac:dyDescent="0.3">
      <c r="A56" s="358" t="s">
        <v>465</v>
      </c>
      <c r="B56" s="359" t="s">
        <v>270</v>
      </c>
      <c r="C56" s="360">
        <v>2.7777777777777776E-2</v>
      </c>
      <c r="D56" s="358" t="s">
        <v>452</v>
      </c>
      <c r="E56" s="361" t="s">
        <v>275</v>
      </c>
      <c r="F56" s="342">
        <f>VLOOKUP(B56,'4 - Tabela atual'!$A$4:$U$200,3,FALSE)</f>
        <v>560</v>
      </c>
      <c r="G56" s="342">
        <f>VLOOKUP(B56,'4 - Tabela atual'!$A$4:$U$200,7,FALSE)</f>
        <v>112</v>
      </c>
      <c r="H56" s="342">
        <f>VLOOKUP(B56,'4 - Tabela atual'!$A$4:$U$200,6,FALSE)</f>
        <v>210</v>
      </c>
      <c r="I56" s="342">
        <f>VLOOKUP(B56,'4 - Tabela atual'!$A$4:$U$200,8,FALSE)</f>
        <v>140</v>
      </c>
      <c r="J56" s="342">
        <f>VLOOKUP(B56,'4 - Tabela atual'!$A$4:$U$200,9,FALSE)</f>
        <v>140</v>
      </c>
    </row>
    <row r="57" spans="1:10" ht="16.5" x14ac:dyDescent="0.3">
      <c r="A57" s="358" t="s">
        <v>468</v>
      </c>
      <c r="B57" s="359" t="s">
        <v>125</v>
      </c>
      <c r="C57" s="360">
        <v>2.7777777777777776E-2</v>
      </c>
      <c r="D57" s="358" t="s">
        <v>453</v>
      </c>
      <c r="E57" s="361" t="s">
        <v>126</v>
      </c>
      <c r="F57" s="342">
        <f>VLOOKUP(B57,'4 - Tabela atual'!$A$4:$U$200,3,FALSE)</f>
        <v>473</v>
      </c>
      <c r="G57" s="342">
        <f>VLOOKUP(B57,'4 - Tabela atual'!$A$4:$U$200,7,FALSE)</f>
        <v>94.600000000000009</v>
      </c>
      <c r="H57" s="342">
        <f>VLOOKUP(B57,'4 - Tabela atual'!$A$4:$U$200,6,FALSE)</f>
        <v>177.375</v>
      </c>
      <c r="I57" s="342">
        <f>VLOOKUP(B57,'4 - Tabela atual'!$A$4:$U$200,8,FALSE)</f>
        <v>118.25</v>
      </c>
      <c r="J57" s="342">
        <f>VLOOKUP(B57,'4 - Tabela atual'!$A$4:$U$200,9,FALSE)</f>
        <v>118.25</v>
      </c>
    </row>
    <row r="58" spans="1:10" ht="16.5" x14ac:dyDescent="0.3">
      <c r="A58" s="358" t="s">
        <v>469</v>
      </c>
      <c r="B58" s="359" t="s">
        <v>390</v>
      </c>
      <c r="C58" s="360">
        <v>0.3125</v>
      </c>
      <c r="D58" s="358" t="s">
        <v>461</v>
      </c>
      <c r="E58" s="361" t="s">
        <v>391</v>
      </c>
      <c r="F58" s="342">
        <f>VLOOKUP(B58,'4 - Tabela atual'!$A$4:$U$200,3,FALSE)</f>
        <v>93</v>
      </c>
      <c r="G58" s="342">
        <f>VLOOKUP(B58,'4 - Tabela atual'!$A$4:$U$200,7,FALSE)</f>
        <v>18.600000000000001</v>
      </c>
      <c r="H58" s="342">
        <f>VLOOKUP(B58,'4 - Tabela atual'!$A$4:$U$200,6,FALSE)</f>
        <v>34.875</v>
      </c>
      <c r="I58" s="342">
        <f>VLOOKUP(B58,'4 - Tabela atual'!$A$4:$U$200,8,FALSE)</f>
        <v>23.25</v>
      </c>
      <c r="J58" s="342">
        <f>VLOOKUP(B58,'4 - Tabela atual'!$A$4:$U$200,9,FALSE)</f>
        <v>23.25</v>
      </c>
    </row>
    <row r="59" spans="1:10" ht="16.5" x14ac:dyDescent="0.3">
      <c r="A59" s="358" t="s">
        <v>469</v>
      </c>
      <c r="B59" s="359" t="s">
        <v>129</v>
      </c>
      <c r="C59" s="360">
        <v>0.33333333333333331</v>
      </c>
      <c r="D59" s="358" t="s">
        <v>461</v>
      </c>
      <c r="E59" s="361" t="s">
        <v>392</v>
      </c>
      <c r="F59" s="342">
        <f>VLOOKUP(B59,'4 - Tabela atual'!$A$4:$U$200,3,FALSE)</f>
        <v>214</v>
      </c>
      <c r="G59" s="342">
        <f>VLOOKUP(B59,'4 - Tabela atual'!$A$4:$U$200,7,FALSE)</f>
        <v>42.800000000000004</v>
      </c>
      <c r="H59" s="342">
        <f>VLOOKUP(B59,'4 - Tabela atual'!$A$4:$U$200,6,FALSE)</f>
        <v>80.25</v>
      </c>
      <c r="I59" s="342">
        <f>VLOOKUP(B59,'4 - Tabela atual'!$A$4:$U$200,8,FALSE)</f>
        <v>53.5</v>
      </c>
      <c r="J59" s="342">
        <f>VLOOKUP(B59,'4 - Tabela atual'!$A$4:$U$200,9,FALSE)</f>
        <v>53.5</v>
      </c>
    </row>
    <row r="60" spans="1:10" ht="16.5" x14ac:dyDescent="0.3">
      <c r="A60" s="358" t="s">
        <v>469</v>
      </c>
      <c r="B60" s="359" t="s">
        <v>130</v>
      </c>
      <c r="C60" s="360">
        <v>0.3576388888888889</v>
      </c>
      <c r="D60" s="358" t="s">
        <v>470</v>
      </c>
      <c r="E60" s="361" t="s">
        <v>276</v>
      </c>
      <c r="F60" s="342">
        <f>VLOOKUP(B60,'4 - Tabela atual'!$A$4:$U$200,3,FALSE)</f>
        <v>373</v>
      </c>
      <c r="G60" s="342">
        <f>VLOOKUP(B60,'4 - Tabela atual'!$A$4:$U$200,7,FALSE)</f>
        <v>74.600000000000009</v>
      </c>
      <c r="H60" s="342">
        <f>VLOOKUP(B60,'4 - Tabela atual'!$A$4:$U$200,6,FALSE)</f>
        <v>139.875</v>
      </c>
      <c r="I60" s="342">
        <f>VLOOKUP(B60,'4 - Tabela atual'!$A$4:$U$200,8,FALSE)</f>
        <v>93.25</v>
      </c>
      <c r="J60" s="342">
        <f>VLOOKUP(B60,'4 - Tabela atual'!$A$4:$U$200,9,FALSE)</f>
        <v>93.25</v>
      </c>
    </row>
    <row r="61" spans="1:10" ht="16.5" x14ac:dyDescent="0.3">
      <c r="A61" s="358" t="s">
        <v>469</v>
      </c>
      <c r="B61" s="359" t="s">
        <v>131</v>
      </c>
      <c r="C61" s="360">
        <v>0.39583333333333331</v>
      </c>
      <c r="D61" s="358" t="s">
        <v>451</v>
      </c>
      <c r="E61" s="361" t="s">
        <v>139</v>
      </c>
      <c r="F61" s="342">
        <f>VLOOKUP(B61,'4 - Tabela atual'!$A$4:$U$200,3,FALSE)</f>
        <v>1032</v>
      </c>
      <c r="G61" s="342">
        <f>VLOOKUP(B61,'4 - Tabela atual'!$A$4:$U$200,7,FALSE)</f>
        <v>206.4</v>
      </c>
      <c r="H61" s="342">
        <f>VLOOKUP(B61,'4 - Tabela atual'!$A$4:$U$200,6,FALSE)</f>
        <v>387</v>
      </c>
      <c r="I61" s="342">
        <f>VLOOKUP(B61,'4 - Tabela atual'!$A$4:$U$200,8,FALSE)</f>
        <v>258</v>
      </c>
      <c r="J61" s="342">
        <f>VLOOKUP(B61,'4 - Tabela atual'!$A$4:$U$200,9,FALSE)</f>
        <v>258</v>
      </c>
    </row>
    <row r="62" spans="1:10" ht="16.5" x14ac:dyDescent="0.3">
      <c r="A62" s="358" t="s">
        <v>469</v>
      </c>
      <c r="B62" s="359" t="s">
        <v>132</v>
      </c>
      <c r="C62" s="360">
        <v>0.41666666666666702</v>
      </c>
      <c r="D62" s="358" t="s">
        <v>451</v>
      </c>
      <c r="E62" s="361" t="s">
        <v>133</v>
      </c>
      <c r="F62" s="342">
        <f>VLOOKUP(B62,'4 - Tabela atual'!$A$4:$U$200,3,FALSE)</f>
        <v>1166</v>
      </c>
      <c r="G62" s="342">
        <f>VLOOKUP(B62,'4 - Tabela atual'!$A$4:$U$200,7,FALSE)</f>
        <v>233.20000000000002</v>
      </c>
      <c r="H62" s="342">
        <f>VLOOKUP(B62,'4 - Tabela atual'!$A$4:$U$200,6,FALSE)</f>
        <v>437.25</v>
      </c>
      <c r="I62" s="342">
        <f>VLOOKUP(B62,'4 - Tabela atual'!$A$4:$U$200,8,FALSE)</f>
        <v>291.5</v>
      </c>
      <c r="J62" s="342">
        <f>VLOOKUP(B62,'4 - Tabela atual'!$A$4:$U$200,9,FALSE)</f>
        <v>291.5</v>
      </c>
    </row>
    <row r="63" spans="1:10" ht="16.5" x14ac:dyDescent="0.3">
      <c r="A63" s="358" t="s">
        <v>469</v>
      </c>
      <c r="B63" s="359" t="s">
        <v>228</v>
      </c>
      <c r="C63" s="360">
        <v>0.53125</v>
      </c>
      <c r="D63" s="358" t="s">
        <v>456</v>
      </c>
      <c r="E63" s="361" t="s">
        <v>393</v>
      </c>
      <c r="F63" s="342">
        <f>VLOOKUP(B63,'4 - Tabela atual'!$A$4:$U$200,3,FALSE)</f>
        <v>905</v>
      </c>
      <c r="G63" s="342">
        <f>VLOOKUP(B63,'4 - Tabela atual'!$A$4:$U$200,7,FALSE)</f>
        <v>181</v>
      </c>
      <c r="H63" s="342">
        <f>VLOOKUP(B63,'4 - Tabela atual'!$A$4:$U$200,6,FALSE)</f>
        <v>339.375</v>
      </c>
      <c r="I63" s="342">
        <f>VLOOKUP(B63,'4 - Tabela atual'!$A$4:$U$200,8,FALSE)</f>
        <v>226.25</v>
      </c>
      <c r="J63" s="342">
        <f>VLOOKUP(B63,'4 - Tabela atual'!$A$4:$U$200,9,FALSE)</f>
        <v>226.25</v>
      </c>
    </row>
    <row r="64" spans="1:10" ht="16.5" x14ac:dyDescent="0.3">
      <c r="A64" s="358" t="s">
        <v>469</v>
      </c>
      <c r="B64" s="359" t="s">
        <v>134</v>
      </c>
      <c r="C64" s="360">
        <v>0.59027777777777779</v>
      </c>
      <c r="D64" s="358" t="s">
        <v>449</v>
      </c>
      <c r="E64" s="361" t="s">
        <v>184</v>
      </c>
      <c r="F64" s="342">
        <f>VLOOKUP(B64,'4 - Tabela atual'!$A$4:$U$200,3,FALSE)</f>
        <v>905</v>
      </c>
      <c r="G64" s="342">
        <f>VLOOKUP(B64,'4 - Tabela atual'!$A$4:$U$200,7,FALSE)</f>
        <v>181</v>
      </c>
      <c r="H64" s="342">
        <f>VLOOKUP(B64,'4 - Tabela atual'!$A$4:$U$200,6,FALSE)</f>
        <v>339.375</v>
      </c>
      <c r="I64" s="342">
        <f>VLOOKUP(B64,'4 - Tabela atual'!$A$4:$U$200,8,FALSE)</f>
        <v>226.25</v>
      </c>
      <c r="J64" s="342">
        <f>VLOOKUP(B64,'4 - Tabela atual'!$A$4:$U$200,9,FALSE)</f>
        <v>226.25</v>
      </c>
    </row>
    <row r="65" spans="1:10" ht="16.5" x14ac:dyDescent="0.3">
      <c r="A65" s="358" t="s">
        <v>469</v>
      </c>
      <c r="B65" s="359" t="s">
        <v>475</v>
      </c>
      <c r="C65" s="360">
        <v>0.66666666666666663</v>
      </c>
      <c r="D65" s="358" t="s">
        <v>460</v>
      </c>
      <c r="E65" s="361" t="s">
        <v>394</v>
      </c>
      <c r="F65" s="342">
        <f>VLOOKUP(B65,'4 - Tabela atual'!$A$4:$U$200,3,FALSE)</f>
        <v>2304</v>
      </c>
      <c r="G65" s="342">
        <f>VLOOKUP(B65,'4 - Tabela atual'!$A$4:$U$200,7,FALSE)</f>
        <v>460.8</v>
      </c>
      <c r="H65" s="342">
        <f>VLOOKUP(B65,'4 - Tabela atual'!$A$4:$U$200,6,FALSE)</f>
        <v>864</v>
      </c>
      <c r="I65" s="342">
        <f>VLOOKUP(B65,'4 - Tabela atual'!$A$4:$U$200,8,FALSE)</f>
        <v>576</v>
      </c>
      <c r="J65" s="342">
        <f>VLOOKUP(B65,'4 - Tabela atual'!$A$4:$U$200,9,FALSE)</f>
        <v>576</v>
      </c>
    </row>
    <row r="66" spans="1:10" ht="16.5" x14ac:dyDescent="0.3">
      <c r="A66" s="358" t="s">
        <v>469</v>
      </c>
      <c r="B66" s="359" t="s">
        <v>135</v>
      </c>
      <c r="C66" s="360">
        <v>0.75</v>
      </c>
      <c r="D66" s="358" t="s">
        <v>449</v>
      </c>
      <c r="E66" s="361" t="s">
        <v>176</v>
      </c>
      <c r="F66" s="342">
        <f>VLOOKUP(B66,'4 - Tabela atual'!$A$4:$U$200,3,FALSE)</f>
        <v>2304</v>
      </c>
      <c r="G66" s="342">
        <f>VLOOKUP(B66,'4 - Tabela atual'!$A$4:$U$200,7,FALSE)</f>
        <v>460.8</v>
      </c>
      <c r="H66" s="342">
        <f>VLOOKUP(B66,'4 - Tabela atual'!$A$4:$U$200,6,FALSE)</f>
        <v>864</v>
      </c>
      <c r="I66" s="342">
        <f>VLOOKUP(B66,'4 - Tabela atual'!$A$4:$U$200,8,FALSE)</f>
        <v>576</v>
      </c>
      <c r="J66" s="342">
        <f>VLOOKUP(B66,'4 - Tabela atual'!$A$4:$U$200,9,FALSE)</f>
        <v>576</v>
      </c>
    </row>
    <row r="67" spans="1:10" ht="16.5" x14ac:dyDescent="0.3">
      <c r="A67" s="358" t="s">
        <v>469</v>
      </c>
      <c r="B67" s="359" t="s">
        <v>136</v>
      </c>
      <c r="C67" s="360">
        <v>0.875</v>
      </c>
      <c r="D67" s="358" t="s">
        <v>452</v>
      </c>
      <c r="E67" s="361" t="s">
        <v>177</v>
      </c>
      <c r="F67" s="342">
        <f>VLOOKUP(B67,'4 - Tabela atual'!$A$4:$U$200,3,FALSE)</f>
        <v>3967</v>
      </c>
      <c r="G67" s="342">
        <f>VLOOKUP(B67,'4 - Tabela atual'!$A$4:$U$200,7,FALSE)</f>
        <v>793.40000000000009</v>
      </c>
      <c r="H67" s="342">
        <f>VLOOKUP(B67,'4 - Tabela atual'!$A$4:$U$200,6,FALSE)</f>
        <v>1487.625</v>
      </c>
      <c r="I67" s="342">
        <f>VLOOKUP(B67,'4 - Tabela atual'!$A$4:$U$200,8,FALSE)</f>
        <v>991.75</v>
      </c>
      <c r="J67" s="342">
        <f>VLOOKUP(B67,'4 - Tabela atual'!$A$4:$U$200,9,FALSE)</f>
        <v>991.75</v>
      </c>
    </row>
    <row r="68" spans="1:10" ht="16.5" hidden="1" x14ac:dyDescent="0.3">
      <c r="A68" s="362" t="s">
        <v>469</v>
      </c>
      <c r="B68" s="363" t="s">
        <v>395</v>
      </c>
      <c r="C68" s="364">
        <v>0.97569444444444398</v>
      </c>
      <c r="D68" s="362" t="s">
        <v>456</v>
      </c>
      <c r="E68" s="365" t="s">
        <v>396</v>
      </c>
      <c r="F68" s="342">
        <f>VLOOKUP(B68,'4 - Tabela atual'!$A$4:$U$200,3,FALSE)</f>
        <v>0</v>
      </c>
      <c r="G68" s="342">
        <f>VLOOKUP(B68,'4 - Tabela atual'!$A$4:$U$200,7,FALSE)</f>
        <v>0</v>
      </c>
      <c r="H68" s="342">
        <f>VLOOKUP(B68,'4 - Tabela atual'!$A$4:$U$200,6,FALSE)</f>
        <v>0</v>
      </c>
      <c r="I68" s="342">
        <f>VLOOKUP(B68,'4 - Tabela atual'!$A$4:$U$200,8,FALSE)</f>
        <v>0</v>
      </c>
      <c r="J68" s="342">
        <f>VLOOKUP(B68,'4 - Tabela atual'!$A$4:$U$200,9,FALSE)</f>
        <v>0</v>
      </c>
    </row>
    <row r="69" spans="1:10" ht="16.5" x14ac:dyDescent="0.3">
      <c r="A69" s="358" t="s">
        <v>469</v>
      </c>
      <c r="B69" s="359" t="s">
        <v>137</v>
      </c>
      <c r="C69" s="360">
        <v>0</v>
      </c>
      <c r="D69" s="358" t="s">
        <v>453</v>
      </c>
      <c r="E69" s="366" t="s">
        <v>138</v>
      </c>
      <c r="F69" s="342">
        <f>VLOOKUP(B69,'4 - Tabela atual'!$A$4:$U$200,3,FALSE)</f>
        <v>700</v>
      </c>
      <c r="G69" s="342">
        <f>VLOOKUP(B69,'4 - Tabela atual'!$A$4:$U$200,7,FALSE)</f>
        <v>140</v>
      </c>
      <c r="H69" s="342">
        <f>VLOOKUP(B69,'4 - Tabela atual'!$A$4:$U$200,6,FALSE)</f>
        <v>262.5</v>
      </c>
      <c r="I69" s="342">
        <f>VLOOKUP(B69,'4 - Tabela atual'!$A$4:$U$200,8,FALSE)</f>
        <v>175</v>
      </c>
      <c r="J69" s="342">
        <f>VLOOKUP(B69,'4 - Tabela atual'!$A$4:$U$200,9,FALSE)</f>
        <v>175</v>
      </c>
    </row>
    <row r="70" spans="1:10" ht="16.5" x14ac:dyDescent="0.3">
      <c r="A70" s="358" t="s">
        <v>456</v>
      </c>
      <c r="B70" s="359" t="s">
        <v>488</v>
      </c>
      <c r="C70" s="360" t="s">
        <v>456</v>
      </c>
      <c r="D70" s="358" t="s">
        <v>460</v>
      </c>
      <c r="E70" s="366" t="s">
        <v>540</v>
      </c>
      <c r="F70" s="342">
        <f>VLOOKUP(B70,'4 - Tabela atual'!$A$4:$U$200,3,FALSE)</f>
        <v>0</v>
      </c>
      <c r="G70" s="342">
        <f>VLOOKUP(B70,'4 - Tabela atual'!$A$4:$U$200,7,FALSE)</f>
        <v>0</v>
      </c>
      <c r="H70" s="342">
        <f>VLOOKUP(B70,'4 - Tabela atual'!$A$4:$U$200,6,FALSE)</f>
        <v>0</v>
      </c>
      <c r="I70" s="342">
        <f>VLOOKUP(B70,'4 - Tabela atual'!$A$4:$U$200,8,FALSE)</f>
        <v>0</v>
      </c>
      <c r="J70" s="342">
        <f>VLOOKUP(B70,'4 - Tabela atual'!$A$4:$U$200,9,FALSE)</f>
        <v>0</v>
      </c>
    </row>
    <row r="71" spans="1:10" x14ac:dyDescent="0.2">
      <c r="A71" s="428" t="s">
        <v>471</v>
      </c>
      <c r="B71" s="428"/>
      <c r="C71" s="428"/>
      <c r="D71" s="429"/>
      <c r="E71" s="430" t="s">
        <v>472</v>
      </c>
      <c r="F71" s="431"/>
      <c r="G71" s="431"/>
      <c r="H71" s="431"/>
      <c r="I71" s="431"/>
      <c r="J71" s="431"/>
    </row>
    <row r="72" spans="1:10" x14ac:dyDescent="0.2">
      <c r="A72" s="341" t="s">
        <v>473</v>
      </c>
      <c r="B72" s="341"/>
      <c r="C72" s="341"/>
      <c r="D72" s="344"/>
      <c r="E72" s="341"/>
      <c r="F72" s="341"/>
      <c r="G72" s="345"/>
      <c r="H72" s="345"/>
      <c r="I72" s="345"/>
      <c r="J72" s="346"/>
    </row>
    <row r="73" spans="1:10" x14ac:dyDescent="0.2">
      <c r="A73" s="422" t="s">
        <v>574</v>
      </c>
      <c r="B73" s="422"/>
      <c r="C73" s="422"/>
      <c r="D73" s="422"/>
      <c r="E73" s="422"/>
      <c r="F73" s="422"/>
      <c r="G73" s="422"/>
      <c r="H73" s="422"/>
      <c r="I73" s="422"/>
      <c r="J73" s="422"/>
    </row>
    <row r="74" spans="1:10" x14ac:dyDescent="0.2">
      <c r="A74" s="423" t="s">
        <v>474</v>
      </c>
      <c r="B74" s="423"/>
      <c r="C74" s="423"/>
      <c r="D74" s="423"/>
      <c r="E74" s="423"/>
      <c r="F74" s="423"/>
      <c r="G74" s="424"/>
      <c r="H74" s="424"/>
      <c r="I74" s="424"/>
      <c r="J74" s="424"/>
    </row>
    <row r="75" spans="1:10" x14ac:dyDescent="0.2">
      <c r="A75" s="379" t="s">
        <v>496</v>
      </c>
      <c r="B75" s="347"/>
      <c r="C75" s="347"/>
      <c r="D75" s="347"/>
      <c r="E75" s="347"/>
      <c r="F75" s="347"/>
      <c r="G75" s="348"/>
      <c r="H75" s="380"/>
      <c r="I75" s="348"/>
      <c r="J75" s="348"/>
    </row>
    <row r="76" spans="1:10" x14ac:dyDescent="0.2">
      <c r="A76" s="421"/>
      <c r="B76" s="421"/>
      <c r="C76" s="421"/>
      <c r="D76" s="421"/>
      <c r="E76" s="421"/>
      <c r="F76" s="421"/>
      <c r="G76" s="421"/>
      <c r="H76" s="421"/>
      <c r="I76" s="421"/>
      <c r="J76" s="421"/>
    </row>
    <row r="77" spans="1:10" x14ac:dyDescent="0.2">
      <c r="A77" t="s">
        <v>575</v>
      </c>
    </row>
    <row r="80" spans="1:10" x14ac:dyDescent="0.2">
      <c r="D80" s="395"/>
    </row>
  </sheetData>
  <mergeCells count="9">
    <mergeCell ref="A76:J76"/>
    <mergeCell ref="A73:J73"/>
    <mergeCell ref="A74:F74"/>
    <mergeCell ref="G74:J74"/>
    <mergeCell ref="A1:J1"/>
    <mergeCell ref="A3:J3"/>
    <mergeCell ref="A4:J4"/>
    <mergeCell ref="A71:D71"/>
    <mergeCell ref="E71:J71"/>
  </mergeCells>
  <pageMargins left="0.511811024" right="0.511811024" top="0.78740157499999996" bottom="0.78740157499999996" header="0.31496062000000002" footer="0.31496062000000002"/>
  <pageSetup paperSize="9" scale="66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IO544"/>
  <sheetViews>
    <sheetView showGridLines="0" zoomScale="70" zoomScaleNormal="70" zoomScaleSheetLayoutView="90" workbookViewId="0">
      <pane xSplit="2" ySplit="3" topLeftCell="C4" activePane="bottomRight" state="frozen"/>
      <selection activeCell="A123" sqref="A123"/>
      <selection pane="topRight" activeCell="A123" sqref="A123"/>
      <selection pane="bottomLeft" activeCell="A123" sqref="A123"/>
      <selection pane="bottomRight" activeCell="M115" sqref="M115"/>
    </sheetView>
  </sheetViews>
  <sheetFormatPr defaultColWidth="9.140625" defaultRowHeight="12.75" x14ac:dyDescent="0.2"/>
  <cols>
    <col min="1" max="1" width="8.7109375" style="38" customWidth="1"/>
    <col min="2" max="2" width="44" style="38" customWidth="1"/>
    <col min="3" max="3" width="9.85546875" style="58" customWidth="1"/>
    <col min="4" max="13" width="9.85546875" style="35" customWidth="1"/>
    <col min="14" max="14" width="12" style="35" bestFit="1" customWidth="1"/>
    <col min="15" max="15" width="10.140625" style="58" bestFit="1" customWidth="1"/>
    <col min="16" max="16" width="9.85546875" style="35" customWidth="1"/>
    <col min="17" max="17" width="9.85546875" style="58" customWidth="1"/>
    <col min="18" max="18" width="11.7109375" style="35" customWidth="1"/>
    <col min="19" max="21" width="10.85546875" style="35" bestFit="1" customWidth="1"/>
    <col min="22" max="22" width="9.85546875" style="58" hidden="1" customWidth="1"/>
    <col min="23" max="24" width="8.140625" style="35" hidden="1" customWidth="1"/>
    <col min="25" max="25" width="10.85546875" style="35" hidden="1" customWidth="1"/>
    <col min="26" max="26" width="8.7109375" style="58" hidden="1" customWidth="1"/>
    <col min="27" max="27" width="8.7109375" style="35" hidden="1" customWidth="1"/>
    <col min="28" max="28" width="8.7109375" style="58" hidden="1" customWidth="1"/>
    <col min="29" max="30" width="8.7109375" style="35" hidden="1" customWidth="1"/>
    <col min="31" max="33" width="9.85546875" style="35" hidden="1" customWidth="1"/>
    <col min="34" max="35" width="8.140625" style="35" hidden="1" customWidth="1"/>
    <col min="36" max="36" width="10.85546875" style="35" hidden="1" customWidth="1"/>
    <col min="37" max="42" width="8.7109375" style="35" hidden="1" customWidth="1"/>
    <col min="43" max="43" width="10.140625" style="35" hidden="1" customWidth="1"/>
    <col min="44" max="44" width="9.85546875" style="35" hidden="1" customWidth="1"/>
    <col min="45" max="46" width="8.140625" style="35" hidden="1" customWidth="1"/>
    <col min="47" max="47" width="10.85546875" style="35" hidden="1" customWidth="1"/>
    <col min="48" max="48" width="8.7109375" style="35" hidden="1" customWidth="1"/>
    <col min="49" max="49" width="9.5703125" style="35" hidden="1" customWidth="1"/>
    <col min="50" max="50" width="9.42578125" style="35" hidden="1" customWidth="1"/>
    <col min="51" max="54" width="10" style="35" hidden="1" customWidth="1"/>
    <col min="55" max="55" width="10.85546875" style="35" hidden="1" customWidth="1"/>
    <col min="56" max="57" width="9.85546875" style="35" hidden="1" customWidth="1"/>
    <col min="58" max="58" width="12" style="35" hidden="1" customWidth="1"/>
    <col min="59" max="59" width="9.85546875" style="35" hidden="1" customWidth="1"/>
    <col min="60" max="65" width="10.85546875" style="35" hidden="1" customWidth="1"/>
    <col min="66" max="66" width="11.5703125" style="35" hidden="1" customWidth="1"/>
    <col min="67" max="69" width="12" style="35" hidden="1" customWidth="1"/>
    <col min="70" max="70" width="9.85546875" style="35" hidden="1" customWidth="1"/>
    <col min="71" max="76" width="10.85546875" style="35" hidden="1" customWidth="1"/>
    <col min="77" max="79" width="9.85546875" style="35" hidden="1" customWidth="1"/>
    <col min="80" max="80" width="12" style="35" hidden="1" customWidth="1"/>
    <col min="81" max="81" width="9.85546875" style="35" hidden="1" customWidth="1"/>
    <col min="82" max="87" width="10.85546875" style="35" hidden="1" customWidth="1"/>
    <col min="88" max="88" width="9.85546875" style="35" hidden="1" customWidth="1"/>
    <col min="89" max="90" width="8.140625" style="35" hidden="1" customWidth="1"/>
    <col min="91" max="91" width="12" style="35" hidden="1" customWidth="1"/>
    <col min="92" max="94" width="9.85546875" style="35" hidden="1" customWidth="1"/>
    <col min="95" max="95" width="11.140625" style="35" hidden="1" customWidth="1"/>
    <col min="96" max="98" width="10.85546875" style="35" hidden="1" customWidth="1"/>
    <col min="99" max="99" width="9.85546875" style="35" hidden="1" customWidth="1"/>
    <col min="100" max="101" width="8.140625" style="35" hidden="1" customWidth="1"/>
    <col min="102" max="102" width="12" style="35" hidden="1" customWidth="1"/>
    <col min="103" max="106" width="9.85546875" style="35" hidden="1" customWidth="1"/>
    <col min="107" max="109" width="10.85546875" style="35" hidden="1" customWidth="1"/>
    <col min="110" max="110" width="9.85546875" style="35" hidden="1" customWidth="1"/>
    <col min="111" max="112" width="8.140625" style="35" hidden="1" customWidth="1"/>
    <col min="113" max="113" width="12" style="35" hidden="1" customWidth="1"/>
    <col min="114" max="117" width="9.85546875" style="35" hidden="1" customWidth="1"/>
    <col min="118" max="121" width="10.85546875" style="35" hidden="1" customWidth="1"/>
    <col min="122" max="123" width="9.85546875" style="35" hidden="1" customWidth="1"/>
    <col min="124" max="124" width="12" style="35" hidden="1" customWidth="1"/>
    <col min="125" max="125" width="9.85546875" style="35" hidden="1" customWidth="1"/>
    <col min="126" max="132" width="10.85546875" style="35" hidden="1" customWidth="1"/>
    <col min="133" max="134" width="9.85546875" style="35" hidden="1" customWidth="1"/>
    <col min="135" max="135" width="12" style="35" hidden="1" customWidth="1"/>
    <col min="136" max="136" width="9.85546875" style="35" hidden="1" customWidth="1"/>
    <col min="137" max="143" width="10.85546875" style="35" hidden="1" customWidth="1"/>
    <col min="144" max="145" width="9.85546875" style="35" hidden="1" customWidth="1"/>
    <col min="146" max="146" width="12" style="35" hidden="1" customWidth="1"/>
    <col min="147" max="147" width="9.85546875" style="35" hidden="1" customWidth="1"/>
    <col min="148" max="153" width="10.85546875" style="35" hidden="1" customWidth="1"/>
    <col min="154" max="154" width="9.85546875" style="35" hidden="1" customWidth="1"/>
    <col min="155" max="155" width="10.140625" style="35" hidden="1" customWidth="1"/>
    <col min="156" max="156" width="9.85546875" style="35" hidden="1" customWidth="1"/>
    <col min="157" max="157" width="12" style="35" hidden="1" customWidth="1"/>
    <col min="158" max="159" width="9.85546875" style="35" hidden="1" customWidth="1"/>
    <col min="160" max="160" width="10.5703125" style="35" hidden="1" customWidth="1"/>
    <col min="161" max="165" width="10.85546875" style="35" hidden="1" customWidth="1"/>
    <col min="166" max="167" width="9.85546875" style="35" hidden="1" customWidth="1"/>
    <col min="168" max="168" width="12" style="35" hidden="1" customWidth="1"/>
    <col min="169" max="169" width="11.28515625" style="35" hidden="1" customWidth="1"/>
    <col min="170" max="175" width="10.85546875" style="35" hidden="1" customWidth="1"/>
    <col min="176" max="176" width="14.42578125" style="35" customWidth="1"/>
    <col min="177" max="190" width="9.5703125" style="35" hidden="1" customWidth="1"/>
    <col min="191" max="191" width="13" style="35" customWidth="1"/>
    <col min="192" max="204" width="9.5703125" style="35" hidden="1" customWidth="1"/>
    <col min="205" max="205" width="10.5703125" style="35" hidden="1" customWidth="1"/>
    <col min="206" max="206" width="5.42578125" style="35" customWidth="1"/>
    <col min="207" max="207" width="4.5703125" style="35" customWidth="1"/>
    <col min="208" max="208" width="3.7109375" style="35" customWidth="1"/>
    <col min="209" max="209" width="4.5703125" style="35" customWidth="1"/>
    <col min="210" max="210" width="4" style="35" customWidth="1"/>
    <col min="211" max="211" width="4.42578125" style="35" customWidth="1"/>
    <col min="212" max="212" width="4.5703125" style="35" customWidth="1"/>
    <col min="213" max="214" width="13.42578125" style="35" customWidth="1"/>
    <col min="215" max="215" width="9.140625" style="35"/>
    <col min="216" max="216" width="22.7109375" style="35" bestFit="1" customWidth="1"/>
    <col min="217" max="217" width="13.140625" style="35" bestFit="1" customWidth="1"/>
    <col min="218" max="220" width="11.28515625" style="35" bestFit="1" customWidth="1"/>
    <col min="221" max="16384" width="9.140625" style="35"/>
  </cols>
  <sheetData>
    <row r="1" spans="1:249" s="38" customFormat="1" ht="37.5" customHeight="1" x14ac:dyDescent="0.3">
      <c r="A1" s="131" t="s">
        <v>518</v>
      </c>
      <c r="B1" s="132"/>
      <c r="C1" s="104"/>
      <c r="D1" s="105"/>
      <c r="E1" s="398"/>
      <c r="F1" s="398"/>
      <c r="G1" s="398"/>
      <c r="H1" s="398"/>
      <c r="I1" s="105"/>
      <c r="J1" s="398"/>
      <c r="K1" s="398"/>
      <c r="L1" s="398"/>
      <c r="M1" s="398"/>
      <c r="N1" s="105"/>
      <c r="O1" s="104"/>
      <c r="P1" s="105"/>
      <c r="Q1" s="104"/>
      <c r="R1" s="105"/>
      <c r="S1" s="105"/>
      <c r="T1" s="105"/>
      <c r="U1" s="105"/>
      <c r="V1" s="104"/>
      <c r="W1" s="105"/>
      <c r="X1" s="105"/>
      <c r="Y1" s="105"/>
      <c r="Z1" s="104"/>
      <c r="AA1" s="105"/>
      <c r="AB1" s="104"/>
      <c r="AC1" s="105"/>
      <c r="AD1" s="105"/>
      <c r="AE1" s="105"/>
      <c r="AF1" s="105"/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105"/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105"/>
      <c r="BO1" s="105"/>
      <c r="BP1" s="105"/>
      <c r="BQ1" s="105"/>
      <c r="BR1" s="105"/>
      <c r="BS1" s="105"/>
      <c r="BT1" s="105"/>
      <c r="BU1" s="105"/>
      <c r="BV1" s="105"/>
      <c r="BW1" s="105"/>
      <c r="BX1" s="105"/>
      <c r="BY1" s="105"/>
      <c r="BZ1" s="105"/>
      <c r="CA1" s="105"/>
      <c r="CB1" s="105"/>
      <c r="CC1" s="105"/>
      <c r="CD1" s="105"/>
      <c r="CE1" s="105"/>
      <c r="CF1" s="105"/>
      <c r="CG1" s="105"/>
      <c r="CH1" s="105"/>
      <c r="CI1" s="105"/>
      <c r="CJ1" s="105"/>
      <c r="CK1" s="105"/>
      <c r="CL1" s="105"/>
      <c r="CM1" s="105"/>
      <c r="CN1" s="105"/>
      <c r="CO1" s="105"/>
      <c r="CP1" s="105"/>
      <c r="CQ1" s="105"/>
      <c r="CR1" s="105"/>
      <c r="CS1" s="105"/>
      <c r="CT1" s="105"/>
      <c r="CU1" s="105"/>
      <c r="CV1" s="105"/>
      <c r="CW1" s="105"/>
      <c r="CX1" s="105"/>
      <c r="CY1" s="105"/>
      <c r="CZ1" s="105"/>
      <c r="DA1" s="105"/>
      <c r="DB1" s="105"/>
      <c r="DC1" s="105"/>
      <c r="DD1" s="105"/>
      <c r="DE1" s="105"/>
      <c r="DF1" s="105"/>
      <c r="DG1" s="105"/>
      <c r="DH1" s="105"/>
      <c r="DI1" s="105"/>
      <c r="DJ1" s="105"/>
      <c r="DK1" s="105"/>
      <c r="DL1" s="105"/>
      <c r="DM1" s="105"/>
      <c r="DN1" s="105"/>
      <c r="DO1" s="105"/>
      <c r="DP1" s="105"/>
      <c r="DQ1" s="105"/>
      <c r="DR1" s="105"/>
      <c r="DS1" s="105"/>
      <c r="DT1" s="105"/>
      <c r="DU1" s="105"/>
      <c r="DV1" s="105"/>
      <c r="DW1" s="105"/>
      <c r="DX1" s="105"/>
      <c r="DY1" s="105"/>
      <c r="DZ1" s="105"/>
      <c r="EA1" s="105"/>
      <c r="EB1" s="105"/>
      <c r="EC1" s="105"/>
      <c r="ED1" s="105"/>
      <c r="EE1" s="105"/>
      <c r="EF1" s="105"/>
      <c r="EG1" s="105"/>
      <c r="EH1" s="105"/>
      <c r="EI1" s="105"/>
      <c r="EJ1" s="105"/>
      <c r="EK1" s="105"/>
      <c r="EL1" s="105"/>
      <c r="EM1" s="105"/>
      <c r="EN1" s="105"/>
      <c r="EO1" s="105"/>
      <c r="EP1" s="105"/>
      <c r="EQ1" s="105"/>
      <c r="ER1" s="105"/>
      <c r="ES1" s="105"/>
      <c r="ET1" s="105"/>
      <c r="EU1" s="105"/>
      <c r="EV1" s="105"/>
      <c r="EW1" s="105"/>
      <c r="EX1" s="105"/>
      <c r="EY1" s="105"/>
      <c r="EZ1" s="105"/>
      <c r="FA1" s="105"/>
      <c r="FB1" s="105"/>
      <c r="FC1" s="105"/>
      <c r="FD1" s="105"/>
      <c r="FE1" s="105"/>
      <c r="FF1" s="105"/>
      <c r="FG1" s="105"/>
      <c r="FH1" s="105"/>
      <c r="FI1" s="105"/>
      <c r="FJ1" s="105"/>
      <c r="FK1" s="105"/>
      <c r="FL1" s="105"/>
      <c r="FM1" s="105"/>
      <c r="FN1" s="105"/>
      <c r="FO1" s="105"/>
      <c r="FP1" s="105"/>
      <c r="FQ1" s="105"/>
      <c r="FR1" s="105"/>
      <c r="FS1" s="105"/>
      <c r="FT1" s="129" t="s">
        <v>92</v>
      </c>
      <c r="FU1" s="105"/>
      <c r="FV1" s="105"/>
      <c r="FW1" s="105"/>
      <c r="FX1" s="105"/>
      <c r="FY1" s="105"/>
      <c r="FZ1" s="105"/>
      <c r="GA1" s="105"/>
      <c r="GB1" s="105"/>
      <c r="GC1" s="105"/>
      <c r="GD1" s="105"/>
      <c r="GE1" s="105"/>
      <c r="GF1" s="105"/>
      <c r="GG1" s="105"/>
      <c r="GH1" s="105"/>
      <c r="GI1" s="128" t="s">
        <v>93</v>
      </c>
      <c r="GJ1" s="128"/>
      <c r="GK1" s="105"/>
      <c r="GL1" s="105"/>
      <c r="GM1" s="105"/>
      <c r="GN1" s="105"/>
      <c r="GO1" s="105"/>
      <c r="GP1" s="105"/>
      <c r="GQ1" s="105"/>
      <c r="GR1" s="105"/>
      <c r="GS1" s="105"/>
      <c r="GT1" s="105"/>
      <c r="GU1" s="105"/>
      <c r="GV1" s="105"/>
      <c r="GW1" s="106"/>
      <c r="GX1" s="432" t="s">
        <v>168</v>
      </c>
      <c r="GY1" s="432"/>
      <c r="GZ1" s="432"/>
      <c r="HA1" s="432"/>
      <c r="HB1" s="432"/>
      <c r="HC1" s="432"/>
      <c r="HD1" s="432"/>
      <c r="HE1" s="35"/>
      <c r="HF1" s="37"/>
      <c r="HG1" s="37"/>
      <c r="HH1" s="37"/>
      <c r="HI1" s="37"/>
      <c r="HJ1" s="35"/>
      <c r="HK1" s="35"/>
      <c r="HL1" s="35"/>
      <c r="HM1" s="35"/>
      <c r="HN1" s="35"/>
      <c r="HO1" s="35"/>
      <c r="HP1" s="35"/>
      <c r="HQ1" s="35"/>
      <c r="HR1" s="35"/>
      <c r="HS1" s="35"/>
      <c r="HT1" s="35"/>
      <c r="HU1" s="35"/>
      <c r="HV1" s="35"/>
      <c r="HW1" s="35"/>
      <c r="HX1" s="35"/>
      <c r="HY1" s="35"/>
    </row>
    <row r="2" spans="1:249" x14ac:dyDescent="0.2">
      <c r="A2" s="133"/>
      <c r="B2" s="133"/>
      <c r="C2" s="433" t="s">
        <v>313</v>
      </c>
      <c r="D2" s="434"/>
      <c r="E2" s="434"/>
      <c r="F2" s="434"/>
      <c r="G2" s="434"/>
      <c r="H2" s="434"/>
      <c r="I2" s="434"/>
      <c r="J2" s="434"/>
      <c r="K2" s="434"/>
      <c r="L2" s="434"/>
      <c r="M2" s="434"/>
      <c r="N2" s="434"/>
      <c r="O2" s="434"/>
      <c r="P2" s="434"/>
      <c r="Q2" s="434"/>
      <c r="R2" s="434"/>
      <c r="S2" s="434"/>
      <c r="T2" s="434"/>
      <c r="U2" s="434"/>
      <c r="V2" s="434" t="s">
        <v>6</v>
      </c>
      <c r="W2" s="434"/>
      <c r="X2" s="434"/>
      <c r="Y2" s="434"/>
      <c r="Z2" s="434"/>
      <c r="AA2" s="434"/>
      <c r="AB2" s="434"/>
      <c r="AC2" s="434"/>
      <c r="AD2" s="434"/>
      <c r="AE2" s="434"/>
      <c r="AF2" s="434"/>
      <c r="AG2" s="434" t="s">
        <v>9</v>
      </c>
      <c r="AH2" s="434"/>
      <c r="AI2" s="434"/>
      <c r="AJ2" s="434"/>
      <c r="AK2" s="434"/>
      <c r="AL2" s="434"/>
      <c r="AM2" s="434"/>
      <c r="AN2" s="434"/>
      <c r="AO2" s="434"/>
      <c r="AP2" s="434"/>
      <c r="AQ2" s="434"/>
      <c r="AR2" s="434" t="s">
        <v>289</v>
      </c>
      <c r="AS2" s="434"/>
      <c r="AT2" s="434"/>
      <c r="AU2" s="434"/>
      <c r="AV2" s="434"/>
      <c r="AW2" s="434"/>
      <c r="AX2" s="434"/>
      <c r="AY2" s="434"/>
      <c r="AZ2" s="434"/>
      <c r="BA2" s="434"/>
      <c r="BB2" s="434"/>
      <c r="BC2" s="434" t="s">
        <v>13</v>
      </c>
      <c r="BD2" s="434"/>
      <c r="BE2" s="434"/>
      <c r="BF2" s="434"/>
      <c r="BG2" s="434"/>
      <c r="BH2" s="434"/>
      <c r="BI2" s="434"/>
      <c r="BJ2" s="434"/>
      <c r="BK2" s="434"/>
      <c r="BL2" s="434"/>
      <c r="BM2" s="434"/>
      <c r="BN2" s="434" t="s">
        <v>17</v>
      </c>
      <c r="BO2" s="434"/>
      <c r="BP2" s="434"/>
      <c r="BQ2" s="434"/>
      <c r="BR2" s="434"/>
      <c r="BS2" s="434"/>
      <c r="BT2" s="434"/>
      <c r="BU2" s="434"/>
      <c r="BV2" s="434"/>
      <c r="BW2" s="434"/>
      <c r="BX2" s="434"/>
      <c r="BY2" s="434" t="s">
        <v>20</v>
      </c>
      <c r="BZ2" s="434"/>
      <c r="CA2" s="434"/>
      <c r="CB2" s="434"/>
      <c r="CC2" s="434"/>
      <c r="CD2" s="434"/>
      <c r="CE2" s="434"/>
      <c r="CF2" s="434"/>
      <c r="CG2" s="434"/>
      <c r="CH2" s="434"/>
      <c r="CI2" s="434"/>
      <c r="CJ2" s="434" t="s">
        <v>23</v>
      </c>
      <c r="CK2" s="434"/>
      <c r="CL2" s="434"/>
      <c r="CM2" s="434"/>
      <c r="CN2" s="434"/>
      <c r="CO2" s="434"/>
      <c r="CP2" s="434"/>
      <c r="CQ2" s="434"/>
      <c r="CR2" s="434"/>
      <c r="CS2" s="434"/>
      <c r="CT2" s="434"/>
      <c r="CU2" s="434" t="s">
        <v>26</v>
      </c>
      <c r="CV2" s="434"/>
      <c r="CW2" s="434"/>
      <c r="CX2" s="434"/>
      <c r="CY2" s="434"/>
      <c r="CZ2" s="434"/>
      <c r="DA2" s="434"/>
      <c r="DB2" s="434"/>
      <c r="DC2" s="434"/>
      <c r="DD2" s="434"/>
      <c r="DE2" s="434"/>
      <c r="DF2" s="434" t="s">
        <v>29</v>
      </c>
      <c r="DG2" s="434"/>
      <c r="DH2" s="434"/>
      <c r="DI2" s="434"/>
      <c r="DJ2" s="434"/>
      <c r="DK2" s="434"/>
      <c r="DL2" s="434"/>
      <c r="DM2" s="434"/>
      <c r="DN2" s="434"/>
      <c r="DO2" s="434"/>
      <c r="DP2" s="434"/>
      <c r="DQ2" s="434" t="s">
        <v>32</v>
      </c>
      <c r="DR2" s="434"/>
      <c r="DS2" s="434"/>
      <c r="DT2" s="434"/>
      <c r="DU2" s="434"/>
      <c r="DV2" s="434"/>
      <c r="DW2" s="434"/>
      <c r="DX2" s="434"/>
      <c r="DY2" s="434"/>
      <c r="DZ2" s="434"/>
      <c r="EA2" s="434"/>
      <c r="EB2" s="434" t="s">
        <v>35</v>
      </c>
      <c r="EC2" s="434"/>
      <c r="ED2" s="434"/>
      <c r="EE2" s="434"/>
      <c r="EF2" s="434"/>
      <c r="EG2" s="434"/>
      <c r="EH2" s="434"/>
      <c r="EI2" s="434"/>
      <c r="EJ2" s="434"/>
      <c r="EK2" s="434"/>
      <c r="EL2" s="434"/>
      <c r="EM2" s="434" t="s">
        <v>37</v>
      </c>
      <c r="EN2" s="434"/>
      <c r="EO2" s="434"/>
      <c r="EP2" s="434"/>
      <c r="EQ2" s="434"/>
      <c r="ER2" s="434"/>
      <c r="ES2" s="434"/>
      <c r="ET2" s="434"/>
      <c r="EU2" s="434"/>
      <c r="EV2" s="434"/>
      <c r="EW2" s="434"/>
      <c r="EX2" s="434" t="s">
        <v>39</v>
      </c>
      <c r="EY2" s="434"/>
      <c r="EZ2" s="434"/>
      <c r="FA2" s="434"/>
      <c r="FB2" s="434"/>
      <c r="FC2" s="434"/>
      <c r="FD2" s="434"/>
      <c r="FE2" s="434"/>
      <c r="FF2" s="434"/>
      <c r="FG2" s="434"/>
      <c r="FH2" s="434"/>
      <c r="FI2" s="434" t="s">
        <v>41</v>
      </c>
      <c r="FJ2" s="434"/>
      <c r="FK2" s="434"/>
      <c r="FL2" s="434"/>
      <c r="FM2" s="434"/>
      <c r="FN2" s="434"/>
      <c r="FO2" s="434"/>
      <c r="FP2" s="434"/>
      <c r="FQ2" s="434"/>
      <c r="FR2" s="434"/>
      <c r="FS2" s="433"/>
      <c r="FT2" s="121" t="s">
        <v>313</v>
      </c>
      <c r="FU2" s="107" t="s">
        <v>6</v>
      </c>
      <c r="FV2" s="107" t="s">
        <v>9</v>
      </c>
      <c r="FW2" s="107" t="s">
        <v>289</v>
      </c>
      <c r="FX2" s="107" t="s">
        <v>13</v>
      </c>
      <c r="FY2" s="107" t="s">
        <v>17</v>
      </c>
      <c r="FZ2" s="107" t="s">
        <v>20</v>
      </c>
      <c r="GA2" s="107" t="s">
        <v>23</v>
      </c>
      <c r="GB2" s="107" t="s">
        <v>26</v>
      </c>
      <c r="GC2" s="107" t="s">
        <v>29</v>
      </c>
      <c r="GD2" s="107" t="s">
        <v>32</v>
      </c>
      <c r="GE2" s="107" t="s">
        <v>35</v>
      </c>
      <c r="GF2" s="107" t="s">
        <v>37</v>
      </c>
      <c r="GG2" s="107" t="s">
        <v>39</v>
      </c>
      <c r="GH2" s="107" t="s">
        <v>41</v>
      </c>
      <c r="GI2" s="107" t="s">
        <v>313</v>
      </c>
      <c r="GJ2" s="107" t="s">
        <v>6</v>
      </c>
      <c r="GK2" s="107" t="s">
        <v>9</v>
      </c>
      <c r="GL2" s="107" t="s">
        <v>289</v>
      </c>
      <c r="GM2" s="107" t="s">
        <v>13</v>
      </c>
      <c r="GN2" s="107" t="s">
        <v>17</v>
      </c>
      <c r="GO2" s="107" t="s">
        <v>20</v>
      </c>
      <c r="GP2" s="107" t="s">
        <v>23</v>
      </c>
      <c r="GQ2" s="107" t="s">
        <v>26</v>
      </c>
      <c r="GR2" s="107" t="s">
        <v>29</v>
      </c>
      <c r="GS2" s="107" t="s">
        <v>32</v>
      </c>
      <c r="GT2" s="107" t="s">
        <v>35</v>
      </c>
      <c r="GU2" s="107" t="s">
        <v>37</v>
      </c>
      <c r="GV2" s="107" t="s">
        <v>39</v>
      </c>
      <c r="GW2" s="107" t="s">
        <v>41</v>
      </c>
      <c r="GX2" s="126" t="s">
        <v>162</v>
      </c>
      <c r="GY2" s="126" t="s">
        <v>161</v>
      </c>
      <c r="GZ2" s="126" t="s">
        <v>163</v>
      </c>
      <c r="HA2" s="126" t="s">
        <v>164</v>
      </c>
      <c r="HB2" s="126" t="s">
        <v>165</v>
      </c>
      <c r="HC2" s="126" t="s">
        <v>166</v>
      </c>
      <c r="HD2" s="127" t="s">
        <v>167</v>
      </c>
      <c r="HF2" s="37"/>
      <c r="HG2" s="37"/>
      <c r="HH2" s="37"/>
      <c r="HI2" s="37"/>
    </row>
    <row r="3" spans="1:249" s="56" customFormat="1" x14ac:dyDescent="0.2">
      <c r="A3" s="110" t="s">
        <v>94</v>
      </c>
      <c r="B3" s="111"/>
      <c r="C3" s="108">
        <v>30</v>
      </c>
      <c r="D3" s="109">
        <v>5</v>
      </c>
      <c r="E3" s="399" t="s">
        <v>583</v>
      </c>
      <c r="F3" s="399" t="s">
        <v>582</v>
      </c>
      <c r="G3" s="399" t="s">
        <v>584</v>
      </c>
      <c r="H3" s="399" t="s">
        <v>596</v>
      </c>
      <c r="I3" s="109">
        <v>7</v>
      </c>
      <c r="J3" s="399" t="s">
        <v>585</v>
      </c>
      <c r="K3" s="399" t="s">
        <v>586</v>
      </c>
      <c r="L3" s="399" t="s">
        <v>587</v>
      </c>
      <c r="M3" s="399" t="s">
        <v>597</v>
      </c>
      <c r="N3" s="109">
        <v>10</v>
      </c>
      <c r="O3" s="108">
        <v>15</v>
      </c>
      <c r="P3" s="109">
        <v>45</v>
      </c>
      <c r="Q3" s="108">
        <v>60</v>
      </c>
      <c r="R3" s="109">
        <v>90</v>
      </c>
      <c r="S3" s="109">
        <v>120</v>
      </c>
      <c r="T3" s="109">
        <v>150</v>
      </c>
      <c r="U3" s="109">
        <v>180</v>
      </c>
      <c r="V3" s="108">
        <v>30</v>
      </c>
      <c r="W3" s="109">
        <v>5</v>
      </c>
      <c r="X3" s="109">
        <v>7</v>
      </c>
      <c r="Y3" s="109">
        <v>10</v>
      </c>
      <c r="Z3" s="108">
        <v>15</v>
      </c>
      <c r="AA3" s="109">
        <v>45</v>
      </c>
      <c r="AB3" s="108">
        <v>60</v>
      </c>
      <c r="AC3" s="109">
        <v>90</v>
      </c>
      <c r="AD3" s="109">
        <v>120</v>
      </c>
      <c r="AE3" s="109">
        <v>150</v>
      </c>
      <c r="AF3" s="109">
        <v>180</v>
      </c>
      <c r="AG3" s="109">
        <v>30</v>
      </c>
      <c r="AH3" s="109">
        <v>5</v>
      </c>
      <c r="AI3" s="109">
        <v>7</v>
      </c>
      <c r="AJ3" s="109">
        <v>10</v>
      </c>
      <c r="AK3" s="109">
        <v>15</v>
      </c>
      <c r="AL3" s="109">
        <v>45</v>
      </c>
      <c r="AM3" s="109">
        <v>60</v>
      </c>
      <c r="AN3" s="109">
        <v>90</v>
      </c>
      <c r="AO3" s="109">
        <v>120</v>
      </c>
      <c r="AP3" s="109">
        <v>150</v>
      </c>
      <c r="AQ3" s="109">
        <v>180</v>
      </c>
      <c r="AR3" s="109">
        <v>30</v>
      </c>
      <c r="AS3" s="109">
        <v>5</v>
      </c>
      <c r="AT3" s="109">
        <v>7</v>
      </c>
      <c r="AU3" s="109">
        <v>10</v>
      </c>
      <c r="AV3" s="109">
        <v>15</v>
      </c>
      <c r="AW3" s="109">
        <v>45</v>
      </c>
      <c r="AX3" s="109">
        <v>60</v>
      </c>
      <c r="AY3" s="109">
        <v>90</v>
      </c>
      <c r="AZ3" s="109">
        <v>120</v>
      </c>
      <c r="BA3" s="109">
        <v>150</v>
      </c>
      <c r="BB3" s="109">
        <v>180</v>
      </c>
      <c r="BC3" s="109">
        <v>30</v>
      </c>
      <c r="BD3" s="109">
        <v>5</v>
      </c>
      <c r="BE3" s="109">
        <v>7</v>
      </c>
      <c r="BF3" s="109">
        <v>10</v>
      </c>
      <c r="BG3" s="109">
        <v>15</v>
      </c>
      <c r="BH3" s="109">
        <v>45</v>
      </c>
      <c r="BI3" s="109">
        <v>60</v>
      </c>
      <c r="BJ3" s="109">
        <v>90</v>
      </c>
      <c r="BK3" s="109">
        <v>120</v>
      </c>
      <c r="BL3" s="109">
        <v>150</v>
      </c>
      <c r="BM3" s="109">
        <v>180</v>
      </c>
      <c r="BN3" s="109">
        <v>30</v>
      </c>
      <c r="BO3" s="109">
        <v>5</v>
      </c>
      <c r="BP3" s="109">
        <v>7</v>
      </c>
      <c r="BQ3" s="109">
        <v>10</v>
      </c>
      <c r="BR3" s="109">
        <v>15</v>
      </c>
      <c r="BS3" s="109">
        <v>45</v>
      </c>
      <c r="BT3" s="109">
        <v>60</v>
      </c>
      <c r="BU3" s="109">
        <v>90</v>
      </c>
      <c r="BV3" s="109">
        <v>120</v>
      </c>
      <c r="BW3" s="109">
        <v>150</v>
      </c>
      <c r="BX3" s="109">
        <v>180</v>
      </c>
      <c r="BY3" s="109">
        <v>30</v>
      </c>
      <c r="BZ3" s="109">
        <v>5</v>
      </c>
      <c r="CA3" s="109">
        <v>7</v>
      </c>
      <c r="CB3" s="109">
        <v>10</v>
      </c>
      <c r="CC3" s="109">
        <v>15</v>
      </c>
      <c r="CD3" s="109">
        <v>45</v>
      </c>
      <c r="CE3" s="109">
        <v>60</v>
      </c>
      <c r="CF3" s="109">
        <v>90</v>
      </c>
      <c r="CG3" s="109">
        <v>120</v>
      </c>
      <c r="CH3" s="109">
        <v>150</v>
      </c>
      <c r="CI3" s="109">
        <v>180</v>
      </c>
      <c r="CJ3" s="109">
        <v>30</v>
      </c>
      <c r="CK3" s="109">
        <v>5</v>
      </c>
      <c r="CL3" s="109">
        <v>7</v>
      </c>
      <c r="CM3" s="109">
        <v>10</v>
      </c>
      <c r="CN3" s="109">
        <v>15</v>
      </c>
      <c r="CO3" s="109">
        <v>45</v>
      </c>
      <c r="CP3" s="109">
        <v>60</v>
      </c>
      <c r="CQ3" s="109">
        <v>90</v>
      </c>
      <c r="CR3" s="109">
        <v>120</v>
      </c>
      <c r="CS3" s="109">
        <v>150</v>
      </c>
      <c r="CT3" s="109">
        <v>180</v>
      </c>
      <c r="CU3" s="109">
        <v>30</v>
      </c>
      <c r="CV3" s="109">
        <v>5</v>
      </c>
      <c r="CW3" s="109">
        <v>7</v>
      </c>
      <c r="CX3" s="109">
        <v>10</v>
      </c>
      <c r="CY3" s="109">
        <v>15</v>
      </c>
      <c r="CZ3" s="109">
        <v>45</v>
      </c>
      <c r="DA3" s="109">
        <v>60</v>
      </c>
      <c r="DB3" s="109">
        <v>90</v>
      </c>
      <c r="DC3" s="109">
        <v>120</v>
      </c>
      <c r="DD3" s="109">
        <v>150</v>
      </c>
      <c r="DE3" s="109">
        <v>180</v>
      </c>
      <c r="DF3" s="109">
        <v>30</v>
      </c>
      <c r="DG3" s="109">
        <v>5</v>
      </c>
      <c r="DH3" s="109">
        <v>7</v>
      </c>
      <c r="DI3" s="109">
        <v>10</v>
      </c>
      <c r="DJ3" s="109">
        <v>15</v>
      </c>
      <c r="DK3" s="109">
        <v>45</v>
      </c>
      <c r="DL3" s="109">
        <v>60</v>
      </c>
      <c r="DM3" s="109">
        <v>90</v>
      </c>
      <c r="DN3" s="109">
        <v>120</v>
      </c>
      <c r="DO3" s="109">
        <v>150</v>
      </c>
      <c r="DP3" s="109">
        <v>180</v>
      </c>
      <c r="DQ3" s="109">
        <v>30</v>
      </c>
      <c r="DR3" s="109">
        <v>5</v>
      </c>
      <c r="DS3" s="109">
        <v>7</v>
      </c>
      <c r="DT3" s="109">
        <v>10</v>
      </c>
      <c r="DU3" s="109">
        <v>15</v>
      </c>
      <c r="DV3" s="109">
        <v>45</v>
      </c>
      <c r="DW3" s="109">
        <v>60</v>
      </c>
      <c r="DX3" s="109">
        <v>90</v>
      </c>
      <c r="DY3" s="109">
        <v>120</v>
      </c>
      <c r="DZ3" s="109">
        <v>150</v>
      </c>
      <c r="EA3" s="109">
        <v>180</v>
      </c>
      <c r="EB3" s="109">
        <v>30</v>
      </c>
      <c r="EC3" s="109">
        <v>5</v>
      </c>
      <c r="ED3" s="109">
        <v>7</v>
      </c>
      <c r="EE3" s="109">
        <v>10</v>
      </c>
      <c r="EF3" s="109">
        <v>15</v>
      </c>
      <c r="EG3" s="109">
        <v>45</v>
      </c>
      <c r="EH3" s="109">
        <v>60</v>
      </c>
      <c r="EI3" s="109">
        <v>90</v>
      </c>
      <c r="EJ3" s="109">
        <v>120</v>
      </c>
      <c r="EK3" s="109">
        <v>150</v>
      </c>
      <c r="EL3" s="109">
        <v>180</v>
      </c>
      <c r="EM3" s="109">
        <v>30</v>
      </c>
      <c r="EN3" s="109">
        <v>5</v>
      </c>
      <c r="EO3" s="109">
        <v>7</v>
      </c>
      <c r="EP3" s="109">
        <v>10</v>
      </c>
      <c r="EQ3" s="109">
        <v>15</v>
      </c>
      <c r="ER3" s="109">
        <v>45</v>
      </c>
      <c r="ES3" s="109">
        <v>60</v>
      </c>
      <c r="ET3" s="109">
        <v>90</v>
      </c>
      <c r="EU3" s="109">
        <v>120</v>
      </c>
      <c r="EV3" s="109">
        <v>150</v>
      </c>
      <c r="EW3" s="109">
        <v>180</v>
      </c>
      <c r="EX3" s="109">
        <v>30</v>
      </c>
      <c r="EY3" s="109">
        <v>5</v>
      </c>
      <c r="EZ3" s="109">
        <v>7</v>
      </c>
      <c r="FA3" s="109">
        <v>10</v>
      </c>
      <c r="FB3" s="109">
        <v>15</v>
      </c>
      <c r="FC3" s="109">
        <v>45</v>
      </c>
      <c r="FD3" s="109">
        <v>60</v>
      </c>
      <c r="FE3" s="109">
        <v>90</v>
      </c>
      <c r="FF3" s="109">
        <v>120</v>
      </c>
      <c r="FG3" s="109">
        <v>150</v>
      </c>
      <c r="FH3" s="109">
        <v>180</v>
      </c>
      <c r="FI3" s="109">
        <v>30</v>
      </c>
      <c r="FJ3" s="109">
        <v>5</v>
      </c>
      <c r="FK3" s="109">
        <v>7</v>
      </c>
      <c r="FL3" s="109">
        <v>10</v>
      </c>
      <c r="FM3" s="109">
        <v>15</v>
      </c>
      <c r="FN3" s="109">
        <v>45</v>
      </c>
      <c r="FO3" s="109">
        <v>60</v>
      </c>
      <c r="FP3" s="109">
        <v>90</v>
      </c>
      <c r="FQ3" s="109">
        <v>120</v>
      </c>
      <c r="FR3" s="109">
        <v>150</v>
      </c>
      <c r="FS3" s="109">
        <v>180</v>
      </c>
      <c r="FT3" s="105">
        <v>0</v>
      </c>
      <c r="FU3" s="105">
        <v>0</v>
      </c>
      <c r="FV3" s="105">
        <v>0</v>
      </c>
      <c r="FW3" s="105">
        <v>0</v>
      </c>
      <c r="FX3" s="105">
        <f>FT3+FU3</f>
        <v>0</v>
      </c>
      <c r="FY3" s="105">
        <f>FT3+FV3</f>
        <v>0</v>
      </c>
      <c r="FZ3" s="105">
        <f>FT3+FW3</f>
        <v>0</v>
      </c>
      <c r="GA3" s="105">
        <f>FU3+FV3</f>
        <v>0</v>
      </c>
      <c r="GB3" s="105">
        <f>FU3+FW3</f>
        <v>0</v>
      </c>
      <c r="GC3" s="105">
        <f>FV3+FW3</f>
        <v>0</v>
      </c>
      <c r="GD3" s="105">
        <f>FT3+FV3+FW3</f>
        <v>0</v>
      </c>
      <c r="GE3" s="105">
        <f>FT3+FV3+FU3</f>
        <v>0</v>
      </c>
      <c r="GF3" s="105">
        <f>FT3+FU3+FW3</f>
        <v>0</v>
      </c>
      <c r="GG3" s="105">
        <f>FV3+FU3+FW3</f>
        <v>0</v>
      </c>
      <c r="GH3" s="105">
        <f>FT3+FU3+FV3+FW3</f>
        <v>0</v>
      </c>
      <c r="GI3" s="123">
        <v>0</v>
      </c>
      <c r="GJ3" s="105">
        <v>0</v>
      </c>
      <c r="GK3" s="105">
        <v>0</v>
      </c>
      <c r="GL3" s="105">
        <v>0</v>
      </c>
      <c r="GM3" s="105">
        <f>GI3+GJ3</f>
        <v>0</v>
      </c>
      <c r="GN3" s="105">
        <f>GI3+GK3</f>
        <v>0</v>
      </c>
      <c r="GO3" s="105">
        <f>GI3+GL3</f>
        <v>0</v>
      </c>
      <c r="GP3" s="105">
        <f>GJ3+GK3</f>
        <v>0</v>
      </c>
      <c r="GQ3" s="105">
        <f>GJ3+GL3</f>
        <v>0</v>
      </c>
      <c r="GR3" s="105">
        <f>GK3+GL3</f>
        <v>0</v>
      </c>
      <c r="GS3" s="105">
        <f>GI3+GK3+GL3</f>
        <v>0</v>
      </c>
      <c r="GT3" s="105">
        <f>GI3+GK3+GJ3</f>
        <v>0</v>
      </c>
      <c r="GU3" s="105">
        <f>GI3+GJ3+GL3</f>
        <v>0</v>
      </c>
      <c r="GV3" s="105">
        <f>GK3+GJ3+GL3</f>
        <v>0</v>
      </c>
      <c r="GW3" s="105">
        <f>GI3+GJ3+GK3+GL3</f>
        <v>0</v>
      </c>
      <c r="GX3" s="105"/>
      <c r="GY3" s="105"/>
      <c r="GZ3" s="105"/>
      <c r="HA3" s="105"/>
      <c r="HB3" s="105"/>
      <c r="HC3" s="105"/>
      <c r="HD3" s="105"/>
      <c r="HE3" s="35"/>
      <c r="HF3" s="37"/>
      <c r="HG3" s="37"/>
      <c r="HH3" s="37"/>
      <c r="HI3" s="37"/>
      <c r="HJ3" s="35"/>
      <c r="HK3" s="35"/>
      <c r="HL3" s="35"/>
      <c r="HM3" s="35"/>
      <c r="HN3" s="35"/>
      <c r="HO3" s="35"/>
      <c r="HP3" s="35"/>
      <c r="HQ3" s="35"/>
      <c r="HR3" s="35"/>
      <c r="HS3" s="35"/>
      <c r="HT3" s="35"/>
      <c r="HU3" s="35"/>
      <c r="HV3" s="35"/>
      <c r="HW3" s="35"/>
      <c r="HX3" s="35"/>
      <c r="HY3" s="35"/>
      <c r="HZ3" s="35"/>
      <c r="IA3" s="35"/>
      <c r="IB3" s="35"/>
      <c r="IC3" s="35"/>
      <c r="ID3" s="35"/>
      <c r="IE3" s="35"/>
      <c r="IF3" s="35"/>
      <c r="IG3" s="35"/>
      <c r="IH3" s="35"/>
      <c r="II3" s="35"/>
      <c r="IJ3" s="35"/>
      <c r="IK3" s="35"/>
      <c r="IL3" s="35"/>
      <c r="IM3" s="35"/>
      <c r="IN3" s="35"/>
      <c r="IO3" s="35"/>
    </row>
    <row r="4" spans="1:249" x14ac:dyDescent="0.2">
      <c r="A4" s="287" t="s">
        <v>237</v>
      </c>
      <c r="B4" s="288" t="s">
        <v>238</v>
      </c>
      <c r="C4" s="368">
        <v>131</v>
      </c>
      <c r="D4" s="167">
        <f>C4*0.2</f>
        <v>26.200000000000003</v>
      </c>
      <c r="E4" s="167">
        <f>C4*0.25</f>
        <v>32.75</v>
      </c>
      <c r="F4" s="167">
        <f>C4*0.375</f>
        <v>49.125</v>
      </c>
      <c r="G4" s="167">
        <f>C4*0.2</f>
        <v>26.200000000000003</v>
      </c>
      <c r="H4" s="167">
        <f>C4*0.25</f>
        <v>32.75</v>
      </c>
      <c r="I4" s="167">
        <f>C4*0.25</f>
        <v>32.75</v>
      </c>
      <c r="J4" s="167">
        <f>C4*0.25</f>
        <v>32.75</v>
      </c>
      <c r="K4" s="167">
        <f>C4*0.375</f>
        <v>49.125</v>
      </c>
      <c r="L4" s="167">
        <f>C4*0.2</f>
        <v>26.200000000000003</v>
      </c>
      <c r="M4" s="167">
        <f>C4*0.25</f>
        <v>32.75</v>
      </c>
      <c r="N4" s="147">
        <f>C4*0.45</f>
        <v>58.95</v>
      </c>
      <c r="O4" s="94">
        <f t="shared" ref="O4" si="0">C4*0.5</f>
        <v>65.5</v>
      </c>
      <c r="P4" s="94">
        <f>C4*1.5</f>
        <v>196.5</v>
      </c>
      <c r="Q4" s="94">
        <f>C4*2</f>
        <v>262</v>
      </c>
      <c r="R4" s="94">
        <f>C4*3</f>
        <v>393</v>
      </c>
      <c r="S4" s="94">
        <f>C4*4</f>
        <v>524</v>
      </c>
      <c r="T4" s="94">
        <f>C4*5</f>
        <v>655</v>
      </c>
      <c r="U4" s="94">
        <f>C4*6</f>
        <v>786</v>
      </c>
      <c r="V4" s="200">
        <v>171</v>
      </c>
      <c r="W4" s="167">
        <f>V4*0.2</f>
        <v>34.200000000000003</v>
      </c>
      <c r="X4" s="167">
        <f>V4*0.25</f>
        <v>42.75</v>
      </c>
      <c r="Y4" s="147"/>
      <c r="Z4" s="94">
        <f t="shared" ref="Z4:Z5" si="1">V4*0.5</f>
        <v>85.5</v>
      </c>
      <c r="AA4" s="94">
        <f>V4*1.5</f>
        <v>256.5</v>
      </c>
      <c r="AB4" s="94">
        <f>V4*2</f>
        <v>342</v>
      </c>
      <c r="AC4" s="94">
        <f>V4*3</f>
        <v>513</v>
      </c>
      <c r="AD4" s="94">
        <f>V4*4</f>
        <v>684</v>
      </c>
      <c r="AE4" s="94">
        <f>V4*5</f>
        <v>855</v>
      </c>
      <c r="AF4" s="94">
        <f>V4*6</f>
        <v>1026</v>
      </c>
      <c r="AG4" s="200">
        <v>180</v>
      </c>
      <c r="AH4" s="167">
        <f>AG4*0.2</f>
        <v>36</v>
      </c>
      <c r="AI4" s="167">
        <f>AG4*0.25</f>
        <v>45</v>
      </c>
      <c r="AJ4" s="147"/>
      <c r="AK4" s="94">
        <f t="shared" ref="AK4:AK5" si="2">AG4*0.5</f>
        <v>90</v>
      </c>
      <c r="AL4" s="94">
        <f t="shared" ref="AL4:AL53" si="3">AG4*1.5</f>
        <v>270</v>
      </c>
      <c r="AM4" s="94">
        <f t="shared" ref="AM4:AM53" si="4">AG4*2</f>
        <v>360</v>
      </c>
      <c r="AN4" s="94">
        <f t="shared" ref="AN4:AN53" si="5">AG4*3</f>
        <v>540</v>
      </c>
      <c r="AO4" s="94">
        <f t="shared" ref="AO4:AO53" si="6">AG4*4</f>
        <v>720</v>
      </c>
      <c r="AP4" s="94">
        <f t="shared" ref="AP4:AP53" si="7">AG4*5</f>
        <v>900</v>
      </c>
      <c r="AQ4" s="94">
        <f t="shared" ref="AQ4:AQ53" si="8">AG4*6</f>
        <v>1080</v>
      </c>
      <c r="AR4" s="200">
        <v>132</v>
      </c>
      <c r="AS4" s="167">
        <f>AR4*0.2</f>
        <v>26.400000000000002</v>
      </c>
      <c r="AT4" s="167">
        <f>AR4*0.25</f>
        <v>33</v>
      </c>
      <c r="AU4" s="147"/>
      <c r="AV4" s="94">
        <f t="shared" ref="AV4:AV5" si="9">AR4*0.5</f>
        <v>66</v>
      </c>
      <c r="AW4" s="94">
        <f t="shared" ref="AW4:AW53" si="10">AR4*1.5</f>
        <v>198</v>
      </c>
      <c r="AX4" s="94">
        <f t="shared" ref="AX4:AX53" si="11">AR4*2</f>
        <v>264</v>
      </c>
      <c r="AY4" s="94">
        <f t="shared" ref="AY4:AY53" si="12">AR4*3</f>
        <v>396</v>
      </c>
      <c r="AZ4" s="94">
        <f t="shared" ref="AZ4:AZ53" si="13">AR4*4</f>
        <v>528</v>
      </c>
      <c r="BA4" s="94">
        <f t="shared" ref="BA4:BA53" si="14">AR4*5</f>
        <v>660</v>
      </c>
      <c r="BB4" s="94">
        <f t="shared" ref="BB4:BB53" si="15">AR4*6</f>
        <v>792</v>
      </c>
      <c r="BC4" s="147">
        <f>C4+V4</f>
        <v>302</v>
      </c>
      <c r="BD4" s="147">
        <f>D4+W4</f>
        <v>60.400000000000006</v>
      </c>
      <c r="BE4" s="147">
        <f t="shared" ref="BE4:BE8" si="16">I4+X4</f>
        <v>75.5</v>
      </c>
      <c r="BF4" s="147">
        <f t="shared" ref="BF4:BF8" si="17">N4+Y4</f>
        <v>58.95</v>
      </c>
      <c r="BG4" s="147">
        <f t="shared" ref="BG4:BG8" si="18">O4+Z4</f>
        <v>151</v>
      </c>
      <c r="BH4" s="147">
        <f t="shared" ref="BH4:BH8" si="19">P4+AA4</f>
        <v>453</v>
      </c>
      <c r="BI4" s="147">
        <f t="shared" ref="BI4:BI8" si="20">Q4+AB4</f>
        <v>604</v>
      </c>
      <c r="BJ4" s="147">
        <f t="shared" ref="BJ4:BJ8" si="21">R4+AC4</f>
        <v>906</v>
      </c>
      <c r="BK4" s="147">
        <f t="shared" ref="BK4:BK8" si="22">S4+AD4</f>
        <v>1208</v>
      </c>
      <c r="BL4" s="147">
        <f t="shared" ref="BL4:BL8" si="23">T4+AE4</f>
        <v>1510</v>
      </c>
      <c r="BM4" s="147">
        <f t="shared" ref="BM4:BM8" si="24">U4+AF4</f>
        <v>1812</v>
      </c>
      <c r="BN4" s="147">
        <f>C4+AG4</f>
        <v>311</v>
      </c>
      <c r="BO4" s="147">
        <f t="shared" ref="BO4:BO8" si="25">D4+AH4</f>
        <v>62.2</v>
      </c>
      <c r="BP4" s="147">
        <f t="shared" ref="BP4:BP8" si="26">I4+AI4</f>
        <v>77.75</v>
      </c>
      <c r="BQ4" s="147">
        <f>N4+AJ4</f>
        <v>58.95</v>
      </c>
      <c r="BR4" s="147">
        <f t="shared" ref="BR4:BR8" si="27">O4+AK4</f>
        <v>155.5</v>
      </c>
      <c r="BS4" s="147">
        <f t="shared" ref="BS4:BS8" si="28">P4+AL4</f>
        <v>466.5</v>
      </c>
      <c r="BT4" s="147">
        <f t="shared" ref="BT4:BT8" si="29">Q4+AM4</f>
        <v>622</v>
      </c>
      <c r="BU4" s="147">
        <f t="shared" ref="BU4:BU8" si="30">R4+AN4</f>
        <v>933</v>
      </c>
      <c r="BV4" s="147">
        <f t="shared" ref="BV4:BV8" si="31">S4+AO4</f>
        <v>1244</v>
      </c>
      <c r="BW4" s="147">
        <f t="shared" ref="BW4:BW8" si="32">T4+AP4</f>
        <v>1555</v>
      </c>
      <c r="BX4" s="147">
        <f t="shared" ref="BX4:BX8" si="33">U4+AQ4</f>
        <v>1866</v>
      </c>
      <c r="BY4" s="147">
        <f t="shared" ref="BY4:BY8" si="34">C4+AR4</f>
        <v>263</v>
      </c>
      <c r="BZ4" s="147">
        <f t="shared" ref="BZ4:BZ8" si="35">D4+AS4</f>
        <v>52.600000000000009</v>
      </c>
      <c r="CA4" s="147">
        <f t="shared" ref="CA4:CA8" si="36">I4+AT4</f>
        <v>65.75</v>
      </c>
      <c r="CB4" s="147">
        <f t="shared" ref="CB4:CB8" si="37">N4+AU4</f>
        <v>58.95</v>
      </c>
      <c r="CC4" s="147">
        <f t="shared" ref="CC4:CC8" si="38">O4+AV4</f>
        <v>131.5</v>
      </c>
      <c r="CD4" s="147">
        <f t="shared" ref="CD4:CD8" si="39">P4+AW4</f>
        <v>394.5</v>
      </c>
      <c r="CE4" s="147">
        <f t="shared" ref="CE4:CE8" si="40">Q4+AX4</f>
        <v>526</v>
      </c>
      <c r="CF4" s="147">
        <f t="shared" ref="CF4:CF8" si="41">R4+AY4</f>
        <v>789</v>
      </c>
      <c r="CG4" s="147">
        <f t="shared" ref="CG4:CG8" si="42">S4+AZ4</f>
        <v>1052</v>
      </c>
      <c r="CH4" s="147">
        <f t="shared" ref="CH4:CH8" si="43">T4+BA4</f>
        <v>1315</v>
      </c>
      <c r="CI4" s="147">
        <f t="shared" ref="CI4:CI8" si="44">U4+BB4</f>
        <v>1578</v>
      </c>
      <c r="CJ4" s="147">
        <f t="shared" ref="CJ4:CJ8" si="45">V4+AG4</f>
        <v>351</v>
      </c>
      <c r="CK4" s="147">
        <f t="shared" ref="CK4:CK8" si="46">W4+AH4</f>
        <v>70.2</v>
      </c>
      <c r="CL4" s="147">
        <f t="shared" ref="CL4:CL8" si="47">X4+AI4</f>
        <v>87.75</v>
      </c>
      <c r="CM4" s="147">
        <f t="shared" ref="CM4:CM8" si="48">Y4+AJ4</f>
        <v>0</v>
      </c>
      <c r="CN4" s="147">
        <f t="shared" ref="CN4:CN8" si="49">Z4+AK4</f>
        <v>175.5</v>
      </c>
      <c r="CO4" s="147">
        <f t="shared" ref="CO4:CO8" si="50">AA4+AL4</f>
        <v>526.5</v>
      </c>
      <c r="CP4" s="147">
        <f t="shared" ref="CP4:CP8" si="51">AB4+AM4</f>
        <v>702</v>
      </c>
      <c r="CQ4" s="147">
        <f t="shared" ref="CQ4:CQ8" si="52">AC4+AN4</f>
        <v>1053</v>
      </c>
      <c r="CR4" s="147">
        <f t="shared" ref="CR4:CR8" si="53">AD4+AO4</f>
        <v>1404</v>
      </c>
      <c r="CS4" s="147">
        <f t="shared" ref="CS4:CS8" si="54">AE4+AP4</f>
        <v>1755</v>
      </c>
      <c r="CT4" s="147">
        <f t="shared" ref="CT4:CT8" si="55">AF4+AQ4</f>
        <v>2106</v>
      </c>
      <c r="CU4" s="147">
        <f>V4+AR4</f>
        <v>303</v>
      </c>
      <c r="CV4" s="147">
        <f t="shared" ref="CV4:CV8" si="56">W4+AS4</f>
        <v>60.600000000000009</v>
      </c>
      <c r="CW4" s="147">
        <f t="shared" ref="CW4:CW8" si="57">X4+AT4</f>
        <v>75.75</v>
      </c>
      <c r="CX4" s="147">
        <f t="shared" ref="CX4:CX8" si="58">Y4+AU4</f>
        <v>0</v>
      </c>
      <c r="CY4" s="147">
        <f t="shared" ref="CY4:CY8" si="59">Z4+AV4</f>
        <v>151.5</v>
      </c>
      <c r="CZ4" s="147">
        <f t="shared" ref="CZ4:CZ8" si="60">AA4+AW4</f>
        <v>454.5</v>
      </c>
      <c r="DA4" s="147">
        <f t="shared" ref="DA4:DA8" si="61">AB4+AX4</f>
        <v>606</v>
      </c>
      <c r="DB4" s="147">
        <f t="shared" ref="DB4:DB8" si="62">AC4+AY4</f>
        <v>909</v>
      </c>
      <c r="DC4" s="147">
        <f t="shared" ref="DC4:DC8" si="63">AD4+AZ4</f>
        <v>1212</v>
      </c>
      <c r="DD4" s="147">
        <f t="shared" ref="DD4:DD8" si="64">AE4+BA4</f>
        <v>1515</v>
      </c>
      <c r="DE4" s="147">
        <f t="shared" ref="DE4:DE8" si="65">AF4+BB4</f>
        <v>1818</v>
      </c>
      <c r="DF4" s="147">
        <f>AG4+AR4</f>
        <v>312</v>
      </c>
      <c r="DG4" s="147">
        <f t="shared" ref="DG4:DG8" si="66">AH4+AS4</f>
        <v>62.400000000000006</v>
      </c>
      <c r="DH4" s="147">
        <f t="shared" ref="DH4:DH8" si="67">AI4+AT4</f>
        <v>78</v>
      </c>
      <c r="DI4" s="147">
        <f t="shared" ref="DI4:DI8" si="68">AJ4+AU4</f>
        <v>0</v>
      </c>
      <c r="DJ4" s="147">
        <f t="shared" ref="DJ4:DJ8" si="69">AK4+AV4</f>
        <v>156</v>
      </c>
      <c r="DK4" s="147">
        <f t="shared" ref="DK4:DK8" si="70">AL4+AW4</f>
        <v>468</v>
      </c>
      <c r="DL4" s="147">
        <f t="shared" ref="DL4:DL8" si="71">AM4+AX4</f>
        <v>624</v>
      </c>
      <c r="DM4" s="147">
        <f t="shared" ref="DM4:DM8" si="72">AN4+AY4</f>
        <v>936</v>
      </c>
      <c r="DN4" s="147">
        <f t="shared" ref="DN4:DN8" si="73">AO4+AZ4</f>
        <v>1248</v>
      </c>
      <c r="DO4" s="147">
        <f t="shared" ref="DO4:DO8" si="74">AP4+BA4</f>
        <v>1560</v>
      </c>
      <c r="DP4" s="147">
        <f t="shared" ref="DP4:DP8" si="75">AQ4+BB4</f>
        <v>1872</v>
      </c>
      <c r="DQ4" s="147">
        <f>C4+AG4+AR4</f>
        <v>443</v>
      </c>
      <c r="DR4" s="147">
        <f t="shared" ref="DR4:DR8" si="76">D4+AH4+AS4</f>
        <v>88.600000000000009</v>
      </c>
      <c r="DS4" s="147">
        <f t="shared" ref="DS4:DS8" si="77">I4+AI4+AT4</f>
        <v>110.75</v>
      </c>
      <c r="DT4" s="147">
        <f t="shared" ref="DT4:DT8" si="78">N4+AJ4+AU4</f>
        <v>58.95</v>
      </c>
      <c r="DU4" s="147">
        <f t="shared" ref="DU4:DU8" si="79">O4+AK4+AV4</f>
        <v>221.5</v>
      </c>
      <c r="DV4" s="147">
        <f t="shared" ref="DV4:DV8" si="80">P4+AL4+AW4</f>
        <v>664.5</v>
      </c>
      <c r="DW4" s="147">
        <f t="shared" ref="DW4:DW8" si="81">Q4+AM4+AX4</f>
        <v>886</v>
      </c>
      <c r="DX4" s="147">
        <f t="shared" ref="DX4:DX8" si="82">R4+AN4+AY4</f>
        <v>1329</v>
      </c>
      <c r="DY4" s="147">
        <f t="shared" ref="DY4:DY8" si="83">S4+AO4+AZ4</f>
        <v>1772</v>
      </c>
      <c r="DZ4" s="147">
        <f t="shared" ref="DZ4:DZ8" si="84">T4+AP4+BA4</f>
        <v>2215</v>
      </c>
      <c r="EA4" s="147">
        <f t="shared" ref="EA4:EA8" si="85">U4+AQ4+BB4</f>
        <v>2658</v>
      </c>
      <c r="EB4" s="147">
        <f>C4+V4+AG4</f>
        <v>482</v>
      </c>
      <c r="EC4" s="147">
        <f t="shared" ref="EC4:EC8" si="86">D4+W4+AH4</f>
        <v>96.4</v>
      </c>
      <c r="ED4" s="147">
        <f t="shared" ref="ED4:ED8" si="87">I4+X4+AI4</f>
        <v>120.5</v>
      </c>
      <c r="EE4" s="147">
        <f t="shared" ref="EE4:EE8" si="88">N4+Y4+AJ4</f>
        <v>58.95</v>
      </c>
      <c r="EF4" s="147">
        <f t="shared" ref="EF4:EF8" si="89">O4+Z4+AK4</f>
        <v>241</v>
      </c>
      <c r="EG4" s="147">
        <f t="shared" ref="EG4:EG8" si="90">P4+AA4+AL4</f>
        <v>723</v>
      </c>
      <c r="EH4" s="147">
        <f t="shared" ref="EH4:EH8" si="91">Q4+AB4+AM4</f>
        <v>964</v>
      </c>
      <c r="EI4" s="147">
        <f t="shared" ref="EI4:EI8" si="92">R4+AC4+AN4</f>
        <v>1446</v>
      </c>
      <c r="EJ4" s="147">
        <f t="shared" ref="EJ4:EJ8" si="93">S4+AD4+AO4</f>
        <v>1928</v>
      </c>
      <c r="EK4" s="147">
        <f t="shared" ref="EK4:EK8" si="94">T4+AE4+AP4</f>
        <v>2410</v>
      </c>
      <c r="EL4" s="147">
        <f t="shared" ref="EL4:EL8" si="95">U4+AF4+AQ4</f>
        <v>2892</v>
      </c>
      <c r="EM4" s="147">
        <f>C4+V4+AR4</f>
        <v>434</v>
      </c>
      <c r="EN4" s="147">
        <f t="shared" ref="EN4:EN8" si="96">D4+W4+AS4</f>
        <v>86.800000000000011</v>
      </c>
      <c r="EO4" s="147">
        <f t="shared" ref="EO4:EO8" si="97">I4+X4+AT4</f>
        <v>108.5</v>
      </c>
      <c r="EP4" s="147">
        <f t="shared" ref="EP4:EP8" si="98">N4+Y4+AU4</f>
        <v>58.95</v>
      </c>
      <c r="EQ4" s="147">
        <f t="shared" ref="EQ4:EQ8" si="99">O4+Z4+AV4</f>
        <v>217</v>
      </c>
      <c r="ER4" s="147">
        <f t="shared" ref="ER4:ER8" si="100">P4+AA4+AW4</f>
        <v>651</v>
      </c>
      <c r="ES4" s="147">
        <f t="shared" ref="ES4:ES8" si="101">Q4+AB4+AX4</f>
        <v>868</v>
      </c>
      <c r="ET4" s="147">
        <f t="shared" ref="ET4:ET8" si="102">R4+AC4+AY4</f>
        <v>1302</v>
      </c>
      <c r="EU4" s="147">
        <f t="shared" ref="EU4:EU8" si="103">S4+AD4+AZ4</f>
        <v>1736</v>
      </c>
      <c r="EV4" s="147">
        <f t="shared" ref="EV4:EV8" si="104">T4+AE4+BA4</f>
        <v>2170</v>
      </c>
      <c r="EW4" s="147">
        <f t="shared" ref="EW4:EW8" si="105">U4+AF4+BB4</f>
        <v>2604</v>
      </c>
      <c r="EX4" s="147">
        <f>V4+AG4+AR4</f>
        <v>483</v>
      </c>
      <c r="EY4" s="147">
        <f t="shared" ref="EY4:EY8" si="106">W4+AH4+AS4</f>
        <v>96.600000000000009</v>
      </c>
      <c r="EZ4" s="147">
        <f t="shared" ref="EZ4:EZ8" si="107">X4+AI4+AT4</f>
        <v>120.75</v>
      </c>
      <c r="FA4" s="147">
        <f t="shared" ref="FA4:FA8" si="108">Y4+AJ4+AU4</f>
        <v>0</v>
      </c>
      <c r="FB4" s="147">
        <f t="shared" ref="FB4:FB8" si="109">Z4+AK4+AV4</f>
        <v>241.5</v>
      </c>
      <c r="FC4" s="147">
        <f t="shared" ref="FC4:FC8" si="110">AA4+AL4+AW4</f>
        <v>724.5</v>
      </c>
      <c r="FD4" s="147">
        <f t="shared" ref="FD4:FD8" si="111">AB4+AM4+AX4</f>
        <v>966</v>
      </c>
      <c r="FE4" s="147">
        <f t="shared" ref="FE4:FE8" si="112">AC4+AN4+AY4</f>
        <v>1449</v>
      </c>
      <c r="FF4" s="147">
        <f t="shared" ref="FF4:FF8" si="113">AD4+AO4+AZ4</f>
        <v>1932</v>
      </c>
      <c r="FG4" s="147">
        <f t="shared" ref="FG4:FG8" si="114">AE4+AP4+BA4</f>
        <v>2415</v>
      </c>
      <c r="FH4" s="147">
        <f t="shared" ref="FH4:FH8" si="115">AF4+AQ4+BB4</f>
        <v>2898</v>
      </c>
      <c r="FI4" s="147">
        <f>C4+V4+AG4+AR4</f>
        <v>614</v>
      </c>
      <c r="FJ4" s="147">
        <f t="shared" ref="FJ4:FJ8" si="116">D4+W4+AH4+AS4</f>
        <v>122.80000000000001</v>
      </c>
      <c r="FK4" s="147">
        <f t="shared" ref="FK4:FK8" si="117">I4+X4+AI4+AT4</f>
        <v>153.5</v>
      </c>
      <c r="FL4" s="147">
        <f t="shared" ref="FL4:FL8" si="118">N4+Y4+AJ4+AU4</f>
        <v>58.95</v>
      </c>
      <c r="FM4" s="147">
        <f t="shared" ref="FM4:FM8" si="119">O4+Z4+AK4+AV4</f>
        <v>307</v>
      </c>
      <c r="FN4" s="147">
        <f t="shared" ref="FN4:FN8" si="120">P4+AA4+AL4+AW4</f>
        <v>921</v>
      </c>
      <c r="FO4" s="147">
        <f t="shared" ref="FO4:FO8" si="121">Q4+AB4+AM4+AX4</f>
        <v>1228</v>
      </c>
      <c r="FP4" s="147">
        <f t="shared" ref="FP4:FP8" si="122">R4+AC4+AN4+AY4</f>
        <v>1842</v>
      </c>
      <c r="FQ4" s="147">
        <f t="shared" ref="FQ4:FQ8" si="123">S4+AD4+AO4+AZ4</f>
        <v>2456</v>
      </c>
      <c r="FR4" s="147">
        <f t="shared" ref="FR4:FR8" si="124">T4+AE4+AP4+BA4</f>
        <v>3070</v>
      </c>
      <c r="FS4" s="147">
        <f t="shared" ref="FS4:FS8" si="125">U4+AF4+AQ4+BB4</f>
        <v>3684</v>
      </c>
      <c r="FT4" s="122">
        <f>IF(ISERROR(VLOOKUP($B4,ibope,3,FALSE)),"0",VLOOKUP($B4,ibope,3,FALSE))</f>
        <v>3.35</v>
      </c>
      <c r="FU4" s="122" t="str">
        <f t="shared" ref="FU4:FU25" si="126">IF(ISERROR(VLOOKUP($B4,ibope,5,FALSE)),"0",VLOOKUP($B4,ibope,5,FALSE))</f>
        <v/>
      </c>
      <c r="FV4" s="122" t="str">
        <f t="shared" ref="FV4:FV25" si="127">IF(ISERROR(VLOOKUP($B4,ibope,7,FALSE)),"0",VLOOKUP($B4,ibope,7,FALSE))</f>
        <v/>
      </c>
      <c r="FW4" s="122" t="str">
        <f t="shared" ref="FW4:FW25" si="128">IF(ISERROR(VLOOKUP($B4,ibope,9,FALSE)),"0",VLOOKUP($B4,ibope,9,FALSE))</f>
        <v/>
      </c>
      <c r="FX4" s="122" t="str">
        <f>IF(ISERROR(FT4+FU4),"",FT4+FU4)</f>
        <v/>
      </c>
      <c r="FY4" s="122" t="str">
        <f>IF(ISERROR(FT4+FV4),"",FT4+FV4)</f>
        <v/>
      </c>
      <c r="FZ4" s="122" t="str">
        <f>IF(ISERROR(FT4+FW4),"",FT4+FW4)</f>
        <v/>
      </c>
      <c r="GA4" s="122" t="str">
        <f>IF(ISERROR(FU4+FV4),"",FU4+FV4)</f>
        <v/>
      </c>
      <c r="GB4" s="122" t="str">
        <f>IF(ISERROR(FU4+FW4),"",FU4+FW4)</f>
        <v/>
      </c>
      <c r="GC4" s="122" t="str">
        <f>IF(ISERROR(FV4+FW4),"",FV4+FW4)</f>
        <v/>
      </c>
      <c r="GD4" s="122" t="str">
        <f>IF(ISERROR(FT4+FV4+FW4),"",FT4+FV4+FW4)</f>
        <v/>
      </c>
      <c r="GE4" s="122" t="str">
        <f>IF(ISERROR(FT4+FV4+FU4),"",FT4+FV4+FU4)</f>
        <v/>
      </c>
      <c r="GF4" s="122" t="str">
        <f>IF(ISERROR(FT4+FU4+FW4),"",FT4+FU4+FW4)</f>
        <v/>
      </c>
      <c r="GG4" s="122" t="str">
        <f>IF(ISERROR(FV4+FW4+FU4),"",FV4+FW4+FU4)</f>
        <v/>
      </c>
      <c r="GH4" s="122">
        <f>SUM(FT4:FW4)</f>
        <v>3.35</v>
      </c>
      <c r="GI4" s="124">
        <f t="shared" ref="GI4:GI25" si="129">IF(ISERROR(VLOOKUP($B4,ibope,4,FALSE)),"0",VLOOKUP($B4,ibope,4,FALSE))</f>
        <v>35277.105199999998</v>
      </c>
      <c r="GJ4" s="124" t="str">
        <f t="shared" ref="GJ4:GJ25" si="130">IF(ISERROR(VLOOKUP($B4,ibope,6,FALSE)),"0",VLOOKUP($B4,ibope,6,FALSE))</f>
        <v/>
      </c>
      <c r="GK4" s="124" t="str">
        <f t="shared" ref="GK4:GK25" si="131">IF(ISERROR(VLOOKUP($B4,ibope,8,FALSE)),"0",VLOOKUP($B4,ibope,8,FALSE))</f>
        <v/>
      </c>
      <c r="GL4" s="124" t="str">
        <f t="shared" ref="GL4:GL25" si="132">IF(ISERROR(VLOOKUP($B4,ibope,10,FALSE)),"0",VLOOKUP($B4,ibope,10,FALSE))</f>
        <v/>
      </c>
      <c r="GM4" s="125" t="str">
        <f>IF(ISERROR(GI4+GJ4),"",GI4+GJ4)</f>
        <v/>
      </c>
      <c r="GN4" s="125" t="str">
        <f>IF(ISERROR(GI4+GK4),"",GI4+GK4)</f>
        <v/>
      </c>
      <c r="GO4" s="125" t="str">
        <f>IF(ISERROR(GI4+GL4),"",GI4+GL4)</f>
        <v/>
      </c>
      <c r="GP4" s="125" t="str">
        <f>IF(ISERROR(GJ4+GK4),"",GJ4+GK4)</f>
        <v/>
      </c>
      <c r="GQ4" s="125" t="str">
        <f>IF(ISERROR(GJ4+GL4),"",GJ4+GL4)</f>
        <v/>
      </c>
      <c r="GR4" s="125" t="str">
        <f>IF(ISERROR(GK4+GL4),"",GK4+GL4)</f>
        <v/>
      </c>
      <c r="GS4" s="125" t="str">
        <f>IF(ISERROR(GI4+GK4+GL4),"",GI4+GK4+GL4)</f>
        <v/>
      </c>
      <c r="GT4" s="125" t="str">
        <f>IF(ISERROR(GI4+GK4+GJ4),"",GI4+GK4+GJ4)</f>
        <v/>
      </c>
      <c r="GU4" s="125" t="str">
        <f>IF(ISERROR(GI4+GJ4+GL4),"",GI4+GJ4+GL4)</f>
        <v/>
      </c>
      <c r="GV4" s="125" t="str">
        <f>IF(ISERROR(GK4+GL4+GJ4),"",GK4+GL4+GJ4)</f>
        <v/>
      </c>
      <c r="GW4" s="125">
        <f>SUM(GI4:GL4)</f>
        <v>35277.105199999998</v>
      </c>
      <c r="GX4" s="145"/>
      <c r="GY4" s="145">
        <v>1</v>
      </c>
      <c r="GZ4" s="145">
        <v>1</v>
      </c>
      <c r="HA4" s="145">
        <v>1</v>
      </c>
      <c r="HB4" s="145">
        <v>1</v>
      </c>
      <c r="HC4" s="145">
        <v>1</v>
      </c>
      <c r="HD4" s="145"/>
      <c r="HF4" s="37"/>
      <c r="HG4" s="37"/>
    </row>
    <row r="5" spans="1:249" x14ac:dyDescent="0.2">
      <c r="A5" s="287" t="s">
        <v>95</v>
      </c>
      <c r="B5" s="288" t="s">
        <v>367</v>
      </c>
      <c r="C5" s="369">
        <v>299</v>
      </c>
      <c r="D5" s="167">
        <f t="shared" ref="D5:D69" si="133">C5*0.2</f>
        <v>59.800000000000004</v>
      </c>
      <c r="E5" s="167">
        <f t="shared" ref="E5:E68" si="134">C5*0.25</f>
        <v>74.75</v>
      </c>
      <c r="F5" s="167">
        <f t="shared" ref="F5:F68" si="135">C5*0.375</f>
        <v>112.125</v>
      </c>
      <c r="G5" s="167">
        <f t="shared" ref="G5:G68" si="136">C5*0.2</f>
        <v>59.800000000000004</v>
      </c>
      <c r="H5" s="167">
        <f t="shared" ref="H5:H68" si="137">C5*0.25</f>
        <v>74.75</v>
      </c>
      <c r="I5" s="167">
        <f t="shared" ref="I5:I69" si="138">C5*0.25</f>
        <v>74.75</v>
      </c>
      <c r="J5" s="167">
        <f t="shared" ref="J5:J68" si="139">C5*0.25</f>
        <v>74.75</v>
      </c>
      <c r="K5" s="167">
        <f t="shared" ref="K5:K68" si="140">C5*0.375</f>
        <v>112.125</v>
      </c>
      <c r="L5" s="167">
        <f t="shared" ref="L5:L68" si="141">C5*0.2</f>
        <v>59.800000000000004</v>
      </c>
      <c r="M5" s="167">
        <f t="shared" ref="M5:M68" si="142">C5*0.25</f>
        <v>74.75</v>
      </c>
      <c r="N5" s="147">
        <f t="shared" ref="N5:N68" si="143">C5*0.45</f>
        <v>134.55000000000001</v>
      </c>
      <c r="O5" s="94">
        <f t="shared" ref="O5:O69" si="144">C5*0.5</f>
        <v>149.5</v>
      </c>
      <c r="P5" s="94">
        <f t="shared" ref="P5:P69" si="145">C5*1.5</f>
        <v>448.5</v>
      </c>
      <c r="Q5" s="94">
        <f t="shared" ref="Q5:Q69" si="146">C5*2</f>
        <v>598</v>
      </c>
      <c r="R5" s="94">
        <f t="shared" ref="R5:R69" si="147">C5*3</f>
        <v>897</v>
      </c>
      <c r="S5" s="94">
        <f t="shared" ref="S5:S69" si="148">C5*4</f>
        <v>1196</v>
      </c>
      <c r="T5" s="94">
        <f t="shared" ref="T5:T69" si="149">C5*5</f>
        <v>1495</v>
      </c>
      <c r="U5" s="94">
        <f t="shared" ref="U5:U69" si="150">C5*6</f>
        <v>1794</v>
      </c>
      <c r="V5" s="200">
        <v>278</v>
      </c>
      <c r="W5" s="93">
        <f t="shared" ref="W5" si="151">V5*0.2</f>
        <v>55.6</v>
      </c>
      <c r="X5" s="93">
        <f t="shared" ref="X5" si="152">V5*0.25</f>
        <v>69.5</v>
      </c>
      <c r="Y5" s="147"/>
      <c r="Z5" s="94">
        <f t="shared" si="1"/>
        <v>139</v>
      </c>
      <c r="AA5" s="94">
        <f t="shared" ref="AA5" si="153">V5*1.5</f>
        <v>417</v>
      </c>
      <c r="AB5" s="94">
        <f t="shared" ref="AB5" si="154">V5*2</f>
        <v>556</v>
      </c>
      <c r="AC5" s="94">
        <f t="shared" ref="AC5" si="155">V5*3</f>
        <v>834</v>
      </c>
      <c r="AD5" s="94">
        <f t="shared" ref="AD5" si="156">V5*4</f>
        <v>1112</v>
      </c>
      <c r="AE5" s="94">
        <f t="shared" ref="AE5" si="157">V5*5</f>
        <v>1390</v>
      </c>
      <c r="AF5" s="94">
        <f t="shared" ref="AF5" si="158">V5*6</f>
        <v>1668</v>
      </c>
      <c r="AG5" s="200">
        <v>260</v>
      </c>
      <c r="AH5" s="93">
        <f t="shared" ref="AH5" si="159">AG5*0.2</f>
        <v>52</v>
      </c>
      <c r="AI5" s="93">
        <f t="shared" ref="AI5" si="160">AG5*0.25</f>
        <v>65</v>
      </c>
      <c r="AJ5" s="147"/>
      <c r="AK5" s="94">
        <f t="shared" si="2"/>
        <v>130</v>
      </c>
      <c r="AL5" s="94">
        <f t="shared" ref="AL5" si="161">AG5*1.5</f>
        <v>390</v>
      </c>
      <c r="AM5" s="94">
        <f t="shared" ref="AM5" si="162">AG5*2</f>
        <v>520</v>
      </c>
      <c r="AN5" s="94">
        <f t="shared" ref="AN5" si="163">AG5*3</f>
        <v>780</v>
      </c>
      <c r="AO5" s="94">
        <f t="shared" ref="AO5" si="164">AG5*4</f>
        <v>1040</v>
      </c>
      <c r="AP5" s="94">
        <f t="shared" ref="AP5" si="165">AG5*5</f>
        <v>1300</v>
      </c>
      <c r="AQ5" s="94">
        <f t="shared" ref="AQ5" si="166">AG5*6</f>
        <v>1560</v>
      </c>
      <c r="AR5" s="200">
        <v>215</v>
      </c>
      <c r="AS5" s="93">
        <f t="shared" ref="AS5" si="167">AR5*0.2</f>
        <v>43</v>
      </c>
      <c r="AT5" s="93">
        <f t="shared" ref="AT5" si="168">AR5*0.25</f>
        <v>53.75</v>
      </c>
      <c r="AU5" s="147"/>
      <c r="AV5" s="94">
        <f t="shared" si="9"/>
        <v>107.5</v>
      </c>
      <c r="AW5" s="94">
        <f t="shared" ref="AW5" si="169">AR5*1.5</f>
        <v>322.5</v>
      </c>
      <c r="AX5" s="94">
        <f t="shared" ref="AX5" si="170">AR5*2</f>
        <v>430</v>
      </c>
      <c r="AY5" s="94">
        <f t="shared" ref="AY5" si="171">AR5*3</f>
        <v>645</v>
      </c>
      <c r="AZ5" s="94">
        <f t="shared" ref="AZ5" si="172">AR5*4</f>
        <v>860</v>
      </c>
      <c r="BA5" s="94">
        <f t="shared" ref="BA5" si="173">AR5*5</f>
        <v>1075</v>
      </c>
      <c r="BB5" s="94">
        <f t="shared" ref="BB5" si="174">AR5*6</f>
        <v>1290</v>
      </c>
      <c r="BC5" s="147">
        <f t="shared" ref="BC5" si="175">C5+V5</f>
        <v>577</v>
      </c>
      <c r="BD5" s="147">
        <f t="shared" ref="BD5" si="176">D5+W5</f>
        <v>115.4</v>
      </c>
      <c r="BE5" s="147">
        <f t="shared" ref="BE5" si="177">I5+X5</f>
        <v>144.25</v>
      </c>
      <c r="BF5" s="147">
        <f t="shared" ref="BF5" si="178">N5+Y5</f>
        <v>134.55000000000001</v>
      </c>
      <c r="BG5" s="147">
        <f t="shared" ref="BG5" si="179">O5+Z5</f>
        <v>288.5</v>
      </c>
      <c r="BH5" s="147">
        <f t="shared" ref="BH5" si="180">P5+AA5</f>
        <v>865.5</v>
      </c>
      <c r="BI5" s="147">
        <f t="shared" ref="BI5" si="181">Q5+AB5</f>
        <v>1154</v>
      </c>
      <c r="BJ5" s="147">
        <f t="shared" ref="BJ5" si="182">R5+AC5</f>
        <v>1731</v>
      </c>
      <c r="BK5" s="147">
        <f t="shared" ref="BK5" si="183">S5+AD5</f>
        <v>2308</v>
      </c>
      <c r="BL5" s="147">
        <f t="shared" ref="BL5" si="184">T5+AE5</f>
        <v>2885</v>
      </c>
      <c r="BM5" s="147">
        <f t="shared" ref="BM5" si="185">U5+AF5</f>
        <v>3462</v>
      </c>
      <c r="BN5" s="147">
        <f t="shared" ref="BN5" si="186">C5+AG5</f>
        <v>559</v>
      </c>
      <c r="BO5" s="147">
        <f t="shared" ref="BO5" si="187">D5+AH5</f>
        <v>111.80000000000001</v>
      </c>
      <c r="BP5" s="147">
        <f t="shared" ref="BP5" si="188">I5+AI5</f>
        <v>139.75</v>
      </c>
      <c r="BQ5" s="147">
        <f t="shared" ref="BQ5" si="189">N5+AJ5</f>
        <v>134.55000000000001</v>
      </c>
      <c r="BR5" s="147">
        <f t="shared" ref="BR5" si="190">O5+AK5</f>
        <v>279.5</v>
      </c>
      <c r="BS5" s="147">
        <f t="shared" ref="BS5" si="191">P5+AL5</f>
        <v>838.5</v>
      </c>
      <c r="BT5" s="147">
        <f t="shared" ref="BT5" si="192">Q5+AM5</f>
        <v>1118</v>
      </c>
      <c r="BU5" s="147">
        <f t="shared" ref="BU5" si="193">R5+AN5</f>
        <v>1677</v>
      </c>
      <c r="BV5" s="147">
        <f t="shared" ref="BV5" si="194">S5+AO5</f>
        <v>2236</v>
      </c>
      <c r="BW5" s="147">
        <f t="shared" ref="BW5" si="195">T5+AP5</f>
        <v>2795</v>
      </c>
      <c r="BX5" s="147">
        <f t="shared" ref="BX5" si="196">U5+AQ5</f>
        <v>3354</v>
      </c>
      <c r="BY5" s="147">
        <f t="shared" ref="BY5" si="197">C5+AR5</f>
        <v>514</v>
      </c>
      <c r="BZ5" s="147">
        <f t="shared" ref="BZ5" si="198">D5+AS5</f>
        <v>102.80000000000001</v>
      </c>
      <c r="CA5" s="147">
        <f t="shared" ref="CA5" si="199">I5+AT5</f>
        <v>128.5</v>
      </c>
      <c r="CB5" s="147">
        <f t="shared" ref="CB5" si="200">N5+AU5</f>
        <v>134.55000000000001</v>
      </c>
      <c r="CC5" s="147">
        <f t="shared" ref="CC5" si="201">O5+AV5</f>
        <v>257</v>
      </c>
      <c r="CD5" s="147">
        <f t="shared" ref="CD5" si="202">P5+AW5</f>
        <v>771</v>
      </c>
      <c r="CE5" s="147">
        <f t="shared" ref="CE5" si="203">Q5+AX5</f>
        <v>1028</v>
      </c>
      <c r="CF5" s="147">
        <f t="shared" ref="CF5" si="204">R5+AY5</f>
        <v>1542</v>
      </c>
      <c r="CG5" s="147">
        <f t="shared" ref="CG5" si="205">S5+AZ5</f>
        <v>2056</v>
      </c>
      <c r="CH5" s="147">
        <f t="shared" ref="CH5" si="206">T5+BA5</f>
        <v>2570</v>
      </c>
      <c r="CI5" s="147">
        <f t="shared" ref="CI5" si="207">U5+BB5</f>
        <v>3084</v>
      </c>
      <c r="CJ5" s="147">
        <f t="shared" ref="CJ5" si="208">V5+AG5</f>
        <v>538</v>
      </c>
      <c r="CK5" s="147">
        <f t="shared" ref="CK5" si="209">W5+AH5</f>
        <v>107.6</v>
      </c>
      <c r="CL5" s="147">
        <f t="shared" ref="CL5" si="210">X5+AI5</f>
        <v>134.5</v>
      </c>
      <c r="CM5" s="147">
        <f t="shared" ref="CM5" si="211">Y5+AJ5</f>
        <v>0</v>
      </c>
      <c r="CN5" s="147">
        <f t="shared" ref="CN5" si="212">Z5+AK5</f>
        <v>269</v>
      </c>
      <c r="CO5" s="147">
        <f t="shared" ref="CO5" si="213">AA5+AL5</f>
        <v>807</v>
      </c>
      <c r="CP5" s="147">
        <f t="shared" ref="CP5" si="214">AB5+AM5</f>
        <v>1076</v>
      </c>
      <c r="CQ5" s="147">
        <f t="shared" ref="CQ5" si="215">AC5+AN5</f>
        <v>1614</v>
      </c>
      <c r="CR5" s="147">
        <f t="shared" ref="CR5" si="216">AD5+AO5</f>
        <v>2152</v>
      </c>
      <c r="CS5" s="147">
        <f t="shared" ref="CS5" si="217">AE5+AP5</f>
        <v>2690</v>
      </c>
      <c r="CT5" s="147">
        <f t="shared" ref="CT5" si="218">AF5+AQ5</f>
        <v>3228</v>
      </c>
      <c r="CU5" s="147">
        <f t="shared" ref="CU5" si="219">V5+AR5</f>
        <v>493</v>
      </c>
      <c r="CV5" s="147">
        <f t="shared" ref="CV5" si="220">W5+AS5</f>
        <v>98.6</v>
      </c>
      <c r="CW5" s="147">
        <f t="shared" ref="CW5" si="221">X5+AT5</f>
        <v>123.25</v>
      </c>
      <c r="CX5" s="147">
        <f t="shared" ref="CX5" si="222">Y5+AU5</f>
        <v>0</v>
      </c>
      <c r="CY5" s="147">
        <f t="shared" ref="CY5" si="223">Z5+AV5</f>
        <v>246.5</v>
      </c>
      <c r="CZ5" s="147">
        <f t="shared" ref="CZ5" si="224">AA5+AW5</f>
        <v>739.5</v>
      </c>
      <c r="DA5" s="147">
        <f t="shared" ref="DA5" si="225">AB5+AX5</f>
        <v>986</v>
      </c>
      <c r="DB5" s="147">
        <f t="shared" ref="DB5" si="226">AC5+AY5</f>
        <v>1479</v>
      </c>
      <c r="DC5" s="147">
        <f t="shared" ref="DC5" si="227">AD5+AZ5</f>
        <v>1972</v>
      </c>
      <c r="DD5" s="147">
        <f t="shared" ref="DD5" si="228">AE5+BA5</f>
        <v>2465</v>
      </c>
      <c r="DE5" s="147">
        <f t="shared" ref="DE5" si="229">AF5+BB5</f>
        <v>2958</v>
      </c>
      <c r="DF5" s="147">
        <f t="shared" ref="DF5" si="230">AG5+AR5</f>
        <v>475</v>
      </c>
      <c r="DG5" s="147">
        <f t="shared" ref="DG5" si="231">AH5+AS5</f>
        <v>95</v>
      </c>
      <c r="DH5" s="147">
        <f t="shared" ref="DH5" si="232">AI5+AT5</f>
        <v>118.75</v>
      </c>
      <c r="DI5" s="147">
        <f t="shared" ref="DI5" si="233">AJ5+AU5</f>
        <v>0</v>
      </c>
      <c r="DJ5" s="147">
        <f t="shared" ref="DJ5" si="234">AK5+AV5</f>
        <v>237.5</v>
      </c>
      <c r="DK5" s="147">
        <f t="shared" ref="DK5" si="235">AL5+AW5</f>
        <v>712.5</v>
      </c>
      <c r="DL5" s="147">
        <f t="shared" ref="DL5" si="236">AM5+AX5</f>
        <v>950</v>
      </c>
      <c r="DM5" s="147">
        <f t="shared" ref="DM5" si="237">AN5+AY5</f>
        <v>1425</v>
      </c>
      <c r="DN5" s="147">
        <f t="shared" ref="DN5" si="238">AO5+AZ5</f>
        <v>1900</v>
      </c>
      <c r="DO5" s="147">
        <f t="shared" ref="DO5" si="239">AP5+BA5</f>
        <v>2375</v>
      </c>
      <c r="DP5" s="147">
        <f t="shared" ref="DP5" si="240">AQ5+BB5</f>
        <v>2850</v>
      </c>
      <c r="DQ5" s="147">
        <f t="shared" ref="DQ5" si="241">C5+AG5+AR5</f>
        <v>774</v>
      </c>
      <c r="DR5" s="147">
        <f t="shared" ref="DR5" si="242">D5+AH5+AS5</f>
        <v>154.80000000000001</v>
      </c>
      <c r="DS5" s="147">
        <f t="shared" ref="DS5" si="243">I5+AI5+AT5</f>
        <v>193.5</v>
      </c>
      <c r="DT5" s="147">
        <f t="shared" ref="DT5" si="244">N5+AJ5+AU5</f>
        <v>134.55000000000001</v>
      </c>
      <c r="DU5" s="147">
        <f t="shared" ref="DU5" si="245">O5+AK5+AV5</f>
        <v>387</v>
      </c>
      <c r="DV5" s="147">
        <f t="shared" ref="DV5" si="246">P5+AL5+AW5</f>
        <v>1161</v>
      </c>
      <c r="DW5" s="147">
        <f t="shared" ref="DW5" si="247">Q5+AM5+AX5</f>
        <v>1548</v>
      </c>
      <c r="DX5" s="147">
        <f t="shared" ref="DX5" si="248">R5+AN5+AY5</f>
        <v>2322</v>
      </c>
      <c r="DY5" s="147">
        <f t="shared" ref="DY5" si="249">S5+AO5+AZ5</f>
        <v>3096</v>
      </c>
      <c r="DZ5" s="147">
        <f t="shared" ref="DZ5" si="250">T5+AP5+BA5</f>
        <v>3870</v>
      </c>
      <c r="EA5" s="147">
        <f t="shared" ref="EA5" si="251">U5+AQ5+BB5</f>
        <v>4644</v>
      </c>
      <c r="EB5" s="147">
        <f t="shared" ref="EB5" si="252">C5+V5+AG5</f>
        <v>837</v>
      </c>
      <c r="EC5" s="147">
        <f t="shared" ref="EC5" si="253">D5+W5+AH5</f>
        <v>167.4</v>
      </c>
      <c r="ED5" s="147">
        <f t="shared" ref="ED5" si="254">I5+X5+AI5</f>
        <v>209.25</v>
      </c>
      <c r="EE5" s="147">
        <f t="shared" ref="EE5" si="255">N5+Y5+AJ5</f>
        <v>134.55000000000001</v>
      </c>
      <c r="EF5" s="147">
        <f t="shared" ref="EF5" si="256">O5+Z5+AK5</f>
        <v>418.5</v>
      </c>
      <c r="EG5" s="147">
        <f t="shared" ref="EG5" si="257">P5+AA5+AL5</f>
        <v>1255.5</v>
      </c>
      <c r="EH5" s="147">
        <f t="shared" ref="EH5" si="258">Q5+AB5+AM5</f>
        <v>1674</v>
      </c>
      <c r="EI5" s="147">
        <f t="shared" ref="EI5" si="259">R5+AC5+AN5</f>
        <v>2511</v>
      </c>
      <c r="EJ5" s="147">
        <f t="shared" ref="EJ5" si="260">S5+AD5+AO5</f>
        <v>3348</v>
      </c>
      <c r="EK5" s="147">
        <f t="shared" ref="EK5" si="261">T5+AE5+AP5</f>
        <v>4185</v>
      </c>
      <c r="EL5" s="147">
        <f t="shared" ref="EL5" si="262">U5+AF5+AQ5</f>
        <v>5022</v>
      </c>
      <c r="EM5" s="147">
        <f t="shared" ref="EM5" si="263">C5+V5+AR5</f>
        <v>792</v>
      </c>
      <c r="EN5" s="147">
        <f t="shared" ref="EN5" si="264">D5+W5+AS5</f>
        <v>158.4</v>
      </c>
      <c r="EO5" s="147">
        <f t="shared" ref="EO5" si="265">I5+X5+AT5</f>
        <v>198</v>
      </c>
      <c r="EP5" s="147">
        <f t="shared" ref="EP5" si="266">N5+Y5+AU5</f>
        <v>134.55000000000001</v>
      </c>
      <c r="EQ5" s="147">
        <f t="shared" ref="EQ5" si="267">O5+Z5+AV5</f>
        <v>396</v>
      </c>
      <c r="ER5" s="147">
        <f t="shared" ref="ER5" si="268">P5+AA5+AW5</f>
        <v>1188</v>
      </c>
      <c r="ES5" s="147">
        <f t="shared" ref="ES5" si="269">Q5+AB5+AX5</f>
        <v>1584</v>
      </c>
      <c r="ET5" s="147">
        <f t="shared" ref="ET5" si="270">R5+AC5+AY5</f>
        <v>2376</v>
      </c>
      <c r="EU5" s="147">
        <f t="shared" ref="EU5" si="271">S5+AD5+AZ5</f>
        <v>3168</v>
      </c>
      <c r="EV5" s="147">
        <f t="shared" ref="EV5" si="272">T5+AE5+BA5</f>
        <v>3960</v>
      </c>
      <c r="EW5" s="147">
        <f t="shared" ref="EW5" si="273">U5+AF5+BB5</f>
        <v>4752</v>
      </c>
      <c r="EX5" s="147">
        <f t="shared" ref="EX5" si="274">V5+AG5+AR5</f>
        <v>753</v>
      </c>
      <c r="EY5" s="147">
        <f t="shared" ref="EY5" si="275">W5+AH5+AS5</f>
        <v>150.6</v>
      </c>
      <c r="EZ5" s="147">
        <f t="shared" ref="EZ5" si="276">X5+AI5+AT5</f>
        <v>188.25</v>
      </c>
      <c r="FA5" s="147">
        <f t="shared" ref="FA5" si="277">Y5+AJ5+AU5</f>
        <v>0</v>
      </c>
      <c r="FB5" s="147">
        <f t="shared" ref="FB5" si="278">Z5+AK5+AV5</f>
        <v>376.5</v>
      </c>
      <c r="FC5" s="147">
        <f t="shared" ref="FC5" si="279">AA5+AL5+AW5</f>
        <v>1129.5</v>
      </c>
      <c r="FD5" s="147">
        <f t="shared" ref="FD5" si="280">AB5+AM5+AX5</f>
        <v>1506</v>
      </c>
      <c r="FE5" s="147">
        <f t="shared" ref="FE5" si="281">AC5+AN5+AY5</f>
        <v>2259</v>
      </c>
      <c r="FF5" s="147">
        <f t="shared" ref="FF5" si="282">AD5+AO5+AZ5</f>
        <v>3012</v>
      </c>
      <c r="FG5" s="147">
        <f t="shared" ref="FG5" si="283">AE5+AP5+BA5</f>
        <v>3765</v>
      </c>
      <c r="FH5" s="147">
        <f t="shared" ref="FH5" si="284">AF5+AQ5+BB5</f>
        <v>4518</v>
      </c>
      <c r="FI5" s="147">
        <f t="shared" ref="FI5" si="285">C5+V5+AG5+AR5</f>
        <v>1052</v>
      </c>
      <c r="FJ5" s="147">
        <f t="shared" ref="FJ5" si="286">D5+W5+AH5+AS5</f>
        <v>210.4</v>
      </c>
      <c r="FK5" s="147">
        <f t="shared" ref="FK5" si="287">I5+X5+AI5+AT5</f>
        <v>263</v>
      </c>
      <c r="FL5" s="147">
        <f t="shared" ref="FL5" si="288">N5+Y5+AJ5+AU5</f>
        <v>134.55000000000001</v>
      </c>
      <c r="FM5" s="147">
        <f t="shared" ref="FM5" si="289">O5+Z5+AK5+AV5</f>
        <v>526</v>
      </c>
      <c r="FN5" s="147">
        <f t="shared" ref="FN5" si="290">P5+AA5+AL5+AW5</f>
        <v>1578</v>
      </c>
      <c r="FO5" s="147">
        <f t="shared" ref="FO5" si="291">Q5+AB5+AM5+AX5</f>
        <v>2104</v>
      </c>
      <c r="FP5" s="147">
        <f t="shared" ref="FP5" si="292">R5+AC5+AN5+AY5</f>
        <v>3156</v>
      </c>
      <c r="FQ5" s="147">
        <f t="shared" ref="FQ5" si="293">S5+AD5+AO5+AZ5</f>
        <v>4208</v>
      </c>
      <c r="FR5" s="147">
        <f t="shared" ref="FR5" si="294">T5+AE5+AP5+BA5</f>
        <v>5260</v>
      </c>
      <c r="FS5" s="147">
        <f t="shared" ref="FS5" si="295">U5+AF5+AQ5+BB5</f>
        <v>6312</v>
      </c>
      <c r="FT5" s="122">
        <f t="shared" ref="FT5:FT23" si="296">IF(ISERROR(VLOOKUP($B5,ibope,3,FALSE)),"0",VLOOKUP($B5,ibope,3,FALSE))</f>
        <v>14.12</v>
      </c>
      <c r="FU5" s="122" t="str">
        <f t="shared" si="126"/>
        <v/>
      </c>
      <c r="FV5" s="122" t="str">
        <f t="shared" si="127"/>
        <v/>
      </c>
      <c r="FW5" s="122" t="str">
        <f t="shared" si="128"/>
        <v/>
      </c>
      <c r="FX5" s="122" t="str">
        <f>IF(ISERROR(FT5+FU5),"",FT5+FU5)</f>
        <v/>
      </c>
      <c r="FY5" s="122" t="str">
        <f>IF(ISERROR(FT5+FV5),"",FT5+FV5)</f>
        <v/>
      </c>
      <c r="FZ5" s="122" t="str">
        <f>IF(ISERROR(FT5+FW5),"",FT5+FW5)</f>
        <v/>
      </c>
      <c r="GA5" s="122" t="str">
        <f>IF(ISERROR(FU5+FV5),"",FU5+FV5)</f>
        <v/>
      </c>
      <c r="GB5" s="122" t="str">
        <f>IF(ISERROR(FU5+FW5),"",FU5+FW5)</f>
        <v/>
      </c>
      <c r="GC5" s="122" t="str">
        <f>IF(ISERROR(FV5+FW5),"",FV5+FW5)</f>
        <v/>
      </c>
      <c r="GD5" s="122" t="str">
        <f>IF(ISERROR(FT5+FV5+FW5),"",FT5+FV5+FW5)</f>
        <v/>
      </c>
      <c r="GE5" s="122" t="str">
        <f>IF(ISERROR(FT5+FV5+FU5),"",FT5+FV5+FU5)</f>
        <v/>
      </c>
      <c r="GF5" s="122" t="str">
        <f>IF(ISERROR(FT5+FU5+FW5),"",FT5+FU5+FW5)</f>
        <v/>
      </c>
      <c r="GG5" s="122" t="str">
        <f>IF(ISERROR(FV5+FW5+FU5),"",FV5+FW5+FU5)</f>
        <v/>
      </c>
      <c r="GH5" s="122">
        <f>SUM(FT5:FW5)</f>
        <v>14.12</v>
      </c>
      <c r="GI5" s="124">
        <f t="shared" si="129"/>
        <v>129542.15680000001</v>
      </c>
      <c r="GJ5" s="124" t="str">
        <f t="shared" si="130"/>
        <v/>
      </c>
      <c r="GK5" s="124" t="str">
        <f t="shared" si="131"/>
        <v/>
      </c>
      <c r="GL5" s="124" t="str">
        <f t="shared" si="132"/>
        <v/>
      </c>
      <c r="GM5" s="125" t="str">
        <f>IF(ISERROR(GI5+GJ5),"",GI5+GJ5)</f>
        <v/>
      </c>
      <c r="GN5" s="125" t="str">
        <f>IF(ISERROR(GI5+GK5),"",GI5+GK5)</f>
        <v/>
      </c>
      <c r="GO5" s="125" t="str">
        <f>IF(ISERROR(GI5+GL5),"",GI5+GL5)</f>
        <v/>
      </c>
      <c r="GP5" s="125" t="str">
        <f>IF(ISERROR(GJ5+GK5),"",GJ5+GK5)</f>
        <v/>
      </c>
      <c r="GQ5" s="125" t="str">
        <f>IF(ISERROR(GJ5+GL5),"",GJ5+GL5)</f>
        <v/>
      </c>
      <c r="GR5" s="125" t="str">
        <f>IF(ISERROR(GK5+GL5),"",GK5+GL5)</f>
        <v/>
      </c>
      <c r="GS5" s="125" t="str">
        <f>IF(ISERROR(GI5+GK5+GL5),"",GI5+GK5+GL5)</f>
        <v/>
      </c>
      <c r="GT5" s="125" t="str">
        <f>IF(ISERROR(GI5+GK5+GJ5),"",GI5+GK5+GJ5)</f>
        <v/>
      </c>
      <c r="GU5" s="125" t="str">
        <f>IF(ISERROR(GI5+GJ5+GL5),"",GI5+GJ5+GL5)</f>
        <v/>
      </c>
      <c r="GV5" s="125" t="str">
        <f>IF(ISERROR(GK5+GL5+GJ5),"",GK5+GL5+GJ5)</f>
        <v/>
      </c>
      <c r="GW5" s="125">
        <f>SUM(GI5:GL5)</f>
        <v>129542.15680000001</v>
      </c>
      <c r="GX5" s="145"/>
      <c r="GY5" s="145">
        <v>1</v>
      </c>
      <c r="GZ5" s="145">
        <v>1</v>
      </c>
      <c r="HA5" s="145">
        <v>1</v>
      </c>
      <c r="HB5" s="145">
        <v>1</v>
      </c>
      <c r="HC5" s="145">
        <v>1</v>
      </c>
      <c r="HD5" s="145"/>
      <c r="HF5" s="37"/>
      <c r="HG5" s="37"/>
    </row>
    <row r="6" spans="1:249" x14ac:dyDescent="0.2">
      <c r="A6" s="287" t="s">
        <v>96</v>
      </c>
      <c r="B6" s="288" t="s">
        <v>97</v>
      </c>
      <c r="C6" s="369">
        <v>522</v>
      </c>
      <c r="D6" s="167">
        <f t="shared" si="133"/>
        <v>104.4</v>
      </c>
      <c r="E6" s="167">
        <f t="shared" si="134"/>
        <v>130.5</v>
      </c>
      <c r="F6" s="167">
        <f t="shared" si="135"/>
        <v>195.75</v>
      </c>
      <c r="G6" s="167">
        <f t="shared" si="136"/>
        <v>104.4</v>
      </c>
      <c r="H6" s="167">
        <f t="shared" si="137"/>
        <v>130.5</v>
      </c>
      <c r="I6" s="167">
        <f t="shared" si="138"/>
        <v>130.5</v>
      </c>
      <c r="J6" s="167">
        <f t="shared" si="139"/>
        <v>130.5</v>
      </c>
      <c r="K6" s="167">
        <f t="shared" si="140"/>
        <v>195.75</v>
      </c>
      <c r="L6" s="167">
        <f t="shared" si="141"/>
        <v>104.4</v>
      </c>
      <c r="M6" s="167">
        <f t="shared" si="142"/>
        <v>130.5</v>
      </c>
      <c r="N6" s="147">
        <f t="shared" si="143"/>
        <v>234.9</v>
      </c>
      <c r="O6" s="94">
        <f t="shared" si="144"/>
        <v>261</v>
      </c>
      <c r="P6" s="94">
        <f t="shared" si="145"/>
        <v>783</v>
      </c>
      <c r="Q6" s="94">
        <f t="shared" si="146"/>
        <v>1044</v>
      </c>
      <c r="R6" s="94">
        <f t="shared" si="147"/>
        <v>1566</v>
      </c>
      <c r="S6" s="94">
        <f t="shared" si="148"/>
        <v>2088</v>
      </c>
      <c r="T6" s="94">
        <f t="shared" si="149"/>
        <v>2610</v>
      </c>
      <c r="U6" s="94">
        <f t="shared" si="150"/>
        <v>3132</v>
      </c>
      <c r="V6" s="200">
        <v>400</v>
      </c>
      <c r="W6" s="93">
        <f t="shared" ref="W6:W53" si="297">V6*0.2</f>
        <v>80</v>
      </c>
      <c r="X6" s="93">
        <f t="shared" ref="X6:X53" si="298">V6*0.25</f>
        <v>100</v>
      </c>
      <c r="Y6" s="147"/>
      <c r="Z6" s="94">
        <f t="shared" ref="Z6:Z47" si="299">V6*0.5</f>
        <v>200</v>
      </c>
      <c r="AA6" s="94">
        <f t="shared" ref="AA6:AA53" si="300">V6*1.5</f>
        <v>600</v>
      </c>
      <c r="AB6" s="94">
        <f t="shared" ref="AB6:AB56" si="301">V6*2</f>
        <v>800</v>
      </c>
      <c r="AC6" s="94">
        <f t="shared" ref="AC6:AC53" si="302">V6*3</f>
        <v>1200</v>
      </c>
      <c r="AD6" s="94">
        <f t="shared" ref="AD6:AD53" si="303">V6*4</f>
        <v>1600</v>
      </c>
      <c r="AE6" s="94">
        <f t="shared" ref="AE6:AE53" si="304">V6*5</f>
        <v>2000</v>
      </c>
      <c r="AF6" s="94">
        <f t="shared" ref="AF6:AF53" si="305">V6*6</f>
        <v>2400</v>
      </c>
      <c r="AG6" s="200">
        <v>363</v>
      </c>
      <c r="AH6" s="93">
        <f t="shared" ref="AH6:AH53" si="306">AG6*0.2</f>
        <v>72.600000000000009</v>
      </c>
      <c r="AI6" s="93">
        <f t="shared" ref="AI6:AI53" si="307">AG6*0.25</f>
        <v>90.75</v>
      </c>
      <c r="AJ6" s="147"/>
      <c r="AK6" s="94">
        <f t="shared" ref="AK6:AK47" si="308">AG6*0.5</f>
        <v>181.5</v>
      </c>
      <c r="AL6" s="94">
        <f t="shared" si="3"/>
        <v>544.5</v>
      </c>
      <c r="AM6" s="94">
        <f t="shared" si="4"/>
        <v>726</v>
      </c>
      <c r="AN6" s="94">
        <f t="shared" si="5"/>
        <v>1089</v>
      </c>
      <c r="AO6" s="94">
        <f t="shared" si="6"/>
        <v>1452</v>
      </c>
      <c r="AP6" s="94">
        <f t="shared" si="7"/>
        <v>1815</v>
      </c>
      <c r="AQ6" s="94">
        <f t="shared" si="8"/>
        <v>2178</v>
      </c>
      <c r="AR6" s="200">
        <v>283</v>
      </c>
      <c r="AS6" s="93">
        <f t="shared" ref="AS6:AS53" si="309">AR6*0.2</f>
        <v>56.6</v>
      </c>
      <c r="AT6" s="93">
        <f t="shared" ref="AT6:AT53" si="310">AR6*0.25</f>
        <v>70.75</v>
      </c>
      <c r="AU6" s="147"/>
      <c r="AV6" s="94">
        <f t="shared" ref="AV6:AV47" si="311">AR6*0.5</f>
        <v>141.5</v>
      </c>
      <c r="AW6" s="94">
        <f t="shared" si="10"/>
        <v>424.5</v>
      </c>
      <c r="AX6" s="94">
        <f t="shared" si="11"/>
        <v>566</v>
      </c>
      <c r="AY6" s="94">
        <f t="shared" si="12"/>
        <v>849</v>
      </c>
      <c r="AZ6" s="94">
        <f t="shared" si="13"/>
        <v>1132</v>
      </c>
      <c r="BA6" s="94">
        <f t="shared" si="14"/>
        <v>1415</v>
      </c>
      <c r="BB6" s="94">
        <f t="shared" si="15"/>
        <v>1698</v>
      </c>
      <c r="BC6" s="147">
        <f t="shared" ref="BC6:BC8" si="312">C6+V6</f>
        <v>922</v>
      </c>
      <c r="BD6" s="147">
        <f t="shared" ref="BD6:BD8" si="313">D6+W6</f>
        <v>184.4</v>
      </c>
      <c r="BE6" s="147">
        <f t="shared" si="16"/>
        <v>230.5</v>
      </c>
      <c r="BF6" s="147">
        <f t="shared" si="17"/>
        <v>234.9</v>
      </c>
      <c r="BG6" s="147">
        <f t="shared" si="18"/>
        <v>461</v>
      </c>
      <c r="BH6" s="147">
        <f t="shared" si="19"/>
        <v>1383</v>
      </c>
      <c r="BI6" s="147">
        <f t="shared" si="20"/>
        <v>1844</v>
      </c>
      <c r="BJ6" s="147">
        <f t="shared" si="21"/>
        <v>2766</v>
      </c>
      <c r="BK6" s="147">
        <f t="shared" si="22"/>
        <v>3688</v>
      </c>
      <c r="BL6" s="147">
        <f t="shared" si="23"/>
        <v>4610</v>
      </c>
      <c r="BM6" s="147">
        <f t="shared" si="24"/>
        <v>5532</v>
      </c>
      <c r="BN6" s="147">
        <f t="shared" ref="BN6:BN8" si="314">C6+AG6</f>
        <v>885</v>
      </c>
      <c r="BO6" s="147">
        <f t="shared" si="25"/>
        <v>177</v>
      </c>
      <c r="BP6" s="147">
        <f t="shared" si="26"/>
        <v>221.25</v>
      </c>
      <c r="BQ6" s="147">
        <f t="shared" ref="BQ6:BQ8" si="315">N6+AJ6</f>
        <v>234.9</v>
      </c>
      <c r="BR6" s="147">
        <f t="shared" si="27"/>
        <v>442.5</v>
      </c>
      <c r="BS6" s="147">
        <f t="shared" si="28"/>
        <v>1327.5</v>
      </c>
      <c r="BT6" s="147">
        <f t="shared" si="29"/>
        <v>1770</v>
      </c>
      <c r="BU6" s="147">
        <f t="shared" si="30"/>
        <v>2655</v>
      </c>
      <c r="BV6" s="147">
        <f t="shared" si="31"/>
        <v>3540</v>
      </c>
      <c r="BW6" s="147">
        <f t="shared" si="32"/>
        <v>4425</v>
      </c>
      <c r="BX6" s="147">
        <f t="shared" si="33"/>
        <v>5310</v>
      </c>
      <c r="BY6" s="147">
        <f t="shared" si="34"/>
        <v>805</v>
      </c>
      <c r="BZ6" s="147">
        <f t="shared" si="35"/>
        <v>161</v>
      </c>
      <c r="CA6" s="147">
        <f t="shared" si="36"/>
        <v>201.25</v>
      </c>
      <c r="CB6" s="147">
        <f t="shared" si="37"/>
        <v>234.9</v>
      </c>
      <c r="CC6" s="147">
        <f t="shared" si="38"/>
        <v>402.5</v>
      </c>
      <c r="CD6" s="147">
        <f t="shared" si="39"/>
        <v>1207.5</v>
      </c>
      <c r="CE6" s="147">
        <f t="shared" si="40"/>
        <v>1610</v>
      </c>
      <c r="CF6" s="147">
        <f t="shared" si="41"/>
        <v>2415</v>
      </c>
      <c r="CG6" s="147">
        <f t="shared" si="42"/>
        <v>3220</v>
      </c>
      <c r="CH6" s="147">
        <f t="shared" si="43"/>
        <v>4025</v>
      </c>
      <c r="CI6" s="147">
        <f t="shared" si="44"/>
        <v>4830</v>
      </c>
      <c r="CJ6" s="147">
        <f t="shared" si="45"/>
        <v>763</v>
      </c>
      <c r="CK6" s="147">
        <f t="shared" si="46"/>
        <v>152.60000000000002</v>
      </c>
      <c r="CL6" s="147">
        <f t="shared" si="47"/>
        <v>190.75</v>
      </c>
      <c r="CM6" s="147">
        <f t="shared" si="48"/>
        <v>0</v>
      </c>
      <c r="CN6" s="147">
        <f t="shared" si="49"/>
        <v>381.5</v>
      </c>
      <c r="CO6" s="147">
        <f t="shared" si="50"/>
        <v>1144.5</v>
      </c>
      <c r="CP6" s="147">
        <f t="shared" si="51"/>
        <v>1526</v>
      </c>
      <c r="CQ6" s="147">
        <f t="shared" si="52"/>
        <v>2289</v>
      </c>
      <c r="CR6" s="147">
        <f t="shared" si="53"/>
        <v>3052</v>
      </c>
      <c r="CS6" s="147">
        <f t="shared" si="54"/>
        <v>3815</v>
      </c>
      <c r="CT6" s="147">
        <f t="shared" si="55"/>
        <v>4578</v>
      </c>
      <c r="CU6" s="147">
        <f t="shared" ref="CU6:CU8" si="316">V6+AR6</f>
        <v>683</v>
      </c>
      <c r="CV6" s="147">
        <f t="shared" si="56"/>
        <v>136.6</v>
      </c>
      <c r="CW6" s="147">
        <f t="shared" si="57"/>
        <v>170.75</v>
      </c>
      <c r="CX6" s="147">
        <f t="shared" si="58"/>
        <v>0</v>
      </c>
      <c r="CY6" s="147">
        <f t="shared" si="59"/>
        <v>341.5</v>
      </c>
      <c r="CZ6" s="147">
        <f t="shared" si="60"/>
        <v>1024.5</v>
      </c>
      <c r="DA6" s="147">
        <f t="shared" si="61"/>
        <v>1366</v>
      </c>
      <c r="DB6" s="147">
        <f t="shared" si="62"/>
        <v>2049</v>
      </c>
      <c r="DC6" s="147">
        <f t="shared" si="63"/>
        <v>2732</v>
      </c>
      <c r="DD6" s="147">
        <f t="shared" si="64"/>
        <v>3415</v>
      </c>
      <c r="DE6" s="147">
        <f t="shared" si="65"/>
        <v>4098</v>
      </c>
      <c r="DF6" s="147">
        <f t="shared" ref="DF6:DF8" si="317">AG6+AR6</f>
        <v>646</v>
      </c>
      <c r="DG6" s="147">
        <f t="shared" si="66"/>
        <v>129.20000000000002</v>
      </c>
      <c r="DH6" s="147">
        <f t="shared" si="67"/>
        <v>161.5</v>
      </c>
      <c r="DI6" s="147">
        <f t="shared" si="68"/>
        <v>0</v>
      </c>
      <c r="DJ6" s="147">
        <f t="shared" si="69"/>
        <v>323</v>
      </c>
      <c r="DK6" s="147">
        <f t="shared" si="70"/>
        <v>969</v>
      </c>
      <c r="DL6" s="147">
        <f t="shared" si="71"/>
        <v>1292</v>
      </c>
      <c r="DM6" s="147">
        <f t="shared" si="72"/>
        <v>1938</v>
      </c>
      <c r="DN6" s="147">
        <f t="shared" si="73"/>
        <v>2584</v>
      </c>
      <c r="DO6" s="147">
        <f t="shared" si="74"/>
        <v>3230</v>
      </c>
      <c r="DP6" s="147">
        <f t="shared" si="75"/>
        <v>3876</v>
      </c>
      <c r="DQ6" s="147">
        <f t="shared" ref="DQ6:DQ8" si="318">C6+AG6+AR6</f>
        <v>1168</v>
      </c>
      <c r="DR6" s="147">
        <f t="shared" si="76"/>
        <v>233.6</v>
      </c>
      <c r="DS6" s="147">
        <f t="shared" si="77"/>
        <v>292</v>
      </c>
      <c r="DT6" s="147">
        <f t="shared" si="78"/>
        <v>234.9</v>
      </c>
      <c r="DU6" s="147">
        <f t="shared" si="79"/>
        <v>584</v>
      </c>
      <c r="DV6" s="147">
        <f t="shared" si="80"/>
        <v>1752</v>
      </c>
      <c r="DW6" s="147">
        <f t="shared" si="81"/>
        <v>2336</v>
      </c>
      <c r="DX6" s="147">
        <f t="shared" si="82"/>
        <v>3504</v>
      </c>
      <c r="DY6" s="147">
        <f t="shared" si="83"/>
        <v>4672</v>
      </c>
      <c r="DZ6" s="147">
        <f t="shared" si="84"/>
        <v>5840</v>
      </c>
      <c r="EA6" s="147">
        <f t="shared" si="85"/>
        <v>7008</v>
      </c>
      <c r="EB6" s="147">
        <f t="shared" ref="EB6:EB8" si="319">C6+V6+AG6</f>
        <v>1285</v>
      </c>
      <c r="EC6" s="147">
        <f t="shared" si="86"/>
        <v>257</v>
      </c>
      <c r="ED6" s="147">
        <f t="shared" si="87"/>
        <v>321.25</v>
      </c>
      <c r="EE6" s="147">
        <f t="shared" si="88"/>
        <v>234.9</v>
      </c>
      <c r="EF6" s="147">
        <f t="shared" si="89"/>
        <v>642.5</v>
      </c>
      <c r="EG6" s="147">
        <f t="shared" si="90"/>
        <v>1927.5</v>
      </c>
      <c r="EH6" s="147">
        <f t="shared" si="91"/>
        <v>2570</v>
      </c>
      <c r="EI6" s="147">
        <f t="shared" si="92"/>
        <v>3855</v>
      </c>
      <c r="EJ6" s="147">
        <f t="shared" si="93"/>
        <v>5140</v>
      </c>
      <c r="EK6" s="147">
        <f t="shared" si="94"/>
        <v>6425</v>
      </c>
      <c r="EL6" s="147">
        <f t="shared" si="95"/>
        <v>7710</v>
      </c>
      <c r="EM6" s="147">
        <f t="shared" ref="EM6:EM8" si="320">C6+V6+AR6</f>
        <v>1205</v>
      </c>
      <c r="EN6" s="147">
        <f t="shared" si="96"/>
        <v>241</v>
      </c>
      <c r="EO6" s="147">
        <f t="shared" si="97"/>
        <v>301.25</v>
      </c>
      <c r="EP6" s="147">
        <f t="shared" si="98"/>
        <v>234.9</v>
      </c>
      <c r="EQ6" s="147">
        <f t="shared" si="99"/>
        <v>602.5</v>
      </c>
      <c r="ER6" s="147">
        <f t="shared" si="100"/>
        <v>1807.5</v>
      </c>
      <c r="ES6" s="147">
        <f t="shared" si="101"/>
        <v>2410</v>
      </c>
      <c r="ET6" s="147">
        <f t="shared" si="102"/>
        <v>3615</v>
      </c>
      <c r="EU6" s="147">
        <f t="shared" si="103"/>
        <v>4820</v>
      </c>
      <c r="EV6" s="147">
        <f t="shared" si="104"/>
        <v>6025</v>
      </c>
      <c r="EW6" s="147">
        <f t="shared" si="105"/>
        <v>7230</v>
      </c>
      <c r="EX6" s="147">
        <f t="shared" ref="EX6:EX8" si="321">V6+AG6+AR6</f>
        <v>1046</v>
      </c>
      <c r="EY6" s="147">
        <f t="shared" si="106"/>
        <v>209.20000000000002</v>
      </c>
      <c r="EZ6" s="147">
        <f t="shared" si="107"/>
        <v>261.5</v>
      </c>
      <c r="FA6" s="147">
        <f t="shared" si="108"/>
        <v>0</v>
      </c>
      <c r="FB6" s="147">
        <f t="shared" si="109"/>
        <v>523</v>
      </c>
      <c r="FC6" s="147">
        <f t="shared" si="110"/>
        <v>1569</v>
      </c>
      <c r="FD6" s="147">
        <f t="shared" si="111"/>
        <v>2092</v>
      </c>
      <c r="FE6" s="147">
        <f t="shared" si="112"/>
        <v>3138</v>
      </c>
      <c r="FF6" s="147">
        <f t="shared" si="113"/>
        <v>4184</v>
      </c>
      <c r="FG6" s="147">
        <f t="shared" si="114"/>
        <v>5230</v>
      </c>
      <c r="FH6" s="147">
        <f t="shared" si="115"/>
        <v>6276</v>
      </c>
      <c r="FI6" s="147">
        <f t="shared" ref="FI6:FI8" si="322">C6+V6+AG6+AR6</f>
        <v>1568</v>
      </c>
      <c r="FJ6" s="147">
        <f t="shared" si="116"/>
        <v>313.60000000000002</v>
      </c>
      <c r="FK6" s="147">
        <f t="shared" si="117"/>
        <v>392</v>
      </c>
      <c r="FL6" s="147">
        <f t="shared" si="118"/>
        <v>234.9</v>
      </c>
      <c r="FM6" s="147">
        <f t="shared" si="119"/>
        <v>784</v>
      </c>
      <c r="FN6" s="147">
        <f t="shared" si="120"/>
        <v>2352</v>
      </c>
      <c r="FO6" s="147">
        <f t="shared" si="121"/>
        <v>3136</v>
      </c>
      <c r="FP6" s="147">
        <f t="shared" si="122"/>
        <v>4704</v>
      </c>
      <c r="FQ6" s="147">
        <f t="shared" si="123"/>
        <v>6272</v>
      </c>
      <c r="FR6" s="147">
        <f t="shared" si="124"/>
        <v>7840</v>
      </c>
      <c r="FS6" s="147">
        <f t="shared" si="125"/>
        <v>9408</v>
      </c>
      <c r="FT6" s="122">
        <f>IF(ISERROR(VLOOKUP($B6,ibope,3,FALSE)),"0",VLOOKUP($B6,ibope,3,FALSE))</f>
        <v>12.03</v>
      </c>
      <c r="FU6" s="122" t="str">
        <f t="shared" si="126"/>
        <v/>
      </c>
      <c r="FV6" s="122" t="str">
        <f t="shared" si="127"/>
        <v/>
      </c>
      <c r="FW6" s="122" t="str">
        <f t="shared" si="128"/>
        <v/>
      </c>
      <c r="FX6" s="122" t="str">
        <f t="shared" ref="FX6:FX53" si="323">IF(ISERROR(FT6+FU6),"",FT6+FU6)</f>
        <v/>
      </c>
      <c r="FY6" s="122" t="str">
        <f t="shared" ref="FY6:FY53" si="324">IF(ISERROR(FT6+FV6),"",FT6+FV6)</f>
        <v/>
      </c>
      <c r="FZ6" s="122" t="str">
        <f t="shared" ref="FZ6:FZ53" si="325">IF(ISERROR(FT6+FW6),"",FT6+FW6)</f>
        <v/>
      </c>
      <c r="GA6" s="122" t="str">
        <f t="shared" ref="GA6:GA53" si="326">IF(ISERROR(FU6+FV6),"",FU6+FV6)</f>
        <v/>
      </c>
      <c r="GB6" s="122" t="str">
        <f t="shared" ref="GB6:GB53" si="327">IF(ISERROR(FU6+FW6),"",FU6+FW6)</f>
        <v/>
      </c>
      <c r="GC6" s="122" t="str">
        <f t="shared" ref="GC6:GC53" si="328">IF(ISERROR(FV6+FW6),"",FV6+FW6)</f>
        <v/>
      </c>
      <c r="GD6" s="122" t="str">
        <f t="shared" ref="GD6:GD53" si="329">IF(ISERROR(FT6+FV6+FW6),"",FT6+FV6+FW6)</f>
        <v/>
      </c>
      <c r="GE6" s="122" t="str">
        <f t="shared" ref="GE6:GE53" si="330">IF(ISERROR(FT6+FV6+FU6),"",FT6+FV6+FU6)</f>
        <v/>
      </c>
      <c r="GF6" s="122" t="str">
        <f t="shared" ref="GF6:GF53" si="331">IF(ISERROR(FT6+FU6+FW6),"",FT6+FU6+FW6)</f>
        <v/>
      </c>
      <c r="GG6" s="122" t="str">
        <f t="shared" ref="GG6:GG53" si="332">IF(ISERROR(FV6+FW6+FU6),"",FV6+FW6+FU6)</f>
        <v/>
      </c>
      <c r="GH6" s="122">
        <f t="shared" ref="GH6:GH53" si="333">SUM(FT6:FW6)</f>
        <v>12.03</v>
      </c>
      <c r="GI6" s="124">
        <f t="shared" si="129"/>
        <v>96867.46100000001</v>
      </c>
      <c r="GJ6" s="124" t="str">
        <f t="shared" si="130"/>
        <v/>
      </c>
      <c r="GK6" s="124" t="str">
        <f t="shared" si="131"/>
        <v/>
      </c>
      <c r="GL6" s="124" t="str">
        <f t="shared" si="132"/>
        <v/>
      </c>
      <c r="GM6" s="125" t="str">
        <f t="shared" ref="GM6:GM53" si="334">IF(ISERROR(GI6+GJ6),"",GI6+GJ6)</f>
        <v/>
      </c>
      <c r="GN6" s="125" t="str">
        <f t="shared" ref="GN6:GN53" si="335">IF(ISERROR(GI6+GK6),"",GI6+GK6)</f>
        <v/>
      </c>
      <c r="GO6" s="125" t="str">
        <f t="shared" ref="GO6:GO53" si="336">IF(ISERROR(GI6+GL6),"",GI6+GL6)</f>
        <v/>
      </c>
      <c r="GP6" s="125" t="str">
        <f t="shared" ref="GP6:GP53" si="337">IF(ISERROR(GJ6+GK6),"",GJ6+GK6)</f>
        <v/>
      </c>
      <c r="GQ6" s="125" t="str">
        <f t="shared" ref="GQ6:GQ53" si="338">IF(ISERROR(GJ6+GL6),"",GJ6+GL6)</f>
        <v/>
      </c>
      <c r="GR6" s="125" t="str">
        <f t="shared" ref="GR6:GR53" si="339">IF(ISERROR(GK6+GL6),"",GK6+GL6)</f>
        <v/>
      </c>
      <c r="GS6" s="125" t="str">
        <f t="shared" ref="GS6:GS53" si="340">IF(ISERROR(GI6+GK6+GL6),"",GI6+GK6+GL6)</f>
        <v/>
      </c>
      <c r="GT6" s="125" t="str">
        <f t="shared" ref="GT6:GT53" si="341">IF(ISERROR(GI6+GK6+GJ6),"",GI6+GK6+GJ6)</f>
        <v/>
      </c>
      <c r="GU6" s="125" t="str">
        <f t="shared" ref="GU6:GU53" si="342">IF(ISERROR(GI6+GJ6+GL6),"",GI6+GJ6+GL6)</f>
        <v/>
      </c>
      <c r="GV6" s="125" t="str">
        <f t="shared" ref="GV6:GV53" si="343">IF(ISERROR(GK6+GL6+GJ6),"",GK6+GL6+GJ6)</f>
        <v/>
      </c>
      <c r="GW6" s="125">
        <f t="shared" ref="GW6:GW53" si="344">SUM(GI6:GL6)</f>
        <v>96867.46100000001</v>
      </c>
      <c r="GX6" s="145"/>
      <c r="GY6" s="145">
        <v>1</v>
      </c>
      <c r="GZ6" s="145">
        <v>1</v>
      </c>
      <c r="HA6" s="145">
        <v>1</v>
      </c>
      <c r="HB6" s="145">
        <v>1</v>
      </c>
      <c r="HC6" s="145">
        <v>1</v>
      </c>
      <c r="HD6" s="145"/>
      <c r="HF6" s="37"/>
      <c r="HG6" s="37"/>
    </row>
    <row r="7" spans="1:249" x14ac:dyDescent="0.2">
      <c r="A7" s="287" t="s">
        <v>98</v>
      </c>
      <c r="B7" s="288" t="s">
        <v>178</v>
      </c>
      <c r="C7" s="369">
        <v>513</v>
      </c>
      <c r="D7" s="167">
        <f t="shared" si="133"/>
        <v>102.60000000000001</v>
      </c>
      <c r="E7" s="167">
        <f t="shared" si="134"/>
        <v>128.25</v>
      </c>
      <c r="F7" s="167">
        <f t="shared" si="135"/>
        <v>192.375</v>
      </c>
      <c r="G7" s="167">
        <f t="shared" si="136"/>
        <v>102.60000000000001</v>
      </c>
      <c r="H7" s="167">
        <f t="shared" si="137"/>
        <v>128.25</v>
      </c>
      <c r="I7" s="167">
        <f t="shared" si="138"/>
        <v>128.25</v>
      </c>
      <c r="J7" s="167">
        <f t="shared" si="139"/>
        <v>128.25</v>
      </c>
      <c r="K7" s="167">
        <f t="shared" si="140"/>
        <v>192.375</v>
      </c>
      <c r="L7" s="167">
        <f t="shared" si="141"/>
        <v>102.60000000000001</v>
      </c>
      <c r="M7" s="167">
        <f t="shared" si="142"/>
        <v>128.25</v>
      </c>
      <c r="N7" s="147">
        <f t="shared" si="143"/>
        <v>230.85</v>
      </c>
      <c r="O7" s="94">
        <f t="shared" si="144"/>
        <v>256.5</v>
      </c>
      <c r="P7" s="94">
        <f t="shared" si="145"/>
        <v>769.5</v>
      </c>
      <c r="Q7" s="94">
        <f t="shared" si="146"/>
        <v>1026</v>
      </c>
      <c r="R7" s="94">
        <f t="shared" si="147"/>
        <v>1539</v>
      </c>
      <c r="S7" s="94">
        <f t="shared" si="148"/>
        <v>2052</v>
      </c>
      <c r="T7" s="94">
        <f t="shared" si="149"/>
        <v>2565</v>
      </c>
      <c r="U7" s="94">
        <f t="shared" si="150"/>
        <v>3078</v>
      </c>
      <c r="V7" s="200">
        <v>346</v>
      </c>
      <c r="W7" s="93">
        <f t="shared" si="297"/>
        <v>69.2</v>
      </c>
      <c r="X7" s="93">
        <f t="shared" si="298"/>
        <v>86.5</v>
      </c>
      <c r="Y7" s="147"/>
      <c r="Z7" s="94">
        <f t="shared" si="299"/>
        <v>173</v>
      </c>
      <c r="AA7" s="94">
        <f t="shared" si="300"/>
        <v>519</v>
      </c>
      <c r="AB7" s="94">
        <f t="shared" si="301"/>
        <v>692</v>
      </c>
      <c r="AC7" s="94">
        <f t="shared" si="302"/>
        <v>1038</v>
      </c>
      <c r="AD7" s="94">
        <f t="shared" si="303"/>
        <v>1384</v>
      </c>
      <c r="AE7" s="94">
        <f t="shared" si="304"/>
        <v>1730</v>
      </c>
      <c r="AF7" s="94">
        <f t="shared" si="305"/>
        <v>2076</v>
      </c>
      <c r="AG7" s="200">
        <v>266</v>
      </c>
      <c r="AH7" s="93">
        <f t="shared" si="306"/>
        <v>53.2</v>
      </c>
      <c r="AI7" s="93">
        <f t="shared" si="307"/>
        <v>66.5</v>
      </c>
      <c r="AJ7" s="147"/>
      <c r="AK7" s="94">
        <f t="shared" si="308"/>
        <v>133</v>
      </c>
      <c r="AL7" s="94">
        <f t="shared" si="3"/>
        <v>399</v>
      </c>
      <c r="AM7" s="94">
        <f t="shared" si="4"/>
        <v>532</v>
      </c>
      <c r="AN7" s="94">
        <f t="shared" si="5"/>
        <v>798</v>
      </c>
      <c r="AO7" s="94">
        <f t="shared" si="6"/>
        <v>1064</v>
      </c>
      <c r="AP7" s="94">
        <f t="shared" si="7"/>
        <v>1330</v>
      </c>
      <c r="AQ7" s="94">
        <f t="shared" si="8"/>
        <v>1596</v>
      </c>
      <c r="AR7" s="200">
        <v>194</v>
      </c>
      <c r="AS7" s="93">
        <f t="shared" si="309"/>
        <v>38.800000000000004</v>
      </c>
      <c r="AT7" s="93">
        <f t="shared" si="310"/>
        <v>48.5</v>
      </c>
      <c r="AU7" s="147"/>
      <c r="AV7" s="94">
        <f t="shared" si="311"/>
        <v>97</v>
      </c>
      <c r="AW7" s="94">
        <f t="shared" si="10"/>
        <v>291</v>
      </c>
      <c r="AX7" s="94">
        <f t="shared" si="11"/>
        <v>388</v>
      </c>
      <c r="AY7" s="94">
        <f t="shared" si="12"/>
        <v>582</v>
      </c>
      <c r="AZ7" s="94">
        <f t="shared" si="13"/>
        <v>776</v>
      </c>
      <c r="BA7" s="94">
        <f t="shared" si="14"/>
        <v>970</v>
      </c>
      <c r="BB7" s="94">
        <f t="shared" si="15"/>
        <v>1164</v>
      </c>
      <c r="BC7" s="147">
        <f t="shared" si="312"/>
        <v>859</v>
      </c>
      <c r="BD7" s="147">
        <f t="shared" si="313"/>
        <v>171.8</v>
      </c>
      <c r="BE7" s="147">
        <f t="shared" si="16"/>
        <v>214.75</v>
      </c>
      <c r="BF7" s="147">
        <f t="shared" si="17"/>
        <v>230.85</v>
      </c>
      <c r="BG7" s="147">
        <f t="shared" si="18"/>
        <v>429.5</v>
      </c>
      <c r="BH7" s="147">
        <f t="shared" si="19"/>
        <v>1288.5</v>
      </c>
      <c r="BI7" s="147">
        <f t="shared" si="20"/>
        <v>1718</v>
      </c>
      <c r="BJ7" s="147">
        <f t="shared" si="21"/>
        <v>2577</v>
      </c>
      <c r="BK7" s="147">
        <f t="shared" si="22"/>
        <v>3436</v>
      </c>
      <c r="BL7" s="147">
        <f t="shared" si="23"/>
        <v>4295</v>
      </c>
      <c r="BM7" s="147">
        <f t="shared" si="24"/>
        <v>5154</v>
      </c>
      <c r="BN7" s="147">
        <f t="shared" si="314"/>
        <v>779</v>
      </c>
      <c r="BO7" s="147">
        <f t="shared" si="25"/>
        <v>155.80000000000001</v>
      </c>
      <c r="BP7" s="147">
        <f t="shared" si="26"/>
        <v>194.75</v>
      </c>
      <c r="BQ7" s="147">
        <f t="shared" si="315"/>
        <v>230.85</v>
      </c>
      <c r="BR7" s="147">
        <f t="shared" si="27"/>
        <v>389.5</v>
      </c>
      <c r="BS7" s="147">
        <f t="shared" si="28"/>
        <v>1168.5</v>
      </c>
      <c r="BT7" s="147">
        <f t="shared" si="29"/>
        <v>1558</v>
      </c>
      <c r="BU7" s="147">
        <f t="shared" si="30"/>
        <v>2337</v>
      </c>
      <c r="BV7" s="147">
        <f t="shared" si="31"/>
        <v>3116</v>
      </c>
      <c r="BW7" s="147">
        <f t="shared" si="32"/>
        <v>3895</v>
      </c>
      <c r="BX7" s="147">
        <f t="shared" si="33"/>
        <v>4674</v>
      </c>
      <c r="BY7" s="147">
        <f t="shared" si="34"/>
        <v>707</v>
      </c>
      <c r="BZ7" s="147">
        <f t="shared" si="35"/>
        <v>141.4</v>
      </c>
      <c r="CA7" s="147">
        <f t="shared" si="36"/>
        <v>176.75</v>
      </c>
      <c r="CB7" s="147">
        <f t="shared" si="37"/>
        <v>230.85</v>
      </c>
      <c r="CC7" s="147">
        <f t="shared" si="38"/>
        <v>353.5</v>
      </c>
      <c r="CD7" s="147">
        <f t="shared" si="39"/>
        <v>1060.5</v>
      </c>
      <c r="CE7" s="147">
        <f t="shared" si="40"/>
        <v>1414</v>
      </c>
      <c r="CF7" s="147">
        <f t="shared" si="41"/>
        <v>2121</v>
      </c>
      <c r="CG7" s="147">
        <f t="shared" si="42"/>
        <v>2828</v>
      </c>
      <c r="CH7" s="147">
        <f t="shared" si="43"/>
        <v>3535</v>
      </c>
      <c r="CI7" s="147">
        <f t="shared" si="44"/>
        <v>4242</v>
      </c>
      <c r="CJ7" s="147">
        <f t="shared" si="45"/>
        <v>612</v>
      </c>
      <c r="CK7" s="147">
        <f t="shared" si="46"/>
        <v>122.4</v>
      </c>
      <c r="CL7" s="147">
        <f t="shared" si="47"/>
        <v>153</v>
      </c>
      <c r="CM7" s="147">
        <f t="shared" si="48"/>
        <v>0</v>
      </c>
      <c r="CN7" s="147">
        <f t="shared" si="49"/>
        <v>306</v>
      </c>
      <c r="CO7" s="147">
        <f t="shared" si="50"/>
        <v>918</v>
      </c>
      <c r="CP7" s="147">
        <f t="shared" si="51"/>
        <v>1224</v>
      </c>
      <c r="CQ7" s="147">
        <f t="shared" si="52"/>
        <v>1836</v>
      </c>
      <c r="CR7" s="147">
        <f t="shared" si="53"/>
        <v>2448</v>
      </c>
      <c r="CS7" s="147">
        <f t="shared" si="54"/>
        <v>3060</v>
      </c>
      <c r="CT7" s="147">
        <f t="shared" si="55"/>
        <v>3672</v>
      </c>
      <c r="CU7" s="147">
        <f t="shared" si="316"/>
        <v>540</v>
      </c>
      <c r="CV7" s="147">
        <f t="shared" si="56"/>
        <v>108</v>
      </c>
      <c r="CW7" s="147">
        <f t="shared" si="57"/>
        <v>135</v>
      </c>
      <c r="CX7" s="147">
        <f t="shared" si="58"/>
        <v>0</v>
      </c>
      <c r="CY7" s="147">
        <f t="shared" si="59"/>
        <v>270</v>
      </c>
      <c r="CZ7" s="147">
        <f t="shared" si="60"/>
        <v>810</v>
      </c>
      <c r="DA7" s="147">
        <f t="shared" si="61"/>
        <v>1080</v>
      </c>
      <c r="DB7" s="147">
        <f t="shared" si="62"/>
        <v>1620</v>
      </c>
      <c r="DC7" s="147">
        <f t="shared" si="63"/>
        <v>2160</v>
      </c>
      <c r="DD7" s="147">
        <f t="shared" si="64"/>
        <v>2700</v>
      </c>
      <c r="DE7" s="147">
        <f t="shared" si="65"/>
        <v>3240</v>
      </c>
      <c r="DF7" s="147">
        <f t="shared" si="317"/>
        <v>460</v>
      </c>
      <c r="DG7" s="147">
        <f t="shared" si="66"/>
        <v>92</v>
      </c>
      <c r="DH7" s="147">
        <f t="shared" si="67"/>
        <v>115</v>
      </c>
      <c r="DI7" s="147">
        <f t="shared" si="68"/>
        <v>0</v>
      </c>
      <c r="DJ7" s="147">
        <f t="shared" si="69"/>
        <v>230</v>
      </c>
      <c r="DK7" s="147">
        <f t="shared" si="70"/>
        <v>690</v>
      </c>
      <c r="DL7" s="147">
        <f t="shared" si="71"/>
        <v>920</v>
      </c>
      <c r="DM7" s="147">
        <f t="shared" si="72"/>
        <v>1380</v>
      </c>
      <c r="DN7" s="147">
        <f t="shared" si="73"/>
        <v>1840</v>
      </c>
      <c r="DO7" s="147">
        <f t="shared" si="74"/>
        <v>2300</v>
      </c>
      <c r="DP7" s="147">
        <f t="shared" si="75"/>
        <v>2760</v>
      </c>
      <c r="DQ7" s="147">
        <f t="shared" si="318"/>
        <v>973</v>
      </c>
      <c r="DR7" s="147">
        <f t="shared" si="76"/>
        <v>194.60000000000002</v>
      </c>
      <c r="DS7" s="147">
        <f t="shared" si="77"/>
        <v>243.25</v>
      </c>
      <c r="DT7" s="147">
        <f t="shared" si="78"/>
        <v>230.85</v>
      </c>
      <c r="DU7" s="147">
        <f t="shared" si="79"/>
        <v>486.5</v>
      </c>
      <c r="DV7" s="147">
        <f t="shared" si="80"/>
        <v>1459.5</v>
      </c>
      <c r="DW7" s="147">
        <f t="shared" si="81"/>
        <v>1946</v>
      </c>
      <c r="DX7" s="147">
        <f t="shared" si="82"/>
        <v>2919</v>
      </c>
      <c r="DY7" s="147">
        <f t="shared" si="83"/>
        <v>3892</v>
      </c>
      <c r="DZ7" s="147">
        <f t="shared" si="84"/>
        <v>4865</v>
      </c>
      <c r="EA7" s="147">
        <f t="shared" si="85"/>
        <v>5838</v>
      </c>
      <c r="EB7" s="147">
        <f t="shared" si="319"/>
        <v>1125</v>
      </c>
      <c r="EC7" s="147">
        <f t="shared" si="86"/>
        <v>225</v>
      </c>
      <c r="ED7" s="147">
        <f t="shared" si="87"/>
        <v>281.25</v>
      </c>
      <c r="EE7" s="147">
        <f t="shared" si="88"/>
        <v>230.85</v>
      </c>
      <c r="EF7" s="147">
        <f t="shared" si="89"/>
        <v>562.5</v>
      </c>
      <c r="EG7" s="147">
        <f t="shared" si="90"/>
        <v>1687.5</v>
      </c>
      <c r="EH7" s="147">
        <f t="shared" si="91"/>
        <v>2250</v>
      </c>
      <c r="EI7" s="147">
        <f t="shared" si="92"/>
        <v>3375</v>
      </c>
      <c r="EJ7" s="147">
        <f t="shared" si="93"/>
        <v>4500</v>
      </c>
      <c r="EK7" s="147">
        <f t="shared" si="94"/>
        <v>5625</v>
      </c>
      <c r="EL7" s="147">
        <f t="shared" si="95"/>
        <v>6750</v>
      </c>
      <c r="EM7" s="147">
        <f t="shared" si="320"/>
        <v>1053</v>
      </c>
      <c r="EN7" s="147">
        <f t="shared" si="96"/>
        <v>210.60000000000002</v>
      </c>
      <c r="EO7" s="147">
        <f t="shared" si="97"/>
        <v>263.25</v>
      </c>
      <c r="EP7" s="147">
        <f t="shared" si="98"/>
        <v>230.85</v>
      </c>
      <c r="EQ7" s="147">
        <f t="shared" si="99"/>
        <v>526.5</v>
      </c>
      <c r="ER7" s="147">
        <f t="shared" si="100"/>
        <v>1579.5</v>
      </c>
      <c r="ES7" s="147">
        <f t="shared" si="101"/>
        <v>2106</v>
      </c>
      <c r="ET7" s="147">
        <f t="shared" si="102"/>
        <v>3159</v>
      </c>
      <c r="EU7" s="147">
        <f t="shared" si="103"/>
        <v>4212</v>
      </c>
      <c r="EV7" s="147">
        <f t="shared" si="104"/>
        <v>5265</v>
      </c>
      <c r="EW7" s="147">
        <f t="shared" si="105"/>
        <v>6318</v>
      </c>
      <c r="EX7" s="147">
        <f t="shared" si="321"/>
        <v>806</v>
      </c>
      <c r="EY7" s="147">
        <f t="shared" si="106"/>
        <v>161.20000000000002</v>
      </c>
      <c r="EZ7" s="147">
        <f t="shared" si="107"/>
        <v>201.5</v>
      </c>
      <c r="FA7" s="147">
        <f t="shared" si="108"/>
        <v>0</v>
      </c>
      <c r="FB7" s="147">
        <f t="shared" si="109"/>
        <v>403</v>
      </c>
      <c r="FC7" s="147">
        <f t="shared" si="110"/>
        <v>1209</v>
      </c>
      <c r="FD7" s="147">
        <f t="shared" si="111"/>
        <v>1612</v>
      </c>
      <c r="FE7" s="147">
        <f t="shared" si="112"/>
        <v>2418</v>
      </c>
      <c r="FF7" s="147">
        <f t="shared" si="113"/>
        <v>3224</v>
      </c>
      <c r="FG7" s="147">
        <f t="shared" si="114"/>
        <v>4030</v>
      </c>
      <c r="FH7" s="147">
        <f t="shared" si="115"/>
        <v>4836</v>
      </c>
      <c r="FI7" s="147">
        <f t="shared" si="322"/>
        <v>1319</v>
      </c>
      <c r="FJ7" s="147">
        <f t="shared" si="116"/>
        <v>263.8</v>
      </c>
      <c r="FK7" s="147">
        <f t="shared" si="117"/>
        <v>329.75</v>
      </c>
      <c r="FL7" s="147">
        <f t="shared" si="118"/>
        <v>230.85</v>
      </c>
      <c r="FM7" s="147">
        <f t="shared" si="119"/>
        <v>659.5</v>
      </c>
      <c r="FN7" s="147">
        <f t="shared" si="120"/>
        <v>1978.5</v>
      </c>
      <c r="FO7" s="147">
        <f t="shared" si="121"/>
        <v>2638</v>
      </c>
      <c r="FP7" s="147">
        <f t="shared" si="122"/>
        <v>3957</v>
      </c>
      <c r="FQ7" s="147">
        <f t="shared" si="123"/>
        <v>5276</v>
      </c>
      <c r="FR7" s="147">
        <f t="shared" si="124"/>
        <v>6595</v>
      </c>
      <c r="FS7" s="147">
        <f t="shared" si="125"/>
        <v>7914</v>
      </c>
      <c r="FT7" s="122">
        <f>IF(ISERROR(VLOOKUP($B7,ibope,3,FALSE)),"0",VLOOKUP($B7,ibope,3,FALSE))</f>
        <v>13.06</v>
      </c>
      <c r="FU7" s="122" t="str">
        <f t="shared" si="126"/>
        <v/>
      </c>
      <c r="FV7" s="122" t="str">
        <f t="shared" si="127"/>
        <v/>
      </c>
      <c r="FW7" s="122" t="str">
        <f t="shared" si="128"/>
        <v/>
      </c>
      <c r="FX7" s="122" t="str">
        <f t="shared" si="323"/>
        <v/>
      </c>
      <c r="FY7" s="122" t="str">
        <f t="shared" si="324"/>
        <v/>
      </c>
      <c r="FZ7" s="122" t="str">
        <f t="shared" si="325"/>
        <v/>
      </c>
      <c r="GA7" s="122" t="str">
        <f t="shared" si="326"/>
        <v/>
      </c>
      <c r="GB7" s="122" t="str">
        <f t="shared" si="327"/>
        <v/>
      </c>
      <c r="GC7" s="122" t="str">
        <f t="shared" si="328"/>
        <v/>
      </c>
      <c r="GD7" s="122" t="str">
        <f t="shared" si="329"/>
        <v/>
      </c>
      <c r="GE7" s="122" t="str">
        <f t="shared" si="330"/>
        <v/>
      </c>
      <c r="GF7" s="122" t="str">
        <f t="shared" si="331"/>
        <v/>
      </c>
      <c r="GG7" s="122" t="str">
        <f t="shared" si="332"/>
        <v/>
      </c>
      <c r="GH7" s="122">
        <f t="shared" si="333"/>
        <v>13.06</v>
      </c>
      <c r="GI7" s="124">
        <f t="shared" si="129"/>
        <v>113783.12210000001</v>
      </c>
      <c r="GJ7" s="124" t="str">
        <f t="shared" si="130"/>
        <v/>
      </c>
      <c r="GK7" s="124" t="str">
        <f t="shared" si="131"/>
        <v/>
      </c>
      <c r="GL7" s="124" t="str">
        <f t="shared" si="132"/>
        <v/>
      </c>
      <c r="GM7" s="125" t="str">
        <f t="shared" si="334"/>
        <v/>
      </c>
      <c r="GN7" s="125" t="str">
        <f t="shared" si="335"/>
        <v/>
      </c>
      <c r="GO7" s="125" t="str">
        <f t="shared" si="336"/>
        <v/>
      </c>
      <c r="GP7" s="125" t="str">
        <f t="shared" si="337"/>
        <v/>
      </c>
      <c r="GQ7" s="125" t="str">
        <f t="shared" si="338"/>
        <v/>
      </c>
      <c r="GR7" s="125" t="str">
        <f t="shared" si="339"/>
        <v/>
      </c>
      <c r="GS7" s="125" t="str">
        <f t="shared" si="340"/>
        <v/>
      </c>
      <c r="GT7" s="125" t="str">
        <f t="shared" si="341"/>
        <v/>
      </c>
      <c r="GU7" s="125" t="str">
        <f t="shared" si="342"/>
        <v/>
      </c>
      <c r="GV7" s="125" t="str">
        <f t="shared" si="343"/>
        <v/>
      </c>
      <c r="GW7" s="125">
        <f t="shared" si="344"/>
        <v>113783.12210000001</v>
      </c>
      <c r="GX7" s="145"/>
      <c r="GY7" s="145">
        <v>1</v>
      </c>
      <c r="GZ7" s="145">
        <v>1</v>
      </c>
      <c r="HA7" s="145">
        <v>1</v>
      </c>
      <c r="HB7" s="145">
        <v>1</v>
      </c>
      <c r="HC7" s="145">
        <v>1</v>
      </c>
      <c r="HD7" s="145"/>
      <c r="HF7" s="37"/>
      <c r="HG7" s="37"/>
    </row>
    <row r="8" spans="1:249" x14ac:dyDescent="0.2">
      <c r="A8" s="287" t="s">
        <v>492</v>
      </c>
      <c r="B8" s="288" t="s">
        <v>169</v>
      </c>
      <c r="C8" s="369">
        <v>626</v>
      </c>
      <c r="D8" s="167">
        <f t="shared" si="133"/>
        <v>125.2</v>
      </c>
      <c r="E8" s="167">
        <f t="shared" si="134"/>
        <v>156.5</v>
      </c>
      <c r="F8" s="167">
        <f t="shared" si="135"/>
        <v>234.75</v>
      </c>
      <c r="G8" s="167">
        <f t="shared" si="136"/>
        <v>125.2</v>
      </c>
      <c r="H8" s="167">
        <f t="shared" si="137"/>
        <v>156.5</v>
      </c>
      <c r="I8" s="167">
        <f t="shared" si="138"/>
        <v>156.5</v>
      </c>
      <c r="J8" s="167">
        <f t="shared" si="139"/>
        <v>156.5</v>
      </c>
      <c r="K8" s="167">
        <f t="shared" si="140"/>
        <v>234.75</v>
      </c>
      <c r="L8" s="167">
        <f t="shared" si="141"/>
        <v>125.2</v>
      </c>
      <c r="M8" s="167">
        <f t="shared" si="142"/>
        <v>156.5</v>
      </c>
      <c r="N8" s="147">
        <f t="shared" si="143"/>
        <v>281.7</v>
      </c>
      <c r="O8" s="94">
        <f t="shared" si="144"/>
        <v>313</v>
      </c>
      <c r="P8" s="94">
        <f t="shared" si="145"/>
        <v>939</v>
      </c>
      <c r="Q8" s="94">
        <f t="shared" si="146"/>
        <v>1252</v>
      </c>
      <c r="R8" s="94">
        <f t="shared" si="147"/>
        <v>1878</v>
      </c>
      <c r="S8" s="94">
        <f t="shared" si="148"/>
        <v>2504</v>
      </c>
      <c r="T8" s="94">
        <f t="shared" si="149"/>
        <v>3130</v>
      </c>
      <c r="U8" s="94">
        <f t="shared" si="150"/>
        <v>3756</v>
      </c>
      <c r="V8" s="200">
        <v>346</v>
      </c>
      <c r="W8" s="93">
        <f t="shared" si="297"/>
        <v>69.2</v>
      </c>
      <c r="X8" s="93">
        <f t="shared" si="298"/>
        <v>86.5</v>
      </c>
      <c r="Y8" s="147"/>
      <c r="Z8" s="94">
        <f t="shared" si="299"/>
        <v>173</v>
      </c>
      <c r="AA8" s="94">
        <f t="shared" si="300"/>
        <v>519</v>
      </c>
      <c r="AB8" s="94">
        <f t="shared" si="301"/>
        <v>692</v>
      </c>
      <c r="AC8" s="94">
        <f t="shared" si="302"/>
        <v>1038</v>
      </c>
      <c r="AD8" s="94">
        <f t="shared" si="303"/>
        <v>1384</v>
      </c>
      <c r="AE8" s="94">
        <f t="shared" si="304"/>
        <v>1730</v>
      </c>
      <c r="AF8" s="94">
        <f t="shared" si="305"/>
        <v>2076</v>
      </c>
      <c r="AG8" s="200">
        <v>266</v>
      </c>
      <c r="AH8" s="93">
        <f t="shared" si="306"/>
        <v>53.2</v>
      </c>
      <c r="AI8" s="93">
        <f t="shared" si="307"/>
        <v>66.5</v>
      </c>
      <c r="AJ8" s="147"/>
      <c r="AK8" s="94">
        <f t="shared" si="308"/>
        <v>133</v>
      </c>
      <c r="AL8" s="94">
        <f t="shared" si="3"/>
        <v>399</v>
      </c>
      <c r="AM8" s="94">
        <f t="shared" si="4"/>
        <v>532</v>
      </c>
      <c r="AN8" s="94">
        <f t="shared" si="5"/>
        <v>798</v>
      </c>
      <c r="AO8" s="94">
        <f t="shared" si="6"/>
        <v>1064</v>
      </c>
      <c r="AP8" s="94">
        <f t="shared" si="7"/>
        <v>1330</v>
      </c>
      <c r="AQ8" s="94">
        <f t="shared" si="8"/>
        <v>1596</v>
      </c>
      <c r="AR8" s="200">
        <v>194</v>
      </c>
      <c r="AS8" s="93">
        <f t="shared" si="309"/>
        <v>38.800000000000004</v>
      </c>
      <c r="AT8" s="93">
        <f t="shared" si="310"/>
        <v>48.5</v>
      </c>
      <c r="AU8" s="147"/>
      <c r="AV8" s="94">
        <f t="shared" si="311"/>
        <v>97</v>
      </c>
      <c r="AW8" s="94">
        <f t="shared" si="10"/>
        <v>291</v>
      </c>
      <c r="AX8" s="94">
        <f t="shared" si="11"/>
        <v>388</v>
      </c>
      <c r="AY8" s="94">
        <f t="shared" si="12"/>
        <v>582</v>
      </c>
      <c r="AZ8" s="94">
        <f t="shared" si="13"/>
        <v>776</v>
      </c>
      <c r="BA8" s="94">
        <f t="shared" si="14"/>
        <v>970</v>
      </c>
      <c r="BB8" s="94">
        <f t="shared" si="15"/>
        <v>1164</v>
      </c>
      <c r="BC8" s="147">
        <f t="shared" si="312"/>
        <v>972</v>
      </c>
      <c r="BD8" s="147">
        <f t="shared" si="313"/>
        <v>194.4</v>
      </c>
      <c r="BE8" s="147">
        <f t="shared" si="16"/>
        <v>243</v>
      </c>
      <c r="BF8" s="147">
        <f t="shared" si="17"/>
        <v>281.7</v>
      </c>
      <c r="BG8" s="147">
        <f t="shared" si="18"/>
        <v>486</v>
      </c>
      <c r="BH8" s="147">
        <f t="shared" si="19"/>
        <v>1458</v>
      </c>
      <c r="BI8" s="147">
        <f t="shared" si="20"/>
        <v>1944</v>
      </c>
      <c r="BJ8" s="147">
        <f t="shared" si="21"/>
        <v>2916</v>
      </c>
      <c r="BK8" s="147">
        <f t="shared" si="22"/>
        <v>3888</v>
      </c>
      <c r="BL8" s="147">
        <f t="shared" si="23"/>
        <v>4860</v>
      </c>
      <c r="BM8" s="147">
        <f t="shared" si="24"/>
        <v>5832</v>
      </c>
      <c r="BN8" s="147">
        <f t="shared" si="314"/>
        <v>892</v>
      </c>
      <c r="BO8" s="147">
        <f t="shared" si="25"/>
        <v>178.4</v>
      </c>
      <c r="BP8" s="147">
        <f t="shared" si="26"/>
        <v>223</v>
      </c>
      <c r="BQ8" s="147">
        <f t="shared" si="315"/>
        <v>281.7</v>
      </c>
      <c r="BR8" s="147">
        <f t="shared" si="27"/>
        <v>446</v>
      </c>
      <c r="BS8" s="147">
        <f t="shared" si="28"/>
        <v>1338</v>
      </c>
      <c r="BT8" s="147">
        <f t="shared" si="29"/>
        <v>1784</v>
      </c>
      <c r="BU8" s="147">
        <f t="shared" si="30"/>
        <v>2676</v>
      </c>
      <c r="BV8" s="147">
        <f t="shared" si="31"/>
        <v>3568</v>
      </c>
      <c r="BW8" s="147">
        <f t="shared" si="32"/>
        <v>4460</v>
      </c>
      <c r="BX8" s="147">
        <f t="shared" si="33"/>
        <v>5352</v>
      </c>
      <c r="BY8" s="147">
        <f t="shared" si="34"/>
        <v>820</v>
      </c>
      <c r="BZ8" s="147">
        <f t="shared" si="35"/>
        <v>164</v>
      </c>
      <c r="CA8" s="147">
        <f t="shared" si="36"/>
        <v>205</v>
      </c>
      <c r="CB8" s="147">
        <f t="shared" si="37"/>
        <v>281.7</v>
      </c>
      <c r="CC8" s="147">
        <f t="shared" si="38"/>
        <v>410</v>
      </c>
      <c r="CD8" s="147">
        <f t="shared" si="39"/>
        <v>1230</v>
      </c>
      <c r="CE8" s="147">
        <f t="shared" si="40"/>
        <v>1640</v>
      </c>
      <c r="CF8" s="147">
        <f t="shared" si="41"/>
        <v>2460</v>
      </c>
      <c r="CG8" s="147">
        <f t="shared" si="42"/>
        <v>3280</v>
      </c>
      <c r="CH8" s="147">
        <f t="shared" si="43"/>
        <v>4100</v>
      </c>
      <c r="CI8" s="147">
        <f t="shared" si="44"/>
        <v>4920</v>
      </c>
      <c r="CJ8" s="147">
        <f t="shared" si="45"/>
        <v>612</v>
      </c>
      <c r="CK8" s="147">
        <f t="shared" si="46"/>
        <v>122.4</v>
      </c>
      <c r="CL8" s="147">
        <f t="shared" si="47"/>
        <v>153</v>
      </c>
      <c r="CM8" s="147">
        <f t="shared" si="48"/>
        <v>0</v>
      </c>
      <c r="CN8" s="147">
        <f t="shared" si="49"/>
        <v>306</v>
      </c>
      <c r="CO8" s="147">
        <f t="shared" si="50"/>
        <v>918</v>
      </c>
      <c r="CP8" s="147">
        <f t="shared" si="51"/>
        <v>1224</v>
      </c>
      <c r="CQ8" s="147">
        <f t="shared" si="52"/>
        <v>1836</v>
      </c>
      <c r="CR8" s="147">
        <f t="shared" si="53"/>
        <v>2448</v>
      </c>
      <c r="CS8" s="147">
        <f t="shared" si="54"/>
        <v>3060</v>
      </c>
      <c r="CT8" s="147">
        <f t="shared" si="55"/>
        <v>3672</v>
      </c>
      <c r="CU8" s="147">
        <f t="shared" si="316"/>
        <v>540</v>
      </c>
      <c r="CV8" s="147">
        <f t="shared" si="56"/>
        <v>108</v>
      </c>
      <c r="CW8" s="147">
        <f t="shared" si="57"/>
        <v>135</v>
      </c>
      <c r="CX8" s="147">
        <f t="shared" si="58"/>
        <v>0</v>
      </c>
      <c r="CY8" s="147">
        <f t="shared" si="59"/>
        <v>270</v>
      </c>
      <c r="CZ8" s="147">
        <f t="shared" si="60"/>
        <v>810</v>
      </c>
      <c r="DA8" s="147">
        <f t="shared" si="61"/>
        <v>1080</v>
      </c>
      <c r="DB8" s="147">
        <f t="shared" si="62"/>
        <v>1620</v>
      </c>
      <c r="DC8" s="147">
        <f t="shared" si="63"/>
        <v>2160</v>
      </c>
      <c r="DD8" s="147">
        <f t="shared" si="64"/>
        <v>2700</v>
      </c>
      <c r="DE8" s="147">
        <f t="shared" si="65"/>
        <v>3240</v>
      </c>
      <c r="DF8" s="147">
        <f t="shared" si="317"/>
        <v>460</v>
      </c>
      <c r="DG8" s="147">
        <f t="shared" si="66"/>
        <v>92</v>
      </c>
      <c r="DH8" s="147">
        <f t="shared" si="67"/>
        <v>115</v>
      </c>
      <c r="DI8" s="147">
        <f t="shared" si="68"/>
        <v>0</v>
      </c>
      <c r="DJ8" s="147">
        <f t="shared" si="69"/>
        <v>230</v>
      </c>
      <c r="DK8" s="147">
        <f t="shared" si="70"/>
        <v>690</v>
      </c>
      <c r="DL8" s="147">
        <f t="shared" si="71"/>
        <v>920</v>
      </c>
      <c r="DM8" s="147">
        <f t="shared" si="72"/>
        <v>1380</v>
      </c>
      <c r="DN8" s="147">
        <f t="shared" si="73"/>
        <v>1840</v>
      </c>
      <c r="DO8" s="147">
        <f t="shared" si="74"/>
        <v>2300</v>
      </c>
      <c r="DP8" s="147">
        <f t="shared" si="75"/>
        <v>2760</v>
      </c>
      <c r="DQ8" s="147">
        <f t="shared" si="318"/>
        <v>1086</v>
      </c>
      <c r="DR8" s="147">
        <f t="shared" si="76"/>
        <v>217.20000000000002</v>
      </c>
      <c r="DS8" s="147">
        <f t="shared" si="77"/>
        <v>271.5</v>
      </c>
      <c r="DT8" s="147">
        <f t="shared" si="78"/>
        <v>281.7</v>
      </c>
      <c r="DU8" s="147">
        <f t="shared" si="79"/>
        <v>543</v>
      </c>
      <c r="DV8" s="147">
        <f t="shared" si="80"/>
        <v>1629</v>
      </c>
      <c r="DW8" s="147">
        <f t="shared" si="81"/>
        <v>2172</v>
      </c>
      <c r="DX8" s="147">
        <f t="shared" si="82"/>
        <v>3258</v>
      </c>
      <c r="DY8" s="147">
        <f t="shared" si="83"/>
        <v>4344</v>
      </c>
      <c r="DZ8" s="147">
        <f t="shared" si="84"/>
        <v>5430</v>
      </c>
      <c r="EA8" s="147">
        <f t="shared" si="85"/>
        <v>6516</v>
      </c>
      <c r="EB8" s="147">
        <f t="shared" si="319"/>
        <v>1238</v>
      </c>
      <c r="EC8" s="147">
        <f t="shared" si="86"/>
        <v>247.60000000000002</v>
      </c>
      <c r="ED8" s="147">
        <f t="shared" si="87"/>
        <v>309.5</v>
      </c>
      <c r="EE8" s="147">
        <f t="shared" si="88"/>
        <v>281.7</v>
      </c>
      <c r="EF8" s="147">
        <f t="shared" si="89"/>
        <v>619</v>
      </c>
      <c r="EG8" s="147">
        <f t="shared" si="90"/>
        <v>1857</v>
      </c>
      <c r="EH8" s="147">
        <f t="shared" si="91"/>
        <v>2476</v>
      </c>
      <c r="EI8" s="147">
        <f t="shared" si="92"/>
        <v>3714</v>
      </c>
      <c r="EJ8" s="147">
        <f t="shared" si="93"/>
        <v>4952</v>
      </c>
      <c r="EK8" s="147">
        <f t="shared" si="94"/>
        <v>6190</v>
      </c>
      <c r="EL8" s="147">
        <f t="shared" si="95"/>
        <v>7428</v>
      </c>
      <c r="EM8" s="147">
        <f t="shared" si="320"/>
        <v>1166</v>
      </c>
      <c r="EN8" s="147">
        <f t="shared" si="96"/>
        <v>233.20000000000002</v>
      </c>
      <c r="EO8" s="147">
        <f t="shared" si="97"/>
        <v>291.5</v>
      </c>
      <c r="EP8" s="147">
        <f t="shared" si="98"/>
        <v>281.7</v>
      </c>
      <c r="EQ8" s="147">
        <f t="shared" si="99"/>
        <v>583</v>
      </c>
      <c r="ER8" s="147">
        <f t="shared" si="100"/>
        <v>1749</v>
      </c>
      <c r="ES8" s="147">
        <f t="shared" si="101"/>
        <v>2332</v>
      </c>
      <c r="ET8" s="147">
        <f t="shared" si="102"/>
        <v>3498</v>
      </c>
      <c r="EU8" s="147">
        <f t="shared" si="103"/>
        <v>4664</v>
      </c>
      <c r="EV8" s="147">
        <f t="shared" si="104"/>
        <v>5830</v>
      </c>
      <c r="EW8" s="147">
        <f t="shared" si="105"/>
        <v>6996</v>
      </c>
      <c r="EX8" s="147">
        <f t="shared" si="321"/>
        <v>806</v>
      </c>
      <c r="EY8" s="147">
        <f t="shared" si="106"/>
        <v>161.20000000000002</v>
      </c>
      <c r="EZ8" s="147">
        <f t="shared" si="107"/>
        <v>201.5</v>
      </c>
      <c r="FA8" s="147">
        <f t="shared" si="108"/>
        <v>0</v>
      </c>
      <c r="FB8" s="147">
        <f t="shared" si="109"/>
        <v>403</v>
      </c>
      <c r="FC8" s="147">
        <f t="shared" si="110"/>
        <v>1209</v>
      </c>
      <c r="FD8" s="147">
        <f t="shared" si="111"/>
        <v>1612</v>
      </c>
      <c r="FE8" s="147">
        <f t="shared" si="112"/>
        <v>2418</v>
      </c>
      <c r="FF8" s="147">
        <f t="shared" si="113"/>
        <v>3224</v>
      </c>
      <c r="FG8" s="147">
        <f t="shared" si="114"/>
        <v>4030</v>
      </c>
      <c r="FH8" s="147">
        <f t="shared" si="115"/>
        <v>4836</v>
      </c>
      <c r="FI8" s="147">
        <f t="shared" si="322"/>
        <v>1432</v>
      </c>
      <c r="FJ8" s="147">
        <f t="shared" si="116"/>
        <v>286.40000000000003</v>
      </c>
      <c r="FK8" s="147">
        <f t="shared" si="117"/>
        <v>358</v>
      </c>
      <c r="FL8" s="147">
        <f t="shared" si="118"/>
        <v>281.7</v>
      </c>
      <c r="FM8" s="147">
        <f t="shared" si="119"/>
        <v>716</v>
      </c>
      <c r="FN8" s="147">
        <f t="shared" si="120"/>
        <v>2148</v>
      </c>
      <c r="FO8" s="147">
        <f t="shared" si="121"/>
        <v>2864</v>
      </c>
      <c r="FP8" s="147">
        <f t="shared" si="122"/>
        <v>4296</v>
      </c>
      <c r="FQ8" s="147">
        <f t="shared" si="123"/>
        <v>5728</v>
      </c>
      <c r="FR8" s="147">
        <f t="shared" si="124"/>
        <v>7160</v>
      </c>
      <c r="FS8" s="147">
        <f t="shared" si="125"/>
        <v>8592</v>
      </c>
      <c r="FT8" s="122">
        <f t="shared" si="296"/>
        <v>13.41</v>
      </c>
      <c r="FU8" s="122" t="str">
        <f t="shared" si="126"/>
        <v/>
      </c>
      <c r="FV8" s="122" t="str">
        <f t="shared" si="127"/>
        <v/>
      </c>
      <c r="FW8" s="122" t="str">
        <f t="shared" si="128"/>
        <v/>
      </c>
      <c r="FX8" s="122" t="str">
        <f t="shared" si="323"/>
        <v/>
      </c>
      <c r="FY8" s="122" t="str">
        <f t="shared" si="324"/>
        <v/>
      </c>
      <c r="FZ8" s="122" t="str">
        <f t="shared" si="325"/>
        <v/>
      </c>
      <c r="GA8" s="122" t="str">
        <f t="shared" si="326"/>
        <v/>
      </c>
      <c r="GB8" s="122" t="str">
        <f t="shared" si="327"/>
        <v/>
      </c>
      <c r="GC8" s="122" t="str">
        <f t="shared" si="328"/>
        <v/>
      </c>
      <c r="GD8" s="122" t="str">
        <f t="shared" si="329"/>
        <v/>
      </c>
      <c r="GE8" s="122" t="str">
        <f t="shared" si="330"/>
        <v/>
      </c>
      <c r="GF8" s="122" t="str">
        <f t="shared" si="331"/>
        <v/>
      </c>
      <c r="GG8" s="122" t="str">
        <f t="shared" si="332"/>
        <v/>
      </c>
      <c r="GH8" s="122">
        <f t="shared" si="333"/>
        <v>13.41</v>
      </c>
      <c r="GI8" s="124">
        <f t="shared" si="129"/>
        <v>233349.37620000003</v>
      </c>
      <c r="GJ8" s="124" t="str">
        <f t="shared" si="130"/>
        <v/>
      </c>
      <c r="GK8" s="124" t="str">
        <f t="shared" si="131"/>
        <v/>
      </c>
      <c r="GL8" s="124" t="str">
        <f t="shared" si="132"/>
        <v/>
      </c>
      <c r="GM8" s="125" t="str">
        <f t="shared" si="334"/>
        <v/>
      </c>
      <c r="GN8" s="125" t="str">
        <f t="shared" si="335"/>
        <v/>
      </c>
      <c r="GO8" s="125" t="str">
        <f t="shared" si="336"/>
        <v/>
      </c>
      <c r="GP8" s="125" t="str">
        <f t="shared" si="337"/>
        <v/>
      </c>
      <c r="GQ8" s="125" t="str">
        <f t="shared" si="338"/>
        <v/>
      </c>
      <c r="GR8" s="125" t="str">
        <f t="shared" si="339"/>
        <v/>
      </c>
      <c r="GS8" s="125" t="str">
        <f t="shared" si="340"/>
        <v/>
      </c>
      <c r="GT8" s="125" t="str">
        <f t="shared" si="341"/>
        <v/>
      </c>
      <c r="GU8" s="125" t="str">
        <f t="shared" si="342"/>
        <v/>
      </c>
      <c r="GV8" s="125" t="str">
        <f t="shared" si="343"/>
        <v/>
      </c>
      <c r="GW8" s="125">
        <f t="shared" si="344"/>
        <v>233349.37620000003</v>
      </c>
      <c r="GX8" s="145"/>
      <c r="GY8" s="145">
        <v>1</v>
      </c>
      <c r="GZ8" s="145">
        <v>1</v>
      </c>
      <c r="HA8" s="145">
        <v>1</v>
      </c>
      <c r="HB8" s="145">
        <v>1</v>
      </c>
      <c r="HC8" s="145">
        <v>1</v>
      </c>
      <c r="HD8" s="145"/>
      <c r="HF8" s="37"/>
      <c r="HG8" s="37"/>
    </row>
    <row r="9" spans="1:249" x14ac:dyDescent="0.2">
      <c r="A9" s="287" t="s">
        <v>173</v>
      </c>
      <c r="B9" s="288" t="s">
        <v>174</v>
      </c>
      <c r="C9" s="369">
        <v>626</v>
      </c>
      <c r="D9" s="167">
        <f t="shared" si="133"/>
        <v>125.2</v>
      </c>
      <c r="E9" s="167">
        <f t="shared" si="134"/>
        <v>156.5</v>
      </c>
      <c r="F9" s="167">
        <f t="shared" si="135"/>
        <v>234.75</v>
      </c>
      <c r="G9" s="167">
        <f t="shared" si="136"/>
        <v>125.2</v>
      </c>
      <c r="H9" s="167">
        <f t="shared" si="137"/>
        <v>156.5</v>
      </c>
      <c r="I9" s="167">
        <f t="shared" si="138"/>
        <v>156.5</v>
      </c>
      <c r="J9" s="167">
        <f t="shared" si="139"/>
        <v>156.5</v>
      </c>
      <c r="K9" s="167">
        <f t="shared" si="140"/>
        <v>234.75</v>
      </c>
      <c r="L9" s="167">
        <f t="shared" si="141"/>
        <v>125.2</v>
      </c>
      <c r="M9" s="167">
        <f t="shared" si="142"/>
        <v>156.5</v>
      </c>
      <c r="N9" s="147">
        <f t="shared" si="143"/>
        <v>281.7</v>
      </c>
      <c r="O9" s="94">
        <f t="shared" si="144"/>
        <v>313</v>
      </c>
      <c r="P9" s="94">
        <f t="shared" si="145"/>
        <v>939</v>
      </c>
      <c r="Q9" s="94">
        <f t="shared" si="146"/>
        <v>1252</v>
      </c>
      <c r="R9" s="94">
        <f t="shared" si="147"/>
        <v>1878</v>
      </c>
      <c r="S9" s="94">
        <f t="shared" si="148"/>
        <v>2504</v>
      </c>
      <c r="T9" s="94">
        <f t="shared" si="149"/>
        <v>3130</v>
      </c>
      <c r="U9" s="94">
        <f t="shared" si="150"/>
        <v>3756</v>
      </c>
      <c r="V9" s="200">
        <v>390</v>
      </c>
      <c r="W9" s="93">
        <f t="shared" si="297"/>
        <v>78</v>
      </c>
      <c r="X9" s="93">
        <f t="shared" si="298"/>
        <v>97.5</v>
      </c>
      <c r="Y9" s="147"/>
      <c r="Z9" s="94">
        <f t="shared" si="299"/>
        <v>195</v>
      </c>
      <c r="AA9" s="94">
        <f t="shared" si="300"/>
        <v>585</v>
      </c>
      <c r="AB9" s="94">
        <f t="shared" si="301"/>
        <v>780</v>
      </c>
      <c r="AC9" s="94">
        <f t="shared" si="302"/>
        <v>1170</v>
      </c>
      <c r="AD9" s="94">
        <f t="shared" si="303"/>
        <v>1560</v>
      </c>
      <c r="AE9" s="94">
        <f t="shared" si="304"/>
        <v>1950</v>
      </c>
      <c r="AF9" s="94">
        <f t="shared" si="305"/>
        <v>2340</v>
      </c>
      <c r="AG9" s="200">
        <v>331</v>
      </c>
      <c r="AH9" s="93">
        <f t="shared" si="306"/>
        <v>66.2</v>
      </c>
      <c r="AI9" s="93">
        <f t="shared" si="307"/>
        <v>82.75</v>
      </c>
      <c r="AJ9" s="147"/>
      <c r="AK9" s="94">
        <f t="shared" si="308"/>
        <v>165.5</v>
      </c>
      <c r="AL9" s="94">
        <f t="shared" si="3"/>
        <v>496.5</v>
      </c>
      <c r="AM9" s="94">
        <f t="shared" si="4"/>
        <v>662</v>
      </c>
      <c r="AN9" s="94">
        <f t="shared" si="5"/>
        <v>993</v>
      </c>
      <c r="AO9" s="94">
        <f t="shared" si="6"/>
        <v>1324</v>
      </c>
      <c r="AP9" s="94">
        <f t="shared" si="7"/>
        <v>1655</v>
      </c>
      <c r="AQ9" s="94">
        <f t="shared" si="8"/>
        <v>1986</v>
      </c>
      <c r="AR9" s="200">
        <v>253</v>
      </c>
      <c r="AS9" s="93">
        <f t="shared" si="309"/>
        <v>50.6</v>
      </c>
      <c r="AT9" s="93">
        <f t="shared" si="310"/>
        <v>63.25</v>
      </c>
      <c r="AU9" s="147"/>
      <c r="AV9" s="94">
        <f t="shared" si="311"/>
        <v>126.5</v>
      </c>
      <c r="AW9" s="94">
        <f t="shared" si="10"/>
        <v>379.5</v>
      </c>
      <c r="AX9" s="94">
        <f t="shared" si="11"/>
        <v>506</v>
      </c>
      <c r="AY9" s="94">
        <f t="shared" si="12"/>
        <v>759</v>
      </c>
      <c r="AZ9" s="94">
        <f t="shared" si="13"/>
        <v>1012</v>
      </c>
      <c r="BA9" s="94">
        <f t="shared" si="14"/>
        <v>1265</v>
      </c>
      <c r="BB9" s="94">
        <f t="shared" si="15"/>
        <v>1518</v>
      </c>
      <c r="BC9" s="147">
        <f t="shared" ref="BC9:BC36" si="345">C9+V9</f>
        <v>1016</v>
      </c>
      <c r="BD9" s="147">
        <f t="shared" ref="BD9:BD36" si="346">D9+W9</f>
        <v>203.2</v>
      </c>
      <c r="BE9" s="147">
        <f t="shared" ref="BE9:BE36" si="347">I9+X9</f>
        <v>254</v>
      </c>
      <c r="BF9" s="147">
        <f t="shared" ref="BF9:BF36" si="348">N9+Y9</f>
        <v>281.7</v>
      </c>
      <c r="BG9" s="147">
        <f t="shared" ref="BG9:BG36" si="349">O9+Z9</f>
        <v>508</v>
      </c>
      <c r="BH9" s="147">
        <f t="shared" ref="BH9:BH36" si="350">P9+AA9</f>
        <v>1524</v>
      </c>
      <c r="BI9" s="147">
        <f t="shared" ref="BI9:BI36" si="351">Q9+AB9</f>
        <v>2032</v>
      </c>
      <c r="BJ9" s="147">
        <f t="shared" ref="BJ9:BJ36" si="352">R9+AC9</f>
        <v>3048</v>
      </c>
      <c r="BK9" s="147">
        <f t="shared" ref="BK9:BK36" si="353">S9+AD9</f>
        <v>4064</v>
      </c>
      <c r="BL9" s="147">
        <f t="shared" ref="BL9:BL36" si="354">T9+AE9</f>
        <v>5080</v>
      </c>
      <c r="BM9" s="147">
        <f t="shared" ref="BM9:BM36" si="355">U9+AF9</f>
        <v>6096</v>
      </c>
      <c r="BN9" s="147">
        <f t="shared" ref="BN9:BN36" si="356">C9+AG9</f>
        <v>957</v>
      </c>
      <c r="BO9" s="147">
        <f t="shared" ref="BO9:BO36" si="357">D9+AH9</f>
        <v>191.4</v>
      </c>
      <c r="BP9" s="147">
        <f t="shared" ref="BP9:BP36" si="358">I9+AI9</f>
        <v>239.25</v>
      </c>
      <c r="BQ9" s="147">
        <f t="shared" ref="BQ9:BQ36" si="359">N9+AJ9</f>
        <v>281.7</v>
      </c>
      <c r="BR9" s="147">
        <f t="shared" ref="BR9:BR36" si="360">O9+AK9</f>
        <v>478.5</v>
      </c>
      <c r="BS9" s="147">
        <f t="shared" ref="BS9:BS36" si="361">P9+AL9</f>
        <v>1435.5</v>
      </c>
      <c r="BT9" s="147">
        <f t="shared" ref="BT9:BT36" si="362">Q9+AM9</f>
        <v>1914</v>
      </c>
      <c r="BU9" s="147">
        <f t="shared" ref="BU9:BU36" si="363">R9+AN9</f>
        <v>2871</v>
      </c>
      <c r="BV9" s="147">
        <f t="shared" ref="BV9:BV36" si="364">S9+AO9</f>
        <v>3828</v>
      </c>
      <c r="BW9" s="147">
        <f t="shared" ref="BW9:BW36" si="365">T9+AP9</f>
        <v>4785</v>
      </c>
      <c r="BX9" s="147">
        <f t="shared" ref="BX9:BX36" si="366">U9+AQ9</f>
        <v>5742</v>
      </c>
      <c r="BY9" s="147">
        <f t="shared" ref="BY9:BY36" si="367">C9+AR9</f>
        <v>879</v>
      </c>
      <c r="BZ9" s="147">
        <f t="shared" ref="BZ9:BZ36" si="368">D9+AS9</f>
        <v>175.8</v>
      </c>
      <c r="CA9" s="147">
        <f t="shared" ref="CA9:CA36" si="369">I9+AT9</f>
        <v>219.75</v>
      </c>
      <c r="CB9" s="147">
        <f t="shared" ref="CB9:CB36" si="370">N9+AU9</f>
        <v>281.7</v>
      </c>
      <c r="CC9" s="147">
        <f t="shared" ref="CC9:CC36" si="371">O9+AV9</f>
        <v>439.5</v>
      </c>
      <c r="CD9" s="147">
        <f t="shared" ref="CD9:CD36" si="372">P9+AW9</f>
        <v>1318.5</v>
      </c>
      <c r="CE9" s="147">
        <f t="shared" ref="CE9:CE36" si="373">Q9+AX9</f>
        <v>1758</v>
      </c>
      <c r="CF9" s="147">
        <f t="shared" ref="CF9:CF36" si="374">R9+AY9</f>
        <v>2637</v>
      </c>
      <c r="CG9" s="147">
        <f t="shared" ref="CG9:CG36" si="375">S9+AZ9</f>
        <v>3516</v>
      </c>
      <c r="CH9" s="147">
        <f t="shared" ref="CH9:CH36" si="376">T9+BA9</f>
        <v>4395</v>
      </c>
      <c r="CI9" s="147">
        <f t="shared" ref="CI9:CI36" si="377">U9+BB9</f>
        <v>5274</v>
      </c>
      <c r="CJ9" s="147">
        <f t="shared" ref="CJ9:CJ36" si="378">V9+AG9</f>
        <v>721</v>
      </c>
      <c r="CK9" s="147">
        <f t="shared" ref="CK9:CK36" si="379">W9+AH9</f>
        <v>144.19999999999999</v>
      </c>
      <c r="CL9" s="147">
        <f t="shared" ref="CL9:CL36" si="380">X9+AI9</f>
        <v>180.25</v>
      </c>
      <c r="CM9" s="147">
        <f t="shared" ref="CM9:CM36" si="381">Y9+AJ9</f>
        <v>0</v>
      </c>
      <c r="CN9" s="147">
        <f t="shared" ref="CN9:CN36" si="382">Z9+AK9</f>
        <v>360.5</v>
      </c>
      <c r="CO9" s="147">
        <f t="shared" ref="CO9:CO36" si="383">AA9+AL9</f>
        <v>1081.5</v>
      </c>
      <c r="CP9" s="147">
        <f t="shared" ref="CP9:CP36" si="384">AB9+AM9</f>
        <v>1442</v>
      </c>
      <c r="CQ9" s="147">
        <f t="shared" ref="CQ9:CQ36" si="385">AC9+AN9</f>
        <v>2163</v>
      </c>
      <c r="CR9" s="147">
        <f t="shared" ref="CR9:CR36" si="386">AD9+AO9</f>
        <v>2884</v>
      </c>
      <c r="CS9" s="147">
        <f t="shared" ref="CS9:CS36" si="387">AE9+AP9</f>
        <v>3605</v>
      </c>
      <c r="CT9" s="147">
        <f t="shared" ref="CT9:CT36" si="388">AF9+AQ9</f>
        <v>4326</v>
      </c>
      <c r="CU9" s="147">
        <f t="shared" ref="CU9:CU36" si="389">V9+AR9</f>
        <v>643</v>
      </c>
      <c r="CV9" s="147">
        <f t="shared" ref="CV9:CV36" si="390">W9+AS9</f>
        <v>128.6</v>
      </c>
      <c r="CW9" s="147">
        <f t="shared" ref="CW9:CW36" si="391">X9+AT9</f>
        <v>160.75</v>
      </c>
      <c r="CX9" s="147">
        <f t="shared" ref="CX9:CX36" si="392">Y9+AU9</f>
        <v>0</v>
      </c>
      <c r="CY9" s="147">
        <f t="shared" ref="CY9:CY36" si="393">Z9+AV9</f>
        <v>321.5</v>
      </c>
      <c r="CZ9" s="147">
        <f t="shared" ref="CZ9:CZ36" si="394">AA9+AW9</f>
        <v>964.5</v>
      </c>
      <c r="DA9" s="147">
        <f t="shared" ref="DA9:DA36" si="395">AB9+AX9</f>
        <v>1286</v>
      </c>
      <c r="DB9" s="147">
        <f t="shared" ref="DB9:DB36" si="396">AC9+AY9</f>
        <v>1929</v>
      </c>
      <c r="DC9" s="147">
        <f t="shared" ref="DC9:DC36" si="397">AD9+AZ9</f>
        <v>2572</v>
      </c>
      <c r="DD9" s="147">
        <f t="shared" ref="DD9:DD36" si="398">AE9+BA9</f>
        <v>3215</v>
      </c>
      <c r="DE9" s="147">
        <f t="shared" ref="DE9:DE36" si="399">AF9+BB9</f>
        <v>3858</v>
      </c>
      <c r="DF9" s="147">
        <f t="shared" ref="DF9:DF36" si="400">AG9+AR9</f>
        <v>584</v>
      </c>
      <c r="DG9" s="147">
        <f t="shared" ref="DG9:DG36" si="401">AH9+AS9</f>
        <v>116.80000000000001</v>
      </c>
      <c r="DH9" s="147">
        <f t="shared" ref="DH9:DH36" si="402">AI9+AT9</f>
        <v>146</v>
      </c>
      <c r="DI9" s="147">
        <f t="shared" ref="DI9:DI36" si="403">AJ9+AU9</f>
        <v>0</v>
      </c>
      <c r="DJ9" s="147">
        <f t="shared" ref="DJ9:DJ36" si="404">AK9+AV9</f>
        <v>292</v>
      </c>
      <c r="DK9" s="147">
        <f t="shared" ref="DK9:DK36" si="405">AL9+AW9</f>
        <v>876</v>
      </c>
      <c r="DL9" s="147">
        <f t="shared" ref="DL9:DL36" si="406">AM9+AX9</f>
        <v>1168</v>
      </c>
      <c r="DM9" s="147">
        <f t="shared" ref="DM9:DM36" si="407">AN9+AY9</f>
        <v>1752</v>
      </c>
      <c r="DN9" s="147">
        <f t="shared" ref="DN9:DN36" si="408">AO9+AZ9</f>
        <v>2336</v>
      </c>
      <c r="DO9" s="147">
        <f t="shared" ref="DO9:DO36" si="409">AP9+BA9</f>
        <v>2920</v>
      </c>
      <c r="DP9" s="147">
        <f t="shared" ref="DP9:DP36" si="410">AQ9+BB9</f>
        <v>3504</v>
      </c>
      <c r="DQ9" s="147">
        <f t="shared" ref="DQ9:DQ36" si="411">C9+AG9+AR9</f>
        <v>1210</v>
      </c>
      <c r="DR9" s="147">
        <f t="shared" ref="DR9:DR36" si="412">D9+AH9+AS9</f>
        <v>242</v>
      </c>
      <c r="DS9" s="147">
        <f t="shared" ref="DS9:DS36" si="413">I9+AI9+AT9</f>
        <v>302.5</v>
      </c>
      <c r="DT9" s="147">
        <f t="shared" ref="DT9:DT36" si="414">N9+AJ9+AU9</f>
        <v>281.7</v>
      </c>
      <c r="DU9" s="147">
        <f t="shared" ref="DU9:DU36" si="415">O9+AK9+AV9</f>
        <v>605</v>
      </c>
      <c r="DV9" s="147">
        <f t="shared" ref="DV9:DV36" si="416">P9+AL9+AW9</f>
        <v>1815</v>
      </c>
      <c r="DW9" s="147">
        <f t="shared" ref="DW9:DW36" si="417">Q9+AM9+AX9</f>
        <v>2420</v>
      </c>
      <c r="DX9" s="147">
        <f t="shared" ref="DX9:DX36" si="418">R9+AN9+AY9</f>
        <v>3630</v>
      </c>
      <c r="DY9" s="147">
        <f t="shared" ref="DY9:DY36" si="419">S9+AO9+AZ9</f>
        <v>4840</v>
      </c>
      <c r="DZ9" s="147">
        <f t="shared" ref="DZ9:DZ36" si="420">T9+AP9+BA9</f>
        <v>6050</v>
      </c>
      <c r="EA9" s="147">
        <f t="shared" ref="EA9:EA36" si="421">U9+AQ9+BB9</f>
        <v>7260</v>
      </c>
      <c r="EB9" s="147">
        <f t="shared" ref="EB9:EB36" si="422">C9+V9+AG9</f>
        <v>1347</v>
      </c>
      <c r="EC9" s="147">
        <f t="shared" ref="EC9:EC36" si="423">D9+W9+AH9</f>
        <v>269.39999999999998</v>
      </c>
      <c r="ED9" s="147">
        <f t="shared" ref="ED9:ED36" si="424">I9+X9+AI9</f>
        <v>336.75</v>
      </c>
      <c r="EE9" s="147">
        <f t="shared" ref="EE9:EE36" si="425">N9+Y9+AJ9</f>
        <v>281.7</v>
      </c>
      <c r="EF9" s="147">
        <f t="shared" ref="EF9:EF36" si="426">O9+Z9+AK9</f>
        <v>673.5</v>
      </c>
      <c r="EG9" s="147">
        <f t="shared" ref="EG9:EG36" si="427">P9+AA9+AL9</f>
        <v>2020.5</v>
      </c>
      <c r="EH9" s="147">
        <f t="shared" ref="EH9:EH36" si="428">Q9+AB9+AM9</f>
        <v>2694</v>
      </c>
      <c r="EI9" s="147">
        <f t="shared" ref="EI9:EI36" si="429">R9+AC9+AN9</f>
        <v>4041</v>
      </c>
      <c r="EJ9" s="147">
        <f t="shared" ref="EJ9:EJ36" si="430">S9+AD9+AO9</f>
        <v>5388</v>
      </c>
      <c r="EK9" s="147">
        <f t="shared" ref="EK9:EK36" si="431">T9+AE9+AP9</f>
        <v>6735</v>
      </c>
      <c r="EL9" s="147">
        <f t="shared" ref="EL9:EL36" si="432">U9+AF9+AQ9</f>
        <v>8082</v>
      </c>
      <c r="EM9" s="147">
        <f t="shared" ref="EM9:EM36" si="433">C9+V9+AR9</f>
        <v>1269</v>
      </c>
      <c r="EN9" s="147">
        <f t="shared" ref="EN9:EN36" si="434">D9+W9+AS9</f>
        <v>253.79999999999998</v>
      </c>
      <c r="EO9" s="147">
        <f t="shared" ref="EO9:EO36" si="435">I9+X9+AT9</f>
        <v>317.25</v>
      </c>
      <c r="EP9" s="147">
        <f t="shared" ref="EP9:EP36" si="436">N9+Y9+AU9</f>
        <v>281.7</v>
      </c>
      <c r="EQ9" s="147">
        <f t="shared" ref="EQ9:EQ36" si="437">O9+Z9+AV9</f>
        <v>634.5</v>
      </c>
      <c r="ER9" s="147">
        <f t="shared" ref="ER9:ER36" si="438">P9+AA9+AW9</f>
        <v>1903.5</v>
      </c>
      <c r="ES9" s="147">
        <f t="shared" ref="ES9:ES36" si="439">Q9+AB9+AX9</f>
        <v>2538</v>
      </c>
      <c r="ET9" s="147">
        <f t="shared" ref="ET9:ET36" si="440">R9+AC9+AY9</f>
        <v>3807</v>
      </c>
      <c r="EU9" s="147">
        <f t="shared" ref="EU9:EU36" si="441">S9+AD9+AZ9</f>
        <v>5076</v>
      </c>
      <c r="EV9" s="147">
        <f t="shared" ref="EV9:EV36" si="442">T9+AE9+BA9</f>
        <v>6345</v>
      </c>
      <c r="EW9" s="147">
        <f t="shared" ref="EW9:EW36" si="443">U9+AF9+BB9</f>
        <v>7614</v>
      </c>
      <c r="EX9" s="147">
        <f t="shared" ref="EX9:EX36" si="444">V9+AG9+AR9</f>
        <v>974</v>
      </c>
      <c r="EY9" s="147">
        <f t="shared" ref="EY9:EY36" si="445">W9+AH9+AS9</f>
        <v>194.79999999999998</v>
      </c>
      <c r="EZ9" s="147">
        <f t="shared" ref="EZ9:EZ36" si="446">X9+AI9+AT9</f>
        <v>243.5</v>
      </c>
      <c r="FA9" s="147">
        <f t="shared" ref="FA9:FA36" si="447">Y9+AJ9+AU9</f>
        <v>0</v>
      </c>
      <c r="FB9" s="147">
        <f t="shared" ref="FB9:FB36" si="448">Z9+AK9+AV9</f>
        <v>487</v>
      </c>
      <c r="FC9" s="147">
        <f t="shared" ref="FC9:FC36" si="449">AA9+AL9+AW9</f>
        <v>1461</v>
      </c>
      <c r="FD9" s="147">
        <f t="shared" ref="FD9:FD36" si="450">AB9+AM9+AX9</f>
        <v>1948</v>
      </c>
      <c r="FE9" s="147">
        <f t="shared" ref="FE9:FE36" si="451">AC9+AN9+AY9</f>
        <v>2922</v>
      </c>
      <c r="FF9" s="147">
        <f t="shared" ref="FF9:FF36" si="452">AD9+AO9+AZ9</f>
        <v>3896</v>
      </c>
      <c r="FG9" s="147">
        <f t="shared" ref="FG9:FG36" si="453">AE9+AP9+BA9</f>
        <v>4870</v>
      </c>
      <c r="FH9" s="147">
        <f t="shared" ref="FH9:FH36" si="454">AF9+AQ9+BB9</f>
        <v>5844</v>
      </c>
      <c r="FI9" s="147">
        <f t="shared" ref="FI9:FI36" si="455">C9+V9+AG9+AR9</f>
        <v>1600</v>
      </c>
      <c r="FJ9" s="147">
        <f t="shared" ref="FJ9:FJ36" si="456">D9+W9+AH9+AS9</f>
        <v>320</v>
      </c>
      <c r="FK9" s="147">
        <f t="shared" ref="FK9:FK36" si="457">I9+X9+AI9+AT9</f>
        <v>400</v>
      </c>
      <c r="FL9" s="147">
        <f t="shared" ref="FL9:FL36" si="458">N9+Y9+AJ9+AU9</f>
        <v>281.7</v>
      </c>
      <c r="FM9" s="147">
        <f t="shared" ref="FM9:FM36" si="459">O9+Z9+AK9+AV9</f>
        <v>800</v>
      </c>
      <c r="FN9" s="147">
        <f t="shared" ref="FN9:FN36" si="460">P9+AA9+AL9+AW9</f>
        <v>2400</v>
      </c>
      <c r="FO9" s="147">
        <f t="shared" ref="FO9:FO36" si="461">Q9+AB9+AM9+AX9</f>
        <v>3200</v>
      </c>
      <c r="FP9" s="147">
        <f t="shared" ref="FP9:FP36" si="462">R9+AC9+AN9+AY9</f>
        <v>4800</v>
      </c>
      <c r="FQ9" s="147">
        <f t="shared" ref="FQ9:FQ36" si="463">S9+AD9+AO9+AZ9</f>
        <v>6400</v>
      </c>
      <c r="FR9" s="147">
        <f t="shared" ref="FR9:FR36" si="464">T9+AE9+AP9+BA9</f>
        <v>8000</v>
      </c>
      <c r="FS9" s="147">
        <f t="shared" ref="FS9:FS36" si="465">U9+AF9+AQ9+BB9</f>
        <v>9600</v>
      </c>
      <c r="FT9" s="122">
        <f t="shared" si="296"/>
        <v>13.41</v>
      </c>
      <c r="FU9" s="122" t="str">
        <f t="shared" si="126"/>
        <v/>
      </c>
      <c r="FV9" s="122" t="str">
        <f t="shared" si="127"/>
        <v/>
      </c>
      <c r="FW9" s="122" t="str">
        <f t="shared" si="128"/>
        <v/>
      </c>
      <c r="FX9" s="122" t="str">
        <f t="shared" si="323"/>
        <v/>
      </c>
      <c r="FY9" s="122" t="str">
        <f t="shared" si="324"/>
        <v/>
      </c>
      <c r="FZ9" s="122" t="str">
        <f t="shared" si="325"/>
        <v/>
      </c>
      <c r="GA9" s="122" t="str">
        <f t="shared" si="326"/>
        <v/>
      </c>
      <c r="GB9" s="122" t="str">
        <f t="shared" si="327"/>
        <v/>
      </c>
      <c r="GC9" s="122" t="str">
        <f t="shared" si="328"/>
        <v/>
      </c>
      <c r="GD9" s="122" t="str">
        <f t="shared" si="329"/>
        <v/>
      </c>
      <c r="GE9" s="122" t="str">
        <f t="shared" si="330"/>
        <v/>
      </c>
      <c r="GF9" s="122" t="str">
        <f t="shared" si="331"/>
        <v/>
      </c>
      <c r="GG9" s="122" t="str">
        <f t="shared" si="332"/>
        <v/>
      </c>
      <c r="GH9" s="122">
        <f t="shared" si="333"/>
        <v>13.41</v>
      </c>
      <c r="GI9" s="124">
        <f t="shared" si="129"/>
        <v>233349.37620000003</v>
      </c>
      <c r="GJ9" s="124" t="str">
        <f t="shared" si="130"/>
        <v/>
      </c>
      <c r="GK9" s="124" t="str">
        <f t="shared" si="131"/>
        <v/>
      </c>
      <c r="GL9" s="124" t="str">
        <f t="shared" si="132"/>
        <v/>
      </c>
      <c r="GM9" s="125" t="str">
        <f t="shared" si="334"/>
        <v/>
      </c>
      <c r="GN9" s="125" t="str">
        <f t="shared" si="335"/>
        <v/>
      </c>
      <c r="GO9" s="125" t="str">
        <f t="shared" si="336"/>
        <v/>
      </c>
      <c r="GP9" s="125" t="str">
        <f t="shared" si="337"/>
        <v/>
      </c>
      <c r="GQ9" s="125" t="str">
        <f t="shared" si="338"/>
        <v/>
      </c>
      <c r="GR9" s="125" t="str">
        <f t="shared" si="339"/>
        <v/>
      </c>
      <c r="GS9" s="125" t="str">
        <f t="shared" si="340"/>
        <v/>
      </c>
      <c r="GT9" s="125" t="str">
        <f t="shared" si="341"/>
        <v/>
      </c>
      <c r="GU9" s="125" t="str">
        <f t="shared" si="342"/>
        <v/>
      </c>
      <c r="GV9" s="125" t="str">
        <f t="shared" si="343"/>
        <v/>
      </c>
      <c r="GW9" s="125">
        <f t="shared" si="344"/>
        <v>233349.37620000003</v>
      </c>
      <c r="GX9" s="145"/>
      <c r="GY9" s="145">
        <v>1</v>
      </c>
      <c r="GZ9" s="145">
        <v>1</v>
      </c>
      <c r="HA9" s="145">
        <v>1</v>
      </c>
      <c r="HB9" s="145">
        <v>1</v>
      </c>
      <c r="HC9" s="145">
        <v>1</v>
      </c>
      <c r="HD9" s="145"/>
      <c r="HF9" s="37"/>
      <c r="HG9" s="37"/>
    </row>
    <row r="10" spans="1:249" x14ac:dyDescent="0.2">
      <c r="A10" s="287" t="s">
        <v>99</v>
      </c>
      <c r="B10" s="288" t="s">
        <v>368</v>
      </c>
      <c r="C10" s="369">
        <v>1168</v>
      </c>
      <c r="D10" s="167">
        <f t="shared" si="133"/>
        <v>233.60000000000002</v>
      </c>
      <c r="E10" s="167">
        <f t="shared" si="134"/>
        <v>292</v>
      </c>
      <c r="F10" s="167">
        <f t="shared" si="135"/>
        <v>438</v>
      </c>
      <c r="G10" s="167">
        <f t="shared" si="136"/>
        <v>233.60000000000002</v>
      </c>
      <c r="H10" s="167">
        <f t="shared" si="137"/>
        <v>292</v>
      </c>
      <c r="I10" s="167">
        <f t="shared" si="138"/>
        <v>292</v>
      </c>
      <c r="J10" s="167">
        <f t="shared" si="139"/>
        <v>292</v>
      </c>
      <c r="K10" s="167">
        <f t="shared" si="140"/>
        <v>438</v>
      </c>
      <c r="L10" s="167">
        <f t="shared" si="141"/>
        <v>233.60000000000002</v>
      </c>
      <c r="M10" s="167">
        <f t="shared" si="142"/>
        <v>292</v>
      </c>
      <c r="N10" s="147">
        <f t="shared" si="143"/>
        <v>525.6</v>
      </c>
      <c r="O10" s="94">
        <f t="shared" si="144"/>
        <v>584</v>
      </c>
      <c r="P10" s="94">
        <f t="shared" si="145"/>
        <v>1752</v>
      </c>
      <c r="Q10" s="94">
        <f t="shared" si="146"/>
        <v>2336</v>
      </c>
      <c r="R10" s="94">
        <f t="shared" si="147"/>
        <v>3504</v>
      </c>
      <c r="S10" s="94">
        <f t="shared" si="148"/>
        <v>4672</v>
      </c>
      <c r="T10" s="94">
        <f t="shared" si="149"/>
        <v>5840</v>
      </c>
      <c r="U10" s="94">
        <f t="shared" si="150"/>
        <v>7008</v>
      </c>
      <c r="V10" s="200">
        <v>804</v>
      </c>
      <c r="W10" s="93">
        <f t="shared" si="297"/>
        <v>160.80000000000001</v>
      </c>
      <c r="X10" s="93">
        <f t="shared" si="298"/>
        <v>201</v>
      </c>
      <c r="Y10" s="147"/>
      <c r="Z10" s="94">
        <f t="shared" si="299"/>
        <v>402</v>
      </c>
      <c r="AA10" s="94">
        <f t="shared" si="300"/>
        <v>1206</v>
      </c>
      <c r="AB10" s="94">
        <f t="shared" si="301"/>
        <v>1608</v>
      </c>
      <c r="AC10" s="94">
        <f t="shared" si="302"/>
        <v>2412</v>
      </c>
      <c r="AD10" s="94">
        <f t="shared" si="303"/>
        <v>3216</v>
      </c>
      <c r="AE10" s="94">
        <f t="shared" si="304"/>
        <v>4020</v>
      </c>
      <c r="AF10" s="94">
        <f t="shared" si="305"/>
        <v>4824</v>
      </c>
      <c r="AG10" s="200">
        <v>688</v>
      </c>
      <c r="AH10" s="93">
        <f t="shared" si="306"/>
        <v>137.6</v>
      </c>
      <c r="AI10" s="93">
        <f t="shared" si="307"/>
        <v>172</v>
      </c>
      <c r="AJ10" s="147"/>
      <c r="AK10" s="94">
        <f t="shared" si="308"/>
        <v>344</v>
      </c>
      <c r="AL10" s="94">
        <f t="shared" si="3"/>
        <v>1032</v>
      </c>
      <c r="AM10" s="94">
        <f t="shared" si="4"/>
        <v>1376</v>
      </c>
      <c r="AN10" s="94">
        <f t="shared" si="5"/>
        <v>2064</v>
      </c>
      <c r="AO10" s="94">
        <f t="shared" si="6"/>
        <v>2752</v>
      </c>
      <c r="AP10" s="94">
        <f t="shared" si="7"/>
        <v>3440</v>
      </c>
      <c r="AQ10" s="94">
        <f t="shared" si="8"/>
        <v>4128</v>
      </c>
      <c r="AR10" s="200">
        <v>506</v>
      </c>
      <c r="AS10" s="93">
        <f t="shared" si="309"/>
        <v>101.2</v>
      </c>
      <c r="AT10" s="93">
        <f t="shared" si="310"/>
        <v>126.5</v>
      </c>
      <c r="AU10" s="147"/>
      <c r="AV10" s="94">
        <f t="shared" si="311"/>
        <v>253</v>
      </c>
      <c r="AW10" s="94">
        <f t="shared" si="10"/>
        <v>759</v>
      </c>
      <c r="AX10" s="94">
        <f t="shared" si="11"/>
        <v>1012</v>
      </c>
      <c r="AY10" s="94">
        <f t="shared" si="12"/>
        <v>1518</v>
      </c>
      <c r="AZ10" s="94">
        <f t="shared" si="13"/>
        <v>2024</v>
      </c>
      <c r="BA10" s="94">
        <f t="shared" si="14"/>
        <v>2530</v>
      </c>
      <c r="BB10" s="94">
        <f t="shared" si="15"/>
        <v>3036</v>
      </c>
      <c r="BC10" s="147">
        <f t="shared" si="345"/>
        <v>1972</v>
      </c>
      <c r="BD10" s="147">
        <f t="shared" si="346"/>
        <v>394.40000000000003</v>
      </c>
      <c r="BE10" s="147">
        <f t="shared" si="347"/>
        <v>493</v>
      </c>
      <c r="BF10" s="147">
        <f t="shared" si="348"/>
        <v>525.6</v>
      </c>
      <c r="BG10" s="147">
        <f t="shared" si="349"/>
        <v>986</v>
      </c>
      <c r="BH10" s="147">
        <f t="shared" si="350"/>
        <v>2958</v>
      </c>
      <c r="BI10" s="147">
        <f t="shared" si="351"/>
        <v>3944</v>
      </c>
      <c r="BJ10" s="147">
        <f t="shared" si="352"/>
        <v>5916</v>
      </c>
      <c r="BK10" s="147">
        <f t="shared" si="353"/>
        <v>7888</v>
      </c>
      <c r="BL10" s="147">
        <f t="shared" si="354"/>
        <v>9860</v>
      </c>
      <c r="BM10" s="147">
        <f t="shared" si="355"/>
        <v>11832</v>
      </c>
      <c r="BN10" s="147">
        <f t="shared" si="356"/>
        <v>1856</v>
      </c>
      <c r="BO10" s="147">
        <f t="shared" si="357"/>
        <v>371.20000000000005</v>
      </c>
      <c r="BP10" s="147">
        <f t="shared" si="358"/>
        <v>464</v>
      </c>
      <c r="BQ10" s="147">
        <f t="shared" si="359"/>
        <v>525.6</v>
      </c>
      <c r="BR10" s="147">
        <f t="shared" si="360"/>
        <v>928</v>
      </c>
      <c r="BS10" s="147">
        <f t="shared" si="361"/>
        <v>2784</v>
      </c>
      <c r="BT10" s="147">
        <f t="shared" si="362"/>
        <v>3712</v>
      </c>
      <c r="BU10" s="147">
        <f t="shared" si="363"/>
        <v>5568</v>
      </c>
      <c r="BV10" s="147">
        <f t="shared" si="364"/>
        <v>7424</v>
      </c>
      <c r="BW10" s="147">
        <f t="shared" si="365"/>
        <v>9280</v>
      </c>
      <c r="BX10" s="147">
        <f t="shared" si="366"/>
        <v>11136</v>
      </c>
      <c r="BY10" s="147">
        <f t="shared" si="367"/>
        <v>1674</v>
      </c>
      <c r="BZ10" s="147">
        <f t="shared" si="368"/>
        <v>334.8</v>
      </c>
      <c r="CA10" s="147">
        <f t="shared" si="369"/>
        <v>418.5</v>
      </c>
      <c r="CB10" s="147">
        <f t="shared" si="370"/>
        <v>525.6</v>
      </c>
      <c r="CC10" s="147">
        <f t="shared" si="371"/>
        <v>837</v>
      </c>
      <c r="CD10" s="147">
        <f t="shared" si="372"/>
        <v>2511</v>
      </c>
      <c r="CE10" s="147">
        <f t="shared" si="373"/>
        <v>3348</v>
      </c>
      <c r="CF10" s="147">
        <f t="shared" si="374"/>
        <v>5022</v>
      </c>
      <c r="CG10" s="147">
        <f t="shared" si="375"/>
        <v>6696</v>
      </c>
      <c r="CH10" s="147">
        <f t="shared" si="376"/>
        <v>8370</v>
      </c>
      <c r="CI10" s="147">
        <f t="shared" si="377"/>
        <v>10044</v>
      </c>
      <c r="CJ10" s="147">
        <f t="shared" si="378"/>
        <v>1492</v>
      </c>
      <c r="CK10" s="147">
        <f t="shared" si="379"/>
        <v>298.39999999999998</v>
      </c>
      <c r="CL10" s="147">
        <f t="shared" si="380"/>
        <v>373</v>
      </c>
      <c r="CM10" s="147">
        <f t="shared" si="381"/>
        <v>0</v>
      </c>
      <c r="CN10" s="147">
        <f t="shared" si="382"/>
        <v>746</v>
      </c>
      <c r="CO10" s="147">
        <f t="shared" si="383"/>
        <v>2238</v>
      </c>
      <c r="CP10" s="147">
        <f t="shared" si="384"/>
        <v>2984</v>
      </c>
      <c r="CQ10" s="147">
        <f t="shared" si="385"/>
        <v>4476</v>
      </c>
      <c r="CR10" s="147">
        <f t="shared" si="386"/>
        <v>5968</v>
      </c>
      <c r="CS10" s="147">
        <f t="shared" si="387"/>
        <v>7460</v>
      </c>
      <c r="CT10" s="147">
        <f t="shared" si="388"/>
        <v>8952</v>
      </c>
      <c r="CU10" s="147">
        <f t="shared" si="389"/>
        <v>1310</v>
      </c>
      <c r="CV10" s="147">
        <f t="shared" si="390"/>
        <v>262</v>
      </c>
      <c r="CW10" s="147">
        <f t="shared" si="391"/>
        <v>327.5</v>
      </c>
      <c r="CX10" s="147">
        <f t="shared" si="392"/>
        <v>0</v>
      </c>
      <c r="CY10" s="147">
        <f t="shared" si="393"/>
        <v>655</v>
      </c>
      <c r="CZ10" s="147">
        <f t="shared" si="394"/>
        <v>1965</v>
      </c>
      <c r="DA10" s="147">
        <f t="shared" si="395"/>
        <v>2620</v>
      </c>
      <c r="DB10" s="147">
        <f t="shared" si="396"/>
        <v>3930</v>
      </c>
      <c r="DC10" s="147">
        <f t="shared" si="397"/>
        <v>5240</v>
      </c>
      <c r="DD10" s="147">
        <f t="shared" si="398"/>
        <v>6550</v>
      </c>
      <c r="DE10" s="147">
        <f t="shared" si="399"/>
        <v>7860</v>
      </c>
      <c r="DF10" s="147">
        <f t="shared" si="400"/>
        <v>1194</v>
      </c>
      <c r="DG10" s="147">
        <f t="shared" si="401"/>
        <v>238.8</v>
      </c>
      <c r="DH10" s="147">
        <f t="shared" si="402"/>
        <v>298.5</v>
      </c>
      <c r="DI10" s="147">
        <f t="shared" si="403"/>
        <v>0</v>
      </c>
      <c r="DJ10" s="147">
        <f t="shared" si="404"/>
        <v>597</v>
      </c>
      <c r="DK10" s="147">
        <f t="shared" si="405"/>
        <v>1791</v>
      </c>
      <c r="DL10" s="147">
        <f t="shared" si="406"/>
        <v>2388</v>
      </c>
      <c r="DM10" s="147">
        <f t="shared" si="407"/>
        <v>3582</v>
      </c>
      <c r="DN10" s="147">
        <f t="shared" si="408"/>
        <v>4776</v>
      </c>
      <c r="DO10" s="147">
        <f t="shared" si="409"/>
        <v>5970</v>
      </c>
      <c r="DP10" s="147">
        <f t="shared" si="410"/>
        <v>7164</v>
      </c>
      <c r="DQ10" s="147">
        <f t="shared" si="411"/>
        <v>2362</v>
      </c>
      <c r="DR10" s="147">
        <f t="shared" si="412"/>
        <v>472.40000000000003</v>
      </c>
      <c r="DS10" s="147">
        <f t="shared" si="413"/>
        <v>590.5</v>
      </c>
      <c r="DT10" s="147">
        <f t="shared" si="414"/>
        <v>525.6</v>
      </c>
      <c r="DU10" s="147">
        <f t="shared" si="415"/>
        <v>1181</v>
      </c>
      <c r="DV10" s="147">
        <f t="shared" si="416"/>
        <v>3543</v>
      </c>
      <c r="DW10" s="147">
        <f t="shared" si="417"/>
        <v>4724</v>
      </c>
      <c r="DX10" s="147">
        <f t="shared" si="418"/>
        <v>7086</v>
      </c>
      <c r="DY10" s="147">
        <f t="shared" si="419"/>
        <v>9448</v>
      </c>
      <c r="DZ10" s="147">
        <f t="shared" si="420"/>
        <v>11810</v>
      </c>
      <c r="EA10" s="147">
        <f t="shared" si="421"/>
        <v>14172</v>
      </c>
      <c r="EB10" s="147">
        <f t="shared" si="422"/>
        <v>2660</v>
      </c>
      <c r="EC10" s="147">
        <f t="shared" si="423"/>
        <v>532</v>
      </c>
      <c r="ED10" s="147">
        <f t="shared" si="424"/>
        <v>665</v>
      </c>
      <c r="EE10" s="147">
        <f t="shared" si="425"/>
        <v>525.6</v>
      </c>
      <c r="EF10" s="147">
        <f t="shared" si="426"/>
        <v>1330</v>
      </c>
      <c r="EG10" s="147">
        <f t="shared" si="427"/>
        <v>3990</v>
      </c>
      <c r="EH10" s="147">
        <f t="shared" si="428"/>
        <v>5320</v>
      </c>
      <c r="EI10" s="147">
        <f t="shared" si="429"/>
        <v>7980</v>
      </c>
      <c r="EJ10" s="147">
        <f t="shared" si="430"/>
        <v>10640</v>
      </c>
      <c r="EK10" s="147">
        <f t="shared" si="431"/>
        <v>13300</v>
      </c>
      <c r="EL10" s="147">
        <f t="shared" si="432"/>
        <v>15960</v>
      </c>
      <c r="EM10" s="147">
        <f t="shared" si="433"/>
        <v>2478</v>
      </c>
      <c r="EN10" s="147">
        <f t="shared" si="434"/>
        <v>495.6</v>
      </c>
      <c r="EO10" s="147">
        <f t="shared" si="435"/>
        <v>619.5</v>
      </c>
      <c r="EP10" s="147">
        <f t="shared" si="436"/>
        <v>525.6</v>
      </c>
      <c r="EQ10" s="147">
        <f t="shared" si="437"/>
        <v>1239</v>
      </c>
      <c r="ER10" s="147">
        <f t="shared" si="438"/>
        <v>3717</v>
      </c>
      <c r="ES10" s="147">
        <f t="shared" si="439"/>
        <v>4956</v>
      </c>
      <c r="ET10" s="147">
        <f t="shared" si="440"/>
        <v>7434</v>
      </c>
      <c r="EU10" s="147">
        <f t="shared" si="441"/>
        <v>9912</v>
      </c>
      <c r="EV10" s="147">
        <f t="shared" si="442"/>
        <v>12390</v>
      </c>
      <c r="EW10" s="147">
        <f t="shared" si="443"/>
        <v>14868</v>
      </c>
      <c r="EX10" s="147">
        <f t="shared" si="444"/>
        <v>1998</v>
      </c>
      <c r="EY10" s="147">
        <f t="shared" si="445"/>
        <v>399.59999999999997</v>
      </c>
      <c r="EZ10" s="147">
        <f t="shared" si="446"/>
        <v>499.5</v>
      </c>
      <c r="FA10" s="147">
        <f t="shared" si="447"/>
        <v>0</v>
      </c>
      <c r="FB10" s="147">
        <f t="shared" si="448"/>
        <v>999</v>
      </c>
      <c r="FC10" s="147">
        <f t="shared" si="449"/>
        <v>2997</v>
      </c>
      <c r="FD10" s="147">
        <f t="shared" si="450"/>
        <v>3996</v>
      </c>
      <c r="FE10" s="147">
        <f t="shared" si="451"/>
        <v>5994</v>
      </c>
      <c r="FF10" s="147">
        <f t="shared" si="452"/>
        <v>7992</v>
      </c>
      <c r="FG10" s="147">
        <f t="shared" si="453"/>
        <v>9990</v>
      </c>
      <c r="FH10" s="147">
        <f t="shared" si="454"/>
        <v>11988</v>
      </c>
      <c r="FI10" s="147">
        <f t="shared" si="455"/>
        <v>3166</v>
      </c>
      <c r="FJ10" s="147">
        <f t="shared" si="456"/>
        <v>633.20000000000005</v>
      </c>
      <c r="FK10" s="147">
        <f t="shared" si="457"/>
        <v>791.5</v>
      </c>
      <c r="FL10" s="147">
        <f t="shared" si="458"/>
        <v>525.6</v>
      </c>
      <c r="FM10" s="147">
        <f t="shared" si="459"/>
        <v>1583</v>
      </c>
      <c r="FN10" s="147">
        <f t="shared" si="460"/>
        <v>4749</v>
      </c>
      <c r="FO10" s="147">
        <f t="shared" si="461"/>
        <v>6332</v>
      </c>
      <c r="FP10" s="147">
        <f t="shared" si="462"/>
        <v>9498</v>
      </c>
      <c r="FQ10" s="147">
        <f t="shared" si="463"/>
        <v>12664</v>
      </c>
      <c r="FR10" s="147">
        <f t="shared" si="464"/>
        <v>15830</v>
      </c>
      <c r="FS10" s="147">
        <f t="shared" si="465"/>
        <v>18996</v>
      </c>
      <c r="FT10" s="122">
        <f t="shared" si="296"/>
        <v>30.03</v>
      </c>
      <c r="FU10" s="122" t="str">
        <f t="shared" si="126"/>
        <v/>
      </c>
      <c r="FV10" s="122" t="str">
        <f t="shared" si="127"/>
        <v/>
      </c>
      <c r="FW10" s="122" t="str">
        <f t="shared" si="128"/>
        <v/>
      </c>
      <c r="FX10" s="122" t="str">
        <f t="shared" si="323"/>
        <v/>
      </c>
      <c r="FY10" s="122" t="str">
        <f t="shared" si="324"/>
        <v/>
      </c>
      <c r="FZ10" s="122" t="str">
        <f t="shared" si="325"/>
        <v/>
      </c>
      <c r="GA10" s="122" t="str">
        <f t="shared" si="326"/>
        <v/>
      </c>
      <c r="GB10" s="122" t="str">
        <f t="shared" si="327"/>
        <v/>
      </c>
      <c r="GC10" s="122" t="str">
        <f t="shared" si="328"/>
        <v/>
      </c>
      <c r="GD10" s="122" t="str">
        <f t="shared" si="329"/>
        <v/>
      </c>
      <c r="GE10" s="122" t="str">
        <f t="shared" si="330"/>
        <v/>
      </c>
      <c r="GF10" s="122" t="str">
        <f t="shared" si="331"/>
        <v/>
      </c>
      <c r="GG10" s="122" t="str">
        <f t="shared" si="332"/>
        <v/>
      </c>
      <c r="GH10" s="122">
        <f t="shared" si="333"/>
        <v>30.03</v>
      </c>
      <c r="GI10" s="124">
        <f t="shared" si="129"/>
        <v>224530.0999</v>
      </c>
      <c r="GJ10" s="124" t="str">
        <f t="shared" si="130"/>
        <v/>
      </c>
      <c r="GK10" s="124" t="str">
        <f t="shared" si="131"/>
        <v/>
      </c>
      <c r="GL10" s="124" t="str">
        <f t="shared" si="132"/>
        <v/>
      </c>
      <c r="GM10" s="125" t="str">
        <f t="shared" si="334"/>
        <v/>
      </c>
      <c r="GN10" s="125" t="str">
        <f t="shared" si="335"/>
        <v/>
      </c>
      <c r="GO10" s="125" t="str">
        <f t="shared" si="336"/>
        <v/>
      </c>
      <c r="GP10" s="125" t="str">
        <f t="shared" si="337"/>
        <v/>
      </c>
      <c r="GQ10" s="125" t="str">
        <f t="shared" si="338"/>
        <v/>
      </c>
      <c r="GR10" s="125" t="str">
        <f t="shared" si="339"/>
        <v/>
      </c>
      <c r="GS10" s="125" t="str">
        <f t="shared" si="340"/>
        <v/>
      </c>
      <c r="GT10" s="125" t="str">
        <f t="shared" si="341"/>
        <v/>
      </c>
      <c r="GU10" s="125" t="str">
        <f t="shared" si="342"/>
        <v/>
      </c>
      <c r="GV10" s="125" t="str">
        <f t="shared" si="343"/>
        <v/>
      </c>
      <c r="GW10" s="125">
        <f t="shared" si="344"/>
        <v>224530.0999</v>
      </c>
      <c r="GX10" s="145"/>
      <c r="GY10" s="145">
        <v>1</v>
      </c>
      <c r="GZ10" s="145">
        <v>1</v>
      </c>
      <c r="HA10" s="145">
        <v>1</v>
      </c>
      <c r="HB10" s="145">
        <v>1</v>
      </c>
      <c r="HC10" s="145">
        <v>1</v>
      </c>
      <c r="HD10" s="145">
        <v>1</v>
      </c>
      <c r="HF10" s="37"/>
      <c r="HG10" s="37"/>
    </row>
    <row r="11" spans="1:249" x14ac:dyDescent="0.2">
      <c r="A11" s="287" t="s">
        <v>100</v>
      </c>
      <c r="B11" s="288" t="s">
        <v>101</v>
      </c>
      <c r="C11" s="369">
        <v>1478</v>
      </c>
      <c r="D11" s="167">
        <f t="shared" si="133"/>
        <v>295.60000000000002</v>
      </c>
      <c r="E11" s="167">
        <f t="shared" si="134"/>
        <v>369.5</v>
      </c>
      <c r="F11" s="167">
        <f t="shared" si="135"/>
        <v>554.25</v>
      </c>
      <c r="G11" s="167">
        <f t="shared" si="136"/>
        <v>295.60000000000002</v>
      </c>
      <c r="H11" s="167">
        <f t="shared" si="137"/>
        <v>369.5</v>
      </c>
      <c r="I11" s="167">
        <f t="shared" si="138"/>
        <v>369.5</v>
      </c>
      <c r="J11" s="167">
        <f t="shared" si="139"/>
        <v>369.5</v>
      </c>
      <c r="K11" s="167">
        <f t="shared" si="140"/>
        <v>554.25</v>
      </c>
      <c r="L11" s="167">
        <f t="shared" si="141"/>
        <v>295.60000000000002</v>
      </c>
      <c r="M11" s="167">
        <f t="shared" si="142"/>
        <v>369.5</v>
      </c>
      <c r="N11" s="147">
        <f t="shared" si="143"/>
        <v>665.1</v>
      </c>
      <c r="O11" s="94">
        <f>C11*0.75</f>
        <v>1108.5</v>
      </c>
      <c r="P11" s="94">
        <f t="shared" si="145"/>
        <v>2217</v>
      </c>
      <c r="Q11" s="94">
        <f t="shared" si="146"/>
        <v>2956</v>
      </c>
      <c r="R11" s="94">
        <f t="shared" si="147"/>
        <v>4434</v>
      </c>
      <c r="S11" s="94">
        <f t="shared" si="148"/>
        <v>5912</v>
      </c>
      <c r="T11" s="94">
        <f t="shared" si="149"/>
        <v>7390</v>
      </c>
      <c r="U11" s="94">
        <f t="shared" si="150"/>
        <v>8868</v>
      </c>
      <c r="V11" s="200">
        <v>780</v>
      </c>
      <c r="W11" s="93">
        <f t="shared" si="297"/>
        <v>156</v>
      </c>
      <c r="X11" s="93">
        <f t="shared" si="298"/>
        <v>195</v>
      </c>
      <c r="Y11" s="147"/>
      <c r="Z11" s="94">
        <f>V11*0.75</f>
        <v>585</v>
      </c>
      <c r="AA11" s="94">
        <f t="shared" si="300"/>
        <v>1170</v>
      </c>
      <c r="AB11" s="94">
        <f t="shared" si="301"/>
        <v>1560</v>
      </c>
      <c r="AC11" s="94">
        <f t="shared" si="302"/>
        <v>2340</v>
      </c>
      <c r="AD11" s="94">
        <f t="shared" si="303"/>
        <v>3120</v>
      </c>
      <c r="AE11" s="94">
        <f t="shared" si="304"/>
        <v>3900</v>
      </c>
      <c r="AF11" s="94">
        <f t="shared" si="305"/>
        <v>4680</v>
      </c>
      <c r="AG11" s="200">
        <v>698</v>
      </c>
      <c r="AH11" s="93">
        <f t="shared" si="306"/>
        <v>139.6</v>
      </c>
      <c r="AI11" s="93">
        <f t="shared" si="307"/>
        <v>174.5</v>
      </c>
      <c r="AJ11" s="147"/>
      <c r="AK11" s="94">
        <f>AG11*0.75</f>
        <v>523.5</v>
      </c>
      <c r="AL11" s="94">
        <f t="shared" si="3"/>
        <v>1047</v>
      </c>
      <c r="AM11" s="94">
        <f t="shared" si="4"/>
        <v>1396</v>
      </c>
      <c r="AN11" s="94">
        <f t="shared" si="5"/>
        <v>2094</v>
      </c>
      <c r="AO11" s="94">
        <f t="shared" si="6"/>
        <v>2792</v>
      </c>
      <c r="AP11" s="94">
        <f t="shared" si="7"/>
        <v>3490</v>
      </c>
      <c r="AQ11" s="94">
        <f t="shared" si="8"/>
        <v>4188</v>
      </c>
      <c r="AR11" s="200">
        <v>512</v>
      </c>
      <c r="AS11" s="93">
        <f t="shared" si="309"/>
        <v>102.4</v>
      </c>
      <c r="AT11" s="93">
        <f t="shared" si="310"/>
        <v>128</v>
      </c>
      <c r="AU11" s="147"/>
      <c r="AV11" s="94">
        <f>AR11*0.75</f>
        <v>384</v>
      </c>
      <c r="AW11" s="94">
        <f t="shared" si="10"/>
        <v>768</v>
      </c>
      <c r="AX11" s="94">
        <f t="shared" si="11"/>
        <v>1024</v>
      </c>
      <c r="AY11" s="94">
        <f t="shared" si="12"/>
        <v>1536</v>
      </c>
      <c r="AZ11" s="94">
        <f t="shared" si="13"/>
        <v>2048</v>
      </c>
      <c r="BA11" s="94">
        <f t="shared" si="14"/>
        <v>2560</v>
      </c>
      <c r="BB11" s="94">
        <f t="shared" si="15"/>
        <v>3072</v>
      </c>
      <c r="BC11" s="147">
        <f t="shared" si="345"/>
        <v>2258</v>
      </c>
      <c r="BD11" s="147">
        <f t="shared" si="346"/>
        <v>451.6</v>
      </c>
      <c r="BE11" s="147">
        <f t="shared" si="347"/>
        <v>564.5</v>
      </c>
      <c r="BF11" s="147">
        <f t="shared" si="348"/>
        <v>665.1</v>
      </c>
      <c r="BG11" s="147">
        <f t="shared" si="349"/>
        <v>1693.5</v>
      </c>
      <c r="BH11" s="147">
        <f t="shared" si="350"/>
        <v>3387</v>
      </c>
      <c r="BI11" s="147">
        <f t="shared" si="351"/>
        <v>4516</v>
      </c>
      <c r="BJ11" s="147">
        <f t="shared" si="352"/>
        <v>6774</v>
      </c>
      <c r="BK11" s="147">
        <f t="shared" si="353"/>
        <v>9032</v>
      </c>
      <c r="BL11" s="147">
        <f t="shared" si="354"/>
        <v>11290</v>
      </c>
      <c r="BM11" s="147">
        <f t="shared" si="355"/>
        <v>13548</v>
      </c>
      <c r="BN11" s="147">
        <f t="shared" si="356"/>
        <v>2176</v>
      </c>
      <c r="BO11" s="147">
        <f t="shared" si="357"/>
        <v>435.20000000000005</v>
      </c>
      <c r="BP11" s="147">
        <f t="shared" si="358"/>
        <v>544</v>
      </c>
      <c r="BQ11" s="147">
        <f t="shared" si="359"/>
        <v>665.1</v>
      </c>
      <c r="BR11" s="147">
        <f t="shared" si="360"/>
        <v>1632</v>
      </c>
      <c r="BS11" s="147">
        <f t="shared" si="361"/>
        <v>3264</v>
      </c>
      <c r="BT11" s="147">
        <f t="shared" si="362"/>
        <v>4352</v>
      </c>
      <c r="BU11" s="147">
        <f t="shared" si="363"/>
        <v>6528</v>
      </c>
      <c r="BV11" s="147">
        <f t="shared" si="364"/>
        <v>8704</v>
      </c>
      <c r="BW11" s="147">
        <f t="shared" si="365"/>
        <v>10880</v>
      </c>
      <c r="BX11" s="147">
        <f t="shared" si="366"/>
        <v>13056</v>
      </c>
      <c r="BY11" s="147">
        <f t="shared" si="367"/>
        <v>1990</v>
      </c>
      <c r="BZ11" s="147">
        <f t="shared" si="368"/>
        <v>398</v>
      </c>
      <c r="CA11" s="147">
        <f t="shared" si="369"/>
        <v>497.5</v>
      </c>
      <c r="CB11" s="147">
        <f t="shared" si="370"/>
        <v>665.1</v>
      </c>
      <c r="CC11" s="147">
        <f t="shared" si="371"/>
        <v>1492.5</v>
      </c>
      <c r="CD11" s="147">
        <f t="shared" si="372"/>
        <v>2985</v>
      </c>
      <c r="CE11" s="147">
        <f t="shared" si="373"/>
        <v>3980</v>
      </c>
      <c r="CF11" s="147">
        <f t="shared" si="374"/>
        <v>5970</v>
      </c>
      <c r="CG11" s="147">
        <f t="shared" si="375"/>
        <v>7960</v>
      </c>
      <c r="CH11" s="147">
        <f t="shared" si="376"/>
        <v>9950</v>
      </c>
      <c r="CI11" s="147">
        <f t="shared" si="377"/>
        <v>11940</v>
      </c>
      <c r="CJ11" s="147">
        <f t="shared" si="378"/>
        <v>1478</v>
      </c>
      <c r="CK11" s="147">
        <f t="shared" si="379"/>
        <v>295.60000000000002</v>
      </c>
      <c r="CL11" s="147">
        <f t="shared" si="380"/>
        <v>369.5</v>
      </c>
      <c r="CM11" s="147">
        <f t="shared" si="381"/>
        <v>0</v>
      </c>
      <c r="CN11" s="147">
        <f t="shared" si="382"/>
        <v>1108.5</v>
      </c>
      <c r="CO11" s="147">
        <f t="shared" si="383"/>
        <v>2217</v>
      </c>
      <c r="CP11" s="147">
        <f t="shared" si="384"/>
        <v>2956</v>
      </c>
      <c r="CQ11" s="147">
        <f t="shared" si="385"/>
        <v>4434</v>
      </c>
      <c r="CR11" s="147">
        <f t="shared" si="386"/>
        <v>5912</v>
      </c>
      <c r="CS11" s="147">
        <f t="shared" si="387"/>
        <v>7390</v>
      </c>
      <c r="CT11" s="147">
        <f t="shared" si="388"/>
        <v>8868</v>
      </c>
      <c r="CU11" s="147">
        <f t="shared" si="389"/>
        <v>1292</v>
      </c>
      <c r="CV11" s="147">
        <f t="shared" si="390"/>
        <v>258.39999999999998</v>
      </c>
      <c r="CW11" s="147">
        <f t="shared" si="391"/>
        <v>323</v>
      </c>
      <c r="CX11" s="147">
        <f t="shared" si="392"/>
        <v>0</v>
      </c>
      <c r="CY11" s="147">
        <f t="shared" si="393"/>
        <v>969</v>
      </c>
      <c r="CZ11" s="147">
        <f t="shared" si="394"/>
        <v>1938</v>
      </c>
      <c r="DA11" s="147">
        <f t="shared" si="395"/>
        <v>2584</v>
      </c>
      <c r="DB11" s="147">
        <f t="shared" si="396"/>
        <v>3876</v>
      </c>
      <c r="DC11" s="147">
        <f t="shared" si="397"/>
        <v>5168</v>
      </c>
      <c r="DD11" s="147">
        <f t="shared" si="398"/>
        <v>6460</v>
      </c>
      <c r="DE11" s="147">
        <f t="shared" si="399"/>
        <v>7752</v>
      </c>
      <c r="DF11" s="147">
        <f t="shared" si="400"/>
        <v>1210</v>
      </c>
      <c r="DG11" s="147">
        <f t="shared" si="401"/>
        <v>242</v>
      </c>
      <c r="DH11" s="147">
        <f t="shared" si="402"/>
        <v>302.5</v>
      </c>
      <c r="DI11" s="147">
        <f t="shared" si="403"/>
        <v>0</v>
      </c>
      <c r="DJ11" s="147">
        <f t="shared" si="404"/>
        <v>907.5</v>
      </c>
      <c r="DK11" s="147">
        <f t="shared" si="405"/>
        <v>1815</v>
      </c>
      <c r="DL11" s="147">
        <f t="shared" si="406"/>
        <v>2420</v>
      </c>
      <c r="DM11" s="147">
        <f t="shared" si="407"/>
        <v>3630</v>
      </c>
      <c r="DN11" s="147">
        <f t="shared" si="408"/>
        <v>4840</v>
      </c>
      <c r="DO11" s="147">
        <f t="shared" si="409"/>
        <v>6050</v>
      </c>
      <c r="DP11" s="147">
        <f t="shared" si="410"/>
        <v>7260</v>
      </c>
      <c r="DQ11" s="147">
        <f t="shared" si="411"/>
        <v>2688</v>
      </c>
      <c r="DR11" s="147">
        <f t="shared" si="412"/>
        <v>537.6</v>
      </c>
      <c r="DS11" s="147">
        <f t="shared" si="413"/>
        <v>672</v>
      </c>
      <c r="DT11" s="147">
        <f t="shared" si="414"/>
        <v>665.1</v>
      </c>
      <c r="DU11" s="147">
        <f t="shared" si="415"/>
        <v>2016</v>
      </c>
      <c r="DV11" s="147">
        <f t="shared" si="416"/>
        <v>4032</v>
      </c>
      <c r="DW11" s="147">
        <f t="shared" si="417"/>
        <v>5376</v>
      </c>
      <c r="DX11" s="147">
        <f t="shared" si="418"/>
        <v>8064</v>
      </c>
      <c r="DY11" s="147">
        <f t="shared" si="419"/>
        <v>10752</v>
      </c>
      <c r="DZ11" s="147">
        <f t="shared" si="420"/>
        <v>13440</v>
      </c>
      <c r="EA11" s="147">
        <f t="shared" si="421"/>
        <v>16128</v>
      </c>
      <c r="EB11" s="147">
        <f t="shared" si="422"/>
        <v>2956</v>
      </c>
      <c r="EC11" s="147">
        <f t="shared" si="423"/>
        <v>591.20000000000005</v>
      </c>
      <c r="ED11" s="147">
        <f t="shared" si="424"/>
        <v>739</v>
      </c>
      <c r="EE11" s="147">
        <f t="shared" si="425"/>
        <v>665.1</v>
      </c>
      <c r="EF11" s="147">
        <f t="shared" si="426"/>
        <v>2217</v>
      </c>
      <c r="EG11" s="147">
        <f t="shared" si="427"/>
        <v>4434</v>
      </c>
      <c r="EH11" s="147">
        <f t="shared" si="428"/>
        <v>5912</v>
      </c>
      <c r="EI11" s="147">
        <f t="shared" si="429"/>
        <v>8868</v>
      </c>
      <c r="EJ11" s="147">
        <f t="shared" si="430"/>
        <v>11824</v>
      </c>
      <c r="EK11" s="147">
        <f t="shared" si="431"/>
        <v>14780</v>
      </c>
      <c r="EL11" s="147">
        <f t="shared" si="432"/>
        <v>17736</v>
      </c>
      <c r="EM11" s="147">
        <f t="shared" si="433"/>
        <v>2770</v>
      </c>
      <c r="EN11" s="147">
        <f t="shared" si="434"/>
        <v>554</v>
      </c>
      <c r="EO11" s="147">
        <f t="shared" si="435"/>
        <v>692.5</v>
      </c>
      <c r="EP11" s="147">
        <f t="shared" si="436"/>
        <v>665.1</v>
      </c>
      <c r="EQ11" s="147">
        <f t="shared" si="437"/>
        <v>2077.5</v>
      </c>
      <c r="ER11" s="147">
        <f t="shared" si="438"/>
        <v>4155</v>
      </c>
      <c r="ES11" s="147">
        <f t="shared" si="439"/>
        <v>5540</v>
      </c>
      <c r="ET11" s="147">
        <f t="shared" si="440"/>
        <v>8310</v>
      </c>
      <c r="EU11" s="147">
        <f t="shared" si="441"/>
        <v>11080</v>
      </c>
      <c r="EV11" s="147">
        <f t="shared" si="442"/>
        <v>13850</v>
      </c>
      <c r="EW11" s="147">
        <f t="shared" si="443"/>
        <v>16620</v>
      </c>
      <c r="EX11" s="147">
        <f t="shared" si="444"/>
        <v>1990</v>
      </c>
      <c r="EY11" s="147">
        <f t="shared" si="445"/>
        <v>398</v>
      </c>
      <c r="EZ11" s="147">
        <f t="shared" si="446"/>
        <v>497.5</v>
      </c>
      <c r="FA11" s="147">
        <f t="shared" si="447"/>
        <v>0</v>
      </c>
      <c r="FB11" s="147">
        <f t="shared" si="448"/>
        <v>1492.5</v>
      </c>
      <c r="FC11" s="147">
        <f t="shared" si="449"/>
        <v>2985</v>
      </c>
      <c r="FD11" s="147">
        <f t="shared" si="450"/>
        <v>3980</v>
      </c>
      <c r="FE11" s="147">
        <f t="shared" si="451"/>
        <v>5970</v>
      </c>
      <c r="FF11" s="147">
        <f t="shared" si="452"/>
        <v>7960</v>
      </c>
      <c r="FG11" s="147">
        <f t="shared" si="453"/>
        <v>9950</v>
      </c>
      <c r="FH11" s="147">
        <f t="shared" si="454"/>
        <v>11940</v>
      </c>
      <c r="FI11" s="147">
        <f t="shared" si="455"/>
        <v>3468</v>
      </c>
      <c r="FJ11" s="147">
        <f t="shared" si="456"/>
        <v>693.6</v>
      </c>
      <c r="FK11" s="147">
        <f t="shared" si="457"/>
        <v>867</v>
      </c>
      <c r="FL11" s="147">
        <f t="shared" si="458"/>
        <v>665.1</v>
      </c>
      <c r="FM11" s="147">
        <f t="shared" si="459"/>
        <v>2601</v>
      </c>
      <c r="FN11" s="147">
        <f t="shared" si="460"/>
        <v>5202</v>
      </c>
      <c r="FO11" s="147">
        <f t="shared" si="461"/>
        <v>6936</v>
      </c>
      <c r="FP11" s="147">
        <f t="shared" si="462"/>
        <v>10404</v>
      </c>
      <c r="FQ11" s="147">
        <f t="shared" si="463"/>
        <v>13872</v>
      </c>
      <c r="FR11" s="147">
        <f t="shared" si="464"/>
        <v>17340</v>
      </c>
      <c r="FS11" s="147">
        <f t="shared" si="465"/>
        <v>20808</v>
      </c>
      <c r="FT11" s="122">
        <f t="shared" si="296"/>
        <v>30.75</v>
      </c>
      <c r="FU11" s="122" t="str">
        <f t="shared" si="126"/>
        <v/>
      </c>
      <c r="FV11" s="122" t="str">
        <f t="shared" si="127"/>
        <v/>
      </c>
      <c r="FW11" s="122" t="str">
        <f t="shared" si="128"/>
        <v/>
      </c>
      <c r="FX11" s="122" t="str">
        <f t="shared" si="323"/>
        <v/>
      </c>
      <c r="FY11" s="122" t="str">
        <f t="shared" si="324"/>
        <v/>
      </c>
      <c r="FZ11" s="122" t="str">
        <f t="shared" si="325"/>
        <v/>
      </c>
      <c r="GA11" s="122" t="str">
        <f t="shared" si="326"/>
        <v/>
      </c>
      <c r="GB11" s="122" t="str">
        <f t="shared" si="327"/>
        <v/>
      </c>
      <c r="GC11" s="122" t="str">
        <f t="shared" si="328"/>
        <v/>
      </c>
      <c r="GD11" s="122" t="str">
        <f t="shared" si="329"/>
        <v/>
      </c>
      <c r="GE11" s="122" t="str">
        <f t="shared" si="330"/>
        <v/>
      </c>
      <c r="GF11" s="122" t="str">
        <f t="shared" si="331"/>
        <v/>
      </c>
      <c r="GG11" s="122" t="str">
        <f t="shared" si="332"/>
        <v/>
      </c>
      <c r="GH11" s="122">
        <f t="shared" si="333"/>
        <v>30.75</v>
      </c>
      <c r="GI11" s="124">
        <f t="shared" si="129"/>
        <v>234506.00259999998</v>
      </c>
      <c r="GJ11" s="124" t="str">
        <f t="shared" si="130"/>
        <v/>
      </c>
      <c r="GK11" s="124" t="str">
        <f t="shared" si="131"/>
        <v/>
      </c>
      <c r="GL11" s="124" t="str">
        <f t="shared" si="132"/>
        <v/>
      </c>
      <c r="GM11" s="125" t="str">
        <f t="shared" si="334"/>
        <v/>
      </c>
      <c r="GN11" s="125" t="str">
        <f t="shared" si="335"/>
        <v/>
      </c>
      <c r="GO11" s="125" t="str">
        <f t="shared" si="336"/>
        <v/>
      </c>
      <c r="GP11" s="125" t="str">
        <f t="shared" si="337"/>
        <v/>
      </c>
      <c r="GQ11" s="125" t="str">
        <f t="shared" si="338"/>
        <v/>
      </c>
      <c r="GR11" s="125" t="str">
        <f t="shared" si="339"/>
        <v/>
      </c>
      <c r="GS11" s="125" t="str">
        <f t="shared" si="340"/>
        <v/>
      </c>
      <c r="GT11" s="125" t="str">
        <f t="shared" si="341"/>
        <v/>
      </c>
      <c r="GU11" s="125" t="str">
        <f t="shared" si="342"/>
        <v/>
      </c>
      <c r="GV11" s="125" t="str">
        <f t="shared" si="343"/>
        <v/>
      </c>
      <c r="GW11" s="125">
        <f t="shared" si="344"/>
        <v>234506.00259999998</v>
      </c>
      <c r="GX11" s="145"/>
      <c r="GY11" s="145">
        <v>1</v>
      </c>
      <c r="GZ11" s="145">
        <v>1</v>
      </c>
      <c r="HA11" s="145">
        <v>1</v>
      </c>
      <c r="HB11" s="145">
        <v>1</v>
      </c>
      <c r="HC11" s="145">
        <v>1</v>
      </c>
      <c r="HD11" s="145">
        <v>1</v>
      </c>
      <c r="HF11" s="37"/>
      <c r="HG11" s="37"/>
    </row>
    <row r="12" spans="1:249" x14ac:dyDescent="0.2">
      <c r="A12" s="287" t="s">
        <v>102</v>
      </c>
      <c r="B12" s="288" t="s">
        <v>103</v>
      </c>
      <c r="C12" s="369">
        <v>1448</v>
      </c>
      <c r="D12" s="167">
        <f t="shared" si="133"/>
        <v>289.60000000000002</v>
      </c>
      <c r="E12" s="167">
        <f t="shared" si="134"/>
        <v>362</v>
      </c>
      <c r="F12" s="167">
        <f t="shared" si="135"/>
        <v>543</v>
      </c>
      <c r="G12" s="167">
        <f t="shared" si="136"/>
        <v>289.60000000000002</v>
      </c>
      <c r="H12" s="167">
        <f t="shared" si="137"/>
        <v>362</v>
      </c>
      <c r="I12" s="167">
        <f t="shared" si="138"/>
        <v>362</v>
      </c>
      <c r="J12" s="167">
        <f t="shared" si="139"/>
        <v>362</v>
      </c>
      <c r="K12" s="167">
        <f t="shared" si="140"/>
        <v>543</v>
      </c>
      <c r="L12" s="167">
        <f t="shared" si="141"/>
        <v>289.60000000000002</v>
      </c>
      <c r="M12" s="167">
        <f t="shared" si="142"/>
        <v>362</v>
      </c>
      <c r="N12" s="147">
        <f t="shared" si="143"/>
        <v>651.6</v>
      </c>
      <c r="O12" s="94">
        <f>C12*0.75</f>
        <v>1086</v>
      </c>
      <c r="P12" s="94">
        <f t="shared" si="145"/>
        <v>2172</v>
      </c>
      <c r="Q12" s="94">
        <f t="shared" si="146"/>
        <v>2896</v>
      </c>
      <c r="R12" s="94">
        <f t="shared" si="147"/>
        <v>4344</v>
      </c>
      <c r="S12" s="94">
        <f t="shared" si="148"/>
        <v>5792</v>
      </c>
      <c r="T12" s="94">
        <f t="shared" si="149"/>
        <v>7240</v>
      </c>
      <c r="U12" s="94">
        <f t="shared" si="150"/>
        <v>8688</v>
      </c>
      <c r="V12" s="200">
        <v>794</v>
      </c>
      <c r="W12" s="93">
        <f t="shared" si="297"/>
        <v>158.80000000000001</v>
      </c>
      <c r="X12" s="93">
        <f t="shared" si="298"/>
        <v>198.5</v>
      </c>
      <c r="Y12" s="147"/>
      <c r="Z12" s="94">
        <f>V12*0.75</f>
        <v>595.5</v>
      </c>
      <c r="AA12" s="94">
        <f t="shared" si="300"/>
        <v>1191</v>
      </c>
      <c r="AB12" s="94">
        <f t="shared" si="301"/>
        <v>1588</v>
      </c>
      <c r="AC12" s="94">
        <f t="shared" si="302"/>
        <v>2382</v>
      </c>
      <c r="AD12" s="94">
        <f t="shared" si="303"/>
        <v>3176</v>
      </c>
      <c r="AE12" s="94">
        <f t="shared" si="304"/>
        <v>3970</v>
      </c>
      <c r="AF12" s="94">
        <f t="shared" si="305"/>
        <v>4764</v>
      </c>
      <c r="AG12" s="200">
        <v>644</v>
      </c>
      <c r="AH12" s="93">
        <f t="shared" si="306"/>
        <v>128.80000000000001</v>
      </c>
      <c r="AI12" s="93">
        <f t="shared" si="307"/>
        <v>161</v>
      </c>
      <c r="AJ12" s="147"/>
      <c r="AK12" s="94">
        <f>AG12*0.75</f>
        <v>483</v>
      </c>
      <c r="AL12" s="94">
        <f t="shared" si="3"/>
        <v>966</v>
      </c>
      <c r="AM12" s="94">
        <f t="shared" si="4"/>
        <v>1288</v>
      </c>
      <c r="AN12" s="94">
        <f t="shared" si="5"/>
        <v>1932</v>
      </c>
      <c r="AO12" s="94">
        <f t="shared" si="6"/>
        <v>2576</v>
      </c>
      <c r="AP12" s="94">
        <f t="shared" si="7"/>
        <v>3220</v>
      </c>
      <c r="AQ12" s="94">
        <f t="shared" si="8"/>
        <v>3864</v>
      </c>
      <c r="AR12" s="200">
        <v>493</v>
      </c>
      <c r="AS12" s="93">
        <f t="shared" si="309"/>
        <v>98.600000000000009</v>
      </c>
      <c r="AT12" s="93">
        <f t="shared" si="310"/>
        <v>123.25</v>
      </c>
      <c r="AU12" s="147"/>
      <c r="AV12" s="94">
        <f>AR12*0.75</f>
        <v>369.75</v>
      </c>
      <c r="AW12" s="94">
        <f t="shared" si="10"/>
        <v>739.5</v>
      </c>
      <c r="AX12" s="94">
        <f t="shared" si="11"/>
        <v>986</v>
      </c>
      <c r="AY12" s="94">
        <f t="shared" si="12"/>
        <v>1479</v>
      </c>
      <c r="AZ12" s="94">
        <f t="shared" si="13"/>
        <v>1972</v>
      </c>
      <c r="BA12" s="94">
        <f t="shared" si="14"/>
        <v>2465</v>
      </c>
      <c r="BB12" s="94">
        <f t="shared" si="15"/>
        <v>2958</v>
      </c>
      <c r="BC12" s="147">
        <f t="shared" si="345"/>
        <v>2242</v>
      </c>
      <c r="BD12" s="147">
        <f t="shared" si="346"/>
        <v>448.40000000000003</v>
      </c>
      <c r="BE12" s="147">
        <f t="shared" si="347"/>
        <v>560.5</v>
      </c>
      <c r="BF12" s="147">
        <f t="shared" si="348"/>
        <v>651.6</v>
      </c>
      <c r="BG12" s="147">
        <f t="shared" si="349"/>
        <v>1681.5</v>
      </c>
      <c r="BH12" s="147">
        <f t="shared" si="350"/>
        <v>3363</v>
      </c>
      <c r="BI12" s="147">
        <f t="shared" si="351"/>
        <v>4484</v>
      </c>
      <c r="BJ12" s="147">
        <f t="shared" si="352"/>
        <v>6726</v>
      </c>
      <c r="BK12" s="147">
        <f t="shared" si="353"/>
        <v>8968</v>
      </c>
      <c r="BL12" s="147">
        <f t="shared" si="354"/>
        <v>11210</v>
      </c>
      <c r="BM12" s="147">
        <f t="shared" si="355"/>
        <v>13452</v>
      </c>
      <c r="BN12" s="147">
        <f t="shared" si="356"/>
        <v>2092</v>
      </c>
      <c r="BO12" s="147">
        <f t="shared" si="357"/>
        <v>418.40000000000003</v>
      </c>
      <c r="BP12" s="147">
        <f t="shared" si="358"/>
        <v>523</v>
      </c>
      <c r="BQ12" s="147">
        <f t="shared" si="359"/>
        <v>651.6</v>
      </c>
      <c r="BR12" s="147">
        <f t="shared" si="360"/>
        <v>1569</v>
      </c>
      <c r="BS12" s="147">
        <f t="shared" si="361"/>
        <v>3138</v>
      </c>
      <c r="BT12" s="147">
        <f t="shared" si="362"/>
        <v>4184</v>
      </c>
      <c r="BU12" s="147">
        <f t="shared" si="363"/>
        <v>6276</v>
      </c>
      <c r="BV12" s="147">
        <f t="shared" si="364"/>
        <v>8368</v>
      </c>
      <c r="BW12" s="147">
        <f t="shared" si="365"/>
        <v>10460</v>
      </c>
      <c r="BX12" s="147">
        <f t="shared" si="366"/>
        <v>12552</v>
      </c>
      <c r="BY12" s="147">
        <f t="shared" si="367"/>
        <v>1941</v>
      </c>
      <c r="BZ12" s="147">
        <f t="shared" si="368"/>
        <v>388.20000000000005</v>
      </c>
      <c r="CA12" s="147">
        <f t="shared" si="369"/>
        <v>485.25</v>
      </c>
      <c r="CB12" s="147">
        <f t="shared" si="370"/>
        <v>651.6</v>
      </c>
      <c r="CC12" s="147">
        <f t="shared" si="371"/>
        <v>1455.75</v>
      </c>
      <c r="CD12" s="147">
        <f t="shared" si="372"/>
        <v>2911.5</v>
      </c>
      <c r="CE12" s="147">
        <f t="shared" si="373"/>
        <v>3882</v>
      </c>
      <c r="CF12" s="147">
        <f t="shared" si="374"/>
        <v>5823</v>
      </c>
      <c r="CG12" s="147">
        <f t="shared" si="375"/>
        <v>7764</v>
      </c>
      <c r="CH12" s="147">
        <f t="shared" si="376"/>
        <v>9705</v>
      </c>
      <c r="CI12" s="147">
        <f t="shared" si="377"/>
        <v>11646</v>
      </c>
      <c r="CJ12" s="147">
        <f t="shared" si="378"/>
        <v>1438</v>
      </c>
      <c r="CK12" s="147">
        <f t="shared" si="379"/>
        <v>287.60000000000002</v>
      </c>
      <c r="CL12" s="147">
        <f t="shared" si="380"/>
        <v>359.5</v>
      </c>
      <c r="CM12" s="147">
        <f t="shared" si="381"/>
        <v>0</v>
      </c>
      <c r="CN12" s="147">
        <f t="shared" si="382"/>
        <v>1078.5</v>
      </c>
      <c r="CO12" s="147">
        <f t="shared" si="383"/>
        <v>2157</v>
      </c>
      <c r="CP12" s="147">
        <f t="shared" si="384"/>
        <v>2876</v>
      </c>
      <c r="CQ12" s="147">
        <f t="shared" si="385"/>
        <v>4314</v>
      </c>
      <c r="CR12" s="147">
        <f t="shared" si="386"/>
        <v>5752</v>
      </c>
      <c r="CS12" s="147">
        <f t="shared" si="387"/>
        <v>7190</v>
      </c>
      <c r="CT12" s="147">
        <f t="shared" si="388"/>
        <v>8628</v>
      </c>
      <c r="CU12" s="147">
        <f t="shared" si="389"/>
        <v>1287</v>
      </c>
      <c r="CV12" s="147">
        <f t="shared" si="390"/>
        <v>257.40000000000003</v>
      </c>
      <c r="CW12" s="147">
        <f t="shared" si="391"/>
        <v>321.75</v>
      </c>
      <c r="CX12" s="147">
        <f t="shared" si="392"/>
        <v>0</v>
      </c>
      <c r="CY12" s="147">
        <f t="shared" si="393"/>
        <v>965.25</v>
      </c>
      <c r="CZ12" s="147">
        <f t="shared" si="394"/>
        <v>1930.5</v>
      </c>
      <c r="DA12" s="147">
        <f t="shared" si="395"/>
        <v>2574</v>
      </c>
      <c r="DB12" s="147">
        <f t="shared" si="396"/>
        <v>3861</v>
      </c>
      <c r="DC12" s="147">
        <f t="shared" si="397"/>
        <v>5148</v>
      </c>
      <c r="DD12" s="147">
        <f t="shared" si="398"/>
        <v>6435</v>
      </c>
      <c r="DE12" s="147">
        <f t="shared" si="399"/>
        <v>7722</v>
      </c>
      <c r="DF12" s="147">
        <f t="shared" si="400"/>
        <v>1137</v>
      </c>
      <c r="DG12" s="147">
        <f t="shared" si="401"/>
        <v>227.40000000000003</v>
      </c>
      <c r="DH12" s="147">
        <f t="shared" si="402"/>
        <v>284.25</v>
      </c>
      <c r="DI12" s="147">
        <f t="shared" si="403"/>
        <v>0</v>
      </c>
      <c r="DJ12" s="147">
        <f t="shared" si="404"/>
        <v>852.75</v>
      </c>
      <c r="DK12" s="147">
        <f t="shared" si="405"/>
        <v>1705.5</v>
      </c>
      <c r="DL12" s="147">
        <f t="shared" si="406"/>
        <v>2274</v>
      </c>
      <c r="DM12" s="147">
        <f t="shared" si="407"/>
        <v>3411</v>
      </c>
      <c r="DN12" s="147">
        <f t="shared" si="408"/>
        <v>4548</v>
      </c>
      <c r="DO12" s="147">
        <f t="shared" si="409"/>
        <v>5685</v>
      </c>
      <c r="DP12" s="147">
        <f t="shared" si="410"/>
        <v>6822</v>
      </c>
      <c r="DQ12" s="147">
        <f t="shared" si="411"/>
        <v>2585</v>
      </c>
      <c r="DR12" s="147">
        <f t="shared" si="412"/>
        <v>517</v>
      </c>
      <c r="DS12" s="147">
        <f t="shared" si="413"/>
        <v>646.25</v>
      </c>
      <c r="DT12" s="147">
        <f t="shared" si="414"/>
        <v>651.6</v>
      </c>
      <c r="DU12" s="147">
        <f t="shared" si="415"/>
        <v>1938.75</v>
      </c>
      <c r="DV12" s="147">
        <f t="shared" si="416"/>
        <v>3877.5</v>
      </c>
      <c r="DW12" s="147">
        <f t="shared" si="417"/>
        <v>5170</v>
      </c>
      <c r="DX12" s="147">
        <f t="shared" si="418"/>
        <v>7755</v>
      </c>
      <c r="DY12" s="147">
        <f t="shared" si="419"/>
        <v>10340</v>
      </c>
      <c r="DZ12" s="147">
        <f t="shared" si="420"/>
        <v>12925</v>
      </c>
      <c r="EA12" s="147">
        <f t="shared" si="421"/>
        <v>15510</v>
      </c>
      <c r="EB12" s="147">
        <f t="shared" si="422"/>
        <v>2886</v>
      </c>
      <c r="EC12" s="147">
        <f t="shared" si="423"/>
        <v>577.20000000000005</v>
      </c>
      <c r="ED12" s="147">
        <f t="shared" si="424"/>
        <v>721.5</v>
      </c>
      <c r="EE12" s="147">
        <f t="shared" si="425"/>
        <v>651.6</v>
      </c>
      <c r="EF12" s="147">
        <f t="shared" si="426"/>
        <v>2164.5</v>
      </c>
      <c r="EG12" s="147">
        <f t="shared" si="427"/>
        <v>4329</v>
      </c>
      <c r="EH12" s="147">
        <f t="shared" si="428"/>
        <v>5772</v>
      </c>
      <c r="EI12" s="147">
        <f t="shared" si="429"/>
        <v>8658</v>
      </c>
      <c r="EJ12" s="147">
        <f t="shared" si="430"/>
        <v>11544</v>
      </c>
      <c r="EK12" s="147">
        <f t="shared" si="431"/>
        <v>14430</v>
      </c>
      <c r="EL12" s="147">
        <f t="shared" si="432"/>
        <v>17316</v>
      </c>
      <c r="EM12" s="147">
        <f t="shared" si="433"/>
        <v>2735</v>
      </c>
      <c r="EN12" s="147">
        <f t="shared" si="434"/>
        <v>547</v>
      </c>
      <c r="EO12" s="147">
        <f t="shared" si="435"/>
        <v>683.75</v>
      </c>
      <c r="EP12" s="147">
        <f t="shared" si="436"/>
        <v>651.6</v>
      </c>
      <c r="EQ12" s="147">
        <f t="shared" si="437"/>
        <v>2051.25</v>
      </c>
      <c r="ER12" s="147">
        <f t="shared" si="438"/>
        <v>4102.5</v>
      </c>
      <c r="ES12" s="147">
        <f t="shared" si="439"/>
        <v>5470</v>
      </c>
      <c r="ET12" s="147">
        <f t="shared" si="440"/>
        <v>8205</v>
      </c>
      <c r="EU12" s="147">
        <f t="shared" si="441"/>
        <v>10940</v>
      </c>
      <c r="EV12" s="147">
        <f t="shared" si="442"/>
        <v>13675</v>
      </c>
      <c r="EW12" s="147">
        <f t="shared" si="443"/>
        <v>16410</v>
      </c>
      <c r="EX12" s="147">
        <f t="shared" si="444"/>
        <v>1931</v>
      </c>
      <c r="EY12" s="147">
        <f t="shared" si="445"/>
        <v>386.20000000000005</v>
      </c>
      <c r="EZ12" s="147">
        <f t="shared" si="446"/>
        <v>482.75</v>
      </c>
      <c r="FA12" s="147">
        <f t="shared" si="447"/>
        <v>0</v>
      </c>
      <c r="FB12" s="147">
        <f t="shared" si="448"/>
        <v>1448.25</v>
      </c>
      <c r="FC12" s="147">
        <f t="shared" si="449"/>
        <v>2896.5</v>
      </c>
      <c r="FD12" s="147">
        <f t="shared" si="450"/>
        <v>3862</v>
      </c>
      <c r="FE12" s="147">
        <f t="shared" si="451"/>
        <v>5793</v>
      </c>
      <c r="FF12" s="147">
        <f t="shared" si="452"/>
        <v>7724</v>
      </c>
      <c r="FG12" s="147">
        <f t="shared" si="453"/>
        <v>9655</v>
      </c>
      <c r="FH12" s="147">
        <f t="shared" si="454"/>
        <v>11586</v>
      </c>
      <c r="FI12" s="147">
        <f t="shared" si="455"/>
        <v>3379</v>
      </c>
      <c r="FJ12" s="147">
        <f t="shared" si="456"/>
        <v>675.80000000000007</v>
      </c>
      <c r="FK12" s="147">
        <f t="shared" si="457"/>
        <v>844.75</v>
      </c>
      <c r="FL12" s="147">
        <f t="shared" si="458"/>
        <v>651.6</v>
      </c>
      <c r="FM12" s="147">
        <f t="shared" si="459"/>
        <v>2534.25</v>
      </c>
      <c r="FN12" s="147">
        <f t="shared" si="460"/>
        <v>5068.5</v>
      </c>
      <c r="FO12" s="147">
        <f t="shared" si="461"/>
        <v>6758</v>
      </c>
      <c r="FP12" s="147">
        <f t="shared" si="462"/>
        <v>10137</v>
      </c>
      <c r="FQ12" s="147">
        <f t="shared" si="463"/>
        <v>13516</v>
      </c>
      <c r="FR12" s="147">
        <f t="shared" si="464"/>
        <v>16895</v>
      </c>
      <c r="FS12" s="147">
        <f t="shared" si="465"/>
        <v>20274</v>
      </c>
      <c r="FT12" s="122">
        <f t="shared" si="296"/>
        <v>27.73</v>
      </c>
      <c r="FU12" s="122" t="str">
        <f t="shared" si="126"/>
        <v/>
      </c>
      <c r="FV12" s="122" t="str">
        <f t="shared" si="127"/>
        <v/>
      </c>
      <c r="FW12" s="122" t="str">
        <f t="shared" si="128"/>
        <v/>
      </c>
      <c r="FX12" s="122" t="str">
        <f t="shared" si="323"/>
        <v/>
      </c>
      <c r="FY12" s="122" t="str">
        <f t="shared" si="324"/>
        <v/>
      </c>
      <c r="FZ12" s="122" t="str">
        <f t="shared" si="325"/>
        <v/>
      </c>
      <c r="GA12" s="122" t="str">
        <f t="shared" si="326"/>
        <v/>
      </c>
      <c r="GB12" s="122" t="str">
        <f t="shared" si="327"/>
        <v/>
      </c>
      <c r="GC12" s="122" t="str">
        <f t="shared" si="328"/>
        <v/>
      </c>
      <c r="GD12" s="122" t="str">
        <f t="shared" si="329"/>
        <v/>
      </c>
      <c r="GE12" s="122" t="str">
        <f t="shared" si="330"/>
        <v/>
      </c>
      <c r="GF12" s="122" t="str">
        <f t="shared" si="331"/>
        <v/>
      </c>
      <c r="GG12" s="122" t="str">
        <f t="shared" si="332"/>
        <v/>
      </c>
      <c r="GH12" s="122">
        <f t="shared" si="333"/>
        <v>27.73</v>
      </c>
      <c r="GI12" s="124">
        <f t="shared" si="129"/>
        <v>213831.3057</v>
      </c>
      <c r="GJ12" s="124" t="str">
        <f t="shared" si="130"/>
        <v/>
      </c>
      <c r="GK12" s="124" t="str">
        <f t="shared" si="131"/>
        <v/>
      </c>
      <c r="GL12" s="124" t="str">
        <f t="shared" si="132"/>
        <v/>
      </c>
      <c r="GM12" s="125" t="str">
        <f t="shared" si="334"/>
        <v/>
      </c>
      <c r="GN12" s="125" t="str">
        <f t="shared" si="335"/>
        <v/>
      </c>
      <c r="GO12" s="125" t="str">
        <f t="shared" si="336"/>
        <v/>
      </c>
      <c r="GP12" s="125" t="str">
        <f t="shared" si="337"/>
        <v/>
      </c>
      <c r="GQ12" s="125" t="str">
        <f t="shared" si="338"/>
        <v/>
      </c>
      <c r="GR12" s="125" t="str">
        <f t="shared" si="339"/>
        <v/>
      </c>
      <c r="GS12" s="125" t="str">
        <f t="shared" si="340"/>
        <v/>
      </c>
      <c r="GT12" s="125" t="str">
        <f t="shared" si="341"/>
        <v/>
      </c>
      <c r="GU12" s="125" t="str">
        <f t="shared" si="342"/>
        <v/>
      </c>
      <c r="GV12" s="125" t="str">
        <f t="shared" si="343"/>
        <v/>
      </c>
      <c r="GW12" s="125">
        <f t="shared" si="344"/>
        <v>213831.3057</v>
      </c>
      <c r="GX12" s="145"/>
      <c r="GY12" s="145">
        <v>1</v>
      </c>
      <c r="GZ12" s="145">
        <v>1</v>
      </c>
      <c r="HA12" s="145">
        <v>1</v>
      </c>
      <c r="HB12" s="145">
        <v>1</v>
      </c>
      <c r="HC12" s="145">
        <v>1</v>
      </c>
      <c r="HD12" s="145">
        <v>1</v>
      </c>
      <c r="HF12" s="37"/>
      <c r="HG12" s="37"/>
    </row>
    <row r="13" spans="1:249" x14ac:dyDescent="0.2">
      <c r="A13" s="287" t="s">
        <v>104</v>
      </c>
      <c r="B13" s="288" t="s">
        <v>369</v>
      </c>
      <c r="C13" s="369">
        <v>706</v>
      </c>
      <c r="D13" s="167">
        <f t="shared" si="133"/>
        <v>141.20000000000002</v>
      </c>
      <c r="E13" s="167">
        <f t="shared" si="134"/>
        <v>176.5</v>
      </c>
      <c r="F13" s="167">
        <f t="shared" si="135"/>
        <v>264.75</v>
      </c>
      <c r="G13" s="167">
        <f t="shared" si="136"/>
        <v>141.20000000000002</v>
      </c>
      <c r="H13" s="167">
        <f t="shared" si="137"/>
        <v>176.5</v>
      </c>
      <c r="I13" s="167">
        <f t="shared" si="138"/>
        <v>176.5</v>
      </c>
      <c r="J13" s="167">
        <f t="shared" si="139"/>
        <v>176.5</v>
      </c>
      <c r="K13" s="167">
        <f t="shared" si="140"/>
        <v>264.75</v>
      </c>
      <c r="L13" s="167">
        <f t="shared" si="141"/>
        <v>141.20000000000002</v>
      </c>
      <c r="M13" s="167">
        <f t="shared" si="142"/>
        <v>176.5</v>
      </c>
      <c r="N13" s="147">
        <f t="shared" si="143"/>
        <v>317.7</v>
      </c>
      <c r="O13" s="94">
        <f t="shared" si="144"/>
        <v>353</v>
      </c>
      <c r="P13" s="94">
        <f t="shared" si="145"/>
        <v>1059</v>
      </c>
      <c r="Q13" s="94">
        <f t="shared" si="146"/>
        <v>1412</v>
      </c>
      <c r="R13" s="94">
        <f t="shared" si="147"/>
        <v>2118</v>
      </c>
      <c r="S13" s="94">
        <f t="shared" si="148"/>
        <v>2824</v>
      </c>
      <c r="T13" s="94">
        <f t="shared" si="149"/>
        <v>3530</v>
      </c>
      <c r="U13" s="94">
        <f t="shared" si="150"/>
        <v>4236</v>
      </c>
      <c r="V13" s="200">
        <v>338</v>
      </c>
      <c r="W13" s="93">
        <f t="shared" si="297"/>
        <v>67.600000000000009</v>
      </c>
      <c r="X13" s="93">
        <f t="shared" si="298"/>
        <v>84.5</v>
      </c>
      <c r="Y13" s="147"/>
      <c r="Z13" s="94">
        <f t="shared" si="299"/>
        <v>169</v>
      </c>
      <c r="AA13" s="94">
        <f t="shared" si="300"/>
        <v>507</v>
      </c>
      <c r="AB13" s="94">
        <f t="shared" si="301"/>
        <v>676</v>
      </c>
      <c r="AC13" s="94">
        <f t="shared" si="302"/>
        <v>1014</v>
      </c>
      <c r="AD13" s="94">
        <f t="shared" si="303"/>
        <v>1352</v>
      </c>
      <c r="AE13" s="94">
        <f t="shared" si="304"/>
        <v>1690</v>
      </c>
      <c r="AF13" s="94">
        <f t="shared" si="305"/>
        <v>2028</v>
      </c>
      <c r="AG13" s="200">
        <v>266</v>
      </c>
      <c r="AH13" s="93">
        <f t="shared" si="306"/>
        <v>53.2</v>
      </c>
      <c r="AI13" s="93">
        <f t="shared" si="307"/>
        <v>66.5</v>
      </c>
      <c r="AJ13" s="147"/>
      <c r="AK13" s="94">
        <f t="shared" si="308"/>
        <v>133</v>
      </c>
      <c r="AL13" s="94">
        <f t="shared" si="3"/>
        <v>399</v>
      </c>
      <c r="AM13" s="94">
        <f t="shared" si="4"/>
        <v>532</v>
      </c>
      <c r="AN13" s="94">
        <f t="shared" si="5"/>
        <v>798</v>
      </c>
      <c r="AO13" s="94">
        <f t="shared" si="6"/>
        <v>1064</v>
      </c>
      <c r="AP13" s="94">
        <f t="shared" si="7"/>
        <v>1330</v>
      </c>
      <c r="AQ13" s="94">
        <f t="shared" si="8"/>
        <v>1596</v>
      </c>
      <c r="AR13" s="200">
        <v>218</v>
      </c>
      <c r="AS13" s="93">
        <f t="shared" si="309"/>
        <v>43.6</v>
      </c>
      <c r="AT13" s="93">
        <f t="shared" si="310"/>
        <v>54.5</v>
      </c>
      <c r="AU13" s="147"/>
      <c r="AV13" s="94">
        <f t="shared" si="311"/>
        <v>109</v>
      </c>
      <c r="AW13" s="94">
        <f t="shared" si="10"/>
        <v>327</v>
      </c>
      <c r="AX13" s="94">
        <f t="shared" si="11"/>
        <v>436</v>
      </c>
      <c r="AY13" s="94">
        <f t="shared" si="12"/>
        <v>654</v>
      </c>
      <c r="AZ13" s="94">
        <f t="shared" si="13"/>
        <v>872</v>
      </c>
      <c r="BA13" s="94">
        <f t="shared" si="14"/>
        <v>1090</v>
      </c>
      <c r="BB13" s="94">
        <f t="shared" si="15"/>
        <v>1308</v>
      </c>
      <c r="BC13" s="147">
        <f t="shared" si="345"/>
        <v>1044</v>
      </c>
      <c r="BD13" s="147">
        <f t="shared" si="346"/>
        <v>208.8</v>
      </c>
      <c r="BE13" s="147">
        <f t="shared" si="347"/>
        <v>261</v>
      </c>
      <c r="BF13" s="147">
        <f t="shared" si="348"/>
        <v>317.7</v>
      </c>
      <c r="BG13" s="147">
        <f t="shared" si="349"/>
        <v>522</v>
      </c>
      <c r="BH13" s="147">
        <f t="shared" si="350"/>
        <v>1566</v>
      </c>
      <c r="BI13" s="147">
        <f t="shared" si="351"/>
        <v>2088</v>
      </c>
      <c r="BJ13" s="147">
        <f t="shared" si="352"/>
        <v>3132</v>
      </c>
      <c r="BK13" s="147">
        <f t="shared" si="353"/>
        <v>4176</v>
      </c>
      <c r="BL13" s="147">
        <f t="shared" si="354"/>
        <v>5220</v>
      </c>
      <c r="BM13" s="147">
        <f t="shared" si="355"/>
        <v>6264</v>
      </c>
      <c r="BN13" s="147">
        <f t="shared" si="356"/>
        <v>972</v>
      </c>
      <c r="BO13" s="147">
        <f t="shared" si="357"/>
        <v>194.40000000000003</v>
      </c>
      <c r="BP13" s="147">
        <f t="shared" si="358"/>
        <v>243</v>
      </c>
      <c r="BQ13" s="147">
        <f t="shared" si="359"/>
        <v>317.7</v>
      </c>
      <c r="BR13" s="147">
        <f t="shared" si="360"/>
        <v>486</v>
      </c>
      <c r="BS13" s="147">
        <f t="shared" si="361"/>
        <v>1458</v>
      </c>
      <c r="BT13" s="147">
        <f t="shared" si="362"/>
        <v>1944</v>
      </c>
      <c r="BU13" s="147">
        <f t="shared" si="363"/>
        <v>2916</v>
      </c>
      <c r="BV13" s="147">
        <f t="shared" si="364"/>
        <v>3888</v>
      </c>
      <c r="BW13" s="147">
        <f t="shared" si="365"/>
        <v>4860</v>
      </c>
      <c r="BX13" s="147">
        <f t="shared" si="366"/>
        <v>5832</v>
      </c>
      <c r="BY13" s="147">
        <f t="shared" si="367"/>
        <v>924</v>
      </c>
      <c r="BZ13" s="147">
        <f t="shared" si="368"/>
        <v>184.8</v>
      </c>
      <c r="CA13" s="147">
        <f t="shared" si="369"/>
        <v>231</v>
      </c>
      <c r="CB13" s="147">
        <f t="shared" si="370"/>
        <v>317.7</v>
      </c>
      <c r="CC13" s="147">
        <f t="shared" si="371"/>
        <v>462</v>
      </c>
      <c r="CD13" s="147">
        <f t="shared" si="372"/>
        <v>1386</v>
      </c>
      <c r="CE13" s="147">
        <f t="shared" si="373"/>
        <v>1848</v>
      </c>
      <c r="CF13" s="147">
        <f t="shared" si="374"/>
        <v>2772</v>
      </c>
      <c r="CG13" s="147">
        <f t="shared" si="375"/>
        <v>3696</v>
      </c>
      <c r="CH13" s="147">
        <f t="shared" si="376"/>
        <v>4620</v>
      </c>
      <c r="CI13" s="147">
        <f t="shared" si="377"/>
        <v>5544</v>
      </c>
      <c r="CJ13" s="147">
        <f t="shared" si="378"/>
        <v>604</v>
      </c>
      <c r="CK13" s="147">
        <f t="shared" si="379"/>
        <v>120.80000000000001</v>
      </c>
      <c r="CL13" s="147">
        <f t="shared" si="380"/>
        <v>151</v>
      </c>
      <c r="CM13" s="147">
        <f t="shared" si="381"/>
        <v>0</v>
      </c>
      <c r="CN13" s="147">
        <f t="shared" si="382"/>
        <v>302</v>
      </c>
      <c r="CO13" s="147">
        <f t="shared" si="383"/>
        <v>906</v>
      </c>
      <c r="CP13" s="147">
        <f t="shared" si="384"/>
        <v>1208</v>
      </c>
      <c r="CQ13" s="147">
        <f t="shared" si="385"/>
        <v>1812</v>
      </c>
      <c r="CR13" s="147">
        <f t="shared" si="386"/>
        <v>2416</v>
      </c>
      <c r="CS13" s="147">
        <f t="shared" si="387"/>
        <v>3020</v>
      </c>
      <c r="CT13" s="147">
        <f t="shared" si="388"/>
        <v>3624</v>
      </c>
      <c r="CU13" s="147">
        <f t="shared" si="389"/>
        <v>556</v>
      </c>
      <c r="CV13" s="147">
        <f t="shared" si="390"/>
        <v>111.20000000000002</v>
      </c>
      <c r="CW13" s="147">
        <f t="shared" si="391"/>
        <v>139</v>
      </c>
      <c r="CX13" s="147">
        <f t="shared" si="392"/>
        <v>0</v>
      </c>
      <c r="CY13" s="147">
        <f t="shared" si="393"/>
        <v>278</v>
      </c>
      <c r="CZ13" s="147">
        <f t="shared" si="394"/>
        <v>834</v>
      </c>
      <c r="DA13" s="147">
        <f t="shared" si="395"/>
        <v>1112</v>
      </c>
      <c r="DB13" s="147">
        <f t="shared" si="396"/>
        <v>1668</v>
      </c>
      <c r="DC13" s="147">
        <f t="shared" si="397"/>
        <v>2224</v>
      </c>
      <c r="DD13" s="147">
        <f t="shared" si="398"/>
        <v>2780</v>
      </c>
      <c r="DE13" s="147">
        <f t="shared" si="399"/>
        <v>3336</v>
      </c>
      <c r="DF13" s="147">
        <f t="shared" si="400"/>
        <v>484</v>
      </c>
      <c r="DG13" s="147">
        <f t="shared" si="401"/>
        <v>96.800000000000011</v>
      </c>
      <c r="DH13" s="147">
        <f t="shared" si="402"/>
        <v>121</v>
      </c>
      <c r="DI13" s="147">
        <f t="shared" si="403"/>
        <v>0</v>
      </c>
      <c r="DJ13" s="147">
        <f t="shared" si="404"/>
        <v>242</v>
      </c>
      <c r="DK13" s="147">
        <f t="shared" si="405"/>
        <v>726</v>
      </c>
      <c r="DL13" s="147">
        <f t="shared" si="406"/>
        <v>968</v>
      </c>
      <c r="DM13" s="147">
        <f t="shared" si="407"/>
        <v>1452</v>
      </c>
      <c r="DN13" s="147">
        <f t="shared" si="408"/>
        <v>1936</v>
      </c>
      <c r="DO13" s="147">
        <f t="shared" si="409"/>
        <v>2420</v>
      </c>
      <c r="DP13" s="147">
        <f t="shared" si="410"/>
        <v>2904</v>
      </c>
      <c r="DQ13" s="147">
        <f t="shared" si="411"/>
        <v>1190</v>
      </c>
      <c r="DR13" s="147">
        <f t="shared" si="412"/>
        <v>238.00000000000003</v>
      </c>
      <c r="DS13" s="147">
        <f t="shared" si="413"/>
        <v>297.5</v>
      </c>
      <c r="DT13" s="147">
        <f t="shared" si="414"/>
        <v>317.7</v>
      </c>
      <c r="DU13" s="147">
        <f t="shared" si="415"/>
        <v>595</v>
      </c>
      <c r="DV13" s="147">
        <f t="shared" si="416"/>
        <v>1785</v>
      </c>
      <c r="DW13" s="147">
        <f t="shared" si="417"/>
        <v>2380</v>
      </c>
      <c r="DX13" s="147">
        <f t="shared" si="418"/>
        <v>3570</v>
      </c>
      <c r="DY13" s="147">
        <f t="shared" si="419"/>
        <v>4760</v>
      </c>
      <c r="DZ13" s="147">
        <f t="shared" si="420"/>
        <v>5950</v>
      </c>
      <c r="EA13" s="147">
        <f t="shared" si="421"/>
        <v>7140</v>
      </c>
      <c r="EB13" s="147">
        <f t="shared" si="422"/>
        <v>1310</v>
      </c>
      <c r="EC13" s="147">
        <f t="shared" si="423"/>
        <v>262</v>
      </c>
      <c r="ED13" s="147">
        <f t="shared" si="424"/>
        <v>327.5</v>
      </c>
      <c r="EE13" s="147">
        <f t="shared" si="425"/>
        <v>317.7</v>
      </c>
      <c r="EF13" s="147">
        <f t="shared" si="426"/>
        <v>655</v>
      </c>
      <c r="EG13" s="147">
        <f t="shared" si="427"/>
        <v>1965</v>
      </c>
      <c r="EH13" s="147">
        <f t="shared" si="428"/>
        <v>2620</v>
      </c>
      <c r="EI13" s="147">
        <f t="shared" si="429"/>
        <v>3930</v>
      </c>
      <c r="EJ13" s="147">
        <f t="shared" si="430"/>
        <v>5240</v>
      </c>
      <c r="EK13" s="147">
        <f t="shared" si="431"/>
        <v>6550</v>
      </c>
      <c r="EL13" s="147">
        <f t="shared" si="432"/>
        <v>7860</v>
      </c>
      <c r="EM13" s="147">
        <f t="shared" si="433"/>
        <v>1262</v>
      </c>
      <c r="EN13" s="147">
        <f t="shared" si="434"/>
        <v>252.4</v>
      </c>
      <c r="EO13" s="147">
        <f t="shared" si="435"/>
        <v>315.5</v>
      </c>
      <c r="EP13" s="147">
        <f t="shared" si="436"/>
        <v>317.7</v>
      </c>
      <c r="EQ13" s="147">
        <f t="shared" si="437"/>
        <v>631</v>
      </c>
      <c r="ER13" s="147">
        <f t="shared" si="438"/>
        <v>1893</v>
      </c>
      <c r="ES13" s="147">
        <f t="shared" si="439"/>
        <v>2524</v>
      </c>
      <c r="ET13" s="147">
        <f t="shared" si="440"/>
        <v>3786</v>
      </c>
      <c r="EU13" s="147">
        <f t="shared" si="441"/>
        <v>5048</v>
      </c>
      <c r="EV13" s="147">
        <f t="shared" si="442"/>
        <v>6310</v>
      </c>
      <c r="EW13" s="147">
        <f t="shared" si="443"/>
        <v>7572</v>
      </c>
      <c r="EX13" s="147">
        <f t="shared" si="444"/>
        <v>822</v>
      </c>
      <c r="EY13" s="147">
        <f t="shared" si="445"/>
        <v>164.4</v>
      </c>
      <c r="EZ13" s="147">
        <f t="shared" si="446"/>
        <v>205.5</v>
      </c>
      <c r="FA13" s="147">
        <f t="shared" si="447"/>
        <v>0</v>
      </c>
      <c r="FB13" s="147">
        <f t="shared" si="448"/>
        <v>411</v>
      </c>
      <c r="FC13" s="147">
        <f t="shared" si="449"/>
        <v>1233</v>
      </c>
      <c r="FD13" s="147">
        <f t="shared" si="450"/>
        <v>1644</v>
      </c>
      <c r="FE13" s="147">
        <f t="shared" si="451"/>
        <v>2466</v>
      </c>
      <c r="FF13" s="147">
        <f t="shared" si="452"/>
        <v>3288</v>
      </c>
      <c r="FG13" s="147">
        <f t="shared" si="453"/>
        <v>4110</v>
      </c>
      <c r="FH13" s="147">
        <f t="shared" si="454"/>
        <v>4932</v>
      </c>
      <c r="FI13" s="147">
        <f t="shared" si="455"/>
        <v>1528</v>
      </c>
      <c r="FJ13" s="147">
        <f t="shared" si="456"/>
        <v>305.60000000000002</v>
      </c>
      <c r="FK13" s="147">
        <f t="shared" si="457"/>
        <v>382</v>
      </c>
      <c r="FL13" s="147">
        <f t="shared" si="458"/>
        <v>317.7</v>
      </c>
      <c r="FM13" s="147">
        <f t="shared" si="459"/>
        <v>764</v>
      </c>
      <c r="FN13" s="147">
        <f t="shared" si="460"/>
        <v>2292</v>
      </c>
      <c r="FO13" s="147">
        <f t="shared" si="461"/>
        <v>3056</v>
      </c>
      <c r="FP13" s="147">
        <f t="shared" si="462"/>
        <v>4584</v>
      </c>
      <c r="FQ13" s="147">
        <f t="shared" si="463"/>
        <v>6112</v>
      </c>
      <c r="FR13" s="147">
        <f t="shared" si="464"/>
        <v>7640</v>
      </c>
      <c r="FS13" s="147">
        <f t="shared" si="465"/>
        <v>9168</v>
      </c>
      <c r="FT13" s="122" t="str">
        <f t="shared" si="296"/>
        <v/>
      </c>
      <c r="FU13" s="122" t="str">
        <f t="shared" si="126"/>
        <v/>
      </c>
      <c r="FV13" s="122" t="str">
        <f t="shared" si="127"/>
        <v/>
      </c>
      <c r="FW13" s="122" t="str">
        <f t="shared" si="128"/>
        <v/>
      </c>
      <c r="FX13" s="122" t="str">
        <f t="shared" si="323"/>
        <v/>
      </c>
      <c r="FY13" s="122" t="str">
        <f t="shared" si="324"/>
        <v/>
      </c>
      <c r="FZ13" s="122" t="str">
        <f t="shared" si="325"/>
        <v/>
      </c>
      <c r="GA13" s="122" t="str">
        <f t="shared" si="326"/>
        <v/>
      </c>
      <c r="GB13" s="122" t="str">
        <f t="shared" si="327"/>
        <v/>
      </c>
      <c r="GC13" s="122" t="str">
        <f t="shared" si="328"/>
        <v/>
      </c>
      <c r="GD13" s="122" t="str">
        <f t="shared" si="329"/>
        <v/>
      </c>
      <c r="GE13" s="122" t="str">
        <f t="shared" si="330"/>
        <v/>
      </c>
      <c r="GF13" s="122" t="str">
        <f t="shared" si="331"/>
        <v/>
      </c>
      <c r="GG13" s="122" t="str">
        <f t="shared" si="332"/>
        <v/>
      </c>
      <c r="GH13" s="122">
        <f t="shared" si="333"/>
        <v>0</v>
      </c>
      <c r="GI13" s="124" t="str">
        <f t="shared" si="129"/>
        <v/>
      </c>
      <c r="GJ13" s="124" t="str">
        <f t="shared" si="130"/>
        <v/>
      </c>
      <c r="GK13" s="124" t="str">
        <f t="shared" si="131"/>
        <v/>
      </c>
      <c r="GL13" s="124" t="str">
        <f t="shared" si="132"/>
        <v/>
      </c>
      <c r="GM13" s="125" t="str">
        <f t="shared" si="334"/>
        <v/>
      </c>
      <c r="GN13" s="125" t="str">
        <f t="shared" si="335"/>
        <v/>
      </c>
      <c r="GO13" s="125" t="str">
        <f t="shared" si="336"/>
        <v/>
      </c>
      <c r="GP13" s="125" t="str">
        <f t="shared" si="337"/>
        <v/>
      </c>
      <c r="GQ13" s="125" t="str">
        <f t="shared" si="338"/>
        <v/>
      </c>
      <c r="GR13" s="125" t="str">
        <f t="shared" si="339"/>
        <v/>
      </c>
      <c r="GS13" s="125" t="str">
        <f t="shared" si="340"/>
        <v/>
      </c>
      <c r="GT13" s="125" t="str">
        <f t="shared" si="341"/>
        <v/>
      </c>
      <c r="GU13" s="125" t="str">
        <f t="shared" si="342"/>
        <v/>
      </c>
      <c r="GV13" s="125" t="str">
        <f t="shared" si="343"/>
        <v/>
      </c>
      <c r="GW13" s="125">
        <f t="shared" si="344"/>
        <v>0</v>
      </c>
      <c r="GX13" s="145"/>
      <c r="GY13" s="145">
        <v>1</v>
      </c>
      <c r="GZ13" s="145">
        <v>1</v>
      </c>
      <c r="HA13" s="145">
        <v>1</v>
      </c>
      <c r="HB13" s="145">
        <v>1</v>
      </c>
      <c r="HC13" s="145">
        <v>1</v>
      </c>
      <c r="HD13" s="145"/>
      <c r="HF13" s="37"/>
      <c r="HG13" s="37"/>
    </row>
    <row r="14" spans="1:249" x14ac:dyDescent="0.2">
      <c r="A14" s="290" t="s">
        <v>106</v>
      </c>
      <c r="B14" s="288" t="s">
        <v>183</v>
      </c>
      <c r="C14" s="369">
        <v>565</v>
      </c>
      <c r="D14" s="167">
        <f t="shared" si="133"/>
        <v>113</v>
      </c>
      <c r="E14" s="167">
        <f t="shared" si="134"/>
        <v>141.25</v>
      </c>
      <c r="F14" s="167">
        <f t="shared" si="135"/>
        <v>211.875</v>
      </c>
      <c r="G14" s="167">
        <f t="shared" si="136"/>
        <v>113</v>
      </c>
      <c r="H14" s="167">
        <f t="shared" si="137"/>
        <v>141.25</v>
      </c>
      <c r="I14" s="167">
        <f t="shared" si="138"/>
        <v>141.25</v>
      </c>
      <c r="J14" s="167">
        <f t="shared" si="139"/>
        <v>141.25</v>
      </c>
      <c r="K14" s="167">
        <f t="shared" si="140"/>
        <v>211.875</v>
      </c>
      <c r="L14" s="167">
        <f t="shared" si="141"/>
        <v>113</v>
      </c>
      <c r="M14" s="167">
        <f t="shared" si="142"/>
        <v>141.25</v>
      </c>
      <c r="N14" s="147">
        <f t="shared" si="143"/>
        <v>254.25</v>
      </c>
      <c r="O14" s="94">
        <f t="shared" si="144"/>
        <v>282.5</v>
      </c>
      <c r="P14" s="94">
        <f t="shared" si="145"/>
        <v>847.5</v>
      </c>
      <c r="Q14" s="94">
        <f t="shared" si="146"/>
        <v>1130</v>
      </c>
      <c r="R14" s="94">
        <f t="shared" si="147"/>
        <v>1695</v>
      </c>
      <c r="S14" s="94">
        <f t="shared" si="148"/>
        <v>2260</v>
      </c>
      <c r="T14" s="94">
        <f t="shared" si="149"/>
        <v>2825</v>
      </c>
      <c r="U14" s="94">
        <f t="shared" si="150"/>
        <v>3390</v>
      </c>
      <c r="V14" s="200">
        <v>257</v>
      </c>
      <c r="W14" s="93">
        <f t="shared" si="297"/>
        <v>51.400000000000006</v>
      </c>
      <c r="X14" s="93">
        <f t="shared" si="298"/>
        <v>64.25</v>
      </c>
      <c r="Y14" s="147"/>
      <c r="Z14" s="94">
        <f t="shared" si="299"/>
        <v>128.5</v>
      </c>
      <c r="AA14" s="94">
        <f t="shared" si="300"/>
        <v>385.5</v>
      </c>
      <c r="AB14" s="94">
        <f t="shared" si="301"/>
        <v>514</v>
      </c>
      <c r="AC14" s="94">
        <f t="shared" si="302"/>
        <v>771</v>
      </c>
      <c r="AD14" s="94">
        <f t="shared" si="303"/>
        <v>1028</v>
      </c>
      <c r="AE14" s="94">
        <f t="shared" si="304"/>
        <v>1285</v>
      </c>
      <c r="AF14" s="94">
        <f t="shared" si="305"/>
        <v>1542</v>
      </c>
      <c r="AG14" s="200">
        <v>219</v>
      </c>
      <c r="AH14" s="93">
        <f t="shared" si="306"/>
        <v>43.800000000000004</v>
      </c>
      <c r="AI14" s="93">
        <f t="shared" si="307"/>
        <v>54.75</v>
      </c>
      <c r="AJ14" s="147"/>
      <c r="AK14" s="94">
        <f t="shared" si="308"/>
        <v>109.5</v>
      </c>
      <c r="AL14" s="94">
        <f t="shared" si="3"/>
        <v>328.5</v>
      </c>
      <c r="AM14" s="94">
        <f t="shared" si="4"/>
        <v>438</v>
      </c>
      <c r="AN14" s="94">
        <f t="shared" si="5"/>
        <v>657</v>
      </c>
      <c r="AO14" s="94">
        <f t="shared" si="6"/>
        <v>876</v>
      </c>
      <c r="AP14" s="94">
        <f t="shared" si="7"/>
        <v>1095</v>
      </c>
      <c r="AQ14" s="94">
        <f t="shared" si="8"/>
        <v>1314</v>
      </c>
      <c r="AR14" s="200">
        <v>199</v>
      </c>
      <c r="AS14" s="93">
        <f t="shared" si="309"/>
        <v>39.800000000000004</v>
      </c>
      <c r="AT14" s="93">
        <f t="shared" si="310"/>
        <v>49.75</v>
      </c>
      <c r="AU14" s="147"/>
      <c r="AV14" s="94">
        <f t="shared" si="311"/>
        <v>99.5</v>
      </c>
      <c r="AW14" s="94">
        <f t="shared" si="10"/>
        <v>298.5</v>
      </c>
      <c r="AX14" s="94">
        <f t="shared" si="11"/>
        <v>398</v>
      </c>
      <c r="AY14" s="94">
        <f t="shared" si="12"/>
        <v>597</v>
      </c>
      <c r="AZ14" s="94">
        <f t="shared" si="13"/>
        <v>796</v>
      </c>
      <c r="BA14" s="94">
        <f t="shared" si="14"/>
        <v>995</v>
      </c>
      <c r="BB14" s="94">
        <f t="shared" si="15"/>
        <v>1194</v>
      </c>
      <c r="BC14" s="147">
        <f t="shared" si="345"/>
        <v>822</v>
      </c>
      <c r="BD14" s="147">
        <f t="shared" si="346"/>
        <v>164.4</v>
      </c>
      <c r="BE14" s="147">
        <f t="shared" si="347"/>
        <v>205.5</v>
      </c>
      <c r="BF14" s="147">
        <f t="shared" si="348"/>
        <v>254.25</v>
      </c>
      <c r="BG14" s="147">
        <f t="shared" si="349"/>
        <v>411</v>
      </c>
      <c r="BH14" s="147">
        <f t="shared" si="350"/>
        <v>1233</v>
      </c>
      <c r="BI14" s="147">
        <f t="shared" si="351"/>
        <v>1644</v>
      </c>
      <c r="BJ14" s="147">
        <f t="shared" si="352"/>
        <v>2466</v>
      </c>
      <c r="BK14" s="147">
        <f t="shared" si="353"/>
        <v>3288</v>
      </c>
      <c r="BL14" s="147">
        <f t="shared" si="354"/>
        <v>4110</v>
      </c>
      <c r="BM14" s="147">
        <f t="shared" si="355"/>
        <v>4932</v>
      </c>
      <c r="BN14" s="147">
        <f t="shared" si="356"/>
        <v>784</v>
      </c>
      <c r="BO14" s="147">
        <f t="shared" si="357"/>
        <v>156.80000000000001</v>
      </c>
      <c r="BP14" s="147">
        <f t="shared" si="358"/>
        <v>196</v>
      </c>
      <c r="BQ14" s="147">
        <f t="shared" si="359"/>
        <v>254.25</v>
      </c>
      <c r="BR14" s="147">
        <f t="shared" si="360"/>
        <v>392</v>
      </c>
      <c r="BS14" s="147">
        <f t="shared" si="361"/>
        <v>1176</v>
      </c>
      <c r="BT14" s="147">
        <f t="shared" si="362"/>
        <v>1568</v>
      </c>
      <c r="BU14" s="147">
        <f t="shared" si="363"/>
        <v>2352</v>
      </c>
      <c r="BV14" s="147">
        <f t="shared" si="364"/>
        <v>3136</v>
      </c>
      <c r="BW14" s="147">
        <f t="shared" si="365"/>
        <v>3920</v>
      </c>
      <c r="BX14" s="147">
        <f t="shared" si="366"/>
        <v>4704</v>
      </c>
      <c r="BY14" s="147">
        <f t="shared" si="367"/>
        <v>764</v>
      </c>
      <c r="BZ14" s="147">
        <f t="shared" si="368"/>
        <v>152.80000000000001</v>
      </c>
      <c r="CA14" s="147">
        <f t="shared" si="369"/>
        <v>191</v>
      </c>
      <c r="CB14" s="147">
        <f t="shared" si="370"/>
        <v>254.25</v>
      </c>
      <c r="CC14" s="147">
        <f t="shared" si="371"/>
        <v>382</v>
      </c>
      <c r="CD14" s="147">
        <f t="shared" si="372"/>
        <v>1146</v>
      </c>
      <c r="CE14" s="147">
        <f t="shared" si="373"/>
        <v>1528</v>
      </c>
      <c r="CF14" s="147">
        <f t="shared" si="374"/>
        <v>2292</v>
      </c>
      <c r="CG14" s="147">
        <f t="shared" si="375"/>
        <v>3056</v>
      </c>
      <c r="CH14" s="147">
        <f t="shared" si="376"/>
        <v>3820</v>
      </c>
      <c r="CI14" s="147">
        <f t="shared" si="377"/>
        <v>4584</v>
      </c>
      <c r="CJ14" s="147">
        <f t="shared" si="378"/>
        <v>476</v>
      </c>
      <c r="CK14" s="147">
        <f t="shared" si="379"/>
        <v>95.200000000000017</v>
      </c>
      <c r="CL14" s="147">
        <f t="shared" si="380"/>
        <v>119</v>
      </c>
      <c r="CM14" s="147">
        <f t="shared" si="381"/>
        <v>0</v>
      </c>
      <c r="CN14" s="147">
        <f t="shared" si="382"/>
        <v>238</v>
      </c>
      <c r="CO14" s="147">
        <f t="shared" si="383"/>
        <v>714</v>
      </c>
      <c r="CP14" s="147">
        <f t="shared" si="384"/>
        <v>952</v>
      </c>
      <c r="CQ14" s="147">
        <f t="shared" si="385"/>
        <v>1428</v>
      </c>
      <c r="CR14" s="147">
        <f t="shared" si="386"/>
        <v>1904</v>
      </c>
      <c r="CS14" s="147">
        <f t="shared" si="387"/>
        <v>2380</v>
      </c>
      <c r="CT14" s="147">
        <f t="shared" si="388"/>
        <v>2856</v>
      </c>
      <c r="CU14" s="147">
        <f t="shared" si="389"/>
        <v>456</v>
      </c>
      <c r="CV14" s="147">
        <f t="shared" si="390"/>
        <v>91.200000000000017</v>
      </c>
      <c r="CW14" s="147">
        <f t="shared" si="391"/>
        <v>114</v>
      </c>
      <c r="CX14" s="147">
        <f t="shared" si="392"/>
        <v>0</v>
      </c>
      <c r="CY14" s="147">
        <f t="shared" si="393"/>
        <v>228</v>
      </c>
      <c r="CZ14" s="147">
        <f t="shared" si="394"/>
        <v>684</v>
      </c>
      <c r="DA14" s="147">
        <f t="shared" si="395"/>
        <v>912</v>
      </c>
      <c r="DB14" s="147">
        <f t="shared" si="396"/>
        <v>1368</v>
      </c>
      <c r="DC14" s="147">
        <f t="shared" si="397"/>
        <v>1824</v>
      </c>
      <c r="DD14" s="147">
        <f t="shared" si="398"/>
        <v>2280</v>
      </c>
      <c r="DE14" s="147">
        <f t="shared" si="399"/>
        <v>2736</v>
      </c>
      <c r="DF14" s="147">
        <f t="shared" si="400"/>
        <v>418</v>
      </c>
      <c r="DG14" s="147">
        <f t="shared" si="401"/>
        <v>83.600000000000009</v>
      </c>
      <c r="DH14" s="147">
        <f t="shared" si="402"/>
        <v>104.5</v>
      </c>
      <c r="DI14" s="147">
        <f t="shared" si="403"/>
        <v>0</v>
      </c>
      <c r="DJ14" s="147">
        <f t="shared" si="404"/>
        <v>209</v>
      </c>
      <c r="DK14" s="147">
        <f t="shared" si="405"/>
        <v>627</v>
      </c>
      <c r="DL14" s="147">
        <f t="shared" si="406"/>
        <v>836</v>
      </c>
      <c r="DM14" s="147">
        <f t="shared" si="407"/>
        <v>1254</v>
      </c>
      <c r="DN14" s="147">
        <f t="shared" si="408"/>
        <v>1672</v>
      </c>
      <c r="DO14" s="147">
        <f t="shared" si="409"/>
        <v>2090</v>
      </c>
      <c r="DP14" s="147">
        <f t="shared" si="410"/>
        <v>2508</v>
      </c>
      <c r="DQ14" s="147">
        <f t="shared" si="411"/>
        <v>983</v>
      </c>
      <c r="DR14" s="147">
        <f t="shared" si="412"/>
        <v>196.60000000000002</v>
      </c>
      <c r="DS14" s="147">
        <f t="shared" si="413"/>
        <v>245.75</v>
      </c>
      <c r="DT14" s="147">
        <f t="shared" si="414"/>
        <v>254.25</v>
      </c>
      <c r="DU14" s="147">
        <f t="shared" si="415"/>
        <v>491.5</v>
      </c>
      <c r="DV14" s="147">
        <f t="shared" si="416"/>
        <v>1474.5</v>
      </c>
      <c r="DW14" s="147">
        <f t="shared" si="417"/>
        <v>1966</v>
      </c>
      <c r="DX14" s="147">
        <f t="shared" si="418"/>
        <v>2949</v>
      </c>
      <c r="DY14" s="147">
        <f t="shared" si="419"/>
        <v>3932</v>
      </c>
      <c r="DZ14" s="147">
        <f t="shared" si="420"/>
        <v>4915</v>
      </c>
      <c r="EA14" s="147">
        <f t="shared" si="421"/>
        <v>5898</v>
      </c>
      <c r="EB14" s="147">
        <f t="shared" si="422"/>
        <v>1041</v>
      </c>
      <c r="EC14" s="147">
        <f t="shared" si="423"/>
        <v>208.20000000000002</v>
      </c>
      <c r="ED14" s="147">
        <f t="shared" si="424"/>
        <v>260.25</v>
      </c>
      <c r="EE14" s="147">
        <f t="shared" si="425"/>
        <v>254.25</v>
      </c>
      <c r="EF14" s="147">
        <f t="shared" si="426"/>
        <v>520.5</v>
      </c>
      <c r="EG14" s="147">
        <f t="shared" si="427"/>
        <v>1561.5</v>
      </c>
      <c r="EH14" s="147">
        <f t="shared" si="428"/>
        <v>2082</v>
      </c>
      <c r="EI14" s="147">
        <f t="shared" si="429"/>
        <v>3123</v>
      </c>
      <c r="EJ14" s="147">
        <f t="shared" si="430"/>
        <v>4164</v>
      </c>
      <c r="EK14" s="147">
        <f t="shared" si="431"/>
        <v>5205</v>
      </c>
      <c r="EL14" s="147">
        <f t="shared" si="432"/>
        <v>6246</v>
      </c>
      <c r="EM14" s="147">
        <f t="shared" si="433"/>
        <v>1021</v>
      </c>
      <c r="EN14" s="147">
        <f t="shared" si="434"/>
        <v>204.20000000000002</v>
      </c>
      <c r="EO14" s="147">
        <f t="shared" si="435"/>
        <v>255.25</v>
      </c>
      <c r="EP14" s="147">
        <f t="shared" si="436"/>
        <v>254.25</v>
      </c>
      <c r="EQ14" s="147">
        <f t="shared" si="437"/>
        <v>510.5</v>
      </c>
      <c r="ER14" s="147">
        <f t="shared" si="438"/>
        <v>1531.5</v>
      </c>
      <c r="ES14" s="147">
        <f t="shared" si="439"/>
        <v>2042</v>
      </c>
      <c r="ET14" s="147">
        <f t="shared" si="440"/>
        <v>3063</v>
      </c>
      <c r="EU14" s="147">
        <f t="shared" si="441"/>
        <v>4084</v>
      </c>
      <c r="EV14" s="147">
        <f t="shared" si="442"/>
        <v>5105</v>
      </c>
      <c r="EW14" s="147">
        <f t="shared" si="443"/>
        <v>6126</v>
      </c>
      <c r="EX14" s="147">
        <f t="shared" si="444"/>
        <v>675</v>
      </c>
      <c r="EY14" s="147">
        <f t="shared" si="445"/>
        <v>135.00000000000003</v>
      </c>
      <c r="EZ14" s="147">
        <f t="shared" si="446"/>
        <v>168.75</v>
      </c>
      <c r="FA14" s="147">
        <f t="shared" si="447"/>
        <v>0</v>
      </c>
      <c r="FB14" s="147">
        <f t="shared" si="448"/>
        <v>337.5</v>
      </c>
      <c r="FC14" s="147">
        <f t="shared" si="449"/>
        <v>1012.5</v>
      </c>
      <c r="FD14" s="147">
        <f t="shared" si="450"/>
        <v>1350</v>
      </c>
      <c r="FE14" s="147">
        <f t="shared" si="451"/>
        <v>2025</v>
      </c>
      <c r="FF14" s="147">
        <f t="shared" si="452"/>
        <v>2700</v>
      </c>
      <c r="FG14" s="147">
        <f t="shared" si="453"/>
        <v>3375</v>
      </c>
      <c r="FH14" s="147">
        <f t="shared" si="454"/>
        <v>4050</v>
      </c>
      <c r="FI14" s="147">
        <f t="shared" si="455"/>
        <v>1240</v>
      </c>
      <c r="FJ14" s="147">
        <f t="shared" si="456"/>
        <v>248.00000000000003</v>
      </c>
      <c r="FK14" s="147">
        <f t="shared" si="457"/>
        <v>310</v>
      </c>
      <c r="FL14" s="147">
        <f t="shared" si="458"/>
        <v>254.25</v>
      </c>
      <c r="FM14" s="147">
        <f t="shared" si="459"/>
        <v>620</v>
      </c>
      <c r="FN14" s="147">
        <f t="shared" si="460"/>
        <v>1860</v>
      </c>
      <c r="FO14" s="147">
        <f t="shared" si="461"/>
        <v>2480</v>
      </c>
      <c r="FP14" s="147">
        <f t="shared" si="462"/>
        <v>3720</v>
      </c>
      <c r="FQ14" s="147">
        <f t="shared" si="463"/>
        <v>4960</v>
      </c>
      <c r="FR14" s="147">
        <f t="shared" si="464"/>
        <v>6200</v>
      </c>
      <c r="FS14" s="147">
        <f t="shared" si="465"/>
        <v>7440</v>
      </c>
      <c r="FT14" s="122">
        <f t="shared" si="296"/>
        <v>18.79</v>
      </c>
      <c r="FU14" s="122" t="str">
        <f t="shared" si="126"/>
        <v/>
      </c>
      <c r="FV14" s="122" t="str">
        <f t="shared" si="127"/>
        <v/>
      </c>
      <c r="FW14" s="122" t="str">
        <f t="shared" si="128"/>
        <v/>
      </c>
      <c r="FX14" s="122" t="str">
        <f t="shared" si="323"/>
        <v/>
      </c>
      <c r="FY14" s="122" t="str">
        <f t="shared" si="324"/>
        <v/>
      </c>
      <c r="FZ14" s="122" t="str">
        <f t="shared" si="325"/>
        <v/>
      </c>
      <c r="GA14" s="122" t="str">
        <f t="shared" si="326"/>
        <v/>
      </c>
      <c r="GB14" s="122" t="str">
        <f t="shared" si="327"/>
        <v/>
      </c>
      <c r="GC14" s="122" t="str">
        <f t="shared" si="328"/>
        <v/>
      </c>
      <c r="GD14" s="122" t="str">
        <f t="shared" si="329"/>
        <v/>
      </c>
      <c r="GE14" s="122" t="str">
        <f t="shared" si="330"/>
        <v/>
      </c>
      <c r="GF14" s="122" t="str">
        <f t="shared" si="331"/>
        <v/>
      </c>
      <c r="GG14" s="122" t="str">
        <f t="shared" si="332"/>
        <v/>
      </c>
      <c r="GH14" s="122">
        <f t="shared" si="333"/>
        <v>18.79</v>
      </c>
      <c r="GI14" s="124">
        <f t="shared" si="129"/>
        <v>162361.43090000001</v>
      </c>
      <c r="GJ14" s="124" t="str">
        <f t="shared" si="130"/>
        <v/>
      </c>
      <c r="GK14" s="124" t="str">
        <f t="shared" si="131"/>
        <v/>
      </c>
      <c r="GL14" s="124" t="str">
        <f t="shared" si="132"/>
        <v/>
      </c>
      <c r="GM14" s="125" t="str">
        <f t="shared" si="334"/>
        <v/>
      </c>
      <c r="GN14" s="125" t="str">
        <f t="shared" si="335"/>
        <v/>
      </c>
      <c r="GO14" s="125" t="str">
        <f t="shared" si="336"/>
        <v/>
      </c>
      <c r="GP14" s="125" t="str">
        <f t="shared" si="337"/>
        <v/>
      </c>
      <c r="GQ14" s="125" t="str">
        <f t="shared" si="338"/>
        <v/>
      </c>
      <c r="GR14" s="125" t="str">
        <f t="shared" si="339"/>
        <v/>
      </c>
      <c r="GS14" s="125" t="str">
        <f t="shared" si="340"/>
        <v/>
      </c>
      <c r="GT14" s="125" t="str">
        <f t="shared" si="341"/>
        <v/>
      </c>
      <c r="GU14" s="125" t="str">
        <f t="shared" si="342"/>
        <v/>
      </c>
      <c r="GV14" s="125" t="str">
        <f t="shared" si="343"/>
        <v/>
      </c>
      <c r="GW14" s="125">
        <f t="shared" si="344"/>
        <v>162361.43090000001</v>
      </c>
      <c r="GX14" s="145"/>
      <c r="GY14" s="145">
        <v>1</v>
      </c>
      <c r="GZ14" s="145">
        <v>1</v>
      </c>
      <c r="HA14" s="145">
        <v>1</v>
      </c>
      <c r="HB14" s="145">
        <v>1</v>
      </c>
      <c r="HC14" s="145">
        <v>1</v>
      </c>
      <c r="HD14" s="145"/>
      <c r="HF14" s="37"/>
      <c r="HG14" s="37"/>
    </row>
    <row r="15" spans="1:249" x14ac:dyDescent="0.2">
      <c r="A15" s="290" t="s">
        <v>105</v>
      </c>
      <c r="B15" s="288" t="s">
        <v>185</v>
      </c>
      <c r="C15" s="369">
        <v>936</v>
      </c>
      <c r="D15" s="167">
        <f t="shared" si="133"/>
        <v>187.20000000000002</v>
      </c>
      <c r="E15" s="167">
        <f t="shared" si="134"/>
        <v>234</v>
      </c>
      <c r="F15" s="167">
        <f t="shared" si="135"/>
        <v>351</v>
      </c>
      <c r="G15" s="167">
        <f t="shared" si="136"/>
        <v>187.20000000000002</v>
      </c>
      <c r="H15" s="167">
        <f t="shared" si="137"/>
        <v>234</v>
      </c>
      <c r="I15" s="167">
        <f t="shared" si="138"/>
        <v>234</v>
      </c>
      <c r="J15" s="167">
        <f t="shared" si="139"/>
        <v>234</v>
      </c>
      <c r="K15" s="167">
        <f t="shared" si="140"/>
        <v>351</v>
      </c>
      <c r="L15" s="167">
        <f t="shared" si="141"/>
        <v>187.20000000000002</v>
      </c>
      <c r="M15" s="167">
        <f t="shared" si="142"/>
        <v>234</v>
      </c>
      <c r="N15" s="147">
        <f t="shared" si="143"/>
        <v>421.2</v>
      </c>
      <c r="O15" s="94">
        <f t="shared" si="144"/>
        <v>468</v>
      </c>
      <c r="P15" s="94">
        <f t="shared" si="145"/>
        <v>1404</v>
      </c>
      <c r="Q15" s="94">
        <f t="shared" si="146"/>
        <v>1872</v>
      </c>
      <c r="R15" s="94">
        <f t="shared" si="147"/>
        <v>2808</v>
      </c>
      <c r="S15" s="94">
        <f t="shared" si="148"/>
        <v>3744</v>
      </c>
      <c r="T15" s="94">
        <f t="shared" si="149"/>
        <v>4680</v>
      </c>
      <c r="U15" s="94">
        <f t="shared" si="150"/>
        <v>5616</v>
      </c>
      <c r="V15" s="200">
        <v>410</v>
      </c>
      <c r="W15" s="93">
        <f t="shared" si="297"/>
        <v>82</v>
      </c>
      <c r="X15" s="93">
        <f t="shared" si="298"/>
        <v>102.5</v>
      </c>
      <c r="Y15" s="147"/>
      <c r="Z15" s="94">
        <f t="shared" si="299"/>
        <v>205</v>
      </c>
      <c r="AA15" s="94">
        <f t="shared" si="300"/>
        <v>615</v>
      </c>
      <c r="AB15" s="94">
        <f t="shared" si="301"/>
        <v>820</v>
      </c>
      <c r="AC15" s="94">
        <f t="shared" si="302"/>
        <v>1230</v>
      </c>
      <c r="AD15" s="94">
        <f t="shared" si="303"/>
        <v>1640</v>
      </c>
      <c r="AE15" s="94">
        <f t="shared" si="304"/>
        <v>2050</v>
      </c>
      <c r="AF15" s="94">
        <f t="shared" si="305"/>
        <v>2460</v>
      </c>
      <c r="AG15" s="200">
        <v>353</v>
      </c>
      <c r="AH15" s="93">
        <f t="shared" si="306"/>
        <v>70.600000000000009</v>
      </c>
      <c r="AI15" s="93">
        <f t="shared" si="307"/>
        <v>88.25</v>
      </c>
      <c r="AJ15" s="147"/>
      <c r="AK15" s="94">
        <f t="shared" si="308"/>
        <v>176.5</v>
      </c>
      <c r="AL15" s="94">
        <f t="shared" si="3"/>
        <v>529.5</v>
      </c>
      <c r="AM15" s="94">
        <f t="shared" si="4"/>
        <v>706</v>
      </c>
      <c r="AN15" s="94">
        <f t="shared" si="5"/>
        <v>1059</v>
      </c>
      <c r="AO15" s="94">
        <f t="shared" si="6"/>
        <v>1412</v>
      </c>
      <c r="AP15" s="94">
        <f t="shared" si="7"/>
        <v>1765</v>
      </c>
      <c r="AQ15" s="94">
        <f t="shared" si="8"/>
        <v>2118</v>
      </c>
      <c r="AR15" s="200">
        <v>277</v>
      </c>
      <c r="AS15" s="93">
        <f t="shared" si="309"/>
        <v>55.400000000000006</v>
      </c>
      <c r="AT15" s="93">
        <f t="shared" si="310"/>
        <v>69.25</v>
      </c>
      <c r="AU15" s="147"/>
      <c r="AV15" s="94">
        <f t="shared" si="311"/>
        <v>138.5</v>
      </c>
      <c r="AW15" s="94">
        <f t="shared" si="10"/>
        <v>415.5</v>
      </c>
      <c r="AX15" s="94">
        <f t="shared" si="11"/>
        <v>554</v>
      </c>
      <c r="AY15" s="94">
        <f t="shared" si="12"/>
        <v>831</v>
      </c>
      <c r="AZ15" s="94">
        <f t="shared" si="13"/>
        <v>1108</v>
      </c>
      <c r="BA15" s="94">
        <f t="shared" si="14"/>
        <v>1385</v>
      </c>
      <c r="BB15" s="94">
        <f t="shared" si="15"/>
        <v>1662</v>
      </c>
      <c r="BC15" s="147">
        <f t="shared" si="345"/>
        <v>1346</v>
      </c>
      <c r="BD15" s="147">
        <f t="shared" si="346"/>
        <v>269.20000000000005</v>
      </c>
      <c r="BE15" s="147">
        <f t="shared" si="347"/>
        <v>336.5</v>
      </c>
      <c r="BF15" s="147">
        <f t="shared" si="348"/>
        <v>421.2</v>
      </c>
      <c r="BG15" s="147">
        <f t="shared" si="349"/>
        <v>673</v>
      </c>
      <c r="BH15" s="147">
        <f t="shared" si="350"/>
        <v>2019</v>
      </c>
      <c r="BI15" s="147">
        <f t="shared" si="351"/>
        <v>2692</v>
      </c>
      <c r="BJ15" s="147">
        <f t="shared" si="352"/>
        <v>4038</v>
      </c>
      <c r="BK15" s="147">
        <f t="shared" si="353"/>
        <v>5384</v>
      </c>
      <c r="BL15" s="147">
        <f t="shared" si="354"/>
        <v>6730</v>
      </c>
      <c r="BM15" s="147">
        <f t="shared" si="355"/>
        <v>8076</v>
      </c>
      <c r="BN15" s="147">
        <f t="shared" si="356"/>
        <v>1289</v>
      </c>
      <c r="BO15" s="147">
        <f t="shared" si="357"/>
        <v>257.8</v>
      </c>
      <c r="BP15" s="147">
        <f t="shared" si="358"/>
        <v>322.25</v>
      </c>
      <c r="BQ15" s="147">
        <f t="shared" si="359"/>
        <v>421.2</v>
      </c>
      <c r="BR15" s="147">
        <f t="shared" si="360"/>
        <v>644.5</v>
      </c>
      <c r="BS15" s="147">
        <f t="shared" si="361"/>
        <v>1933.5</v>
      </c>
      <c r="BT15" s="147">
        <f t="shared" si="362"/>
        <v>2578</v>
      </c>
      <c r="BU15" s="147">
        <f t="shared" si="363"/>
        <v>3867</v>
      </c>
      <c r="BV15" s="147">
        <f t="shared" si="364"/>
        <v>5156</v>
      </c>
      <c r="BW15" s="147">
        <f t="shared" si="365"/>
        <v>6445</v>
      </c>
      <c r="BX15" s="147">
        <f t="shared" si="366"/>
        <v>7734</v>
      </c>
      <c r="BY15" s="147">
        <f t="shared" si="367"/>
        <v>1213</v>
      </c>
      <c r="BZ15" s="147">
        <f t="shared" si="368"/>
        <v>242.60000000000002</v>
      </c>
      <c r="CA15" s="147">
        <f t="shared" si="369"/>
        <v>303.25</v>
      </c>
      <c r="CB15" s="147">
        <f t="shared" si="370"/>
        <v>421.2</v>
      </c>
      <c r="CC15" s="147">
        <f t="shared" si="371"/>
        <v>606.5</v>
      </c>
      <c r="CD15" s="147">
        <f t="shared" si="372"/>
        <v>1819.5</v>
      </c>
      <c r="CE15" s="147">
        <f t="shared" si="373"/>
        <v>2426</v>
      </c>
      <c r="CF15" s="147">
        <f t="shared" si="374"/>
        <v>3639</v>
      </c>
      <c r="CG15" s="147">
        <f t="shared" si="375"/>
        <v>4852</v>
      </c>
      <c r="CH15" s="147">
        <f t="shared" si="376"/>
        <v>6065</v>
      </c>
      <c r="CI15" s="147">
        <f t="shared" si="377"/>
        <v>7278</v>
      </c>
      <c r="CJ15" s="147">
        <f t="shared" si="378"/>
        <v>763</v>
      </c>
      <c r="CK15" s="147">
        <f t="shared" si="379"/>
        <v>152.60000000000002</v>
      </c>
      <c r="CL15" s="147">
        <f t="shared" si="380"/>
        <v>190.75</v>
      </c>
      <c r="CM15" s="147">
        <f t="shared" si="381"/>
        <v>0</v>
      </c>
      <c r="CN15" s="147">
        <f t="shared" si="382"/>
        <v>381.5</v>
      </c>
      <c r="CO15" s="147">
        <f t="shared" si="383"/>
        <v>1144.5</v>
      </c>
      <c r="CP15" s="147">
        <f t="shared" si="384"/>
        <v>1526</v>
      </c>
      <c r="CQ15" s="147">
        <f t="shared" si="385"/>
        <v>2289</v>
      </c>
      <c r="CR15" s="147">
        <f t="shared" si="386"/>
        <v>3052</v>
      </c>
      <c r="CS15" s="147">
        <f t="shared" si="387"/>
        <v>3815</v>
      </c>
      <c r="CT15" s="147">
        <f t="shared" si="388"/>
        <v>4578</v>
      </c>
      <c r="CU15" s="147">
        <f t="shared" si="389"/>
        <v>687</v>
      </c>
      <c r="CV15" s="147">
        <f t="shared" si="390"/>
        <v>137.4</v>
      </c>
      <c r="CW15" s="147">
        <f t="shared" si="391"/>
        <v>171.75</v>
      </c>
      <c r="CX15" s="147">
        <f t="shared" si="392"/>
        <v>0</v>
      </c>
      <c r="CY15" s="147">
        <f t="shared" si="393"/>
        <v>343.5</v>
      </c>
      <c r="CZ15" s="147">
        <f t="shared" si="394"/>
        <v>1030.5</v>
      </c>
      <c r="DA15" s="147">
        <f t="shared" si="395"/>
        <v>1374</v>
      </c>
      <c r="DB15" s="147">
        <f t="shared" si="396"/>
        <v>2061</v>
      </c>
      <c r="DC15" s="147">
        <f t="shared" si="397"/>
        <v>2748</v>
      </c>
      <c r="DD15" s="147">
        <f t="shared" si="398"/>
        <v>3435</v>
      </c>
      <c r="DE15" s="147">
        <f t="shared" si="399"/>
        <v>4122</v>
      </c>
      <c r="DF15" s="147">
        <f t="shared" si="400"/>
        <v>630</v>
      </c>
      <c r="DG15" s="147">
        <f t="shared" si="401"/>
        <v>126.00000000000001</v>
      </c>
      <c r="DH15" s="147">
        <f t="shared" si="402"/>
        <v>157.5</v>
      </c>
      <c r="DI15" s="147">
        <f t="shared" si="403"/>
        <v>0</v>
      </c>
      <c r="DJ15" s="147">
        <f t="shared" si="404"/>
        <v>315</v>
      </c>
      <c r="DK15" s="147">
        <f t="shared" si="405"/>
        <v>945</v>
      </c>
      <c r="DL15" s="147">
        <f t="shared" si="406"/>
        <v>1260</v>
      </c>
      <c r="DM15" s="147">
        <f t="shared" si="407"/>
        <v>1890</v>
      </c>
      <c r="DN15" s="147">
        <f t="shared" si="408"/>
        <v>2520</v>
      </c>
      <c r="DO15" s="147">
        <f t="shared" si="409"/>
        <v>3150</v>
      </c>
      <c r="DP15" s="147">
        <f t="shared" si="410"/>
        <v>3780</v>
      </c>
      <c r="DQ15" s="147">
        <f t="shared" si="411"/>
        <v>1566</v>
      </c>
      <c r="DR15" s="147">
        <f t="shared" si="412"/>
        <v>313.20000000000005</v>
      </c>
      <c r="DS15" s="147">
        <f t="shared" si="413"/>
        <v>391.5</v>
      </c>
      <c r="DT15" s="147">
        <f t="shared" si="414"/>
        <v>421.2</v>
      </c>
      <c r="DU15" s="147">
        <f t="shared" si="415"/>
        <v>783</v>
      </c>
      <c r="DV15" s="147">
        <f t="shared" si="416"/>
        <v>2349</v>
      </c>
      <c r="DW15" s="147">
        <f t="shared" si="417"/>
        <v>3132</v>
      </c>
      <c r="DX15" s="147">
        <f t="shared" si="418"/>
        <v>4698</v>
      </c>
      <c r="DY15" s="147">
        <f t="shared" si="419"/>
        <v>6264</v>
      </c>
      <c r="DZ15" s="147">
        <f t="shared" si="420"/>
        <v>7830</v>
      </c>
      <c r="EA15" s="147">
        <f t="shared" si="421"/>
        <v>9396</v>
      </c>
      <c r="EB15" s="147">
        <f t="shared" si="422"/>
        <v>1699</v>
      </c>
      <c r="EC15" s="147">
        <f t="shared" si="423"/>
        <v>339.80000000000007</v>
      </c>
      <c r="ED15" s="147">
        <f t="shared" si="424"/>
        <v>424.75</v>
      </c>
      <c r="EE15" s="147">
        <f t="shared" si="425"/>
        <v>421.2</v>
      </c>
      <c r="EF15" s="147">
        <f t="shared" si="426"/>
        <v>849.5</v>
      </c>
      <c r="EG15" s="147">
        <f t="shared" si="427"/>
        <v>2548.5</v>
      </c>
      <c r="EH15" s="147">
        <f t="shared" si="428"/>
        <v>3398</v>
      </c>
      <c r="EI15" s="147">
        <f t="shared" si="429"/>
        <v>5097</v>
      </c>
      <c r="EJ15" s="147">
        <f t="shared" si="430"/>
        <v>6796</v>
      </c>
      <c r="EK15" s="147">
        <f t="shared" si="431"/>
        <v>8495</v>
      </c>
      <c r="EL15" s="147">
        <f t="shared" si="432"/>
        <v>10194</v>
      </c>
      <c r="EM15" s="147">
        <f t="shared" si="433"/>
        <v>1623</v>
      </c>
      <c r="EN15" s="147">
        <f t="shared" si="434"/>
        <v>324.60000000000002</v>
      </c>
      <c r="EO15" s="147">
        <f t="shared" si="435"/>
        <v>405.75</v>
      </c>
      <c r="EP15" s="147">
        <f t="shared" si="436"/>
        <v>421.2</v>
      </c>
      <c r="EQ15" s="147">
        <f t="shared" si="437"/>
        <v>811.5</v>
      </c>
      <c r="ER15" s="147">
        <f t="shared" si="438"/>
        <v>2434.5</v>
      </c>
      <c r="ES15" s="147">
        <f t="shared" si="439"/>
        <v>3246</v>
      </c>
      <c r="ET15" s="147">
        <f t="shared" si="440"/>
        <v>4869</v>
      </c>
      <c r="EU15" s="147">
        <f t="shared" si="441"/>
        <v>6492</v>
      </c>
      <c r="EV15" s="147">
        <f t="shared" si="442"/>
        <v>8115</v>
      </c>
      <c r="EW15" s="147">
        <f t="shared" si="443"/>
        <v>9738</v>
      </c>
      <c r="EX15" s="147">
        <f t="shared" si="444"/>
        <v>1040</v>
      </c>
      <c r="EY15" s="147">
        <f t="shared" si="445"/>
        <v>208.00000000000003</v>
      </c>
      <c r="EZ15" s="147">
        <f t="shared" si="446"/>
        <v>260</v>
      </c>
      <c r="FA15" s="147">
        <f t="shared" si="447"/>
        <v>0</v>
      </c>
      <c r="FB15" s="147">
        <f t="shared" si="448"/>
        <v>520</v>
      </c>
      <c r="FC15" s="147">
        <f t="shared" si="449"/>
        <v>1560</v>
      </c>
      <c r="FD15" s="147">
        <f t="shared" si="450"/>
        <v>2080</v>
      </c>
      <c r="FE15" s="147">
        <f t="shared" si="451"/>
        <v>3120</v>
      </c>
      <c r="FF15" s="147">
        <f t="shared" si="452"/>
        <v>4160</v>
      </c>
      <c r="FG15" s="147">
        <f t="shared" si="453"/>
        <v>5200</v>
      </c>
      <c r="FH15" s="147">
        <f t="shared" si="454"/>
        <v>6240</v>
      </c>
      <c r="FI15" s="147">
        <f t="shared" si="455"/>
        <v>1976</v>
      </c>
      <c r="FJ15" s="147">
        <f t="shared" si="456"/>
        <v>395.20000000000005</v>
      </c>
      <c r="FK15" s="147">
        <f t="shared" si="457"/>
        <v>494</v>
      </c>
      <c r="FL15" s="147">
        <f t="shared" si="458"/>
        <v>421.2</v>
      </c>
      <c r="FM15" s="147">
        <f t="shared" si="459"/>
        <v>988</v>
      </c>
      <c r="FN15" s="147">
        <f t="shared" si="460"/>
        <v>2964</v>
      </c>
      <c r="FO15" s="147">
        <f t="shared" si="461"/>
        <v>3952</v>
      </c>
      <c r="FP15" s="147">
        <f t="shared" si="462"/>
        <v>5928</v>
      </c>
      <c r="FQ15" s="147">
        <f t="shared" si="463"/>
        <v>7904</v>
      </c>
      <c r="FR15" s="147">
        <f t="shared" si="464"/>
        <v>9880</v>
      </c>
      <c r="FS15" s="147">
        <f t="shared" si="465"/>
        <v>11856</v>
      </c>
      <c r="FT15" s="122">
        <f t="shared" si="296"/>
        <v>21.11</v>
      </c>
      <c r="FU15" s="122" t="str">
        <f t="shared" si="126"/>
        <v/>
      </c>
      <c r="FV15" s="122" t="str">
        <f t="shared" si="127"/>
        <v/>
      </c>
      <c r="FW15" s="122" t="str">
        <f t="shared" si="128"/>
        <v/>
      </c>
      <c r="FX15" s="122" t="str">
        <f t="shared" si="323"/>
        <v/>
      </c>
      <c r="FY15" s="122" t="str">
        <f t="shared" si="324"/>
        <v/>
      </c>
      <c r="FZ15" s="122" t="str">
        <f t="shared" si="325"/>
        <v/>
      </c>
      <c r="GA15" s="122" t="str">
        <f t="shared" si="326"/>
        <v/>
      </c>
      <c r="GB15" s="122" t="str">
        <f t="shared" si="327"/>
        <v/>
      </c>
      <c r="GC15" s="122" t="str">
        <f t="shared" si="328"/>
        <v/>
      </c>
      <c r="GD15" s="122" t="str">
        <f t="shared" si="329"/>
        <v/>
      </c>
      <c r="GE15" s="122" t="str">
        <f t="shared" si="330"/>
        <v/>
      </c>
      <c r="GF15" s="122" t="str">
        <f t="shared" si="331"/>
        <v/>
      </c>
      <c r="GG15" s="122" t="str">
        <f t="shared" si="332"/>
        <v/>
      </c>
      <c r="GH15" s="122">
        <f t="shared" si="333"/>
        <v>21.11</v>
      </c>
      <c r="GI15" s="124">
        <f t="shared" si="129"/>
        <v>168433.71950000001</v>
      </c>
      <c r="GJ15" s="124" t="str">
        <f t="shared" si="130"/>
        <v/>
      </c>
      <c r="GK15" s="124" t="str">
        <f t="shared" si="131"/>
        <v/>
      </c>
      <c r="GL15" s="124" t="str">
        <f t="shared" si="132"/>
        <v/>
      </c>
      <c r="GM15" s="125" t="str">
        <f t="shared" si="334"/>
        <v/>
      </c>
      <c r="GN15" s="125" t="str">
        <f t="shared" si="335"/>
        <v/>
      </c>
      <c r="GO15" s="125" t="str">
        <f t="shared" si="336"/>
        <v/>
      </c>
      <c r="GP15" s="125" t="str">
        <f t="shared" si="337"/>
        <v/>
      </c>
      <c r="GQ15" s="125" t="str">
        <f t="shared" si="338"/>
        <v/>
      </c>
      <c r="GR15" s="125" t="str">
        <f t="shared" si="339"/>
        <v/>
      </c>
      <c r="GS15" s="125" t="str">
        <f t="shared" si="340"/>
        <v/>
      </c>
      <c r="GT15" s="125" t="str">
        <f t="shared" si="341"/>
        <v/>
      </c>
      <c r="GU15" s="125" t="str">
        <f t="shared" si="342"/>
        <v/>
      </c>
      <c r="GV15" s="125" t="str">
        <f t="shared" si="343"/>
        <v/>
      </c>
      <c r="GW15" s="125">
        <f t="shared" si="344"/>
        <v>168433.71950000001</v>
      </c>
      <c r="GX15" s="145"/>
      <c r="GY15" s="145">
        <v>1</v>
      </c>
      <c r="GZ15" s="145">
        <v>1</v>
      </c>
      <c r="HA15" s="145">
        <v>1</v>
      </c>
      <c r="HB15" s="145">
        <v>1</v>
      </c>
      <c r="HC15" s="145">
        <v>1</v>
      </c>
      <c r="HD15" s="145"/>
      <c r="HF15" s="37"/>
      <c r="HG15" s="37"/>
    </row>
    <row r="16" spans="1:249" x14ac:dyDescent="0.2">
      <c r="A16" s="287" t="s">
        <v>107</v>
      </c>
      <c r="B16" s="288" t="s">
        <v>179</v>
      </c>
      <c r="C16" s="369">
        <v>1300</v>
      </c>
      <c r="D16" s="167">
        <f t="shared" si="133"/>
        <v>260</v>
      </c>
      <c r="E16" s="167">
        <f t="shared" si="134"/>
        <v>325</v>
      </c>
      <c r="F16" s="167">
        <f t="shared" si="135"/>
        <v>487.5</v>
      </c>
      <c r="G16" s="167">
        <f t="shared" si="136"/>
        <v>260</v>
      </c>
      <c r="H16" s="167">
        <f t="shared" si="137"/>
        <v>325</v>
      </c>
      <c r="I16" s="167">
        <f t="shared" si="138"/>
        <v>325</v>
      </c>
      <c r="J16" s="167">
        <f t="shared" si="139"/>
        <v>325</v>
      </c>
      <c r="K16" s="167">
        <f t="shared" si="140"/>
        <v>487.5</v>
      </c>
      <c r="L16" s="167">
        <f t="shared" si="141"/>
        <v>260</v>
      </c>
      <c r="M16" s="167">
        <f t="shared" si="142"/>
        <v>325</v>
      </c>
      <c r="N16" s="147">
        <f t="shared" si="143"/>
        <v>585</v>
      </c>
      <c r="O16" s="94">
        <f t="shared" ref="O16:O25" si="466">C16*0.75</f>
        <v>975</v>
      </c>
      <c r="P16" s="94">
        <f t="shared" si="145"/>
        <v>1950</v>
      </c>
      <c r="Q16" s="94">
        <f t="shared" si="146"/>
        <v>2600</v>
      </c>
      <c r="R16" s="94">
        <f t="shared" si="147"/>
        <v>3900</v>
      </c>
      <c r="S16" s="94">
        <f t="shared" si="148"/>
        <v>5200</v>
      </c>
      <c r="T16" s="94">
        <f t="shared" si="149"/>
        <v>6500</v>
      </c>
      <c r="U16" s="94">
        <f t="shared" si="150"/>
        <v>7800</v>
      </c>
      <c r="V16" s="200">
        <v>709</v>
      </c>
      <c r="W16" s="93">
        <f t="shared" si="297"/>
        <v>141.80000000000001</v>
      </c>
      <c r="X16" s="93">
        <f t="shared" si="298"/>
        <v>177.25</v>
      </c>
      <c r="Y16" s="147"/>
      <c r="Z16" s="94">
        <f>V16*0.75</f>
        <v>531.75</v>
      </c>
      <c r="AA16" s="94">
        <f t="shared" si="300"/>
        <v>1063.5</v>
      </c>
      <c r="AB16" s="94">
        <f t="shared" si="301"/>
        <v>1418</v>
      </c>
      <c r="AC16" s="94">
        <f t="shared" si="302"/>
        <v>2127</v>
      </c>
      <c r="AD16" s="94">
        <f t="shared" si="303"/>
        <v>2836</v>
      </c>
      <c r="AE16" s="94">
        <f t="shared" si="304"/>
        <v>3545</v>
      </c>
      <c r="AF16" s="94">
        <f t="shared" si="305"/>
        <v>4254</v>
      </c>
      <c r="AG16" s="200">
        <v>599</v>
      </c>
      <c r="AH16" s="93">
        <f t="shared" si="306"/>
        <v>119.80000000000001</v>
      </c>
      <c r="AI16" s="93">
        <f t="shared" si="307"/>
        <v>149.75</v>
      </c>
      <c r="AJ16" s="147"/>
      <c r="AK16" s="94">
        <f>AG16*0.75</f>
        <v>449.25</v>
      </c>
      <c r="AL16" s="94">
        <f t="shared" si="3"/>
        <v>898.5</v>
      </c>
      <c r="AM16" s="94">
        <f t="shared" si="4"/>
        <v>1198</v>
      </c>
      <c r="AN16" s="94">
        <f t="shared" si="5"/>
        <v>1797</v>
      </c>
      <c r="AO16" s="94">
        <f t="shared" si="6"/>
        <v>2396</v>
      </c>
      <c r="AP16" s="94">
        <f t="shared" si="7"/>
        <v>2995</v>
      </c>
      <c r="AQ16" s="94">
        <f t="shared" si="8"/>
        <v>3594</v>
      </c>
      <c r="AR16" s="200">
        <v>465</v>
      </c>
      <c r="AS16" s="93">
        <f t="shared" si="309"/>
        <v>93</v>
      </c>
      <c r="AT16" s="93">
        <f t="shared" si="310"/>
        <v>116.25</v>
      </c>
      <c r="AU16" s="147"/>
      <c r="AV16" s="94">
        <f>AR16*0.75</f>
        <v>348.75</v>
      </c>
      <c r="AW16" s="94">
        <f t="shared" si="10"/>
        <v>697.5</v>
      </c>
      <c r="AX16" s="94">
        <f t="shared" si="11"/>
        <v>930</v>
      </c>
      <c r="AY16" s="94">
        <f t="shared" si="12"/>
        <v>1395</v>
      </c>
      <c r="AZ16" s="94">
        <f t="shared" si="13"/>
        <v>1860</v>
      </c>
      <c r="BA16" s="94">
        <f t="shared" si="14"/>
        <v>2325</v>
      </c>
      <c r="BB16" s="94">
        <f t="shared" si="15"/>
        <v>2790</v>
      </c>
      <c r="BC16" s="147">
        <f t="shared" si="345"/>
        <v>2009</v>
      </c>
      <c r="BD16" s="147">
        <f t="shared" si="346"/>
        <v>401.8</v>
      </c>
      <c r="BE16" s="147">
        <f t="shared" si="347"/>
        <v>502.25</v>
      </c>
      <c r="BF16" s="147">
        <f t="shared" si="348"/>
        <v>585</v>
      </c>
      <c r="BG16" s="147">
        <f t="shared" si="349"/>
        <v>1506.75</v>
      </c>
      <c r="BH16" s="147">
        <f t="shared" si="350"/>
        <v>3013.5</v>
      </c>
      <c r="BI16" s="147">
        <f t="shared" si="351"/>
        <v>4018</v>
      </c>
      <c r="BJ16" s="147">
        <f t="shared" si="352"/>
        <v>6027</v>
      </c>
      <c r="BK16" s="147">
        <f t="shared" si="353"/>
        <v>8036</v>
      </c>
      <c r="BL16" s="147">
        <f t="shared" si="354"/>
        <v>10045</v>
      </c>
      <c r="BM16" s="147">
        <f t="shared" si="355"/>
        <v>12054</v>
      </c>
      <c r="BN16" s="147">
        <f t="shared" si="356"/>
        <v>1899</v>
      </c>
      <c r="BO16" s="147">
        <f t="shared" si="357"/>
        <v>379.8</v>
      </c>
      <c r="BP16" s="147">
        <f t="shared" si="358"/>
        <v>474.75</v>
      </c>
      <c r="BQ16" s="147">
        <f t="shared" si="359"/>
        <v>585</v>
      </c>
      <c r="BR16" s="147">
        <f t="shared" si="360"/>
        <v>1424.25</v>
      </c>
      <c r="BS16" s="147">
        <f t="shared" si="361"/>
        <v>2848.5</v>
      </c>
      <c r="BT16" s="147">
        <f t="shared" si="362"/>
        <v>3798</v>
      </c>
      <c r="BU16" s="147">
        <f t="shared" si="363"/>
        <v>5697</v>
      </c>
      <c r="BV16" s="147">
        <f t="shared" si="364"/>
        <v>7596</v>
      </c>
      <c r="BW16" s="147">
        <f t="shared" si="365"/>
        <v>9495</v>
      </c>
      <c r="BX16" s="147">
        <f t="shared" si="366"/>
        <v>11394</v>
      </c>
      <c r="BY16" s="147">
        <f t="shared" si="367"/>
        <v>1765</v>
      </c>
      <c r="BZ16" s="147">
        <f t="shared" si="368"/>
        <v>353</v>
      </c>
      <c r="CA16" s="147">
        <f t="shared" si="369"/>
        <v>441.25</v>
      </c>
      <c r="CB16" s="147">
        <f t="shared" si="370"/>
        <v>585</v>
      </c>
      <c r="CC16" s="147">
        <f t="shared" si="371"/>
        <v>1323.75</v>
      </c>
      <c r="CD16" s="147">
        <f t="shared" si="372"/>
        <v>2647.5</v>
      </c>
      <c r="CE16" s="147">
        <f t="shared" si="373"/>
        <v>3530</v>
      </c>
      <c r="CF16" s="147">
        <f t="shared" si="374"/>
        <v>5295</v>
      </c>
      <c r="CG16" s="147">
        <f t="shared" si="375"/>
        <v>7060</v>
      </c>
      <c r="CH16" s="147">
        <f t="shared" si="376"/>
        <v>8825</v>
      </c>
      <c r="CI16" s="147">
        <f t="shared" si="377"/>
        <v>10590</v>
      </c>
      <c r="CJ16" s="147">
        <f t="shared" si="378"/>
        <v>1308</v>
      </c>
      <c r="CK16" s="147">
        <f t="shared" si="379"/>
        <v>261.60000000000002</v>
      </c>
      <c r="CL16" s="147">
        <f t="shared" si="380"/>
        <v>327</v>
      </c>
      <c r="CM16" s="147">
        <f t="shared" si="381"/>
        <v>0</v>
      </c>
      <c r="CN16" s="147">
        <f t="shared" si="382"/>
        <v>981</v>
      </c>
      <c r="CO16" s="147">
        <f t="shared" si="383"/>
        <v>1962</v>
      </c>
      <c r="CP16" s="147">
        <f t="shared" si="384"/>
        <v>2616</v>
      </c>
      <c r="CQ16" s="147">
        <f t="shared" si="385"/>
        <v>3924</v>
      </c>
      <c r="CR16" s="147">
        <f t="shared" si="386"/>
        <v>5232</v>
      </c>
      <c r="CS16" s="147">
        <f t="shared" si="387"/>
        <v>6540</v>
      </c>
      <c r="CT16" s="147">
        <f t="shared" si="388"/>
        <v>7848</v>
      </c>
      <c r="CU16" s="147">
        <f t="shared" si="389"/>
        <v>1174</v>
      </c>
      <c r="CV16" s="147">
        <f t="shared" si="390"/>
        <v>234.8</v>
      </c>
      <c r="CW16" s="147">
        <f t="shared" si="391"/>
        <v>293.5</v>
      </c>
      <c r="CX16" s="147">
        <f t="shared" si="392"/>
        <v>0</v>
      </c>
      <c r="CY16" s="147">
        <f t="shared" si="393"/>
        <v>880.5</v>
      </c>
      <c r="CZ16" s="147">
        <f t="shared" si="394"/>
        <v>1761</v>
      </c>
      <c r="DA16" s="147">
        <f t="shared" si="395"/>
        <v>2348</v>
      </c>
      <c r="DB16" s="147">
        <f t="shared" si="396"/>
        <v>3522</v>
      </c>
      <c r="DC16" s="147">
        <f t="shared" si="397"/>
        <v>4696</v>
      </c>
      <c r="DD16" s="147">
        <f t="shared" si="398"/>
        <v>5870</v>
      </c>
      <c r="DE16" s="147">
        <f t="shared" si="399"/>
        <v>7044</v>
      </c>
      <c r="DF16" s="147">
        <f t="shared" si="400"/>
        <v>1064</v>
      </c>
      <c r="DG16" s="147">
        <f t="shared" si="401"/>
        <v>212.8</v>
      </c>
      <c r="DH16" s="147">
        <f t="shared" si="402"/>
        <v>266</v>
      </c>
      <c r="DI16" s="147">
        <f t="shared" si="403"/>
        <v>0</v>
      </c>
      <c r="DJ16" s="147">
        <f t="shared" si="404"/>
        <v>798</v>
      </c>
      <c r="DK16" s="147">
        <f t="shared" si="405"/>
        <v>1596</v>
      </c>
      <c r="DL16" s="147">
        <f t="shared" si="406"/>
        <v>2128</v>
      </c>
      <c r="DM16" s="147">
        <f t="shared" si="407"/>
        <v>3192</v>
      </c>
      <c r="DN16" s="147">
        <f t="shared" si="408"/>
        <v>4256</v>
      </c>
      <c r="DO16" s="147">
        <f t="shared" si="409"/>
        <v>5320</v>
      </c>
      <c r="DP16" s="147">
        <f t="shared" si="410"/>
        <v>6384</v>
      </c>
      <c r="DQ16" s="147">
        <f t="shared" si="411"/>
        <v>2364</v>
      </c>
      <c r="DR16" s="147">
        <f t="shared" si="412"/>
        <v>472.8</v>
      </c>
      <c r="DS16" s="147">
        <f t="shared" si="413"/>
        <v>591</v>
      </c>
      <c r="DT16" s="147">
        <f t="shared" si="414"/>
        <v>585</v>
      </c>
      <c r="DU16" s="147">
        <f t="shared" si="415"/>
        <v>1773</v>
      </c>
      <c r="DV16" s="147">
        <f t="shared" si="416"/>
        <v>3546</v>
      </c>
      <c r="DW16" s="147">
        <f t="shared" si="417"/>
        <v>4728</v>
      </c>
      <c r="DX16" s="147">
        <f t="shared" si="418"/>
        <v>7092</v>
      </c>
      <c r="DY16" s="147">
        <f t="shared" si="419"/>
        <v>9456</v>
      </c>
      <c r="DZ16" s="147">
        <f t="shared" si="420"/>
        <v>11820</v>
      </c>
      <c r="EA16" s="147">
        <f t="shared" si="421"/>
        <v>14184</v>
      </c>
      <c r="EB16" s="147">
        <f t="shared" si="422"/>
        <v>2608</v>
      </c>
      <c r="EC16" s="147">
        <f t="shared" si="423"/>
        <v>521.6</v>
      </c>
      <c r="ED16" s="147">
        <f t="shared" si="424"/>
        <v>652</v>
      </c>
      <c r="EE16" s="147">
        <f t="shared" si="425"/>
        <v>585</v>
      </c>
      <c r="EF16" s="147">
        <f t="shared" si="426"/>
        <v>1956</v>
      </c>
      <c r="EG16" s="147">
        <f t="shared" si="427"/>
        <v>3912</v>
      </c>
      <c r="EH16" s="147">
        <f t="shared" si="428"/>
        <v>5216</v>
      </c>
      <c r="EI16" s="147">
        <f t="shared" si="429"/>
        <v>7824</v>
      </c>
      <c r="EJ16" s="147">
        <f t="shared" si="430"/>
        <v>10432</v>
      </c>
      <c r="EK16" s="147">
        <f t="shared" si="431"/>
        <v>13040</v>
      </c>
      <c r="EL16" s="147">
        <f t="shared" si="432"/>
        <v>15648</v>
      </c>
      <c r="EM16" s="147">
        <f t="shared" si="433"/>
        <v>2474</v>
      </c>
      <c r="EN16" s="147">
        <f t="shared" si="434"/>
        <v>494.8</v>
      </c>
      <c r="EO16" s="147">
        <f t="shared" si="435"/>
        <v>618.5</v>
      </c>
      <c r="EP16" s="147">
        <f t="shared" si="436"/>
        <v>585</v>
      </c>
      <c r="EQ16" s="147">
        <f t="shared" si="437"/>
        <v>1855.5</v>
      </c>
      <c r="ER16" s="147">
        <f t="shared" si="438"/>
        <v>3711</v>
      </c>
      <c r="ES16" s="147">
        <f t="shared" si="439"/>
        <v>4948</v>
      </c>
      <c r="ET16" s="147">
        <f t="shared" si="440"/>
        <v>7422</v>
      </c>
      <c r="EU16" s="147">
        <f t="shared" si="441"/>
        <v>9896</v>
      </c>
      <c r="EV16" s="147">
        <f t="shared" si="442"/>
        <v>12370</v>
      </c>
      <c r="EW16" s="147">
        <f t="shared" si="443"/>
        <v>14844</v>
      </c>
      <c r="EX16" s="147">
        <f t="shared" si="444"/>
        <v>1773</v>
      </c>
      <c r="EY16" s="147">
        <f t="shared" si="445"/>
        <v>354.6</v>
      </c>
      <c r="EZ16" s="147">
        <f t="shared" si="446"/>
        <v>443.25</v>
      </c>
      <c r="FA16" s="147">
        <f t="shared" si="447"/>
        <v>0</v>
      </c>
      <c r="FB16" s="147">
        <f t="shared" si="448"/>
        <v>1329.75</v>
      </c>
      <c r="FC16" s="147">
        <f t="shared" si="449"/>
        <v>2659.5</v>
      </c>
      <c r="FD16" s="147">
        <f t="shared" si="450"/>
        <v>3546</v>
      </c>
      <c r="FE16" s="147">
        <f t="shared" si="451"/>
        <v>5319</v>
      </c>
      <c r="FF16" s="147">
        <f t="shared" si="452"/>
        <v>7092</v>
      </c>
      <c r="FG16" s="147">
        <f t="shared" si="453"/>
        <v>8865</v>
      </c>
      <c r="FH16" s="147">
        <f t="shared" si="454"/>
        <v>10638</v>
      </c>
      <c r="FI16" s="147">
        <f t="shared" si="455"/>
        <v>3073</v>
      </c>
      <c r="FJ16" s="147">
        <f t="shared" si="456"/>
        <v>614.6</v>
      </c>
      <c r="FK16" s="147">
        <f t="shared" si="457"/>
        <v>768.25</v>
      </c>
      <c r="FL16" s="147">
        <f t="shared" si="458"/>
        <v>585</v>
      </c>
      <c r="FM16" s="147">
        <f t="shared" si="459"/>
        <v>2304.75</v>
      </c>
      <c r="FN16" s="147">
        <f t="shared" si="460"/>
        <v>4609.5</v>
      </c>
      <c r="FO16" s="147">
        <f t="shared" si="461"/>
        <v>6146</v>
      </c>
      <c r="FP16" s="147">
        <f t="shared" si="462"/>
        <v>9219</v>
      </c>
      <c r="FQ16" s="147">
        <f t="shared" si="463"/>
        <v>12292</v>
      </c>
      <c r="FR16" s="147">
        <f t="shared" si="464"/>
        <v>15365</v>
      </c>
      <c r="FS16" s="147">
        <f t="shared" si="465"/>
        <v>18438</v>
      </c>
      <c r="FT16" s="122">
        <f t="shared" si="296"/>
        <v>32.36</v>
      </c>
      <c r="FU16" s="122" t="str">
        <f t="shared" si="126"/>
        <v/>
      </c>
      <c r="FV16" s="122" t="str">
        <f t="shared" si="127"/>
        <v/>
      </c>
      <c r="FW16" s="122" t="str">
        <f t="shared" si="128"/>
        <v/>
      </c>
      <c r="FX16" s="122" t="str">
        <f t="shared" si="323"/>
        <v/>
      </c>
      <c r="FY16" s="122" t="str">
        <f t="shared" si="324"/>
        <v/>
      </c>
      <c r="FZ16" s="122" t="str">
        <f t="shared" si="325"/>
        <v/>
      </c>
      <c r="GA16" s="122" t="str">
        <f t="shared" si="326"/>
        <v/>
      </c>
      <c r="GB16" s="122" t="str">
        <f t="shared" si="327"/>
        <v/>
      </c>
      <c r="GC16" s="122" t="str">
        <f t="shared" si="328"/>
        <v/>
      </c>
      <c r="GD16" s="122" t="str">
        <f t="shared" si="329"/>
        <v/>
      </c>
      <c r="GE16" s="122" t="str">
        <f t="shared" si="330"/>
        <v/>
      </c>
      <c r="GF16" s="122" t="str">
        <f t="shared" si="331"/>
        <v/>
      </c>
      <c r="GG16" s="122" t="str">
        <f t="shared" si="332"/>
        <v/>
      </c>
      <c r="GH16" s="122">
        <f t="shared" si="333"/>
        <v>32.36</v>
      </c>
      <c r="GI16" s="124">
        <f t="shared" si="129"/>
        <v>313301.17609999998</v>
      </c>
      <c r="GJ16" s="124" t="str">
        <f t="shared" si="130"/>
        <v/>
      </c>
      <c r="GK16" s="124" t="str">
        <f t="shared" si="131"/>
        <v/>
      </c>
      <c r="GL16" s="124" t="str">
        <f t="shared" si="132"/>
        <v/>
      </c>
      <c r="GM16" s="125" t="str">
        <f t="shared" si="334"/>
        <v/>
      </c>
      <c r="GN16" s="125" t="str">
        <f t="shared" si="335"/>
        <v/>
      </c>
      <c r="GO16" s="125" t="str">
        <f t="shared" si="336"/>
        <v/>
      </c>
      <c r="GP16" s="125" t="str">
        <f t="shared" si="337"/>
        <v/>
      </c>
      <c r="GQ16" s="125" t="str">
        <f t="shared" si="338"/>
        <v/>
      </c>
      <c r="GR16" s="125" t="str">
        <f t="shared" si="339"/>
        <v/>
      </c>
      <c r="GS16" s="125" t="str">
        <f t="shared" si="340"/>
        <v/>
      </c>
      <c r="GT16" s="125" t="str">
        <f t="shared" si="341"/>
        <v/>
      </c>
      <c r="GU16" s="125" t="str">
        <f t="shared" si="342"/>
        <v/>
      </c>
      <c r="GV16" s="125" t="str">
        <f t="shared" si="343"/>
        <v/>
      </c>
      <c r="GW16" s="125">
        <f t="shared" si="344"/>
        <v>313301.17609999998</v>
      </c>
      <c r="GX16" s="145"/>
      <c r="GY16" s="145">
        <v>1</v>
      </c>
      <c r="GZ16" s="145">
        <v>1</v>
      </c>
      <c r="HA16" s="145">
        <v>1</v>
      </c>
      <c r="HB16" s="145">
        <v>1</v>
      </c>
      <c r="HC16" s="145">
        <v>1</v>
      </c>
      <c r="HD16" s="145"/>
      <c r="HF16" s="37"/>
      <c r="HG16" s="37"/>
    </row>
    <row r="17" spans="1:217" x14ac:dyDescent="0.2">
      <c r="A17" s="287" t="s">
        <v>108</v>
      </c>
      <c r="B17" s="291" t="s">
        <v>370</v>
      </c>
      <c r="C17" s="369">
        <v>2049</v>
      </c>
      <c r="D17" s="167">
        <f t="shared" si="133"/>
        <v>409.8</v>
      </c>
      <c r="E17" s="167">
        <f t="shared" si="134"/>
        <v>512.25</v>
      </c>
      <c r="F17" s="167">
        <f t="shared" si="135"/>
        <v>768.375</v>
      </c>
      <c r="G17" s="167">
        <f t="shared" si="136"/>
        <v>409.8</v>
      </c>
      <c r="H17" s="167">
        <f t="shared" si="137"/>
        <v>512.25</v>
      </c>
      <c r="I17" s="167">
        <f t="shared" si="138"/>
        <v>512.25</v>
      </c>
      <c r="J17" s="167">
        <f t="shared" si="139"/>
        <v>512.25</v>
      </c>
      <c r="K17" s="167">
        <f t="shared" si="140"/>
        <v>768.375</v>
      </c>
      <c r="L17" s="167">
        <f t="shared" si="141"/>
        <v>409.8</v>
      </c>
      <c r="M17" s="167">
        <f t="shared" si="142"/>
        <v>512.25</v>
      </c>
      <c r="N17" s="147">
        <f t="shared" si="143"/>
        <v>922.05000000000007</v>
      </c>
      <c r="O17" s="94">
        <f t="shared" si="466"/>
        <v>1536.75</v>
      </c>
      <c r="P17" s="94">
        <f t="shared" si="145"/>
        <v>3073.5</v>
      </c>
      <c r="Q17" s="94">
        <f t="shared" si="146"/>
        <v>4098</v>
      </c>
      <c r="R17" s="94">
        <f t="shared" si="147"/>
        <v>6147</v>
      </c>
      <c r="S17" s="94">
        <f t="shared" si="148"/>
        <v>8196</v>
      </c>
      <c r="T17" s="94">
        <f t="shared" si="149"/>
        <v>10245</v>
      </c>
      <c r="U17" s="94">
        <f t="shared" si="150"/>
        <v>12294</v>
      </c>
      <c r="V17" s="200">
        <v>1021</v>
      </c>
      <c r="W17" s="93">
        <f t="shared" si="297"/>
        <v>204.20000000000002</v>
      </c>
      <c r="X17" s="93">
        <f t="shared" si="298"/>
        <v>255.25</v>
      </c>
      <c r="Y17" s="147"/>
      <c r="Z17" s="94">
        <f t="shared" ref="Z17:Z30" si="467">V17*0.75</f>
        <v>765.75</v>
      </c>
      <c r="AA17" s="94">
        <f t="shared" si="300"/>
        <v>1531.5</v>
      </c>
      <c r="AB17" s="94">
        <f t="shared" si="301"/>
        <v>2042</v>
      </c>
      <c r="AC17" s="94">
        <f t="shared" si="302"/>
        <v>3063</v>
      </c>
      <c r="AD17" s="94">
        <f t="shared" si="303"/>
        <v>4084</v>
      </c>
      <c r="AE17" s="94">
        <f t="shared" si="304"/>
        <v>5105</v>
      </c>
      <c r="AF17" s="94">
        <f t="shared" si="305"/>
        <v>6126</v>
      </c>
      <c r="AG17" s="200">
        <v>929</v>
      </c>
      <c r="AH17" s="93">
        <f t="shared" si="306"/>
        <v>185.8</v>
      </c>
      <c r="AI17" s="93">
        <f t="shared" si="307"/>
        <v>232.25</v>
      </c>
      <c r="AJ17" s="147"/>
      <c r="AK17" s="94">
        <f t="shared" ref="AK17:AK30" si="468">AG17*0.75</f>
        <v>696.75</v>
      </c>
      <c r="AL17" s="94">
        <f t="shared" si="3"/>
        <v>1393.5</v>
      </c>
      <c r="AM17" s="94">
        <f t="shared" si="4"/>
        <v>1858</v>
      </c>
      <c r="AN17" s="94">
        <f t="shared" si="5"/>
        <v>2787</v>
      </c>
      <c r="AO17" s="94">
        <f t="shared" si="6"/>
        <v>3716</v>
      </c>
      <c r="AP17" s="94">
        <f t="shared" si="7"/>
        <v>4645</v>
      </c>
      <c r="AQ17" s="94">
        <f t="shared" si="8"/>
        <v>5574</v>
      </c>
      <c r="AR17" s="200">
        <v>666</v>
      </c>
      <c r="AS17" s="93">
        <f t="shared" si="309"/>
        <v>133.20000000000002</v>
      </c>
      <c r="AT17" s="93">
        <f t="shared" si="310"/>
        <v>166.5</v>
      </c>
      <c r="AU17" s="147"/>
      <c r="AV17" s="94">
        <f t="shared" ref="AV17:AV30" si="469">AR17*0.75</f>
        <v>499.5</v>
      </c>
      <c r="AW17" s="94">
        <f t="shared" si="10"/>
        <v>999</v>
      </c>
      <c r="AX17" s="94">
        <f t="shared" si="11"/>
        <v>1332</v>
      </c>
      <c r="AY17" s="94">
        <f t="shared" si="12"/>
        <v>1998</v>
      </c>
      <c r="AZ17" s="94">
        <f t="shared" si="13"/>
        <v>2664</v>
      </c>
      <c r="BA17" s="94">
        <f t="shared" si="14"/>
        <v>3330</v>
      </c>
      <c r="BB17" s="94">
        <f t="shared" si="15"/>
        <v>3996</v>
      </c>
      <c r="BC17" s="147">
        <f t="shared" si="345"/>
        <v>3070</v>
      </c>
      <c r="BD17" s="147">
        <f t="shared" si="346"/>
        <v>614</v>
      </c>
      <c r="BE17" s="147">
        <f t="shared" si="347"/>
        <v>767.5</v>
      </c>
      <c r="BF17" s="147">
        <f t="shared" si="348"/>
        <v>922.05000000000007</v>
      </c>
      <c r="BG17" s="147">
        <f t="shared" si="349"/>
        <v>2302.5</v>
      </c>
      <c r="BH17" s="147">
        <f t="shared" si="350"/>
        <v>4605</v>
      </c>
      <c r="BI17" s="147">
        <f t="shared" si="351"/>
        <v>6140</v>
      </c>
      <c r="BJ17" s="147">
        <f t="shared" si="352"/>
        <v>9210</v>
      </c>
      <c r="BK17" s="147">
        <f t="shared" si="353"/>
        <v>12280</v>
      </c>
      <c r="BL17" s="147">
        <f t="shared" si="354"/>
        <v>15350</v>
      </c>
      <c r="BM17" s="147">
        <f t="shared" si="355"/>
        <v>18420</v>
      </c>
      <c r="BN17" s="147">
        <f t="shared" si="356"/>
        <v>2978</v>
      </c>
      <c r="BO17" s="147">
        <f t="shared" si="357"/>
        <v>595.6</v>
      </c>
      <c r="BP17" s="147">
        <f t="shared" si="358"/>
        <v>744.5</v>
      </c>
      <c r="BQ17" s="147">
        <f t="shared" si="359"/>
        <v>922.05000000000007</v>
      </c>
      <c r="BR17" s="147">
        <f t="shared" si="360"/>
        <v>2233.5</v>
      </c>
      <c r="BS17" s="147">
        <f t="shared" si="361"/>
        <v>4467</v>
      </c>
      <c r="BT17" s="147">
        <f t="shared" si="362"/>
        <v>5956</v>
      </c>
      <c r="BU17" s="147">
        <f t="shared" si="363"/>
        <v>8934</v>
      </c>
      <c r="BV17" s="147">
        <f t="shared" si="364"/>
        <v>11912</v>
      </c>
      <c r="BW17" s="147">
        <f t="shared" si="365"/>
        <v>14890</v>
      </c>
      <c r="BX17" s="147">
        <f t="shared" si="366"/>
        <v>17868</v>
      </c>
      <c r="BY17" s="147">
        <f t="shared" si="367"/>
        <v>2715</v>
      </c>
      <c r="BZ17" s="147">
        <f t="shared" si="368"/>
        <v>543</v>
      </c>
      <c r="CA17" s="147">
        <f t="shared" si="369"/>
        <v>678.75</v>
      </c>
      <c r="CB17" s="147">
        <f t="shared" si="370"/>
        <v>922.05000000000007</v>
      </c>
      <c r="CC17" s="147">
        <f t="shared" si="371"/>
        <v>2036.25</v>
      </c>
      <c r="CD17" s="147">
        <f t="shared" si="372"/>
        <v>4072.5</v>
      </c>
      <c r="CE17" s="147">
        <f t="shared" si="373"/>
        <v>5430</v>
      </c>
      <c r="CF17" s="147">
        <f t="shared" si="374"/>
        <v>8145</v>
      </c>
      <c r="CG17" s="147">
        <f t="shared" si="375"/>
        <v>10860</v>
      </c>
      <c r="CH17" s="147">
        <f t="shared" si="376"/>
        <v>13575</v>
      </c>
      <c r="CI17" s="147">
        <f t="shared" si="377"/>
        <v>16290</v>
      </c>
      <c r="CJ17" s="147">
        <f t="shared" si="378"/>
        <v>1950</v>
      </c>
      <c r="CK17" s="147">
        <f t="shared" si="379"/>
        <v>390</v>
      </c>
      <c r="CL17" s="147">
        <f t="shared" si="380"/>
        <v>487.5</v>
      </c>
      <c r="CM17" s="147">
        <f t="shared" si="381"/>
        <v>0</v>
      </c>
      <c r="CN17" s="147">
        <f t="shared" si="382"/>
        <v>1462.5</v>
      </c>
      <c r="CO17" s="147">
        <f t="shared" si="383"/>
        <v>2925</v>
      </c>
      <c r="CP17" s="147">
        <f t="shared" si="384"/>
        <v>3900</v>
      </c>
      <c r="CQ17" s="147">
        <f t="shared" si="385"/>
        <v>5850</v>
      </c>
      <c r="CR17" s="147">
        <f t="shared" si="386"/>
        <v>7800</v>
      </c>
      <c r="CS17" s="147">
        <f t="shared" si="387"/>
        <v>9750</v>
      </c>
      <c r="CT17" s="147">
        <f t="shared" si="388"/>
        <v>11700</v>
      </c>
      <c r="CU17" s="147">
        <f t="shared" si="389"/>
        <v>1687</v>
      </c>
      <c r="CV17" s="147">
        <f t="shared" si="390"/>
        <v>337.40000000000003</v>
      </c>
      <c r="CW17" s="147">
        <f t="shared" si="391"/>
        <v>421.75</v>
      </c>
      <c r="CX17" s="147">
        <f t="shared" si="392"/>
        <v>0</v>
      </c>
      <c r="CY17" s="147">
        <f t="shared" si="393"/>
        <v>1265.25</v>
      </c>
      <c r="CZ17" s="147">
        <f t="shared" si="394"/>
        <v>2530.5</v>
      </c>
      <c r="DA17" s="147">
        <f t="shared" si="395"/>
        <v>3374</v>
      </c>
      <c r="DB17" s="147">
        <f t="shared" si="396"/>
        <v>5061</v>
      </c>
      <c r="DC17" s="147">
        <f t="shared" si="397"/>
        <v>6748</v>
      </c>
      <c r="DD17" s="147">
        <f t="shared" si="398"/>
        <v>8435</v>
      </c>
      <c r="DE17" s="147">
        <f t="shared" si="399"/>
        <v>10122</v>
      </c>
      <c r="DF17" s="147">
        <f t="shared" si="400"/>
        <v>1595</v>
      </c>
      <c r="DG17" s="147">
        <f t="shared" si="401"/>
        <v>319</v>
      </c>
      <c r="DH17" s="147">
        <f t="shared" si="402"/>
        <v>398.75</v>
      </c>
      <c r="DI17" s="147">
        <f t="shared" si="403"/>
        <v>0</v>
      </c>
      <c r="DJ17" s="147">
        <f t="shared" si="404"/>
        <v>1196.25</v>
      </c>
      <c r="DK17" s="147">
        <f t="shared" si="405"/>
        <v>2392.5</v>
      </c>
      <c r="DL17" s="147">
        <f t="shared" si="406"/>
        <v>3190</v>
      </c>
      <c r="DM17" s="147">
        <f t="shared" si="407"/>
        <v>4785</v>
      </c>
      <c r="DN17" s="147">
        <f t="shared" si="408"/>
        <v>6380</v>
      </c>
      <c r="DO17" s="147">
        <f t="shared" si="409"/>
        <v>7975</v>
      </c>
      <c r="DP17" s="147">
        <f t="shared" si="410"/>
        <v>9570</v>
      </c>
      <c r="DQ17" s="147">
        <f t="shared" si="411"/>
        <v>3644</v>
      </c>
      <c r="DR17" s="147">
        <f t="shared" si="412"/>
        <v>728.80000000000007</v>
      </c>
      <c r="DS17" s="147">
        <f t="shared" si="413"/>
        <v>911</v>
      </c>
      <c r="DT17" s="147">
        <f t="shared" si="414"/>
        <v>922.05000000000007</v>
      </c>
      <c r="DU17" s="147">
        <f t="shared" si="415"/>
        <v>2733</v>
      </c>
      <c r="DV17" s="147">
        <f t="shared" si="416"/>
        <v>5466</v>
      </c>
      <c r="DW17" s="147">
        <f t="shared" si="417"/>
        <v>7288</v>
      </c>
      <c r="DX17" s="147">
        <f t="shared" si="418"/>
        <v>10932</v>
      </c>
      <c r="DY17" s="147">
        <f t="shared" si="419"/>
        <v>14576</v>
      </c>
      <c r="DZ17" s="147">
        <f t="shared" si="420"/>
        <v>18220</v>
      </c>
      <c r="EA17" s="147">
        <f t="shared" si="421"/>
        <v>21864</v>
      </c>
      <c r="EB17" s="147">
        <f t="shared" si="422"/>
        <v>3999</v>
      </c>
      <c r="EC17" s="147">
        <f t="shared" si="423"/>
        <v>799.8</v>
      </c>
      <c r="ED17" s="147">
        <f t="shared" si="424"/>
        <v>999.75</v>
      </c>
      <c r="EE17" s="147">
        <f t="shared" si="425"/>
        <v>922.05000000000007</v>
      </c>
      <c r="EF17" s="147">
        <f t="shared" si="426"/>
        <v>2999.25</v>
      </c>
      <c r="EG17" s="147">
        <f t="shared" si="427"/>
        <v>5998.5</v>
      </c>
      <c r="EH17" s="147">
        <f t="shared" si="428"/>
        <v>7998</v>
      </c>
      <c r="EI17" s="147">
        <f t="shared" si="429"/>
        <v>11997</v>
      </c>
      <c r="EJ17" s="147">
        <f t="shared" si="430"/>
        <v>15996</v>
      </c>
      <c r="EK17" s="147">
        <f t="shared" si="431"/>
        <v>19995</v>
      </c>
      <c r="EL17" s="147">
        <f t="shared" si="432"/>
        <v>23994</v>
      </c>
      <c r="EM17" s="147">
        <f t="shared" si="433"/>
        <v>3736</v>
      </c>
      <c r="EN17" s="147">
        <f t="shared" si="434"/>
        <v>747.2</v>
      </c>
      <c r="EO17" s="147">
        <f t="shared" si="435"/>
        <v>934</v>
      </c>
      <c r="EP17" s="147">
        <f t="shared" si="436"/>
        <v>922.05000000000007</v>
      </c>
      <c r="EQ17" s="147">
        <f t="shared" si="437"/>
        <v>2802</v>
      </c>
      <c r="ER17" s="147">
        <f t="shared" si="438"/>
        <v>5604</v>
      </c>
      <c r="ES17" s="147">
        <f t="shared" si="439"/>
        <v>7472</v>
      </c>
      <c r="ET17" s="147">
        <f t="shared" si="440"/>
        <v>11208</v>
      </c>
      <c r="EU17" s="147">
        <f t="shared" si="441"/>
        <v>14944</v>
      </c>
      <c r="EV17" s="147">
        <f t="shared" si="442"/>
        <v>18680</v>
      </c>
      <c r="EW17" s="147">
        <f t="shared" si="443"/>
        <v>22416</v>
      </c>
      <c r="EX17" s="147">
        <f t="shared" si="444"/>
        <v>2616</v>
      </c>
      <c r="EY17" s="147">
        <f t="shared" si="445"/>
        <v>523.20000000000005</v>
      </c>
      <c r="EZ17" s="147">
        <f t="shared" si="446"/>
        <v>654</v>
      </c>
      <c r="FA17" s="147">
        <f t="shared" si="447"/>
        <v>0</v>
      </c>
      <c r="FB17" s="147">
        <f t="shared" si="448"/>
        <v>1962</v>
      </c>
      <c r="FC17" s="147">
        <f t="shared" si="449"/>
        <v>3924</v>
      </c>
      <c r="FD17" s="147">
        <f t="shared" si="450"/>
        <v>5232</v>
      </c>
      <c r="FE17" s="147">
        <f t="shared" si="451"/>
        <v>7848</v>
      </c>
      <c r="FF17" s="147">
        <f t="shared" si="452"/>
        <v>10464</v>
      </c>
      <c r="FG17" s="147">
        <f t="shared" si="453"/>
        <v>13080</v>
      </c>
      <c r="FH17" s="147">
        <f t="shared" si="454"/>
        <v>15696</v>
      </c>
      <c r="FI17" s="147">
        <f t="shared" si="455"/>
        <v>4665</v>
      </c>
      <c r="FJ17" s="147">
        <f t="shared" si="456"/>
        <v>933</v>
      </c>
      <c r="FK17" s="147">
        <f t="shared" si="457"/>
        <v>1166.25</v>
      </c>
      <c r="FL17" s="147">
        <f t="shared" si="458"/>
        <v>922.05000000000007</v>
      </c>
      <c r="FM17" s="147">
        <f t="shared" si="459"/>
        <v>3498.75</v>
      </c>
      <c r="FN17" s="147">
        <f t="shared" si="460"/>
        <v>6997.5</v>
      </c>
      <c r="FO17" s="147">
        <f t="shared" si="461"/>
        <v>9330</v>
      </c>
      <c r="FP17" s="147">
        <f t="shared" si="462"/>
        <v>13995</v>
      </c>
      <c r="FQ17" s="147">
        <f t="shared" si="463"/>
        <v>18660</v>
      </c>
      <c r="FR17" s="147">
        <f t="shared" si="464"/>
        <v>23325</v>
      </c>
      <c r="FS17" s="147">
        <f t="shared" si="465"/>
        <v>27990</v>
      </c>
      <c r="FT17" s="122">
        <f t="shared" si="296"/>
        <v>38.35</v>
      </c>
      <c r="FU17" s="122" t="str">
        <f t="shared" si="126"/>
        <v/>
      </c>
      <c r="FV17" s="122" t="str">
        <f t="shared" si="127"/>
        <v/>
      </c>
      <c r="FW17" s="122" t="str">
        <f t="shared" si="128"/>
        <v/>
      </c>
      <c r="FX17" s="122" t="str">
        <f t="shared" si="323"/>
        <v/>
      </c>
      <c r="FY17" s="122" t="str">
        <f t="shared" si="324"/>
        <v/>
      </c>
      <c r="FZ17" s="122" t="str">
        <f t="shared" si="325"/>
        <v/>
      </c>
      <c r="GA17" s="122" t="str">
        <f t="shared" si="326"/>
        <v/>
      </c>
      <c r="GB17" s="122" t="str">
        <f t="shared" si="327"/>
        <v/>
      </c>
      <c r="GC17" s="122" t="str">
        <f t="shared" si="328"/>
        <v/>
      </c>
      <c r="GD17" s="122" t="str">
        <f t="shared" si="329"/>
        <v/>
      </c>
      <c r="GE17" s="122" t="str">
        <f t="shared" si="330"/>
        <v/>
      </c>
      <c r="GF17" s="122" t="str">
        <f t="shared" si="331"/>
        <v/>
      </c>
      <c r="GG17" s="122" t="str">
        <f t="shared" si="332"/>
        <v/>
      </c>
      <c r="GH17" s="122">
        <f t="shared" si="333"/>
        <v>38.35</v>
      </c>
      <c r="GI17" s="124">
        <f t="shared" si="129"/>
        <v>347566.23320000002</v>
      </c>
      <c r="GJ17" s="124" t="str">
        <f t="shared" si="130"/>
        <v/>
      </c>
      <c r="GK17" s="124" t="str">
        <f t="shared" si="131"/>
        <v/>
      </c>
      <c r="GL17" s="124" t="str">
        <f t="shared" si="132"/>
        <v/>
      </c>
      <c r="GM17" s="125" t="str">
        <f t="shared" si="334"/>
        <v/>
      </c>
      <c r="GN17" s="125" t="str">
        <f t="shared" si="335"/>
        <v/>
      </c>
      <c r="GO17" s="125" t="str">
        <f t="shared" si="336"/>
        <v/>
      </c>
      <c r="GP17" s="125" t="str">
        <f t="shared" si="337"/>
        <v/>
      </c>
      <c r="GQ17" s="125" t="str">
        <f t="shared" si="338"/>
        <v/>
      </c>
      <c r="GR17" s="125" t="str">
        <f t="shared" si="339"/>
        <v/>
      </c>
      <c r="GS17" s="125" t="str">
        <f t="shared" si="340"/>
        <v/>
      </c>
      <c r="GT17" s="125" t="str">
        <f t="shared" si="341"/>
        <v/>
      </c>
      <c r="GU17" s="125" t="str">
        <f t="shared" si="342"/>
        <v/>
      </c>
      <c r="GV17" s="125" t="str">
        <f t="shared" si="343"/>
        <v/>
      </c>
      <c r="GW17" s="125">
        <f t="shared" si="344"/>
        <v>347566.23320000002</v>
      </c>
      <c r="GX17" s="145"/>
      <c r="GY17" s="145">
        <v>1</v>
      </c>
      <c r="GZ17" s="145">
        <v>1</v>
      </c>
      <c r="HA17" s="145">
        <v>1</v>
      </c>
      <c r="HB17" s="145">
        <v>1</v>
      </c>
      <c r="HC17" s="145">
        <v>1</v>
      </c>
      <c r="HD17" s="145">
        <v>1</v>
      </c>
      <c r="HF17" s="37"/>
      <c r="HG17" s="37"/>
    </row>
    <row r="18" spans="1:217" x14ac:dyDescent="0.2">
      <c r="A18" s="287" t="s">
        <v>109</v>
      </c>
      <c r="B18" s="288" t="s">
        <v>371</v>
      </c>
      <c r="C18" s="369">
        <v>2901</v>
      </c>
      <c r="D18" s="167">
        <f t="shared" si="133"/>
        <v>580.20000000000005</v>
      </c>
      <c r="E18" s="167">
        <f t="shared" si="134"/>
        <v>725.25</v>
      </c>
      <c r="F18" s="167">
        <f t="shared" si="135"/>
        <v>1087.875</v>
      </c>
      <c r="G18" s="167">
        <f t="shared" si="136"/>
        <v>580.20000000000005</v>
      </c>
      <c r="H18" s="167">
        <f t="shared" si="137"/>
        <v>725.25</v>
      </c>
      <c r="I18" s="167">
        <f t="shared" si="138"/>
        <v>725.25</v>
      </c>
      <c r="J18" s="167">
        <f t="shared" si="139"/>
        <v>725.25</v>
      </c>
      <c r="K18" s="167">
        <f t="shared" si="140"/>
        <v>1087.875</v>
      </c>
      <c r="L18" s="167">
        <f t="shared" si="141"/>
        <v>580.20000000000005</v>
      </c>
      <c r="M18" s="167">
        <f t="shared" si="142"/>
        <v>725.25</v>
      </c>
      <c r="N18" s="147">
        <f t="shared" si="143"/>
        <v>1305.45</v>
      </c>
      <c r="O18" s="94">
        <f t="shared" si="466"/>
        <v>2175.75</v>
      </c>
      <c r="P18" s="94">
        <f t="shared" si="145"/>
        <v>4351.5</v>
      </c>
      <c r="Q18" s="94">
        <f t="shared" si="146"/>
        <v>5802</v>
      </c>
      <c r="R18" s="94">
        <f t="shared" si="147"/>
        <v>8703</v>
      </c>
      <c r="S18" s="94">
        <f t="shared" si="148"/>
        <v>11604</v>
      </c>
      <c r="T18" s="94">
        <f t="shared" si="149"/>
        <v>14505</v>
      </c>
      <c r="U18" s="94">
        <f t="shared" si="150"/>
        <v>17406</v>
      </c>
      <c r="V18" s="200">
        <v>1583</v>
      </c>
      <c r="W18" s="93">
        <f t="shared" si="297"/>
        <v>316.60000000000002</v>
      </c>
      <c r="X18" s="93">
        <f t="shared" si="298"/>
        <v>395.75</v>
      </c>
      <c r="Y18" s="147"/>
      <c r="Z18" s="94">
        <f t="shared" si="467"/>
        <v>1187.25</v>
      </c>
      <c r="AA18" s="94">
        <f t="shared" si="300"/>
        <v>2374.5</v>
      </c>
      <c r="AB18" s="94">
        <f t="shared" si="301"/>
        <v>3166</v>
      </c>
      <c r="AC18" s="94">
        <f t="shared" si="302"/>
        <v>4749</v>
      </c>
      <c r="AD18" s="94">
        <f t="shared" si="303"/>
        <v>6332</v>
      </c>
      <c r="AE18" s="94">
        <f t="shared" si="304"/>
        <v>7915</v>
      </c>
      <c r="AF18" s="94">
        <f t="shared" si="305"/>
        <v>9498</v>
      </c>
      <c r="AG18" s="200">
        <v>1395</v>
      </c>
      <c r="AH18" s="93">
        <f t="shared" si="306"/>
        <v>279</v>
      </c>
      <c r="AI18" s="93">
        <f t="shared" si="307"/>
        <v>348.75</v>
      </c>
      <c r="AJ18" s="147"/>
      <c r="AK18" s="94">
        <f t="shared" si="468"/>
        <v>1046.25</v>
      </c>
      <c r="AL18" s="94">
        <f t="shared" si="3"/>
        <v>2092.5</v>
      </c>
      <c r="AM18" s="94">
        <f t="shared" si="4"/>
        <v>2790</v>
      </c>
      <c r="AN18" s="94">
        <f t="shared" si="5"/>
        <v>4185</v>
      </c>
      <c r="AO18" s="94">
        <f t="shared" si="6"/>
        <v>5580</v>
      </c>
      <c r="AP18" s="94">
        <f t="shared" si="7"/>
        <v>6975</v>
      </c>
      <c r="AQ18" s="94">
        <f t="shared" si="8"/>
        <v>8370</v>
      </c>
      <c r="AR18" s="200">
        <v>1051</v>
      </c>
      <c r="AS18" s="93">
        <f t="shared" si="309"/>
        <v>210.20000000000002</v>
      </c>
      <c r="AT18" s="93">
        <f t="shared" si="310"/>
        <v>262.75</v>
      </c>
      <c r="AU18" s="147"/>
      <c r="AV18" s="94">
        <f t="shared" si="469"/>
        <v>788.25</v>
      </c>
      <c r="AW18" s="94">
        <f t="shared" si="10"/>
        <v>1576.5</v>
      </c>
      <c r="AX18" s="94">
        <f t="shared" si="11"/>
        <v>2102</v>
      </c>
      <c r="AY18" s="94">
        <f t="shared" si="12"/>
        <v>3153</v>
      </c>
      <c r="AZ18" s="94">
        <f t="shared" si="13"/>
        <v>4204</v>
      </c>
      <c r="BA18" s="94">
        <f t="shared" si="14"/>
        <v>5255</v>
      </c>
      <c r="BB18" s="94">
        <f t="shared" si="15"/>
        <v>6306</v>
      </c>
      <c r="BC18" s="147">
        <f t="shared" si="345"/>
        <v>4484</v>
      </c>
      <c r="BD18" s="147">
        <f t="shared" si="346"/>
        <v>896.80000000000007</v>
      </c>
      <c r="BE18" s="147">
        <f t="shared" si="347"/>
        <v>1121</v>
      </c>
      <c r="BF18" s="147">
        <f t="shared" si="348"/>
        <v>1305.45</v>
      </c>
      <c r="BG18" s="147">
        <f t="shared" si="349"/>
        <v>3363</v>
      </c>
      <c r="BH18" s="147">
        <f t="shared" si="350"/>
        <v>6726</v>
      </c>
      <c r="BI18" s="147">
        <f t="shared" si="351"/>
        <v>8968</v>
      </c>
      <c r="BJ18" s="147">
        <f t="shared" si="352"/>
        <v>13452</v>
      </c>
      <c r="BK18" s="147">
        <f t="shared" si="353"/>
        <v>17936</v>
      </c>
      <c r="BL18" s="147">
        <f t="shared" si="354"/>
        <v>22420</v>
      </c>
      <c r="BM18" s="147">
        <f t="shared" si="355"/>
        <v>26904</v>
      </c>
      <c r="BN18" s="147">
        <f t="shared" si="356"/>
        <v>4296</v>
      </c>
      <c r="BO18" s="147">
        <f t="shared" si="357"/>
        <v>859.2</v>
      </c>
      <c r="BP18" s="147">
        <f t="shared" si="358"/>
        <v>1074</v>
      </c>
      <c r="BQ18" s="147">
        <f t="shared" si="359"/>
        <v>1305.45</v>
      </c>
      <c r="BR18" s="147">
        <f t="shared" si="360"/>
        <v>3222</v>
      </c>
      <c r="BS18" s="147">
        <f t="shared" si="361"/>
        <v>6444</v>
      </c>
      <c r="BT18" s="147">
        <f t="shared" si="362"/>
        <v>8592</v>
      </c>
      <c r="BU18" s="147">
        <f t="shared" si="363"/>
        <v>12888</v>
      </c>
      <c r="BV18" s="147">
        <f t="shared" si="364"/>
        <v>17184</v>
      </c>
      <c r="BW18" s="147">
        <f t="shared" si="365"/>
        <v>21480</v>
      </c>
      <c r="BX18" s="147">
        <f t="shared" si="366"/>
        <v>25776</v>
      </c>
      <c r="BY18" s="147">
        <f t="shared" si="367"/>
        <v>3952</v>
      </c>
      <c r="BZ18" s="147">
        <f t="shared" si="368"/>
        <v>790.40000000000009</v>
      </c>
      <c r="CA18" s="147">
        <f t="shared" si="369"/>
        <v>988</v>
      </c>
      <c r="CB18" s="147">
        <f t="shared" si="370"/>
        <v>1305.45</v>
      </c>
      <c r="CC18" s="147">
        <f t="shared" si="371"/>
        <v>2964</v>
      </c>
      <c r="CD18" s="147">
        <f t="shared" si="372"/>
        <v>5928</v>
      </c>
      <c r="CE18" s="147">
        <f t="shared" si="373"/>
        <v>7904</v>
      </c>
      <c r="CF18" s="147">
        <f t="shared" si="374"/>
        <v>11856</v>
      </c>
      <c r="CG18" s="147">
        <f t="shared" si="375"/>
        <v>15808</v>
      </c>
      <c r="CH18" s="147">
        <f t="shared" si="376"/>
        <v>19760</v>
      </c>
      <c r="CI18" s="147">
        <f t="shared" si="377"/>
        <v>23712</v>
      </c>
      <c r="CJ18" s="147">
        <f t="shared" si="378"/>
        <v>2978</v>
      </c>
      <c r="CK18" s="147">
        <f t="shared" si="379"/>
        <v>595.6</v>
      </c>
      <c r="CL18" s="147">
        <f t="shared" si="380"/>
        <v>744.5</v>
      </c>
      <c r="CM18" s="147">
        <f t="shared" si="381"/>
        <v>0</v>
      </c>
      <c r="CN18" s="147">
        <f t="shared" si="382"/>
        <v>2233.5</v>
      </c>
      <c r="CO18" s="147">
        <f t="shared" si="383"/>
        <v>4467</v>
      </c>
      <c r="CP18" s="147">
        <f t="shared" si="384"/>
        <v>5956</v>
      </c>
      <c r="CQ18" s="147">
        <f t="shared" si="385"/>
        <v>8934</v>
      </c>
      <c r="CR18" s="147">
        <f t="shared" si="386"/>
        <v>11912</v>
      </c>
      <c r="CS18" s="147">
        <f t="shared" si="387"/>
        <v>14890</v>
      </c>
      <c r="CT18" s="147">
        <f t="shared" si="388"/>
        <v>17868</v>
      </c>
      <c r="CU18" s="147">
        <f t="shared" si="389"/>
        <v>2634</v>
      </c>
      <c r="CV18" s="147">
        <f t="shared" si="390"/>
        <v>526.80000000000007</v>
      </c>
      <c r="CW18" s="147">
        <f t="shared" si="391"/>
        <v>658.5</v>
      </c>
      <c r="CX18" s="147">
        <f t="shared" si="392"/>
        <v>0</v>
      </c>
      <c r="CY18" s="147">
        <f t="shared" si="393"/>
        <v>1975.5</v>
      </c>
      <c r="CZ18" s="147">
        <f t="shared" si="394"/>
        <v>3951</v>
      </c>
      <c r="DA18" s="147">
        <f t="shared" si="395"/>
        <v>5268</v>
      </c>
      <c r="DB18" s="147">
        <f t="shared" si="396"/>
        <v>7902</v>
      </c>
      <c r="DC18" s="147">
        <f t="shared" si="397"/>
        <v>10536</v>
      </c>
      <c r="DD18" s="147">
        <f t="shared" si="398"/>
        <v>13170</v>
      </c>
      <c r="DE18" s="147">
        <f t="shared" si="399"/>
        <v>15804</v>
      </c>
      <c r="DF18" s="147">
        <f t="shared" si="400"/>
        <v>2446</v>
      </c>
      <c r="DG18" s="147">
        <f t="shared" si="401"/>
        <v>489.20000000000005</v>
      </c>
      <c r="DH18" s="147">
        <f t="shared" si="402"/>
        <v>611.5</v>
      </c>
      <c r="DI18" s="147">
        <f t="shared" si="403"/>
        <v>0</v>
      </c>
      <c r="DJ18" s="147">
        <f t="shared" si="404"/>
        <v>1834.5</v>
      </c>
      <c r="DK18" s="147">
        <f t="shared" si="405"/>
        <v>3669</v>
      </c>
      <c r="DL18" s="147">
        <f t="shared" si="406"/>
        <v>4892</v>
      </c>
      <c r="DM18" s="147">
        <f t="shared" si="407"/>
        <v>7338</v>
      </c>
      <c r="DN18" s="147">
        <f t="shared" si="408"/>
        <v>9784</v>
      </c>
      <c r="DO18" s="147">
        <f t="shared" si="409"/>
        <v>12230</v>
      </c>
      <c r="DP18" s="147">
        <f t="shared" si="410"/>
        <v>14676</v>
      </c>
      <c r="DQ18" s="147">
        <f t="shared" si="411"/>
        <v>5347</v>
      </c>
      <c r="DR18" s="147">
        <f t="shared" si="412"/>
        <v>1069.4000000000001</v>
      </c>
      <c r="DS18" s="147">
        <f t="shared" si="413"/>
        <v>1336.75</v>
      </c>
      <c r="DT18" s="147">
        <f t="shared" si="414"/>
        <v>1305.45</v>
      </c>
      <c r="DU18" s="147">
        <f t="shared" si="415"/>
        <v>4010.25</v>
      </c>
      <c r="DV18" s="147">
        <f t="shared" si="416"/>
        <v>8020.5</v>
      </c>
      <c r="DW18" s="147">
        <f t="shared" si="417"/>
        <v>10694</v>
      </c>
      <c r="DX18" s="147">
        <f t="shared" si="418"/>
        <v>16041</v>
      </c>
      <c r="DY18" s="147">
        <f t="shared" si="419"/>
        <v>21388</v>
      </c>
      <c r="DZ18" s="147">
        <f t="shared" si="420"/>
        <v>26735</v>
      </c>
      <c r="EA18" s="147">
        <f t="shared" si="421"/>
        <v>32082</v>
      </c>
      <c r="EB18" s="147">
        <f t="shared" si="422"/>
        <v>5879</v>
      </c>
      <c r="EC18" s="147">
        <f t="shared" si="423"/>
        <v>1175.8000000000002</v>
      </c>
      <c r="ED18" s="147">
        <f t="shared" si="424"/>
        <v>1469.75</v>
      </c>
      <c r="EE18" s="147">
        <f t="shared" si="425"/>
        <v>1305.45</v>
      </c>
      <c r="EF18" s="147">
        <f t="shared" si="426"/>
        <v>4409.25</v>
      </c>
      <c r="EG18" s="147">
        <f t="shared" si="427"/>
        <v>8818.5</v>
      </c>
      <c r="EH18" s="147">
        <f t="shared" si="428"/>
        <v>11758</v>
      </c>
      <c r="EI18" s="147">
        <f t="shared" si="429"/>
        <v>17637</v>
      </c>
      <c r="EJ18" s="147">
        <f t="shared" si="430"/>
        <v>23516</v>
      </c>
      <c r="EK18" s="147">
        <f t="shared" si="431"/>
        <v>29395</v>
      </c>
      <c r="EL18" s="147">
        <f t="shared" si="432"/>
        <v>35274</v>
      </c>
      <c r="EM18" s="147">
        <f t="shared" si="433"/>
        <v>5535</v>
      </c>
      <c r="EN18" s="147">
        <f t="shared" si="434"/>
        <v>1107</v>
      </c>
      <c r="EO18" s="147">
        <f t="shared" si="435"/>
        <v>1383.75</v>
      </c>
      <c r="EP18" s="147">
        <f t="shared" si="436"/>
        <v>1305.45</v>
      </c>
      <c r="EQ18" s="147">
        <f t="shared" si="437"/>
        <v>4151.25</v>
      </c>
      <c r="ER18" s="147">
        <f t="shared" si="438"/>
        <v>8302.5</v>
      </c>
      <c r="ES18" s="147">
        <f t="shared" si="439"/>
        <v>11070</v>
      </c>
      <c r="ET18" s="147">
        <f t="shared" si="440"/>
        <v>16605</v>
      </c>
      <c r="EU18" s="147">
        <f t="shared" si="441"/>
        <v>22140</v>
      </c>
      <c r="EV18" s="147">
        <f t="shared" si="442"/>
        <v>27675</v>
      </c>
      <c r="EW18" s="147">
        <f t="shared" si="443"/>
        <v>33210</v>
      </c>
      <c r="EX18" s="147">
        <f t="shared" si="444"/>
        <v>4029</v>
      </c>
      <c r="EY18" s="147">
        <f t="shared" si="445"/>
        <v>805.80000000000007</v>
      </c>
      <c r="EZ18" s="147">
        <f t="shared" si="446"/>
        <v>1007.25</v>
      </c>
      <c r="FA18" s="147">
        <f t="shared" si="447"/>
        <v>0</v>
      </c>
      <c r="FB18" s="147">
        <f t="shared" si="448"/>
        <v>3021.75</v>
      </c>
      <c r="FC18" s="147">
        <f t="shared" si="449"/>
        <v>6043.5</v>
      </c>
      <c r="FD18" s="147">
        <f t="shared" si="450"/>
        <v>8058</v>
      </c>
      <c r="FE18" s="147">
        <f t="shared" si="451"/>
        <v>12087</v>
      </c>
      <c r="FF18" s="147">
        <f t="shared" si="452"/>
        <v>16116</v>
      </c>
      <c r="FG18" s="147">
        <f t="shared" si="453"/>
        <v>20145</v>
      </c>
      <c r="FH18" s="147">
        <f t="shared" si="454"/>
        <v>24174</v>
      </c>
      <c r="FI18" s="147">
        <f t="shared" si="455"/>
        <v>6930</v>
      </c>
      <c r="FJ18" s="147">
        <f t="shared" si="456"/>
        <v>1386.0000000000002</v>
      </c>
      <c r="FK18" s="147">
        <f t="shared" si="457"/>
        <v>1732.5</v>
      </c>
      <c r="FL18" s="147">
        <f t="shared" si="458"/>
        <v>1305.45</v>
      </c>
      <c r="FM18" s="147">
        <f t="shared" si="459"/>
        <v>5197.5</v>
      </c>
      <c r="FN18" s="147">
        <f t="shared" si="460"/>
        <v>10395</v>
      </c>
      <c r="FO18" s="147">
        <f t="shared" si="461"/>
        <v>13860</v>
      </c>
      <c r="FP18" s="147">
        <f t="shared" si="462"/>
        <v>20790</v>
      </c>
      <c r="FQ18" s="147">
        <f t="shared" si="463"/>
        <v>27720</v>
      </c>
      <c r="FR18" s="147">
        <f t="shared" si="464"/>
        <v>34650</v>
      </c>
      <c r="FS18" s="147">
        <f t="shared" si="465"/>
        <v>41580</v>
      </c>
      <c r="FT18" s="122">
        <f t="shared" si="296"/>
        <v>41.85</v>
      </c>
      <c r="FU18" s="122" t="str">
        <f t="shared" si="126"/>
        <v/>
      </c>
      <c r="FV18" s="122" t="str">
        <f t="shared" si="127"/>
        <v/>
      </c>
      <c r="FW18" s="122" t="str">
        <f t="shared" si="128"/>
        <v/>
      </c>
      <c r="FX18" s="122" t="str">
        <f t="shared" si="323"/>
        <v/>
      </c>
      <c r="FY18" s="122" t="str">
        <f t="shared" si="324"/>
        <v/>
      </c>
      <c r="FZ18" s="122" t="str">
        <f t="shared" si="325"/>
        <v/>
      </c>
      <c r="GA18" s="122" t="str">
        <f t="shared" si="326"/>
        <v/>
      </c>
      <c r="GB18" s="122" t="str">
        <f t="shared" si="327"/>
        <v/>
      </c>
      <c r="GC18" s="122" t="str">
        <f t="shared" si="328"/>
        <v/>
      </c>
      <c r="GD18" s="122" t="str">
        <f t="shared" si="329"/>
        <v/>
      </c>
      <c r="GE18" s="122" t="str">
        <f t="shared" si="330"/>
        <v/>
      </c>
      <c r="GF18" s="122" t="str">
        <f t="shared" si="331"/>
        <v/>
      </c>
      <c r="GG18" s="122" t="str">
        <f t="shared" si="332"/>
        <v/>
      </c>
      <c r="GH18" s="122">
        <f t="shared" si="333"/>
        <v>41.85</v>
      </c>
      <c r="GI18" s="124">
        <f t="shared" si="129"/>
        <v>336867.43900000001</v>
      </c>
      <c r="GJ18" s="124" t="str">
        <f t="shared" si="130"/>
        <v/>
      </c>
      <c r="GK18" s="124" t="str">
        <f t="shared" si="131"/>
        <v/>
      </c>
      <c r="GL18" s="124" t="str">
        <f t="shared" si="132"/>
        <v/>
      </c>
      <c r="GM18" s="125" t="str">
        <f t="shared" si="334"/>
        <v/>
      </c>
      <c r="GN18" s="125" t="str">
        <f t="shared" si="335"/>
        <v/>
      </c>
      <c r="GO18" s="125" t="str">
        <f t="shared" si="336"/>
        <v/>
      </c>
      <c r="GP18" s="125" t="str">
        <f t="shared" si="337"/>
        <v/>
      </c>
      <c r="GQ18" s="125" t="str">
        <f t="shared" si="338"/>
        <v/>
      </c>
      <c r="GR18" s="125" t="str">
        <f t="shared" si="339"/>
        <v/>
      </c>
      <c r="GS18" s="125" t="str">
        <f t="shared" si="340"/>
        <v/>
      </c>
      <c r="GT18" s="125" t="str">
        <f t="shared" si="341"/>
        <v/>
      </c>
      <c r="GU18" s="125" t="str">
        <f t="shared" si="342"/>
        <v/>
      </c>
      <c r="GV18" s="125" t="str">
        <f t="shared" si="343"/>
        <v/>
      </c>
      <c r="GW18" s="125">
        <f t="shared" si="344"/>
        <v>336867.43900000001</v>
      </c>
      <c r="GX18" s="145"/>
      <c r="GY18" s="145">
        <v>1</v>
      </c>
      <c r="GZ18" s="145">
        <v>1</v>
      </c>
      <c r="HA18" s="145">
        <v>1</v>
      </c>
      <c r="HB18" s="145">
        <v>1</v>
      </c>
      <c r="HC18" s="145">
        <v>1</v>
      </c>
      <c r="HD18" s="145">
        <v>1</v>
      </c>
      <c r="HF18" s="37"/>
      <c r="HG18" s="37"/>
    </row>
    <row r="19" spans="1:217" x14ac:dyDescent="0.2">
      <c r="A19" s="287" t="s">
        <v>110</v>
      </c>
      <c r="B19" s="288" t="s">
        <v>372</v>
      </c>
      <c r="C19" s="369">
        <v>2880</v>
      </c>
      <c r="D19" s="167">
        <f t="shared" si="133"/>
        <v>576</v>
      </c>
      <c r="E19" s="167">
        <f t="shared" si="134"/>
        <v>720</v>
      </c>
      <c r="F19" s="167">
        <f t="shared" si="135"/>
        <v>1080</v>
      </c>
      <c r="G19" s="167">
        <f t="shared" si="136"/>
        <v>576</v>
      </c>
      <c r="H19" s="167">
        <f t="shared" si="137"/>
        <v>720</v>
      </c>
      <c r="I19" s="167">
        <f t="shared" si="138"/>
        <v>720</v>
      </c>
      <c r="J19" s="167">
        <f t="shared" si="139"/>
        <v>720</v>
      </c>
      <c r="K19" s="167">
        <f t="shared" si="140"/>
        <v>1080</v>
      </c>
      <c r="L19" s="167">
        <f t="shared" si="141"/>
        <v>576</v>
      </c>
      <c r="M19" s="167">
        <f t="shared" si="142"/>
        <v>720</v>
      </c>
      <c r="N19" s="147">
        <f t="shared" si="143"/>
        <v>1296</v>
      </c>
      <c r="O19" s="94">
        <f t="shared" si="466"/>
        <v>2160</v>
      </c>
      <c r="P19" s="94">
        <f t="shared" si="145"/>
        <v>4320</v>
      </c>
      <c r="Q19" s="94">
        <f t="shared" si="146"/>
        <v>5760</v>
      </c>
      <c r="R19" s="94">
        <f t="shared" si="147"/>
        <v>8640</v>
      </c>
      <c r="S19" s="94">
        <f t="shared" si="148"/>
        <v>11520</v>
      </c>
      <c r="T19" s="94">
        <f t="shared" si="149"/>
        <v>14400</v>
      </c>
      <c r="U19" s="94">
        <f t="shared" si="150"/>
        <v>17280</v>
      </c>
      <c r="V19" s="200">
        <v>1268</v>
      </c>
      <c r="W19" s="93">
        <f t="shared" si="297"/>
        <v>253.60000000000002</v>
      </c>
      <c r="X19" s="93">
        <f t="shared" si="298"/>
        <v>317</v>
      </c>
      <c r="Y19" s="147"/>
      <c r="Z19" s="94">
        <f t="shared" si="467"/>
        <v>951</v>
      </c>
      <c r="AA19" s="94">
        <f t="shared" si="300"/>
        <v>1902</v>
      </c>
      <c r="AB19" s="94">
        <f t="shared" si="301"/>
        <v>2536</v>
      </c>
      <c r="AC19" s="94">
        <f t="shared" si="302"/>
        <v>3804</v>
      </c>
      <c r="AD19" s="94">
        <f t="shared" si="303"/>
        <v>5072</v>
      </c>
      <c r="AE19" s="94">
        <f t="shared" si="304"/>
        <v>6340</v>
      </c>
      <c r="AF19" s="94">
        <f t="shared" si="305"/>
        <v>7608</v>
      </c>
      <c r="AG19" s="200">
        <v>1121</v>
      </c>
      <c r="AH19" s="93">
        <f t="shared" si="306"/>
        <v>224.20000000000002</v>
      </c>
      <c r="AI19" s="93">
        <f t="shared" si="307"/>
        <v>280.25</v>
      </c>
      <c r="AJ19" s="147"/>
      <c r="AK19" s="94">
        <f t="shared" si="468"/>
        <v>840.75</v>
      </c>
      <c r="AL19" s="94">
        <f t="shared" si="3"/>
        <v>1681.5</v>
      </c>
      <c r="AM19" s="94">
        <f t="shared" si="4"/>
        <v>2242</v>
      </c>
      <c r="AN19" s="94">
        <f t="shared" si="5"/>
        <v>3363</v>
      </c>
      <c r="AO19" s="94">
        <f t="shared" si="6"/>
        <v>4484</v>
      </c>
      <c r="AP19" s="94">
        <f t="shared" si="7"/>
        <v>5605</v>
      </c>
      <c r="AQ19" s="94">
        <f t="shared" si="8"/>
        <v>6726</v>
      </c>
      <c r="AR19" s="200">
        <v>850</v>
      </c>
      <c r="AS19" s="93">
        <f t="shared" si="309"/>
        <v>170</v>
      </c>
      <c r="AT19" s="93">
        <f t="shared" si="310"/>
        <v>212.5</v>
      </c>
      <c r="AU19" s="147"/>
      <c r="AV19" s="94">
        <f t="shared" si="469"/>
        <v>637.5</v>
      </c>
      <c r="AW19" s="94">
        <f t="shared" si="10"/>
        <v>1275</v>
      </c>
      <c r="AX19" s="94">
        <f t="shared" si="11"/>
        <v>1700</v>
      </c>
      <c r="AY19" s="94">
        <f t="shared" si="12"/>
        <v>2550</v>
      </c>
      <c r="AZ19" s="94">
        <f t="shared" si="13"/>
        <v>3400</v>
      </c>
      <c r="BA19" s="94">
        <f t="shared" si="14"/>
        <v>4250</v>
      </c>
      <c r="BB19" s="94">
        <f t="shared" si="15"/>
        <v>5100</v>
      </c>
      <c r="BC19" s="147">
        <f t="shared" si="345"/>
        <v>4148</v>
      </c>
      <c r="BD19" s="147">
        <f t="shared" si="346"/>
        <v>829.6</v>
      </c>
      <c r="BE19" s="147">
        <f t="shared" si="347"/>
        <v>1037</v>
      </c>
      <c r="BF19" s="147">
        <f t="shared" si="348"/>
        <v>1296</v>
      </c>
      <c r="BG19" s="147">
        <f t="shared" si="349"/>
        <v>3111</v>
      </c>
      <c r="BH19" s="147">
        <f t="shared" si="350"/>
        <v>6222</v>
      </c>
      <c r="BI19" s="147">
        <f t="shared" si="351"/>
        <v>8296</v>
      </c>
      <c r="BJ19" s="147">
        <f t="shared" si="352"/>
        <v>12444</v>
      </c>
      <c r="BK19" s="147">
        <f t="shared" si="353"/>
        <v>16592</v>
      </c>
      <c r="BL19" s="147">
        <f t="shared" si="354"/>
        <v>20740</v>
      </c>
      <c r="BM19" s="147">
        <f t="shared" si="355"/>
        <v>24888</v>
      </c>
      <c r="BN19" s="147">
        <f t="shared" si="356"/>
        <v>4001</v>
      </c>
      <c r="BO19" s="147">
        <f t="shared" si="357"/>
        <v>800.2</v>
      </c>
      <c r="BP19" s="147">
        <f t="shared" si="358"/>
        <v>1000.25</v>
      </c>
      <c r="BQ19" s="147">
        <f t="shared" si="359"/>
        <v>1296</v>
      </c>
      <c r="BR19" s="147">
        <f t="shared" si="360"/>
        <v>3000.75</v>
      </c>
      <c r="BS19" s="147">
        <f t="shared" si="361"/>
        <v>6001.5</v>
      </c>
      <c r="BT19" s="147">
        <f t="shared" si="362"/>
        <v>8002</v>
      </c>
      <c r="BU19" s="147">
        <f t="shared" si="363"/>
        <v>12003</v>
      </c>
      <c r="BV19" s="147">
        <f t="shared" si="364"/>
        <v>16004</v>
      </c>
      <c r="BW19" s="147">
        <f t="shared" si="365"/>
        <v>20005</v>
      </c>
      <c r="BX19" s="147">
        <f t="shared" si="366"/>
        <v>24006</v>
      </c>
      <c r="BY19" s="147">
        <f t="shared" si="367"/>
        <v>3730</v>
      </c>
      <c r="BZ19" s="147">
        <f t="shared" si="368"/>
        <v>746</v>
      </c>
      <c r="CA19" s="147">
        <f t="shared" si="369"/>
        <v>932.5</v>
      </c>
      <c r="CB19" s="147">
        <f t="shared" si="370"/>
        <v>1296</v>
      </c>
      <c r="CC19" s="147">
        <f t="shared" si="371"/>
        <v>2797.5</v>
      </c>
      <c r="CD19" s="147">
        <f t="shared" si="372"/>
        <v>5595</v>
      </c>
      <c r="CE19" s="147">
        <f t="shared" si="373"/>
        <v>7460</v>
      </c>
      <c r="CF19" s="147">
        <f t="shared" si="374"/>
        <v>11190</v>
      </c>
      <c r="CG19" s="147">
        <f t="shared" si="375"/>
        <v>14920</v>
      </c>
      <c r="CH19" s="147">
        <f t="shared" si="376"/>
        <v>18650</v>
      </c>
      <c r="CI19" s="147">
        <f t="shared" si="377"/>
        <v>22380</v>
      </c>
      <c r="CJ19" s="147">
        <f t="shared" si="378"/>
        <v>2389</v>
      </c>
      <c r="CK19" s="147">
        <f t="shared" si="379"/>
        <v>477.80000000000007</v>
      </c>
      <c r="CL19" s="147">
        <f t="shared" si="380"/>
        <v>597.25</v>
      </c>
      <c r="CM19" s="147">
        <f t="shared" si="381"/>
        <v>0</v>
      </c>
      <c r="CN19" s="147">
        <f t="shared" si="382"/>
        <v>1791.75</v>
      </c>
      <c r="CO19" s="147">
        <f t="shared" si="383"/>
        <v>3583.5</v>
      </c>
      <c r="CP19" s="147">
        <f t="shared" si="384"/>
        <v>4778</v>
      </c>
      <c r="CQ19" s="147">
        <f t="shared" si="385"/>
        <v>7167</v>
      </c>
      <c r="CR19" s="147">
        <f t="shared" si="386"/>
        <v>9556</v>
      </c>
      <c r="CS19" s="147">
        <f t="shared" si="387"/>
        <v>11945</v>
      </c>
      <c r="CT19" s="147">
        <f t="shared" si="388"/>
        <v>14334</v>
      </c>
      <c r="CU19" s="147">
        <f t="shared" si="389"/>
        <v>2118</v>
      </c>
      <c r="CV19" s="147">
        <f t="shared" si="390"/>
        <v>423.6</v>
      </c>
      <c r="CW19" s="147">
        <f t="shared" si="391"/>
        <v>529.5</v>
      </c>
      <c r="CX19" s="147">
        <f t="shared" si="392"/>
        <v>0</v>
      </c>
      <c r="CY19" s="147">
        <f t="shared" si="393"/>
        <v>1588.5</v>
      </c>
      <c r="CZ19" s="147">
        <f t="shared" si="394"/>
        <v>3177</v>
      </c>
      <c r="DA19" s="147">
        <f t="shared" si="395"/>
        <v>4236</v>
      </c>
      <c r="DB19" s="147">
        <f t="shared" si="396"/>
        <v>6354</v>
      </c>
      <c r="DC19" s="147">
        <f t="shared" si="397"/>
        <v>8472</v>
      </c>
      <c r="DD19" s="147">
        <f t="shared" si="398"/>
        <v>10590</v>
      </c>
      <c r="DE19" s="147">
        <f t="shared" si="399"/>
        <v>12708</v>
      </c>
      <c r="DF19" s="147">
        <f t="shared" si="400"/>
        <v>1971</v>
      </c>
      <c r="DG19" s="147">
        <f t="shared" si="401"/>
        <v>394.20000000000005</v>
      </c>
      <c r="DH19" s="147">
        <f t="shared" si="402"/>
        <v>492.75</v>
      </c>
      <c r="DI19" s="147">
        <f t="shared" si="403"/>
        <v>0</v>
      </c>
      <c r="DJ19" s="147">
        <f t="shared" si="404"/>
        <v>1478.25</v>
      </c>
      <c r="DK19" s="147">
        <f t="shared" si="405"/>
        <v>2956.5</v>
      </c>
      <c r="DL19" s="147">
        <f t="shared" si="406"/>
        <v>3942</v>
      </c>
      <c r="DM19" s="147">
        <f t="shared" si="407"/>
        <v>5913</v>
      </c>
      <c r="DN19" s="147">
        <f t="shared" si="408"/>
        <v>7884</v>
      </c>
      <c r="DO19" s="147">
        <f t="shared" si="409"/>
        <v>9855</v>
      </c>
      <c r="DP19" s="147">
        <f t="shared" si="410"/>
        <v>11826</v>
      </c>
      <c r="DQ19" s="147">
        <f t="shared" si="411"/>
        <v>4851</v>
      </c>
      <c r="DR19" s="147">
        <f t="shared" si="412"/>
        <v>970.2</v>
      </c>
      <c r="DS19" s="147">
        <f t="shared" si="413"/>
        <v>1212.75</v>
      </c>
      <c r="DT19" s="147">
        <f t="shared" si="414"/>
        <v>1296</v>
      </c>
      <c r="DU19" s="147">
        <f t="shared" si="415"/>
        <v>3638.25</v>
      </c>
      <c r="DV19" s="147">
        <f t="shared" si="416"/>
        <v>7276.5</v>
      </c>
      <c r="DW19" s="147">
        <f t="shared" si="417"/>
        <v>9702</v>
      </c>
      <c r="DX19" s="147">
        <f t="shared" si="418"/>
        <v>14553</v>
      </c>
      <c r="DY19" s="147">
        <f t="shared" si="419"/>
        <v>19404</v>
      </c>
      <c r="DZ19" s="147">
        <f t="shared" si="420"/>
        <v>24255</v>
      </c>
      <c r="EA19" s="147">
        <f t="shared" si="421"/>
        <v>29106</v>
      </c>
      <c r="EB19" s="147">
        <f t="shared" si="422"/>
        <v>5269</v>
      </c>
      <c r="EC19" s="147">
        <f t="shared" si="423"/>
        <v>1053.8</v>
      </c>
      <c r="ED19" s="147">
        <f t="shared" si="424"/>
        <v>1317.25</v>
      </c>
      <c r="EE19" s="147">
        <f t="shared" si="425"/>
        <v>1296</v>
      </c>
      <c r="EF19" s="147">
        <f t="shared" si="426"/>
        <v>3951.75</v>
      </c>
      <c r="EG19" s="147">
        <f t="shared" si="427"/>
        <v>7903.5</v>
      </c>
      <c r="EH19" s="147">
        <f t="shared" si="428"/>
        <v>10538</v>
      </c>
      <c r="EI19" s="147">
        <f t="shared" si="429"/>
        <v>15807</v>
      </c>
      <c r="EJ19" s="147">
        <f t="shared" si="430"/>
        <v>21076</v>
      </c>
      <c r="EK19" s="147">
        <f t="shared" si="431"/>
        <v>26345</v>
      </c>
      <c r="EL19" s="147">
        <f t="shared" si="432"/>
        <v>31614</v>
      </c>
      <c r="EM19" s="147">
        <f t="shared" si="433"/>
        <v>4998</v>
      </c>
      <c r="EN19" s="147">
        <f t="shared" si="434"/>
        <v>999.6</v>
      </c>
      <c r="EO19" s="147">
        <f t="shared" si="435"/>
        <v>1249.5</v>
      </c>
      <c r="EP19" s="147">
        <f t="shared" si="436"/>
        <v>1296</v>
      </c>
      <c r="EQ19" s="147">
        <f t="shared" si="437"/>
        <v>3748.5</v>
      </c>
      <c r="ER19" s="147">
        <f t="shared" si="438"/>
        <v>7497</v>
      </c>
      <c r="ES19" s="147">
        <f t="shared" si="439"/>
        <v>9996</v>
      </c>
      <c r="ET19" s="147">
        <f t="shared" si="440"/>
        <v>14994</v>
      </c>
      <c r="EU19" s="147">
        <f t="shared" si="441"/>
        <v>19992</v>
      </c>
      <c r="EV19" s="147">
        <f t="shared" si="442"/>
        <v>24990</v>
      </c>
      <c r="EW19" s="147">
        <f t="shared" si="443"/>
        <v>29988</v>
      </c>
      <c r="EX19" s="147">
        <f t="shared" si="444"/>
        <v>3239</v>
      </c>
      <c r="EY19" s="147">
        <f t="shared" si="445"/>
        <v>647.80000000000007</v>
      </c>
      <c r="EZ19" s="147">
        <f t="shared" si="446"/>
        <v>809.75</v>
      </c>
      <c r="FA19" s="147">
        <f t="shared" si="447"/>
        <v>0</v>
      </c>
      <c r="FB19" s="147">
        <f t="shared" si="448"/>
        <v>2429.25</v>
      </c>
      <c r="FC19" s="147">
        <f t="shared" si="449"/>
        <v>4858.5</v>
      </c>
      <c r="FD19" s="147">
        <f t="shared" si="450"/>
        <v>6478</v>
      </c>
      <c r="FE19" s="147">
        <f t="shared" si="451"/>
        <v>9717</v>
      </c>
      <c r="FF19" s="147">
        <f t="shared" si="452"/>
        <v>12956</v>
      </c>
      <c r="FG19" s="147">
        <f t="shared" si="453"/>
        <v>16195</v>
      </c>
      <c r="FH19" s="147">
        <f t="shared" si="454"/>
        <v>19434</v>
      </c>
      <c r="FI19" s="147">
        <f t="shared" si="455"/>
        <v>6119</v>
      </c>
      <c r="FJ19" s="147">
        <f t="shared" si="456"/>
        <v>1223.8</v>
      </c>
      <c r="FK19" s="147">
        <f t="shared" si="457"/>
        <v>1529.75</v>
      </c>
      <c r="FL19" s="147">
        <f t="shared" si="458"/>
        <v>1296</v>
      </c>
      <c r="FM19" s="147">
        <f t="shared" si="459"/>
        <v>4589.25</v>
      </c>
      <c r="FN19" s="147">
        <f t="shared" si="460"/>
        <v>9178.5</v>
      </c>
      <c r="FO19" s="147">
        <f t="shared" si="461"/>
        <v>12238</v>
      </c>
      <c r="FP19" s="147">
        <f t="shared" si="462"/>
        <v>18357</v>
      </c>
      <c r="FQ19" s="147">
        <f t="shared" si="463"/>
        <v>24476</v>
      </c>
      <c r="FR19" s="147">
        <f t="shared" si="464"/>
        <v>30595</v>
      </c>
      <c r="FS19" s="147">
        <f t="shared" si="465"/>
        <v>36714</v>
      </c>
      <c r="FT19" s="122" t="s">
        <v>234</v>
      </c>
      <c r="FU19" s="122" t="str">
        <f t="shared" si="126"/>
        <v/>
      </c>
      <c r="FV19" s="122" t="str">
        <f t="shared" si="127"/>
        <v/>
      </c>
      <c r="FW19" s="122" t="str">
        <f t="shared" si="128"/>
        <v/>
      </c>
      <c r="FX19" s="122" t="str">
        <f t="shared" si="323"/>
        <v/>
      </c>
      <c r="FY19" s="122" t="str">
        <f t="shared" si="324"/>
        <v/>
      </c>
      <c r="FZ19" s="122" t="str">
        <f t="shared" si="325"/>
        <v/>
      </c>
      <c r="GA19" s="122" t="str">
        <f t="shared" si="326"/>
        <v/>
      </c>
      <c r="GB19" s="122" t="str">
        <f t="shared" si="327"/>
        <v/>
      </c>
      <c r="GC19" s="122" t="str">
        <f t="shared" si="328"/>
        <v/>
      </c>
      <c r="GD19" s="122" t="str">
        <f t="shared" si="329"/>
        <v/>
      </c>
      <c r="GE19" s="122" t="str">
        <f t="shared" si="330"/>
        <v/>
      </c>
      <c r="GF19" s="122" t="str">
        <f t="shared" si="331"/>
        <v/>
      </c>
      <c r="GG19" s="122" t="str">
        <f t="shared" si="332"/>
        <v/>
      </c>
      <c r="GH19" s="122">
        <f t="shared" si="333"/>
        <v>0</v>
      </c>
      <c r="GI19" s="124">
        <f t="shared" si="129"/>
        <v>390795.14489999996</v>
      </c>
      <c r="GJ19" s="124" t="str">
        <f t="shared" si="130"/>
        <v/>
      </c>
      <c r="GK19" s="124" t="str">
        <f t="shared" si="131"/>
        <v/>
      </c>
      <c r="GL19" s="124" t="str">
        <f t="shared" si="132"/>
        <v/>
      </c>
      <c r="GM19" s="125" t="str">
        <f t="shared" si="334"/>
        <v/>
      </c>
      <c r="GN19" s="125" t="str">
        <f t="shared" si="335"/>
        <v/>
      </c>
      <c r="GO19" s="125" t="str">
        <f t="shared" si="336"/>
        <v/>
      </c>
      <c r="GP19" s="125" t="str">
        <f t="shared" si="337"/>
        <v/>
      </c>
      <c r="GQ19" s="125" t="str">
        <f t="shared" si="338"/>
        <v/>
      </c>
      <c r="GR19" s="125" t="str">
        <f t="shared" si="339"/>
        <v/>
      </c>
      <c r="GS19" s="125" t="str">
        <f t="shared" si="340"/>
        <v/>
      </c>
      <c r="GT19" s="125" t="str">
        <f t="shared" si="341"/>
        <v/>
      </c>
      <c r="GU19" s="125" t="str">
        <f t="shared" si="342"/>
        <v/>
      </c>
      <c r="GV19" s="125" t="str">
        <f t="shared" si="343"/>
        <v/>
      </c>
      <c r="GW19" s="125">
        <f t="shared" si="344"/>
        <v>390795.14489999996</v>
      </c>
      <c r="GX19" s="145"/>
      <c r="GY19" s="145">
        <v>1</v>
      </c>
      <c r="GZ19" s="145">
        <v>1</v>
      </c>
      <c r="HA19" s="145">
        <v>1</v>
      </c>
      <c r="HB19" s="145">
        <v>1</v>
      </c>
      <c r="HC19" s="145">
        <v>1</v>
      </c>
      <c r="HD19" s="145">
        <v>1</v>
      </c>
      <c r="HF19" s="37"/>
      <c r="HG19" s="37"/>
    </row>
    <row r="20" spans="1:217" x14ac:dyDescent="0.2">
      <c r="A20" s="287" t="s">
        <v>111</v>
      </c>
      <c r="B20" s="288" t="s">
        <v>112</v>
      </c>
      <c r="C20" s="369">
        <v>4859</v>
      </c>
      <c r="D20" s="167">
        <f t="shared" si="133"/>
        <v>971.80000000000007</v>
      </c>
      <c r="E20" s="167">
        <f t="shared" si="134"/>
        <v>1214.75</v>
      </c>
      <c r="F20" s="167">
        <f t="shared" si="135"/>
        <v>1822.125</v>
      </c>
      <c r="G20" s="167">
        <f t="shared" si="136"/>
        <v>971.80000000000007</v>
      </c>
      <c r="H20" s="167">
        <f t="shared" si="137"/>
        <v>1214.75</v>
      </c>
      <c r="I20" s="167">
        <f t="shared" si="138"/>
        <v>1214.75</v>
      </c>
      <c r="J20" s="167">
        <f t="shared" si="139"/>
        <v>1214.75</v>
      </c>
      <c r="K20" s="167">
        <f t="shared" si="140"/>
        <v>1822.125</v>
      </c>
      <c r="L20" s="167">
        <f t="shared" si="141"/>
        <v>971.80000000000007</v>
      </c>
      <c r="M20" s="167">
        <f t="shared" si="142"/>
        <v>1214.75</v>
      </c>
      <c r="N20" s="147">
        <f t="shared" si="143"/>
        <v>2186.5500000000002</v>
      </c>
      <c r="O20" s="94">
        <f t="shared" si="466"/>
        <v>3644.25</v>
      </c>
      <c r="P20" s="94">
        <f t="shared" si="145"/>
        <v>7288.5</v>
      </c>
      <c r="Q20" s="94">
        <f t="shared" si="146"/>
        <v>9718</v>
      </c>
      <c r="R20" s="94">
        <f t="shared" si="147"/>
        <v>14577</v>
      </c>
      <c r="S20" s="94">
        <f t="shared" si="148"/>
        <v>19436</v>
      </c>
      <c r="T20" s="94">
        <f t="shared" si="149"/>
        <v>24295</v>
      </c>
      <c r="U20" s="94">
        <f t="shared" si="150"/>
        <v>29154</v>
      </c>
      <c r="V20" s="200">
        <v>2076</v>
      </c>
      <c r="W20" s="93"/>
      <c r="X20" s="93"/>
      <c r="Y20" s="147"/>
      <c r="Z20" s="94"/>
      <c r="AA20" s="94"/>
      <c r="AB20" s="94">
        <f t="shared" si="301"/>
        <v>4152</v>
      </c>
      <c r="AC20" s="94"/>
      <c r="AD20" s="94"/>
      <c r="AE20" s="94"/>
      <c r="AF20" s="94"/>
      <c r="AG20" s="200">
        <v>1872</v>
      </c>
      <c r="AH20" s="93"/>
      <c r="AI20" s="93"/>
      <c r="AJ20" s="147"/>
      <c r="AK20" s="94"/>
      <c r="AL20" s="94"/>
      <c r="AM20" s="94">
        <f t="shared" si="4"/>
        <v>3744</v>
      </c>
      <c r="AN20" s="94"/>
      <c r="AO20" s="94"/>
      <c r="AP20" s="94"/>
      <c r="AQ20" s="94"/>
      <c r="AR20" s="200">
        <v>1391</v>
      </c>
      <c r="AS20" s="93"/>
      <c r="AT20" s="93"/>
      <c r="AU20" s="147"/>
      <c r="AV20" s="94"/>
      <c r="AW20" s="94"/>
      <c r="AX20" s="94">
        <f t="shared" si="11"/>
        <v>2782</v>
      </c>
      <c r="AY20" s="94"/>
      <c r="AZ20" s="94"/>
      <c r="BA20" s="94"/>
      <c r="BB20" s="94"/>
      <c r="BC20" s="147">
        <f t="shared" si="345"/>
        <v>6935</v>
      </c>
      <c r="BD20" s="147">
        <f t="shared" si="346"/>
        <v>971.80000000000007</v>
      </c>
      <c r="BE20" s="147">
        <f t="shared" si="347"/>
        <v>1214.75</v>
      </c>
      <c r="BF20" s="147">
        <f t="shared" si="348"/>
        <v>2186.5500000000002</v>
      </c>
      <c r="BG20" s="147">
        <f t="shared" si="349"/>
        <v>3644.25</v>
      </c>
      <c r="BH20" s="147">
        <f t="shared" si="350"/>
        <v>7288.5</v>
      </c>
      <c r="BI20" s="147">
        <f t="shared" si="351"/>
        <v>13870</v>
      </c>
      <c r="BJ20" s="147">
        <f t="shared" si="352"/>
        <v>14577</v>
      </c>
      <c r="BK20" s="147">
        <f t="shared" si="353"/>
        <v>19436</v>
      </c>
      <c r="BL20" s="147">
        <f t="shared" si="354"/>
        <v>24295</v>
      </c>
      <c r="BM20" s="147">
        <f t="shared" si="355"/>
        <v>29154</v>
      </c>
      <c r="BN20" s="147">
        <f t="shared" si="356"/>
        <v>6731</v>
      </c>
      <c r="BO20" s="147">
        <f t="shared" si="357"/>
        <v>971.80000000000007</v>
      </c>
      <c r="BP20" s="147">
        <f t="shared" si="358"/>
        <v>1214.75</v>
      </c>
      <c r="BQ20" s="147">
        <f t="shared" si="359"/>
        <v>2186.5500000000002</v>
      </c>
      <c r="BR20" s="147">
        <f t="shared" si="360"/>
        <v>3644.25</v>
      </c>
      <c r="BS20" s="147">
        <f t="shared" si="361"/>
        <v>7288.5</v>
      </c>
      <c r="BT20" s="147">
        <f t="shared" si="362"/>
        <v>13462</v>
      </c>
      <c r="BU20" s="147">
        <f t="shared" si="363"/>
        <v>14577</v>
      </c>
      <c r="BV20" s="147">
        <f t="shared" si="364"/>
        <v>19436</v>
      </c>
      <c r="BW20" s="147">
        <f t="shared" si="365"/>
        <v>24295</v>
      </c>
      <c r="BX20" s="147">
        <f t="shared" si="366"/>
        <v>29154</v>
      </c>
      <c r="BY20" s="147">
        <f t="shared" si="367"/>
        <v>6250</v>
      </c>
      <c r="BZ20" s="147">
        <f t="shared" si="368"/>
        <v>971.80000000000007</v>
      </c>
      <c r="CA20" s="147">
        <f t="shared" si="369"/>
        <v>1214.75</v>
      </c>
      <c r="CB20" s="147">
        <f t="shared" si="370"/>
        <v>2186.5500000000002</v>
      </c>
      <c r="CC20" s="147">
        <f t="shared" si="371"/>
        <v>3644.25</v>
      </c>
      <c r="CD20" s="147">
        <f t="shared" si="372"/>
        <v>7288.5</v>
      </c>
      <c r="CE20" s="147">
        <f t="shared" si="373"/>
        <v>12500</v>
      </c>
      <c r="CF20" s="147">
        <f t="shared" si="374"/>
        <v>14577</v>
      </c>
      <c r="CG20" s="147">
        <f t="shared" si="375"/>
        <v>19436</v>
      </c>
      <c r="CH20" s="147">
        <f t="shared" si="376"/>
        <v>24295</v>
      </c>
      <c r="CI20" s="147">
        <f t="shared" si="377"/>
        <v>29154</v>
      </c>
      <c r="CJ20" s="147">
        <f t="shared" si="378"/>
        <v>3948</v>
      </c>
      <c r="CK20" s="147">
        <f t="shared" si="379"/>
        <v>0</v>
      </c>
      <c r="CL20" s="147">
        <f t="shared" si="380"/>
        <v>0</v>
      </c>
      <c r="CM20" s="147">
        <f t="shared" si="381"/>
        <v>0</v>
      </c>
      <c r="CN20" s="147">
        <f t="shared" si="382"/>
        <v>0</v>
      </c>
      <c r="CO20" s="147">
        <f t="shared" si="383"/>
        <v>0</v>
      </c>
      <c r="CP20" s="147">
        <f t="shared" si="384"/>
        <v>7896</v>
      </c>
      <c r="CQ20" s="147">
        <f t="shared" si="385"/>
        <v>0</v>
      </c>
      <c r="CR20" s="147">
        <f t="shared" si="386"/>
        <v>0</v>
      </c>
      <c r="CS20" s="147">
        <f t="shared" si="387"/>
        <v>0</v>
      </c>
      <c r="CT20" s="147">
        <f t="shared" si="388"/>
        <v>0</v>
      </c>
      <c r="CU20" s="147">
        <f t="shared" si="389"/>
        <v>3467</v>
      </c>
      <c r="CV20" s="147">
        <f t="shared" si="390"/>
        <v>0</v>
      </c>
      <c r="CW20" s="147">
        <f t="shared" si="391"/>
        <v>0</v>
      </c>
      <c r="CX20" s="147">
        <f t="shared" si="392"/>
        <v>0</v>
      </c>
      <c r="CY20" s="147">
        <f t="shared" si="393"/>
        <v>0</v>
      </c>
      <c r="CZ20" s="147">
        <f t="shared" si="394"/>
        <v>0</v>
      </c>
      <c r="DA20" s="147">
        <f t="shared" si="395"/>
        <v>6934</v>
      </c>
      <c r="DB20" s="147">
        <f t="shared" si="396"/>
        <v>0</v>
      </c>
      <c r="DC20" s="147">
        <f t="shared" si="397"/>
        <v>0</v>
      </c>
      <c r="DD20" s="147">
        <f t="shared" si="398"/>
        <v>0</v>
      </c>
      <c r="DE20" s="147">
        <f t="shared" si="399"/>
        <v>0</v>
      </c>
      <c r="DF20" s="147">
        <f t="shared" si="400"/>
        <v>3263</v>
      </c>
      <c r="DG20" s="147">
        <f t="shared" si="401"/>
        <v>0</v>
      </c>
      <c r="DH20" s="147">
        <f t="shared" si="402"/>
        <v>0</v>
      </c>
      <c r="DI20" s="147">
        <f t="shared" si="403"/>
        <v>0</v>
      </c>
      <c r="DJ20" s="147">
        <f t="shared" si="404"/>
        <v>0</v>
      </c>
      <c r="DK20" s="147">
        <f t="shared" si="405"/>
        <v>0</v>
      </c>
      <c r="DL20" s="147">
        <f t="shared" si="406"/>
        <v>6526</v>
      </c>
      <c r="DM20" s="147">
        <f t="shared" si="407"/>
        <v>0</v>
      </c>
      <c r="DN20" s="147">
        <f t="shared" si="408"/>
        <v>0</v>
      </c>
      <c r="DO20" s="147">
        <f t="shared" si="409"/>
        <v>0</v>
      </c>
      <c r="DP20" s="147">
        <f t="shared" si="410"/>
        <v>0</v>
      </c>
      <c r="DQ20" s="147">
        <f t="shared" si="411"/>
        <v>8122</v>
      </c>
      <c r="DR20" s="147">
        <f t="shared" si="412"/>
        <v>971.80000000000007</v>
      </c>
      <c r="DS20" s="147">
        <f t="shared" si="413"/>
        <v>1214.75</v>
      </c>
      <c r="DT20" s="147">
        <f t="shared" si="414"/>
        <v>2186.5500000000002</v>
      </c>
      <c r="DU20" s="147">
        <f t="shared" si="415"/>
        <v>3644.25</v>
      </c>
      <c r="DV20" s="147">
        <f t="shared" si="416"/>
        <v>7288.5</v>
      </c>
      <c r="DW20" s="147">
        <f t="shared" si="417"/>
        <v>16244</v>
      </c>
      <c r="DX20" s="147">
        <f t="shared" si="418"/>
        <v>14577</v>
      </c>
      <c r="DY20" s="147">
        <f t="shared" si="419"/>
        <v>19436</v>
      </c>
      <c r="DZ20" s="147">
        <f t="shared" si="420"/>
        <v>24295</v>
      </c>
      <c r="EA20" s="147">
        <f t="shared" si="421"/>
        <v>29154</v>
      </c>
      <c r="EB20" s="147">
        <f t="shared" si="422"/>
        <v>8807</v>
      </c>
      <c r="EC20" s="147">
        <f t="shared" si="423"/>
        <v>971.80000000000007</v>
      </c>
      <c r="ED20" s="147">
        <f t="shared" si="424"/>
        <v>1214.75</v>
      </c>
      <c r="EE20" s="147">
        <f t="shared" si="425"/>
        <v>2186.5500000000002</v>
      </c>
      <c r="EF20" s="147">
        <f t="shared" si="426"/>
        <v>3644.25</v>
      </c>
      <c r="EG20" s="147">
        <f t="shared" si="427"/>
        <v>7288.5</v>
      </c>
      <c r="EH20" s="147">
        <f t="shared" si="428"/>
        <v>17614</v>
      </c>
      <c r="EI20" s="147">
        <f t="shared" si="429"/>
        <v>14577</v>
      </c>
      <c r="EJ20" s="147">
        <f t="shared" si="430"/>
        <v>19436</v>
      </c>
      <c r="EK20" s="147">
        <f t="shared" si="431"/>
        <v>24295</v>
      </c>
      <c r="EL20" s="147">
        <f t="shared" si="432"/>
        <v>29154</v>
      </c>
      <c r="EM20" s="147">
        <f t="shared" si="433"/>
        <v>8326</v>
      </c>
      <c r="EN20" s="147">
        <f t="shared" si="434"/>
        <v>971.80000000000007</v>
      </c>
      <c r="EO20" s="147">
        <f t="shared" si="435"/>
        <v>1214.75</v>
      </c>
      <c r="EP20" s="147">
        <f t="shared" si="436"/>
        <v>2186.5500000000002</v>
      </c>
      <c r="EQ20" s="147">
        <f t="shared" si="437"/>
        <v>3644.25</v>
      </c>
      <c r="ER20" s="147">
        <f t="shared" si="438"/>
        <v>7288.5</v>
      </c>
      <c r="ES20" s="147">
        <f t="shared" si="439"/>
        <v>16652</v>
      </c>
      <c r="ET20" s="147">
        <f t="shared" si="440"/>
        <v>14577</v>
      </c>
      <c r="EU20" s="147">
        <f t="shared" si="441"/>
        <v>19436</v>
      </c>
      <c r="EV20" s="147">
        <f t="shared" si="442"/>
        <v>24295</v>
      </c>
      <c r="EW20" s="147">
        <f t="shared" si="443"/>
        <v>29154</v>
      </c>
      <c r="EX20" s="147">
        <f t="shared" si="444"/>
        <v>5339</v>
      </c>
      <c r="EY20" s="147">
        <f t="shared" si="445"/>
        <v>0</v>
      </c>
      <c r="EZ20" s="147">
        <f t="shared" si="446"/>
        <v>0</v>
      </c>
      <c r="FA20" s="147">
        <f t="shared" si="447"/>
        <v>0</v>
      </c>
      <c r="FB20" s="147">
        <f t="shared" si="448"/>
        <v>0</v>
      </c>
      <c r="FC20" s="147">
        <f t="shared" si="449"/>
        <v>0</v>
      </c>
      <c r="FD20" s="147">
        <f t="shared" si="450"/>
        <v>10678</v>
      </c>
      <c r="FE20" s="147">
        <f t="shared" si="451"/>
        <v>0</v>
      </c>
      <c r="FF20" s="147">
        <f t="shared" si="452"/>
        <v>0</v>
      </c>
      <c r="FG20" s="147">
        <f t="shared" si="453"/>
        <v>0</v>
      </c>
      <c r="FH20" s="147">
        <f t="shared" si="454"/>
        <v>0</v>
      </c>
      <c r="FI20" s="147">
        <f t="shared" si="455"/>
        <v>10198</v>
      </c>
      <c r="FJ20" s="147">
        <f t="shared" si="456"/>
        <v>971.80000000000007</v>
      </c>
      <c r="FK20" s="147">
        <f t="shared" si="457"/>
        <v>1214.75</v>
      </c>
      <c r="FL20" s="147">
        <f t="shared" si="458"/>
        <v>2186.5500000000002</v>
      </c>
      <c r="FM20" s="147">
        <f t="shared" si="459"/>
        <v>3644.25</v>
      </c>
      <c r="FN20" s="147">
        <f t="shared" si="460"/>
        <v>7288.5</v>
      </c>
      <c r="FO20" s="147">
        <f t="shared" si="461"/>
        <v>20396</v>
      </c>
      <c r="FP20" s="147">
        <f t="shared" si="462"/>
        <v>14577</v>
      </c>
      <c r="FQ20" s="147">
        <f t="shared" si="463"/>
        <v>19436</v>
      </c>
      <c r="FR20" s="147">
        <f t="shared" si="464"/>
        <v>24295</v>
      </c>
      <c r="FS20" s="147">
        <f t="shared" si="465"/>
        <v>29154</v>
      </c>
      <c r="FT20" s="122">
        <f t="shared" si="296"/>
        <v>46.49</v>
      </c>
      <c r="FU20" s="122" t="str">
        <f t="shared" si="126"/>
        <v/>
      </c>
      <c r="FV20" s="122" t="str">
        <f>IF(ISERROR(VLOOKUP($B20,ibope,7,FALSE)),"0",VLOOKUP($B20,ibope,7,FALSE))</f>
        <v/>
      </c>
      <c r="FW20" s="122" t="str">
        <f t="shared" si="128"/>
        <v/>
      </c>
      <c r="FX20" s="122" t="str">
        <f t="shared" si="323"/>
        <v/>
      </c>
      <c r="FY20" s="122" t="str">
        <f t="shared" si="324"/>
        <v/>
      </c>
      <c r="FZ20" s="122" t="str">
        <f t="shared" si="325"/>
        <v/>
      </c>
      <c r="GA20" s="122" t="str">
        <f t="shared" si="326"/>
        <v/>
      </c>
      <c r="GB20" s="122" t="str">
        <f t="shared" si="327"/>
        <v/>
      </c>
      <c r="GC20" s="122" t="str">
        <f t="shared" si="328"/>
        <v/>
      </c>
      <c r="GD20" s="122" t="str">
        <f t="shared" si="329"/>
        <v/>
      </c>
      <c r="GE20" s="122" t="str">
        <f t="shared" si="330"/>
        <v/>
      </c>
      <c r="GF20" s="122" t="str">
        <f t="shared" si="331"/>
        <v/>
      </c>
      <c r="GG20" s="122" t="str">
        <f t="shared" si="332"/>
        <v/>
      </c>
      <c r="GH20" s="122">
        <f t="shared" si="333"/>
        <v>46.49</v>
      </c>
      <c r="GI20" s="124">
        <f t="shared" si="129"/>
        <v>426650.56330000004</v>
      </c>
      <c r="GJ20" s="124" t="str">
        <f t="shared" si="130"/>
        <v/>
      </c>
      <c r="GK20" s="124" t="str">
        <f t="shared" si="131"/>
        <v/>
      </c>
      <c r="GL20" s="124" t="str">
        <f t="shared" si="132"/>
        <v/>
      </c>
      <c r="GM20" s="125" t="str">
        <f t="shared" si="334"/>
        <v/>
      </c>
      <c r="GN20" s="125" t="str">
        <f t="shared" si="335"/>
        <v/>
      </c>
      <c r="GO20" s="125" t="str">
        <f t="shared" si="336"/>
        <v/>
      </c>
      <c r="GP20" s="125" t="str">
        <f t="shared" si="337"/>
        <v/>
      </c>
      <c r="GQ20" s="125" t="str">
        <f t="shared" si="338"/>
        <v/>
      </c>
      <c r="GR20" s="125" t="str">
        <f t="shared" si="339"/>
        <v/>
      </c>
      <c r="GS20" s="125" t="str">
        <f t="shared" si="340"/>
        <v/>
      </c>
      <c r="GT20" s="125" t="str">
        <f t="shared" si="341"/>
        <v/>
      </c>
      <c r="GU20" s="125" t="str">
        <f t="shared" si="342"/>
        <v/>
      </c>
      <c r="GV20" s="125" t="str">
        <f t="shared" si="343"/>
        <v/>
      </c>
      <c r="GW20" s="125">
        <f t="shared" si="344"/>
        <v>426650.56330000004</v>
      </c>
      <c r="GX20" s="145"/>
      <c r="GY20" s="145">
        <v>1</v>
      </c>
      <c r="GZ20" s="145">
        <v>1</v>
      </c>
      <c r="HA20" s="145">
        <v>1</v>
      </c>
      <c r="HB20" s="145">
        <v>1</v>
      </c>
      <c r="HC20" s="145">
        <v>1</v>
      </c>
      <c r="HD20" s="145">
        <v>1</v>
      </c>
      <c r="HF20" s="37"/>
      <c r="HG20" s="37"/>
    </row>
    <row r="21" spans="1:217" x14ac:dyDescent="0.2">
      <c r="A21" s="287" t="s">
        <v>113</v>
      </c>
      <c r="B21" s="288" t="s">
        <v>373</v>
      </c>
      <c r="C21" s="369">
        <v>4732</v>
      </c>
      <c r="D21" s="167">
        <f t="shared" si="133"/>
        <v>946.40000000000009</v>
      </c>
      <c r="E21" s="167">
        <f t="shared" si="134"/>
        <v>1183</v>
      </c>
      <c r="F21" s="167">
        <f t="shared" si="135"/>
        <v>1774.5</v>
      </c>
      <c r="G21" s="167">
        <f t="shared" si="136"/>
        <v>946.40000000000009</v>
      </c>
      <c r="H21" s="167">
        <f t="shared" si="137"/>
        <v>1183</v>
      </c>
      <c r="I21" s="167">
        <f t="shared" si="138"/>
        <v>1183</v>
      </c>
      <c r="J21" s="167">
        <f t="shared" si="139"/>
        <v>1183</v>
      </c>
      <c r="K21" s="167">
        <f t="shared" si="140"/>
        <v>1774.5</v>
      </c>
      <c r="L21" s="167">
        <f t="shared" si="141"/>
        <v>946.40000000000009</v>
      </c>
      <c r="M21" s="167">
        <f t="shared" si="142"/>
        <v>1183</v>
      </c>
      <c r="N21" s="147">
        <f t="shared" si="143"/>
        <v>2129.4</v>
      </c>
      <c r="O21" s="94">
        <f t="shared" si="466"/>
        <v>3549</v>
      </c>
      <c r="P21" s="94">
        <f t="shared" si="145"/>
        <v>7098</v>
      </c>
      <c r="Q21" s="94">
        <f t="shared" si="146"/>
        <v>9464</v>
      </c>
      <c r="R21" s="94">
        <f t="shared" si="147"/>
        <v>14196</v>
      </c>
      <c r="S21" s="94">
        <f t="shared" si="148"/>
        <v>18928</v>
      </c>
      <c r="T21" s="94">
        <f t="shared" si="149"/>
        <v>23660</v>
      </c>
      <c r="U21" s="94">
        <f t="shared" si="150"/>
        <v>28392</v>
      </c>
      <c r="V21" s="200">
        <v>1882</v>
      </c>
      <c r="W21" s="93">
        <f t="shared" si="297"/>
        <v>376.40000000000003</v>
      </c>
      <c r="X21" s="93">
        <f t="shared" si="298"/>
        <v>470.5</v>
      </c>
      <c r="Y21" s="147"/>
      <c r="Z21" s="94">
        <f t="shared" si="467"/>
        <v>1411.5</v>
      </c>
      <c r="AA21" s="94">
        <f t="shared" si="300"/>
        <v>2823</v>
      </c>
      <c r="AB21" s="94">
        <f t="shared" si="301"/>
        <v>3764</v>
      </c>
      <c r="AC21" s="94">
        <f t="shared" si="302"/>
        <v>5646</v>
      </c>
      <c r="AD21" s="94">
        <f t="shared" si="303"/>
        <v>7528</v>
      </c>
      <c r="AE21" s="94">
        <f t="shared" si="304"/>
        <v>9410</v>
      </c>
      <c r="AF21" s="94">
        <f t="shared" si="305"/>
        <v>11292</v>
      </c>
      <c r="AG21" s="200">
        <v>1721</v>
      </c>
      <c r="AH21" s="93">
        <f t="shared" si="306"/>
        <v>344.20000000000005</v>
      </c>
      <c r="AI21" s="93">
        <f t="shared" si="307"/>
        <v>430.25</v>
      </c>
      <c r="AJ21" s="147"/>
      <c r="AK21" s="94">
        <f t="shared" si="468"/>
        <v>1290.75</v>
      </c>
      <c r="AL21" s="94">
        <f t="shared" si="3"/>
        <v>2581.5</v>
      </c>
      <c r="AM21" s="94">
        <f t="shared" si="4"/>
        <v>3442</v>
      </c>
      <c r="AN21" s="94">
        <f t="shared" si="5"/>
        <v>5163</v>
      </c>
      <c r="AO21" s="94">
        <f t="shared" si="6"/>
        <v>6884</v>
      </c>
      <c r="AP21" s="94">
        <f t="shared" si="7"/>
        <v>8605</v>
      </c>
      <c r="AQ21" s="94">
        <f t="shared" si="8"/>
        <v>10326</v>
      </c>
      <c r="AR21" s="200">
        <v>1317</v>
      </c>
      <c r="AS21" s="93">
        <f t="shared" si="309"/>
        <v>263.40000000000003</v>
      </c>
      <c r="AT21" s="93">
        <f t="shared" si="310"/>
        <v>329.25</v>
      </c>
      <c r="AU21" s="147"/>
      <c r="AV21" s="94">
        <f t="shared" si="469"/>
        <v>987.75</v>
      </c>
      <c r="AW21" s="94">
        <f t="shared" si="10"/>
        <v>1975.5</v>
      </c>
      <c r="AX21" s="94">
        <f t="shared" si="11"/>
        <v>2634</v>
      </c>
      <c r="AY21" s="94">
        <f t="shared" si="12"/>
        <v>3951</v>
      </c>
      <c r="AZ21" s="94">
        <f t="shared" si="13"/>
        <v>5268</v>
      </c>
      <c r="BA21" s="94">
        <f t="shared" si="14"/>
        <v>6585</v>
      </c>
      <c r="BB21" s="94">
        <f t="shared" si="15"/>
        <v>7902</v>
      </c>
      <c r="BC21" s="147">
        <f t="shared" si="345"/>
        <v>6614</v>
      </c>
      <c r="BD21" s="147">
        <f t="shared" si="346"/>
        <v>1322.8000000000002</v>
      </c>
      <c r="BE21" s="147">
        <f t="shared" si="347"/>
        <v>1653.5</v>
      </c>
      <c r="BF21" s="147">
        <f t="shared" si="348"/>
        <v>2129.4</v>
      </c>
      <c r="BG21" s="147">
        <f t="shared" si="349"/>
        <v>4960.5</v>
      </c>
      <c r="BH21" s="147">
        <f t="shared" si="350"/>
        <v>9921</v>
      </c>
      <c r="BI21" s="147">
        <f t="shared" si="351"/>
        <v>13228</v>
      </c>
      <c r="BJ21" s="147">
        <f t="shared" si="352"/>
        <v>19842</v>
      </c>
      <c r="BK21" s="147">
        <f t="shared" si="353"/>
        <v>26456</v>
      </c>
      <c r="BL21" s="147">
        <f t="shared" si="354"/>
        <v>33070</v>
      </c>
      <c r="BM21" s="147">
        <f t="shared" si="355"/>
        <v>39684</v>
      </c>
      <c r="BN21" s="147">
        <f t="shared" si="356"/>
        <v>6453</v>
      </c>
      <c r="BO21" s="147">
        <f t="shared" si="357"/>
        <v>1290.6000000000001</v>
      </c>
      <c r="BP21" s="147">
        <f t="shared" si="358"/>
        <v>1613.25</v>
      </c>
      <c r="BQ21" s="147">
        <f t="shared" si="359"/>
        <v>2129.4</v>
      </c>
      <c r="BR21" s="147">
        <f t="shared" si="360"/>
        <v>4839.75</v>
      </c>
      <c r="BS21" s="147">
        <f t="shared" si="361"/>
        <v>9679.5</v>
      </c>
      <c r="BT21" s="147">
        <f t="shared" si="362"/>
        <v>12906</v>
      </c>
      <c r="BU21" s="147">
        <f t="shared" si="363"/>
        <v>19359</v>
      </c>
      <c r="BV21" s="147">
        <f t="shared" si="364"/>
        <v>25812</v>
      </c>
      <c r="BW21" s="147">
        <f t="shared" si="365"/>
        <v>32265</v>
      </c>
      <c r="BX21" s="147">
        <f t="shared" si="366"/>
        <v>38718</v>
      </c>
      <c r="BY21" s="147">
        <f t="shared" si="367"/>
        <v>6049</v>
      </c>
      <c r="BZ21" s="147">
        <f t="shared" si="368"/>
        <v>1209.8000000000002</v>
      </c>
      <c r="CA21" s="147">
        <f t="shared" si="369"/>
        <v>1512.25</v>
      </c>
      <c r="CB21" s="147">
        <f t="shared" si="370"/>
        <v>2129.4</v>
      </c>
      <c r="CC21" s="147">
        <f t="shared" si="371"/>
        <v>4536.75</v>
      </c>
      <c r="CD21" s="147">
        <f t="shared" si="372"/>
        <v>9073.5</v>
      </c>
      <c r="CE21" s="147">
        <f t="shared" si="373"/>
        <v>12098</v>
      </c>
      <c r="CF21" s="147">
        <f t="shared" si="374"/>
        <v>18147</v>
      </c>
      <c r="CG21" s="147">
        <f t="shared" si="375"/>
        <v>24196</v>
      </c>
      <c r="CH21" s="147">
        <f t="shared" si="376"/>
        <v>30245</v>
      </c>
      <c r="CI21" s="147">
        <f t="shared" si="377"/>
        <v>36294</v>
      </c>
      <c r="CJ21" s="147">
        <f t="shared" si="378"/>
        <v>3603</v>
      </c>
      <c r="CK21" s="147">
        <f t="shared" si="379"/>
        <v>720.60000000000014</v>
      </c>
      <c r="CL21" s="147">
        <f t="shared" si="380"/>
        <v>900.75</v>
      </c>
      <c r="CM21" s="147">
        <f t="shared" si="381"/>
        <v>0</v>
      </c>
      <c r="CN21" s="147">
        <f t="shared" si="382"/>
        <v>2702.25</v>
      </c>
      <c r="CO21" s="147">
        <f t="shared" si="383"/>
        <v>5404.5</v>
      </c>
      <c r="CP21" s="147">
        <f t="shared" si="384"/>
        <v>7206</v>
      </c>
      <c r="CQ21" s="147">
        <f t="shared" si="385"/>
        <v>10809</v>
      </c>
      <c r="CR21" s="147">
        <f t="shared" si="386"/>
        <v>14412</v>
      </c>
      <c r="CS21" s="147">
        <f t="shared" si="387"/>
        <v>18015</v>
      </c>
      <c r="CT21" s="147">
        <f t="shared" si="388"/>
        <v>21618</v>
      </c>
      <c r="CU21" s="147">
        <f t="shared" si="389"/>
        <v>3199</v>
      </c>
      <c r="CV21" s="147">
        <f t="shared" si="390"/>
        <v>639.80000000000007</v>
      </c>
      <c r="CW21" s="147">
        <f t="shared" si="391"/>
        <v>799.75</v>
      </c>
      <c r="CX21" s="147">
        <f t="shared" si="392"/>
        <v>0</v>
      </c>
      <c r="CY21" s="147">
        <f t="shared" si="393"/>
        <v>2399.25</v>
      </c>
      <c r="CZ21" s="147">
        <f t="shared" si="394"/>
        <v>4798.5</v>
      </c>
      <c r="DA21" s="147">
        <f t="shared" si="395"/>
        <v>6398</v>
      </c>
      <c r="DB21" s="147">
        <f t="shared" si="396"/>
        <v>9597</v>
      </c>
      <c r="DC21" s="147">
        <f t="shared" si="397"/>
        <v>12796</v>
      </c>
      <c r="DD21" s="147">
        <f t="shared" si="398"/>
        <v>15995</v>
      </c>
      <c r="DE21" s="147">
        <f t="shared" si="399"/>
        <v>19194</v>
      </c>
      <c r="DF21" s="147">
        <f t="shared" si="400"/>
        <v>3038</v>
      </c>
      <c r="DG21" s="147">
        <f t="shared" si="401"/>
        <v>607.60000000000014</v>
      </c>
      <c r="DH21" s="147">
        <f t="shared" si="402"/>
        <v>759.5</v>
      </c>
      <c r="DI21" s="147">
        <f t="shared" si="403"/>
        <v>0</v>
      </c>
      <c r="DJ21" s="147">
        <f t="shared" si="404"/>
        <v>2278.5</v>
      </c>
      <c r="DK21" s="147">
        <f t="shared" si="405"/>
        <v>4557</v>
      </c>
      <c r="DL21" s="147">
        <f t="shared" si="406"/>
        <v>6076</v>
      </c>
      <c r="DM21" s="147">
        <f t="shared" si="407"/>
        <v>9114</v>
      </c>
      <c r="DN21" s="147">
        <f t="shared" si="408"/>
        <v>12152</v>
      </c>
      <c r="DO21" s="147">
        <f t="shared" si="409"/>
        <v>15190</v>
      </c>
      <c r="DP21" s="147">
        <f t="shared" si="410"/>
        <v>18228</v>
      </c>
      <c r="DQ21" s="147">
        <f t="shared" si="411"/>
        <v>7770</v>
      </c>
      <c r="DR21" s="147">
        <f t="shared" si="412"/>
        <v>1554.0000000000002</v>
      </c>
      <c r="DS21" s="147">
        <f t="shared" si="413"/>
        <v>1942.5</v>
      </c>
      <c r="DT21" s="147">
        <f t="shared" si="414"/>
        <v>2129.4</v>
      </c>
      <c r="DU21" s="147">
        <f t="shared" si="415"/>
        <v>5827.5</v>
      </c>
      <c r="DV21" s="147">
        <f t="shared" si="416"/>
        <v>11655</v>
      </c>
      <c r="DW21" s="147">
        <f t="shared" si="417"/>
        <v>15540</v>
      </c>
      <c r="DX21" s="147">
        <f t="shared" si="418"/>
        <v>23310</v>
      </c>
      <c r="DY21" s="147">
        <f t="shared" si="419"/>
        <v>31080</v>
      </c>
      <c r="DZ21" s="147">
        <f t="shared" si="420"/>
        <v>38850</v>
      </c>
      <c r="EA21" s="147">
        <f t="shared" si="421"/>
        <v>46620</v>
      </c>
      <c r="EB21" s="147">
        <f t="shared" si="422"/>
        <v>8335</v>
      </c>
      <c r="EC21" s="147">
        <f t="shared" si="423"/>
        <v>1667.0000000000002</v>
      </c>
      <c r="ED21" s="147">
        <f t="shared" si="424"/>
        <v>2083.75</v>
      </c>
      <c r="EE21" s="147">
        <f t="shared" si="425"/>
        <v>2129.4</v>
      </c>
      <c r="EF21" s="147">
        <f t="shared" si="426"/>
        <v>6251.25</v>
      </c>
      <c r="EG21" s="147">
        <f t="shared" si="427"/>
        <v>12502.5</v>
      </c>
      <c r="EH21" s="147">
        <f t="shared" si="428"/>
        <v>16670</v>
      </c>
      <c r="EI21" s="147">
        <f t="shared" si="429"/>
        <v>25005</v>
      </c>
      <c r="EJ21" s="147">
        <f t="shared" si="430"/>
        <v>33340</v>
      </c>
      <c r="EK21" s="147">
        <f t="shared" si="431"/>
        <v>41675</v>
      </c>
      <c r="EL21" s="147">
        <f t="shared" si="432"/>
        <v>50010</v>
      </c>
      <c r="EM21" s="147">
        <f t="shared" si="433"/>
        <v>7931</v>
      </c>
      <c r="EN21" s="147">
        <f t="shared" si="434"/>
        <v>1586.2000000000003</v>
      </c>
      <c r="EO21" s="147">
        <f t="shared" si="435"/>
        <v>1982.75</v>
      </c>
      <c r="EP21" s="147">
        <f t="shared" si="436"/>
        <v>2129.4</v>
      </c>
      <c r="EQ21" s="147">
        <f t="shared" si="437"/>
        <v>5948.25</v>
      </c>
      <c r="ER21" s="147">
        <f t="shared" si="438"/>
        <v>11896.5</v>
      </c>
      <c r="ES21" s="147">
        <f t="shared" si="439"/>
        <v>15862</v>
      </c>
      <c r="ET21" s="147">
        <f t="shared" si="440"/>
        <v>23793</v>
      </c>
      <c r="EU21" s="147">
        <f t="shared" si="441"/>
        <v>31724</v>
      </c>
      <c r="EV21" s="147">
        <f t="shared" si="442"/>
        <v>39655</v>
      </c>
      <c r="EW21" s="147">
        <f t="shared" si="443"/>
        <v>47586</v>
      </c>
      <c r="EX21" s="147">
        <f t="shared" si="444"/>
        <v>4920</v>
      </c>
      <c r="EY21" s="147">
        <f t="shared" si="445"/>
        <v>984.00000000000023</v>
      </c>
      <c r="EZ21" s="147">
        <f t="shared" si="446"/>
        <v>1230</v>
      </c>
      <c r="FA21" s="147">
        <f t="shared" si="447"/>
        <v>0</v>
      </c>
      <c r="FB21" s="147">
        <f t="shared" si="448"/>
        <v>3690</v>
      </c>
      <c r="FC21" s="147">
        <f t="shared" si="449"/>
        <v>7380</v>
      </c>
      <c r="FD21" s="147">
        <f t="shared" si="450"/>
        <v>9840</v>
      </c>
      <c r="FE21" s="147">
        <f t="shared" si="451"/>
        <v>14760</v>
      </c>
      <c r="FF21" s="147">
        <f t="shared" si="452"/>
        <v>19680</v>
      </c>
      <c r="FG21" s="147">
        <f t="shared" si="453"/>
        <v>24600</v>
      </c>
      <c r="FH21" s="147">
        <f t="shared" si="454"/>
        <v>29520</v>
      </c>
      <c r="FI21" s="147">
        <f t="shared" si="455"/>
        <v>9652</v>
      </c>
      <c r="FJ21" s="147">
        <f t="shared" si="456"/>
        <v>1930.4000000000003</v>
      </c>
      <c r="FK21" s="147">
        <f t="shared" si="457"/>
        <v>2413</v>
      </c>
      <c r="FL21" s="147">
        <f t="shared" si="458"/>
        <v>2129.4</v>
      </c>
      <c r="FM21" s="147">
        <f t="shared" si="459"/>
        <v>7239</v>
      </c>
      <c r="FN21" s="147">
        <f t="shared" si="460"/>
        <v>14478</v>
      </c>
      <c r="FO21" s="147">
        <f t="shared" si="461"/>
        <v>19304</v>
      </c>
      <c r="FP21" s="147">
        <f t="shared" si="462"/>
        <v>28956</v>
      </c>
      <c r="FQ21" s="147">
        <f t="shared" si="463"/>
        <v>38608</v>
      </c>
      <c r="FR21" s="147">
        <f t="shared" si="464"/>
        <v>48260</v>
      </c>
      <c r="FS21" s="147">
        <f t="shared" si="465"/>
        <v>57912</v>
      </c>
      <c r="FT21" s="122">
        <f t="shared" si="296"/>
        <v>43.42</v>
      </c>
      <c r="FU21" s="122" t="str">
        <f t="shared" si="126"/>
        <v/>
      </c>
      <c r="FV21" s="122" t="str">
        <f t="shared" si="127"/>
        <v/>
      </c>
      <c r="FW21" s="122" t="str">
        <f t="shared" si="128"/>
        <v/>
      </c>
      <c r="FX21" s="122" t="str">
        <f t="shared" si="323"/>
        <v/>
      </c>
      <c r="FY21" s="122" t="str">
        <f t="shared" si="324"/>
        <v/>
      </c>
      <c r="FZ21" s="122" t="str">
        <f t="shared" si="325"/>
        <v/>
      </c>
      <c r="GA21" s="122" t="str">
        <f t="shared" si="326"/>
        <v/>
      </c>
      <c r="GB21" s="122" t="str">
        <f t="shared" si="327"/>
        <v/>
      </c>
      <c r="GC21" s="122" t="str">
        <f t="shared" si="328"/>
        <v/>
      </c>
      <c r="GD21" s="122" t="str">
        <f t="shared" si="329"/>
        <v/>
      </c>
      <c r="GE21" s="122" t="str">
        <f t="shared" si="330"/>
        <v/>
      </c>
      <c r="GF21" s="122" t="str">
        <f t="shared" si="331"/>
        <v/>
      </c>
      <c r="GG21" s="122" t="str">
        <f t="shared" si="332"/>
        <v/>
      </c>
      <c r="GH21" s="122">
        <f t="shared" si="333"/>
        <v>43.42</v>
      </c>
      <c r="GI21" s="124">
        <f t="shared" si="129"/>
        <v>427228.87649999995</v>
      </c>
      <c r="GJ21" s="124" t="str">
        <f t="shared" si="130"/>
        <v/>
      </c>
      <c r="GK21" s="124" t="str">
        <f t="shared" si="131"/>
        <v/>
      </c>
      <c r="GL21" s="124" t="str">
        <f t="shared" si="132"/>
        <v/>
      </c>
      <c r="GM21" s="125" t="str">
        <f t="shared" si="334"/>
        <v/>
      </c>
      <c r="GN21" s="125" t="str">
        <f t="shared" si="335"/>
        <v/>
      </c>
      <c r="GO21" s="125" t="str">
        <f t="shared" si="336"/>
        <v/>
      </c>
      <c r="GP21" s="125" t="str">
        <f t="shared" si="337"/>
        <v/>
      </c>
      <c r="GQ21" s="125" t="str">
        <f t="shared" si="338"/>
        <v/>
      </c>
      <c r="GR21" s="125" t="str">
        <f t="shared" si="339"/>
        <v/>
      </c>
      <c r="GS21" s="125" t="str">
        <f t="shared" si="340"/>
        <v/>
      </c>
      <c r="GT21" s="125" t="str">
        <f t="shared" si="341"/>
        <v/>
      </c>
      <c r="GU21" s="125" t="str">
        <f t="shared" si="342"/>
        <v/>
      </c>
      <c r="GV21" s="125" t="str">
        <f t="shared" si="343"/>
        <v/>
      </c>
      <c r="GW21" s="125">
        <f t="shared" si="344"/>
        <v>427228.87649999995</v>
      </c>
      <c r="GX21" s="145"/>
      <c r="GY21" s="145">
        <v>1</v>
      </c>
      <c r="GZ21" s="145">
        <v>1</v>
      </c>
      <c r="HA21" s="145">
        <v>1</v>
      </c>
      <c r="HB21" s="145">
        <v>1</v>
      </c>
      <c r="HC21" s="145">
        <v>1</v>
      </c>
      <c r="HD21" s="145">
        <v>1</v>
      </c>
      <c r="HF21" s="37"/>
      <c r="HG21" s="37"/>
    </row>
    <row r="22" spans="1:217" x14ac:dyDescent="0.2">
      <c r="A22" s="287" t="s">
        <v>114</v>
      </c>
      <c r="B22" s="288" t="s">
        <v>115</v>
      </c>
      <c r="C22" s="369">
        <v>1592</v>
      </c>
      <c r="D22" s="167">
        <f t="shared" si="133"/>
        <v>318.40000000000003</v>
      </c>
      <c r="E22" s="167">
        <f t="shared" si="134"/>
        <v>398</v>
      </c>
      <c r="F22" s="167">
        <f t="shared" si="135"/>
        <v>597</v>
      </c>
      <c r="G22" s="167">
        <f t="shared" si="136"/>
        <v>318.40000000000003</v>
      </c>
      <c r="H22" s="167">
        <f t="shared" si="137"/>
        <v>398</v>
      </c>
      <c r="I22" s="167">
        <f t="shared" si="138"/>
        <v>398</v>
      </c>
      <c r="J22" s="167">
        <f t="shared" si="139"/>
        <v>398</v>
      </c>
      <c r="K22" s="167">
        <f t="shared" si="140"/>
        <v>597</v>
      </c>
      <c r="L22" s="167">
        <f t="shared" si="141"/>
        <v>318.40000000000003</v>
      </c>
      <c r="M22" s="167">
        <f t="shared" si="142"/>
        <v>398</v>
      </c>
      <c r="N22" s="147">
        <f t="shared" si="143"/>
        <v>716.4</v>
      </c>
      <c r="O22" s="94">
        <f t="shared" si="466"/>
        <v>1194</v>
      </c>
      <c r="P22" s="94">
        <f t="shared" si="145"/>
        <v>2388</v>
      </c>
      <c r="Q22" s="94">
        <f t="shared" si="146"/>
        <v>3184</v>
      </c>
      <c r="R22" s="94">
        <f t="shared" si="147"/>
        <v>4776</v>
      </c>
      <c r="S22" s="94">
        <f t="shared" si="148"/>
        <v>6368</v>
      </c>
      <c r="T22" s="94">
        <f t="shared" si="149"/>
        <v>7960</v>
      </c>
      <c r="U22" s="94">
        <f t="shared" si="150"/>
        <v>9552</v>
      </c>
      <c r="V22" s="200">
        <v>583</v>
      </c>
      <c r="W22" s="93">
        <f t="shared" si="297"/>
        <v>116.60000000000001</v>
      </c>
      <c r="X22" s="93">
        <f t="shared" si="298"/>
        <v>145.75</v>
      </c>
      <c r="Y22" s="147"/>
      <c r="Z22" s="94">
        <f t="shared" si="467"/>
        <v>437.25</v>
      </c>
      <c r="AA22" s="94">
        <f t="shared" si="300"/>
        <v>874.5</v>
      </c>
      <c r="AB22" s="94">
        <f t="shared" si="301"/>
        <v>1166</v>
      </c>
      <c r="AC22" s="94">
        <f t="shared" si="302"/>
        <v>1749</v>
      </c>
      <c r="AD22" s="94">
        <f t="shared" si="303"/>
        <v>2332</v>
      </c>
      <c r="AE22" s="94">
        <f t="shared" si="304"/>
        <v>2915</v>
      </c>
      <c r="AF22" s="94">
        <f t="shared" si="305"/>
        <v>3498</v>
      </c>
      <c r="AG22" s="200">
        <v>509</v>
      </c>
      <c r="AH22" s="93">
        <f t="shared" si="306"/>
        <v>101.80000000000001</v>
      </c>
      <c r="AI22" s="93">
        <f t="shared" si="307"/>
        <v>127.25</v>
      </c>
      <c r="AJ22" s="147"/>
      <c r="AK22" s="94">
        <f t="shared" si="468"/>
        <v>381.75</v>
      </c>
      <c r="AL22" s="94">
        <f t="shared" si="3"/>
        <v>763.5</v>
      </c>
      <c r="AM22" s="94">
        <f t="shared" si="4"/>
        <v>1018</v>
      </c>
      <c r="AN22" s="94">
        <f t="shared" si="5"/>
        <v>1527</v>
      </c>
      <c r="AO22" s="94">
        <f t="shared" si="6"/>
        <v>2036</v>
      </c>
      <c r="AP22" s="94">
        <f t="shared" si="7"/>
        <v>2545</v>
      </c>
      <c r="AQ22" s="94">
        <f t="shared" si="8"/>
        <v>3054</v>
      </c>
      <c r="AR22" s="200">
        <v>391</v>
      </c>
      <c r="AS22" s="93">
        <f t="shared" si="309"/>
        <v>78.2</v>
      </c>
      <c r="AT22" s="93">
        <f t="shared" si="310"/>
        <v>97.75</v>
      </c>
      <c r="AU22" s="147"/>
      <c r="AV22" s="94">
        <f t="shared" si="469"/>
        <v>293.25</v>
      </c>
      <c r="AW22" s="94">
        <f t="shared" si="10"/>
        <v>586.5</v>
      </c>
      <c r="AX22" s="94">
        <f t="shared" si="11"/>
        <v>782</v>
      </c>
      <c r="AY22" s="94">
        <f t="shared" si="12"/>
        <v>1173</v>
      </c>
      <c r="AZ22" s="94">
        <f t="shared" si="13"/>
        <v>1564</v>
      </c>
      <c r="BA22" s="94">
        <f t="shared" si="14"/>
        <v>1955</v>
      </c>
      <c r="BB22" s="94">
        <f t="shared" si="15"/>
        <v>2346</v>
      </c>
      <c r="BC22" s="147">
        <f t="shared" si="345"/>
        <v>2175</v>
      </c>
      <c r="BD22" s="147">
        <f t="shared" si="346"/>
        <v>435.00000000000006</v>
      </c>
      <c r="BE22" s="147">
        <f t="shared" si="347"/>
        <v>543.75</v>
      </c>
      <c r="BF22" s="147">
        <f t="shared" si="348"/>
        <v>716.4</v>
      </c>
      <c r="BG22" s="147">
        <f t="shared" si="349"/>
        <v>1631.25</v>
      </c>
      <c r="BH22" s="147">
        <f t="shared" si="350"/>
        <v>3262.5</v>
      </c>
      <c r="BI22" s="147">
        <f t="shared" si="351"/>
        <v>4350</v>
      </c>
      <c r="BJ22" s="147">
        <f t="shared" si="352"/>
        <v>6525</v>
      </c>
      <c r="BK22" s="147">
        <f t="shared" si="353"/>
        <v>8700</v>
      </c>
      <c r="BL22" s="147">
        <f t="shared" si="354"/>
        <v>10875</v>
      </c>
      <c r="BM22" s="147">
        <f t="shared" si="355"/>
        <v>13050</v>
      </c>
      <c r="BN22" s="147">
        <f t="shared" si="356"/>
        <v>2101</v>
      </c>
      <c r="BO22" s="147">
        <f t="shared" si="357"/>
        <v>420.20000000000005</v>
      </c>
      <c r="BP22" s="147">
        <f t="shared" si="358"/>
        <v>525.25</v>
      </c>
      <c r="BQ22" s="147">
        <f t="shared" si="359"/>
        <v>716.4</v>
      </c>
      <c r="BR22" s="147">
        <f t="shared" si="360"/>
        <v>1575.75</v>
      </c>
      <c r="BS22" s="147">
        <f t="shared" si="361"/>
        <v>3151.5</v>
      </c>
      <c r="BT22" s="147">
        <f t="shared" si="362"/>
        <v>4202</v>
      </c>
      <c r="BU22" s="147">
        <f t="shared" si="363"/>
        <v>6303</v>
      </c>
      <c r="BV22" s="147">
        <f t="shared" si="364"/>
        <v>8404</v>
      </c>
      <c r="BW22" s="147">
        <f t="shared" si="365"/>
        <v>10505</v>
      </c>
      <c r="BX22" s="147">
        <f t="shared" si="366"/>
        <v>12606</v>
      </c>
      <c r="BY22" s="147">
        <f t="shared" si="367"/>
        <v>1983</v>
      </c>
      <c r="BZ22" s="147">
        <f t="shared" si="368"/>
        <v>396.6</v>
      </c>
      <c r="CA22" s="147">
        <f t="shared" si="369"/>
        <v>495.75</v>
      </c>
      <c r="CB22" s="147">
        <f t="shared" si="370"/>
        <v>716.4</v>
      </c>
      <c r="CC22" s="147">
        <f t="shared" si="371"/>
        <v>1487.25</v>
      </c>
      <c r="CD22" s="147">
        <f t="shared" si="372"/>
        <v>2974.5</v>
      </c>
      <c r="CE22" s="147">
        <f t="shared" si="373"/>
        <v>3966</v>
      </c>
      <c r="CF22" s="147">
        <f t="shared" si="374"/>
        <v>5949</v>
      </c>
      <c r="CG22" s="147">
        <f t="shared" si="375"/>
        <v>7932</v>
      </c>
      <c r="CH22" s="147">
        <f t="shared" si="376"/>
        <v>9915</v>
      </c>
      <c r="CI22" s="147">
        <f t="shared" si="377"/>
        <v>11898</v>
      </c>
      <c r="CJ22" s="147">
        <f t="shared" si="378"/>
        <v>1092</v>
      </c>
      <c r="CK22" s="147">
        <f t="shared" si="379"/>
        <v>218.40000000000003</v>
      </c>
      <c r="CL22" s="147">
        <f t="shared" si="380"/>
        <v>273</v>
      </c>
      <c r="CM22" s="147">
        <f t="shared" si="381"/>
        <v>0</v>
      </c>
      <c r="CN22" s="147">
        <f t="shared" si="382"/>
        <v>819</v>
      </c>
      <c r="CO22" s="147">
        <f t="shared" si="383"/>
        <v>1638</v>
      </c>
      <c r="CP22" s="147">
        <f t="shared" si="384"/>
        <v>2184</v>
      </c>
      <c r="CQ22" s="147">
        <f t="shared" si="385"/>
        <v>3276</v>
      </c>
      <c r="CR22" s="147">
        <f t="shared" si="386"/>
        <v>4368</v>
      </c>
      <c r="CS22" s="147">
        <f t="shared" si="387"/>
        <v>5460</v>
      </c>
      <c r="CT22" s="147">
        <f t="shared" si="388"/>
        <v>6552</v>
      </c>
      <c r="CU22" s="147">
        <f t="shared" si="389"/>
        <v>974</v>
      </c>
      <c r="CV22" s="147">
        <f t="shared" si="390"/>
        <v>194.8</v>
      </c>
      <c r="CW22" s="147">
        <f t="shared" si="391"/>
        <v>243.5</v>
      </c>
      <c r="CX22" s="147">
        <f t="shared" si="392"/>
        <v>0</v>
      </c>
      <c r="CY22" s="147">
        <f t="shared" si="393"/>
        <v>730.5</v>
      </c>
      <c r="CZ22" s="147">
        <f t="shared" si="394"/>
        <v>1461</v>
      </c>
      <c r="DA22" s="147">
        <f t="shared" si="395"/>
        <v>1948</v>
      </c>
      <c r="DB22" s="147">
        <f t="shared" si="396"/>
        <v>2922</v>
      </c>
      <c r="DC22" s="147">
        <f t="shared" si="397"/>
        <v>3896</v>
      </c>
      <c r="DD22" s="147">
        <f t="shared" si="398"/>
        <v>4870</v>
      </c>
      <c r="DE22" s="147">
        <f t="shared" si="399"/>
        <v>5844</v>
      </c>
      <c r="DF22" s="147">
        <f t="shared" si="400"/>
        <v>900</v>
      </c>
      <c r="DG22" s="147">
        <f t="shared" si="401"/>
        <v>180</v>
      </c>
      <c r="DH22" s="147">
        <f t="shared" si="402"/>
        <v>225</v>
      </c>
      <c r="DI22" s="147">
        <f t="shared" si="403"/>
        <v>0</v>
      </c>
      <c r="DJ22" s="147">
        <f t="shared" si="404"/>
        <v>675</v>
      </c>
      <c r="DK22" s="147">
        <f t="shared" si="405"/>
        <v>1350</v>
      </c>
      <c r="DL22" s="147">
        <f t="shared" si="406"/>
        <v>1800</v>
      </c>
      <c r="DM22" s="147">
        <f t="shared" si="407"/>
        <v>2700</v>
      </c>
      <c r="DN22" s="147">
        <f t="shared" si="408"/>
        <v>3600</v>
      </c>
      <c r="DO22" s="147">
        <f t="shared" si="409"/>
        <v>4500</v>
      </c>
      <c r="DP22" s="147">
        <f t="shared" si="410"/>
        <v>5400</v>
      </c>
      <c r="DQ22" s="147">
        <f t="shared" si="411"/>
        <v>2492</v>
      </c>
      <c r="DR22" s="147">
        <f t="shared" si="412"/>
        <v>498.40000000000003</v>
      </c>
      <c r="DS22" s="147">
        <f t="shared" si="413"/>
        <v>623</v>
      </c>
      <c r="DT22" s="147">
        <f t="shared" si="414"/>
        <v>716.4</v>
      </c>
      <c r="DU22" s="147">
        <f t="shared" si="415"/>
        <v>1869</v>
      </c>
      <c r="DV22" s="147">
        <f t="shared" si="416"/>
        <v>3738</v>
      </c>
      <c r="DW22" s="147">
        <f t="shared" si="417"/>
        <v>4984</v>
      </c>
      <c r="DX22" s="147">
        <f t="shared" si="418"/>
        <v>7476</v>
      </c>
      <c r="DY22" s="147">
        <f t="shared" si="419"/>
        <v>9968</v>
      </c>
      <c r="DZ22" s="147">
        <f t="shared" si="420"/>
        <v>12460</v>
      </c>
      <c r="EA22" s="147">
        <f t="shared" si="421"/>
        <v>14952</v>
      </c>
      <c r="EB22" s="147">
        <f t="shared" si="422"/>
        <v>2684</v>
      </c>
      <c r="EC22" s="147">
        <f t="shared" si="423"/>
        <v>536.80000000000007</v>
      </c>
      <c r="ED22" s="147">
        <f t="shared" si="424"/>
        <v>671</v>
      </c>
      <c r="EE22" s="147">
        <f t="shared" si="425"/>
        <v>716.4</v>
      </c>
      <c r="EF22" s="147">
        <f t="shared" si="426"/>
        <v>2013</v>
      </c>
      <c r="EG22" s="147">
        <f t="shared" si="427"/>
        <v>4026</v>
      </c>
      <c r="EH22" s="147">
        <f t="shared" si="428"/>
        <v>5368</v>
      </c>
      <c r="EI22" s="147">
        <f t="shared" si="429"/>
        <v>8052</v>
      </c>
      <c r="EJ22" s="147">
        <f t="shared" si="430"/>
        <v>10736</v>
      </c>
      <c r="EK22" s="147">
        <f t="shared" si="431"/>
        <v>13420</v>
      </c>
      <c r="EL22" s="147">
        <f t="shared" si="432"/>
        <v>16104</v>
      </c>
      <c r="EM22" s="147">
        <f t="shared" si="433"/>
        <v>2566</v>
      </c>
      <c r="EN22" s="147">
        <f t="shared" si="434"/>
        <v>513.20000000000005</v>
      </c>
      <c r="EO22" s="147">
        <f t="shared" si="435"/>
        <v>641.5</v>
      </c>
      <c r="EP22" s="147">
        <f t="shared" si="436"/>
        <v>716.4</v>
      </c>
      <c r="EQ22" s="147">
        <f t="shared" si="437"/>
        <v>1924.5</v>
      </c>
      <c r="ER22" s="147">
        <f t="shared" si="438"/>
        <v>3849</v>
      </c>
      <c r="ES22" s="147">
        <f t="shared" si="439"/>
        <v>5132</v>
      </c>
      <c r="ET22" s="147">
        <f t="shared" si="440"/>
        <v>7698</v>
      </c>
      <c r="EU22" s="147">
        <f t="shared" si="441"/>
        <v>10264</v>
      </c>
      <c r="EV22" s="147">
        <f t="shared" si="442"/>
        <v>12830</v>
      </c>
      <c r="EW22" s="147">
        <f t="shared" si="443"/>
        <v>15396</v>
      </c>
      <c r="EX22" s="147">
        <f t="shared" si="444"/>
        <v>1483</v>
      </c>
      <c r="EY22" s="147">
        <f t="shared" si="445"/>
        <v>296.60000000000002</v>
      </c>
      <c r="EZ22" s="147">
        <f t="shared" si="446"/>
        <v>370.75</v>
      </c>
      <c r="FA22" s="147">
        <f t="shared" si="447"/>
        <v>0</v>
      </c>
      <c r="FB22" s="147">
        <f t="shared" si="448"/>
        <v>1112.25</v>
      </c>
      <c r="FC22" s="147">
        <f t="shared" si="449"/>
        <v>2224.5</v>
      </c>
      <c r="FD22" s="147">
        <f t="shared" si="450"/>
        <v>2966</v>
      </c>
      <c r="FE22" s="147">
        <f t="shared" si="451"/>
        <v>4449</v>
      </c>
      <c r="FF22" s="147">
        <f t="shared" si="452"/>
        <v>5932</v>
      </c>
      <c r="FG22" s="147">
        <f t="shared" si="453"/>
        <v>7415</v>
      </c>
      <c r="FH22" s="147">
        <f t="shared" si="454"/>
        <v>8898</v>
      </c>
      <c r="FI22" s="147">
        <f t="shared" si="455"/>
        <v>3075</v>
      </c>
      <c r="FJ22" s="147">
        <f t="shared" si="456"/>
        <v>615.00000000000011</v>
      </c>
      <c r="FK22" s="147">
        <f t="shared" si="457"/>
        <v>768.75</v>
      </c>
      <c r="FL22" s="147">
        <f t="shared" si="458"/>
        <v>716.4</v>
      </c>
      <c r="FM22" s="147">
        <f t="shared" si="459"/>
        <v>2306.25</v>
      </c>
      <c r="FN22" s="147">
        <f t="shared" si="460"/>
        <v>4612.5</v>
      </c>
      <c r="FO22" s="147">
        <f t="shared" si="461"/>
        <v>6150</v>
      </c>
      <c r="FP22" s="147">
        <f t="shared" si="462"/>
        <v>9225</v>
      </c>
      <c r="FQ22" s="147">
        <f t="shared" si="463"/>
        <v>12300</v>
      </c>
      <c r="FR22" s="147">
        <f t="shared" si="464"/>
        <v>15375</v>
      </c>
      <c r="FS22" s="147">
        <f t="shared" si="465"/>
        <v>18450</v>
      </c>
      <c r="FT22" s="122">
        <f t="shared" si="296"/>
        <v>14.66</v>
      </c>
      <c r="FU22" s="122" t="str">
        <f t="shared" si="126"/>
        <v/>
      </c>
      <c r="FV22" s="122" t="str">
        <f t="shared" si="127"/>
        <v/>
      </c>
      <c r="FW22" s="122" t="str">
        <f t="shared" si="128"/>
        <v/>
      </c>
      <c r="FX22" s="122" t="str">
        <f t="shared" si="323"/>
        <v/>
      </c>
      <c r="FY22" s="122" t="str">
        <f t="shared" si="324"/>
        <v/>
      </c>
      <c r="FZ22" s="122" t="str">
        <f t="shared" si="325"/>
        <v/>
      </c>
      <c r="GA22" s="122" t="str">
        <f t="shared" si="326"/>
        <v/>
      </c>
      <c r="GB22" s="122" t="str">
        <f t="shared" si="327"/>
        <v/>
      </c>
      <c r="GC22" s="122" t="str">
        <f t="shared" si="328"/>
        <v/>
      </c>
      <c r="GD22" s="122" t="str">
        <f t="shared" si="329"/>
        <v/>
      </c>
      <c r="GE22" s="122" t="str">
        <f t="shared" si="330"/>
        <v/>
      </c>
      <c r="GF22" s="122" t="str">
        <f t="shared" si="331"/>
        <v/>
      </c>
      <c r="GG22" s="122" t="str">
        <f t="shared" si="332"/>
        <v/>
      </c>
      <c r="GH22" s="122">
        <f t="shared" si="333"/>
        <v>14.66</v>
      </c>
      <c r="GI22" s="124">
        <f t="shared" si="129"/>
        <v>167277.0931</v>
      </c>
      <c r="GJ22" s="124" t="str">
        <f t="shared" si="130"/>
        <v/>
      </c>
      <c r="GK22" s="124" t="str">
        <f t="shared" si="131"/>
        <v/>
      </c>
      <c r="GL22" s="124" t="str">
        <f t="shared" si="132"/>
        <v/>
      </c>
      <c r="GM22" s="125" t="str">
        <f t="shared" si="334"/>
        <v/>
      </c>
      <c r="GN22" s="125" t="str">
        <f t="shared" si="335"/>
        <v/>
      </c>
      <c r="GO22" s="125" t="str">
        <f t="shared" si="336"/>
        <v/>
      </c>
      <c r="GP22" s="125" t="str">
        <f t="shared" si="337"/>
        <v/>
      </c>
      <c r="GQ22" s="125" t="str">
        <f t="shared" si="338"/>
        <v/>
      </c>
      <c r="GR22" s="125" t="str">
        <f t="shared" si="339"/>
        <v/>
      </c>
      <c r="GS22" s="125" t="str">
        <f t="shared" si="340"/>
        <v/>
      </c>
      <c r="GT22" s="125" t="str">
        <f t="shared" si="341"/>
        <v/>
      </c>
      <c r="GU22" s="125" t="str">
        <f t="shared" si="342"/>
        <v/>
      </c>
      <c r="GV22" s="125" t="str">
        <f t="shared" si="343"/>
        <v/>
      </c>
      <c r="GW22" s="125">
        <f t="shared" si="344"/>
        <v>167277.0931</v>
      </c>
      <c r="GX22" s="145"/>
      <c r="GY22" s="145">
        <v>1</v>
      </c>
      <c r="GZ22" s="145"/>
      <c r="HA22" s="145"/>
      <c r="HB22" s="145"/>
      <c r="HC22" s="145"/>
      <c r="HD22" s="145"/>
      <c r="HF22" s="37"/>
      <c r="HG22" s="37"/>
    </row>
    <row r="23" spans="1:217" x14ac:dyDescent="0.2">
      <c r="A23" s="287" t="s">
        <v>170</v>
      </c>
      <c r="B23" s="288" t="s">
        <v>374</v>
      </c>
      <c r="C23" s="369">
        <v>2545</v>
      </c>
      <c r="D23" s="167">
        <f t="shared" si="133"/>
        <v>509</v>
      </c>
      <c r="E23" s="167">
        <f t="shared" si="134"/>
        <v>636.25</v>
      </c>
      <c r="F23" s="167">
        <f t="shared" si="135"/>
        <v>954.375</v>
      </c>
      <c r="G23" s="167">
        <f t="shared" si="136"/>
        <v>509</v>
      </c>
      <c r="H23" s="167">
        <f t="shared" si="137"/>
        <v>636.25</v>
      </c>
      <c r="I23" s="167">
        <f t="shared" si="138"/>
        <v>636.25</v>
      </c>
      <c r="J23" s="167">
        <f t="shared" si="139"/>
        <v>636.25</v>
      </c>
      <c r="K23" s="167">
        <f t="shared" si="140"/>
        <v>954.375</v>
      </c>
      <c r="L23" s="167">
        <f t="shared" si="141"/>
        <v>509</v>
      </c>
      <c r="M23" s="167">
        <f t="shared" si="142"/>
        <v>636.25</v>
      </c>
      <c r="N23" s="147">
        <f t="shared" si="143"/>
        <v>1145.25</v>
      </c>
      <c r="O23" s="94">
        <f t="shared" si="466"/>
        <v>1908.75</v>
      </c>
      <c r="P23" s="94">
        <f t="shared" si="145"/>
        <v>3817.5</v>
      </c>
      <c r="Q23" s="94">
        <f t="shared" si="146"/>
        <v>5090</v>
      </c>
      <c r="R23" s="94">
        <f t="shared" si="147"/>
        <v>7635</v>
      </c>
      <c r="S23" s="94">
        <f t="shared" si="148"/>
        <v>10180</v>
      </c>
      <c r="T23" s="94">
        <f t="shared" si="149"/>
        <v>12725</v>
      </c>
      <c r="U23" s="94">
        <f t="shared" si="150"/>
        <v>15270</v>
      </c>
      <c r="V23" s="200">
        <v>851</v>
      </c>
      <c r="W23" s="93">
        <f t="shared" si="297"/>
        <v>170.20000000000002</v>
      </c>
      <c r="X23" s="93">
        <f t="shared" si="298"/>
        <v>212.75</v>
      </c>
      <c r="Y23" s="147"/>
      <c r="Z23" s="94">
        <f t="shared" si="467"/>
        <v>638.25</v>
      </c>
      <c r="AA23" s="94">
        <f t="shared" si="300"/>
        <v>1276.5</v>
      </c>
      <c r="AB23" s="94">
        <f t="shared" si="301"/>
        <v>1702</v>
      </c>
      <c r="AC23" s="94">
        <f t="shared" si="302"/>
        <v>2553</v>
      </c>
      <c r="AD23" s="94">
        <f t="shared" si="303"/>
        <v>3404</v>
      </c>
      <c r="AE23" s="94">
        <f t="shared" si="304"/>
        <v>4255</v>
      </c>
      <c r="AF23" s="94">
        <f t="shared" si="305"/>
        <v>5106</v>
      </c>
      <c r="AG23" s="200">
        <v>784</v>
      </c>
      <c r="AH23" s="93">
        <f t="shared" si="306"/>
        <v>156.80000000000001</v>
      </c>
      <c r="AI23" s="93">
        <f t="shared" si="307"/>
        <v>196</v>
      </c>
      <c r="AJ23" s="147"/>
      <c r="AK23" s="94">
        <f t="shared" si="468"/>
        <v>588</v>
      </c>
      <c r="AL23" s="94">
        <f t="shared" si="3"/>
        <v>1176</v>
      </c>
      <c r="AM23" s="94">
        <f t="shared" si="4"/>
        <v>1568</v>
      </c>
      <c r="AN23" s="94">
        <f t="shared" si="5"/>
        <v>2352</v>
      </c>
      <c r="AO23" s="94">
        <f t="shared" si="6"/>
        <v>3136</v>
      </c>
      <c r="AP23" s="94">
        <f t="shared" si="7"/>
        <v>3920</v>
      </c>
      <c r="AQ23" s="94">
        <f t="shared" si="8"/>
        <v>4704</v>
      </c>
      <c r="AR23" s="200">
        <v>655</v>
      </c>
      <c r="AS23" s="93">
        <f t="shared" si="309"/>
        <v>131</v>
      </c>
      <c r="AT23" s="93">
        <f t="shared" si="310"/>
        <v>163.75</v>
      </c>
      <c r="AU23" s="147"/>
      <c r="AV23" s="94">
        <f t="shared" si="469"/>
        <v>491.25</v>
      </c>
      <c r="AW23" s="94">
        <f t="shared" si="10"/>
        <v>982.5</v>
      </c>
      <c r="AX23" s="94">
        <f t="shared" si="11"/>
        <v>1310</v>
      </c>
      <c r="AY23" s="94">
        <f t="shared" si="12"/>
        <v>1965</v>
      </c>
      <c r="AZ23" s="94">
        <f t="shared" si="13"/>
        <v>2620</v>
      </c>
      <c r="BA23" s="94">
        <f t="shared" si="14"/>
        <v>3275</v>
      </c>
      <c r="BB23" s="94">
        <f t="shared" si="15"/>
        <v>3930</v>
      </c>
      <c r="BC23" s="147">
        <f t="shared" si="345"/>
        <v>3396</v>
      </c>
      <c r="BD23" s="147">
        <f t="shared" si="346"/>
        <v>679.2</v>
      </c>
      <c r="BE23" s="147">
        <f t="shared" si="347"/>
        <v>849</v>
      </c>
      <c r="BF23" s="147">
        <f t="shared" si="348"/>
        <v>1145.25</v>
      </c>
      <c r="BG23" s="147">
        <f t="shared" si="349"/>
        <v>2547</v>
      </c>
      <c r="BH23" s="147">
        <f t="shared" si="350"/>
        <v>5094</v>
      </c>
      <c r="BI23" s="147">
        <f t="shared" si="351"/>
        <v>6792</v>
      </c>
      <c r="BJ23" s="147">
        <f t="shared" si="352"/>
        <v>10188</v>
      </c>
      <c r="BK23" s="147">
        <f t="shared" si="353"/>
        <v>13584</v>
      </c>
      <c r="BL23" s="147">
        <f t="shared" si="354"/>
        <v>16980</v>
      </c>
      <c r="BM23" s="147">
        <f t="shared" si="355"/>
        <v>20376</v>
      </c>
      <c r="BN23" s="147">
        <f t="shared" si="356"/>
        <v>3329</v>
      </c>
      <c r="BO23" s="147">
        <f t="shared" si="357"/>
        <v>665.8</v>
      </c>
      <c r="BP23" s="147">
        <f t="shared" si="358"/>
        <v>832.25</v>
      </c>
      <c r="BQ23" s="147">
        <f t="shared" si="359"/>
        <v>1145.25</v>
      </c>
      <c r="BR23" s="147">
        <f t="shared" si="360"/>
        <v>2496.75</v>
      </c>
      <c r="BS23" s="147">
        <f t="shared" si="361"/>
        <v>4993.5</v>
      </c>
      <c r="BT23" s="147">
        <f t="shared" si="362"/>
        <v>6658</v>
      </c>
      <c r="BU23" s="147">
        <f t="shared" si="363"/>
        <v>9987</v>
      </c>
      <c r="BV23" s="147">
        <f t="shared" si="364"/>
        <v>13316</v>
      </c>
      <c r="BW23" s="147">
        <f t="shared" si="365"/>
        <v>16645</v>
      </c>
      <c r="BX23" s="147">
        <f t="shared" si="366"/>
        <v>19974</v>
      </c>
      <c r="BY23" s="147">
        <f t="shared" si="367"/>
        <v>3200</v>
      </c>
      <c r="BZ23" s="147">
        <f t="shared" si="368"/>
        <v>640</v>
      </c>
      <c r="CA23" s="147">
        <f t="shared" si="369"/>
        <v>800</v>
      </c>
      <c r="CB23" s="147">
        <f t="shared" si="370"/>
        <v>1145.25</v>
      </c>
      <c r="CC23" s="147">
        <f t="shared" si="371"/>
        <v>2400</v>
      </c>
      <c r="CD23" s="147">
        <f t="shared" si="372"/>
        <v>4800</v>
      </c>
      <c r="CE23" s="147">
        <f t="shared" si="373"/>
        <v>6400</v>
      </c>
      <c r="CF23" s="147">
        <f t="shared" si="374"/>
        <v>9600</v>
      </c>
      <c r="CG23" s="147">
        <f t="shared" si="375"/>
        <v>12800</v>
      </c>
      <c r="CH23" s="147">
        <f t="shared" si="376"/>
        <v>16000</v>
      </c>
      <c r="CI23" s="147">
        <f t="shared" si="377"/>
        <v>19200</v>
      </c>
      <c r="CJ23" s="147">
        <f t="shared" si="378"/>
        <v>1635</v>
      </c>
      <c r="CK23" s="147">
        <f t="shared" si="379"/>
        <v>327</v>
      </c>
      <c r="CL23" s="147">
        <f t="shared" si="380"/>
        <v>408.75</v>
      </c>
      <c r="CM23" s="147">
        <f t="shared" si="381"/>
        <v>0</v>
      </c>
      <c r="CN23" s="147">
        <f t="shared" si="382"/>
        <v>1226.25</v>
      </c>
      <c r="CO23" s="147">
        <f t="shared" si="383"/>
        <v>2452.5</v>
      </c>
      <c r="CP23" s="147">
        <f t="shared" si="384"/>
        <v>3270</v>
      </c>
      <c r="CQ23" s="147">
        <f t="shared" si="385"/>
        <v>4905</v>
      </c>
      <c r="CR23" s="147">
        <f t="shared" si="386"/>
        <v>6540</v>
      </c>
      <c r="CS23" s="147">
        <f t="shared" si="387"/>
        <v>8175</v>
      </c>
      <c r="CT23" s="147">
        <f t="shared" si="388"/>
        <v>9810</v>
      </c>
      <c r="CU23" s="147">
        <f t="shared" si="389"/>
        <v>1506</v>
      </c>
      <c r="CV23" s="147">
        <f t="shared" si="390"/>
        <v>301.20000000000005</v>
      </c>
      <c r="CW23" s="147">
        <f t="shared" si="391"/>
        <v>376.5</v>
      </c>
      <c r="CX23" s="147">
        <f t="shared" si="392"/>
        <v>0</v>
      </c>
      <c r="CY23" s="147">
        <f t="shared" si="393"/>
        <v>1129.5</v>
      </c>
      <c r="CZ23" s="147">
        <f t="shared" si="394"/>
        <v>2259</v>
      </c>
      <c r="DA23" s="147">
        <f t="shared" si="395"/>
        <v>3012</v>
      </c>
      <c r="DB23" s="147">
        <f t="shared" si="396"/>
        <v>4518</v>
      </c>
      <c r="DC23" s="147">
        <f t="shared" si="397"/>
        <v>6024</v>
      </c>
      <c r="DD23" s="147">
        <f t="shared" si="398"/>
        <v>7530</v>
      </c>
      <c r="DE23" s="147">
        <f t="shared" si="399"/>
        <v>9036</v>
      </c>
      <c r="DF23" s="147">
        <f t="shared" si="400"/>
        <v>1439</v>
      </c>
      <c r="DG23" s="147">
        <f t="shared" si="401"/>
        <v>287.8</v>
      </c>
      <c r="DH23" s="147">
        <f t="shared" si="402"/>
        <v>359.75</v>
      </c>
      <c r="DI23" s="147">
        <f t="shared" si="403"/>
        <v>0</v>
      </c>
      <c r="DJ23" s="147">
        <f t="shared" si="404"/>
        <v>1079.25</v>
      </c>
      <c r="DK23" s="147">
        <f t="shared" si="405"/>
        <v>2158.5</v>
      </c>
      <c r="DL23" s="147">
        <f t="shared" si="406"/>
        <v>2878</v>
      </c>
      <c r="DM23" s="147">
        <f t="shared" si="407"/>
        <v>4317</v>
      </c>
      <c r="DN23" s="147">
        <f t="shared" si="408"/>
        <v>5756</v>
      </c>
      <c r="DO23" s="147">
        <f t="shared" si="409"/>
        <v>7195</v>
      </c>
      <c r="DP23" s="147">
        <f t="shared" si="410"/>
        <v>8634</v>
      </c>
      <c r="DQ23" s="147">
        <f t="shared" si="411"/>
        <v>3984</v>
      </c>
      <c r="DR23" s="147">
        <f t="shared" si="412"/>
        <v>796.8</v>
      </c>
      <c r="DS23" s="147">
        <f t="shared" si="413"/>
        <v>996</v>
      </c>
      <c r="DT23" s="147">
        <f t="shared" si="414"/>
        <v>1145.25</v>
      </c>
      <c r="DU23" s="147">
        <f t="shared" si="415"/>
        <v>2988</v>
      </c>
      <c r="DV23" s="147">
        <f t="shared" si="416"/>
        <v>5976</v>
      </c>
      <c r="DW23" s="147">
        <f t="shared" si="417"/>
        <v>7968</v>
      </c>
      <c r="DX23" s="147">
        <f t="shared" si="418"/>
        <v>11952</v>
      </c>
      <c r="DY23" s="147">
        <f t="shared" si="419"/>
        <v>15936</v>
      </c>
      <c r="DZ23" s="147">
        <f t="shared" si="420"/>
        <v>19920</v>
      </c>
      <c r="EA23" s="147">
        <f t="shared" si="421"/>
        <v>23904</v>
      </c>
      <c r="EB23" s="147">
        <f t="shared" si="422"/>
        <v>4180</v>
      </c>
      <c r="EC23" s="147">
        <f t="shared" si="423"/>
        <v>836</v>
      </c>
      <c r="ED23" s="147">
        <f t="shared" si="424"/>
        <v>1045</v>
      </c>
      <c r="EE23" s="147">
        <f t="shared" si="425"/>
        <v>1145.25</v>
      </c>
      <c r="EF23" s="147">
        <f t="shared" si="426"/>
        <v>3135</v>
      </c>
      <c r="EG23" s="147">
        <f t="shared" si="427"/>
        <v>6270</v>
      </c>
      <c r="EH23" s="147">
        <f t="shared" si="428"/>
        <v>8360</v>
      </c>
      <c r="EI23" s="147">
        <f t="shared" si="429"/>
        <v>12540</v>
      </c>
      <c r="EJ23" s="147">
        <f t="shared" si="430"/>
        <v>16720</v>
      </c>
      <c r="EK23" s="147">
        <f t="shared" si="431"/>
        <v>20900</v>
      </c>
      <c r="EL23" s="147">
        <f t="shared" si="432"/>
        <v>25080</v>
      </c>
      <c r="EM23" s="147">
        <f t="shared" si="433"/>
        <v>4051</v>
      </c>
      <c r="EN23" s="147">
        <f t="shared" si="434"/>
        <v>810.2</v>
      </c>
      <c r="EO23" s="147">
        <f t="shared" si="435"/>
        <v>1012.75</v>
      </c>
      <c r="EP23" s="147">
        <f t="shared" si="436"/>
        <v>1145.25</v>
      </c>
      <c r="EQ23" s="147">
        <f t="shared" si="437"/>
        <v>3038.25</v>
      </c>
      <c r="ER23" s="147">
        <f t="shared" si="438"/>
        <v>6076.5</v>
      </c>
      <c r="ES23" s="147">
        <f t="shared" si="439"/>
        <v>8102</v>
      </c>
      <c r="ET23" s="147">
        <f t="shared" si="440"/>
        <v>12153</v>
      </c>
      <c r="EU23" s="147">
        <f t="shared" si="441"/>
        <v>16204</v>
      </c>
      <c r="EV23" s="147">
        <f t="shared" si="442"/>
        <v>20255</v>
      </c>
      <c r="EW23" s="147">
        <f t="shared" si="443"/>
        <v>24306</v>
      </c>
      <c r="EX23" s="147">
        <f t="shared" si="444"/>
        <v>2290</v>
      </c>
      <c r="EY23" s="147">
        <f t="shared" si="445"/>
        <v>458</v>
      </c>
      <c r="EZ23" s="147">
        <f t="shared" si="446"/>
        <v>572.5</v>
      </c>
      <c r="FA23" s="147">
        <f t="shared" si="447"/>
        <v>0</v>
      </c>
      <c r="FB23" s="147">
        <f t="shared" si="448"/>
        <v>1717.5</v>
      </c>
      <c r="FC23" s="147">
        <f t="shared" si="449"/>
        <v>3435</v>
      </c>
      <c r="FD23" s="147">
        <f t="shared" si="450"/>
        <v>4580</v>
      </c>
      <c r="FE23" s="147">
        <f t="shared" si="451"/>
        <v>6870</v>
      </c>
      <c r="FF23" s="147">
        <f t="shared" si="452"/>
        <v>9160</v>
      </c>
      <c r="FG23" s="147">
        <f t="shared" si="453"/>
        <v>11450</v>
      </c>
      <c r="FH23" s="147">
        <f t="shared" si="454"/>
        <v>13740</v>
      </c>
      <c r="FI23" s="147">
        <f t="shared" si="455"/>
        <v>4835</v>
      </c>
      <c r="FJ23" s="147">
        <f t="shared" si="456"/>
        <v>967</v>
      </c>
      <c r="FK23" s="147">
        <f t="shared" si="457"/>
        <v>1208.75</v>
      </c>
      <c r="FL23" s="147">
        <f t="shared" si="458"/>
        <v>1145.25</v>
      </c>
      <c r="FM23" s="147">
        <f t="shared" si="459"/>
        <v>3626.25</v>
      </c>
      <c r="FN23" s="147">
        <f t="shared" si="460"/>
        <v>7252.5</v>
      </c>
      <c r="FO23" s="147">
        <f t="shared" si="461"/>
        <v>9670</v>
      </c>
      <c r="FP23" s="147">
        <f t="shared" si="462"/>
        <v>14505</v>
      </c>
      <c r="FQ23" s="147">
        <f t="shared" si="463"/>
        <v>19340</v>
      </c>
      <c r="FR23" s="147">
        <f t="shared" si="464"/>
        <v>24175</v>
      </c>
      <c r="FS23" s="147">
        <f t="shared" si="465"/>
        <v>29010</v>
      </c>
      <c r="FT23" s="122">
        <f t="shared" si="296"/>
        <v>28.34</v>
      </c>
      <c r="FU23" s="122" t="str">
        <f t="shared" si="126"/>
        <v/>
      </c>
      <c r="FV23" s="122" t="str">
        <f t="shared" si="127"/>
        <v/>
      </c>
      <c r="FW23" s="122" t="str">
        <f t="shared" si="128"/>
        <v/>
      </c>
      <c r="FX23" s="122" t="str">
        <f t="shared" si="323"/>
        <v/>
      </c>
      <c r="FY23" s="122" t="str">
        <f t="shared" si="324"/>
        <v/>
      </c>
      <c r="FZ23" s="122" t="str">
        <f t="shared" si="325"/>
        <v/>
      </c>
      <c r="GA23" s="122" t="str">
        <f t="shared" si="326"/>
        <v/>
      </c>
      <c r="GB23" s="122" t="str">
        <f t="shared" si="327"/>
        <v/>
      </c>
      <c r="GC23" s="122" t="str">
        <f t="shared" si="328"/>
        <v/>
      </c>
      <c r="GD23" s="122" t="str">
        <f t="shared" si="329"/>
        <v/>
      </c>
      <c r="GE23" s="122" t="str">
        <f t="shared" si="330"/>
        <v/>
      </c>
      <c r="GF23" s="122" t="str">
        <f t="shared" si="331"/>
        <v/>
      </c>
      <c r="GG23" s="122" t="str">
        <f t="shared" si="332"/>
        <v/>
      </c>
      <c r="GH23" s="122">
        <f t="shared" si="333"/>
        <v>28.34</v>
      </c>
      <c r="GI23" s="124">
        <f t="shared" si="129"/>
        <v>324578.28350000002</v>
      </c>
      <c r="GJ23" s="124" t="str">
        <f t="shared" si="130"/>
        <v/>
      </c>
      <c r="GK23" s="124" t="str">
        <f t="shared" si="131"/>
        <v/>
      </c>
      <c r="GL23" s="124" t="str">
        <f t="shared" si="132"/>
        <v/>
      </c>
      <c r="GM23" s="125" t="str">
        <f t="shared" si="334"/>
        <v/>
      </c>
      <c r="GN23" s="125" t="str">
        <f t="shared" si="335"/>
        <v/>
      </c>
      <c r="GO23" s="125" t="str">
        <f t="shared" si="336"/>
        <v/>
      </c>
      <c r="GP23" s="125" t="str">
        <f t="shared" si="337"/>
        <v/>
      </c>
      <c r="GQ23" s="125" t="str">
        <f t="shared" si="338"/>
        <v/>
      </c>
      <c r="GR23" s="125" t="str">
        <f t="shared" si="339"/>
        <v/>
      </c>
      <c r="GS23" s="125" t="str">
        <f t="shared" si="340"/>
        <v/>
      </c>
      <c r="GT23" s="125" t="str">
        <f t="shared" si="341"/>
        <v/>
      </c>
      <c r="GU23" s="125" t="str">
        <f t="shared" si="342"/>
        <v/>
      </c>
      <c r="GV23" s="125" t="str">
        <f t="shared" si="343"/>
        <v/>
      </c>
      <c r="GW23" s="125">
        <f t="shared" si="344"/>
        <v>324578.28350000002</v>
      </c>
      <c r="GX23" s="145"/>
      <c r="GY23" s="145"/>
      <c r="GZ23" s="145">
        <v>1</v>
      </c>
      <c r="HA23" s="145"/>
      <c r="HB23" s="145"/>
      <c r="HC23" s="145"/>
      <c r="HD23" s="145"/>
      <c r="HF23" s="37"/>
      <c r="HG23" s="37"/>
    </row>
    <row r="24" spans="1:217" x14ac:dyDescent="0.2">
      <c r="A24" s="287" t="s">
        <v>116</v>
      </c>
      <c r="B24" s="288" t="s">
        <v>375</v>
      </c>
      <c r="C24" s="369">
        <v>1606</v>
      </c>
      <c r="D24" s="167">
        <f t="shared" si="133"/>
        <v>321.20000000000005</v>
      </c>
      <c r="E24" s="167">
        <f t="shared" si="134"/>
        <v>401.5</v>
      </c>
      <c r="F24" s="167">
        <f t="shared" si="135"/>
        <v>602.25</v>
      </c>
      <c r="G24" s="167">
        <f t="shared" si="136"/>
        <v>321.20000000000005</v>
      </c>
      <c r="H24" s="167">
        <f t="shared" si="137"/>
        <v>401.5</v>
      </c>
      <c r="I24" s="167">
        <f t="shared" si="138"/>
        <v>401.5</v>
      </c>
      <c r="J24" s="167">
        <f t="shared" si="139"/>
        <v>401.5</v>
      </c>
      <c r="K24" s="167">
        <f t="shared" si="140"/>
        <v>602.25</v>
      </c>
      <c r="L24" s="167">
        <f t="shared" si="141"/>
        <v>321.20000000000005</v>
      </c>
      <c r="M24" s="167">
        <f t="shared" si="142"/>
        <v>401.5</v>
      </c>
      <c r="N24" s="147">
        <f t="shared" si="143"/>
        <v>722.7</v>
      </c>
      <c r="O24" s="94">
        <f t="shared" si="466"/>
        <v>1204.5</v>
      </c>
      <c r="P24" s="94">
        <f t="shared" si="145"/>
        <v>2409</v>
      </c>
      <c r="Q24" s="94">
        <f t="shared" si="146"/>
        <v>3212</v>
      </c>
      <c r="R24" s="94">
        <f t="shared" si="147"/>
        <v>4818</v>
      </c>
      <c r="S24" s="94">
        <f t="shared" si="148"/>
        <v>6424</v>
      </c>
      <c r="T24" s="94">
        <f t="shared" si="149"/>
        <v>8030</v>
      </c>
      <c r="U24" s="94">
        <f t="shared" si="150"/>
        <v>9636</v>
      </c>
      <c r="V24" s="200">
        <v>534</v>
      </c>
      <c r="W24" s="93">
        <f t="shared" si="297"/>
        <v>106.80000000000001</v>
      </c>
      <c r="X24" s="93">
        <f t="shared" si="298"/>
        <v>133.5</v>
      </c>
      <c r="Y24" s="147"/>
      <c r="Z24" s="94">
        <f t="shared" si="467"/>
        <v>400.5</v>
      </c>
      <c r="AA24" s="94">
        <f t="shared" si="300"/>
        <v>801</v>
      </c>
      <c r="AB24" s="94">
        <f t="shared" si="301"/>
        <v>1068</v>
      </c>
      <c r="AC24" s="94">
        <f t="shared" si="302"/>
        <v>1602</v>
      </c>
      <c r="AD24" s="94">
        <f t="shared" si="303"/>
        <v>2136</v>
      </c>
      <c r="AE24" s="94">
        <f t="shared" si="304"/>
        <v>2670</v>
      </c>
      <c r="AF24" s="94">
        <f t="shared" si="305"/>
        <v>3204</v>
      </c>
      <c r="AG24" s="200">
        <v>465</v>
      </c>
      <c r="AH24" s="93">
        <f t="shared" si="306"/>
        <v>93</v>
      </c>
      <c r="AI24" s="93">
        <f t="shared" si="307"/>
        <v>116.25</v>
      </c>
      <c r="AJ24" s="147"/>
      <c r="AK24" s="94">
        <f t="shared" si="468"/>
        <v>348.75</v>
      </c>
      <c r="AL24" s="94">
        <f t="shared" si="3"/>
        <v>697.5</v>
      </c>
      <c r="AM24" s="94">
        <f t="shared" si="4"/>
        <v>930</v>
      </c>
      <c r="AN24" s="94">
        <f t="shared" si="5"/>
        <v>1395</v>
      </c>
      <c r="AO24" s="94">
        <f t="shared" si="6"/>
        <v>1860</v>
      </c>
      <c r="AP24" s="94">
        <f t="shared" si="7"/>
        <v>2325</v>
      </c>
      <c r="AQ24" s="94">
        <f t="shared" si="8"/>
        <v>2790</v>
      </c>
      <c r="AR24" s="200">
        <v>357</v>
      </c>
      <c r="AS24" s="93">
        <f t="shared" si="309"/>
        <v>71.400000000000006</v>
      </c>
      <c r="AT24" s="93">
        <f t="shared" si="310"/>
        <v>89.25</v>
      </c>
      <c r="AU24" s="147"/>
      <c r="AV24" s="94">
        <f t="shared" si="469"/>
        <v>267.75</v>
      </c>
      <c r="AW24" s="94">
        <f t="shared" si="10"/>
        <v>535.5</v>
      </c>
      <c r="AX24" s="94">
        <f t="shared" si="11"/>
        <v>714</v>
      </c>
      <c r="AY24" s="94">
        <f t="shared" si="12"/>
        <v>1071</v>
      </c>
      <c r="AZ24" s="94">
        <f t="shared" si="13"/>
        <v>1428</v>
      </c>
      <c r="BA24" s="94">
        <f t="shared" si="14"/>
        <v>1785</v>
      </c>
      <c r="BB24" s="94">
        <f t="shared" si="15"/>
        <v>2142</v>
      </c>
      <c r="BC24" s="147">
        <f t="shared" si="345"/>
        <v>2140</v>
      </c>
      <c r="BD24" s="147">
        <f t="shared" si="346"/>
        <v>428.00000000000006</v>
      </c>
      <c r="BE24" s="147">
        <f t="shared" si="347"/>
        <v>535</v>
      </c>
      <c r="BF24" s="147">
        <f t="shared" si="348"/>
        <v>722.7</v>
      </c>
      <c r="BG24" s="147">
        <f t="shared" si="349"/>
        <v>1605</v>
      </c>
      <c r="BH24" s="147">
        <f t="shared" si="350"/>
        <v>3210</v>
      </c>
      <c r="BI24" s="147">
        <f t="shared" si="351"/>
        <v>4280</v>
      </c>
      <c r="BJ24" s="147">
        <f t="shared" si="352"/>
        <v>6420</v>
      </c>
      <c r="BK24" s="147">
        <f t="shared" si="353"/>
        <v>8560</v>
      </c>
      <c r="BL24" s="147">
        <f t="shared" si="354"/>
        <v>10700</v>
      </c>
      <c r="BM24" s="147">
        <f t="shared" si="355"/>
        <v>12840</v>
      </c>
      <c r="BN24" s="147">
        <f t="shared" si="356"/>
        <v>2071</v>
      </c>
      <c r="BO24" s="147">
        <f t="shared" si="357"/>
        <v>414.20000000000005</v>
      </c>
      <c r="BP24" s="147">
        <f t="shared" si="358"/>
        <v>517.75</v>
      </c>
      <c r="BQ24" s="147">
        <f t="shared" si="359"/>
        <v>722.7</v>
      </c>
      <c r="BR24" s="147">
        <f t="shared" si="360"/>
        <v>1553.25</v>
      </c>
      <c r="BS24" s="147">
        <f t="shared" si="361"/>
        <v>3106.5</v>
      </c>
      <c r="BT24" s="147">
        <f t="shared" si="362"/>
        <v>4142</v>
      </c>
      <c r="BU24" s="147">
        <f t="shared" si="363"/>
        <v>6213</v>
      </c>
      <c r="BV24" s="147">
        <f t="shared" si="364"/>
        <v>8284</v>
      </c>
      <c r="BW24" s="147">
        <f t="shared" si="365"/>
        <v>10355</v>
      </c>
      <c r="BX24" s="147">
        <f t="shared" si="366"/>
        <v>12426</v>
      </c>
      <c r="BY24" s="147">
        <f t="shared" si="367"/>
        <v>1963</v>
      </c>
      <c r="BZ24" s="147">
        <f t="shared" si="368"/>
        <v>392.6</v>
      </c>
      <c r="CA24" s="147">
        <f t="shared" si="369"/>
        <v>490.75</v>
      </c>
      <c r="CB24" s="147">
        <f t="shared" si="370"/>
        <v>722.7</v>
      </c>
      <c r="CC24" s="147">
        <f t="shared" si="371"/>
        <v>1472.25</v>
      </c>
      <c r="CD24" s="147">
        <f t="shared" si="372"/>
        <v>2944.5</v>
      </c>
      <c r="CE24" s="147">
        <f t="shared" si="373"/>
        <v>3926</v>
      </c>
      <c r="CF24" s="147">
        <f t="shared" si="374"/>
        <v>5889</v>
      </c>
      <c r="CG24" s="147">
        <f t="shared" si="375"/>
        <v>7852</v>
      </c>
      <c r="CH24" s="147">
        <f t="shared" si="376"/>
        <v>9815</v>
      </c>
      <c r="CI24" s="147">
        <f t="shared" si="377"/>
        <v>11778</v>
      </c>
      <c r="CJ24" s="147">
        <f t="shared" si="378"/>
        <v>999</v>
      </c>
      <c r="CK24" s="147">
        <f t="shared" si="379"/>
        <v>199.8</v>
      </c>
      <c r="CL24" s="147">
        <f t="shared" si="380"/>
        <v>249.75</v>
      </c>
      <c r="CM24" s="147">
        <f t="shared" si="381"/>
        <v>0</v>
      </c>
      <c r="CN24" s="147">
        <f t="shared" si="382"/>
        <v>749.25</v>
      </c>
      <c r="CO24" s="147">
        <f t="shared" si="383"/>
        <v>1498.5</v>
      </c>
      <c r="CP24" s="147">
        <f t="shared" si="384"/>
        <v>1998</v>
      </c>
      <c r="CQ24" s="147">
        <f t="shared" si="385"/>
        <v>2997</v>
      </c>
      <c r="CR24" s="147">
        <f t="shared" si="386"/>
        <v>3996</v>
      </c>
      <c r="CS24" s="147">
        <f t="shared" si="387"/>
        <v>4995</v>
      </c>
      <c r="CT24" s="147">
        <f t="shared" si="388"/>
        <v>5994</v>
      </c>
      <c r="CU24" s="147">
        <f t="shared" si="389"/>
        <v>891</v>
      </c>
      <c r="CV24" s="147">
        <f t="shared" si="390"/>
        <v>178.20000000000002</v>
      </c>
      <c r="CW24" s="147">
        <f t="shared" si="391"/>
        <v>222.75</v>
      </c>
      <c r="CX24" s="147">
        <f t="shared" si="392"/>
        <v>0</v>
      </c>
      <c r="CY24" s="147">
        <f t="shared" si="393"/>
        <v>668.25</v>
      </c>
      <c r="CZ24" s="147">
        <f t="shared" si="394"/>
        <v>1336.5</v>
      </c>
      <c r="DA24" s="147">
        <f t="shared" si="395"/>
        <v>1782</v>
      </c>
      <c r="DB24" s="147">
        <f t="shared" si="396"/>
        <v>2673</v>
      </c>
      <c r="DC24" s="147">
        <f t="shared" si="397"/>
        <v>3564</v>
      </c>
      <c r="DD24" s="147">
        <f t="shared" si="398"/>
        <v>4455</v>
      </c>
      <c r="DE24" s="147">
        <f t="shared" si="399"/>
        <v>5346</v>
      </c>
      <c r="DF24" s="147">
        <f t="shared" si="400"/>
        <v>822</v>
      </c>
      <c r="DG24" s="147">
        <f t="shared" si="401"/>
        <v>164.4</v>
      </c>
      <c r="DH24" s="147">
        <f t="shared" si="402"/>
        <v>205.5</v>
      </c>
      <c r="DI24" s="147">
        <f t="shared" si="403"/>
        <v>0</v>
      </c>
      <c r="DJ24" s="147">
        <f t="shared" si="404"/>
        <v>616.5</v>
      </c>
      <c r="DK24" s="147">
        <f t="shared" si="405"/>
        <v>1233</v>
      </c>
      <c r="DL24" s="147">
        <f t="shared" si="406"/>
        <v>1644</v>
      </c>
      <c r="DM24" s="147">
        <f t="shared" si="407"/>
        <v>2466</v>
      </c>
      <c r="DN24" s="147">
        <f t="shared" si="408"/>
        <v>3288</v>
      </c>
      <c r="DO24" s="147">
        <f t="shared" si="409"/>
        <v>4110</v>
      </c>
      <c r="DP24" s="147">
        <f t="shared" si="410"/>
        <v>4932</v>
      </c>
      <c r="DQ24" s="147">
        <f t="shared" si="411"/>
        <v>2428</v>
      </c>
      <c r="DR24" s="147">
        <f t="shared" si="412"/>
        <v>485.6</v>
      </c>
      <c r="DS24" s="147">
        <f t="shared" si="413"/>
        <v>607</v>
      </c>
      <c r="DT24" s="147">
        <f t="shared" si="414"/>
        <v>722.7</v>
      </c>
      <c r="DU24" s="147">
        <f t="shared" si="415"/>
        <v>1821</v>
      </c>
      <c r="DV24" s="147">
        <f t="shared" si="416"/>
        <v>3642</v>
      </c>
      <c r="DW24" s="147">
        <f t="shared" si="417"/>
        <v>4856</v>
      </c>
      <c r="DX24" s="147">
        <f t="shared" si="418"/>
        <v>7284</v>
      </c>
      <c r="DY24" s="147">
        <f t="shared" si="419"/>
        <v>9712</v>
      </c>
      <c r="DZ24" s="147">
        <f t="shared" si="420"/>
        <v>12140</v>
      </c>
      <c r="EA24" s="147">
        <f t="shared" si="421"/>
        <v>14568</v>
      </c>
      <c r="EB24" s="147">
        <f t="shared" si="422"/>
        <v>2605</v>
      </c>
      <c r="EC24" s="147">
        <f t="shared" si="423"/>
        <v>521</v>
      </c>
      <c r="ED24" s="147">
        <f t="shared" si="424"/>
        <v>651.25</v>
      </c>
      <c r="EE24" s="147">
        <f t="shared" si="425"/>
        <v>722.7</v>
      </c>
      <c r="EF24" s="147">
        <f t="shared" si="426"/>
        <v>1953.75</v>
      </c>
      <c r="EG24" s="147">
        <f t="shared" si="427"/>
        <v>3907.5</v>
      </c>
      <c r="EH24" s="147">
        <f t="shared" si="428"/>
        <v>5210</v>
      </c>
      <c r="EI24" s="147">
        <f t="shared" si="429"/>
        <v>7815</v>
      </c>
      <c r="EJ24" s="147">
        <f t="shared" si="430"/>
        <v>10420</v>
      </c>
      <c r="EK24" s="147">
        <f t="shared" si="431"/>
        <v>13025</v>
      </c>
      <c r="EL24" s="147">
        <f t="shared" si="432"/>
        <v>15630</v>
      </c>
      <c r="EM24" s="147">
        <f t="shared" si="433"/>
        <v>2497</v>
      </c>
      <c r="EN24" s="147">
        <f t="shared" si="434"/>
        <v>499.40000000000009</v>
      </c>
      <c r="EO24" s="147">
        <f t="shared" si="435"/>
        <v>624.25</v>
      </c>
      <c r="EP24" s="147">
        <f t="shared" si="436"/>
        <v>722.7</v>
      </c>
      <c r="EQ24" s="147">
        <f t="shared" si="437"/>
        <v>1872.75</v>
      </c>
      <c r="ER24" s="147">
        <f t="shared" si="438"/>
        <v>3745.5</v>
      </c>
      <c r="ES24" s="147">
        <f t="shared" si="439"/>
        <v>4994</v>
      </c>
      <c r="ET24" s="147">
        <f t="shared" si="440"/>
        <v>7491</v>
      </c>
      <c r="EU24" s="147">
        <f t="shared" si="441"/>
        <v>9988</v>
      </c>
      <c r="EV24" s="147">
        <f t="shared" si="442"/>
        <v>12485</v>
      </c>
      <c r="EW24" s="147">
        <f t="shared" si="443"/>
        <v>14982</v>
      </c>
      <c r="EX24" s="147">
        <f t="shared" si="444"/>
        <v>1356</v>
      </c>
      <c r="EY24" s="147">
        <f t="shared" si="445"/>
        <v>271.20000000000005</v>
      </c>
      <c r="EZ24" s="147">
        <f t="shared" si="446"/>
        <v>339</v>
      </c>
      <c r="FA24" s="147">
        <f t="shared" si="447"/>
        <v>0</v>
      </c>
      <c r="FB24" s="147">
        <f t="shared" si="448"/>
        <v>1017</v>
      </c>
      <c r="FC24" s="147">
        <f t="shared" si="449"/>
        <v>2034</v>
      </c>
      <c r="FD24" s="147">
        <f t="shared" si="450"/>
        <v>2712</v>
      </c>
      <c r="FE24" s="147">
        <f t="shared" si="451"/>
        <v>4068</v>
      </c>
      <c r="FF24" s="147">
        <f t="shared" si="452"/>
        <v>5424</v>
      </c>
      <c r="FG24" s="147">
        <f t="shared" si="453"/>
        <v>6780</v>
      </c>
      <c r="FH24" s="147">
        <f t="shared" si="454"/>
        <v>8136</v>
      </c>
      <c r="FI24" s="147">
        <f t="shared" si="455"/>
        <v>2962</v>
      </c>
      <c r="FJ24" s="147">
        <f t="shared" si="456"/>
        <v>592.4</v>
      </c>
      <c r="FK24" s="147">
        <f t="shared" si="457"/>
        <v>740.5</v>
      </c>
      <c r="FL24" s="147">
        <f t="shared" si="458"/>
        <v>722.7</v>
      </c>
      <c r="FM24" s="147">
        <f t="shared" si="459"/>
        <v>2221.5</v>
      </c>
      <c r="FN24" s="147">
        <f t="shared" si="460"/>
        <v>4443</v>
      </c>
      <c r="FO24" s="147">
        <f t="shared" si="461"/>
        <v>5924</v>
      </c>
      <c r="FP24" s="147">
        <f t="shared" si="462"/>
        <v>8886</v>
      </c>
      <c r="FQ24" s="147">
        <f t="shared" si="463"/>
        <v>11848</v>
      </c>
      <c r="FR24" s="147">
        <f t="shared" si="464"/>
        <v>14810</v>
      </c>
      <c r="FS24" s="147">
        <f t="shared" si="465"/>
        <v>17772</v>
      </c>
      <c r="FT24" s="122">
        <f>IF(ISERROR(VLOOKUP($B24,ibope,3,FALSE)),"0",VLOOKUP($B24,ibope,3,FALSE))</f>
        <v>22.2</v>
      </c>
      <c r="FU24" s="122" t="str">
        <f t="shared" si="126"/>
        <v/>
      </c>
      <c r="FV24" s="122" t="str">
        <f t="shared" si="127"/>
        <v/>
      </c>
      <c r="FW24" s="122" t="str">
        <f t="shared" si="128"/>
        <v/>
      </c>
      <c r="FX24" s="122" t="str">
        <f t="shared" si="323"/>
        <v/>
      </c>
      <c r="FY24" s="122" t="str">
        <f t="shared" si="324"/>
        <v/>
      </c>
      <c r="FZ24" s="122" t="str">
        <f t="shared" si="325"/>
        <v/>
      </c>
      <c r="GA24" s="122" t="str">
        <f t="shared" si="326"/>
        <v/>
      </c>
      <c r="GB24" s="122" t="str">
        <f t="shared" si="327"/>
        <v/>
      </c>
      <c r="GC24" s="122" t="str">
        <f t="shared" si="328"/>
        <v/>
      </c>
      <c r="GD24" s="122" t="str">
        <f t="shared" si="329"/>
        <v/>
      </c>
      <c r="GE24" s="122" t="str">
        <f t="shared" si="330"/>
        <v/>
      </c>
      <c r="GF24" s="122" t="str">
        <f t="shared" si="331"/>
        <v/>
      </c>
      <c r="GG24" s="122" t="str">
        <f t="shared" si="332"/>
        <v/>
      </c>
      <c r="GH24" s="122">
        <f t="shared" si="333"/>
        <v>22.2</v>
      </c>
      <c r="GI24" s="124">
        <f t="shared" si="129"/>
        <v>217156.6066</v>
      </c>
      <c r="GJ24" s="124" t="str">
        <f t="shared" si="130"/>
        <v/>
      </c>
      <c r="GK24" s="124" t="str">
        <f t="shared" si="131"/>
        <v/>
      </c>
      <c r="GL24" s="124" t="str">
        <f t="shared" si="132"/>
        <v/>
      </c>
      <c r="GM24" s="125" t="str">
        <f t="shared" si="334"/>
        <v/>
      </c>
      <c r="GN24" s="125" t="str">
        <f t="shared" si="335"/>
        <v/>
      </c>
      <c r="GO24" s="125" t="str">
        <f t="shared" si="336"/>
        <v/>
      </c>
      <c r="GP24" s="125" t="str">
        <f t="shared" si="337"/>
        <v/>
      </c>
      <c r="GQ24" s="125" t="str">
        <f t="shared" si="338"/>
        <v/>
      </c>
      <c r="GR24" s="125" t="str">
        <f t="shared" si="339"/>
        <v/>
      </c>
      <c r="GS24" s="125" t="str">
        <f t="shared" si="340"/>
        <v/>
      </c>
      <c r="GT24" s="125" t="str">
        <f t="shared" si="341"/>
        <v/>
      </c>
      <c r="GU24" s="125" t="str">
        <f t="shared" si="342"/>
        <v/>
      </c>
      <c r="GV24" s="125" t="str">
        <f t="shared" si="343"/>
        <v/>
      </c>
      <c r="GW24" s="125">
        <f t="shared" si="344"/>
        <v>217156.6066</v>
      </c>
      <c r="GX24" s="145"/>
      <c r="GY24" s="145"/>
      <c r="GZ24" s="145">
        <v>1</v>
      </c>
      <c r="HA24" s="145"/>
      <c r="HB24" s="145"/>
      <c r="HC24" s="145"/>
      <c r="HD24" s="145"/>
      <c r="HF24" s="37"/>
      <c r="HG24" s="37"/>
    </row>
    <row r="25" spans="1:217" x14ac:dyDescent="0.2">
      <c r="A25" s="287" t="s">
        <v>477</v>
      </c>
      <c r="B25" s="288" t="s">
        <v>376</v>
      </c>
      <c r="C25" s="289">
        <v>2304</v>
      </c>
      <c r="D25" s="167">
        <f t="shared" ref="D25" si="470">C25*0.2</f>
        <v>460.8</v>
      </c>
      <c r="E25" s="167">
        <f t="shared" si="134"/>
        <v>576</v>
      </c>
      <c r="F25" s="167">
        <f t="shared" si="135"/>
        <v>864</v>
      </c>
      <c r="G25" s="167">
        <f t="shared" si="136"/>
        <v>460.8</v>
      </c>
      <c r="H25" s="167">
        <f t="shared" si="137"/>
        <v>576</v>
      </c>
      <c r="I25" s="167">
        <f t="shared" ref="I25" si="471">C25*0.25</f>
        <v>576</v>
      </c>
      <c r="J25" s="167">
        <f t="shared" si="139"/>
        <v>576</v>
      </c>
      <c r="K25" s="167">
        <f t="shared" si="140"/>
        <v>864</v>
      </c>
      <c r="L25" s="167">
        <f t="shared" si="141"/>
        <v>460.8</v>
      </c>
      <c r="M25" s="167">
        <f t="shared" si="142"/>
        <v>576</v>
      </c>
      <c r="N25" s="147">
        <f t="shared" si="143"/>
        <v>1036.8</v>
      </c>
      <c r="O25" s="94">
        <f t="shared" si="466"/>
        <v>1728</v>
      </c>
      <c r="P25" s="94">
        <f t="shared" si="145"/>
        <v>3456</v>
      </c>
      <c r="Q25" s="94">
        <f t="shared" ref="Q25" si="472">C25*2</f>
        <v>4608</v>
      </c>
      <c r="R25" s="94">
        <f t="shared" ref="R25" si="473">C25*3</f>
        <v>6912</v>
      </c>
      <c r="S25" s="94">
        <f t="shared" ref="S25" si="474">C25*4</f>
        <v>9216</v>
      </c>
      <c r="T25" s="94">
        <f t="shared" ref="T25" si="475">C25*5</f>
        <v>11520</v>
      </c>
      <c r="U25" s="94">
        <f t="shared" ref="U25" si="476">C25*6</f>
        <v>13824</v>
      </c>
      <c r="V25" s="200">
        <v>535</v>
      </c>
      <c r="W25" s="93">
        <f t="shared" ref="W25" si="477">V25*0.2</f>
        <v>107</v>
      </c>
      <c r="X25" s="93">
        <f t="shared" ref="X25" si="478">V25*0.25</f>
        <v>133.75</v>
      </c>
      <c r="Y25" s="147"/>
      <c r="Z25" s="94">
        <f t="shared" ref="Z25" si="479">V25*0.75</f>
        <v>401.25</v>
      </c>
      <c r="AA25" s="94">
        <f t="shared" ref="AA25" si="480">V25*1.5</f>
        <v>802.5</v>
      </c>
      <c r="AB25" s="94">
        <f t="shared" ref="AB25" si="481">V25*2</f>
        <v>1070</v>
      </c>
      <c r="AC25" s="94">
        <f t="shared" ref="AC25" si="482">V25*3</f>
        <v>1605</v>
      </c>
      <c r="AD25" s="94">
        <f t="shared" ref="AD25" si="483">V25*4</f>
        <v>2140</v>
      </c>
      <c r="AE25" s="94">
        <f t="shared" ref="AE25" si="484">V25*5</f>
        <v>2675</v>
      </c>
      <c r="AF25" s="94">
        <f t="shared" ref="AF25" si="485">V25*6</f>
        <v>3210</v>
      </c>
      <c r="AG25" s="200">
        <v>466</v>
      </c>
      <c r="AH25" s="93">
        <f t="shared" ref="AH25" si="486">AG25*0.2</f>
        <v>93.2</v>
      </c>
      <c r="AI25" s="93">
        <f t="shared" ref="AI25" si="487">AG25*0.25</f>
        <v>116.5</v>
      </c>
      <c r="AJ25" s="147"/>
      <c r="AK25" s="94">
        <f t="shared" ref="AK25" si="488">AG25*0.75</f>
        <v>349.5</v>
      </c>
      <c r="AL25" s="94">
        <f t="shared" ref="AL25" si="489">AG25*1.5</f>
        <v>699</v>
      </c>
      <c r="AM25" s="94">
        <f t="shared" ref="AM25" si="490">AG25*2</f>
        <v>932</v>
      </c>
      <c r="AN25" s="94">
        <f t="shared" ref="AN25" si="491">AG25*3</f>
        <v>1398</v>
      </c>
      <c r="AO25" s="94">
        <f t="shared" ref="AO25" si="492">AG25*4</f>
        <v>1864</v>
      </c>
      <c r="AP25" s="94">
        <f t="shared" ref="AP25" si="493">AG25*5</f>
        <v>2330</v>
      </c>
      <c r="AQ25" s="94">
        <f t="shared" ref="AQ25" si="494">AG25*6</f>
        <v>2796</v>
      </c>
      <c r="AR25" s="200">
        <v>358</v>
      </c>
      <c r="AS25" s="93">
        <f t="shared" ref="AS25" si="495">AR25*0.2</f>
        <v>71.600000000000009</v>
      </c>
      <c r="AT25" s="93">
        <f t="shared" ref="AT25" si="496">AR25*0.25</f>
        <v>89.5</v>
      </c>
      <c r="AU25" s="147"/>
      <c r="AV25" s="94">
        <f t="shared" ref="AV25" si="497">AR25*0.75</f>
        <v>268.5</v>
      </c>
      <c r="AW25" s="94">
        <f t="shared" ref="AW25" si="498">AR25*1.5</f>
        <v>537</v>
      </c>
      <c r="AX25" s="94">
        <f t="shared" ref="AX25" si="499">AR25*2</f>
        <v>716</v>
      </c>
      <c r="AY25" s="94">
        <f t="shared" ref="AY25" si="500">AR25*3</f>
        <v>1074</v>
      </c>
      <c r="AZ25" s="94">
        <f t="shared" ref="AZ25" si="501">AR25*4</f>
        <v>1432</v>
      </c>
      <c r="BA25" s="94">
        <f t="shared" ref="BA25" si="502">AR25*5</f>
        <v>1790</v>
      </c>
      <c r="BB25" s="94">
        <f t="shared" ref="BB25" si="503">AR25*6</f>
        <v>2148</v>
      </c>
      <c r="BC25" s="147">
        <f t="shared" ref="BC25" si="504">C25+V25</f>
        <v>2839</v>
      </c>
      <c r="BD25" s="147">
        <f t="shared" ref="BD25" si="505">D25+W25</f>
        <v>567.79999999999995</v>
      </c>
      <c r="BE25" s="147">
        <f t="shared" ref="BE25" si="506">I25+X25</f>
        <v>709.75</v>
      </c>
      <c r="BF25" s="147">
        <f t="shared" ref="BF25" si="507">N25+Y25</f>
        <v>1036.8</v>
      </c>
      <c r="BG25" s="147">
        <f t="shared" ref="BG25" si="508">O25+Z25</f>
        <v>2129.25</v>
      </c>
      <c r="BH25" s="147">
        <f t="shared" ref="BH25" si="509">P25+AA25</f>
        <v>4258.5</v>
      </c>
      <c r="BI25" s="147">
        <f t="shared" ref="BI25" si="510">Q25+AB25</f>
        <v>5678</v>
      </c>
      <c r="BJ25" s="147">
        <f t="shared" ref="BJ25" si="511">R25+AC25</f>
        <v>8517</v>
      </c>
      <c r="BK25" s="147">
        <f t="shared" ref="BK25" si="512">S25+AD25</f>
        <v>11356</v>
      </c>
      <c r="BL25" s="147">
        <f t="shared" ref="BL25" si="513">T25+AE25</f>
        <v>14195</v>
      </c>
      <c r="BM25" s="147">
        <f t="shared" ref="BM25" si="514">U25+AF25</f>
        <v>17034</v>
      </c>
      <c r="BN25" s="147">
        <f t="shared" ref="BN25" si="515">C25+AG25</f>
        <v>2770</v>
      </c>
      <c r="BO25" s="147">
        <f t="shared" ref="BO25" si="516">D25+AH25</f>
        <v>554</v>
      </c>
      <c r="BP25" s="147">
        <f t="shared" ref="BP25" si="517">I25+AI25</f>
        <v>692.5</v>
      </c>
      <c r="BQ25" s="147">
        <f t="shared" ref="BQ25" si="518">N25+AJ25</f>
        <v>1036.8</v>
      </c>
      <c r="BR25" s="147">
        <f t="shared" ref="BR25" si="519">O25+AK25</f>
        <v>2077.5</v>
      </c>
      <c r="BS25" s="147">
        <f t="shared" ref="BS25" si="520">P25+AL25</f>
        <v>4155</v>
      </c>
      <c r="BT25" s="147">
        <f t="shared" ref="BT25" si="521">Q25+AM25</f>
        <v>5540</v>
      </c>
      <c r="BU25" s="147">
        <f t="shared" ref="BU25" si="522">R25+AN25</f>
        <v>8310</v>
      </c>
      <c r="BV25" s="147">
        <f t="shared" ref="BV25" si="523">S25+AO25</f>
        <v>11080</v>
      </c>
      <c r="BW25" s="147">
        <f t="shared" ref="BW25" si="524">T25+AP25</f>
        <v>13850</v>
      </c>
      <c r="BX25" s="147">
        <f t="shared" ref="BX25" si="525">U25+AQ25</f>
        <v>16620</v>
      </c>
      <c r="BY25" s="147">
        <f t="shared" ref="BY25" si="526">C25+AR25</f>
        <v>2662</v>
      </c>
      <c r="BZ25" s="147">
        <f t="shared" ref="BZ25" si="527">D25+AS25</f>
        <v>532.4</v>
      </c>
      <c r="CA25" s="147">
        <f t="shared" ref="CA25" si="528">I25+AT25</f>
        <v>665.5</v>
      </c>
      <c r="CB25" s="147">
        <f t="shared" ref="CB25" si="529">N25+AU25</f>
        <v>1036.8</v>
      </c>
      <c r="CC25" s="147">
        <f t="shared" ref="CC25" si="530">O25+AV25</f>
        <v>1996.5</v>
      </c>
      <c r="CD25" s="147">
        <f t="shared" ref="CD25" si="531">P25+AW25</f>
        <v>3993</v>
      </c>
      <c r="CE25" s="147">
        <f t="shared" ref="CE25" si="532">Q25+AX25</f>
        <v>5324</v>
      </c>
      <c r="CF25" s="147">
        <f t="shared" ref="CF25" si="533">R25+AY25</f>
        <v>7986</v>
      </c>
      <c r="CG25" s="147">
        <f t="shared" ref="CG25" si="534">S25+AZ25</f>
        <v>10648</v>
      </c>
      <c r="CH25" s="147">
        <f t="shared" ref="CH25" si="535">T25+BA25</f>
        <v>13310</v>
      </c>
      <c r="CI25" s="147">
        <f t="shared" ref="CI25" si="536">U25+BB25</f>
        <v>15972</v>
      </c>
      <c r="CJ25" s="147">
        <f t="shared" ref="CJ25" si="537">V25+AG25</f>
        <v>1001</v>
      </c>
      <c r="CK25" s="147">
        <f t="shared" ref="CK25" si="538">W25+AH25</f>
        <v>200.2</v>
      </c>
      <c r="CL25" s="147">
        <f t="shared" ref="CL25" si="539">X25+AI25</f>
        <v>250.25</v>
      </c>
      <c r="CM25" s="147">
        <f t="shared" ref="CM25" si="540">Y25+AJ25</f>
        <v>0</v>
      </c>
      <c r="CN25" s="147">
        <f t="shared" ref="CN25" si="541">Z25+AK25</f>
        <v>750.75</v>
      </c>
      <c r="CO25" s="147">
        <f t="shared" ref="CO25" si="542">AA25+AL25</f>
        <v>1501.5</v>
      </c>
      <c r="CP25" s="147">
        <f t="shared" ref="CP25" si="543">AB25+AM25</f>
        <v>2002</v>
      </c>
      <c r="CQ25" s="147">
        <f t="shared" ref="CQ25" si="544">AC25+AN25</f>
        <v>3003</v>
      </c>
      <c r="CR25" s="147">
        <f t="shared" ref="CR25" si="545">AD25+AO25</f>
        <v>4004</v>
      </c>
      <c r="CS25" s="147">
        <f t="shared" ref="CS25" si="546">AE25+AP25</f>
        <v>5005</v>
      </c>
      <c r="CT25" s="147">
        <f t="shared" ref="CT25" si="547">AF25+AQ25</f>
        <v>6006</v>
      </c>
      <c r="CU25" s="147">
        <f t="shared" ref="CU25" si="548">V25+AR25</f>
        <v>893</v>
      </c>
      <c r="CV25" s="147">
        <f t="shared" ref="CV25" si="549">W25+AS25</f>
        <v>178.60000000000002</v>
      </c>
      <c r="CW25" s="147">
        <f t="shared" ref="CW25" si="550">X25+AT25</f>
        <v>223.25</v>
      </c>
      <c r="CX25" s="147">
        <f t="shared" ref="CX25" si="551">Y25+AU25</f>
        <v>0</v>
      </c>
      <c r="CY25" s="147">
        <f t="shared" ref="CY25" si="552">Z25+AV25</f>
        <v>669.75</v>
      </c>
      <c r="CZ25" s="147">
        <f t="shared" ref="CZ25" si="553">AA25+AW25</f>
        <v>1339.5</v>
      </c>
      <c r="DA25" s="147">
        <f t="shared" ref="DA25" si="554">AB25+AX25</f>
        <v>1786</v>
      </c>
      <c r="DB25" s="147">
        <f t="shared" ref="DB25" si="555">AC25+AY25</f>
        <v>2679</v>
      </c>
      <c r="DC25" s="147">
        <f t="shared" ref="DC25" si="556">AD25+AZ25</f>
        <v>3572</v>
      </c>
      <c r="DD25" s="147">
        <f t="shared" ref="DD25" si="557">AE25+BA25</f>
        <v>4465</v>
      </c>
      <c r="DE25" s="147">
        <f t="shared" ref="DE25" si="558">AF25+BB25</f>
        <v>5358</v>
      </c>
      <c r="DF25" s="147">
        <f t="shared" ref="DF25" si="559">AG25+AR25</f>
        <v>824</v>
      </c>
      <c r="DG25" s="147">
        <f t="shared" ref="DG25" si="560">AH25+AS25</f>
        <v>164.8</v>
      </c>
      <c r="DH25" s="147">
        <f t="shared" ref="DH25" si="561">AI25+AT25</f>
        <v>206</v>
      </c>
      <c r="DI25" s="147">
        <f t="shared" ref="DI25" si="562">AJ25+AU25</f>
        <v>0</v>
      </c>
      <c r="DJ25" s="147">
        <f t="shared" ref="DJ25" si="563">AK25+AV25</f>
        <v>618</v>
      </c>
      <c r="DK25" s="147">
        <f t="shared" ref="DK25" si="564">AL25+AW25</f>
        <v>1236</v>
      </c>
      <c r="DL25" s="147">
        <f t="shared" ref="DL25" si="565">AM25+AX25</f>
        <v>1648</v>
      </c>
      <c r="DM25" s="147">
        <f t="shared" ref="DM25" si="566">AN25+AY25</f>
        <v>2472</v>
      </c>
      <c r="DN25" s="147">
        <f t="shared" ref="DN25" si="567">AO25+AZ25</f>
        <v>3296</v>
      </c>
      <c r="DO25" s="147">
        <f t="shared" ref="DO25" si="568">AP25+BA25</f>
        <v>4120</v>
      </c>
      <c r="DP25" s="147">
        <f t="shared" ref="DP25" si="569">AQ25+BB25</f>
        <v>4944</v>
      </c>
      <c r="DQ25" s="147">
        <f t="shared" ref="DQ25" si="570">C25+AG25+AR25</f>
        <v>3128</v>
      </c>
      <c r="DR25" s="147">
        <f t="shared" ref="DR25" si="571">D25+AH25+AS25</f>
        <v>625.6</v>
      </c>
      <c r="DS25" s="147">
        <f t="shared" ref="DS25" si="572">I25+AI25+AT25</f>
        <v>782</v>
      </c>
      <c r="DT25" s="147">
        <f t="shared" ref="DT25" si="573">N25+AJ25+AU25</f>
        <v>1036.8</v>
      </c>
      <c r="DU25" s="147">
        <f t="shared" ref="DU25" si="574">O25+AK25+AV25</f>
        <v>2346</v>
      </c>
      <c r="DV25" s="147">
        <f t="shared" ref="DV25" si="575">P25+AL25+AW25</f>
        <v>4692</v>
      </c>
      <c r="DW25" s="147">
        <f t="shared" ref="DW25" si="576">Q25+AM25+AX25</f>
        <v>6256</v>
      </c>
      <c r="DX25" s="147">
        <f t="shared" ref="DX25" si="577">R25+AN25+AY25</f>
        <v>9384</v>
      </c>
      <c r="DY25" s="147">
        <f t="shared" ref="DY25" si="578">S25+AO25+AZ25</f>
        <v>12512</v>
      </c>
      <c r="DZ25" s="147">
        <f t="shared" ref="DZ25" si="579">T25+AP25+BA25</f>
        <v>15640</v>
      </c>
      <c r="EA25" s="147">
        <f t="shared" ref="EA25" si="580">U25+AQ25+BB25</f>
        <v>18768</v>
      </c>
      <c r="EB25" s="147">
        <f t="shared" ref="EB25" si="581">C25+V25+AG25</f>
        <v>3305</v>
      </c>
      <c r="EC25" s="147">
        <f t="shared" ref="EC25" si="582">D25+W25+AH25</f>
        <v>661</v>
      </c>
      <c r="ED25" s="147">
        <f t="shared" ref="ED25" si="583">I25+X25+AI25</f>
        <v>826.25</v>
      </c>
      <c r="EE25" s="147">
        <f t="shared" ref="EE25" si="584">N25+Y25+AJ25</f>
        <v>1036.8</v>
      </c>
      <c r="EF25" s="147">
        <f t="shared" ref="EF25" si="585">O25+Z25+AK25</f>
        <v>2478.75</v>
      </c>
      <c r="EG25" s="147">
        <f t="shared" ref="EG25" si="586">P25+AA25+AL25</f>
        <v>4957.5</v>
      </c>
      <c r="EH25" s="147">
        <f t="shared" ref="EH25" si="587">Q25+AB25+AM25</f>
        <v>6610</v>
      </c>
      <c r="EI25" s="147">
        <f t="shared" ref="EI25" si="588">R25+AC25+AN25</f>
        <v>9915</v>
      </c>
      <c r="EJ25" s="147">
        <f t="shared" ref="EJ25" si="589">S25+AD25+AO25</f>
        <v>13220</v>
      </c>
      <c r="EK25" s="147">
        <f t="shared" ref="EK25" si="590">T25+AE25+AP25</f>
        <v>16525</v>
      </c>
      <c r="EL25" s="147">
        <f t="shared" ref="EL25" si="591">U25+AF25+AQ25</f>
        <v>19830</v>
      </c>
      <c r="EM25" s="147">
        <f t="shared" ref="EM25" si="592">C25+V25+AR25</f>
        <v>3197</v>
      </c>
      <c r="EN25" s="147">
        <f t="shared" ref="EN25" si="593">D25+W25+AS25</f>
        <v>639.4</v>
      </c>
      <c r="EO25" s="147">
        <f t="shared" ref="EO25" si="594">I25+X25+AT25</f>
        <v>799.25</v>
      </c>
      <c r="EP25" s="147">
        <f t="shared" ref="EP25" si="595">N25+Y25+AU25</f>
        <v>1036.8</v>
      </c>
      <c r="EQ25" s="147">
        <f t="shared" ref="EQ25" si="596">O25+Z25+AV25</f>
        <v>2397.75</v>
      </c>
      <c r="ER25" s="147">
        <f t="shared" ref="ER25" si="597">P25+AA25+AW25</f>
        <v>4795.5</v>
      </c>
      <c r="ES25" s="147">
        <f t="shared" ref="ES25" si="598">Q25+AB25+AX25</f>
        <v>6394</v>
      </c>
      <c r="ET25" s="147">
        <f t="shared" ref="ET25" si="599">R25+AC25+AY25</f>
        <v>9591</v>
      </c>
      <c r="EU25" s="147">
        <f t="shared" ref="EU25" si="600">S25+AD25+AZ25</f>
        <v>12788</v>
      </c>
      <c r="EV25" s="147">
        <f t="shared" ref="EV25" si="601">T25+AE25+BA25</f>
        <v>15985</v>
      </c>
      <c r="EW25" s="147">
        <f t="shared" ref="EW25" si="602">U25+AF25+BB25</f>
        <v>19182</v>
      </c>
      <c r="EX25" s="147">
        <f t="shared" ref="EX25" si="603">V25+AG25+AR25</f>
        <v>1359</v>
      </c>
      <c r="EY25" s="147">
        <f t="shared" ref="EY25" si="604">W25+AH25+AS25</f>
        <v>271.8</v>
      </c>
      <c r="EZ25" s="147">
        <f t="shared" ref="EZ25" si="605">X25+AI25+AT25</f>
        <v>339.75</v>
      </c>
      <c r="FA25" s="147">
        <f t="shared" ref="FA25" si="606">Y25+AJ25+AU25</f>
        <v>0</v>
      </c>
      <c r="FB25" s="147">
        <f t="shared" ref="FB25" si="607">Z25+AK25+AV25</f>
        <v>1019.25</v>
      </c>
      <c r="FC25" s="147">
        <f t="shared" ref="FC25" si="608">AA25+AL25+AW25</f>
        <v>2038.5</v>
      </c>
      <c r="FD25" s="147">
        <f t="shared" ref="FD25" si="609">AB25+AM25+AX25</f>
        <v>2718</v>
      </c>
      <c r="FE25" s="147">
        <f t="shared" ref="FE25" si="610">AC25+AN25+AY25</f>
        <v>4077</v>
      </c>
      <c r="FF25" s="147">
        <f t="shared" ref="FF25" si="611">AD25+AO25+AZ25</f>
        <v>5436</v>
      </c>
      <c r="FG25" s="147">
        <f t="shared" ref="FG25" si="612">AE25+AP25+BA25</f>
        <v>6795</v>
      </c>
      <c r="FH25" s="147">
        <f t="shared" ref="FH25" si="613">AF25+AQ25+BB25</f>
        <v>8154</v>
      </c>
      <c r="FI25" s="147">
        <f t="shared" ref="FI25" si="614">C25+V25+AG25+AR25</f>
        <v>3663</v>
      </c>
      <c r="FJ25" s="147">
        <f t="shared" ref="FJ25" si="615">D25+W25+AH25+AS25</f>
        <v>732.6</v>
      </c>
      <c r="FK25" s="147">
        <f t="shared" ref="FK25" si="616">I25+X25+AI25+AT25</f>
        <v>915.75</v>
      </c>
      <c r="FL25" s="147">
        <f t="shared" ref="FL25" si="617">N25+Y25+AJ25+AU25</f>
        <v>1036.8</v>
      </c>
      <c r="FM25" s="147">
        <f t="shared" ref="FM25" si="618">O25+Z25+AK25+AV25</f>
        <v>2747.25</v>
      </c>
      <c r="FN25" s="147">
        <f t="shared" ref="FN25" si="619">P25+AA25+AL25+AW25</f>
        <v>5494.5</v>
      </c>
      <c r="FO25" s="147">
        <f t="shared" ref="FO25" si="620">Q25+AB25+AM25+AX25</f>
        <v>7326</v>
      </c>
      <c r="FP25" s="147">
        <f t="shared" ref="FP25" si="621">R25+AC25+AN25+AY25</f>
        <v>10989</v>
      </c>
      <c r="FQ25" s="147">
        <f t="shared" ref="FQ25" si="622">S25+AD25+AO25+AZ25</f>
        <v>14652</v>
      </c>
      <c r="FR25" s="147">
        <f t="shared" ref="FR25" si="623">T25+AE25+AP25+BA25</f>
        <v>18315</v>
      </c>
      <c r="FS25" s="147">
        <f t="shared" ref="FS25" si="624">U25+AF25+AQ25+BB25</f>
        <v>21978</v>
      </c>
      <c r="FT25" s="122" t="str">
        <f>IF(ISERROR(VLOOKUP($B25,ibope,3,FALSE)),"0",VLOOKUP($B25,ibope,3,FALSE))</f>
        <v>0</v>
      </c>
      <c r="FU25" s="122" t="str">
        <f t="shared" si="126"/>
        <v>0</v>
      </c>
      <c r="FV25" s="122" t="str">
        <f t="shared" si="127"/>
        <v>0</v>
      </c>
      <c r="FW25" s="122" t="str">
        <f t="shared" si="128"/>
        <v>0</v>
      </c>
      <c r="FX25" s="122">
        <f t="shared" ref="FX25" si="625">IF(ISERROR(FT25+FU25),"",FT25+FU25)</f>
        <v>0</v>
      </c>
      <c r="FY25" s="122">
        <f t="shared" ref="FY25" si="626">IF(ISERROR(FT25+FV25),"",FT25+FV25)</f>
        <v>0</v>
      </c>
      <c r="FZ25" s="122">
        <f t="shared" ref="FZ25" si="627">IF(ISERROR(FT25+FW25),"",FT25+FW25)</f>
        <v>0</v>
      </c>
      <c r="GA25" s="122">
        <f t="shared" ref="GA25" si="628">IF(ISERROR(FU25+FV25),"",FU25+FV25)</f>
        <v>0</v>
      </c>
      <c r="GB25" s="122">
        <f t="shared" ref="GB25" si="629">IF(ISERROR(FU25+FW25),"",FU25+FW25)</f>
        <v>0</v>
      </c>
      <c r="GC25" s="122">
        <f t="shared" ref="GC25" si="630">IF(ISERROR(FV25+FW25),"",FV25+FW25)</f>
        <v>0</v>
      </c>
      <c r="GD25" s="122">
        <f t="shared" ref="GD25" si="631">IF(ISERROR(FT25+FV25+FW25),"",FT25+FV25+FW25)</f>
        <v>0</v>
      </c>
      <c r="GE25" s="122">
        <f t="shared" ref="GE25" si="632">IF(ISERROR(FT25+FV25+FU25),"",FT25+FV25+FU25)</f>
        <v>0</v>
      </c>
      <c r="GF25" s="122">
        <f t="shared" ref="GF25" si="633">IF(ISERROR(FT25+FU25+FW25),"",FT25+FU25+FW25)</f>
        <v>0</v>
      </c>
      <c r="GG25" s="122">
        <f t="shared" ref="GG25" si="634">IF(ISERROR(FV25+FW25+FU25),"",FV25+FW25+FU25)</f>
        <v>0</v>
      </c>
      <c r="GH25" s="122">
        <f t="shared" ref="GH25" si="635">SUM(FT25:FW25)</f>
        <v>0</v>
      </c>
      <c r="GI25" s="124" t="str">
        <f t="shared" si="129"/>
        <v>0</v>
      </c>
      <c r="GJ25" s="124" t="str">
        <f t="shared" si="130"/>
        <v>0</v>
      </c>
      <c r="GK25" s="124" t="str">
        <f t="shared" si="131"/>
        <v>0</v>
      </c>
      <c r="GL25" s="124" t="str">
        <f t="shared" si="132"/>
        <v>0</v>
      </c>
      <c r="GM25" s="125">
        <f t="shared" ref="GM25" si="636">IF(ISERROR(GI25+GJ25),"",GI25+GJ25)</f>
        <v>0</v>
      </c>
      <c r="GN25" s="125">
        <f t="shared" ref="GN25" si="637">IF(ISERROR(GI25+GK25),"",GI25+GK25)</f>
        <v>0</v>
      </c>
      <c r="GO25" s="125">
        <f t="shared" ref="GO25" si="638">IF(ISERROR(GI25+GL25),"",GI25+GL25)</f>
        <v>0</v>
      </c>
      <c r="GP25" s="125">
        <f t="shared" ref="GP25" si="639">IF(ISERROR(GJ25+GK25),"",GJ25+GK25)</f>
        <v>0</v>
      </c>
      <c r="GQ25" s="125">
        <f t="shared" ref="GQ25" si="640">IF(ISERROR(GJ25+GL25),"",GJ25+GL25)</f>
        <v>0</v>
      </c>
      <c r="GR25" s="125">
        <f t="shared" ref="GR25" si="641">IF(ISERROR(GK25+GL25),"",GK25+GL25)</f>
        <v>0</v>
      </c>
      <c r="GS25" s="125">
        <f t="shared" ref="GS25" si="642">IF(ISERROR(GI25+GK25+GL25),"",GI25+GK25+GL25)</f>
        <v>0</v>
      </c>
      <c r="GT25" s="125">
        <f t="shared" ref="GT25" si="643">IF(ISERROR(GI25+GK25+GJ25),"",GI25+GK25+GJ25)</f>
        <v>0</v>
      </c>
      <c r="GU25" s="125">
        <f t="shared" ref="GU25" si="644">IF(ISERROR(GI25+GJ25+GL25),"",GI25+GJ25+GL25)</f>
        <v>0</v>
      </c>
      <c r="GV25" s="125">
        <f t="shared" ref="GV25" si="645">IF(ISERROR(GK25+GL25+GJ25),"",GK25+GL25+GJ25)</f>
        <v>0</v>
      </c>
      <c r="GW25" s="125">
        <f t="shared" ref="GW25" si="646">SUM(GI25:GL25)</f>
        <v>0</v>
      </c>
      <c r="GX25" s="145"/>
      <c r="GY25" s="145"/>
      <c r="GZ25" s="145">
        <v>1</v>
      </c>
      <c r="HA25" s="145"/>
      <c r="HB25" s="145"/>
      <c r="HC25" s="145"/>
      <c r="HD25" s="145"/>
      <c r="HF25" s="37"/>
      <c r="HG25" s="37"/>
    </row>
    <row r="26" spans="1:217" x14ac:dyDescent="0.2">
      <c r="A26" s="287" t="s">
        <v>117</v>
      </c>
      <c r="B26" s="288" t="s">
        <v>180</v>
      </c>
      <c r="C26" s="368">
        <v>1146</v>
      </c>
      <c r="D26" s="167">
        <f t="shared" si="133"/>
        <v>229.20000000000002</v>
      </c>
      <c r="E26" s="167">
        <f t="shared" si="134"/>
        <v>286.5</v>
      </c>
      <c r="F26" s="167">
        <f t="shared" si="135"/>
        <v>429.75</v>
      </c>
      <c r="G26" s="167">
        <f t="shared" si="136"/>
        <v>229.20000000000002</v>
      </c>
      <c r="H26" s="167">
        <f t="shared" si="137"/>
        <v>286.5</v>
      </c>
      <c r="I26" s="167">
        <f t="shared" si="138"/>
        <v>286.5</v>
      </c>
      <c r="J26" s="167">
        <f t="shared" si="139"/>
        <v>286.5</v>
      </c>
      <c r="K26" s="167">
        <f t="shared" si="140"/>
        <v>429.75</v>
      </c>
      <c r="L26" s="167">
        <f t="shared" si="141"/>
        <v>229.20000000000002</v>
      </c>
      <c r="M26" s="167">
        <f t="shared" si="142"/>
        <v>286.5</v>
      </c>
      <c r="N26" s="147">
        <f t="shared" si="143"/>
        <v>515.70000000000005</v>
      </c>
      <c r="O26" s="94">
        <f>C26*0.75</f>
        <v>859.5</v>
      </c>
      <c r="P26" s="94">
        <f t="shared" si="145"/>
        <v>1719</v>
      </c>
      <c r="Q26" s="94">
        <f t="shared" si="146"/>
        <v>2292</v>
      </c>
      <c r="R26" s="94">
        <f t="shared" si="147"/>
        <v>3438</v>
      </c>
      <c r="S26" s="94">
        <f t="shared" si="148"/>
        <v>4584</v>
      </c>
      <c r="T26" s="94">
        <f t="shared" si="149"/>
        <v>5730</v>
      </c>
      <c r="U26" s="94">
        <f t="shared" si="150"/>
        <v>6876</v>
      </c>
      <c r="V26" s="200">
        <v>851</v>
      </c>
      <c r="W26" s="93">
        <f>V26*0.2</f>
        <v>170.20000000000002</v>
      </c>
      <c r="X26" s="93">
        <f>V26*0.25</f>
        <v>212.75</v>
      </c>
      <c r="Y26" s="147"/>
      <c r="Z26" s="94">
        <f>V26*0.75</f>
        <v>638.25</v>
      </c>
      <c r="AA26" s="94">
        <f>V26*1.5</f>
        <v>1276.5</v>
      </c>
      <c r="AB26" s="94">
        <f>V26*2</f>
        <v>1702</v>
      </c>
      <c r="AC26" s="94">
        <f>V26*3</f>
        <v>2553</v>
      </c>
      <c r="AD26" s="94">
        <f>V26*4</f>
        <v>3404</v>
      </c>
      <c r="AE26" s="94">
        <f>V26*5</f>
        <v>4255</v>
      </c>
      <c r="AF26" s="94">
        <f>V26*6</f>
        <v>5106</v>
      </c>
      <c r="AG26" s="200">
        <v>784</v>
      </c>
      <c r="AH26" s="93">
        <f>AG26*0.2</f>
        <v>156.80000000000001</v>
      </c>
      <c r="AI26" s="93">
        <f>AG26*0.25</f>
        <v>196</v>
      </c>
      <c r="AJ26" s="147"/>
      <c r="AK26" s="94">
        <f>AG26*0.75</f>
        <v>588</v>
      </c>
      <c r="AL26" s="94">
        <f>AG26*1.5</f>
        <v>1176</v>
      </c>
      <c r="AM26" s="94">
        <f>AG26*2</f>
        <v>1568</v>
      </c>
      <c r="AN26" s="94">
        <f>AG26*3</f>
        <v>2352</v>
      </c>
      <c r="AO26" s="94">
        <f>AG26*4</f>
        <v>3136</v>
      </c>
      <c r="AP26" s="94">
        <f>AG26*5</f>
        <v>3920</v>
      </c>
      <c r="AQ26" s="94">
        <f>AG26*6</f>
        <v>4704</v>
      </c>
      <c r="AR26" s="200">
        <v>655</v>
      </c>
      <c r="AS26" s="93">
        <f>AR26*0.2</f>
        <v>131</v>
      </c>
      <c r="AT26" s="93">
        <f>AR26*0.25</f>
        <v>163.75</v>
      </c>
      <c r="AU26" s="147"/>
      <c r="AV26" s="94">
        <f>AR26*0.75</f>
        <v>491.25</v>
      </c>
      <c r="AW26" s="94">
        <f>AR26*1.5</f>
        <v>982.5</v>
      </c>
      <c r="AX26" s="94">
        <f>AR26*2</f>
        <v>1310</v>
      </c>
      <c r="AY26" s="94">
        <f>AR26*3</f>
        <v>1965</v>
      </c>
      <c r="AZ26" s="94">
        <f>AR26*4</f>
        <v>2620</v>
      </c>
      <c r="BA26" s="94">
        <f>AR26*5</f>
        <v>3275</v>
      </c>
      <c r="BB26" s="94">
        <f>AR26*6</f>
        <v>3930</v>
      </c>
      <c r="BC26" s="147">
        <f t="shared" si="345"/>
        <v>1997</v>
      </c>
      <c r="BD26" s="147">
        <f t="shared" si="346"/>
        <v>399.40000000000003</v>
      </c>
      <c r="BE26" s="147">
        <f t="shared" si="347"/>
        <v>499.25</v>
      </c>
      <c r="BF26" s="147">
        <f t="shared" si="348"/>
        <v>515.70000000000005</v>
      </c>
      <c r="BG26" s="147">
        <f t="shared" si="349"/>
        <v>1497.75</v>
      </c>
      <c r="BH26" s="147">
        <f t="shared" si="350"/>
        <v>2995.5</v>
      </c>
      <c r="BI26" s="147">
        <f t="shared" si="351"/>
        <v>3994</v>
      </c>
      <c r="BJ26" s="147">
        <f t="shared" si="352"/>
        <v>5991</v>
      </c>
      <c r="BK26" s="147">
        <f t="shared" si="353"/>
        <v>7988</v>
      </c>
      <c r="BL26" s="147">
        <f t="shared" si="354"/>
        <v>9985</v>
      </c>
      <c r="BM26" s="147">
        <f t="shared" si="355"/>
        <v>11982</v>
      </c>
      <c r="BN26" s="147">
        <f t="shared" si="356"/>
        <v>1930</v>
      </c>
      <c r="BO26" s="147">
        <f t="shared" si="357"/>
        <v>386</v>
      </c>
      <c r="BP26" s="147">
        <f t="shared" si="358"/>
        <v>482.5</v>
      </c>
      <c r="BQ26" s="147">
        <f t="shared" si="359"/>
        <v>515.70000000000005</v>
      </c>
      <c r="BR26" s="147">
        <f t="shared" si="360"/>
        <v>1447.5</v>
      </c>
      <c r="BS26" s="147">
        <f t="shared" si="361"/>
        <v>2895</v>
      </c>
      <c r="BT26" s="147">
        <f t="shared" si="362"/>
        <v>3860</v>
      </c>
      <c r="BU26" s="147">
        <f t="shared" si="363"/>
        <v>5790</v>
      </c>
      <c r="BV26" s="147">
        <f t="shared" si="364"/>
        <v>7720</v>
      </c>
      <c r="BW26" s="147">
        <f t="shared" si="365"/>
        <v>9650</v>
      </c>
      <c r="BX26" s="147">
        <f t="shared" si="366"/>
        <v>11580</v>
      </c>
      <c r="BY26" s="147">
        <f t="shared" si="367"/>
        <v>1801</v>
      </c>
      <c r="BZ26" s="147">
        <f t="shared" si="368"/>
        <v>360.20000000000005</v>
      </c>
      <c r="CA26" s="147">
        <f t="shared" si="369"/>
        <v>450.25</v>
      </c>
      <c r="CB26" s="147">
        <f t="shared" si="370"/>
        <v>515.70000000000005</v>
      </c>
      <c r="CC26" s="147">
        <f t="shared" si="371"/>
        <v>1350.75</v>
      </c>
      <c r="CD26" s="147">
        <f t="shared" si="372"/>
        <v>2701.5</v>
      </c>
      <c r="CE26" s="147">
        <f t="shared" si="373"/>
        <v>3602</v>
      </c>
      <c r="CF26" s="147">
        <f t="shared" si="374"/>
        <v>5403</v>
      </c>
      <c r="CG26" s="147">
        <f t="shared" si="375"/>
        <v>7204</v>
      </c>
      <c r="CH26" s="147">
        <f t="shared" si="376"/>
        <v>9005</v>
      </c>
      <c r="CI26" s="147">
        <f t="shared" si="377"/>
        <v>10806</v>
      </c>
      <c r="CJ26" s="147">
        <f t="shared" si="378"/>
        <v>1635</v>
      </c>
      <c r="CK26" s="147">
        <f t="shared" si="379"/>
        <v>327</v>
      </c>
      <c r="CL26" s="147">
        <f t="shared" si="380"/>
        <v>408.75</v>
      </c>
      <c r="CM26" s="147">
        <f t="shared" si="381"/>
        <v>0</v>
      </c>
      <c r="CN26" s="147">
        <f t="shared" si="382"/>
        <v>1226.25</v>
      </c>
      <c r="CO26" s="147">
        <f t="shared" si="383"/>
        <v>2452.5</v>
      </c>
      <c r="CP26" s="147">
        <f t="shared" si="384"/>
        <v>3270</v>
      </c>
      <c r="CQ26" s="147">
        <f t="shared" si="385"/>
        <v>4905</v>
      </c>
      <c r="CR26" s="147">
        <f t="shared" si="386"/>
        <v>6540</v>
      </c>
      <c r="CS26" s="147">
        <f t="shared" si="387"/>
        <v>8175</v>
      </c>
      <c r="CT26" s="147">
        <f t="shared" si="388"/>
        <v>9810</v>
      </c>
      <c r="CU26" s="147">
        <f t="shared" si="389"/>
        <v>1506</v>
      </c>
      <c r="CV26" s="147">
        <f t="shared" si="390"/>
        <v>301.20000000000005</v>
      </c>
      <c r="CW26" s="147">
        <f t="shared" si="391"/>
        <v>376.5</v>
      </c>
      <c r="CX26" s="147">
        <f t="shared" si="392"/>
        <v>0</v>
      </c>
      <c r="CY26" s="147">
        <f t="shared" si="393"/>
        <v>1129.5</v>
      </c>
      <c r="CZ26" s="147">
        <f t="shared" si="394"/>
        <v>2259</v>
      </c>
      <c r="DA26" s="147">
        <f t="shared" si="395"/>
        <v>3012</v>
      </c>
      <c r="DB26" s="147">
        <f t="shared" si="396"/>
        <v>4518</v>
      </c>
      <c r="DC26" s="147">
        <f t="shared" si="397"/>
        <v>6024</v>
      </c>
      <c r="DD26" s="147">
        <f t="shared" si="398"/>
        <v>7530</v>
      </c>
      <c r="DE26" s="147">
        <f t="shared" si="399"/>
        <v>9036</v>
      </c>
      <c r="DF26" s="147">
        <f t="shared" si="400"/>
        <v>1439</v>
      </c>
      <c r="DG26" s="147">
        <f t="shared" si="401"/>
        <v>287.8</v>
      </c>
      <c r="DH26" s="147">
        <f t="shared" si="402"/>
        <v>359.75</v>
      </c>
      <c r="DI26" s="147">
        <f t="shared" si="403"/>
        <v>0</v>
      </c>
      <c r="DJ26" s="147">
        <f t="shared" si="404"/>
        <v>1079.25</v>
      </c>
      <c r="DK26" s="147">
        <f t="shared" si="405"/>
        <v>2158.5</v>
      </c>
      <c r="DL26" s="147">
        <f t="shared" si="406"/>
        <v>2878</v>
      </c>
      <c r="DM26" s="147">
        <f t="shared" si="407"/>
        <v>4317</v>
      </c>
      <c r="DN26" s="147">
        <f t="shared" si="408"/>
        <v>5756</v>
      </c>
      <c r="DO26" s="147">
        <f t="shared" si="409"/>
        <v>7195</v>
      </c>
      <c r="DP26" s="147">
        <f t="shared" si="410"/>
        <v>8634</v>
      </c>
      <c r="DQ26" s="147">
        <f t="shared" si="411"/>
        <v>2585</v>
      </c>
      <c r="DR26" s="147">
        <f t="shared" si="412"/>
        <v>517</v>
      </c>
      <c r="DS26" s="147">
        <f t="shared" si="413"/>
        <v>646.25</v>
      </c>
      <c r="DT26" s="147">
        <f t="shared" si="414"/>
        <v>515.70000000000005</v>
      </c>
      <c r="DU26" s="147">
        <f t="shared" si="415"/>
        <v>1938.75</v>
      </c>
      <c r="DV26" s="147">
        <f t="shared" si="416"/>
        <v>3877.5</v>
      </c>
      <c r="DW26" s="147">
        <f t="shared" si="417"/>
        <v>5170</v>
      </c>
      <c r="DX26" s="147">
        <f t="shared" si="418"/>
        <v>7755</v>
      </c>
      <c r="DY26" s="147">
        <f t="shared" si="419"/>
        <v>10340</v>
      </c>
      <c r="DZ26" s="147">
        <f t="shared" si="420"/>
        <v>12925</v>
      </c>
      <c r="EA26" s="147">
        <f t="shared" si="421"/>
        <v>15510</v>
      </c>
      <c r="EB26" s="147">
        <f t="shared" si="422"/>
        <v>2781</v>
      </c>
      <c r="EC26" s="147">
        <f t="shared" si="423"/>
        <v>556.20000000000005</v>
      </c>
      <c r="ED26" s="147">
        <f t="shared" si="424"/>
        <v>695.25</v>
      </c>
      <c r="EE26" s="147">
        <f t="shared" si="425"/>
        <v>515.70000000000005</v>
      </c>
      <c r="EF26" s="147">
        <f t="shared" si="426"/>
        <v>2085.75</v>
      </c>
      <c r="EG26" s="147">
        <f t="shared" si="427"/>
        <v>4171.5</v>
      </c>
      <c r="EH26" s="147">
        <f t="shared" si="428"/>
        <v>5562</v>
      </c>
      <c r="EI26" s="147">
        <f t="shared" si="429"/>
        <v>8343</v>
      </c>
      <c r="EJ26" s="147">
        <f t="shared" si="430"/>
        <v>11124</v>
      </c>
      <c r="EK26" s="147">
        <f t="shared" si="431"/>
        <v>13905</v>
      </c>
      <c r="EL26" s="147">
        <f t="shared" si="432"/>
        <v>16686</v>
      </c>
      <c r="EM26" s="147">
        <f t="shared" si="433"/>
        <v>2652</v>
      </c>
      <c r="EN26" s="147">
        <f t="shared" si="434"/>
        <v>530.40000000000009</v>
      </c>
      <c r="EO26" s="147">
        <f t="shared" si="435"/>
        <v>663</v>
      </c>
      <c r="EP26" s="147">
        <f t="shared" si="436"/>
        <v>515.70000000000005</v>
      </c>
      <c r="EQ26" s="147">
        <f t="shared" si="437"/>
        <v>1989</v>
      </c>
      <c r="ER26" s="147">
        <f t="shared" si="438"/>
        <v>3978</v>
      </c>
      <c r="ES26" s="147">
        <f t="shared" si="439"/>
        <v>5304</v>
      </c>
      <c r="ET26" s="147">
        <f t="shared" si="440"/>
        <v>7956</v>
      </c>
      <c r="EU26" s="147">
        <f t="shared" si="441"/>
        <v>10608</v>
      </c>
      <c r="EV26" s="147">
        <f t="shared" si="442"/>
        <v>13260</v>
      </c>
      <c r="EW26" s="147">
        <f t="shared" si="443"/>
        <v>15912</v>
      </c>
      <c r="EX26" s="147">
        <f t="shared" si="444"/>
        <v>2290</v>
      </c>
      <c r="EY26" s="147">
        <f t="shared" si="445"/>
        <v>458</v>
      </c>
      <c r="EZ26" s="147">
        <f t="shared" si="446"/>
        <v>572.5</v>
      </c>
      <c r="FA26" s="147">
        <f t="shared" si="447"/>
        <v>0</v>
      </c>
      <c r="FB26" s="147">
        <f t="shared" si="448"/>
        <v>1717.5</v>
      </c>
      <c r="FC26" s="147">
        <f t="shared" si="449"/>
        <v>3435</v>
      </c>
      <c r="FD26" s="147">
        <f t="shared" si="450"/>
        <v>4580</v>
      </c>
      <c r="FE26" s="147">
        <f t="shared" si="451"/>
        <v>6870</v>
      </c>
      <c r="FF26" s="147">
        <f t="shared" si="452"/>
        <v>9160</v>
      </c>
      <c r="FG26" s="147">
        <f t="shared" si="453"/>
        <v>11450</v>
      </c>
      <c r="FH26" s="147">
        <f t="shared" si="454"/>
        <v>13740</v>
      </c>
      <c r="FI26" s="147">
        <f t="shared" si="455"/>
        <v>3436</v>
      </c>
      <c r="FJ26" s="147">
        <f t="shared" si="456"/>
        <v>687.2</v>
      </c>
      <c r="FK26" s="147">
        <f t="shared" si="457"/>
        <v>859</v>
      </c>
      <c r="FL26" s="147">
        <f t="shared" si="458"/>
        <v>515.70000000000005</v>
      </c>
      <c r="FM26" s="147">
        <f t="shared" si="459"/>
        <v>2577</v>
      </c>
      <c r="FN26" s="147">
        <f t="shared" si="460"/>
        <v>5154</v>
      </c>
      <c r="FO26" s="147">
        <f t="shared" si="461"/>
        <v>6872</v>
      </c>
      <c r="FP26" s="147">
        <f t="shared" si="462"/>
        <v>10308</v>
      </c>
      <c r="FQ26" s="147">
        <f t="shared" si="463"/>
        <v>13744</v>
      </c>
      <c r="FR26" s="147">
        <f t="shared" si="464"/>
        <v>17180</v>
      </c>
      <c r="FS26" s="147">
        <f t="shared" si="465"/>
        <v>20616</v>
      </c>
      <c r="FT26" s="122">
        <f t="shared" ref="FT26:FT89" si="647">IF(ISERROR(VLOOKUP($B26,ibope,3,FALSE)),"0",VLOOKUP($B26,ibope,3,FALSE))</f>
        <v>28.34</v>
      </c>
      <c r="FU26" s="122" t="str">
        <f t="shared" ref="FU26:FU89" si="648">IF(ISERROR(VLOOKUP($B26,ibope,5,FALSE)),"0",VLOOKUP($B26,ibope,5,FALSE))</f>
        <v/>
      </c>
      <c r="FV26" s="122" t="str">
        <f t="shared" ref="FV26:FV89" si="649">IF(ISERROR(VLOOKUP($B26,ibope,7,FALSE)),"0",VLOOKUP($B26,ibope,7,FALSE))</f>
        <v/>
      </c>
      <c r="FW26" s="122" t="str">
        <f t="shared" ref="FW26:FW89" si="650">IF(ISERROR(VLOOKUP($B26,ibope,9,FALSE)),"0",VLOOKUP($B26,ibope,9,FALSE))</f>
        <v/>
      </c>
      <c r="FX26" s="122" t="str">
        <f>IF(ISERROR(FT26+FU26),"",FT26+FU26)</f>
        <v/>
      </c>
      <c r="FY26" s="122" t="str">
        <f>IF(ISERROR(FT26+FV26),"",FT26+FV26)</f>
        <v/>
      </c>
      <c r="FZ26" s="122" t="str">
        <f>IF(ISERROR(FT26+FW26),"",FT26+FW26)</f>
        <v/>
      </c>
      <c r="GA26" s="122" t="str">
        <f>IF(ISERROR(FU26+FV26),"",FU26+FV26)</f>
        <v/>
      </c>
      <c r="GB26" s="122" t="str">
        <f>IF(ISERROR(FU26+FW26),"",FU26+FW26)</f>
        <v/>
      </c>
      <c r="GC26" s="122" t="str">
        <f>IF(ISERROR(FV26+FW26),"",FV26+FW26)</f>
        <v/>
      </c>
      <c r="GD26" s="122" t="str">
        <f>IF(ISERROR(FT26+FV26+FW26),"",FT26+FV26+FW26)</f>
        <v/>
      </c>
      <c r="GE26" s="122" t="str">
        <f>IF(ISERROR(FT26+FV26+FU26),"",FT26+FV26+FU26)</f>
        <v/>
      </c>
      <c r="GF26" s="122" t="str">
        <f>IF(ISERROR(FT26+FU26+FW26),"",FT26+FU26+FW26)</f>
        <v/>
      </c>
      <c r="GG26" s="122" t="str">
        <f>IF(ISERROR(FV26+FW26+FU26),"",FV26+FW26+FU26)</f>
        <v/>
      </c>
      <c r="GH26" s="122">
        <f>SUM(FT26:FW26)</f>
        <v>28.34</v>
      </c>
      <c r="GI26" s="124">
        <f t="shared" ref="GI26:GI89" si="651">IF(ISERROR(VLOOKUP($B26,ibope,4,FALSE)),"0",VLOOKUP($B26,ibope,4,FALSE))</f>
        <v>324578.28350000002</v>
      </c>
      <c r="GJ26" s="124" t="str">
        <f t="shared" ref="GJ26:GJ65" si="652">IF(ISERROR(VLOOKUP($B26,ibope,6,FALSE)),"0",VLOOKUP($B26,ibope,6,FALSE))</f>
        <v/>
      </c>
      <c r="GK26" s="124" t="str">
        <f t="shared" ref="GK26:GK65" si="653">IF(ISERROR(VLOOKUP($B26,ibope,8,FALSE)),"0",VLOOKUP($B26,ibope,8,FALSE))</f>
        <v/>
      </c>
      <c r="GL26" s="124" t="str">
        <f t="shared" ref="GL26:GL65" si="654">IF(ISERROR(VLOOKUP($B26,ibope,10,FALSE)),"0",VLOOKUP($B26,ibope,10,FALSE))</f>
        <v/>
      </c>
      <c r="GM26" s="125" t="str">
        <f>IF(ISERROR(GI26+GJ26),"",GI26+GJ26)</f>
        <v/>
      </c>
      <c r="GN26" s="125" t="str">
        <f>IF(ISERROR(GI26+GK26),"",GI26+GK26)</f>
        <v/>
      </c>
      <c r="GO26" s="125" t="str">
        <f>IF(ISERROR(GI26+GL26),"",GI26+GL26)</f>
        <v/>
      </c>
      <c r="GP26" s="125" t="str">
        <f>IF(ISERROR(GJ26+GK26),"",GJ26+GK26)</f>
        <v/>
      </c>
      <c r="GQ26" s="125" t="str">
        <f>IF(ISERROR(GJ26+GL26),"",GJ26+GL26)</f>
        <v/>
      </c>
      <c r="GR26" s="125" t="str">
        <f>IF(ISERROR(GK26+GL26),"",GK26+GL26)</f>
        <v/>
      </c>
      <c r="GS26" s="125" t="str">
        <f>IF(ISERROR(GI26+GK26+GL26),"",GI26+GK26+GL26)</f>
        <v/>
      </c>
      <c r="GT26" s="125" t="str">
        <f>IF(ISERROR(GI26+GK26+GJ26),"",GI26+GK26+GJ26)</f>
        <v/>
      </c>
      <c r="GU26" s="125" t="str">
        <f>IF(ISERROR(GI26+GJ26+GL26),"",GI26+GJ26+GL26)</f>
        <v/>
      </c>
      <c r="GV26" s="125" t="str">
        <f>IF(ISERROR(GK26+GL26+GJ26),"",GK26+GL26+GJ26)</f>
        <v/>
      </c>
      <c r="GW26" s="125">
        <f>SUM(GI26:GL26)</f>
        <v>324578.28350000002</v>
      </c>
      <c r="GX26" s="145"/>
      <c r="GY26" s="145"/>
      <c r="GZ26" s="145"/>
      <c r="HA26" s="145">
        <v>1</v>
      </c>
      <c r="HB26" s="145"/>
      <c r="HC26" s="145"/>
      <c r="HD26" s="145"/>
      <c r="HF26" s="37"/>
      <c r="HG26" s="37"/>
      <c r="HH26" s="37"/>
      <c r="HI26" s="37"/>
    </row>
    <row r="27" spans="1:217" x14ac:dyDescent="0.2">
      <c r="A27" s="287" t="s">
        <v>249</v>
      </c>
      <c r="B27" s="288" t="s">
        <v>377</v>
      </c>
      <c r="C27" s="369">
        <v>2545</v>
      </c>
      <c r="D27" s="167">
        <f t="shared" si="133"/>
        <v>509</v>
      </c>
      <c r="E27" s="167">
        <f t="shared" si="134"/>
        <v>636.25</v>
      </c>
      <c r="F27" s="167">
        <f t="shared" si="135"/>
        <v>954.375</v>
      </c>
      <c r="G27" s="167">
        <f t="shared" si="136"/>
        <v>509</v>
      </c>
      <c r="H27" s="167">
        <f t="shared" si="137"/>
        <v>636.25</v>
      </c>
      <c r="I27" s="167">
        <f t="shared" si="138"/>
        <v>636.25</v>
      </c>
      <c r="J27" s="167">
        <f t="shared" si="139"/>
        <v>636.25</v>
      </c>
      <c r="K27" s="167">
        <f t="shared" si="140"/>
        <v>954.375</v>
      </c>
      <c r="L27" s="167">
        <f t="shared" si="141"/>
        <v>509</v>
      </c>
      <c r="M27" s="167">
        <f t="shared" si="142"/>
        <v>636.25</v>
      </c>
      <c r="N27" s="147">
        <f t="shared" si="143"/>
        <v>1145.25</v>
      </c>
      <c r="O27" s="94">
        <f>C27*0.75</f>
        <v>1908.75</v>
      </c>
      <c r="P27" s="94">
        <f t="shared" si="145"/>
        <v>3817.5</v>
      </c>
      <c r="Q27" s="94">
        <f t="shared" si="146"/>
        <v>5090</v>
      </c>
      <c r="R27" s="94">
        <f t="shared" si="147"/>
        <v>7635</v>
      </c>
      <c r="S27" s="94">
        <f t="shared" si="148"/>
        <v>10180</v>
      </c>
      <c r="T27" s="94">
        <f t="shared" si="149"/>
        <v>12725</v>
      </c>
      <c r="U27" s="94">
        <f t="shared" si="150"/>
        <v>15270</v>
      </c>
      <c r="V27" s="200">
        <v>534</v>
      </c>
      <c r="W27" s="93">
        <f t="shared" si="297"/>
        <v>106.80000000000001</v>
      </c>
      <c r="X27" s="93">
        <f t="shared" si="298"/>
        <v>133.5</v>
      </c>
      <c r="Y27" s="147"/>
      <c r="Z27" s="94">
        <f t="shared" si="467"/>
        <v>400.5</v>
      </c>
      <c r="AA27" s="94">
        <f t="shared" si="300"/>
        <v>801</v>
      </c>
      <c r="AB27" s="94">
        <f t="shared" si="301"/>
        <v>1068</v>
      </c>
      <c r="AC27" s="94">
        <f t="shared" si="302"/>
        <v>1602</v>
      </c>
      <c r="AD27" s="94">
        <f t="shared" si="303"/>
        <v>2136</v>
      </c>
      <c r="AE27" s="94">
        <f t="shared" si="304"/>
        <v>2670</v>
      </c>
      <c r="AF27" s="94">
        <f t="shared" si="305"/>
        <v>3204</v>
      </c>
      <c r="AG27" s="200">
        <v>465</v>
      </c>
      <c r="AH27" s="93">
        <f t="shared" si="306"/>
        <v>93</v>
      </c>
      <c r="AI27" s="93">
        <f t="shared" si="307"/>
        <v>116.25</v>
      </c>
      <c r="AJ27" s="147"/>
      <c r="AK27" s="94">
        <f t="shared" si="468"/>
        <v>348.75</v>
      </c>
      <c r="AL27" s="94">
        <f t="shared" si="3"/>
        <v>697.5</v>
      </c>
      <c r="AM27" s="94">
        <f t="shared" si="4"/>
        <v>930</v>
      </c>
      <c r="AN27" s="94">
        <f t="shared" si="5"/>
        <v>1395</v>
      </c>
      <c r="AO27" s="94">
        <f t="shared" si="6"/>
        <v>1860</v>
      </c>
      <c r="AP27" s="94">
        <f t="shared" si="7"/>
        <v>2325</v>
      </c>
      <c r="AQ27" s="94">
        <f t="shared" si="8"/>
        <v>2790</v>
      </c>
      <c r="AR27" s="200">
        <v>357</v>
      </c>
      <c r="AS27" s="93">
        <f t="shared" si="309"/>
        <v>71.400000000000006</v>
      </c>
      <c r="AT27" s="93">
        <f t="shared" si="310"/>
        <v>89.25</v>
      </c>
      <c r="AU27" s="147"/>
      <c r="AV27" s="94">
        <f t="shared" si="469"/>
        <v>267.75</v>
      </c>
      <c r="AW27" s="94">
        <f t="shared" si="10"/>
        <v>535.5</v>
      </c>
      <c r="AX27" s="94">
        <f t="shared" si="11"/>
        <v>714</v>
      </c>
      <c r="AY27" s="94">
        <f t="shared" si="12"/>
        <v>1071</v>
      </c>
      <c r="AZ27" s="94">
        <f t="shared" si="13"/>
        <v>1428</v>
      </c>
      <c r="BA27" s="94">
        <f t="shared" si="14"/>
        <v>1785</v>
      </c>
      <c r="BB27" s="94">
        <f t="shared" si="15"/>
        <v>2142</v>
      </c>
      <c r="BC27" s="147">
        <f t="shared" si="345"/>
        <v>3079</v>
      </c>
      <c r="BD27" s="147">
        <f t="shared" si="346"/>
        <v>615.79999999999995</v>
      </c>
      <c r="BE27" s="147">
        <f t="shared" si="347"/>
        <v>769.75</v>
      </c>
      <c r="BF27" s="147">
        <f t="shared" si="348"/>
        <v>1145.25</v>
      </c>
      <c r="BG27" s="147">
        <f t="shared" si="349"/>
        <v>2309.25</v>
      </c>
      <c r="BH27" s="147">
        <f t="shared" si="350"/>
        <v>4618.5</v>
      </c>
      <c r="BI27" s="147">
        <f t="shared" si="351"/>
        <v>6158</v>
      </c>
      <c r="BJ27" s="147">
        <f t="shared" si="352"/>
        <v>9237</v>
      </c>
      <c r="BK27" s="147">
        <f t="shared" si="353"/>
        <v>12316</v>
      </c>
      <c r="BL27" s="147">
        <f t="shared" si="354"/>
        <v>15395</v>
      </c>
      <c r="BM27" s="147">
        <f t="shared" si="355"/>
        <v>18474</v>
      </c>
      <c r="BN27" s="147">
        <f t="shared" si="356"/>
        <v>3010</v>
      </c>
      <c r="BO27" s="147">
        <f t="shared" si="357"/>
        <v>602</v>
      </c>
      <c r="BP27" s="147">
        <f t="shared" si="358"/>
        <v>752.5</v>
      </c>
      <c r="BQ27" s="147">
        <f t="shared" si="359"/>
        <v>1145.25</v>
      </c>
      <c r="BR27" s="147">
        <f t="shared" si="360"/>
        <v>2257.5</v>
      </c>
      <c r="BS27" s="147">
        <f t="shared" si="361"/>
        <v>4515</v>
      </c>
      <c r="BT27" s="147">
        <f t="shared" si="362"/>
        <v>6020</v>
      </c>
      <c r="BU27" s="147">
        <f t="shared" si="363"/>
        <v>9030</v>
      </c>
      <c r="BV27" s="147">
        <f t="shared" si="364"/>
        <v>12040</v>
      </c>
      <c r="BW27" s="147">
        <f t="shared" si="365"/>
        <v>15050</v>
      </c>
      <c r="BX27" s="147">
        <f t="shared" si="366"/>
        <v>18060</v>
      </c>
      <c r="BY27" s="147">
        <f t="shared" si="367"/>
        <v>2902</v>
      </c>
      <c r="BZ27" s="147">
        <f t="shared" si="368"/>
        <v>580.4</v>
      </c>
      <c r="CA27" s="147">
        <f t="shared" si="369"/>
        <v>725.5</v>
      </c>
      <c r="CB27" s="147">
        <f t="shared" si="370"/>
        <v>1145.25</v>
      </c>
      <c r="CC27" s="147">
        <f t="shared" si="371"/>
        <v>2176.5</v>
      </c>
      <c r="CD27" s="147">
        <f t="shared" si="372"/>
        <v>4353</v>
      </c>
      <c r="CE27" s="147">
        <f t="shared" si="373"/>
        <v>5804</v>
      </c>
      <c r="CF27" s="147">
        <f t="shared" si="374"/>
        <v>8706</v>
      </c>
      <c r="CG27" s="147">
        <f t="shared" si="375"/>
        <v>11608</v>
      </c>
      <c r="CH27" s="147">
        <f t="shared" si="376"/>
        <v>14510</v>
      </c>
      <c r="CI27" s="147">
        <f t="shared" si="377"/>
        <v>17412</v>
      </c>
      <c r="CJ27" s="147">
        <f t="shared" si="378"/>
        <v>999</v>
      </c>
      <c r="CK27" s="147">
        <f t="shared" si="379"/>
        <v>199.8</v>
      </c>
      <c r="CL27" s="147">
        <f t="shared" si="380"/>
        <v>249.75</v>
      </c>
      <c r="CM27" s="147">
        <f t="shared" si="381"/>
        <v>0</v>
      </c>
      <c r="CN27" s="147">
        <f t="shared" si="382"/>
        <v>749.25</v>
      </c>
      <c r="CO27" s="147">
        <f t="shared" si="383"/>
        <v>1498.5</v>
      </c>
      <c r="CP27" s="147">
        <f t="shared" si="384"/>
        <v>1998</v>
      </c>
      <c r="CQ27" s="147">
        <f t="shared" si="385"/>
        <v>2997</v>
      </c>
      <c r="CR27" s="147">
        <f t="shared" si="386"/>
        <v>3996</v>
      </c>
      <c r="CS27" s="147">
        <f t="shared" si="387"/>
        <v>4995</v>
      </c>
      <c r="CT27" s="147">
        <f t="shared" si="388"/>
        <v>5994</v>
      </c>
      <c r="CU27" s="147">
        <f t="shared" si="389"/>
        <v>891</v>
      </c>
      <c r="CV27" s="147">
        <f t="shared" si="390"/>
        <v>178.20000000000002</v>
      </c>
      <c r="CW27" s="147">
        <f t="shared" si="391"/>
        <v>222.75</v>
      </c>
      <c r="CX27" s="147">
        <f t="shared" si="392"/>
        <v>0</v>
      </c>
      <c r="CY27" s="147">
        <f t="shared" si="393"/>
        <v>668.25</v>
      </c>
      <c r="CZ27" s="147">
        <f t="shared" si="394"/>
        <v>1336.5</v>
      </c>
      <c r="DA27" s="147">
        <f t="shared" si="395"/>
        <v>1782</v>
      </c>
      <c r="DB27" s="147">
        <f t="shared" si="396"/>
        <v>2673</v>
      </c>
      <c r="DC27" s="147">
        <f t="shared" si="397"/>
        <v>3564</v>
      </c>
      <c r="DD27" s="147">
        <f t="shared" si="398"/>
        <v>4455</v>
      </c>
      <c r="DE27" s="147">
        <f t="shared" si="399"/>
        <v>5346</v>
      </c>
      <c r="DF27" s="147">
        <f t="shared" si="400"/>
        <v>822</v>
      </c>
      <c r="DG27" s="147">
        <f t="shared" si="401"/>
        <v>164.4</v>
      </c>
      <c r="DH27" s="147">
        <f t="shared" si="402"/>
        <v>205.5</v>
      </c>
      <c r="DI27" s="147">
        <f t="shared" si="403"/>
        <v>0</v>
      </c>
      <c r="DJ27" s="147">
        <f t="shared" si="404"/>
        <v>616.5</v>
      </c>
      <c r="DK27" s="147">
        <f t="shared" si="405"/>
        <v>1233</v>
      </c>
      <c r="DL27" s="147">
        <f t="shared" si="406"/>
        <v>1644</v>
      </c>
      <c r="DM27" s="147">
        <f t="shared" si="407"/>
        <v>2466</v>
      </c>
      <c r="DN27" s="147">
        <f t="shared" si="408"/>
        <v>3288</v>
      </c>
      <c r="DO27" s="147">
        <f t="shared" si="409"/>
        <v>4110</v>
      </c>
      <c r="DP27" s="147">
        <f t="shared" si="410"/>
        <v>4932</v>
      </c>
      <c r="DQ27" s="147">
        <f t="shared" si="411"/>
        <v>3367</v>
      </c>
      <c r="DR27" s="147">
        <f t="shared" si="412"/>
        <v>673.4</v>
      </c>
      <c r="DS27" s="147">
        <f t="shared" si="413"/>
        <v>841.75</v>
      </c>
      <c r="DT27" s="147">
        <f t="shared" si="414"/>
        <v>1145.25</v>
      </c>
      <c r="DU27" s="147">
        <f t="shared" si="415"/>
        <v>2525.25</v>
      </c>
      <c r="DV27" s="147">
        <f t="shared" si="416"/>
        <v>5050.5</v>
      </c>
      <c r="DW27" s="147">
        <f t="shared" si="417"/>
        <v>6734</v>
      </c>
      <c r="DX27" s="147">
        <f t="shared" si="418"/>
        <v>10101</v>
      </c>
      <c r="DY27" s="147">
        <f t="shared" si="419"/>
        <v>13468</v>
      </c>
      <c r="DZ27" s="147">
        <f t="shared" si="420"/>
        <v>16835</v>
      </c>
      <c r="EA27" s="147">
        <f t="shared" si="421"/>
        <v>20202</v>
      </c>
      <c r="EB27" s="147">
        <f t="shared" si="422"/>
        <v>3544</v>
      </c>
      <c r="EC27" s="147">
        <f t="shared" si="423"/>
        <v>708.8</v>
      </c>
      <c r="ED27" s="147">
        <f t="shared" si="424"/>
        <v>886</v>
      </c>
      <c r="EE27" s="147">
        <f t="shared" si="425"/>
        <v>1145.25</v>
      </c>
      <c r="EF27" s="147">
        <f t="shared" si="426"/>
        <v>2658</v>
      </c>
      <c r="EG27" s="147">
        <f t="shared" si="427"/>
        <v>5316</v>
      </c>
      <c r="EH27" s="147">
        <f t="shared" si="428"/>
        <v>7088</v>
      </c>
      <c r="EI27" s="147">
        <f t="shared" si="429"/>
        <v>10632</v>
      </c>
      <c r="EJ27" s="147">
        <f t="shared" si="430"/>
        <v>14176</v>
      </c>
      <c r="EK27" s="147">
        <f t="shared" si="431"/>
        <v>17720</v>
      </c>
      <c r="EL27" s="147">
        <f t="shared" si="432"/>
        <v>21264</v>
      </c>
      <c r="EM27" s="147">
        <f t="shared" si="433"/>
        <v>3436</v>
      </c>
      <c r="EN27" s="147">
        <f t="shared" si="434"/>
        <v>687.19999999999993</v>
      </c>
      <c r="EO27" s="147">
        <f t="shared" si="435"/>
        <v>859</v>
      </c>
      <c r="EP27" s="147">
        <f t="shared" si="436"/>
        <v>1145.25</v>
      </c>
      <c r="EQ27" s="147">
        <f t="shared" si="437"/>
        <v>2577</v>
      </c>
      <c r="ER27" s="147">
        <f t="shared" si="438"/>
        <v>5154</v>
      </c>
      <c r="ES27" s="147">
        <f t="shared" si="439"/>
        <v>6872</v>
      </c>
      <c r="ET27" s="147">
        <f t="shared" si="440"/>
        <v>10308</v>
      </c>
      <c r="EU27" s="147">
        <f t="shared" si="441"/>
        <v>13744</v>
      </c>
      <c r="EV27" s="147">
        <f t="shared" si="442"/>
        <v>17180</v>
      </c>
      <c r="EW27" s="147">
        <f t="shared" si="443"/>
        <v>20616</v>
      </c>
      <c r="EX27" s="147">
        <f t="shared" si="444"/>
        <v>1356</v>
      </c>
      <c r="EY27" s="147">
        <f t="shared" si="445"/>
        <v>271.20000000000005</v>
      </c>
      <c r="EZ27" s="147">
        <f t="shared" si="446"/>
        <v>339</v>
      </c>
      <c r="FA27" s="147">
        <f t="shared" si="447"/>
        <v>0</v>
      </c>
      <c r="FB27" s="147">
        <f t="shared" si="448"/>
        <v>1017</v>
      </c>
      <c r="FC27" s="147">
        <f t="shared" si="449"/>
        <v>2034</v>
      </c>
      <c r="FD27" s="147">
        <f t="shared" si="450"/>
        <v>2712</v>
      </c>
      <c r="FE27" s="147">
        <f t="shared" si="451"/>
        <v>4068</v>
      </c>
      <c r="FF27" s="147">
        <f t="shared" si="452"/>
        <v>5424</v>
      </c>
      <c r="FG27" s="147">
        <f t="shared" si="453"/>
        <v>6780</v>
      </c>
      <c r="FH27" s="147">
        <f t="shared" si="454"/>
        <v>8136</v>
      </c>
      <c r="FI27" s="147">
        <f t="shared" si="455"/>
        <v>3901</v>
      </c>
      <c r="FJ27" s="147">
        <f t="shared" si="456"/>
        <v>780.19999999999993</v>
      </c>
      <c r="FK27" s="147">
        <f t="shared" si="457"/>
        <v>975.25</v>
      </c>
      <c r="FL27" s="147">
        <f t="shared" si="458"/>
        <v>1145.25</v>
      </c>
      <c r="FM27" s="147">
        <f t="shared" si="459"/>
        <v>2925.75</v>
      </c>
      <c r="FN27" s="147">
        <f t="shared" si="460"/>
        <v>5851.5</v>
      </c>
      <c r="FO27" s="147">
        <f t="shared" si="461"/>
        <v>7802</v>
      </c>
      <c r="FP27" s="147">
        <f t="shared" si="462"/>
        <v>11703</v>
      </c>
      <c r="FQ27" s="147">
        <f t="shared" si="463"/>
        <v>15604</v>
      </c>
      <c r="FR27" s="147">
        <f t="shared" si="464"/>
        <v>19505</v>
      </c>
      <c r="FS27" s="147">
        <f t="shared" si="465"/>
        <v>23406</v>
      </c>
      <c r="FT27" s="122">
        <f t="shared" si="647"/>
        <v>28.34</v>
      </c>
      <c r="FU27" s="122" t="str">
        <f t="shared" si="648"/>
        <v/>
      </c>
      <c r="FV27" s="122" t="str">
        <f t="shared" si="649"/>
        <v/>
      </c>
      <c r="FW27" s="122" t="str">
        <f t="shared" si="650"/>
        <v/>
      </c>
      <c r="FX27" s="122" t="str">
        <f t="shared" si="323"/>
        <v/>
      </c>
      <c r="FY27" s="122" t="str">
        <f t="shared" si="324"/>
        <v/>
      </c>
      <c r="FZ27" s="122" t="str">
        <f t="shared" si="325"/>
        <v/>
      </c>
      <c r="GA27" s="122" t="str">
        <f t="shared" si="326"/>
        <v/>
      </c>
      <c r="GB27" s="122" t="str">
        <f t="shared" si="327"/>
        <v/>
      </c>
      <c r="GC27" s="122" t="str">
        <f t="shared" si="328"/>
        <v/>
      </c>
      <c r="GD27" s="122" t="str">
        <f t="shared" si="329"/>
        <v/>
      </c>
      <c r="GE27" s="122" t="str">
        <f t="shared" si="330"/>
        <v/>
      </c>
      <c r="GF27" s="122" t="str">
        <f t="shared" si="331"/>
        <v/>
      </c>
      <c r="GG27" s="122" t="str">
        <f t="shared" si="332"/>
        <v/>
      </c>
      <c r="GH27" s="122">
        <f t="shared" si="333"/>
        <v>28.34</v>
      </c>
      <c r="GI27" s="124">
        <f t="shared" si="651"/>
        <v>324578.28350000002</v>
      </c>
      <c r="GJ27" s="124" t="str">
        <f t="shared" si="652"/>
        <v/>
      </c>
      <c r="GK27" s="124" t="str">
        <f t="shared" si="653"/>
        <v/>
      </c>
      <c r="GL27" s="124" t="str">
        <f t="shared" si="654"/>
        <v/>
      </c>
      <c r="GM27" s="125" t="str">
        <f t="shared" si="334"/>
        <v/>
      </c>
      <c r="GN27" s="125" t="str">
        <f t="shared" si="335"/>
        <v/>
      </c>
      <c r="GO27" s="125" t="str">
        <f t="shared" si="336"/>
        <v/>
      </c>
      <c r="GP27" s="125" t="str">
        <f t="shared" si="337"/>
        <v/>
      </c>
      <c r="GQ27" s="125" t="str">
        <f t="shared" si="338"/>
        <v/>
      </c>
      <c r="GR27" s="125" t="str">
        <f t="shared" si="339"/>
        <v/>
      </c>
      <c r="GS27" s="125" t="str">
        <f t="shared" si="340"/>
        <v/>
      </c>
      <c r="GT27" s="125" t="str">
        <f t="shared" si="341"/>
        <v/>
      </c>
      <c r="GU27" s="125" t="str">
        <f t="shared" si="342"/>
        <v/>
      </c>
      <c r="GV27" s="125" t="str">
        <f t="shared" si="343"/>
        <v/>
      </c>
      <c r="GW27" s="125">
        <f t="shared" si="344"/>
        <v>324578.28350000002</v>
      </c>
      <c r="GX27" s="145"/>
      <c r="GY27" s="145"/>
      <c r="GZ27" s="145"/>
      <c r="HA27" s="145"/>
      <c r="HB27" s="145">
        <v>1</v>
      </c>
      <c r="HC27" s="145"/>
      <c r="HD27" s="145"/>
      <c r="HF27" s="37"/>
      <c r="HG27" s="37"/>
    </row>
    <row r="28" spans="1:217" x14ac:dyDescent="0.2">
      <c r="A28" s="290" t="s">
        <v>118</v>
      </c>
      <c r="B28" s="288" t="s">
        <v>420</v>
      </c>
      <c r="C28" s="369">
        <v>1606</v>
      </c>
      <c r="D28" s="167">
        <f t="shared" si="133"/>
        <v>321.20000000000005</v>
      </c>
      <c r="E28" s="167">
        <f t="shared" si="134"/>
        <v>401.5</v>
      </c>
      <c r="F28" s="167">
        <f t="shared" si="135"/>
        <v>602.25</v>
      </c>
      <c r="G28" s="167">
        <f t="shared" si="136"/>
        <v>321.20000000000005</v>
      </c>
      <c r="H28" s="167">
        <f t="shared" si="137"/>
        <v>401.5</v>
      </c>
      <c r="I28" s="167">
        <f t="shared" si="138"/>
        <v>401.5</v>
      </c>
      <c r="J28" s="167">
        <f t="shared" si="139"/>
        <v>401.5</v>
      </c>
      <c r="K28" s="167">
        <f t="shared" si="140"/>
        <v>602.25</v>
      </c>
      <c r="L28" s="167">
        <f t="shared" si="141"/>
        <v>321.20000000000005</v>
      </c>
      <c r="M28" s="167">
        <f t="shared" si="142"/>
        <v>401.5</v>
      </c>
      <c r="N28" s="147">
        <f t="shared" si="143"/>
        <v>722.7</v>
      </c>
      <c r="O28" s="94">
        <f>C28*0.75</f>
        <v>1204.5</v>
      </c>
      <c r="P28" s="94">
        <f t="shared" si="145"/>
        <v>2409</v>
      </c>
      <c r="Q28" s="94">
        <f t="shared" si="146"/>
        <v>3212</v>
      </c>
      <c r="R28" s="94">
        <f t="shared" si="147"/>
        <v>4818</v>
      </c>
      <c r="S28" s="94">
        <f t="shared" si="148"/>
        <v>6424</v>
      </c>
      <c r="T28" s="94">
        <f t="shared" si="149"/>
        <v>8030</v>
      </c>
      <c r="U28" s="94">
        <f t="shared" si="150"/>
        <v>9636</v>
      </c>
      <c r="V28" s="200">
        <v>851</v>
      </c>
      <c r="W28" s="93">
        <f t="shared" si="297"/>
        <v>170.20000000000002</v>
      </c>
      <c r="X28" s="93">
        <f t="shared" si="298"/>
        <v>212.75</v>
      </c>
      <c r="Y28" s="147"/>
      <c r="Z28" s="94">
        <f>V28*0.5</f>
        <v>425.5</v>
      </c>
      <c r="AA28" s="94">
        <f t="shared" si="300"/>
        <v>1276.5</v>
      </c>
      <c r="AB28" s="94">
        <f t="shared" si="301"/>
        <v>1702</v>
      </c>
      <c r="AC28" s="94">
        <f t="shared" si="302"/>
        <v>2553</v>
      </c>
      <c r="AD28" s="94">
        <f t="shared" si="303"/>
        <v>3404</v>
      </c>
      <c r="AE28" s="94">
        <f t="shared" si="304"/>
        <v>4255</v>
      </c>
      <c r="AF28" s="94">
        <f t="shared" si="305"/>
        <v>5106</v>
      </c>
      <c r="AG28" s="200">
        <v>784</v>
      </c>
      <c r="AH28" s="93">
        <f t="shared" si="306"/>
        <v>156.80000000000001</v>
      </c>
      <c r="AI28" s="93">
        <f t="shared" si="307"/>
        <v>196</v>
      </c>
      <c r="AJ28" s="147"/>
      <c r="AK28" s="94">
        <f>AG28*0.5</f>
        <v>392</v>
      </c>
      <c r="AL28" s="94">
        <f t="shared" si="3"/>
        <v>1176</v>
      </c>
      <c r="AM28" s="94">
        <f t="shared" si="4"/>
        <v>1568</v>
      </c>
      <c r="AN28" s="94">
        <f t="shared" si="5"/>
        <v>2352</v>
      </c>
      <c r="AO28" s="94">
        <f t="shared" si="6"/>
        <v>3136</v>
      </c>
      <c r="AP28" s="94">
        <f t="shared" si="7"/>
        <v>3920</v>
      </c>
      <c r="AQ28" s="94">
        <f t="shared" si="8"/>
        <v>4704</v>
      </c>
      <c r="AR28" s="200">
        <v>655</v>
      </c>
      <c r="AS28" s="93">
        <f t="shared" si="309"/>
        <v>131</v>
      </c>
      <c r="AT28" s="93">
        <f t="shared" si="310"/>
        <v>163.75</v>
      </c>
      <c r="AU28" s="147"/>
      <c r="AV28" s="94">
        <f>AR28*0.5</f>
        <v>327.5</v>
      </c>
      <c r="AW28" s="94">
        <f t="shared" si="10"/>
        <v>982.5</v>
      </c>
      <c r="AX28" s="94">
        <f t="shared" si="11"/>
        <v>1310</v>
      </c>
      <c r="AY28" s="94">
        <f t="shared" si="12"/>
        <v>1965</v>
      </c>
      <c r="AZ28" s="94">
        <f t="shared" si="13"/>
        <v>2620</v>
      </c>
      <c r="BA28" s="94">
        <f t="shared" si="14"/>
        <v>3275</v>
      </c>
      <c r="BB28" s="94">
        <f t="shared" si="15"/>
        <v>3930</v>
      </c>
      <c r="BC28" s="147">
        <f t="shared" si="345"/>
        <v>2457</v>
      </c>
      <c r="BD28" s="147">
        <f t="shared" si="346"/>
        <v>491.40000000000009</v>
      </c>
      <c r="BE28" s="147">
        <f t="shared" si="347"/>
        <v>614.25</v>
      </c>
      <c r="BF28" s="147">
        <f t="shared" si="348"/>
        <v>722.7</v>
      </c>
      <c r="BG28" s="147">
        <f t="shared" si="349"/>
        <v>1630</v>
      </c>
      <c r="BH28" s="147">
        <f t="shared" si="350"/>
        <v>3685.5</v>
      </c>
      <c r="BI28" s="147">
        <f t="shared" si="351"/>
        <v>4914</v>
      </c>
      <c r="BJ28" s="147">
        <f t="shared" si="352"/>
        <v>7371</v>
      </c>
      <c r="BK28" s="147">
        <f t="shared" si="353"/>
        <v>9828</v>
      </c>
      <c r="BL28" s="147">
        <f t="shared" si="354"/>
        <v>12285</v>
      </c>
      <c r="BM28" s="147">
        <f t="shared" si="355"/>
        <v>14742</v>
      </c>
      <c r="BN28" s="147">
        <f t="shared" si="356"/>
        <v>2390</v>
      </c>
      <c r="BO28" s="147">
        <f t="shared" si="357"/>
        <v>478.00000000000006</v>
      </c>
      <c r="BP28" s="147">
        <f t="shared" si="358"/>
        <v>597.5</v>
      </c>
      <c r="BQ28" s="147">
        <f t="shared" si="359"/>
        <v>722.7</v>
      </c>
      <c r="BR28" s="147">
        <f t="shared" si="360"/>
        <v>1596.5</v>
      </c>
      <c r="BS28" s="147">
        <f t="shared" si="361"/>
        <v>3585</v>
      </c>
      <c r="BT28" s="147">
        <f t="shared" si="362"/>
        <v>4780</v>
      </c>
      <c r="BU28" s="147">
        <f t="shared" si="363"/>
        <v>7170</v>
      </c>
      <c r="BV28" s="147">
        <f t="shared" si="364"/>
        <v>9560</v>
      </c>
      <c r="BW28" s="147">
        <f t="shared" si="365"/>
        <v>11950</v>
      </c>
      <c r="BX28" s="147">
        <f t="shared" si="366"/>
        <v>14340</v>
      </c>
      <c r="BY28" s="147">
        <f t="shared" si="367"/>
        <v>2261</v>
      </c>
      <c r="BZ28" s="147">
        <f t="shared" si="368"/>
        <v>452.20000000000005</v>
      </c>
      <c r="CA28" s="147">
        <f t="shared" si="369"/>
        <v>565.25</v>
      </c>
      <c r="CB28" s="147">
        <f t="shared" si="370"/>
        <v>722.7</v>
      </c>
      <c r="CC28" s="147">
        <f t="shared" si="371"/>
        <v>1532</v>
      </c>
      <c r="CD28" s="147">
        <f t="shared" si="372"/>
        <v>3391.5</v>
      </c>
      <c r="CE28" s="147">
        <f t="shared" si="373"/>
        <v>4522</v>
      </c>
      <c r="CF28" s="147">
        <f t="shared" si="374"/>
        <v>6783</v>
      </c>
      <c r="CG28" s="147">
        <f t="shared" si="375"/>
        <v>9044</v>
      </c>
      <c r="CH28" s="147">
        <f t="shared" si="376"/>
        <v>11305</v>
      </c>
      <c r="CI28" s="147">
        <f t="shared" si="377"/>
        <v>13566</v>
      </c>
      <c r="CJ28" s="147">
        <f t="shared" si="378"/>
        <v>1635</v>
      </c>
      <c r="CK28" s="147">
        <f t="shared" si="379"/>
        <v>327</v>
      </c>
      <c r="CL28" s="147">
        <f t="shared" si="380"/>
        <v>408.75</v>
      </c>
      <c r="CM28" s="147">
        <f t="shared" si="381"/>
        <v>0</v>
      </c>
      <c r="CN28" s="147">
        <f t="shared" si="382"/>
        <v>817.5</v>
      </c>
      <c r="CO28" s="147">
        <f t="shared" si="383"/>
        <v>2452.5</v>
      </c>
      <c r="CP28" s="147">
        <f t="shared" si="384"/>
        <v>3270</v>
      </c>
      <c r="CQ28" s="147">
        <f t="shared" si="385"/>
        <v>4905</v>
      </c>
      <c r="CR28" s="147">
        <f t="shared" si="386"/>
        <v>6540</v>
      </c>
      <c r="CS28" s="147">
        <f t="shared" si="387"/>
        <v>8175</v>
      </c>
      <c r="CT28" s="147">
        <f t="shared" si="388"/>
        <v>9810</v>
      </c>
      <c r="CU28" s="147">
        <f t="shared" si="389"/>
        <v>1506</v>
      </c>
      <c r="CV28" s="147">
        <f t="shared" si="390"/>
        <v>301.20000000000005</v>
      </c>
      <c r="CW28" s="147">
        <f t="shared" si="391"/>
        <v>376.5</v>
      </c>
      <c r="CX28" s="147">
        <f t="shared" si="392"/>
        <v>0</v>
      </c>
      <c r="CY28" s="147">
        <f t="shared" si="393"/>
        <v>753</v>
      </c>
      <c r="CZ28" s="147">
        <f t="shared" si="394"/>
        <v>2259</v>
      </c>
      <c r="DA28" s="147">
        <f t="shared" si="395"/>
        <v>3012</v>
      </c>
      <c r="DB28" s="147">
        <f t="shared" si="396"/>
        <v>4518</v>
      </c>
      <c r="DC28" s="147">
        <f t="shared" si="397"/>
        <v>6024</v>
      </c>
      <c r="DD28" s="147">
        <f t="shared" si="398"/>
        <v>7530</v>
      </c>
      <c r="DE28" s="147">
        <f t="shared" si="399"/>
        <v>9036</v>
      </c>
      <c r="DF28" s="147">
        <f t="shared" si="400"/>
        <v>1439</v>
      </c>
      <c r="DG28" s="147">
        <f t="shared" si="401"/>
        <v>287.8</v>
      </c>
      <c r="DH28" s="147">
        <f t="shared" si="402"/>
        <v>359.75</v>
      </c>
      <c r="DI28" s="147">
        <f t="shared" si="403"/>
        <v>0</v>
      </c>
      <c r="DJ28" s="147">
        <f t="shared" si="404"/>
        <v>719.5</v>
      </c>
      <c r="DK28" s="147">
        <f t="shared" si="405"/>
        <v>2158.5</v>
      </c>
      <c r="DL28" s="147">
        <f t="shared" si="406"/>
        <v>2878</v>
      </c>
      <c r="DM28" s="147">
        <f t="shared" si="407"/>
        <v>4317</v>
      </c>
      <c r="DN28" s="147">
        <f t="shared" si="408"/>
        <v>5756</v>
      </c>
      <c r="DO28" s="147">
        <f t="shared" si="409"/>
        <v>7195</v>
      </c>
      <c r="DP28" s="147">
        <f t="shared" si="410"/>
        <v>8634</v>
      </c>
      <c r="DQ28" s="147">
        <f t="shared" si="411"/>
        <v>3045</v>
      </c>
      <c r="DR28" s="147">
        <f t="shared" si="412"/>
        <v>609</v>
      </c>
      <c r="DS28" s="147">
        <f t="shared" si="413"/>
        <v>761.25</v>
      </c>
      <c r="DT28" s="147">
        <f t="shared" si="414"/>
        <v>722.7</v>
      </c>
      <c r="DU28" s="147">
        <f t="shared" si="415"/>
        <v>1924</v>
      </c>
      <c r="DV28" s="147">
        <f t="shared" si="416"/>
        <v>4567.5</v>
      </c>
      <c r="DW28" s="147">
        <f t="shared" si="417"/>
        <v>6090</v>
      </c>
      <c r="DX28" s="147">
        <f t="shared" si="418"/>
        <v>9135</v>
      </c>
      <c r="DY28" s="147">
        <f t="shared" si="419"/>
        <v>12180</v>
      </c>
      <c r="DZ28" s="147">
        <f t="shared" si="420"/>
        <v>15225</v>
      </c>
      <c r="EA28" s="147">
        <f t="shared" si="421"/>
        <v>18270</v>
      </c>
      <c r="EB28" s="147">
        <f t="shared" si="422"/>
        <v>3241</v>
      </c>
      <c r="EC28" s="147">
        <f t="shared" si="423"/>
        <v>648.20000000000005</v>
      </c>
      <c r="ED28" s="147">
        <f t="shared" si="424"/>
        <v>810.25</v>
      </c>
      <c r="EE28" s="147">
        <f t="shared" si="425"/>
        <v>722.7</v>
      </c>
      <c r="EF28" s="147">
        <f t="shared" si="426"/>
        <v>2022</v>
      </c>
      <c r="EG28" s="147">
        <f t="shared" si="427"/>
        <v>4861.5</v>
      </c>
      <c r="EH28" s="147">
        <f t="shared" si="428"/>
        <v>6482</v>
      </c>
      <c r="EI28" s="147">
        <f t="shared" si="429"/>
        <v>9723</v>
      </c>
      <c r="EJ28" s="147">
        <f t="shared" si="430"/>
        <v>12964</v>
      </c>
      <c r="EK28" s="147">
        <f t="shared" si="431"/>
        <v>16205</v>
      </c>
      <c r="EL28" s="147">
        <f t="shared" si="432"/>
        <v>19446</v>
      </c>
      <c r="EM28" s="147">
        <f t="shared" si="433"/>
        <v>3112</v>
      </c>
      <c r="EN28" s="147">
        <f t="shared" si="434"/>
        <v>622.40000000000009</v>
      </c>
      <c r="EO28" s="147">
        <f t="shared" si="435"/>
        <v>778</v>
      </c>
      <c r="EP28" s="147">
        <f t="shared" si="436"/>
        <v>722.7</v>
      </c>
      <c r="EQ28" s="147">
        <f t="shared" si="437"/>
        <v>1957.5</v>
      </c>
      <c r="ER28" s="147">
        <f t="shared" si="438"/>
        <v>4668</v>
      </c>
      <c r="ES28" s="147">
        <f t="shared" si="439"/>
        <v>6224</v>
      </c>
      <c r="ET28" s="147">
        <f t="shared" si="440"/>
        <v>9336</v>
      </c>
      <c r="EU28" s="147">
        <f t="shared" si="441"/>
        <v>12448</v>
      </c>
      <c r="EV28" s="147">
        <f t="shared" si="442"/>
        <v>15560</v>
      </c>
      <c r="EW28" s="147">
        <f t="shared" si="443"/>
        <v>18672</v>
      </c>
      <c r="EX28" s="147">
        <f t="shared" si="444"/>
        <v>2290</v>
      </c>
      <c r="EY28" s="147">
        <f t="shared" si="445"/>
        <v>458</v>
      </c>
      <c r="EZ28" s="147">
        <f t="shared" si="446"/>
        <v>572.5</v>
      </c>
      <c r="FA28" s="147">
        <f t="shared" si="447"/>
        <v>0</v>
      </c>
      <c r="FB28" s="147">
        <f t="shared" si="448"/>
        <v>1145</v>
      </c>
      <c r="FC28" s="147">
        <f t="shared" si="449"/>
        <v>3435</v>
      </c>
      <c r="FD28" s="147">
        <f t="shared" si="450"/>
        <v>4580</v>
      </c>
      <c r="FE28" s="147">
        <f t="shared" si="451"/>
        <v>6870</v>
      </c>
      <c r="FF28" s="147">
        <f t="shared" si="452"/>
        <v>9160</v>
      </c>
      <c r="FG28" s="147">
        <f t="shared" si="453"/>
        <v>11450</v>
      </c>
      <c r="FH28" s="147">
        <f t="shared" si="454"/>
        <v>13740</v>
      </c>
      <c r="FI28" s="147">
        <f t="shared" si="455"/>
        <v>3896</v>
      </c>
      <c r="FJ28" s="147">
        <f t="shared" si="456"/>
        <v>779.2</v>
      </c>
      <c r="FK28" s="147">
        <f t="shared" si="457"/>
        <v>974</v>
      </c>
      <c r="FL28" s="147">
        <f t="shared" si="458"/>
        <v>722.7</v>
      </c>
      <c r="FM28" s="147">
        <f t="shared" si="459"/>
        <v>2349.5</v>
      </c>
      <c r="FN28" s="147">
        <f t="shared" si="460"/>
        <v>5844</v>
      </c>
      <c r="FO28" s="147">
        <f t="shared" si="461"/>
        <v>7792</v>
      </c>
      <c r="FP28" s="147">
        <f t="shared" si="462"/>
        <v>11688</v>
      </c>
      <c r="FQ28" s="147">
        <f t="shared" si="463"/>
        <v>15584</v>
      </c>
      <c r="FR28" s="147">
        <f t="shared" si="464"/>
        <v>19480</v>
      </c>
      <c r="FS28" s="147">
        <f t="shared" si="465"/>
        <v>23376</v>
      </c>
      <c r="FT28" s="122">
        <f t="shared" si="647"/>
        <v>17.45</v>
      </c>
      <c r="FU28" s="122" t="str">
        <f t="shared" si="648"/>
        <v/>
      </c>
      <c r="FV28" s="122" t="str">
        <f t="shared" si="649"/>
        <v/>
      </c>
      <c r="FW28" s="122" t="str">
        <f t="shared" si="650"/>
        <v/>
      </c>
      <c r="FX28" s="122" t="str">
        <f t="shared" si="323"/>
        <v/>
      </c>
      <c r="FY28" s="122" t="str">
        <f t="shared" si="324"/>
        <v/>
      </c>
      <c r="FZ28" s="122" t="str">
        <f t="shared" si="325"/>
        <v/>
      </c>
      <c r="GA28" s="122" t="str">
        <f t="shared" si="326"/>
        <v/>
      </c>
      <c r="GB28" s="122" t="str">
        <f t="shared" si="327"/>
        <v/>
      </c>
      <c r="GC28" s="122" t="str">
        <f t="shared" si="328"/>
        <v/>
      </c>
      <c r="GD28" s="122" t="str">
        <f t="shared" si="329"/>
        <v/>
      </c>
      <c r="GE28" s="122" t="str">
        <f t="shared" si="330"/>
        <v/>
      </c>
      <c r="GF28" s="122" t="str">
        <f t="shared" si="331"/>
        <v/>
      </c>
      <c r="GG28" s="122" t="str">
        <f t="shared" si="332"/>
        <v/>
      </c>
      <c r="GH28" s="122">
        <f t="shared" si="333"/>
        <v>17.45</v>
      </c>
      <c r="GI28" s="124">
        <f t="shared" si="651"/>
        <v>189686.72959999996</v>
      </c>
      <c r="GJ28" s="124" t="str">
        <f t="shared" si="652"/>
        <v/>
      </c>
      <c r="GK28" s="124" t="str">
        <f t="shared" si="653"/>
        <v/>
      </c>
      <c r="GL28" s="124" t="str">
        <f t="shared" si="654"/>
        <v/>
      </c>
      <c r="GM28" s="125" t="str">
        <f t="shared" si="334"/>
        <v/>
      </c>
      <c r="GN28" s="125" t="str">
        <f t="shared" si="335"/>
        <v/>
      </c>
      <c r="GO28" s="125" t="str">
        <f t="shared" si="336"/>
        <v/>
      </c>
      <c r="GP28" s="125" t="str">
        <f t="shared" si="337"/>
        <v/>
      </c>
      <c r="GQ28" s="125" t="str">
        <f t="shared" si="338"/>
        <v/>
      </c>
      <c r="GR28" s="125" t="str">
        <f t="shared" si="339"/>
        <v/>
      </c>
      <c r="GS28" s="125" t="str">
        <f t="shared" si="340"/>
        <v/>
      </c>
      <c r="GT28" s="125" t="str">
        <f t="shared" si="341"/>
        <v/>
      </c>
      <c r="GU28" s="125" t="str">
        <f t="shared" si="342"/>
        <v/>
      </c>
      <c r="GV28" s="125" t="str">
        <f t="shared" si="343"/>
        <v/>
      </c>
      <c r="GW28" s="125">
        <f t="shared" si="344"/>
        <v>189686.72959999996</v>
      </c>
      <c r="GX28" s="145"/>
      <c r="GY28" s="145"/>
      <c r="GZ28" s="145"/>
      <c r="HA28" s="145"/>
      <c r="HB28" s="145">
        <v>1</v>
      </c>
      <c r="HC28" s="145"/>
      <c r="HD28" s="145"/>
      <c r="HF28" s="37"/>
      <c r="HG28" s="37"/>
    </row>
    <row r="29" spans="1:217" x14ac:dyDescent="0.2">
      <c r="A29" s="287" t="s">
        <v>119</v>
      </c>
      <c r="B29" s="288" t="s">
        <v>379</v>
      </c>
      <c r="C29" s="369">
        <v>2545</v>
      </c>
      <c r="D29" s="167">
        <f t="shared" si="133"/>
        <v>509</v>
      </c>
      <c r="E29" s="167">
        <f t="shared" si="134"/>
        <v>636.25</v>
      </c>
      <c r="F29" s="167">
        <f t="shared" si="135"/>
        <v>954.375</v>
      </c>
      <c r="G29" s="167">
        <f t="shared" si="136"/>
        <v>509</v>
      </c>
      <c r="H29" s="167">
        <f t="shared" si="137"/>
        <v>636.25</v>
      </c>
      <c r="I29" s="167">
        <f t="shared" si="138"/>
        <v>636.25</v>
      </c>
      <c r="J29" s="167">
        <f t="shared" si="139"/>
        <v>636.25</v>
      </c>
      <c r="K29" s="167">
        <f t="shared" si="140"/>
        <v>954.375</v>
      </c>
      <c r="L29" s="167">
        <f t="shared" si="141"/>
        <v>509</v>
      </c>
      <c r="M29" s="167">
        <f t="shared" si="142"/>
        <v>636.25</v>
      </c>
      <c r="N29" s="147">
        <f t="shared" si="143"/>
        <v>1145.25</v>
      </c>
      <c r="O29" s="94">
        <f t="shared" si="144"/>
        <v>1272.5</v>
      </c>
      <c r="P29" s="94">
        <f t="shared" si="145"/>
        <v>3817.5</v>
      </c>
      <c r="Q29" s="94">
        <f t="shared" si="146"/>
        <v>5090</v>
      </c>
      <c r="R29" s="94">
        <f t="shared" si="147"/>
        <v>7635</v>
      </c>
      <c r="S29" s="94">
        <f t="shared" si="148"/>
        <v>10180</v>
      </c>
      <c r="T29" s="94">
        <f t="shared" si="149"/>
        <v>12725</v>
      </c>
      <c r="U29" s="94">
        <f t="shared" si="150"/>
        <v>15270</v>
      </c>
      <c r="V29" s="200">
        <v>458</v>
      </c>
      <c r="W29" s="93">
        <f t="shared" si="297"/>
        <v>91.600000000000009</v>
      </c>
      <c r="X29" s="93">
        <f t="shared" si="298"/>
        <v>114.5</v>
      </c>
      <c r="Y29" s="147"/>
      <c r="Z29" s="94">
        <f t="shared" si="467"/>
        <v>343.5</v>
      </c>
      <c r="AA29" s="94">
        <f t="shared" si="300"/>
        <v>687</v>
      </c>
      <c r="AB29" s="94">
        <f t="shared" si="301"/>
        <v>916</v>
      </c>
      <c r="AC29" s="94">
        <f t="shared" si="302"/>
        <v>1374</v>
      </c>
      <c r="AD29" s="94">
        <f t="shared" si="303"/>
        <v>1832</v>
      </c>
      <c r="AE29" s="94">
        <f t="shared" si="304"/>
        <v>2290</v>
      </c>
      <c r="AF29" s="94">
        <f t="shared" si="305"/>
        <v>2748</v>
      </c>
      <c r="AG29" s="200">
        <v>358</v>
      </c>
      <c r="AH29" s="93">
        <f t="shared" si="306"/>
        <v>71.600000000000009</v>
      </c>
      <c r="AI29" s="93">
        <f t="shared" si="307"/>
        <v>89.5</v>
      </c>
      <c r="AJ29" s="147"/>
      <c r="AK29" s="94">
        <f t="shared" si="468"/>
        <v>268.5</v>
      </c>
      <c r="AL29" s="94">
        <f t="shared" si="3"/>
        <v>537</v>
      </c>
      <c r="AM29" s="94">
        <f t="shared" si="4"/>
        <v>716</v>
      </c>
      <c r="AN29" s="94">
        <f t="shared" si="5"/>
        <v>1074</v>
      </c>
      <c r="AO29" s="94">
        <f t="shared" si="6"/>
        <v>1432</v>
      </c>
      <c r="AP29" s="94">
        <f t="shared" si="7"/>
        <v>1790</v>
      </c>
      <c r="AQ29" s="94">
        <f t="shared" si="8"/>
        <v>2148</v>
      </c>
      <c r="AR29" s="200">
        <v>269</v>
      </c>
      <c r="AS29" s="93">
        <f t="shared" si="309"/>
        <v>53.800000000000004</v>
      </c>
      <c r="AT29" s="93">
        <f t="shared" si="310"/>
        <v>67.25</v>
      </c>
      <c r="AU29" s="147"/>
      <c r="AV29" s="94">
        <f t="shared" si="469"/>
        <v>201.75</v>
      </c>
      <c r="AW29" s="94">
        <f t="shared" si="10"/>
        <v>403.5</v>
      </c>
      <c r="AX29" s="94">
        <f t="shared" si="11"/>
        <v>538</v>
      </c>
      <c r="AY29" s="94">
        <f t="shared" si="12"/>
        <v>807</v>
      </c>
      <c r="AZ29" s="94">
        <f t="shared" si="13"/>
        <v>1076</v>
      </c>
      <c r="BA29" s="94">
        <f t="shared" si="14"/>
        <v>1345</v>
      </c>
      <c r="BB29" s="94">
        <f t="shared" si="15"/>
        <v>1614</v>
      </c>
      <c r="BC29" s="147">
        <f t="shared" si="345"/>
        <v>3003</v>
      </c>
      <c r="BD29" s="147">
        <f t="shared" si="346"/>
        <v>600.6</v>
      </c>
      <c r="BE29" s="147">
        <f t="shared" si="347"/>
        <v>750.75</v>
      </c>
      <c r="BF29" s="147">
        <f t="shared" si="348"/>
        <v>1145.25</v>
      </c>
      <c r="BG29" s="147">
        <f t="shared" si="349"/>
        <v>1616</v>
      </c>
      <c r="BH29" s="147">
        <f t="shared" si="350"/>
        <v>4504.5</v>
      </c>
      <c r="BI29" s="147">
        <f t="shared" si="351"/>
        <v>6006</v>
      </c>
      <c r="BJ29" s="147">
        <f t="shared" si="352"/>
        <v>9009</v>
      </c>
      <c r="BK29" s="147">
        <f t="shared" si="353"/>
        <v>12012</v>
      </c>
      <c r="BL29" s="147">
        <f t="shared" si="354"/>
        <v>15015</v>
      </c>
      <c r="BM29" s="147">
        <f t="shared" si="355"/>
        <v>18018</v>
      </c>
      <c r="BN29" s="147">
        <f t="shared" si="356"/>
        <v>2903</v>
      </c>
      <c r="BO29" s="147">
        <f t="shared" si="357"/>
        <v>580.6</v>
      </c>
      <c r="BP29" s="147">
        <f t="shared" si="358"/>
        <v>725.75</v>
      </c>
      <c r="BQ29" s="147">
        <f t="shared" si="359"/>
        <v>1145.25</v>
      </c>
      <c r="BR29" s="147">
        <f t="shared" si="360"/>
        <v>1541</v>
      </c>
      <c r="BS29" s="147">
        <f t="shared" si="361"/>
        <v>4354.5</v>
      </c>
      <c r="BT29" s="147">
        <f t="shared" si="362"/>
        <v>5806</v>
      </c>
      <c r="BU29" s="147">
        <f t="shared" si="363"/>
        <v>8709</v>
      </c>
      <c r="BV29" s="147">
        <f t="shared" si="364"/>
        <v>11612</v>
      </c>
      <c r="BW29" s="147">
        <f t="shared" si="365"/>
        <v>14515</v>
      </c>
      <c r="BX29" s="147">
        <f t="shared" si="366"/>
        <v>17418</v>
      </c>
      <c r="BY29" s="147">
        <f t="shared" si="367"/>
        <v>2814</v>
      </c>
      <c r="BZ29" s="147">
        <f t="shared" si="368"/>
        <v>562.79999999999995</v>
      </c>
      <c r="CA29" s="147">
        <f t="shared" si="369"/>
        <v>703.5</v>
      </c>
      <c r="CB29" s="147">
        <f t="shared" si="370"/>
        <v>1145.25</v>
      </c>
      <c r="CC29" s="147">
        <f t="shared" si="371"/>
        <v>1474.25</v>
      </c>
      <c r="CD29" s="147">
        <f t="shared" si="372"/>
        <v>4221</v>
      </c>
      <c r="CE29" s="147">
        <f t="shared" si="373"/>
        <v>5628</v>
      </c>
      <c r="CF29" s="147">
        <f t="shared" si="374"/>
        <v>8442</v>
      </c>
      <c r="CG29" s="147">
        <f t="shared" si="375"/>
        <v>11256</v>
      </c>
      <c r="CH29" s="147">
        <f t="shared" si="376"/>
        <v>14070</v>
      </c>
      <c r="CI29" s="147">
        <f t="shared" si="377"/>
        <v>16884</v>
      </c>
      <c r="CJ29" s="147">
        <f t="shared" si="378"/>
        <v>816</v>
      </c>
      <c r="CK29" s="147">
        <f t="shared" si="379"/>
        <v>163.20000000000002</v>
      </c>
      <c r="CL29" s="147">
        <f t="shared" si="380"/>
        <v>204</v>
      </c>
      <c r="CM29" s="147">
        <f t="shared" si="381"/>
        <v>0</v>
      </c>
      <c r="CN29" s="147">
        <f t="shared" si="382"/>
        <v>612</v>
      </c>
      <c r="CO29" s="147">
        <f t="shared" si="383"/>
        <v>1224</v>
      </c>
      <c r="CP29" s="147">
        <f t="shared" si="384"/>
        <v>1632</v>
      </c>
      <c r="CQ29" s="147">
        <f t="shared" si="385"/>
        <v>2448</v>
      </c>
      <c r="CR29" s="147">
        <f t="shared" si="386"/>
        <v>3264</v>
      </c>
      <c r="CS29" s="147">
        <f t="shared" si="387"/>
        <v>4080</v>
      </c>
      <c r="CT29" s="147">
        <f t="shared" si="388"/>
        <v>4896</v>
      </c>
      <c r="CU29" s="147">
        <f t="shared" si="389"/>
        <v>727</v>
      </c>
      <c r="CV29" s="147">
        <f t="shared" si="390"/>
        <v>145.4</v>
      </c>
      <c r="CW29" s="147">
        <f t="shared" si="391"/>
        <v>181.75</v>
      </c>
      <c r="CX29" s="147">
        <f t="shared" si="392"/>
        <v>0</v>
      </c>
      <c r="CY29" s="147">
        <f t="shared" si="393"/>
        <v>545.25</v>
      </c>
      <c r="CZ29" s="147">
        <f t="shared" si="394"/>
        <v>1090.5</v>
      </c>
      <c r="DA29" s="147">
        <f t="shared" si="395"/>
        <v>1454</v>
      </c>
      <c r="DB29" s="147">
        <f t="shared" si="396"/>
        <v>2181</v>
      </c>
      <c r="DC29" s="147">
        <f t="shared" si="397"/>
        <v>2908</v>
      </c>
      <c r="DD29" s="147">
        <f t="shared" si="398"/>
        <v>3635</v>
      </c>
      <c r="DE29" s="147">
        <f t="shared" si="399"/>
        <v>4362</v>
      </c>
      <c r="DF29" s="147">
        <f t="shared" si="400"/>
        <v>627</v>
      </c>
      <c r="DG29" s="147">
        <f t="shared" si="401"/>
        <v>125.4</v>
      </c>
      <c r="DH29" s="147">
        <f t="shared" si="402"/>
        <v>156.75</v>
      </c>
      <c r="DI29" s="147">
        <f t="shared" si="403"/>
        <v>0</v>
      </c>
      <c r="DJ29" s="147">
        <f t="shared" si="404"/>
        <v>470.25</v>
      </c>
      <c r="DK29" s="147">
        <f t="shared" si="405"/>
        <v>940.5</v>
      </c>
      <c r="DL29" s="147">
        <f t="shared" si="406"/>
        <v>1254</v>
      </c>
      <c r="DM29" s="147">
        <f t="shared" si="407"/>
        <v>1881</v>
      </c>
      <c r="DN29" s="147">
        <f t="shared" si="408"/>
        <v>2508</v>
      </c>
      <c r="DO29" s="147">
        <f t="shared" si="409"/>
        <v>3135</v>
      </c>
      <c r="DP29" s="147">
        <f t="shared" si="410"/>
        <v>3762</v>
      </c>
      <c r="DQ29" s="147">
        <f t="shared" si="411"/>
        <v>3172</v>
      </c>
      <c r="DR29" s="147">
        <f t="shared" si="412"/>
        <v>634.4</v>
      </c>
      <c r="DS29" s="147">
        <f t="shared" si="413"/>
        <v>793</v>
      </c>
      <c r="DT29" s="147">
        <f t="shared" si="414"/>
        <v>1145.25</v>
      </c>
      <c r="DU29" s="147">
        <f t="shared" si="415"/>
        <v>1742.75</v>
      </c>
      <c r="DV29" s="147">
        <f t="shared" si="416"/>
        <v>4758</v>
      </c>
      <c r="DW29" s="147">
        <f t="shared" si="417"/>
        <v>6344</v>
      </c>
      <c r="DX29" s="147">
        <f t="shared" si="418"/>
        <v>9516</v>
      </c>
      <c r="DY29" s="147">
        <f t="shared" si="419"/>
        <v>12688</v>
      </c>
      <c r="DZ29" s="147">
        <f t="shared" si="420"/>
        <v>15860</v>
      </c>
      <c r="EA29" s="147">
        <f t="shared" si="421"/>
        <v>19032</v>
      </c>
      <c r="EB29" s="147">
        <f t="shared" si="422"/>
        <v>3361</v>
      </c>
      <c r="EC29" s="147">
        <f t="shared" si="423"/>
        <v>672.2</v>
      </c>
      <c r="ED29" s="147">
        <f t="shared" si="424"/>
        <v>840.25</v>
      </c>
      <c r="EE29" s="147">
        <f t="shared" si="425"/>
        <v>1145.25</v>
      </c>
      <c r="EF29" s="147">
        <f t="shared" si="426"/>
        <v>1884.5</v>
      </c>
      <c r="EG29" s="147">
        <f t="shared" si="427"/>
        <v>5041.5</v>
      </c>
      <c r="EH29" s="147">
        <f t="shared" si="428"/>
        <v>6722</v>
      </c>
      <c r="EI29" s="147">
        <f t="shared" si="429"/>
        <v>10083</v>
      </c>
      <c r="EJ29" s="147">
        <f t="shared" si="430"/>
        <v>13444</v>
      </c>
      <c r="EK29" s="147">
        <f t="shared" si="431"/>
        <v>16805</v>
      </c>
      <c r="EL29" s="147">
        <f t="shared" si="432"/>
        <v>20166</v>
      </c>
      <c r="EM29" s="147">
        <f t="shared" si="433"/>
        <v>3272</v>
      </c>
      <c r="EN29" s="147">
        <f t="shared" si="434"/>
        <v>654.4</v>
      </c>
      <c r="EO29" s="147">
        <f t="shared" si="435"/>
        <v>818</v>
      </c>
      <c r="EP29" s="147">
        <f t="shared" si="436"/>
        <v>1145.25</v>
      </c>
      <c r="EQ29" s="147">
        <f t="shared" si="437"/>
        <v>1817.75</v>
      </c>
      <c r="ER29" s="147">
        <f t="shared" si="438"/>
        <v>4908</v>
      </c>
      <c r="ES29" s="147">
        <f t="shared" si="439"/>
        <v>6544</v>
      </c>
      <c r="ET29" s="147">
        <f t="shared" si="440"/>
        <v>9816</v>
      </c>
      <c r="EU29" s="147">
        <f t="shared" si="441"/>
        <v>13088</v>
      </c>
      <c r="EV29" s="147">
        <f t="shared" si="442"/>
        <v>16360</v>
      </c>
      <c r="EW29" s="147">
        <f t="shared" si="443"/>
        <v>19632</v>
      </c>
      <c r="EX29" s="147">
        <f t="shared" si="444"/>
        <v>1085</v>
      </c>
      <c r="EY29" s="147">
        <f t="shared" si="445"/>
        <v>217.00000000000003</v>
      </c>
      <c r="EZ29" s="147">
        <f t="shared" si="446"/>
        <v>271.25</v>
      </c>
      <c r="FA29" s="147">
        <f t="shared" si="447"/>
        <v>0</v>
      </c>
      <c r="FB29" s="147">
        <f t="shared" si="448"/>
        <v>813.75</v>
      </c>
      <c r="FC29" s="147">
        <f t="shared" si="449"/>
        <v>1627.5</v>
      </c>
      <c r="FD29" s="147">
        <f t="shared" si="450"/>
        <v>2170</v>
      </c>
      <c r="FE29" s="147">
        <f t="shared" si="451"/>
        <v>3255</v>
      </c>
      <c r="FF29" s="147">
        <f t="shared" si="452"/>
        <v>4340</v>
      </c>
      <c r="FG29" s="147">
        <f t="shared" si="453"/>
        <v>5425</v>
      </c>
      <c r="FH29" s="147">
        <f t="shared" si="454"/>
        <v>6510</v>
      </c>
      <c r="FI29" s="147">
        <f t="shared" si="455"/>
        <v>3630</v>
      </c>
      <c r="FJ29" s="147">
        <f t="shared" si="456"/>
        <v>726</v>
      </c>
      <c r="FK29" s="147">
        <f t="shared" si="457"/>
        <v>907.5</v>
      </c>
      <c r="FL29" s="147">
        <f t="shared" si="458"/>
        <v>1145.25</v>
      </c>
      <c r="FM29" s="147">
        <f t="shared" si="459"/>
        <v>2086.25</v>
      </c>
      <c r="FN29" s="147">
        <f t="shared" si="460"/>
        <v>5445</v>
      </c>
      <c r="FO29" s="147">
        <f t="shared" si="461"/>
        <v>7260</v>
      </c>
      <c r="FP29" s="147">
        <f t="shared" si="462"/>
        <v>10890</v>
      </c>
      <c r="FQ29" s="147">
        <f t="shared" si="463"/>
        <v>14520</v>
      </c>
      <c r="FR29" s="147">
        <f t="shared" si="464"/>
        <v>18150</v>
      </c>
      <c r="FS29" s="147">
        <f t="shared" si="465"/>
        <v>21780</v>
      </c>
      <c r="FT29" s="122">
        <f t="shared" si="647"/>
        <v>8.4499999999999993</v>
      </c>
      <c r="FU29" s="122" t="str">
        <f t="shared" si="648"/>
        <v/>
      </c>
      <c r="FV29" s="122" t="str">
        <f t="shared" si="649"/>
        <v/>
      </c>
      <c r="FW29" s="122" t="str">
        <f t="shared" si="650"/>
        <v/>
      </c>
      <c r="FX29" s="122" t="str">
        <f t="shared" si="323"/>
        <v/>
      </c>
      <c r="FY29" s="122" t="str">
        <f t="shared" si="324"/>
        <v/>
      </c>
      <c r="FZ29" s="122" t="str">
        <f t="shared" si="325"/>
        <v/>
      </c>
      <c r="GA29" s="122" t="str">
        <f t="shared" si="326"/>
        <v/>
      </c>
      <c r="GB29" s="122" t="str">
        <f t="shared" si="327"/>
        <v/>
      </c>
      <c r="GC29" s="122" t="str">
        <f t="shared" si="328"/>
        <v/>
      </c>
      <c r="GD29" s="122" t="str">
        <f t="shared" si="329"/>
        <v/>
      </c>
      <c r="GE29" s="122" t="str">
        <f t="shared" si="330"/>
        <v/>
      </c>
      <c r="GF29" s="122" t="str">
        <f t="shared" si="331"/>
        <v/>
      </c>
      <c r="GG29" s="122" t="str">
        <f t="shared" si="332"/>
        <v/>
      </c>
      <c r="GH29" s="122">
        <f t="shared" si="333"/>
        <v>8.4499999999999993</v>
      </c>
      <c r="GI29" s="124">
        <f t="shared" si="651"/>
        <v>172048.17700000003</v>
      </c>
      <c r="GJ29" s="124" t="str">
        <f t="shared" si="652"/>
        <v/>
      </c>
      <c r="GK29" s="124" t="str">
        <f t="shared" si="653"/>
        <v/>
      </c>
      <c r="GL29" s="124" t="str">
        <f t="shared" si="654"/>
        <v/>
      </c>
      <c r="GM29" s="125" t="str">
        <f t="shared" si="334"/>
        <v/>
      </c>
      <c r="GN29" s="125" t="str">
        <f t="shared" si="335"/>
        <v/>
      </c>
      <c r="GO29" s="125" t="str">
        <f t="shared" si="336"/>
        <v/>
      </c>
      <c r="GP29" s="125" t="str">
        <f t="shared" si="337"/>
        <v/>
      </c>
      <c r="GQ29" s="125" t="str">
        <f t="shared" si="338"/>
        <v/>
      </c>
      <c r="GR29" s="125" t="str">
        <f t="shared" si="339"/>
        <v/>
      </c>
      <c r="GS29" s="125" t="str">
        <f t="shared" si="340"/>
        <v/>
      </c>
      <c r="GT29" s="125" t="str">
        <f t="shared" si="341"/>
        <v/>
      </c>
      <c r="GU29" s="125" t="str">
        <f t="shared" si="342"/>
        <v/>
      </c>
      <c r="GV29" s="125" t="str">
        <f t="shared" si="343"/>
        <v/>
      </c>
      <c r="GW29" s="125">
        <f t="shared" si="344"/>
        <v>172048.17700000003</v>
      </c>
      <c r="GX29" s="145"/>
      <c r="GY29" s="145"/>
      <c r="GZ29" s="145"/>
      <c r="HA29" s="145"/>
      <c r="HB29" s="145"/>
      <c r="HC29" s="145">
        <v>1</v>
      </c>
      <c r="HD29" s="145"/>
      <c r="HF29" s="37"/>
      <c r="HG29" s="37"/>
    </row>
    <row r="30" spans="1:217" x14ac:dyDescent="0.2">
      <c r="A30" s="287" t="s">
        <v>120</v>
      </c>
      <c r="B30" s="288" t="s">
        <v>380</v>
      </c>
      <c r="C30" s="369">
        <v>1388</v>
      </c>
      <c r="D30" s="167">
        <f t="shared" si="133"/>
        <v>277.60000000000002</v>
      </c>
      <c r="E30" s="167">
        <f t="shared" si="134"/>
        <v>347</v>
      </c>
      <c r="F30" s="167">
        <f t="shared" si="135"/>
        <v>520.5</v>
      </c>
      <c r="G30" s="167">
        <f t="shared" si="136"/>
        <v>277.60000000000002</v>
      </c>
      <c r="H30" s="167">
        <f t="shared" si="137"/>
        <v>347</v>
      </c>
      <c r="I30" s="167">
        <f t="shared" si="138"/>
        <v>347</v>
      </c>
      <c r="J30" s="167">
        <f t="shared" si="139"/>
        <v>347</v>
      </c>
      <c r="K30" s="167">
        <f t="shared" si="140"/>
        <v>520.5</v>
      </c>
      <c r="L30" s="167">
        <f t="shared" si="141"/>
        <v>277.60000000000002</v>
      </c>
      <c r="M30" s="167">
        <f t="shared" si="142"/>
        <v>347</v>
      </c>
      <c r="N30" s="147">
        <f t="shared" si="143"/>
        <v>624.6</v>
      </c>
      <c r="O30" s="94">
        <f t="shared" si="144"/>
        <v>694</v>
      </c>
      <c r="P30" s="94">
        <f t="shared" si="145"/>
        <v>2082</v>
      </c>
      <c r="Q30" s="94">
        <f t="shared" si="146"/>
        <v>2776</v>
      </c>
      <c r="R30" s="94">
        <f t="shared" si="147"/>
        <v>4164</v>
      </c>
      <c r="S30" s="94">
        <f t="shared" si="148"/>
        <v>5552</v>
      </c>
      <c r="T30" s="94">
        <f t="shared" si="149"/>
        <v>6940</v>
      </c>
      <c r="U30" s="94">
        <f t="shared" si="150"/>
        <v>8328</v>
      </c>
      <c r="V30" s="200">
        <v>289</v>
      </c>
      <c r="W30" s="93">
        <f t="shared" si="297"/>
        <v>57.800000000000004</v>
      </c>
      <c r="X30" s="93">
        <f t="shared" si="298"/>
        <v>72.25</v>
      </c>
      <c r="Y30" s="147"/>
      <c r="Z30" s="94">
        <f t="shared" si="467"/>
        <v>216.75</v>
      </c>
      <c r="AA30" s="94">
        <f t="shared" si="300"/>
        <v>433.5</v>
      </c>
      <c r="AB30" s="94">
        <f t="shared" si="301"/>
        <v>578</v>
      </c>
      <c r="AC30" s="94">
        <f t="shared" si="302"/>
        <v>867</v>
      </c>
      <c r="AD30" s="94">
        <f t="shared" si="303"/>
        <v>1156</v>
      </c>
      <c r="AE30" s="94">
        <f t="shared" si="304"/>
        <v>1445</v>
      </c>
      <c r="AF30" s="94">
        <f t="shared" si="305"/>
        <v>1734</v>
      </c>
      <c r="AG30" s="200">
        <v>269</v>
      </c>
      <c r="AH30" s="93">
        <f t="shared" si="306"/>
        <v>53.800000000000004</v>
      </c>
      <c r="AI30" s="93">
        <f t="shared" si="307"/>
        <v>67.25</v>
      </c>
      <c r="AJ30" s="147"/>
      <c r="AK30" s="94">
        <f t="shared" si="468"/>
        <v>201.75</v>
      </c>
      <c r="AL30" s="94">
        <f t="shared" si="3"/>
        <v>403.5</v>
      </c>
      <c r="AM30" s="94">
        <f t="shared" si="4"/>
        <v>538</v>
      </c>
      <c r="AN30" s="94">
        <f t="shared" si="5"/>
        <v>807</v>
      </c>
      <c r="AO30" s="94">
        <f t="shared" si="6"/>
        <v>1076</v>
      </c>
      <c r="AP30" s="94">
        <f t="shared" si="7"/>
        <v>1345</v>
      </c>
      <c r="AQ30" s="94">
        <f t="shared" si="8"/>
        <v>1614</v>
      </c>
      <c r="AR30" s="200">
        <v>183</v>
      </c>
      <c r="AS30" s="93">
        <f t="shared" si="309"/>
        <v>36.6</v>
      </c>
      <c r="AT30" s="93">
        <f t="shared" si="310"/>
        <v>45.75</v>
      </c>
      <c r="AU30" s="147"/>
      <c r="AV30" s="94">
        <f t="shared" si="469"/>
        <v>137.25</v>
      </c>
      <c r="AW30" s="94">
        <f t="shared" si="10"/>
        <v>274.5</v>
      </c>
      <c r="AX30" s="94">
        <f t="shared" si="11"/>
        <v>366</v>
      </c>
      <c r="AY30" s="94">
        <f t="shared" si="12"/>
        <v>549</v>
      </c>
      <c r="AZ30" s="94">
        <f t="shared" si="13"/>
        <v>732</v>
      </c>
      <c r="BA30" s="94">
        <f t="shared" si="14"/>
        <v>915</v>
      </c>
      <c r="BB30" s="94">
        <f t="shared" si="15"/>
        <v>1098</v>
      </c>
      <c r="BC30" s="147">
        <f t="shared" si="345"/>
        <v>1677</v>
      </c>
      <c r="BD30" s="147">
        <f t="shared" si="346"/>
        <v>335.40000000000003</v>
      </c>
      <c r="BE30" s="147">
        <f t="shared" si="347"/>
        <v>419.25</v>
      </c>
      <c r="BF30" s="147">
        <f t="shared" si="348"/>
        <v>624.6</v>
      </c>
      <c r="BG30" s="147">
        <f t="shared" si="349"/>
        <v>910.75</v>
      </c>
      <c r="BH30" s="147">
        <f t="shared" si="350"/>
        <v>2515.5</v>
      </c>
      <c r="BI30" s="147">
        <f t="shared" si="351"/>
        <v>3354</v>
      </c>
      <c r="BJ30" s="147">
        <f t="shared" si="352"/>
        <v>5031</v>
      </c>
      <c r="BK30" s="147">
        <f t="shared" si="353"/>
        <v>6708</v>
      </c>
      <c r="BL30" s="147">
        <f t="shared" si="354"/>
        <v>8385</v>
      </c>
      <c r="BM30" s="147">
        <f t="shared" si="355"/>
        <v>10062</v>
      </c>
      <c r="BN30" s="147">
        <f t="shared" si="356"/>
        <v>1657</v>
      </c>
      <c r="BO30" s="147">
        <f t="shared" si="357"/>
        <v>331.40000000000003</v>
      </c>
      <c r="BP30" s="147">
        <f t="shared" si="358"/>
        <v>414.25</v>
      </c>
      <c r="BQ30" s="147">
        <f t="shared" si="359"/>
        <v>624.6</v>
      </c>
      <c r="BR30" s="147">
        <f t="shared" si="360"/>
        <v>895.75</v>
      </c>
      <c r="BS30" s="147">
        <f t="shared" si="361"/>
        <v>2485.5</v>
      </c>
      <c r="BT30" s="147">
        <f t="shared" si="362"/>
        <v>3314</v>
      </c>
      <c r="BU30" s="147">
        <f t="shared" si="363"/>
        <v>4971</v>
      </c>
      <c r="BV30" s="147">
        <f t="shared" si="364"/>
        <v>6628</v>
      </c>
      <c r="BW30" s="147">
        <f t="shared" si="365"/>
        <v>8285</v>
      </c>
      <c r="BX30" s="147">
        <f t="shared" si="366"/>
        <v>9942</v>
      </c>
      <c r="BY30" s="147">
        <f t="shared" si="367"/>
        <v>1571</v>
      </c>
      <c r="BZ30" s="147">
        <f t="shared" si="368"/>
        <v>314.20000000000005</v>
      </c>
      <c r="CA30" s="147">
        <f t="shared" si="369"/>
        <v>392.75</v>
      </c>
      <c r="CB30" s="147">
        <f t="shared" si="370"/>
        <v>624.6</v>
      </c>
      <c r="CC30" s="147">
        <f t="shared" si="371"/>
        <v>831.25</v>
      </c>
      <c r="CD30" s="147">
        <f t="shared" si="372"/>
        <v>2356.5</v>
      </c>
      <c r="CE30" s="147">
        <f t="shared" si="373"/>
        <v>3142</v>
      </c>
      <c r="CF30" s="147">
        <f t="shared" si="374"/>
        <v>4713</v>
      </c>
      <c r="CG30" s="147">
        <f t="shared" si="375"/>
        <v>6284</v>
      </c>
      <c r="CH30" s="147">
        <f t="shared" si="376"/>
        <v>7855</v>
      </c>
      <c r="CI30" s="147">
        <f t="shared" si="377"/>
        <v>9426</v>
      </c>
      <c r="CJ30" s="147">
        <f t="shared" si="378"/>
        <v>558</v>
      </c>
      <c r="CK30" s="147">
        <f t="shared" si="379"/>
        <v>111.60000000000001</v>
      </c>
      <c r="CL30" s="147">
        <f t="shared" si="380"/>
        <v>139.5</v>
      </c>
      <c r="CM30" s="147">
        <f t="shared" si="381"/>
        <v>0</v>
      </c>
      <c r="CN30" s="147">
        <f t="shared" si="382"/>
        <v>418.5</v>
      </c>
      <c r="CO30" s="147">
        <f t="shared" si="383"/>
        <v>837</v>
      </c>
      <c r="CP30" s="147">
        <f t="shared" si="384"/>
        <v>1116</v>
      </c>
      <c r="CQ30" s="147">
        <f t="shared" si="385"/>
        <v>1674</v>
      </c>
      <c r="CR30" s="147">
        <f t="shared" si="386"/>
        <v>2232</v>
      </c>
      <c r="CS30" s="147">
        <f t="shared" si="387"/>
        <v>2790</v>
      </c>
      <c r="CT30" s="147">
        <f t="shared" si="388"/>
        <v>3348</v>
      </c>
      <c r="CU30" s="147">
        <f t="shared" si="389"/>
        <v>472</v>
      </c>
      <c r="CV30" s="147">
        <f t="shared" si="390"/>
        <v>94.4</v>
      </c>
      <c r="CW30" s="147">
        <f t="shared" si="391"/>
        <v>118</v>
      </c>
      <c r="CX30" s="147">
        <f t="shared" si="392"/>
        <v>0</v>
      </c>
      <c r="CY30" s="147">
        <f t="shared" si="393"/>
        <v>354</v>
      </c>
      <c r="CZ30" s="147">
        <f t="shared" si="394"/>
        <v>708</v>
      </c>
      <c r="DA30" s="147">
        <f t="shared" si="395"/>
        <v>944</v>
      </c>
      <c r="DB30" s="147">
        <f t="shared" si="396"/>
        <v>1416</v>
      </c>
      <c r="DC30" s="147">
        <f t="shared" si="397"/>
        <v>1888</v>
      </c>
      <c r="DD30" s="147">
        <f t="shared" si="398"/>
        <v>2360</v>
      </c>
      <c r="DE30" s="147">
        <f t="shared" si="399"/>
        <v>2832</v>
      </c>
      <c r="DF30" s="147">
        <f t="shared" si="400"/>
        <v>452</v>
      </c>
      <c r="DG30" s="147">
        <f t="shared" si="401"/>
        <v>90.4</v>
      </c>
      <c r="DH30" s="147">
        <f t="shared" si="402"/>
        <v>113</v>
      </c>
      <c r="DI30" s="147">
        <f t="shared" si="403"/>
        <v>0</v>
      </c>
      <c r="DJ30" s="147">
        <f t="shared" si="404"/>
        <v>339</v>
      </c>
      <c r="DK30" s="147">
        <f t="shared" si="405"/>
        <v>678</v>
      </c>
      <c r="DL30" s="147">
        <f t="shared" si="406"/>
        <v>904</v>
      </c>
      <c r="DM30" s="147">
        <f t="shared" si="407"/>
        <v>1356</v>
      </c>
      <c r="DN30" s="147">
        <f t="shared" si="408"/>
        <v>1808</v>
      </c>
      <c r="DO30" s="147">
        <f t="shared" si="409"/>
        <v>2260</v>
      </c>
      <c r="DP30" s="147">
        <f t="shared" si="410"/>
        <v>2712</v>
      </c>
      <c r="DQ30" s="147">
        <f t="shared" si="411"/>
        <v>1840</v>
      </c>
      <c r="DR30" s="147">
        <f t="shared" si="412"/>
        <v>368.00000000000006</v>
      </c>
      <c r="DS30" s="147">
        <f t="shared" si="413"/>
        <v>460</v>
      </c>
      <c r="DT30" s="147">
        <f t="shared" si="414"/>
        <v>624.6</v>
      </c>
      <c r="DU30" s="147">
        <f t="shared" si="415"/>
        <v>1033</v>
      </c>
      <c r="DV30" s="147">
        <f t="shared" si="416"/>
        <v>2760</v>
      </c>
      <c r="DW30" s="147">
        <f t="shared" si="417"/>
        <v>3680</v>
      </c>
      <c r="DX30" s="147">
        <f t="shared" si="418"/>
        <v>5520</v>
      </c>
      <c r="DY30" s="147">
        <f t="shared" si="419"/>
        <v>7360</v>
      </c>
      <c r="DZ30" s="147">
        <f t="shared" si="420"/>
        <v>9200</v>
      </c>
      <c r="EA30" s="147">
        <f t="shared" si="421"/>
        <v>11040</v>
      </c>
      <c r="EB30" s="147">
        <f t="shared" si="422"/>
        <v>1946</v>
      </c>
      <c r="EC30" s="147">
        <f t="shared" si="423"/>
        <v>389.20000000000005</v>
      </c>
      <c r="ED30" s="147">
        <f t="shared" si="424"/>
        <v>486.5</v>
      </c>
      <c r="EE30" s="147">
        <f t="shared" si="425"/>
        <v>624.6</v>
      </c>
      <c r="EF30" s="147">
        <f t="shared" si="426"/>
        <v>1112.5</v>
      </c>
      <c r="EG30" s="147">
        <f t="shared" si="427"/>
        <v>2919</v>
      </c>
      <c r="EH30" s="147">
        <f t="shared" si="428"/>
        <v>3892</v>
      </c>
      <c r="EI30" s="147">
        <f t="shared" si="429"/>
        <v>5838</v>
      </c>
      <c r="EJ30" s="147">
        <f t="shared" si="430"/>
        <v>7784</v>
      </c>
      <c r="EK30" s="147">
        <f t="shared" si="431"/>
        <v>9730</v>
      </c>
      <c r="EL30" s="147">
        <f t="shared" si="432"/>
        <v>11676</v>
      </c>
      <c r="EM30" s="147">
        <f t="shared" si="433"/>
        <v>1860</v>
      </c>
      <c r="EN30" s="147">
        <f t="shared" si="434"/>
        <v>372.00000000000006</v>
      </c>
      <c r="EO30" s="147">
        <f t="shared" si="435"/>
        <v>465</v>
      </c>
      <c r="EP30" s="147">
        <f t="shared" si="436"/>
        <v>624.6</v>
      </c>
      <c r="EQ30" s="147">
        <f t="shared" si="437"/>
        <v>1048</v>
      </c>
      <c r="ER30" s="147">
        <f t="shared" si="438"/>
        <v>2790</v>
      </c>
      <c r="ES30" s="147">
        <f t="shared" si="439"/>
        <v>3720</v>
      </c>
      <c r="ET30" s="147">
        <f t="shared" si="440"/>
        <v>5580</v>
      </c>
      <c r="EU30" s="147">
        <f t="shared" si="441"/>
        <v>7440</v>
      </c>
      <c r="EV30" s="147">
        <f t="shared" si="442"/>
        <v>9300</v>
      </c>
      <c r="EW30" s="147">
        <f t="shared" si="443"/>
        <v>11160</v>
      </c>
      <c r="EX30" s="147">
        <f t="shared" si="444"/>
        <v>741</v>
      </c>
      <c r="EY30" s="147">
        <f t="shared" si="445"/>
        <v>148.20000000000002</v>
      </c>
      <c r="EZ30" s="147">
        <f t="shared" si="446"/>
        <v>185.25</v>
      </c>
      <c r="FA30" s="147">
        <f t="shared" si="447"/>
        <v>0</v>
      </c>
      <c r="FB30" s="147">
        <f t="shared" si="448"/>
        <v>555.75</v>
      </c>
      <c r="FC30" s="147">
        <f t="shared" si="449"/>
        <v>1111.5</v>
      </c>
      <c r="FD30" s="147">
        <f t="shared" si="450"/>
        <v>1482</v>
      </c>
      <c r="FE30" s="147">
        <f t="shared" si="451"/>
        <v>2223</v>
      </c>
      <c r="FF30" s="147">
        <f t="shared" si="452"/>
        <v>2964</v>
      </c>
      <c r="FG30" s="147">
        <f t="shared" si="453"/>
        <v>3705</v>
      </c>
      <c r="FH30" s="147">
        <f t="shared" si="454"/>
        <v>4446</v>
      </c>
      <c r="FI30" s="147">
        <f t="shared" si="455"/>
        <v>2129</v>
      </c>
      <c r="FJ30" s="147">
        <f t="shared" si="456"/>
        <v>425.80000000000007</v>
      </c>
      <c r="FK30" s="147">
        <f t="shared" si="457"/>
        <v>532.25</v>
      </c>
      <c r="FL30" s="147">
        <f t="shared" si="458"/>
        <v>624.6</v>
      </c>
      <c r="FM30" s="147">
        <f t="shared" si="459"/>
        <v>1249.75</v>
      </c>
      <c r="FN30" s="147">
        <f t="shared" si="460"/>
        <v>3193.5</v>
      </c>
      <c r="FO30" s="147">
        <f t="shared" si="461"/>
        <v>4258</v>
      </c>
      <c r="FP30" s="147">
        <f t="shared" si="462"/>
        <v>6387</v>
      </c>
      <c r="FQ30" s="147">
        <f t="shared" si="463"/>
        <v>8516</v>
      </c>
      <c r="FR30" s="147">
        <f t="shared" si="464"/>
        <v>10645</v>
      </c>
      <c r="FS30" s="147">
        <f t="shared" si="465"/>
        <v>12774</v>
      </c>
      <c r="FT30" s="122">
        <f t="shared" si="647"/>
        <v>28.34</v>
      </c>
      <c r="FU30" s="122" t="str">
        <f t="shared" si="648"/>
        <v/>
      </c>
      <c r="FV30" s="122" t="str">
        <f t="shared" si="649"/>
        <v/>
      </c>
      <c r="FW30" s="122" t="str">
        <f t="shared" si="650"/>
        <v/>
      </c>
      <c r="FX30" s="122" t="str">
        <f t="shared" si="323"/>
        <v/>
      </c>
      <c r="FY30" s="122" t="str">
        <f t="shared" si="324"/>
        <v/>
      </c>
      <c r="FZ30" s="122" t="str">
        <f t="shared" si="325"/>
        <v/>
      </c>
      <c r="GA30" s="122" t="str">
        <f t="shared" si="326"/>
        <v/>
      </c>
      <c r="GB30" s="122" t="str">
        <f t="shared" si="327"/>
        <v/>
      </c>
      <c r="GC30" s="122" t="str">
        <f t="shared" si="328"/>
        <v/>
      </c>
      <c r="GD30" s="122" t="str">
        <f t="shared" si="329"/>
        <v/>
      </c>
      <c r="GE30" s="122" t="str">
        <f t="shared" si="330"/>
        <v/>
      </c>
      <c r="GF30" s="122" t="str">
        <f t="shared" si="331"/>
        <v/>
      </c>
      <c r="GG30" s="122" t="str">
        <f t="shared" si="332"/>
        <v/>
      </c>
      <c r="GH30" s="122">
        <f t="shared" si="333"/>
        <v>28.34</v>
      </c>
      <c r="GI30" s="124">
        <f t="shared" si="651"/>
        <v>324578.28350000002</v>
      </c>
      <c r="GJ30" s="124" t="str">
        <f t="shared" si="652"/>
        <v/>
      </c>
      <c r="GK30" s="124" t="str">
        <f t="shared" si="653"/>
        <v/>
      </c>
      <c r="GL30" s="124" t="str">
        <f t="shared" si="654"/>
        <v/>
      </c>
      <c r="GM30" s="125" t="str">
        <f t="shared" si="334"/>
        <v/>
      </c>
      <c r="GN30" s="125" t="str">
        <f t="shared" si="335"/>
        <v/>
      </c>
      <c r="GO30" s="125" t="str">
        <f t="shared" si="336"/>
        <v/>
      </c>
      <c r="GP30" s="125" t="str">
        <f t="shared" si="337"/>
        <v/>
      </c>
      <c r="GQ30" s="125" t="str">
        <f t="shared" si="338"/>
        <v/>
      </c>
      <c r="GR30" s="125" t="str">
        <f t="shared" si="339"/>
        <v/>
      </c>
      <c r="GS30" s="125" t="str">
        <f t="shared" si="340"/>
        <v/>
      </c>
      <c r="GT30" s="125" t="str">
        <f t="shared" si="341"/>
        <v/>
      </c>
      <c r="GU30" s="125" t="str">
        <f t="shared" si="342"/>
        <v/>
      </c>
      <c r="GV30" s="125" t="str">
        <f t="shared" si="343"/>
        <v/>
      </c>
      <c r="GW30" s="125">
        <f t="shared" si="344"/>
        <v>324578.28350000002</v>
      </c>
      <c r="GX30" s="145"/>
      <c r="GY30" s="145"/>
      <c r="GZ30" s="145"/>
      <c r="HA30" s="145"/>
      <c r="HB30" s="145"/>
      <c r="HC30" s="145">
        <v>1</v>
      </c>
      <c r="HD30" s="145"/>
      <c r="HF30" s="37"/>
      <c r="HG30" s="37"/>
      <c r="HH30" s="37"/>
      <c r="HI30" s="37"/>
    </row>
    <row r="31" spans="1:217" x14ac:dyDescent="0.2">
      <c r="A31" s="287" t="s">
        <v>121</v>
      </c>
      <c r="B31" s="288" t="s">
        <v>122</v>
      </c>
      <c r="C31" s="369">
        <v>745</v>
      </c>
      <c r="D31" s="167">
        <f t="shared" si="133"/>
        <v>149</v>
      </c>
      <c r="E31" s="167">
        <f t="shared" si="134"/>
        <v>186.25</v>
      </c>
      <c r="F31" s="167">
        <f t="shared" si="135"/>
        <v>279.375</v>
      </c>
      <c r="G31" s="167">
        <f t="shared" si="136"/>
        <v>149</v>
      </c>
      <c r="H31" s="167">
        <f t="shared" si="137"/>
        <v>186.25</v>
      </c>
      <c r="I31" s="167">
        <f t="shared" si="138"/>
        <v>186.25</v>
      </c>
      <c r="J31" s="167">
        <f t="shared" si="139"/>
        <v>186.25</v>
      </c>
      <c r="K31" s="167">
        <f t="shared" si="140"/>
        <v>279.375</v>
      </c>
      <c r="L31" s="167">
        <f t="shared" si="141"/>
        <v>149</v>
      </c>
      <c r="M31" s="167">
        <f t="shared" si="142"/>
        <v>186.25</v>
      </c>
      <c r="N31" s="147">
        <f t="shared" si="143"/>
        <v>335.25</v>
      </c>
      <c r="O31" s="94">
        <f>C31*0.75</f>
        <v>558.75</v>
      </c>
      <c r="P31" s="94">
        <f t="shared" si="145"/>
        <v>1117.5</v>
      </c>
      <c r="Q31" s="94">
        <f t="shared" si="146"/>
        <v>1490</v>
      </c>
      <c r="R31" s="94">
        <f t="shared" si="147"/>
        <v>2235</v>
      </c>
      <c r="S31" s="94">
        <f t="shared" si="148"/>
        <v>2980</v>
      </c>
      <c r="T31" s="94">
        <f t="shared" si="149"/>
        <v>3725</v>
      </c>
      <c r="U31" s="94">
        <f t="shared" si="150"/>
        <v>4470</v>
      </c>
      <c r="V31" s="200">
        <v>171</v>
      </c>
      <c r="W31" s="93">
        <f t="shared" si="297"/>
        <v>34.200000000000003</v>
      </c>
      <c r="X31" s="93">
        <f t="shared" si="298"/>
        <v>42.75</v>
      </c>
      <c r="Y31" s="147"/>
      <c r="Z31" s="94">
        <f>V31*0.5</f>
        <v>85.5</v>
      </c>
      <c r="AA31" s="94">
        <f t="shared" si="300"/>
        <v>256.5</v>
      </c>
      <c r="AB31" s="94">
        <f t="shared" si="301"/>
        <v>342</v>
      </c>
      <c r="AC31" s="94">
        <f t="shared" si="302"/>
        <v>513</v>
      </c>
      <c r="AD31" s="94">
        <f t="shared" si="303"/>
        <v>684</v>
      </c>
      <c r="AE31" s="94">
        <f t="shared" si="304"/>
        <v>855</v>
      </c>
      <c r="AF31" s="94">
        <f t="shared" si="305"/>
        <v>1026</v>
      </c>
      <c r="AG31" s="200">
        <v>163</v>
      </c>
      <c r="AH31" s="93">
        <f t="shared" si="306"/>
        <v>32.6</v>
      </c>
      <c r="AI31" s="93">
        <f t="shared" si="307"/>
        <v>40.75</v>
      </c>
      <c r="AJ31" s="147"/>
      <c r="AK31" s="94">
        <f>AG31*0.5</f>
        <v>81.5</v>
      </c>
      <c r="AL31" s="94">
        <f t="shared" si="3"/>
        <v>244.5</v>
      </c>
      <c r="AM31" s="94">
        <f t="shared" si="4"/>
        <v>326</v>
      </c>
      <c r="AN31" s="94">
        <f t="shared" si="5"/>
        <v>489</v>
      </c>
      <c r="AO31" s="94">
        <f t="shared" si="6"/>
        <v>652</v>
      </c>
      <c r="AP31" s="94">
        <f t="shared" si="7"/>
        <v>815</v>
      </c>
      <c r="AQ31" s="94">
        <f t="shared" si="8"/>
        <v>978</v>
      </c>
      <c r="AR31" s="200">
        <v>100</v>
      </c>
      <c r="AS31" s="93">
        <f t="shared" si="309"/>
        <v>20</v>
      </c>
      <c r="AT31" s="93">
        <f t="shared" si="310"/>
        <v>25</v>
      </c>
      <c r="AU31" s="147"/>
      <c r="AV31" s="94">
        <f>AR31*0.5</f>
        <v>50</v>
      </c>
      <c r="AW31" s="94">
        <f t="shared" si="10"/>
        <v>150</v>
      </c>
      <c r="AX31" s="94">
        <f t="shared" si="11"/>
        <v>200</v>
      </c>
      <c r="AY31" s="94">
        <f t="shared" si="12"/>
        <v>300</v>
      </c>
      <c r="AZ31" s="94">
        <f t="shared" si="13"/>
        <v>400</v>
      </c>
      <c r="BA31" s="94">
        <f t="shared" si="14"/>
        <v>500</v>
      </c>
      <c r="BB31" s="94">
        <f t="shared" si="15"/>
        <v>600</v>
      </c>
      <c r="BC31" s="147">
        <f t="shared" si="345"/>
        <v>916</v>
      </c>
      <c r="BD31" s="147">
        <f t="shared" si="346"/>
        <v>183.2</v>
      </c>
      <c r="BE31" s="147">
        <f t="shared" si="347"/>
        <v>229</v>
      </c>
      <c r="BF31" s="147">
        <f t="shared" si="348"/>
        <v>335.25</v>
      </c>
      <c r="BG31" s="147">
        <f t="shared" si="349"/>
        <v>644.25</v>
      </c>
      <c r="BH31" s="147">
        <f t="shared" si="350"/>
        <v>1374</v>
      </c>
      <c r="BI31" s="147">
        <f t="shared" si="351"/>
        <v>1832</v>
      </c>
      <c r="BJ31" s="147">
        <f t="shared" si="352"/>
        <v>2748</v>
      </c>
      <c r="BK31" s="147">
        <f t="shared" si="353"/>
        <v>3664</v>
      </c>
      <c r="BL31" s="147">
        <f t="shared" si="354"/>
        <v>4580</v>
      </c>
      <c r="BM31" s="147">
        <f t="shared" si="355"/>
        <v>5496</v>
      </c>
      <c r="BN31" s="147">
        <f t="shared" si="356"/>
        <v>908</v>
      </c>
      <c r="BO31" s="147">
        <f t="shared" si="357"/>
        <v>181.6</v>
      </c>
      <c r="BP31" s="147">
        <f t="shared" si="358"/>
        <v>227</v>
      </c>
      <c r="BQ31" s="147">
        <f t="shared" si="359"/>
        <v>335.25</v>
      </c>
      <c r="BR31" s="147">
        <f t="shared" si="360"/>
        <v>640.25</v>
      </c>
      <c r="BS31" s="147">
        <f t="shared" si="361"/>
        <v>1362</v>
      </c>
      <c r="BT31" s="147">
        <f t="shared" si="362"/>
        <v>1816</v>
      </c>
      <c r="BU31" s="147">
        <f t="shared" si="363"/>
        <v>2724</v>
      </c>
      <c r="BV31" s="147">
        <f t="shared" si="364"/>
        <v>3632</v>
      </c>
      <c r="BW31" s="147">
        <f t="shared" si="365"/>
        <v>4540</v>
      </c>
      <c r="BX31" s="147">
        <f t="shared" si="366"/>
        <v>5448</v>
      </c>
      <c r="BY31" s="147">
        <f t="shared" si="367"/>
        <v>845</v>
      </c>
      <c r="BZ31" s="147">
        <f t="shared" si="368"/>
        <v>169</v>
      </c>
      <c r="CA31" s="147">
        <f t="shared" si="369"/>
        <v>211.25</v>
      </c>
      <c r="CB31" s="147">
        <f t="shared" si="370"/>
        <v>335.25</v>
      </c>
      <c r="CC31" s="147">
        <f t="shared" si="371"/>
        <v>608.75</v>
      </c>
      <c r="CD31" s="147">
        <f t="shared" si="372"/>
        <v>1267.5</v>
      </c>
      <c r="CE31" s="147">
        <f t="shared" si="373"/>
        <v>1690</v>
      </c>
      <c r="CF31" s="147">
        <f t="shared" si="374"/>
        <v>2535</v>
      </c>
      <c r="CG31" s="147">
        <f t="shared" si="375"/>
        <v>3380</v>
      </c>
      <c r="CH31" s="147">
        <f t="shared" si="376"/>
        <v>4225</v>
      </c>
      <c r="CI31" s="147">
        <f t="shared" si="377"/>
        <v>5070</v>
      </c>
      <c r="CJ31" s="147">
        <f t="shared" si="378"/>
        <v>334</v>
      </c>
      <c r="CK31" s="147">
        <f t="shared" si="379"/>
        <v>66.800000000000011</v>
      </c>
      <c r="CL31" s="147">
        <f t="shared" si="380"/>
        <v>83.5</v>
      </c>
      <c r="CM31" s="147">
        <f t="shared" si="381"/>
        <v>0</v>
      </c>
      <c r="CN31" s="147">
        <f t="shared" si="382"/>
        <v>167</v>
      </c>
      <c r="CO31" s="147">
        <f t="shared" si="383"/>
        <v>501</v>
      </c>
      <c r="CP31" s="147">
        <f t="shared" si="384"/>
        <v>668</v>
      </c>
      <c r="CQ31" s="147">
        <f t="shared" si="385"/>
        <v>1002</v>
      </c>
      <c r="CR31" s="147">
        <f t="shared" si="386"/>
        <v>1336</v>
      </c>
      <c r="CS31" s="147">
        <f t="shared" si="387"/>
        <v>1670</v>
      </c>
      <c r="CT31" s="147">
        <f t="shared" si="388"/>
        <v>2004</v>
      </c>
      <c r="CU31" s="147">
        <f t="shared" si="389"/>
        <v>271</v>
      </c>
      <c r="CV31" s="147">
        <f t="shared" si="390"/>
        <v>54.2</v>
      </c>
      <c r="CW31" s="147">
        <f t="shared" si="391"/>
        <v>67.75</v>
      </c>
      <c r="CX31" s="147">
        <f t="shared" si="392"/>
        <v>0</v>
      </c>
      <c r="CY31" s="147">
        <f t="shared" si="393"/>
        <v>135.5</v>
      </c>
      <c r="CZ31" s="147">
        <f t="shared" si="394"/>
        <v>406.5</v>
      </c>
      <c r="DA31" s="147">
        <f t="shared" si="395"/>
        <v>542</v>
      </c>
      <c r="DB31" s="147">
        <f t="shared" si="396"/>
        <v>813</v>
      </c>
      <c r="DC31" s="147">
        <f t="shared" si="397"/>
        <v>1084</v>
      </c>
      <c r="DD31" s="147">
        <f t="shared" si="398"/>
        <v>1355</v>
      </c>
      <c r="DE31" s="147">
        <f t="shared" si="399"/>
        <v>1626</v>
      </c>
      <c r="DF31" s="147">
        <f t="shared" si="400"/>
        <v>263</v>
      </c>
      <c r="DG31" s="147">
        <f t="shared" si="401"/>
        <v>52.6</v>
      </c>
      <c r="DH31" s="147">
        <f t="shared" si="402"/>
        <v>65.75</v>
      </c>
      <c r="DI31" s="147">
        <f t="shared" si="403"/>
        <v>0</v>
      </c>
      <c r="DJ31" s="147">
        <f t="shared" si="404"/>
        <v>131.5</v>
      </c>
      <c r="DK31" s="147">
        <f t="shared" si="405"/>
        <v>394.5</v>
      </c>
      <c r="DL31" s="147">
        <f t="shared" si="406"/>
        <v>526</v>
      </c>
      <c r="DM31" s="147">
        <f t="shared" si="407"/>
        <v>789</v>
      </c>
      <c r="DN31" s="147">
        <f t="shared" si="408"/>
        <v>1052</v>
      </c>
      <c r="DO31" s="147">
        <f t="shared" si="409"/>
        <v>1315</v>
      </c>
      <c r="DP31" s="147">
        <f t="shared" si="410"/>
        <v>1578</v>
      </c>
      <c r="DQ31" s="147">
        <f t="shared" si="411"/>
        <v>1008</v>
      </c>
      <c r="DR31" s="147">
        <f t="shared" si="412"/>
        <v>201.6</v>
      </c>
      <c r="DS31" s="147">
        <f t="shared" si="413"/>
        <v>252</v>
      </c>
      <c r="DT31" s="147">
        <f t="shared" si="414"/>
        <v>335.25</v>
      </c>
      <c r="DU31" s="147">
        <f t="shared" si="415"/>
        <v>690.25</v>
      </c>
      <c r="DV31" s="147">
        <f t="shared" si="416"/>
        <v>1512</v>
      </c>
      <c r="DW31" s="147">
        <f t="shared" si="417"/>
        <v>2016</v>
      </c>
      <c r="DX31" s="147">
        <f t="shared" si="418"/>
        <v>3024</v>
      </c>
      <c r="DY31" s="147">
        <f t="shared" si="419"/>
        <v>4032</v>
      </c>
      <c r="DZ31" s="147">
        <f t="shared" si="420"/>
        <v>5040</v>
      </c>
      <c r="EA31" s="147">
        <f t="shared" si="421"/>
        <v>6048</v>
      </c>
      <c r="EB31" s="147">
        <f t="shared" si="422"/>
        <v>1079</v>
      </c>
      <c r="EC31" s="147">
        <f t="shared" si="423"/>
        <v>215.79999999999998</v>
      </c>
      <c r="ED31" s="147">
        <f t="shared" si="424"/>
        <v>269.75</v>
      </c>
      <c r="EE31" s="147">
        <f t="shared" si="425"/>
        <v>335.25</v>
      </c>
      <c r="EF31" s="147">
        <f t="shared" si="426"/>
        <v>725.75</v>
      </c>
      <c r="EG31" s="147">
        <f t="shared" si="427"/>
        <v>1618.5</v>
      </c>
      <c r="EH31" s="147">
        <f t="shared" si="428"/>
        <v>2158</v>
      </c>
      <c r="EI31" s="147">
        <f t="shared" si="429"/>
        <v>3237</v>
      </c>
      <c r="EJ31" s="147">
        <f t="shared" si="430"/>
        <v>4316</v>
      </c>
      <c r="EK31" s="147">
        <f t="shared" si="431"/>
        <v>5395</v>
      </c>
      <c r="EL31" s="147">
        <f t="shared" si="432"/>
        <v>6474</v>
      </c>
      <c r="EM31" s="147">
        <f t="shared" si="433"/>
        <v>1016</v>
      </c>
      <c r="EN31" s="147">
        <f t="shared" si="434"/>
        <v>203.2</v>
      </c>
      <c r="EO31" s="147">
        <f t="shared" si="435"/>
        <v>254</v>
      </c>
      <c r="EP31" s="147">
        <f t="shared" si="436"/>
        <v>335.25</v>
      </c>
      <c r="EQ31" s="147">
        <f t="shared" si="437"/>
        <v>694.25</v>
      </c>
      <c r="ER31" s="147">
        <f t="shared" si="438"/>
        <v>1524</v>
      </c>
      <c r="ES31" s="147">
        <f t="shared" si="439"/>
        <v>2032</v>
      </c>
      <c r="ET31" s="147">
        <f t="shared" si="440"/>
        <v>3048</v>
      </c>
      <c r="EU31" s="147">
        <f t="shared" si="441"/>
        <v>4064</v>
      </c>
      <c r="EV31" s="147">
        <f t="shared" si="442"/>
        <v>5080</v>
      </c>
      <c r="EW31" s="147">
        <f t="shared" si="443"/>
        <v>6096</v>
      </c>
      <c r="EX31" s="147">
        <f t="shared" si="444"/>
        <v>434</v>
      </c>
      <c r="EY31" s="147">
        <f t="shared" si="445"/>
        <v>86.800000000000011</v>
      </c>
      <c r="EZ31" s="147">
        <f t="shared" si="446"/>
        <v>108.5</v>
      </c>
      <c r="FA31" s="147">
        <f t="shared" si="447"/>
        <v>0</v>
      </c>
      <c r="FB31" s="147">
        <f t="shared" si="448"/>
        <v>217</v>
      </c>
      <c r="FC31" s="147">
        <f t="shared" si="449"/>
        <v>651</v>
      </c>
      <c r="FD31" s="147">
        <f t="shared" si="450"/>
        <v>868</v>
      </c>
      <c r="FE31" s="147">
        <f t="shared" si="451"/>
        <v>1302</v>
      </c>
      <c r="FF31" s="147">
        <f t="shared" si="452"/>
        <v>1736</v>
      </c>
      <c r="FG31" s="147">
        <f t="shared" si="453"/>
        <v>2170</v>
      </c>
      <c r="FH31" s="147">
        <f t="shared" si="454"/>
        <v>2604</v>
      </c>
      <c r="FI31" s="147">
        <f t="shared" si="455"/>
        <v>1179</v>
      </c>
      <c r="FJ31" s="147">
        <f t="shared" si="456"/>
        <v>235.79999999999998</v>
      </c>
      <c r="FK31" s="147">
        <f t="shared" si="457"/>
        <v>294.75</v>
      </c>
      <c r="FL31" s="147">
        <f t="shared" si="458"/>
        <v>335.25</v>
      </c>
      <c r="FM31" s="147">
        <f t="shared" si="459"/>
        <v>775.75</v>
      </c>
      <c r="FN31" s="147">
        <f t="shared" si="460"/>
        <v>1768.5</v>
      </c>
      <c r="FO31" s="147">
        <f t="shared" si="461"/>
        <v>2358</v>
      </c>
      <c r="FP31" s="147">
        <f t="shared" si="462"/>
        <v>3537</v>
      </c>
      <c r="FQ31" s="147">
        <f t="shared" si="463"/>
        <v>4716</v>
      </c>
      <c r="FR31" s="147">
        <f t="shared" si="464"/>
        <v>5895</v>
      </c>
      <c r="FS31" s="147">
        <f t="shared" si="465"/>
        <v>7074</v>
      </c>
      <c r="FT31" s="122">
        <f t="shared" si="647"/>
        <v>6.26</v>
      </c>
      <c r="FU31" s="122" t="str">
        <f t="shared" si="648"/>
        <v/>
      </c>
      <c r="FV31" s="122" t="str">
        <f t="shared" si="649"/>
        <v/>
      </c>
      <c r="FW31" s="122" t="str">
        <f t="shared" si="650"/>
        <v/>
      </c>
      <c r="FX31" s="122" t="str">
        <f t="shared" si="323"/>
        <v/>
      </c>
      <c r="FY31" s="122" t="str">
        <f t="shared" si="324"/>
        <v/>
      </c>
      <c r="FZ31" s="122" t="str">
        <f t="shared" si="325"/>
        <v/>
      </c>
      <c r="GA31" s="122" t="str">
        <f t="shared" si="326"/>
        <v/>
      </c>
      <c r="GB31" s="122" t="str">
        <f t="shared" si="327"/>
        <v/>
      </c>
      <c r="GC31" s="122" t="str">
        <f t="shared" si="328"/>
        <v/>
      </c>
      <c r="GD31" s="122" t="str">
        <f t="shared" si="329"/>
        <v/>
      </c>
      <c r="GE31" s="122" t="str">
        <f t="shared" si="330"/>
        <v/>
      </c>
      <c r="GF31" s="122" t="str">
        <f t="shared" si="331"/>
        <v/>
      </c>
      <c r="GG31" s="122" t="str">
        <f t="shared" si="332"/>
        <v/>
      </c>
      <c r="GH31" s="122">
        <f t="shared" si="333"/>
        <v>6.26</v>
      </c>
      <c r="GI31" s="124">
        <f t="shared" si="651"/>
        <v>44530.116399999999</v>
      </c>
      <c r="GJ31" s="124" t="str">
        <f t="shared" si="652"/>
        <v/>
      </c>
      <c r="GK31" s="124" t="str">
        <f t="shared" si="653"/>
        <v/>
      </c>
      <c r="GL31" s="124" t="str">
        <f t="shared" si="654"/>
        <v/>
      </c>
      <c r="GM31" s="125" t="str">
        <f t="shared" si="334"/>
        <v/>
      </c>
      <c r="GN31" s="125" t="str">
        <f t="shared" si="335"/>
        <v/>
      </c>
      <c r="GO31" s="125" t="str">
        <f t="shared" si="336"/>
        <v/>
      </c>
      <c r="GP31" s="125" t="str">
        <f t="shared" si="337"/>
        <v/>
      </c>
      <c r="GQ31" s="125" t="str">
        <f t="shared" si="338"/>
        <v/>
      </c>
      <c r="GR31" s="125" t="str">
        <f t="shared" si="339"/>
        <v/>
      </c>
      <c r="GS31" s="125" t="str">
        <f t="shared" si="340"/>
        <v/>
      </c>
      <c r="GT31" s="125" t="str">
        <f t="shared" si="341"/>
        <v/>
      </c>
      <c r="GU31" s="125" t="str">
        <f t="shared" si="342"/>
        <v/>
      </c>
      <c r="GV31" s="125" t="str">
        <f t="shared" si="343"/>
        <v/>
      </c>
      <c r="GW31" s="125">
        <f t="shared" si="344"/>
        <v>44530.116399999999</v>
      </c>
      <c r="GX31" s="145"/>
      <c r="GY31" s="145">
        <v>1</v>
      </c>
      <c r="GZ31" s="145">
        <v>1</v>
      </c>
      <c r="HA31" s="145">
        <v>1</v>
      </c>
      <c r="HB31" s="145">
        <v>1</v>
      </c>
      <c r="HC31" s="145">
        <v>1</v>
      </c>
      <c r="HD31" s="145"/>
      <c r="HF31" s="37"/>
      <c r="HG31" s="37"/>
      <c r="HH31" s="37"/>
      <c r="HI31" s="37"/>
    </row>
    <row r="32" spans="1:217" x14ac:dyDescent="0.2">
      <c r="A32" s="287" t="s">
        <v>272</v>
      </c>
      <c r="B32" s="288" t="s">
        <v>273</v>
      </c>
      <c r="C32" s="369">
        <v>490</v>
      </c>
      <c r="D32" s="167">
        <f t="shared" si="133"/>
        <v>98</v>
      </c>
      <c r="E32" s="167">
        <f t="shared" si="134"/>
        <v>122.5</v>
      </c>
      <c r="F32" s="167">
        <f t="shared" si="135"/>
        <v>183.75</v>
      </c>
      <c r="G32" s="167">
        <f t="shared" si="136"/>
        <v>98</v>
      </c>
      <c r="H32" s="167">
        <f t="shared" si="137"/>
        <v>122.5</v>
      </c>
      <c r="I32" s="167">
        <f t="shared" si="138"/>
        <v>122.5</v>
      </c>
      <c r="J32" s="167">
        <f t="shared" si="139"/>
        <v>122.5</v>
      </c>
      <c r="K32" s="167">
        <f t="shared" si="140"/>
        <v>183.75</v>
      </c>
      <c r="L32" s="167">
        <f t="shared" si="141"/>
        <v>98</v>
      </c>
      <c r="M32" s="167">
        <f t="shared" si="142"/>
        <v>122.5</v>
      </c>
      <c r="N32" s="147">
        <f t="shared" si="143"/>
        <v>220.5</v>
      </c>
      <c r="O32" s="94">
        <f t="shared" si="144"/>
        <v>245</v>
      </c>
      <c r="P32" s="94">
        <f t="shared" si="145"/>
        <v>735</v>
      </c>
      <c r="Q32" s="94">
        <f t="shared" si="146"/>
        <v>980</v>
      </c>
      <c r="R32" s="94">
        <f t="shared" si="147"/>
        <v>1470</v>
      </c>
      <c r="S32" s="94">
        <f t="shared" si="148"/>
        <v>1960</v>
      </c>
      <c r="T32" s="94">
        <f t="shared" si="149"/>
        <v>2450</v>
      </c>
      <c r="U32" s="94">
        <f t="shared" si="150"/>
        <v>2940</v>
      </c>
      <c r="V32" s="200">
        <v>152</v>
      </c>
      <c r="W32" s="93">
        <f t="shared" si="297"/>
        <v>30.400000000000002</v>
      </c>
      <c r="X32" s="93">
        <f t="shared" si="298"/>
        <v>38</v>
      </c>
      <c r="Y32" s="147"/>
      <c r="Z32" s="94">
        <f t="shared" si="299"/>
        <v>76</v>
      </c>
      <c r="AA32" s="94">
        <f t="shared" si="300"/>
        <v>228</v>
      </c>
      <c r="AB32" s="94">
        <f t="shared" si="301"/>
        <v>304</v>
      </c>
      <c r="AC32" s="94">
        <f t="shared" si="302"/>
        <v>456</v>
      </c>
      <c r="AD32" s="94">
        <f t="shared" si="303"/>
        <v>608</v>
      </c>
      <c r="AE32" s="94">
        <f t="shared" si="304"/>
        <v>760</v>
      </c>
      <c r="AF32" s="94">
        <f t="shared" si="305"/>
        <v>912</v>
      </c>
      <c r="AG32" s="200">
        <v>138</v>
      </c>
      <c r="AH32" s="93">
        <f t="shared" si="306"/>
        <v>27.6</v>
      </c>
      <c r="AI32" s="93">
        <f t="shared" si="307"/>
        <v>34.5</v>
      </c>
      <c r="AJ32" s="147"/>
      <c r="AK32" s="94">
        <f t="shared" si="308"/>
        <v>69</v>
      </c>
      <c r="AL32" s="94">
        <f t="shared" si="3"/>
        <v>207</v>
      </c>
      <c r="AM32" s="94">
        <f t="shared" si="4"/>
        <v>276</v>
      </c>
      <c r="AN32" s="94">
        <f t="shared" si="5"/>
        <v>414</v>
      </c>
      <c r="AO32" s="94">
        <f t="shared" si="6"/>
        <v>552</v>
      </c>
      <c r="AP32" s="94">
        <f t="shared" si="7"/>
        <v>690</v>
      </c>
      <c r="AQ32" s="94">
        <f t="shared" si="8"/>
        <v>828</v>
      </c>
      <c r="AR32" s="200">
        <v>89</v>
      </c>
      <c r="AS32" s="93">
        <f t="shared" si="309"/>
        <v>17.8</v>
      </c>
      <c r="AT32" s="93">
        <f t="shared" si="310"/>
        <v>22.25</v>
      </c>
      <c r="AU32" s="147"/>
      <c r="AV32" s="94">
        <f t="shared" si="311"/>
        <v>44.5</v>
      </c>
      <c r="AW32" s="94">
        <f t="shared" si="10"/>
        <v>133.5</v>
      </c>
      <c r="AX32" s="94">
        <f t="shared" si="11"/>
        <v>178</v>
      </c>
      <c r="AY32" s="94">
        <f t="shared" si="12"/>
        <v>267</v>
      </c>
      <c r="AZ32" s="94">
        <f t="shared" si="13"/>
        <v>356</v>
      </c>
      <c r="BA32" s="94">
        <f t="shared" si="14"/>
        <v>445</v>
      </c>
      <c r="BB32" s="94">
        <f t="shared" si="15"/>
        <v>534</v>
      </c>
      <c r="BC32" s="147">
        <f t="shared" si="345"/>
        <v>642</v>
      </c>
      <c r="BD32" s="147">
        <f t="shared" si="346"/>
        <v>128.4</v>
      </c>
      <c r="BE32" s="147">
        <f t="shared" si="347"/>
        <v>160.5</v>
      </c>
      <c r="BF32" s="147">
        <f t="shared" si="348"/>
        <v>220.5</v>
      </c>
      <c r="BG32" s="147">
        <f t="shared" si="349"/>
        <v>321</v>
      </c>
      <c r="BH32" s="147">
        <f t="shared" si="350"/>
        <v>963</v>
      </c>
      <c r="BI32" s="147">
        <f t="shared" si="351"/>
        <v>1284</v>
      </c>
      <c r="BJ32" s="147">
        <f t="shared" si="352"/>
        <v>1926</v>
      </c>
      <c r="BK32" s="147">
        <f t="shared" si="353"/>
        <v>2568</v>
      </c>
      <c r="BL32" s="147">
        <f t="shared" si="354"/>
        <v>3210</v>
      </c>
      <c r="BM32" s="147">
        <f t="shared" si="355"/>
        <v>3852</v>
      </c>
      <c r="BN32" s="147">
        <f t="shared" si="356"/>
        <v>628</v>
      </c>
      <c r="BO32" s="147">
        <f t="shared" si="357"/>
        <v>125.6</v>
      </c>
      <c r="BP32" s="147">
        <f t="shared" si="358"/>
        <v>157</v>
      </c>
      <c r="BQ32" s="147">
        <f t="shared" si="359"/>
        <v>220.5</v>
      </c>
      <c r="BR32" s="147">
        <f t="shared" si="360"/>
        <v>314</v>
      </c>
      <c r="BS32" s="147">
        <f t="shared" si="361"/>
        <v>942</v>
      </c>
      <c r="BT32" s="147">
        <f t="shared" si="362"/>
        <v>1256</v>
      </c>
      <c r="BU32" s="147">
        <f t="shared" si="363"/>
        <v>1884</v>
      </c>
      <c r="BV32" s="147">
        <f t="shared" si="364"/>
        <v>2512</v>
      </c>
      <c r="BW32" s="147">
        <f t="shared" si="365"/>
        <v>3140</v>
      </c>
      <c r="BX32" s="147">
        <f t="shared" si="366"/>
        <v>3768</v>
      </c>
      <c r="BY32" s="147">
        <f t="shared" si="367"/>
        <v>579</v>
      </c>
      <c r="BZ32" s="147">
        <f t="shared" si="368"/>
        <v>115.8</v>
      </c>
      <c r="CA32" s="147">
        <f t="shared" si="369"/>
        <v>144.75</v>
      </c>
      <c r="CB32" s="147">
        <f t="shared" si="370"/>
        <v>220.5</v>
      </c>
      <c r="CC32" s="147">
        <f t="shared" si="371"/>
        <v>289.5</v>
      </c>
      <c r="CD32" s="147">
        <f t="shared" si="372"/>
        <v>868.5</v>
      </c>
      <c r="CE32" s="147">
        <f t="shared" si="373"/>
        <v>1158</v>
      </c>
      <c r="CF32" s="147">
        <f t="shared" si="374"/>
        <v>1737</v>
      </c>
      <c r="CG32" s="147">
        <f t="shared" si="375"/>
        <v>2316</v>
      </c>
      <c r="CH32" s="147">
        <f t="shared" si="376"/>
        <v>2895</v>
      </c>
      <c r="CI32" s="147">
        <f t="shared" si="377"/>
        <v>3474</v>
      </c>
      <c r="CJ32" s="147">
        <f t="shared" si="378"/>
        <v>290</v>
      </c>
      <c r="CK32" s="147">
        <f t="shared" si="379"/>
        <v>58</v>
      </c>
      <c r="CL32" s="147">
        <f t="shared" si="380"/>
        <v>72.5</v>
      </c>
      <c r="CM32" s="147">
        <f t="shared" si="381"/>
        <v>0</v>
      </c>
      <c r="CN32" s="147">
        <f t="shared" si="382"/>
        <v>145</v>
      </c>
      <c r="CO32" s="147">
        <f t="shared" si="383"/>
        <v>435</v>
      </c>
      <c r="CP32" s="147">
        <f t="shared" si="384"/>
        <v>580</v>
      </c>
      <c r="CQ32" s="147">
        <f t="shared" si="385"/>
        <v>870</v>
      </c>
      <c r="CR32" s="147">
        <f t="shared" si="386"/>
        <v>1160</v>
      </c>
      <c r="CS32" s="147">
        <f t="shared" si="387"/>
        <v>1450</v>
      </c>
      <c r="CT32" s="147">
        <f t="shared" si="388"/>
        <v>1740</v>
      </c>
      <c r="CU32" s="147">
        <f t="shared" si="389"/>
        <v>241</v>
      </c>
      <c r="CV32" s="147">
        <f t="shared" si="390"/>
        <v>48.2</v>
      </c>
      <c r="CW32" s="147">
        <f t="shared" si="391"/>
        <v>60.25</v>
      </c>
      <c r="CX32" s="147">
        <f t="shared" si="392"/>
        <v>0</v>
      </c>
      <c r="CY32" s="147">
        <f t="shared" si="393"/>
        <v>120.5</v>
      </c>
      <c r="CZ32" s="147">
        <f t="shared" si="394"/>
        <v>361.5</v>
      </c>
      <c r="DA32" s="147">
        <f t="shared" si="395"/>
        <v>482</v>
      </c>
      <c r="DB32" s="147">
        <f t="shared" si="396"/>
        <v>723</v>
      </c>
      <c r="DC32" s="147">
        <f t="shared" si="397"/>
        <v>964</v>
      </c>
      <c r="DD32" s="147">
        <f t="shared" si="398"/>
        <v>1205</v>
      </c>
      <c r="DE32" s="147">
        <f t="shared" si="399"/>
        <v>1446</v>
      </c>
      <c r="DF32" s="147">
        <f t="shared" si="400"/>
        <v>227</v>
      </c>
      <c r="DG32" s="147">
        <f t="shared" si="401"/>
        <v>45.400000000000006</v>
      </c>
      <c r="DH32" s="147">
        <f t="shared" si="402"/>
        <v>56.75</v>
      </c>
      <c r="DI32" s="147">
        <f t="shared" si="403"/>
        <v>0</v>
      </c>
      <c r="DJ32" s="147">
        <f t="shared" si="404"/>
        <v>113.5</v>
      </c>
      <c r="DK32" s="147">
        <f t="shared" si="405"/>
        <v>340.5</v>
      </c>
      <c r="DL32" s="147">
        <f t="shared" si="406"/>
        <v>454</v>
      </c>
      <c r="DM32" s="147">
        <f t="shared" si="407"/>
        <v>681</v>
      </c>
      <c r="DN32" s="147">
        <f t="shared" si="408"/>
        <v>908</v>
      </c>
      <c r="DO32" s="147">
        <f t="shared" si="409"/>
        <v>1135</v>
      </c>
      <c r="DP32" s="147">
        <f t="shared" si="410"/>
        <v>1362</v>
      </c>
      <c r="DQ32" s="147">
        <f t="shared" si="411"/>
        <v>717</v>
      </c>
      <c r="DR32" s="147">
        <f t="shared" si="412"/>
        <v>143.4</v>
      </c>
      <c r="DS32" s="147">
        <f t="shared" si="413"/>
        <v>179.25</v>
      </c>
      <c r="DT32" s="147">
        <f t="shared" si="414"/>
        <v>220.5</v>
      </c>
      <c r="DU32" s="147">
        <f t="shared" si="415"/>
        <v>358.5</v>
      </c>
      <c r="DV32" s="147">
        <f t="shared" si="416"/>
        <v>1075.5</v>
      </c>
      <c r="DW32" s="147">
        <f t="shared" si="417"/>
        <v>1434</v>
      </c>
      <c r="DX32" s="147">
        <f t="shared" si="418"/>
        <v>2151</v>
      </c>
      <c r="DY32" s="147">
        <f t="shared" si="419"/>
        <v>2868</v>
      </c>
      <c r="DZ32" s="147">
        <f t="shared" si="420"/>
        <v>3585</v>
      </c>
      <c r="EA32" s="147">
        <f t="shared" si="421"/>
        <v>4302</v>
      </c>
      <c r="EB32" s="147">
        <f t="shared" si="422"/>
        <v>780</v>
      </c>
      <c r="EC32" s="147">
        <f t="shared" si="423"/>
        <v>156</v>
      </c>
      <c r="ED32" s="147">
        <f t="shared" si="424"/>
        <v>195</v>
      </c>
      <c r="EE32" s="147">
        <f t="shared" si="425"/>
        <v>220.5</v>
      </c>
      <c r="EF32" s="147">
        <f t="shared" si="426"/>
        <v>390</v>
      </c>
      <c r="EG32" s="147">
        <f t="shared" si="427"/>
        <v>1170</v>
      </c>
      <c r="EH32" s="147">
        <f t="shared" si="428"/>
        <v>1560</v>
      </c>
      <c r="EI32" s="147">
        <f t="shared" si="429"/>
        <v>2340</v>
      </c>
      <c r="EJ32" s="147">
        <f t="shared" si="430"/>
        <v>3120</v>
      </c>
      <c r="EK32" s="147">
        <f t="shared" si="431"/>
        <v>3900</v>
      </c>
      <c r="EL32" s="147">
        <f t="shared" si="432"/>
        <v>4680</v>
      </c>
      <c r="EM32" s="147">
        <f t="shared" si="433"/>
        <v>731</v>
      </c>
      <c r="EN32" s="147">
        <f t="shared" si="434"/>
        <v>146.20000000000002</v>
      </c>
      <c r="EO32" s="147">
        <f t="shared" si="435"/>
        <v>182.75</v>
      </c>
      <c r="EP32" s="147">
        <f t="shared" si="436"/>
        <v>220.5</v>
      </c>
      <c r="EQ32" s="147">
        <f t="shared" si="437"/>
        <v>365.5</v>
      </c>
      <c r="ER32" s="147">
        <f t="shared" si="438"/>
        <v>1096.5</v>
      </c>
      <c r="ES32" s="147">
        <f t="shared" si="439"/>
        <v>1462</v>
      </c>
      <c r="ET32" s="147">
        <f t="shared" si="440"/>
        <v>2193</v>
      </c>
      <c r="EU32" s="147">
        <f t="shared" si="441"/>
        <v>2924</v>
      </c>
      <c r="EV32" s="147">
        <f t="shared" si="442"/>
        <v>3655</v>
      </c>
      <c r="EW32" s="147">
        <f t="shared" si="443"/>
        <v>4386</v>
      </c>
      <c r="EX32" s="147">
        <f t="shared" si="444"/>
        <v>379</v>
      </c>
      <c r="EY32" s="147">
        <f t="shared" si="445"/>
        <v>75.8</v>
      </c>
      <c r="EZ32" s="147">
        <f t="shared" si="446"/>
        <v>94.75</v>
      </c>
      <c r="FA32" s="147">
        <f t="shared" si="447"/>
        <v>0</v>
      </c>
      <c r="FB32" s="147">
        <f t="shared" si="448"/>
        <v>189.5</v>
      </c>
      <c r="FC32" s="147">
        <f t="shared" si="449"/>
        <v>568.5</v>
      </c>
      <c r="FD32" s="147">
        <f t="shared" si="450"/>
        <v>758</v>
      </c>
      <c r="FE32" s="147">
        <f t="shared" si="451"/>
        <v>1137</v>
      </c>
      <c r="FF32" s="147">
        <f t="shared" si="452"/>
        <v>1516</v>
      </c>
      <c r="FG32" s="147">
        <f t="shared" si="453"/>
        <v>1895</v>
      </c>
      <c r="FH32" s="147">
        <f t="shared" si="454"/>
        <v>2274</v>
      </c>
      <c r="FI32" s="147">
        <f t="shared" si="455"/>
        <v>869</v>
      </c>
      <c r="FJ32" s="147">
        <f t="shared" si="456"/>
        <v>173.8</v>
      </c>
      <c r="FK32" s="147">
        <f t="shared" si="457"/>
        <v>217.25</v>
      </c>
      <c r="FL32" s="147">
        <f t="shared" si="458"/>
        <v>220.5</v>
      </c>
      <c r="FM32" s="147">
        <f t="shared" si="459"/>
        <v>434.5</v>
      </c>
      <c r="FN32" s="147">
        <f t="shared" si="460"/>
        <v>1303.5</v>
      </c>
      <c r="FO32" s="147">
        <f t="shared" si="461"/>
        <v>1738</v>
      </c>
      <c r="FP32" s="147">
        <f t="shared" si="462"/>
        <v>2607</v>
      </c>
      <c r="FQ32" s="147">
        <f t="shared" si="463"/>
        <v>3476</v>
      </c>
      <c r="FR32" s="147">
        <f t="shared" si="464"/>
        <v>4345</v>
      </c>
      <c r="FS32" s="147">
        <f t="shared" si="465"/>
        <v>5214</v>
      </c>
      <c r="FT32" s="122">
        <f t="shared" si="647"/>
        <v>3.73</v>
      </c>
      <c r="FU32" s="122" t="str">
        <f t="shared" si="648"/>
        <v/>
      </c>
      <c r="FV32" s="122" t="str">
        <f t="shared" si="649"/>
        <v/>
      </c>
      <c r="FW32" s="122" t="str">
        <f t="shared" si="650"/>
        <v/>
      </c>
      <c r="FX32" s="122" t="str">
        <f t="shared" si="323"/>
        <v/>
      </c>
      <c r="FY32" s="122" t="str">
        <f t="shared" si="324"/>
        <v/>
      </c>
      <c r="FZ32" s="122" t="str">
        <f t="shared" si="325"/>
        <v/>
      </c>
      <c r="GA32" s="122" t="str">
        <f t="shared" si="326"/>
        <v/>
      </c>
      <c r="GB32" s="122" t="str">
        <f t="shared" si="327"/>
        <v/>
      </c>
      <c r="GC32" s="122" t="str">
        <f t="shared" si="328"/>
        <v/>
      </c>
      <c r="GD32" s="122" t="str">
        <f t="shared" si="329"/>
        <v/>
      </c>
      <c r="GE32" s="122" t="str">
        <f t="shared" si="330"/>
        <v/>
      </c>
      <c r="GF32" s="122" t="str">
        <f t="shared" si="331"/>
        <v/>
      </c>
      <c r="GG32" s="122" t="str">
        <f t="shared" si="332"/>
        <v/>
      </c>
      <c r="GH32" s="122">
        <f t="shared" si="333"/>
        <v>3.73</v>
      </c>
      <c r="GI32" s="124">
        <f t="shared" si="651"/>
        <v>33686.743900000001</v>
      </c>
      <c r="GJ32" s="124" t="str">
        <f t="shared" si="652"/>
        <v/>
      </c>
      <c r="GK32" s="124" t="str">
        <f t="shared" si="653"/>
        <v/>
      </c>
      <c r="GL32" s="124" t="str">
        <f t="shared" si="654"/>
        <v/>
      </c>
      <c r="GM32" s="125" t="str">
        <f t="shared" si="334"/>
        <v/>
      </c>
      <c r="GN32" s="125" t="str">
        <f t="shared" si="335"/>
        <v/>
      </c>
      <c r="GO32" s="125" t="str">
        <f t="shared" si="336"/>
        <v/>
      </c>
      <c r="GP32" s="125" t="str">
        <f t="shared" si="337"/>
        <v/>
      </c>
      <c r="GQ32" s="125" t="str">
        <f t="shared" si="338"/>
        <v/>
      </c>
      <c r="GR32" s="125" t="str">
        <f t="shared" si="339"/>
        <v/>
      </c>
      <c r="GS32" s="125" t="str">
        <f t="shared" si="340"/>
        <v/>
      </c>
      <c r="GT32" s="125" t="str">
        <f t="shared" si="341"/>
        <v/>
      </c>
      <c r="GU32" s="125" t="str">
        <f t="shared" si="342"/>
        <v/>
      </c>
      <c r="GV32" s="125" t="str">
        <f t="shared" si="343"/>
        <v/>
      </c>
      <c r="GW32" s="125">
        <f t="shared" si="344"/>
        <v>33686.743900000001</v>
      </c>
      <c r="GX32" s="145"/>
      <c r="GY32" s="145">
        <v>1</v>
      </c>
      <c r="GZ32" s="145">
        <v>1</v>
      </c>
      <c r="HA32" s="145">
        <v>1</v>
      </c>
      <c r="HB32" s="145">
        <v>1</v>
      </c>
      <c r="HC32" s="145">
        <v>1</v>
      </c>
      <c r="HD32" s="145"/>
      <c r="HF32" s="37"/>
      <c r="HG32" s="37"/>
      <c r="HH32" s="37"/>
      <c r="HI32" s="37"/>
    </row>
    <row r="33" spans="1:217" x14ac:dyDescent="0.2">
      <c r="A33" s="287" t="s">
        <v>217</v>
      </c>
      <c r="B33" s="288" t="s">
        <v>246</v>
      </c>
      <c r="C33" s="369">
        <v>399</v>
      </c>
      <c r="D33" s="167">
        <f t="shared" si="133"/>
        <v>79.800000000000011</v>
      </c>
      <c r="E33" s="167">
        <f t="shared" si="134"/>
        <v>99.75</v>
      </c>
      <c r="F33" s="167">
        <f t="shared" si="135"/>
        <v>149.625</v>
      </c>
      <c r="G33" s="167">
        <f t="shared" si="136"/>
        <v>79.800000000000011</v>
      </c>
      <c r="H33" s="167">
        <f t="shared" si="137"/>
        <v>99.75</v>
      </c>
      <c r="I33" s="167">
        <f t="shared" si="138"/>
        <v>99.75</v>
      </c>
      <c r="J33" s="167">
        <f t="shared" si="139"/>
        <v>99.75</v>
      </c>
      <c r="K33" s="167">
        <f t="shared" si="140"/>
        <v>149.625</v>
      </c>
      <c r="L33" s="167">
        <f t="shared" si="141"/>
        <v>79.800000000000011</v>
      </c>
      <c r="M33" s="167">
        <f t="shared" si="142"/>
        <v>99.75</v>
      </c>
      <c r="N33" s="147">
        <f t="shared" si="143"/>
        <v>179.55</v>
      </c>
      <c r="O33" s="94">
        <f t="shared" si="144"/>
        <v>199.5</v>
      </c>
      <c r="P33" s="94">
        <f t="shared" si="145"/>
        <v>598.5</v>
      </c>
      <c r="Q33" s="94">
        <f t="shared" si="146"/>
        <v>798</v>
      </c>
      <c r="R33" s="94">
        <f t="shared" si="147"/>
        <v>1197</v>
      </c>
      <c r="S33" s="94">
        <f t="shared" si="148"/>
        <v>1596</v>
      </c>
      <c r="T33" s="94">
        <f t="shared" si="149"/>
        <v>1995</v>
      </c>
      <c r="U33" s="94">
        <f t="shared" si="150"/>
        <v>2394</v>
      </c>
      <c r="V33" s="200">
        <v>96</v>
      </c>
      <c r="W33" s="93">
        <f t="shared" si="297"/>
        <v>19.200000000000003</v>
      </c>
      <c r="X33" s="93">
        <f t="shared" si="298"/>
        <v>24</v>
      </c>
      <c r="Y33" s="147"/>
      <c r="Z33" s="94">
        <f t="shared" si="299"/>
        <v>48</v>
      </c>
      <c r="AA33" s="94">
        <f t="shared" si="300"/>
        <v>144</v>
      </c>
      <c r="AB33" s="94">
        <f t="shared" si="301"/>
        <v>192</v>
      </c>
      <c r="AC33" s="94">
        <f t="shared" si="302"/>
        <v>288</v>
      </c>
      <c r="AD33" s="94">
        <f t="shared" si="303"/>
        <v>384</v>
      </c>
      <c r="AE33" s="94">
        <f t="shared" si="304"/>
        <v>480</v>
      </c>
      <c r="AF33" s="94">
        <f t="shared" si="305"/>
        <v>576</v>
      </c>
      <c r="AG33" s="200">
        <v>96</v>
      </c>
      <c r="AH33" s="93">
        <f t="shared" si="306"/>
        <v>19.200000000000003</v>
      </c>
      <c r="AI33" s="93">
        <f t="shared" si="307"/>
        <v>24</v>
      </c>
      <c r="AJ33" s="147"/>
      <c r="AK33" s="94">
        <f t="shared" si="308"/>
        <v>48</v>
      </c>
      <c r="AL33" s="94">
        <f t="shared" si="3"/>
        <v>144</v>
      </c>
      <c r="AM33" s="94">
        <f t="shared" si="4"/>
        <v>192</v>
      </c>
      <c r="AN33" s="94">
        <f t="shared" si="5"/>
        <v>288</v>
      </c>
      <c r="AO33" s="94">
        <f t="shared" si="6"/>
        <v>384</v>
      </c>
      <c r="AP33" s="94">
        <f t="shared" si="7"/>
        <v>480</v>
      </c>
      <c r="AQ33" s="94">
        <f t="shared" si="8"/>
        <v>576</v>
      </c>
      <c r="AR33" s="200">
        <v>79</v>
      </c>
      <c r="AS33" s="93">
        <f t="shared" si="309"/>
        <v>15.8</v>
      </c>
      <c r="AT33" s="93">
        <f t="shared" si="310"/>
        <v>19.75</v>
      </c>
      <c r="AU33" s="147"/>
      <c r="AV33" s="94">
        <f t="shared" si="311"/>
        <v>39.5</v>
      </c>
      <c r="AW33" s="94">
        <f t="shared" si="10"/>
        <v>118.5</v>
      </c>
      <c r="AX33" s="94">
        <f t="shared" si="11"/>
        <v>158</v>
      </c>
      <c r="AY33" s="94">
        <f t="shared" si="12"/>
        <v>237</v>
      </c>
      <c r="AZ33" s="94">
        <f t="shared" si="13"/>
        <v>316</v>
      </c>
      <c r="BA33" s="94">
        <f t="shared" si="14"/>
        <v>395</v>
      </c>
      <c r="BB33" s="94">
        <f t="shared" si="15"/>
        <v>474</v>
      </c>
      <c r="BC33" s="147">
        <f t="shared" si="345"/>
        <v>495</v>
      </c>
      <c r="BD33" s="147">
        <f t="shared" si="346"/>
        <v>99.000000000000014</v>
      </c>
      <c r="BE33" s="147">
        <f t="shared" si="347"/>
        <v>123.75</v>
      </c>
      <c r="BF33" s="147">
        <f t="shared" si="348"/>
        <v>179.55</v>
      </c>
      <c r="BG33" s="147">
        <f t="shared" si="349"/>
        <v>247.5</v>
      </c>
      <c r="BH33" s="147">
        <f t="shared" si="350"/>
        <v>742.5</v>
      </c>
      <c r="BI33" s="147">
        <f t="shared" si="351"/>
        <v>990</v>
      </c>
      <c r="BJ33" s="147">
        <f t="shared" si="352"/>
        <v>1485</v>
      </c>
      <c r="BK33" s="147">
        <f t="shared" si="353"/>
        <v>1980</v>
      </c>
      <c r="BL33" s="147">
        <f t="shared" si="354"/>
        <v>2475</v>
      </c>
      <c r="BM33" s="147">
        <f t="shared" si="355"/>
        <v>2970</v>
      </c>
      <c r="BN33" s="147">
        <f t="shared" si="356"/>
        <v>495</v>
      </c>
      <c r="BO33" s="147">
        <f t="shared" si="357"/>
        <v>99.000000000000014</v>
      </c>
      <c r="BP33" s="147">
        <f t="shared" si="358"/>
        <v>123.75</v>
      </c>
      <c r="BQ33" s="147">
        <f t="shared" si="359"/>
        <v>179.55</v>
      </c>
      <c r="BR33" s="147">
        <f t="shared" si="360"/>
        <v>247.5</v>
      </c>
      <c r="BS33" s="147">
        <f t="shared" si="361"/>
        <v>742.5</v>
      </c>
      <c r="BT33" s="147">
        <f t="shared" si="362"/>
        <v>990</v>
      </c>
      <c r="BU33" s="147">
        <f t="shared" si="363"/>
        <v>1485</v>
      </c>
      <c r="BV33" s="147">
        <f t="shared" si="364"/>
        <v>1980</v>
      </c>
      <c r="BW33" s="147">
        <f t="shared" si="365"/>
        <v>2475</v>
      </c>
      <c r="BX33" s="147">
        <f t="shared" si="366"/>
        <v>2970</v>
      </c>
      <c r="BY33" s="147">
        <f t="shared" si="367"/>
        <v>478</v>
      </c>
      <c r="BZ33" s="147">
        <f t="shared" si="368"/>
        <v>95.600000000000009</v>
      </c>
      <c r="CA33" s="147">
        <f t="shared" si="369"/>
        <v>119.5</v>
      </c>
      <c r="CB33" s="147">
        <f t="shared" si="370"/>
        <v>179.55</v>
      </c>
      <c r="CC33" s="147">
        <f t="shared" si="371"/>
        <v>239</v>
      </c>
      <c r="CD33" s="147">
        <f t="shared" si="372"/>
        <v>717</v>
      </c>
      <c r="CE33" s="147">
        <f t="shared" si="373"/>
        <v>956</v>
      </c>
      <c r="CF33" s="147">
        <f t="shared" si="374"/>
        <v>1434</v>
      </c>
      <c r="CG33" s="147">
        <f t="shared" si="375"/>
        <v>1912</v>
      </c>
      <c r="CH33" s="147">
        <f t="shared" si="376"/>
        <v>2390</v>
      </c>
      <c r="CI33" s="147">
        <f t="shared" si="377"/>
        <v>2868</v>
      </c>
      <c r="CJ33" s="147">
        <f t="shared" si="378"/>
        <v>192</v>
      </c>
      <c r="CK33" s="147">
        <f t="shared" si="379"/>
        <v>38.400000000000006</v>
      </c>
      <c r="CL33" s="147">
        <f t="shared" si="380"/>
        <v>48</v>
      </c>
      <c r="CM33" s="147">
        <f t="shared" si="381"/>
        <v>0</v>
      </c>
      <c r="CN33" s="147">
        <f t="shared" si="382"/>
        <v>96</v>
      </c>
      <c r="CO33" s="147">
        <f t="shared" si="383"/>
        <v>288</v>
      </c>
      <c r="CP33" s="147">
        <f t="shared" si="384"/>
        <v>384</v>
      </c>
      <c r="CQ33" s="147">
        <f t="shared" si="385"/>
        <v>576</v>
      </c>
      <c r="CR33" s="147">
        <f t="shared" si="386"/>
        <v>768</v>
      </c>
      <c r="CS33" s="147">
        <f t="shared" si="387"/>
        <v>960</v>
      </c>
      <c r="CT33" s="147">
        <f t="shared" si="388"/>
        <v>1152</v>
      </c>
      <c r="CU33" s="147">
        <f t="shared" si="389"/>
        <v>175</v>
      </c>
      <c r="CV33" s="147">
        <f t="shared" si="390"/>
        <v>35</v>
      </c>
      <c r="CW33" s="147">
        <f t="shared" si="391"/>
        <v>43.75</v>
      </c>
      <c r="CX33" s="147">
        <f t="shared" si="392"/>
        <v>0</v>
      </c>
      <c r="CY33" s="147">
        <f t="shared" si="393"/>
        <v>87.5</v>
      </c>
      <c r="CZ33" s="147">
        <f t="shared" si="394"/>
        <v>262.5</v>
      </c>
      <c r="DA33" s="147">
        <f t="shared" si="395"/>
        <v>350</v>
      </c>
      <c r="DB33" s="147">
        <f t="shared" si="396"/>
        <v>525</v>
      </c>
      <c r="DC33" s="147">
        <f t="shared" si="397"/>
        <v>700</v>
      </c>
      <c r="DD33" s="147">
        <f t="shared" si="398"/>
        <v>875</v>
      </c>
      <c r="DE33" s="147">
        <f t="shared" si="399"/>
        <v>1050</v>
      </c>
      <c r="DF33" s="147">
        <f t="shared" si="400"/>
        <v>175</v>
      </c>
      <c r="DG33" s="147">
        <f t="shared" si="401"/>
        <v>35</v>
      </c>
      <c r="DH33" s="147">
        <f t="shared" si="402"/>
        <v>43.75</v>
      </c>
      <c r="DI33" s="147">
        <f t="shared" si="403"/>
        <v>0</v>
      </c>
      <c r="DJ33" s="147">
        <f t="shared" si="404"/>
        <v>87.5</v>
      </c>
      <c r="DK33" s="147">
        <f t="shared" si="405"/>
        <v>262.5</v>
      </c>
      <c r="DL33" s="147">
        <f t="shared" si="406"/>
        <v>350</v>
      </c>
      <c r="DM33" s="147">
        <f t="shared" si="407"/>
        <v>525</v>
      </c>
      <c r="DN33" s="147">
        <f t="shared" si="408"/>
        <v>700</v>
      </c>
      <c r="DO33" s="147">
        <f t="shared" si="409"/>
        <v>875</v>
      </c>
      <c r="DP33" s="147">
        <f t="shared" si="410"/>
        <v>1050</v>
      </c>
      <c r="DQ33" s="147">
        <f t="shared" si="411"/>
        <v>574</v>
      </c>
      <c r="DR33" s="147">
        <f t="shared" si="412"/>
        <v>114.80000000000001</v>
      </c>
      <c r="DS33" s="147">
        <f t="shared" si="413"/>
        <v>143.5</v>
      </c>
      <c r="DT33" s="147">
        <f t="shared" si="414"/>
        <v>179.55</v>
      </c>
      <c r="DU33" s="147">
        <f t="shared" si="415"/>
        <v>287</v>
      </c>
      <c r="DV33" s="147">
        <f t="shared" si="416"/>
        <v>861</v>
      </c>
      <c r="DW33" s="147">
        <f t="shared" si="417"/>
        <v>1148</v>
      </c>
      <c r="DX33" s="147">
        <f t="shared" si="418"/>
        <v>1722</v>
      </c>
      <c r="DY33" s="147">
        <f t="shared" si="419"/>
        <v>2296</v>
      </c>
      <c r="DZ33" s="147">
        <f t="shared" si="420"/>
        <v>2870</v>
      </c>
      <c r="EA33" s="147">
        <f t="shared" si="421"/>
        <v>3444</v>
      </c>
      <c r="EB33" s="147">
        <f t="shared" si="422"/>
        <v>591</v>
      </c>
      <c r="EC33" s="147">
        <f t="shared" si="423"/>
        <v>118.20000000000002</v>
      </c>
      <c r="ED33" s="147">
        <f t="shared" si="424"/>
        <v>147.75</v>
      </c>
      <c r="EE33" s="147">
        <f t="shared" si="425"/>
        <v>179.55</v>
      </c>
      <c r="EF33" s="147">
        <f t="shared" si="426"/>
        <v>295.5</v>
      </c>
      <c r="EG33" s="147">
        <f t="shared" si="427"/>
        <v>886.5</v>
      </c>
      <c r="EH33" s="147">
        <f t="shared" si="428"/>
        <v>1182</v>
      </c>
      <c r="EI33" s="147">
        <f t="shared" si="429"/>
        <v>1773</v>
      </c>
      <c r="EJ33" s="147">
        <f t="shared" si="430"/>
        <v>2364</v>
      </c>
      <c r="EK33" s="147">
        <f t="shared" si="431"/>
        <v>2955</v>
      </c>
      <c r="EL33" s="147">
        <f t="shared" si="432"/>
        <v>3546</v>
      </c>
      <c r="EM33" s="147">
        <f t="shared" si="433"/>
        <v>574</v>
      </c>
      <c r="EN33" s="147">
        <f t="shared" si="434"/>
        <v>114.80000000000001</v>
      </c>
      <c r="EO33" s="147">
        <f t="shared" si="435"/>
        <v>143.5</v>
      </c>
      <c r="EP33" s="147">
        <f t="shared" si="436"/>
        <v>179.55</v>
      </c>
      <c r="EQ33" s="147">
        <f t="shared" si="437"/>
        <v>287</v>
      </c>
      <c r="ER33" s="147">
        <f t="shared" si="438"/>
        <v>861</v>
      </c>
      <c r="ES33" s="147">
        <f t="shared" si="439"/>
        <v>1148</v>
      </c>
      <c r="ET33" s="147">
        <f t="shared" si="440"/>
        <v>1722</v>
      </c>
      <c r="EU33" s="147">
        <f t="shared" si="441"/>
        <v>2296</v>
      </c>
      <c r="EV33" s="147">
        <f t="shared" si="442"/>
        <v>2870</v>
      </c>
      <c r="EW33" s="147">
        <f t="shared" si="443"/>
        <v>3444</v>
      </c>
      <c r="EX33" s="147">
        <f t="shared" si="444"/>
        <v>271</v>
      </c>
      <c r="EY33" s="147">
        <f t="shared" si="445"/>
        <v>54.2</v>
      </c>
      <c r="EZ33" s="147">
        <f t="shared" si="446"/>
        <v>67.75</v>
      </c>
      <c r="FA33" s="147">
        <f t="shared" si="447"/>
        <v>0</v>
      </c>
      <c r="FB33" s="147">
        <f t="shared" si="448"/>
        <v>135.5</v>
      </c>
      <c r="FC33" s="147">
        <f t="shared" si="449"/>
        <v>406.5</v>
      </c>
      <c r="FD33" s="147">
        <f t="shared" si="450"/>
        <v>542</v>
      </c>
      <c r="FE33" s="147">
        <f t="shared" si="451"/>
        <v>813</v>
      </c>
      <c r="FF33" s="147">
        <f t="shared" si="452"/>
        <v>1084</v>
      </c>
      <c r="FG33" s="147">
        <f t="shared" si="453"/>
        <v>1355</v>
      </c>
      <c r="FH33" s="147">
        <f t="shared" si="454"/>
        <v>1626</v>
      </c>
      <c r="FI33" s="147">
        <f t="shared" si="455"/>
        <v>670</v>
      </c>
      <c r="FJ33" s="147">
        <f t="shared" si="456"/>
        <v>134.00000000000003</v>
      </c>
      <c r="FK33" s="147">
        <f t="shared" si="457"/>
        <v>167.5</v>
      </c>
      <c r="FL33" s="147">
        <f t="shared" si="458"/>
        <v>179.55</v>
      </c>
      <c r="FM33" s="147">
        <f t="shared" si="459"/>
        <v>335</v>
      </c>
      <c r="FN33" s="147">
        <f t="shared" si="460"/>
        <v>1005</v>
      </c>
      <c r="FO33" s="147">
        <f t="shared" si="461"/>
        <v>1340</v>
      </c>
      <c r="FP33" s="147">
        <f t="shared" si="462"/>
        <v>2010</v>
      </c>
      <c r="FQ33" s="147">
        <f t="shared" si="463"/>
        <v>2680</v>
      </c>
      <c r="FR33" s="147">
        <f t="shared" si="464"/>
        <v>3350</v>
      </c>
      <c r="FS33" s="147">
        <f t="shared" si="465"/>
        <v>4020</v>
      </c>
      <c r="FT33" s="122">
        <f t="shared" si="647"/>
        <v>1.98</v>
      </c>
      <c r="FU33" s="122" t="str">
        <f t="shared" si="648"/>
        <v/>
      </c>
      <c r="FV33" s="122" t="str">
        <f t="shared" si="649"/>
        <v/>
      </c>
      <c r="FW33" s="122" t="str">
        <f t="shared" si="650"/>
        <v/>
      </c>
      <c r="FX33" s="122" t="str">
        <f t="shared" si="323"/>
        <v/>
      </c>
      <c r="FY33" s="122" t="str">
        <f t="shared" si="324"/>
        <v/>
      </c>
      <c r="FZ33" s="122" t="str">
        <f t="shared" si="325"/>
        <v/>
      </c>
      <c r="GA33" s="122" t="str">
        <f t="shared" si="326"/>
        <v/>
      </c>
      <c r="GB33" s="122" t="str">
        <f t="shared" si="327"/>
        <v/>
      </c>
      <c r="GC33" s="122" t="str">
        <f t="shared" si="328"/>
        <v/>
      </c>
      <c r="GD33" s="122" t="str">
        <f t="shared" si="329"/>
        <v/>
      </c>
      <c r="GE33" s="122" t="str">
        <f t="shared" si="330"/>
        <v/>
      </c>
      <c r="GF33" s="122" t="str">
        <f t="shared" si="331"/>
        <v/>
      </c>
      <c r="GG33" s="122" t="str">
        <f t="shared" si="332"/>
        <v/>
      </c>
      <c r="GH33" s="122">
        <f t="shared" si="333"/>
        <v>1.98</v>
      </c>
      <c r="GI33" s="124">
        <f t="shared" si="651"/>
        <v>14746.9866</v>
      </c>
      <c r="GJ33" s="124" t="str">
        <f t="shared" si="652"/>
        <v/>
      </c>
      <c r="GK33" s="124" t="str">
        <f t="shared" si="653"/>
        <v/>
      </c>
      <c r="GL33" s="124" t="str">
        <f t="shared" si="654"/>
        <v/>
      </c>
      <c r="GM33" s="125" t="str">
        <f t="shared" si="334"/>
        <v/>
      </c>
      <c r="GN33" s="125" t="str">
        <f t="shared" si="335"/>
        <v/>
      </c>
      <c r="GO33" s="125" t="str">
        <f t="shared" si="336"/>
        <v/>
      </c>
      <c r="GP33" s="125" t="str">
        <f t="shared" si="337"/>
        <v/>
      </c>
      <c r="GQ33" s="125" t="str">
        <f t="shared" si="338"/>
        <v/>
      </c>
      <c r="GR33" s="125" t="str">
        <f t="shared" si="339"/>
        <v/>
      </c>
      <c r="GS33" s="125" t="str">
        <f t="shared" si="340"/>
        <v/>
      </c>
      <c r="GT33" s="125" t="str">
        <f t="shared" si="341"/>
        <v/>
      </c>
      <c r="GU33" s="125" t="str">
        <f t="shared" si="342"/>
        <v/>
      </c>
      <c r="GV33" s="125" t="str">
        <f t="shared" si="343"/>
        <v/>
      </c>
      <c r="GW33" s="125">
        <f t="shared" si="344"/>
        <v>14746.9866</v>
      </c>
      <c r="GX33" s="145"/>
      <c r="GY33" s="145">
        <v>1</v>
      </c>
      <c r="GZ33" s="145">
        <v>1</v>
      </c>
      <c r="HA33" s="145">
        <v>1</v>
      </c>
      <c r="HB33" s="145">
        <v>1</v>
      </c>
      <c r="HC33" s="145">
        <v>1</v>
      </c>
      <c r="HD33" s="145"/>
      <c r="HF33" s="37"/>
      <c r="HG33" s="37"/>
      <c r="HH33" s="37"/>
      <c r="HI33" s="37"/>
    </row>
    <row r="34" spans="1:217" x14ac:dyDescent="0.2">
      <c r="A34" s="287" t="s">
        <v>381</v>
      </c>
      <c r="B34" s="288" t="s">
        <v>382</v>
      </c>
      <c r="C34" s="292"/>
      <c r="D34" s="167">
        <f t="shared" si="133"/>
        <v>0</v>
      </c>
      <c r="E34" s="167">
        <f t="shared" si="134"/>
        <v>0</v>
      </c>
      <c r="F34" s="167">
        <f t="shared" si="135"/>
        <v>0</v>
      </c>
      <c r="G34" s="167">
        <f t="shared" si="136"/>
        <v>0</v>
      </c>
      <c r="H34" s="167">
        <f t="shared" si="137"/>
        <v>0</v>
      </c>
      <c r="I34" s="167">
        <f t="shared" si="138"/>
        <v>0</v>
      </c>
      <c r="J34" s="167">
        <f t="shared" si="139"/>
        <v>0</v>
      </c>
      <c r="K34" s="167">
        <f t="shared" si="140"/>
        <v>0</v>
      </c>
      <c r="L34" s="167">
        <f t="shared" si="141"/>
        <v>0</v>
      </c>
      <c r="M34" s="167">
        <f t="shared" si="142"/>
        <v>0</v>
      </c>
      <c r="N34" s="147">
        <f t="shared" si="143"/>
        <v>0</v>
      </c>
      <c r="O34" s="94">
        <f t="shared" si="144"/>
        <v>0</v>
      </c>
      <c r="P34" s="94">
        <f t="shared" si="145"/>
        <v>0</v>
      </c>
      <c r="Q34" s="94">
        <f t="shared" si="146"/>
        <v>0</v>
      </c>
      <c r="R34" s="94">
        <f t="shared" si="147"/>
        <v>0</v>
      </c>
      <c r="S34" s="94">
        <f t="shared" si="148"/>
        <v>0</v>
      </c>
      <c r="T34" s="94">
        <f t="shared" si="149"/>
        <v>0</v>
      </c>
      <c r="U34" s="94">
        <f t="shared" si="150"/>
        <v>0</v>
      </c>
      <c r="V34" s="200">
        <v>96</v>
      </c>
      <c r="W34" s="93">
        <f t="shared" si="297"/>
        <v>19.200000000000003</v>
      </c>
      <c r="X34" s="93">
        <f t="shared" si="298"/>
        <v>24</v>
      </c>
      <c r="Y34" s="147"/>
      <c r="Z34" s="94">
        <f t="shared" ref="Z34" si="655">V34*0.5</f>
        <v>48</v>
      </c>
      <c r="AA34" s="94">
        <f t="shared" ref="AA34" si="656">V34*1.5</f>
        <v>144</v>
      </c>
      <c r="AB34" s="94">
        <f t="shared" si="301"/>
        <v>192</v>
      </c>
      <c r="AC34" s="94">
        <f t="shared" ref="AC34" si="657">V34*3</f>
        <v>288</v>
      </c>
      <c r="AD34" s="94">
        <f t="shared" ref="AD34" si="658">V34*4</f>
        <v>384</v>
      </c>
      <c r="AE34" s="94">
        <f t="shared" ref="AE34" si="659">V34*5</f>
        <v>480</v>
      </c>
      <c r="AF34" s="94">
        <f t="shared" ref="AF34" si="660">V34*6</f>
        <v>576</v>
      </c>
      <c r="AG34" s="200">
        <v>96</v>
      </c>
      <c r="AH34" s="93">
        <f t="shared" si="306"/>
        <v>19.200000000000003</v>
      </c>
      <c r="AI34" s="93">
        <f t="shared" si="307"/>
        <v>24</v>
      </c>
      <c r="AJ34" s="147"/>
      <c r="AK34" s="94">
        <f t="shared" ref="AK34" si="661">AG34*0.5</f>
        <v>48</v>
      </c>
      <c r="AL34" s="94">
        <f t="shared" ref="AL34" si="662">AG34*1.5</f>
        <v>144</v>
      </c>
      <c r="AM34" s="94">
        <f t="shared" ref="AM34" si="663">AG34*2</f>
        <v>192</v>
      </c>
      <c r="AN34" s="94">
        <f t="shared" ref="AN34" si="664">AG34*3</f>
        <v>288</v>
      </c>
      <c r="AO34" s="94">
        <f t="shared" ref="AO34" si="665">AG34*4</f>
        <v>384</v>
      </c>
      <c r="AP34" s="94">
        <f t="shared" ref="AP34" si="666">AG34*5</f>
        <v>480</v>
      </c>
      <c r="AQ34" s="94">
        <f t="shared" ref="AQ34" si="667">AG34*6</f>
        <v>576</v>
      </c>
      <c r="AR34" s="200">
        <v>79</v>
      </c>
      <c r="AS34" s="93">
        <f t="shared" si="309"/>
        <v>15.8</v>
      </c>
      <c r="AT34" s="93">
        <f t="shared" si="310"/>
        <v>19.75</v>
      </c>
      <c r="AU34" s="147"/>
      <c r="AV34" s="94">
        <f t="shared" ref="AV34" si="668">AR34*0.5</f>
        <v>39.5</v>
      </c>
      <c r="AW34" s="94">
        <f t="shared" ref="AW34" si="669">AR34*1.5</f>
        <v>118.5</v>
      </c>
      <c r="AX34" s="94">
        <f t="shared" ref="AX34" si="670">AR34*2</f>
        <v>158</v>
      </c>
      <c r="AY34" s="94">
        <f t="shared" ref="AY34" si="671">AR34*3</f>
        <v>237</v>
      </c>
      <c r="AZ34" s="94">
        <f t="shared" ref="AZ34" si="672">AR34*4</f>
        <v>316</v>
      </c>
      <c r="BA34" s="94">
        <f t="shared" ref="BA34" si="673">AR34*5</f>
        <v>395</v>
      </c>
      <c r="BB34" s="94">
        <f t="shared" ref="BB34" si="674">AR34*6</f>
        <v>474</v>
      </c>
      <c r="BC34" s="147">
        <f t="shared" si="345"/>
        <v>96</v>
      </c>
      <c r="BD34" s="147">
        <f t="shared" si="346"/>
        <v>19.200000000000003</v>
      </c>
      <c r="BE34" s="147">
        <f t="shared" si="347"/>
        <v>24</v>
      </c>
      <c r="BF34" s="147">
        <f t="shared" si="348"/>
        <v>0</v>
      </c>
      <c r="BG34" s="147">
        <f t="shared" si="349"/>
        <v>48</v>
      </c>
      <c r="BH34" s="147">
        <f t="shared" si="350"/>
        <v>144</v>
      </c>
      <c r="BI34" s="147">
        <f t="shared" si="351"/>
        <v>192</v>
      </c>
      <c r="BJ34" s="147">
        <f t="shared" si="352"/>
        <v>288</v>
      </c>
      <c r="BK34" s="147">
        <f t="shared" si="353"/>
        <v>384</v>
      </c>
      <c r="BL34" s="147">
        <f t="shared" si="354"/>
        <v>480</v>
      </c>
      <c r="BM34" s="147">
        <f t="shared" si="355"/>
        <v>576</v>
      </c>
      <c r="BN34" s="147">
        <f t="shared" si="356"/>
        <v>96</v>
      </c>
      <c r="BO34" s="147">
        <f t="shared" si="357"/>
        <v>19.200000000000003</v>
      </c>
      <c r="BP34" s="147">
        <f t="shared" si="358"/>
        <v>24</v>
      </c>
      <c r="BQ34" s="147">
        <f t="shared" si="359"/>
        <v>0</v>
      </c>
      <c r="BR34" s="147">
        <f t="shared" si="360"/>
        <v>48</v>
      </c>
      <c r="BS34" s="147">
        <f t="shared" si="361"/>
        <v>144</v>
      </c>
      <c r="BT34" s="147">
        <f t="shared" si="362"/>
        <v>192</v>
      </c>
      <c r="BU34" s="147">
        <f t="shared" si="363"/>
        <v>288</v>
      </c>
      <c r="BV34" s="147">
        <f t="shared" si="364"/>
        <v>384</v>
      </c>
      <c r="BW34" s="147">
        <f t="shared" si="365"/>
        <v>480</v>
      </c>
      <c r="BX34" s="147">
        <f t="shared" si="366"/>
        <v>576</v>
      </c>
      <c r="BY34" s="147">
        <f t="shared" si="367"/>
        <v>79</v>
      </c>
      <c r="BZ34" s="147">
        <f t="shared" si="368"/>
        <v>15.8</v>
      </c>
      <c r="CA34" s="147">
        <f t="shared" si="369"/>
        <v>19.75</v>
      </c>
      <c r="CB34" s="147">
        <f t="shared" si="370"/>
        <v>0</v>
      </c>
      <c r="CC34" s="147">
        <f t="shared" si="371"/>
        <v>39.5</v>
      </c>
      <c r="CD34" s="147">
        <f t="shared" si="372"/>
        <v>118.5</v>
      </c>
      <c r="CE34" s="147">
        <f t="shared" si="373"/>
        <v>158</v>
      </c>
      <c r="CF34" s="147">
        <f t="shared" si="374"/>
        <v>237</v>
      </c>
      <c r="CG34" s="147">
        <f t="shared" si="375"/>
        <v>316</v>
      </c>
      <c r="CH34" s="147">
        <f t="shared" si="376"/>
        <v>395</v>
      </c>
      <c r="CI34" s="147">
        <f t="shared" si="377"/>
        <v>474</v>
      </c>
      <c r="CJ34" s="147">
        <f t="shared" si="378"/>
        <v>192</v>
      </c>
      <c r="CK34" s="147">
        <f t="shared" si="379"/>
        <v>38.400000000000006</v>
      </c>
      <c r="CL34" s="147">
        <f t="shared" si="380"/>
        <v>48</v>
      </c>
      <c r="CM34" s="147">
        <f t="shared" si="381"/>
        <v>0</v>
      </c>
      <c r="CN34" s="147">
        <f t="shared" si="382"/>
        <v>96</v>
      </c>
      <c r="CO34" s="147">
        <f t="shared" si="383"/>
        <v>288</v>
      </c>
      <c r="CP34" s="147">
        <f t="shared" si="384"/>
        <v>384</v>
      </c>
      <c r="CQ34" s="147">
        <f t="shared" si="385"/>
        <v>576</v>
      </c>
      <c r="CR34" s="147">
        <f t="shared" si="386"/>
        <v>768</v>
      </c>
      <c r="CS34" s="147">
        <f t="shared" si="387"/>
        <v>960</v>
      </c>
      <c r="CT34" s="147">
        <f t="shared" si="388"/>
        <v>1152</v>
      </c>
      <c r="CU34" s="147">
        <f t="shared" si="389"/>
        <v>175</v>
      </c>
      <c r="CV34" s="147">
        <f t="shared" si="390"/>
        <v>35</v>
      </c>
      <c r="CW34" s="147">
        <f t="shared" si="391"/>
        <v>43.75</v>
      </c>
      <c r="CX34" s="147">
        <f t="shared" si="392"/>
        <v>0</v>
      </c>
      <c r="CY34" s="147">
        <f t="shared" si="393"/>
        <v>87.5</v>
      </c>
      <c r="CZ34" s="147">
        <f t="shared" si="394"/>
        <v>262.5</v>
      </c>
      <c r="DA34" s="147">
        <f t="shared" si="395"/>
        <v>350</v>
      </c>
      <c r="DB34" s="147">
        <f t="shared" si="396"/>
        <v>525</v>
      </c>
      <c r="DC34" s="147">
        <f t="shared" si="397"/>
        <v>700</v>
      </c>
      <c r="DD34" s="147">
        <f t="shared" si="398"/>
        <v>875</v>
      </c>
      <c r="DE34" s="147">
        <f t="shared" si="399"/>
        <v>1050</v>
      </c>
      <c r="DF34" s="147">
        <f t="shared" si="400"/>
        <v>175</v>
      </c>
      <c r="DG34" s="147">
        <f t="shared" si="401"/>
        <v>35</v>
      </c>
      <c r="DH34" s="147">
        <f t="shared" si="402"/>
        <v>43.75</v>
      </c>
      <c r="DI34" s="147">
        <f t="shared" si="403"/>
        <v>0</v>
      </c>
      <c r="DJ34" s="147">
        <f t="shared" si="404"/>
        <v>87.5</v>
      </c>
      <c r="DK34" s="147">
        <f t="shared" si="405"/>
        <v>262.5</v>
      </c>
      <c r="DL34" s="147">
        <f t="shared" si="406"/>
        <v>350</v>
      </c>
      <c r="DM34" s="147">
        <f t="shared" si="407"/>
        <v>525</v>
      </c>
      <c r="DN34" s="147">
        <f t="shared" si="408"/>
        <v>700</v>
      </c>
      <c r="DO34" s="147">
        <f t="shared" si="409"/>
        <v>875</v>
      </c>
      <c r="DP34" s="147">
        <f t="shared" si="410"/>
        <v>1050</v>
      </c>
      <c r="DQ34" s="147">
        <f t="shared" si="411"/>
        <v>175</v>
      </c>
      <c r="DR34" s="147">
        <f t="shared" si="412"/>
        <v>35</v>
      </c>
      <c r="DS34" s="147">
        <f t="shared" si="413"/>
        <v>43.75</v>
      </c>
      <c r="DT34" s="147">
        <f t="shared" si="414"/>
        <v>0</v>
      </c>
      <c r="DU34" s="147">
        <f t="shared" si="415"/>
        <v>87.5</v>
      </c>
      <c r="DV34" s="147">
        <f t="shared" si="416"/>
        <v>262.5</v>
      </c>
      <c r="DW34" s="147">
        <f t="shared" si="417"/>
        <v>350</v>
      </c>
      <c r="DX34" s="147">
        <f t="shared" si="418"/>
        <v>525</v>
      </c>
      <c r="DY34" s="147">
        <f t="shared" si="419"/>
        <v>700</v>
      </c>
      <c r="DZ34" s="147">
        <f t="shared" si="420"/>
        <v>875</v>
      </c>
      <c r="EA34" s="147">
        <f t="shared" si="421"/>
        <v>1050</v>
      </c>
      <c r="EB34" s="147">
        <f t="shared" si="422"/>
        <v>192</v>
      </c>
      <c r="EC34" s="147">
        <f t="shared" si="423"/>
        <v>38.400000000000006</v>
      </c>
      <c r="ED34" s="147">
        <f t="shared" si="424"/>
        <v>48</v>
      </c>
      <c r="EE34" s="147">
        <f t="shared" si="425"/>
        <v>0</v>
      </c>
      <c r="EF34" s="147">
        <f t="shared" si="426"/>
        <v>96</v>
      </c>
      <c r="EG34" s="147">
        <f t="shared" si="427"/>
        <v>288</v>
      </c>
      <c r="EH34" s="147">
        <f t="shared" si="428"/>
        <v>384</v>
      </c>
      <c r="EI34" s="147">
        <f t="shared" si="429"/>
        <v>576</v>
      </c>
      <c r="EJ34" s="147">
        <f t="shared" si="430"/>
        <v>768</v>
      </c>
      <c r="EK34" s="147">
        <f t="shared" si="431"/>
        <v>960</v>
      </c>
      <c r="EL34" s="147">
        <f t="shared" si="432"/>
        <v>1152</v>
      </c>
      <c r="EM34" s="147">
        <f t="shared" si="433"/>
        <v>175</v>
      </c>
      <c r="EN34" s="147">
        <f t="shared" si="434"/>
        <v>35</v>
      </c>
      <c r="EO34" s="147">
        <f t="shared" si="435"/>
        <v>43.75</v>
      </c>
      <c r="EP34" s="147">
        <f t="shared" si="436"/>
        <v>0</v>
      </c>
      <c r="EQ34" s="147">
        <f t="shared" si="437"/>
        <v>87.5</v>
      </c>
      <c r="ER34" s="147">
        <f t="shared" si="438"/>
        <v>262.5</v>
      </c>
      <c r="ES34" s="147">
        <f t="shared" si="439"/>
        <v>350</v>
      </c>
      <c r="ET34" s="147">
        <f t="shared" si="440"/>
        <v>525</v>
      </c>
      <c r="EU34" s="147">
        <f t="shared" si="441"/>
        <v>700</v>
      </c>
      <c r="EV34" s="147">
        <f t="shared" si="442"/>
        <v>875</v>
      </c>
      <c r="EW34" s="147">
        <f t="shared" si="443"/>
        <v>1050</v>
      </c>
      <c r="EX34" s="147">
        <f t="shared" si="444"/>
        <v>271</v>
      </c>
      <c r="EY34" s="147">
        <f t="shared" si="445"/>
        <v>54.2</v>
      </c>
      <c r="EZ34" s="147">
        <f t="shared" si="446"/>
        <v>67.75</v>
      </c>
      <c r="FA34" s="147">
        <f t="shared" si="447"/>
        <v>0</v>
      </c>
      <c r="FB34" s="147">
        <f t="shared" si="448"/>
        <v>135.5</v>
      </c>
      <c r="FC34" s="147">
        <f t="shared" si="449"/>
        <v>406.5</v>
      </c>
      <c r="FD34" s="147">
        <f t="shared" si="450"/>
        <v>542</v>
      </c>
      <c r="FE34" s="147">
        <f t="shared" si="451"/>
        <v>813</v>
      </c>
      <c r="FF34" s="147">
        <f t="shared" si="452"/>
        <v>1084</v>
      </c>
      <c r="FG34" s="147">
        <f t="shared" si="453"/>
        <v>1355</v>
      </c>
      <c r="FH34" s="147">
        <f t="shared" si="454"/>
        <v>1626</v>
      </c>
      <c r="FI34" s="147">
        <f t="shared" si="455"/>
        <v>271</v>
      </c>
      <c r="FJ34" s="147">
        <f t="shared" si="456"/>
        <v>54.2</v>
      </c>
      <c r="FK34" s="147">
        <f t="shared" si="457"/>
        <v>67.75</v>
      </c>
      <c r="FL34" s="147">
        <f t="shared" si="458"/>
        <v>0</v>
      </c>
      <c r="FM34" s="147">
        <f t="shared" si="459"/>
        <v>135.5</v>
      </c>
      <c r="FN34" s="147">
        <f t="shared" si="460"/>
        <v>406.5</v>
      </c>
      <c r="FO34" s="147">
        <f t="shared" si="461"/>
        <v>542</v>
      </c>
      <c r="FP34" s="147">
        <f t="shared" si="462"/>
        <v>813</v>
      </c>
      <c r="FQ34" s="147">
        <f t="shared" si="463"/>
        <v>1084</v>
      </c>
      <c r="FR34" s="147">
        <f t="shared" si="464"/>
        <v>1355</v>
      </c>
      <c r="FS34" s="147">
        <f t="shared" si="465"/>
        <v>1626</v>
      </c>
      <c r="FT34" s="122" t="str">
        <f t="shared" si="647"/>
        <v/>
      </c>
      <c r="FU34" s="122" t="str">
        <f t="shared" si="648"/>
        <v/>
      </c>
      <c r="FV34" s="122" t="str">
        <f t="shared" si="649"/>
        <v/>
      </c>
      <c r="FW34" s="122" t="str">
        <f t="shared" si="650"/>
        <v/>
      </c>
      <c r="FX34" s="122" t="str">
        <f t="shared" ref="FX34" si="675">IF(ISERROR(FT34+FU34),"",FT34+FU34)</f>
        <v/>
      </c>
      <c r="FY34" s="122" t="str">
        <f t="shared" ref="FY34" si="676">IF(ISERROR(FT34+FV34),"",FT34+FV34)</f>
        <v/>
      </c>
      <c r="FZ34" s="122" t="str">
        <f t="shared" ref="FZ34" si="677">IF(ISERROR(FT34+FW34),"",FT34+FW34)</f>
        <v/>
      </c>
      <c r="GA34" s="122" t="str">
        <f t="shared" ref="GA34" si="678">IF(ISERROR(FU34+FV34),"",FU34+FV34)</f>
        <v/>
      </c>
      <c r="GB34" s="122" t="str">
        <f t="shared" ref="GB34" si="679">IF(ISERROR(FU34+FW34),"",FU34+FW34)</f>
        <v/>
      </c>
      <c r="GC34" s="122" t="str">
        <f t="shared" ref="GC34" si="680">IF(ISERROR(FV34+FW34),"",FV34+FW34)</f>
        <v/>
      </c>
      <c r="GD34" s="122" t="str">
        <f t="shared" ref="GD34" si="681">IF(ISERROR(FT34+FV34+FW34),"",FT34+FV34+FW34)</f>
        <v/>
      </c>
      <c r="GE34" s="122" t="str">
        <f t="shared" ref="GE34" si="682">IF(ISERROR(FT34+FV34+FU34),"",FT34+FV34+FU34)</f>
        <v/>
      </c>
      <c r="GF34" s="122" t="str">
        <f t="shared" ref="GF34" si="683">IF(ISERROR(FT34+FU34+FW34),"",FT34+FU34+FW34)</f>
        <v/>
      </c>
      <c r="GG34" s="122" t="str">
        <f t="shared" ref="GG34" si="684">IF(ISERROR(FV34+FW34+FU34),"",FV34+FW34+FU34)</f>
        <v/>
      </c>
      <c r="GH34" s="122">
        <f t="shared" ref="GH34" si="685">SUM(FT34:FW34)</f>
        <v>0</v>
      </c>
      <c r="GI34" s="124" t="str">
        <f t="shared" si="651"/>
        <v/>
      </c>
      <c r="GJ34" s="124" t="str">
        <f t="shared" si="652"/>
        <v/>
      </c>
      <c r="GK34" s="124" t="str">
        <f t="shared" si="653"/>
        <v/>
      </c>
      <c r="GL34" s="124" t="str">
        <f t="shared" si="654"/>
        <v/>
      </c>
      <c r="GM34" s="125" t="str">
        <f t="shared" ref="GM34" si="686">IF(ISERROR(GI34+GJ34),"",GI34+GJ34)</f>
        <v/>
      </c>
      <c r="GN34" s="125" t="str">
        <f t="shared" ref="GN34" si="687">IF(ISERROR(GI34+GK34),"",GI34+GK34)</f>
        <v/>
      </c>
      <c r="GO34" s="125" t="str">
        <f t="shared" ref="GO34" si="688">IF(ISERROR(GI34+GL34),"",GI34+GL34)</f>
        <v/>
      </c>
      <c r="GP34" s="125" t="str">
        <f t="shared" ref="GP34" si="689">IF(ISERROR(GJ34+GK34),"",GJ34+GK34)</f>
        <v/>
      </c>
      <c r="GQ34" s="125" t="str">
        <f t="shared" ref="GQ34" si="690">IF(ISERROR(GJ34+GL34),"",GJ34+GL34)</f>
        <v/>
      </c>
      <c r="GR34" s="125" t="str">
        <f t="shared" ref="GR34" si="691">IF(ISERROR(GK34+GL34),"",GK34+GL34)</f>
        <v/>
      </c>
      <c r="GS34" s="125" t="str">
        <f t="shared" ref="GS34" si="692">IF(ISERROR(GI34+GK34+GL34),"",GI34+GK34+GL34)</f>
        <v/>
      </c>
      <c r="GT34" s="125" t="str">
        <f t="shared" ref="GT34" si="693">IF(ISERROR(GI34+GK34+GJ34),"",GI34+GK34+GJ34)</f>
        <v/>
      </c>
      <c r="GU34" s="125" t="str">
        <f t="shared" ref="GU34" si="694">IF(ISERROR(GI34+GJ34+GL34),"",GI34+GJ34+GL34)</f>
        <v/>
      </c>
      <c r="GV34" s="125" t="str">
        <f t="shared" ref="GV34" si="695">IF(ISERROR(GK34+GL34+GJ34),"",GK34+GL34+GJ34)</f>
        <v/>
      </c>
      <c r="GW34" s="125">
        <f t="shared" ref="GW34" si="696">SUM(GI34:GL34)</f>
        <v>0</v>
      </c>
      <c r="GX34" s="145"/>
      <c r="GY34" s="145"/>
      <c r="GZ34" s="145"/>
      <c r="HA34" s="145">
        <v>1</v>
      </c>
      <c r="HB34" s="145"/>
      <c r="HC34" s="145"/>
      <c r="HD34" s="145"/>
      <c r="HF34" s="37"/>
      <c r="HG34" s="37"/>
      <c r="HH34" s="37"/>
      <c r="HI34" s="37"/>
    </row>
    <row r="35" spans="1:217" ht="12.2" customHeight="1" x14ac:dyDescent="0.2">
      <c r="A35" s="287" t="s">
        <v>383</v>
      </c>
      <c r="B35" s="288" t="s">
        <v>384</v>
      </c>
      <c r="C35" s="292"/>
      <c r="D35" s="167">
        <f t="shared" si="133"/>
        <v>0</v>
      </c>
      <c r="E35" s="167">
        <f t="shared" si="134"/>
        <v>0</v>
      </c>
      <c r="F35" s="167">
        <f t="shared" si="135"/>
        <v>0</v>
      </c>
      <c r="G35" s="167">
        <f t="shared" si="136"/>
        <v>0</v>
      </c>
      <c r="H35" s="167">
        <f t="shared" si="137"/>
        <v>0</v>
      </c>
      <c r="I35" s="167">
        <f t="shared" si="138"/>
        <v>0</v>
      </c>
      <c r="J35" s="167">
        <f t="shared" si="139"/>
        <v>0</v>
      </c>
      <c r="K35" s="167">
        <f t="shared" si="140"/>
        <v>0</v>
      </c>
      <c r="L35" s="167">
        <f t="shared" si="141"/>
        <v>0</v>
      </c>
      <c r="M35" s="167">
        <f t="shared" si="142"/>
        <v>0</v>
      </c>
      <c r="N35" s="147">
        <f t="shared" si="143"/>
        <v>0</v>
      </c>
      <c r="O35" s="94">
        <f t="shared" si="144"/>
        <v>0</v>
      </c>
      <c r="P35" s="94">
        <f t="shared" si="145"/>
        <v>0</v>
      </c>
      <c r="Q35" s="94">
        <f t="shared" si="146"/>
        <v>0</v>
      </c>
      <c r="R35" s="94">
        <f t="shared" si="147"/>
        <v>0</v>
      </c>
      <c r="S35" s="94">
        <f t="shared" si="148"/>
        <v>0</v>
      </c>
      <c r="T35" s="94">
        <f t="shared" si="149"/>
        <v>0</v>
      </c>
      <c r="U35" s="94">
        <f t="shared" si="150"/>
        <v>0</v>
      </c>
      <c r="V35" s="200">
        <v>345</v>
      </c>
      <c r="W35" s="93">
        <f t="shared" si="297"/>
        <v>69</v>
      </c>
      <c r="X35" s="93">
        <f t="shared" si="298"/>
        <v>86.25</v>
      </c>
      <c r="Y35" s="147"/>
      <c r="Z35" s="94">
        <f t="shared" si="299"/>
        <v>172.5</v>
      </c>
      <c r="AA35" s="94">
        <f t="shared" si="300"/>
        <v>517.5</v>
      </c>
      <c r="AB35" s="94">
        <f t="shared" si="301"/>
        <v>690</v>
      </c>
      <c r="AC35" s="94">
        <f t="shared" si="302"/>
        <v>1035</v>
      </c>
      <c r="AD35" s="94">
        <f t="shared" si="303"/>
        <v>1380</v>
      </c>
      <c r="AE35" s="94">
        <f t="shared" si="304"/>
        <v>1725</v>
      </c>
      <c r="AF35" s="94">
        <f t="shared" si="305"/>
        <v>2070</v>
      </c>
      <c r="AG35" s="200">
        <v>265</v>
      </c>
      <c r="AH35" s="93">
        <f t="shared" si="306"/>
        <v>53</v>
      </c>
      <c r="AI35" s="93">
        <f t="shared" si="307"/>
        <v>66.25</v>
      </c>
      <c r="AJ35" s="147"/>
      <c r="AK35" s="94">
        <f t="shared" si="308"/>
        <v>132.5</v>
      </c>
      <c r="AL35" s="94">
        <f t="shared" si="3"/>
        <v>397.5</v>
      </c>
      <c r="AM35" s="94">
        <f t="shared" si="4"/>
        <v>530</v>
      </c>
      <c r="AN35" s="94">
        <f t="shared" si="5"/>
        <v>795</v>
      </c>
      <c r="AO35" s="94">
        <f t="shared" si="6"/>
        <v>1060</v>
      </c>
      <c r="AP35" s="94">
        <f t="shared" si="7"/>
        <v>1325</v>
      </c>
      <c r="AQ35" s="94">
        <f t="shared" si="8"/>
        <v>1590</v>
      </c>
      <c r="AR35" s="200">
        <v>193</v>
      </c>
      <c r="AS35" s="93">
        <f t="shared" si="309"/>
        <v>38.6</v>
      </c>
      <c r="AT35" s="93">
        <f t="shared" si="310"/>
        <v>48.25</v>
      </c>
      <c r="AU35" s="147"/>
      <c r="AV35" s="94">
        <f t="shared" si="311"/>
        <v>96.5</v>
      </c>
      <c r="AW35" s="94">
        <f t="shared" si="10"/>
        <v>289.5</v>
      </c>
      <c r="AX35" s="94">
        <f t="shared" si="11"/>
        <v>386</v>
      </c>
      <c r="AY35" s="94">
        <f t="shared" si="12"/>
        <v>579</v>
      </c>
      <c r="AZ35" s="94">
        <f t="shared" si="13"/>
        <v>772</v>
      </c>
      <c r="BA35" s="94">
        <f t="shared" si="14"/>
        <v>965</v>
      </c>
      <c r="BB35" s="94">
        <f t="shared" si="15"/>
        <v>1158</v>
      </c>
      <c r="BC35" s="147">
        <f t="shared" si="345"/>
        <v>345</v>
      </c>
      <c r="BD35" s="147">
        <f t="shared" si="346"/>
        <v>69</v>
      </c>
      <c r="BE35" s="147">
        <f t="shared" si="347"/>
        <v>86.25</v>
      </c>
      <c r="BF35" s="147">
        <f t="shared" si="348"/>
        <v>0</v>
      </c>
      <c r="BG35" s="147">
        <f t="shared" si="349"/>
        <v>172.5</v>
      </c>
      <c r="BH35" s="147">
        <f t="shared" si="350"/>
        <v>517.5</v>
      </c>
      <c r="BI35" s="147">
        <f t="shared" si="351"/>
        <v>690</v>
      </c>
      <c r="BJ35" s="147">
        <f t="shared" si="352"/>
        <v>1035</v>
      </c>
      <c r="BK35" s="147">
        <f t="shared" si="353"/>
        <v>1380</v>
      </c>
      <c r="BL35" s="147">
        <f t="shared" si="354"/>
        <v>1725</v>
      </c>
      <c r="BM35" s="147">
        <f t="shared" si="355"/>
        <v>2070</v>
      </c>
      <c r="BN35" s="147">
        <f t="shared" si="356"/>
        <v>265</v>
      </c>
      <c r="BO35" s="147">
        <f t="shared" si="357"/>
        <v>53</v>
      </c>
      <c r="BP35" s="147">
        <f t="shared" si="358"/>
        <v>66.25</v>
      </c>
      <c r="BQ35" s="147">
        <f t="shared" si="359"/>
        <v>0</v>
      </c>
      <c r="BR35" s="147">
        <f t="shared" si="360"/>
        <v>132.5</v>
      </c>
      <c r="BS35" s="147">
        <f t="shared" si="361"/>
        <v>397.5</v>
      </c>
      <c r="BT35" s="147">
        <f t="shared" si="362"/>
        <v>530</v>
      </c>
      <c r="BU35" s="147">
        <f t="shared" si="363"/>
        <v>795</v>
      </c>
      <c r="BV35" s="147">
        <f t="shared" si="364"/>
        <v>1060</v>
      </c>
      <c r="BW35" s="147">
        <f t="shared" si="365"/>
        <v>1325</v>
      </c>
      <c r="BX35" s="147">
        <f t="shared" si="366"/>
        <v>1590</v>
      </c>
      <c r="BY35" s="147">
        <f t="shared" si="367"/>
        <v>193</v>
      </c>
      <c r="BZ35" s="147">
        <f t="shared" si="368"/>
        <v>38.6</v>
      </c>
      <c r="CA35" s="147">
        <f t="shared" si="369"/>
        <v>48.25</v>
      </c>
      <c r="CB35" s="147">
        <f t="shared" si="370"/>
        <v>0</v>
      </c>
      <c r="CC35" s="147">
        <f t="shared" si="371"/>
        <v>96.5</v>
      </c>
      <c r="CD35" s="147">
        <f t="shared" si="372"/>
        <v>289.5</v>
      </c>
      <c r="CE35" s="147">
        <f t="shared" si="373"/>
        <v>386</v>
      </c>
      <c r="CF35" s="147">
        <f t="shared" si="374"/>
        <v>579</v>
      </c>
      <c r="CG35" s="147">
        <f t="shared" si="375"/>
        <v>772</v>
      </c>
      <c r="CH35" s="147">
        <f t="shared" si="376"/>
        <v>965</v>
      </c>
      <c r="CI35" s="147">
        <f t="shared" si="377"/>
        <v>1158</v>
      </c>
      <c r="CJ35" s="147">
        <f t="shared" si="378"/>
        <v>610</v>
      </c>
      <c r="CK35" s="147">
        <f t="shared" si="379"/>
        <v>122</v>
      </c>
      <c r="CL35" s="147">
        <f t="shared" si="380"/>
        <v>152.5</v>
      </c>
      <c r="CM35" s="147">
        <f t="shared" si="381"/>
        <v>0</v>
      </c>
      <c r="CN35" s="147">
        <f t="shared" si="382"/>
        <v>305</v>
      </c>
      <c r="CO35" s="147">
        <f t="shared" si="383"/>
        <v>915</v>
      </c>
      <c r="CP35" s="147">
        <f t="shared" si="384"/>
        <v>1220</v>
      </c>
      <c r="CQ35" s="147">
        <f t="shared" si="385"/>
        <v>1830</v>
      </c>
      <c r="CR35" s="147">
        <f t="shared" si="386"/>
        <v>2440</v>
      </c>
      <c r="CS35" s="147">
        <f t="shared" si="387"/>
        <v>3050</v>
      </c>
      <c r="CT35" s="147">
        <f t="shared" si="388"/>
        <v>3660</v>
      </c>
      <c r="CU35" s="147">
        <f t="shared" si="389"/>
        <v>538</v>
      </c>
      <c r="CV35" s="147">
        <f t="shared" si="390"/>
        <v>107.6</v>
      </c>
      <c r="CW35" s="147">
        <f t="shared" si="391"/>
        <v>134.5</v>
      </c>
      <c r="CX35" s="147">
        <f t="shared" si="392"/>
        <v>0</v>
      </c>
      <c r="CY35" s="147">
        <f t="shared" si="393"/>
        <v>269</v>
      </c>
      <c r="CZ35" s="147">
        <f t="shared" si="394"/>
        <v>807</v>
      </c>
      <c r="DA35" s="147">
        <f t="shared" si="395"/>
        <v>1076</v>
      </c>
      <c r="DB35" s="147">
        <f t="shared" si="396"/>
        <v>1614</v>
      </c>
      <c r="DC35" s="147">
        <f t="shared" si="397"/>
        <v>2152</v>
      </c>
      <c r="DD35" s="147">
        <f t="shared" si="398"/>
        <v>2690</v>
      </c>
      <c r="DE35" s="147">
        <f t="shared" si="399"/>
        <v>3228</v>
      </c>
      <c r="DF35" s="147">
        <f t="shared" si="400"/>
        <v>458</v>
      </c>
      <c r="DG35" s="147">
        <f t="shared" si="401"/>
        <v>91.6</v>
      </c>
      <c r="DH35" s="147">
        <f t="shared" si="402"/>
        <v>114.5</v>
      </c>
      <c r="DI35" s="147">
        <f t="shared" si="403"/>
        <v>0</v>
      </c>
      <c r="DJ35" s="147">
        <f t="shared" si="404"/>
        <v>229</v>
      </c>
      <c r="DK35" s="147">
        <f t="shared" si="405"/>
        <v>687</v>
      </c>
      <c r="DL35" s="147">
        <f t="shared" si="406"/>
        <v>916</v>
      </c>
      <c r="DM35" s="147">
        <f t="shared" si="407"/>
        <v>1374</v>
      </c>
      <c r="DN35" s="147">
        <f t="shared" si="408"/>
        <v>1832</v>
      </c>
      <c r="DO35" s="147">
        <f t="shared" si="409"/>
        <v>2290</v>
      </c>
      <c r="DP35" s="147">
        <f t="shared" si="410"/>
        <v>2748</v>
      </c>
      <c r="DQ35" s="147">
        <f t="shared" si="411"/>
        <v>458</v>
      </c>
      <c r="DR35" s="147">
        <f t="shared" si="412"/>
        <v>91.6</v>
      </c>
      <c r="DS35" s="147">
        <f t="shared" si="413"/>
        <v>114.5</v>
      </c>
      <c r="DT35" s="147">
        <f t="shared" si="414"/>
        <v>0</v>
      </c>
      <c r="DU35" s="147">
        <f t="shared" si="415"/>
        <v>229</v>
      </c>
      <c r="DV35" s="147">
        <f t="shared" si="416"/>
        <v>687</v>
      </c>
      <c r="DW35" s="147">
        <f t="shared" si="417"/>
        <v>916</v>
      </c>
      <c r="DX35" s="147">
        <f t="shared" si="418"/>
        <v>1374</v>
      </c>
      <c r="DY35" s="147">
        <f t="shared" si="419"/>
        <v>1832</v>
      </c>
      <c r="DZ35" s="147">
        <f t="shared" si="420"/>
        <v>2290</v>
      </c>
      <c r="EA35" s="147">
        <f t="shared" si="421"/>
        <v>2748</v>
      </c>
      <c r="EB35" s="147">
        <f t="shared" si="422"/>
        <v>610</v>
      </c>
      <c r="EC35" s="147">
        <f t="shared" si="423"/>
        <v>122</v>
      </c>
      <c r="ED35" s="147">
        <f t="shared" si="424"/>
        <v>152.5</v>
      </c>
      <c r="EE35" s="147">
        <f t="shared" si="425"/>
        <v>0</v>
      </c>
      <c r="EF35" s="147">
        <f t="shared" si="426"/>
        <v>305</v>
      </c>
      <c r="EG35" s="147">
        <f t="shared" si="427"/>
        <v>915</v>
      </c>
      <c r="EH35" s="147">
        <f t="shared" si="428"/>
        <v>1220</v>
      </c>
      <c r="EI35" s="147">
        <f t="shared" si="429"/>
        <v>1830</v>
      </c>
      <c r="EJ35" s="147">
        <f t="shared" si="430"/>
        <v>2440</v>
      </c>
      <c r="EK35" s="147">
        <f t="shared" si="431"/>
        <v>3050</v>
      </c>
      <c r="EL35" s="147">
        <f t="shared" si="432"/>
        <v>3660</v>
      </c>
      <c r="EM35" s="147">
        <f t="shared" si="433"/>
        <v>538</v>
      </c>
      <c r="EN35" s="147">
        <f t="shared" si="434"/>
        <v>107.6</v>
      </c>
      <c r="EO35" s="147">
        <f t="shared" si="435"/>
        <v>134.5</v>
      </c>
      <c r="EP35" s="147">
        <f t="shared" si="436"/>
        <v>0</v>
      </c>
      <c r="EQ35" s="147">
        <f t="shared" si="437"/>
        <v>269</v>
      </c>
      <c r="ER35" s="147">
        <f t="shared" si="438"/>
        <v>807</v>
      </c>
      <c r="ES35" s="147">
        <f t="shared" si="439"/>
        <v>1076</v>
      </c>
      <c r="ET35" s="147">
        <f t="shared" si="440"/>
        <v>1614</v>
      </c>
      <c r="EU35" s="147">
        <f t="shared" si="441"/>
        <v>2152</v>
      </c>
      <c r="EV35" s="147">
        <f t="shared" si="442"/>
        <v>2690</v>
      </c>
      <c r="EW35" s="147">
        <f t="shared" si="443"/>
        <v>3228</v>
      </c>
      <c r="EX35" s="147">
        <f t="shared" si="444"/>
        <v>803</v>
      </c>
      <c r="EY35" s="147">
        <f t="shared" si="445"/>
        <v>160.6</v>
      </c>
      <c r="EZ35" s="147">
        <f t="shared" si="446"/>
        <v>200.75</v>
      </c>
      <c r="FA35" s="147">
        <f t="shared" si="447"/>
        <v>0</v>
      </c>
      <c r="FB35" s="147">
        <f t="shared" si="448"/>
        <v>401.5</v>
      </c>
      <c r="FC35" s="147">
        <f t="shared" si="449"/>
        <v>1204.5</v>
      </c>
      <c r="FD35" s="147">
        <f t="shared" si="450"/>
        <v>1606</v>
      </c>
      <c r="FE35" s="147">
        <f t="shared" si="451"/>
        <v>2409</v>
      </c>
      <c r="FF35" s="147">
        <f t="shared" si="452"/>
        <v>3212</v>
      </c>
      <c r="FG35" s="147">
        <f t="shared" si="453"/>
        <v>4015</v>
      </c>
      <c r="FH35" s="147">
        <f t="shared" si="454"/>
        <v>4818</v>
      </c>
      <c r="FI35" s="147">
        <f t="shared" si="455"/>
        <v>803</v>
      </c>
      <c r="FJ35" s="147">
        <f t="shared" si="456"/>
        <v>160.6</v>
      </c>
      <c r="FK35" s="147">
        <f t="shared" si="457"/>
        <v>200.75</v>
      </c>
      <c r="FL35" s="147">
        <f t="shared" si="458"/>
        <v>0</v>
      </c>
      <c r="FM35" s="147">
        <f t="shared" si="459"/>
        <v>401.5</v>
      </c>
      <c r="FN35" s="147">
        <f t="shared" si="460"/>
        <v>1204.5</v>
      </c>
      <c r="FO35" s="147">
        <f t="shared" si="461"/>
        <v>1606</v>
      </c>
      <c r="FP35" s="147">
        <f t="shared" si="462"/>
        <v>2409</v>
      </c>
      <c r="FQ35" s="147">
        <f t="shared" si="463"/>
        <v>3212</v>
      </c>
      <c r="FR35" s="147">
        <f t="shared" si="464"/>
        <v>4015</v>
      </c>
      <c r="FS35" s="147">
        <f t="shared" si="465"/>
        <v>4818</v>
      </c>
      <c r="FT35" s="122" t="str">
        <f t="shared" si="647"/>
        <v/>
      </c>
      <c r="FU35" s="122" t="str">
        <f t="shared" si="648"/>
        <v/>
      </c>
      <c r="FV35" s="122" t="str">
        <f t="shared" si="649"/>
        <v/>
      </c>
      <c r="FW35" s="122" t="str">
        <f t="shared" si="650"/>
        <v/>
      </c>
      <c r="FX35" s="122" t="str">
        <f t="shared" si="323"/>
        <v/>
      </c>
      <c r="FY35" s="122" t="str">
        <f t="shared" si="324"/>
        <v/>
      </c>
      <c r="FZ35" s="122" t="str">
        <f t="shared" si="325"/>
        <v/>
      </c>
      <c r="GA35" s="122" t="str">
        <f t="shared" si="326"/>
        <v/>
      </c>
      <c r="GB35" s="122" t="str">
        <f t="shared" si="327"/>
        <v/>
      </c>
      <c r="GC35" s="122" t="str">
        <f t="shared" si="328"/>
        <v/>
      </c>
      <c r="GD35" s="122" t="str">
        <f t="shared" si="329"/>
        <v/>
      </c>
      <c r="GE35" s="122" t="str">
        <f t="shared" si="330"/>
        <v/>
      </c>
      <c r="GF35" s="122" t="str">
        <f t="shared" si="331"/>
        <v/>
      </c>
      <c r="GG35" s="122" t="str">
        <f t="shared" si="332"/>
        <v/>
      </c>
      <c r="GH35" s="122">
        <f t="shared" si="333"/>
        <v>0</v>
      </c>
      <c r="GI35" s="124" t="str">
        <f t="shared" si="651"/>
        <v/>
      </c>
      <c r="GJ35" s="124" t="str">
        <f t="shared" si="652"/>
        <v/>
      </c>
      <c r="GK35" s="124" t="str">
        <f t="shared" si="653"/>
        <v/>
      </c>
      <c r="GL35" s="124" t="str">
        <f t="shared" si="654"/>
        <v/>
      </c>
      <c r="GM35" s="125" t="str">
        <f t="shared" si="334"/>
        <v/>
      </c>
      <c r="GN35" s="125" t="str">
        <f t="shared" si="335"/>
        <v/>
      </c>
      <c r="GO35" s="125" t="str">
        <f t="shared" si="336"/>
        <v/>
      </c>
      <c r="GP35" s="125" t="str">
        <f t="shared" si="337"/>
        <v/>
      </c>
      <c r="GQ35" s="125" t="str">
        <f t="shared" si="338"/>
        <v/>
      </c>
      <c r="GR35" s="125" t="str">
        <f t="shared" si="339"/>
        <v/>
      </c>
      <c r="GS35" s="125" t="str">
        <f t="shared" si="340"/>
        <v/>
      </c>
      <c r="GT35" s="125" t="str">
        <f t="shared" si="341"/>
        <v/>
      </c>
      <c r="GU35" s="125" t="str">
        <f t="shared" si="342"/>
        <v/>
      </c>
      <c r="GV35" s="125" t="str">
        <f t="shared" si="343"/>
        <v/>
      </c>
      <c r="GW35" s="125">
        <f t="shared" si="344"/>
        <v>0</v>
      </c>
      <c r="GX35" s="145"/>
      <c r="GY35" s="145"/>
      <c r="GZ35" s="145"/>
      <c r="HA35" s="145"/>
      <c r="HB35" s="145">
        <v>1</v>
      </c>
      <c r="HC35" s="145"/>
      <c r="HD35" s="145"/>
      <c r="HF35" s="37"/>
      <c r="HG35" s="37"/>
      <c r="HH35" s="37"/>
      <c r="HI35" s="37"/>
    </row>
    <row r="36" spans="1:217" x14ac:dyDescent="0.2">
      <c r="A36" s="287" t="s">
        <v>255</v>
      </c>
      <c r="B36" s="288" t="s">
        <v>254</v>
      </c>
      <c r="C36" s="369">
        <v>131</v>
      </c>
      <c r="D36" s="167">
        <f t="shared" si="133"/>
        <v>26.200000000000003</v>
      </c>
      <c r="E36" s="167">
        <f t="shared" si="134"/>
        <v>32.75</v>
      </c>
      <c r="F36" s="167">
        <f t="shared" si="135"/>
        <v>49.125</v>
      </c>
      <c r="G36" s="167">
        <f t="shared" si="136"/>
        <v>26.200000000000003</v>
      </c>
      <c r="H36" s="167">
        <f t="shared" si="137"/>
        <v>32.75</v>
      </c>
      <c r="I36" s="167">
        <f t="shared" si="138"/>
        <v>32.75</v>
      </c>
      <c r="J36" s="167">
        <f t="shared" si="139"/>
        <v>32.75</v>
      </c>
      <c r="K36" s="167">
        <f t="shared" si="140"/>
        <v>49.125</v>
      </c>
      <c r="L36" s="167">
        <f t="shared" si="141"/>
        <v>26.200000000000003</v>
      </c>
      <c r="M36" s="167">
        <f t="shared" si="142"/>
        <v>32.75</v>
      </c>
      <c r="N36" s="147">
        <f t="shared" si="143"/>
        <v>58.95</v>
      </c>
      <c r="O36" s="94">
        <f t="shared" si="144"/>
        <v>65.5</v>
      </c>
      <c r="P36" s="94">
        <f t="shared" si="145"/>
        <v>196.5</v>
      </c>
      <c r="Q36" s="94">
        <f t="shared" si="146"/>
        <v>262</v>
      </c>
      <c r="R36" s="94">
        <f t="shared" si="147"/>
        <v>393</v>
      </c>
      <c r="S36" s="94">
        <f t="shared" si="148"/>
        <v>524</v>
      </c>
      <c r="T36" s="94">
        <f t="shared" si="149"/>
        <v>655</v>
      </c>
      <c r="U36" s="94">
        <f t="shared" si="150"/>
        <v>786</v>
      </c>
      <c r="V36" s="200">
        <v>389</v>
      </c>
      <c r="W36" s="93">
        <f t="shared" si="297"/>
        <v>77.800000000000011</v>
      </c>
      <c r="X36" s="93">
        <f t="shared" si="298"/>
        <v>97.25</v>
      </c>
      <c r="Y36" s="147"/>
      <c r="Z36" s="94">
        <f>V36*0.5</f>
        <v>194.5</v>
      </c>
      <c r="AA36" s="94">
        <f>V36*1.5</f>
        <v>583.5</v>
      </c>
      <c r="AB36" s="94">
        <f>V36*2</f>
        <v>778</v>
      </c>
      <c r="AC36" s="94">
        <f>V36*3</f>
        <v>1167</v>
      </c>
      <c r="AD36" s="94">
        <f>V36*4</f>
        <v>1556</v>
      </c>
      <c r="AE36" s="94">
        <f>V36*5</f>
        <v>1945</v>
      </c>
      <c r="AF36" s="94">
        <f>V36*6</f>
        <v>2334</v>
      </c>
      <c r="AG36" s="200">
        <v>347</v>
      </c>
      <c r="AH36" s="93">
        <f t="shared" si="306"/>
        <v>69.400000000000006</v>
      </c>
      <c r="AI36" s="93">
        <f t="shared" si="307"/>
        <v>86.75</v>
      </c>
      <c r="AJ36" s="147"/>
      <c r="AK36" s="94">
        <f>AG36*0.5</f>
        <v>173.5</v>
      </c>
      <c r="AL36" s="94">
        <f>AG36*1.5</f>
        <v>520.5</v>
      </c>
      <c r="AM36" s="94">
        <f>AG36*2</f>
        <v>694</v>
      </c>
      <c r="AN36" s="94">
        <f>AG36*3</f>
        <v>1041</v>
      </c>
      <c r="AO36" s="94">
        <f>AG36*4</f>
        <v>1388</v>
      </c>
      <c r="AP36" s="94">
        <f>AG36*5</f>
        <v>1735</v>
      </c>
      <c r="AQ36" s="94">
        <f>AG36*6</f>
        <v>2082</v>
      </c>
      <c r="AR36" s="200">
        <v>267</v>
      </c>
      <c r="AS36" s="93">
        <f t="shared" si="309"/>
        <v>53.400000000000006</v>
      </c>
      <c r="AT36" s="93">
        <f t="shared" si="310"/>
        <v>66.75</v>
      </c>
      <c r="AU36" s="147"/>
      <c r="AV36" s="94">
        <f>AR36*0.5</f>
        <v>133.5</v>
      </c>
      <c r="AW36" s="94">
        <f>AR36*1.5</f>
        <v>400.5</v>
      </c>
      <c r="AX36" s="94">
        <f>AR36*2</f>
        <v>534</v>
      </c>
      <c r="AY36" s="94">
        <f>AR36*3</f>
        <v>801</v>
      </c>
      <c r="AZ36" s="94">
        <f>AR36*4</f>
        <v>1068</v>
      </c>
      <c r="BA36" s="94">
        <f>AR36*5</f>
        <v>1335</v>
      </c>
      <c r="BB36" s="94">
        <f>AR36*6</f>
        <v>1602</v>
      </c>
      <c r="BC36" s="147">
        <f t="shared" si="345"/>
        <v>520</v>
      </c>
      <c r="BD36" s="147">
        <f t="shared" si="346"/>
        <v>104.00000000000001</v>
      </c>
      <c r="BE36" s="147">
        <f t="shared" si="347"/>
        <v>130</v>
      </c>
      <c r="BF36" s="147">
        <f t="shared" si="348"/>
        <v>58.95</v>
      </c>
      <c r="BG36" s="147">
        <f t="shared" si="349"/>
        <v>260</v>
      </c>
      <c r="BH36" s="147">
        <f t="shared" si="350"/>
        <v>780</v>
      </c>
      <c r="BI36" s="147">
        <f t="shared" si="351"/>
        <v>1040</v>
      </c>
      <c r="BJ36" s="147">
        <f t="shared" si="352"/>
        <v>1560</v>
      </c>
      <c r="BK36" s="147">
        <f t="shared" si="353"/>
        <v>2080</v>
      </c>
      <c r="BL36" s="147">
        <f t="shared" si="354"/>
        <v>2600</v>
      </c>
      <c r="BM36" s="147">
        <f t="shared" si="355"/>
        <v>3120</v>
      </c>
      <c r="BN36" s="147">
        <f t="shared" si="356"/>
        <v>478</v>
      </c>
      <c r="BO36" s="147">
        <f t="shared" si="357"/>
        <v>95.600000000000009</v>
      </c>
      <c r="BP36" s="147">
        <f t="shared" si="358"/>
        <v>119.5</v>
      </c>
      <c r="BQ36" s="147">
        <f t="shared" si="359"/>
        <v>58.95</v>
      </c>
      <c r="BR36" s="147">
        <f t="shared" si="360"/>
        <v>239</v>
      </c>
      <c r="BS36" s="147">
        <f t="shared" si="361"/>
        <v>717</v>
      </c>
      <c r="BT36" s="147">
        <f t="shared" si="362"/>
        <v>956</v>
      </c>
      <c r="BU36" s="147">
        <f t="shared" si="363"/>
        <v>1434</v>
      </c>
      <c r="BV36" s="147">
        <f t="shared" si="364"/>
        <v>1912</v>
      </c>
      <c r="BW36" s="147">
        <f t="shared" si="365"/>
        <v>2390</v>
      </c>
      <c r="BX36" s="147">
        <f t="shared" si="366"/>
        <v>2868</v>
      </c>
      <c r="BY36" s="147">
        <f t="shared" si="367"/>
        <v>398</v>
      </c>
      <c r="BZ36" s="147">
        <f t="shared" si="368"/>
        <v>79.600000000000009</v>
      </c>
      <c r="CA36" s="147">
        <f t="shared" si="369"/>
        <v>99.5</v>
      </c>
      <c r="CB36" s="147">
        <f t="shared" si="370"/>
        <v>58.95</v>
      </c>
      <c r="CC36" s="147">
        <f t="shared" si="371"/>
        <v>199</v>
      </c>
      <c r="CD36" s="147">
        <f t="shared" si="372"/>
        <v>597</v>
      </c>
      <c r="CE36" s="147">
        <f t="shared" si="373"/>
        <v>796</v>
      </c>
      <c r="CF36" s="147">
        <f t="shared" si="374"/>
        <v>1194</v>
      </c>
      <c r="CG36" s="147">
        <f t="shared" si="375"/>
        <v>1592</v>
      </c>
      <c r="CH36" s="147">
        <f t="shared" si="376"/>
        <v>1990</v>
      </c>
      <c r="CI36" s="147">
        <f t="shared" si="377"/>
        <v>2388</v>
      </c>
      <c r="CJ36" s="147">
        <f t="shared" si="378"/>
        <v>736</v>
      </c>
      <c r="CK36" s="147">
        <f t="shared" si="379"/>
        <v>147.20000000000002</v>
      </c>
      <c r="CL36" s="147">
        <f t="shared" si="380"/>
        <v>184</v>
      </c>
      <c r="CM36" s="147">
        <f t="shared" si="381"/>
        <v>0</v>
      </c>
      <c r="CN36" s="147">
        <f t="shared" si="382"/>
        <v>368</v>
      </c>
      <c r="CO36" s="147">
        <f t="shared" si="383"/>
        <v>1104</v>
      </c>
      <c r="CP36" s="147">
        <f t="shared" si="384"/>
        <v>1472</v>
      </c>
      <c r="CQ36" s="147">
        <f t="shared" si="385"/>
        <v>2208</v>
      </c>
      <c r="CR36" s="147">
        <f t="shared" si="386"/>
        <v>2944</v>
      </c>
      <c r="CS36" s="147">
        <f t="shared" si="387"/>
        <v>3680</v>
      </c>
      <c r="CT36" s="147">
        <f t="shared" si="388"/>
        <v>4416</v>
      </c>
      <c r="CU36" s="147">
        <f t="shared" si="389"/>
        <v>656</v>
      </c>
      <c r="CV36" s="147">
        <f t="shared" si="390"/>
        <v>131.20000000000002</v>
      </c>
      <c r="CW36" s="147">
        <f t="shared" si="391"/>
        <v>164</v>
      </c>
      <c r="CX36" s="147">
        <f t="shared" si="392"/>
        <v>0</v>
      </c>
      <c r="CY36" s="147">
        <f t="shared" si="393"/>
        <v>328</v>
      </c>
      <c r="CZ36" s="147">
        <f t="shared" si="394"/>
        <v>984</v>
      </c>
      <c r="DA36" s="147">
        <f t="shared" si="395"/>
        <v>1312</v>
      </c>
      <c r="DB36" s="147">
        <f t="shared" si="396"/>
        <v>1968</v>
      </c>
      <c r="DC36" s="147">
        <f t="shared" si="397"/>
        <v>2624</v>
      </c>
      <c r="DD36" s="147">
        <f t="shared" si="398"/>
        <v>3280</v>
      </c>
      <c r="DE36" s="147">
        <f t="shared" si="399"/>
        <v>3936</v>
      </c>
      <c r="DF36" s="147">
        <f t="shared" si="400"/>
        <v>614</v>
      </c>
      <c r="DG36" s="147">
        <f t="shared" si="401"/>
        <v>122.80000000000001</v>
      </c>
      <c r="DH36" s="147">
        <f t="shared" si="402"/>
        <v>153.5</v>
      </c>
      <c r="DI36" s="147">
        <f t="shared" si="403"/>
        <v>0</v>
      </c>
      <c r="DJ36" s="147">
        <f t="shared" si="404"/>
        <v>307</v>
      </c>
      <c r="DK36" s="147">
        <f t="shared" si="405"/>
        <v>921</v>
      </c>
      <c r="DL36" s="147">
        <f t="shared" si="406"/>
        <v>1228</v>
      </c>
      <c r="DM36" s="147">
        <f t="shared" si="407"/>
        <v>1842</v>
      </c>
      <c r="DN36" s="147">
        <f t="shared" si="408"/>
        <v>2456</v>
      </c>
      <c r="DO36" s="147">
        <f t="shared" si="409"/>
        <v>3070</v>
      </c>
      <c r="DP36" s="147">
        <f t="shared" si="410"/>
        <v>3684</v>
      </c>
      <c r="DQ36" s="147">
        <f t="shared" si="411"/>
        <v>745</v>
      </c>
      <c r="DR36" s="147">
        <f t="shared" si="412"/>
        <v>149</v>
      </c>
      <c r="DS36" s="147">
        <f t="shared" si="413"/>
        <v>186.25</v>
      </c>
      <c r="DT36" s="147">
        <f t="shared" si="414"/>
        <v>58.95</v>
      </c>
      <c r="DU36" s="147">
        <f t="shared" si="415"/>
        <v>372.5</v>
      </c>
      <c r="DV36" s="147">
        <f t="shared" si="416"/>
        <v>1117.5</v>
      </c>
      <c r="DW36" s="147">
        <f t="shared" si="417"/>
        <v>1490</v>
      </c>
      <c r="DX36" s="147">
        <f t="shared" si="418"/>
        <v>2235</v>
      </c>
      <c r="DY36" s="147">
        <f t="shared" si="419"/>
        <v>2980</v>
      </c>
      <c r="DZ36" s="147">
        <f t="shared" si="420"/>
        <v>3725</v>
      </c>
      <c r="EA36" s="147">
        <f t="shared" si="421"/>
        <v>4470</v>
      </c>
      <c r="EB36" s="147">
        <f t="shared" si="422"/>
        <v>867</v>
      </c>
      <c r="EC36" s="147">
        <f t="shared" si="423"/>
        <v>173.40000000000003</v>
      </c>
      <c r="ED36" s="147">
        <f t="shared" si="424"/>
        <v>216.75</v>
      </c>
      <c r="EE36" s="147">
        <f t="shared" si="425"/>
        <v>58.95</v>
      </c>
      <c r="EF36" s="147">
        <f t="shared" si="426"/>
        <v>433.5</v>
      </c>
      <c r="EG36" s="147">
        <f t="shared" si="427"/>
        <v>1300.5</v>
      </c>
      <c r="EH36" s="147">
        <f t="shared" si="428"/>
        <v>1734</v>
      </c>
      <c r="EI36" s="147">
        <f t="shared" si="429"/>
        <v>2601</v>
      </c>
      <c r="EJ36" s="147">
        <f t="shared" si="430"/>
        <v>3468</v>
      </c>
      <c r="EK36" s="147">
        <f t="shared" si="431"/>
        <v>4335</v>
      </c>
      <c r="EL36" s="147">
        <f t="shared" si="432"/>
        <v>5202</v>
      </c>
      <c r="EM36" s="147">
        <f t="shared" si="433"/>
        <v>787</v>
      </c>
      <c r="EN36" s="147">
        <f t="shared" si="434"/>
        <v>157.40000000000003</v>
      </c>
      <c r="EO36" s="147">
        <f t="shared" si="435"/>
        <v>196.75</v>
      </c>
      <c r="EP36" s="147">
        <f t="shared" si="436"/>
        <v>58.95</v>
      </c>
      <c r="EQ36" s="147">
        <f t="shared" si="437"/>
        <v>393.5</v>
      </c>
      <c r="ER36" s="147">
        <f t="shared" si="438"/>
        <v>1180.5</v>
      </c>
      <c r="ES36" s="147">
        <f t="shared" si="439"/>
        <v>1574</v>
      </c>
      <c r="ET36" s="147">
        <f t="shared" si="440"/>
        <v>2361</v>
      </c>
      <c r="EU36" s="147">
        <f t="shared" si="441"/>
        <v>3148</v>
      </c>
      <c r="EV36" s="147">
        <f t="shared" si="442"/>
        <v>3935</v>
      </c>
      <c r="EW36" s="147">
        <f t="shared" si="443"/>
        <v>4722</v>
      </c>
      <c r="EX36" s="147">
        <f t="shared" si="444"/>
        <v>1003</v>
      </c>
      <c r="EY36" s="147">
        <f t="shared" si="445"/>
        <v>200.60000000000002</v>
      </c>
      <c r="EZ36" s="147">
        <f t="shared" si="446"/>
        <v>250.75</v>
      </c>
      <c r="FA36" s="147">
        <f t="shared" si="447"/>
        <v>0</v>
      </c>
      <c r="FB36" s="147">
        <f t="shared" si="448"/>
        <v>501.5</v>
      </c>
      <c r="FC36" s="147">
        <f t="shared" si="449"/>
        <v>1504.5</v>
      </c>
      <c r="FD36" s="147">
        <f t="shared" si="450"/>
        <v>2006</v>
      </c>
      <c r="FE36" s="147">
        <f t="shared" si="451"/>
        <v>3009</v>
      </c>
      <c r="FF36" s="147">
        <f t="shared" si="452"/>
        <v>4012</v>
      </c>
      <c r="FG36" s="147">
        <f t="shared" si="453"/>
        <v>5015</v>
      </c>
      <c r="FH36" s="147">
        <f t="shared" si="454"/>
        <v>6018</v>
      </c>
      <c r="FI36" s="147">
        <f t="shared" si="455"/>
        <v>1134</v>
      </c>
      <c r="FJ36" s="147">
        <f t="shared" si="456"/>
        <v>226.80000000000004</v>
      </c>
      <c r="FK36" s="147">
        <f t="shared" si="457"/>
        <v>283.5</v>
      </c>
      <c r="FL36" s="147">
        <f t="shared" si="458"/>
        <v>58.95</v>
      </c>
      <c r="FM36" s="147">
        <f t="shared" si="459"/>
        <v>567</v>
      </c>
      <c r="FN36" s="147">
        <f t="shared" si="460"/>
        <v>1701</v>
      </c>
      <c r="FO36" s="147">
        <f t="shared" si="461"/>
        <v>2268</v>
      </c>
      <c r="FP36" s="147">
        <f t="shared" si="462"/>
        <v>3402</v>
      </c>
      <c r="FQ36" s="147">
        <f t="shared" si="463"/>
        <v>4536</v>
      </c>
      <c r="FR36" s="147">
        <f t="shared" si="464"/>
        <v>5670</v>
      </c>
      <c r="FS36" s="147">
        <f t="shared" si="465"/>
        <v>6804</v>
      </c>
      <c r="FT36" s="122">
        <f t="shared" si="647"/>
        <v>4.42</v>
      </c>
      <c r="FU36" s="122" t="str">
        <f t="shared" si="648"/>
        <v/>
      </c>
      <c r="FV36" s="122" t="str">
        <f t="shared" si="649"/>
        <v/>
      </c>
      <c r="FW36" s="122" t="str">
        <f t="shared" si="650"/>
        <v/>
      </c>
      <c r="FX36" s="122" t="str">
        <f t="shared" ref="FX36:FX38" si="697">IF(ISERROR(FT36+FU36),"",FT36+FU36)</f>
        <v/>
      </c>
      <c r="FY36" s="122" t="str">
        <f t="shared" ref="FY36:FY38" si="698">IF(ISERROR(FT36+FV36),"",FT36+FV36)</f>
        <v/>
      </c>
      <c r="FZ36" s="122" t="str">
        <f t="shared" ref="FZ36:FZ38" si="699">IF(ISERROR(FT36+FW36),"",FT36+FW36)</f>
        <v/>
      </c>
      <c r="GA36" s="122" t="str">
        <f t="shared" ref="GA36:GA38" si="700">IF(ISERROR(FU36+FV36),"",FU36+FV36)</f>
        <v/>
      </c>
      <c r="GB36" s="122" t="str">
        <f t="shared" ref="GB36:GB38" si="701">IF(ISERROR(FU36+FW36),"",FU36+FW36)</f>
        <v/>
      </c>
      <c r="GC36" s="122" t="str">
        <f t="shared" ref="GC36:GC38" si="702">IF(ISERROR(FV36+FW36),"",FV36+FW36)</f>
        <v/>
      </c>
      <c r="GD36" s="122" t="str">
        <f t="shared" ref="GD36:GD38" si="703">IF(ISERROR(FT36+FV36+FW36),"",FT36+FV36+FW36)</f>
        <v/>
      </c>
      <c r="GE36" s="122" t="str">
        <f t="shared" ref="GE36:GE38" si="704">IF(ISERROR(FT36+FV36+FU36),"",FT36+FV36+FU36)</f>
        <v/>
      </c>
      <c r="GF36" s="122" t="str">
        <f t="shared" ref="GF36:GF38" si="705">IF(ISERROR(FT36+FU36+FW36),"",FT36+FU36+FW36)</f>
        <v/>
      </c>
      <c r="GG36" s="122" t="str">
        <f t="shared" ref="GG36:GG38" si="706">IF(ISERROR(FV36+FW36+FU36),"",FV36+FW36+FU36)</f>
        <v/>
      </c>
      <c r="GH36" s="122">
        <f t="shared" ref="GH36:GH38" si="707">SUM(FT36:FW36)</f>
        <v>4.42</v>
      </c>
      <c r="GI36" s="124">
        <f t="shared" si="651"/>
        <v>48289.152199999997</v>
      </c>
      <c r="GJ36" s="124" t="str">
        <f t="shared" si="652"/>
        <v/>
      </c>
      <c r="GK36" s="124" t="str">
        <f t="shared" si="653"/>
        <v/>
      </c>
      <c r="GL36" s="124" t="str">
        <f t="shared" si="654"/>
        <v/>
      </c>
      <c r="GM36" s="125" t="str">
        <f t="shared" ref="GM36:GM39" si="708">IF(ISERROR(GI36+GJ36),"",GI36+GJ36)</f>
        <v/>
      </c>
      <c r="GN36" s="125" t="str">
        <f t="shared" ref="GN36:GN39" si="709">IF(ISERROR(GI36+GK36),"",GI36+GK36)</f>
        <v/>
      </c>
      <c r="GO36" s="125" t="str">
        <f t="shared" ref="GO36:GO39" si="710">IF(ISERROR(GI36+GL36),"",GI36+GL36)</f>
        <v/>
      </c>
      <c r="GP36" s="125" t="str">
        <f t="shared" ref="GP36:GP39" si="711">IF(ISERROR(GJ36+GK36),"",GJ36+GK36)</f>
        <v/>
      </c>
      <c r="GQ36" s="125" t="str">
        <f t="shared" ref="GQ36:GQ39" si="712">IF(ISERROR(GJ36+GL36),"",GJ36+GL36)</f>
        <v/>
      </c>
      <c r="GR36" s="125" t="str">
        <f t="shared" ref="GR36:GR39" si="713">IF(ISERROR(GK36+GL36),"",GK36+GL36)</f>
        <v/>
      </c>
      <c r="GS36" s="125" t="str">
        <f t="shared" ref="GS36:GS39" si="714">IF(ISERROR(GI36+GK36+GL36),"",GI36+GK36+GL36)</f>
        <v/>
      </c>
      <c r="GT36" s="125" t="str">
        <f t="shared" ref="GT36:GT39" si="715">IF(ISERROR(GI36+GK36+GJ36),"",GI36+GK36+GJ36)</f>
        <v/>
      </c>
      <c r="GU36" s="125" t="str">
        <f t="shared" ref="GU36:GU39" si="716">IF(ISERROR(GI36+GJ36+GL36),"",GI36+GJ36+GL36)</f>
        <v/>
      </c>
      <c r="GV36" s="125" t="str">
        <f t="shared" ref="GV36:GV39" si="717">IF(ISERROR(GK36+GL36+GJ36),"",GK36+GL36+GJ36)</f>
        <v/>
      </c>
      <c r="GW36" s="125">
        <f t="shared" ref="GW36:GW39" si="718">SUM(GI36:GL36)</f>
        <v>48289.152199999997</v>
      </c>
      <c r="GX36" s="145"/>
      <c r="GY36" s="145"/>
      <c r="GZ36" s="145"/>
      <c r="HA36" s="145"/>
      <c r="HB36" s="145"/>
      <c r="HC36" s="145"/>
      <c r="HD36" s="145">
        <v>1</v>
      </c>
      <c r="HF36" s="37"/>
      <c r="HG36" s="37"/>
      <c r="HH36" s="37"/>
      <c r="HI36" s="37"/>
    </row>
    <row r="37" spans="1:217" x14ac:dyDescent="0.2">
      <c r="A37" s="287" t="s">
        <v>218</v>
      </c>
      <c r="B37" s="288" t="s">
        <v>415</v>
      </c>
      <c r="C37" s="369">
        <v>131</v>
      </c>
      <c r="D37" s="167">
        <f t="shared" si="133"/>
        <v>26.200000000000003</v>
      </c>
      <c r="E37" s="167">
        <f t="shared" si="134"/>
        <v>32.75</v>
      </c>
      <c r="F37" s="167">
        <f t="shared" si="135"/>
        <v>49.125</v>
      </c>
      <c r="G37" s="167">
        <f t="shared" si="136"/>
        <v>26.200000000000003</v>
      </c>
      <c r="H37" s="167">
        <f t="shared" si="137"/>
        <v>32.75</v>
      </c>
      <c r="I37" s="167">
        <f t="shared" si="138"/>
        <v>32.75</v>
      </c>
      <c r="J37" s="167">
        <f t="shared" si="139"/>
        <v>32.75</v>
      </c>
      <c r="K37" s="167">
        <f t="shared" si="140"/>
        <v>49.125</v>
      </c>
      <c r="L37" s="167">
        <f t="shared" si="141"/>
        <v>26.200000000000003</v>
      </c>
      <c r="M37" s="167">
        <f t="shared" si="142"/>
        <v>32.75</v>
      </c>
      <c r="N37" s="147">
        <f t="shared" si="143"/>
        <v>58.95</v>
      </c>
      <c r="O37" s="94">
        <f t="shared" si="144"/>
        <v>65.5</v>
      </c>
      <c r="P37" s="94">
        <f t="shared" si="145"/>
        <v>196.5</v>
      </c>
      <c r="Q37" s="94">
        <f t="shared" si="146"/>
        <v>262</v>
      </c>
      <c r="R37" s="94">
        <f t="shared" si="147"/>
        <v>393</v>
      </c>
      <c r="S37" s="94">
        <f t="shared" si="148"/>
        <v>524</v>
      </c>
      <c r="T37" s="94">
        <f t="shared" si="149"/>
        <v>655</v>
      </c>
      <c r="U37" s="94">
        <f t="shared" si="150"/>
        <v>786</v>
      </c>
      <c r="V37" s="200">
        <v>340</v>
      </c>
      <c r="W37" s="93">
        <f t="shared" si="297"/>
        <v>68</v>
      </c>
      <c r="X37" s="93">
        <f t="shared" si="298"/>
        <v>85</v>
      </c>
      <c r="Y37" s="147"/>
      <c r="Z37" s="94">
        <f t="shared" si="299"/>
        <v>170</v>
      </c>
      <c r="AA37" s="94">
        <f t="shared" si="300"/>
        <v>510</v>
      </c>
      <c r="AB37" s="94">
        <f t="shared" si="301"/>
        <v>680</v>
      </c>
      <c r="AC37" s="94">
        <f t="shared" si="302"/>
        <v>1020</v>
      </c>
      <c r="AD37" s="94">
        <f t="shared" si="303"/>
        <v>1360</v>
      </c>
      <c r="AE37" s="94">
        <f t="shared" si="304"/>
        <v>1700</v>
      </c>
      <c r="AF37" s="94">
        <f t="shared" si="305"/>
        <v>2040</v>
      </c>
      <c r="AG37" s="200">
        <v>288</v>
      </c>
      <c r="AH37" s="93">
        <f t="shared" si="306"/>
        <v>57.6</v>
      </c>
      <c r="AI37" s="93">
        <f t="shared" si="307"/>
        <v>72</v>
      </c>
      <c r="AJ37" s="147"/>
      <c r="AK37" s="94">
        <f t="shared" si="308"/>
        <v>144</v>
      </c>
      <c r="AL37" s="94">
        <f t="shared" si="3"/>
        <v>432</v>
      </c>
      <c r="AM37" s="94">
        <f t="shared" si="4"/>
        <v>576</v>
      </c>
      <c r="AN37" s="94">
        <f t="shared" si="5"/>
        <v>864</v>
      </c>
      <c r="AO37" s="94">
        <f t="shared" si="6"/>
        <v>1152</v>
      </c>
      <c r="AP37" s="94">
        <f t="shared" si="7"/>
        <v>1440</v>
      </c>
      <c r="AQ37" s="94">
        <f t="shared" si="8"/>
        <v>1728</v>
      </c>
      <c r="AR37" s="200">
        <v>220</v>
      </c>
      <c r="AS37" s="93">
        <f t="shared" si="309"/>
        <v>44</v>
      </c>
      <c r="AT37" s="93">
        <f t="shared" si="310"/>
        <v>55</v>
      </c>
      <c r="AU37" s="147"/>
      <c r="AV37" s="94">
        <f t="shared" si="311"/>
        <v>110</v>
      </c>
      <c r="AW37" s="94">
        <f t="shared" si="10"/>
        <v>330</v>
      </c>
      <c r="AX37" s="94">
        <f t="shared" si="11"/>
        <v>440</v>
      </c>
      <c r="AY37" s="94">
        <f t="shared" si="12"/>
        <v>660</v>
      </c>
      <c r="AZ37" s="94">
        <f t="shared" si="13"/>
        <v>880</v>
      </c>
      <c r="BA37" s="94">
        <f t="shared" si="14"/>
        <v>1100</v>
      </c>
      <c r="BB37" s="94">
        <f t="shared" si="15"/>
        <v>1320</v>
      </c>
      <c r="BC37" s="147">
        <f t="shared" ref="BC37:BC59" si="719">C37+V37</f>
        <v>471</v>
      </c>
      <c r="BD37" s="147">
        <f t="shared" ref="BD37:BD59" si="720">D37+W37</f>
        <v>94.2</v>
      </c>
      <c r="BE37" s="147">
        <f t="shared" ref="BE37:BE59" si="721">I37+X37</f>
        <v>117.75</v>
      </c>
      <c r="BF37" s="147">
        <f t="shared" ref="BF37:BF59" si="722">N37+Y37</f>
        <v>58.95</v>
      </c>
      <c r="BG37" s="147">
        <f t="shared" ref="BG37:BG59" si="723">O37+Z37</f>
        <v>235.5</v>
      </c>
      <c r="BH37" s="147">
        <f t="shared" ref="BH37:BH59" si="724">P37+AA37</f>
        <v>706.5</v>
      </c>
      <c r="BI37" s="147">
        <f t="shared" ref="BI37:BI59" si="725">Q37+AB37</f>
        <v>942</v>
      </c>
      <c r="BJ37" s="147">
        <f t="shared" ref="BJ37:BJ59" si="726">R37+AC37</f>
        <v>1413</v>
      </c>
      <c r="BK37" s="147">
        <f t="shared" ref="BK37:BK59" si="727">S37+AD37</f>
        <v>1884</v>
      </c>
      <c r="BL37" s="147">
        <f t="shared" ref="BL37:BL59" si="728">T37+AE37</f>
        <v>2355</v>
      </c>
      <c r="BM37" s="147">
        <f t="shared" ref="BM37:BM59" si="729">U37+AF37</f>
        <v>2826</v>
      </c>
      <c r="BN37" s="147">
        <f t="shared" ref="BN37:BN59" si="730">C37+AG37</f>
        <v>419</v>
      </c>
      <c r="BO37" s="147">
        <f t="shared" ref="BO37:BO59" si="731">D37+AH37</f>
        <v>83.800000000000011</v>
      </c>
      <c r="BP37" s="147">
        <f t="shared" ref="BP37:BP59" si="732">I37+AI37</f>
        <v>104.75</v>
      </c>
      <c r="BQ37" s="147">
        <f t="shared" ref="BQ37:BQ59" si="733">N37+AJ37</f>
        <v>58.95</v>
      </c>
      <c r="BR37" s="147">
        <f t="shared" ref="BR37:BR59" si="734">O37+AK37</f>
        <v>209.5</v>
      </c>
      <c r="BS37" s="147">
        <f t="shared" ref="BS37:BS59" si="735">P37+AL37</f>
        <v>628.5</v>
      </c>
      <c r="BT37" s="147">
        <f t="shared" ref="BT37:BT59" si="736">Q37+AM37</f>
        <v>838</v>
      </c>
      <c r="BU37" s="147">
        <f t="shared" ref="BU37:BU59" si="737">R37+AN37</f>
        <v>1257</v>
      </c>
      <c r="BV37" s="147">
        <f t="shared" ref="BV37:BV59" si="738">S37+AO37</f>
        <v>1676</v>
      </c>
      <c r="BW37" s="147">
        <f t="shared" ref="BW37:BW59" si="739">T37+AP37</f>
        <v>2095</v>
      </c>
      <c r="BX37" s="147">
        <f t="shared" ref="BX37:BX59" si="740">U37+AQ37</f>
        <v>2514</v>
      </c>
      <c r="BY37" s="147">
        <f t="shared" ref="BY37:BY59" si="741">C37+AR37</f>
        <v>351</v>
      </c>
      <c r="BZ37" s="147">
        <f t="shared" ref="BZ37:BZ59" si="742">D37+AS37</f>
        <v>70.2</v>
      </c>
      <c r="CA37" s="147">
        <f t="shared" ref="CA37:CA59" si="743">I37+AT37</f>
        <v>87.75</v>
      </c>
      <c r="CB37" s="147">
        <f t="shared" ref="CB37:CB59" si="744">N37+AU37</f>
        <v>58.95</v>
      </c>
      <c r="CC37" s="147">
        <f t="shared" ref="CC37:CC59" si="745">O37+AV37</f>
        <v>175.5</v>
      </c>
      <c r="CD37" s="147">
        <f t="shared" ref="CD37:CD59" si="746">P37+AW37</f>
        <v>526.5</v>
      </c>
      <c r="CE37" s="147">
        <f t="shared" ref="CE37:CE59" si="747">Q37+AX37</f>
        <v>702</v>
      </c>
      <c r="CF37" s="147">
        <f t="shared" ref="CF37:CF59" si="748">R37+AY37</f>
        <v>1053</v>
      </c>
      <c r="CG37" s="147">
        <f t="shared" ref="CG37:CG59" si="749">S37+AZ37</f>
        <v>1404</v>
      </c>
      <c r="CH37" s="147">
        <f t="shared" ref="CH37:CH59" si="750">T37+BA37</f>
        <v>1755</v>
      </c>
      <c r="CI37" s="147">
        <f t="shared" ref="CI37:CI59" si="751">U37+BB37</f>
        <v>2106</v>
      </c>
      <c r="CJ37" s="147">
        <f t="shared" ref="CJ37:CJ59" si="752">V37+AG37</f>
        <v>628</v>
      </c>
      <c r="CK37" s="147">
        <f t="shared" ref="CK37:CK59" si="753">W37+AH37</f>
        <v>125.6</v>
      </c>
      <c r="CL37" s="147">
        <f t="shared" ref="CL37:CL59" si="754">X37+AI37</f>
        <v>157</v>
      </c>
      <c r="CM37" s="147">
        <f t="shared" ref="CM37:CM59" si="755">Y37+AJ37</f>
        <v>0</v>
      </c>
      <c r="CN37" s="147">
        <f t="shared" ref="CN37:CN59" si="756">Z37+AK37</f>
        <v>314</v>
      </c>
      <c r="CO37" s="147">
        <f t="shared" ref="CO37:CO59" si="757">AA37+AL37</f>
        <v>942</v>
      </c>
      <c r="CP37" s="147">
        <f t="shared" ref="CP37:CP59" si="758">AB37+AM37</f>
        <v>1256</v>
      </c>
      <c r="CQ37" s="147">
        <f t="shared" ref="CQ37:CQ59" si="759">AC37+AN37</f>
        <v>1884</v>
      </c>
      <c r="CR37" s="147">
        <f t="shared" ref="CR37:CR59" si="760">AD37+AO37</f>
        <v>2512</v>
      </c>
      <c r="CS37" s="147">
        <f t="shared" ref="CS37:CS59" si="761">AE37+AP37</f>
        <v>3140</v>
      </c>
      <c r="CT37" s="147">
        <f t="shared" ref="CT37:CT59" si="762">AF37+AQ37</f>
        <v>3768</v>
      </c>
      <c r="CU37" s="147">
        <f t="shared" ref="CU37:CU59" si="763">V37+AR37</f>
        <v>560</v>
      </c>
      <c r="CV37" s="147">
        <f t="shared" ref="CV37:CV59" si="764">W37+AS37</f>
        <v>112</v>
      </c>
      <c r="CW37" s="147">
        <f t="shared" ref="CW37:CW59" si="765">X37+AT37</f>
        <v>140</v>
      </c>
      <c r="CX37" s="147">
        <f t="shared" ref="CX37:CX59" si="766">Y37+AU37</f>
        <v>0</v>
      </c>
      <c r="CY37" s="147">
        <f t="shared" ref="CY37:CY59" si="767">Z37+AV37</f>
        <v>280</v>
      </c>
      <c r="CZ37" s="147">
        <f t="shared" ref="CZ37:CZ59" si="768">AA37+AW37</f>
        <v>840</v>
      </c>
      <c r="DA37" s="147">
        <f t="shared" ref="DA37:DA59" si="769">AB37+AX37</f>
        <v>1120</v>
      </c>
      <c r="DB37" s="147">
        <f t="shared" ref="DB37:DB59" si="770">AC37+AY37</f>
        <v>1680</v>
      </c>
      <c r="DC37" s="147">
        <f t="shared" ref="DC37:DC59" si="771">AD37+AZ37</f>
        <v>2240</v>
      </c>
      <c r="DD37" s="147">
        <f t="shared" ref="DD37:DD59" si="772">AE37+BA37</f>
        <v>2800</v>
      </c>
      <c r="DE37" s="147">
        <f t="shared" ref="DE37:DE59" si="773">AF37+BB37</f>
        <v>3360</v>
      </c>
      <c r="DF37" s="147">
        <f t="shared" ref="DF37:DF59" si="774">AG37+AR37</f>
        <v>508</v>
      </c>
      <c r="DG37" s="147">
        <f t="shared" ref="DG37:DG59" si="775">AH37+AS37</f>
        <v>101.6</v>
      </c>
      <c r="DH37" s="147">
        <f t="shared" ref="DH37:DH59" si="776">AI37+AT37</f>
        <v>127</v>
      </c>
      <c r="DI37" s="147">
        <f t="shared" ref="DI37:DI59" si="777">AJ37+AU37</f>
        <v>0</v>
      </c>
      <c r="DJ37" s="147">
        <f t="shared" ref="DJ37:DJ59" si="778">AK37+AV37</f>
        <v>254</v>
      </c>
      <c r="DK37" s="147">
        <f t="shared" ref="DK37:DK59" si="779">AL37+AW37</f>
        <v>762</v>
      </c>
      <c r="DL37" s="147">
        <f t="shared" ref="DL37:DL59" si="780">AM37+AX37</f>
        <v>1016</v>
      </c>
      <c r="DM37" s="147">
        <f t="shared" ref="DM37:DM59" si="781">AN37+AY37</f>
        <v>1524</v>
      </c>
      <c r="DN37" s="147">
        <f t="shared" ref="DN37:DN59" si="782">AO37+AZ37</f>
        <v>2032</v>
      </c>
      <c r="DO37" s="147">
        <f t="shared" ref="DO37:DO59" si="783">AP37+BA37</f>
        <v>2540</v>
      </c>
      <c r="DP37" s="147">
        <f t="shared" ref="DP37:DP59" si="784">AQ37+BB37</f>
        <v>3048</v>
      </c>
      <c r="DQ37" s="147">
        <f t="shared" ref="DQ37:DQ59" si="785">C37+AG37+AR37</f>
        <v>639</v>
      </c>
      <c r="DR37" s="147">
        <f t="shared" ref="DR37:DR59" si="786">D37+AH37+AS37</f>
        <v>127.80000000000001</v>
      </c>
      <c r="DS37" s="147">
        <f t="shared" ref="DS37:DS59" si="787">I37+AI37+AT37</f>
        <v>159.75</v>
      </c>
      <c r="DT37" s="147">
        <f t="shared" ref="DT37:DT59" si="788">N37+AJ37+AU37</f>
        <v>58.95</v>
      </c>
      <c r="DU37" s="147">
        <f t="shared" ref="DU37:DU59" si="789">O37+AK37+AV37</f>
        <v>319.5</v>
      </c>
      <c r="DV37" s="147">
        <f t="shared" ref="DV37:DV59" si="790">P37+AL37+AW37</f>
        <v>958.5</v>
      </c>
      <c r="DW37" s="147">
        <f t="shared" ref="DW37:DW59" si="791">Q37+AM37+AX37</f>
        <v>1278</v>
      </c>
      <c r="DX37" s="147">
        <f t="shared" ref="DX37:DX59" si="792">R37+AN37+AY37</f>
        <v>1917</v>
      </c>
      <c r="DY37" s="147">
        <f t="shared" ref="DY37:DY59" si="793">S37+AO37+AZ37</f>
        <v>2556</v>
      </c>
      <c r="DZ37" s="147">
        <f t="shared" ref="DZ37:DZ59" si="794">T37+AP37+BA37</f>
        <v>3195</v>
      </c>
      <c r="EA37" s="147">
        <f t="shared" ref="EA37:EA59" si="795">U37+AQ37+BB37</f>
        <v>3834</v>
      </c>
      <c r="EB37" s="147">
        <f t="shared" ref="EB37:EB59" si="796">C37+V37+AG37</f>
        <v>759</v>
      </c>
      <c r="EC37" s="147">
        <f t="shared" ref="EC37:EC59" si="797">D37+W37+AH37</f>
        <v>151.80000000000001</v>
      </c>
      <c r="ED37" s="147">
        <f t="shared" ref="ED37:ED59" si="798">I37+X37+AI37</f>
        <v>189.75</v>
      </c>
      <c r="EE37" s="147">
        <f t="shared" ref="EE37:EE59" si="799">N37+Y37+AJ37</f>
        <v>58.95</v>
      </c>
      <c r="EF37" s="147">
        <f t="shared" ref="EF37:EF59" si="800">O37+Z37+AK37</f>
        <v>379.5</v>
      </c>
      <c r="EG37" s="147">
        <f t="shared" ref="EG37:EG59" si="801">P37+AA37+AL37</f>
        <v>1138.5</v>
      </c>
      <c r="EH37" s="147">
        <f t="shared" ref="EH37:EH59" si="802">Q37+AB37+AM37</f>
        <v>1518</v>
      </c>
      <c r="EI37" s="147">
        <f t="shared" ref="EI37:EI59" si="803">R37+AC37+AN37</f>
        <v>2277</v>
      </c>
      <c r="EJ37" s="147">
        <f t="shared" ref="EJ37:EJ59" si="804">S37+AD37+AO37</f>
        <v>3036</v>
      </c>
      <c r="EK37" s="147">
        <f t="shared" ref="EK37:EK59" si="805">T37+AE37+AP37</f>
        <v>3795</v>
      </c>
      <c r="EL37" s="147">
        <f t="shared" ref="EL37:EL59" si="806">U37+AF37+AQ37</f>
        <v>4554</v>
      </c>
      <c r="EM37" s="147">
        <f t="shared" ref="EM37:EM59" si="807">C37+V37+AR37</f>
        <v>691</v>
      </c>
      <c r="EN37" s="147">
        <f t="shared" ref="EN37:EN59" si="808">D37+W37+AS37</f>
        <v>138.19999999999999</v>
      </c>
      <c r="EO37" s="147">
        <f t="shared" ref="EO37:EO59" si="809">I37+X37+AT37</f>
        <v>172.75</v>
      </c>
      <c r="EP37" s="147">
        <f t="shared" ref="EP37:EP59" si="810">N37+Y37+AU37</f>
        <v>58.95</v>
      </c>
      <c r="EQ37" s="147">
        <f t="shared" ref="EQ37:EQ59" si="811">O37+Z37+AV37</f>
        <v>345.5</v>
      </c>
      <c r="ER37" s="147">
        <f t="shared" ref="ER37:ER59" si="812">P37+AA37+AW37</f>
        <v>1036.5</v>
      </c>
      <c r="ES37" s="147">
        <f t="shared" ref="ES37:ES59" si="813">Q37+AB37+AX37</f>
        <v>1382</v>
      </c>
      <c r="ET37" s="147">
        <f t="shared" ref="ET37:ET59" si="814">R37+AC37+AY37</f>
        <v>2073</v>
      </c>
      <c r="EU37" s="147">
        <f t="shared" ref="EU37:EU59" si="815">S37+AD37+AZ37</f>
        <v>2764</v>
      </c>
      <c r="EV37" s="147">
        <f t="shared" ref="EV37:EV59" si="816">T37+AE37+BA37</f>
        <v>3455</v>
      </c>
      <c r="EW37" s="147">
        <f t="shared" ref="EW37:EW59" si="817">U37+AF37+BB37</f>
        <v>4146</v>
      </c>
      <c r="EX37" s="147">
        <f t="shared" ref="EX37:EX59" si="818">V37+AG37+AR37</f>
        <v>848</v>
      </c>
      <c r="EY37" s="147">
        <f t="shared" ref="EY37:EY59" si="819">W37+AH37+AS37</f>
        <v>169.6</v>
      </c>
      <c r="EZ37" s="147">
        <f t="shared" ref="EZ37:EZ59" si="820">X37+AI37+AT37</f>
        <v>212</v>
      </c>
      <c r="FA37" s="147">
        <f t="shared" ref="FA37:FA59" si="821">Y37+AJ37+AU37</f>
        <v>0</v>
      </c>
      <c r="FB37" s="147">
        <f t="shared" ref="FB37:FB59" si="822">Z37+AK37+AV37</f>
        <v>424</v>
      </c>
      <c r="FC37" s="147">
        <f t="shared" ref="FC37:FC59" si="823">AA37+AL37+AW37</f>
        <v>1272</v>
      </c>
      <c r="FD37" s="147">
        <f t="shared" ref="FD37:FD59" si="824">AB37+AM37+AX37</f>
        <v>1696</v>
      </c>
      <c r="FE37" s="147">
        <f t="shared" ref="FE37:FE59" si="825">AC37+AN37+AY37</f>
        <v>2544</v>
      </c>
      <c r="FF37" s="147">
        <f t="shared" ref="FF37:FF59" si="826">AD37+AO37+AZ37</f>
        <v>3392</v>
      </c>
      <c r="FG37" s="147">
        <f t="shared" ref="FG37:FG59" si="827">AE37+AP37+BA37</f>
        <v>4240</v>
      </c>
      <c r="FH37" s="147">
        <f t="shared" ref="FH37:FH59" si="828">AF37+AQ37+BB37</f>
        <v>5088</v>
      </c>
      <c r="FI37" s="147">
        <f t="shared" ref="FI37:FI59" si="829">C37+V37+AG37+AR37</f>
        <v>979</v>
      </c>
      <c r="FJ37" s="147">
        <f t="shared" ref="FJ37:FJ59" si="830">D37+W37+AH37+AS37</f>
        <v>195.8</v>
      </c>
      <c r="FK37" s="147">
        <f t="shared" ref="FK37:FK59" si="831">I37+X37+AI37+AT37</f>
        <v>244.75</v>
      </c>
      <c r="FL37" s="147">
        <f t="shared" ref="FL37:FL59" si="832">N37+Y37+AJ37+AU37</f>
        <v>58.95</v>
      </c>
      <c r="FM37" s="147">
        <f t="shared" ref="FM37:FM59" si="833">O37+Z37+AK37+AV37</f>
        <v>489.5</v>
      </c>
      <c r="FN37" s="147">
        <f t="shared" ref="FN37:FN59" si="834">P37+AA37+AL37+AW37</f>
        <v>1468.5</v>
      </c>
      <c r="FO37" s="147">
        <f t="shared" ref="FO37:FO59" si="835">Q37+AB37+AM37+AX37</f>
        <v>1958</v>
      </c>
      <c r="FP37" s="147">
        <f t="shared" ref="FP37:FP59" si="836">R37+AC37+AN37+AY37</f>
        <v>2937</v>
      </c>
      <c r="FQ37" s="147">
        <f t="shared" ref="FQ37:FQ59" si="837">S37+AD37+AO37+AZ37</f>
        <v>3916</v>
      </c>
      <c r="FR37" s="147">
        <f t="shared" ref="FR37:FR59" si="838">T37+AE37+AP37+BA37</f>
        <v>4895</v>
      </c>
      <c r="FS37" s="147">
        <f t="shared" ref="FS37:FS59" si="839">U37+AF37+AQ37+BB37</f>
        <v>5874</v>
      </c>
      <c r="FT37" s="122">
        <f t="shared" si="647"/>
        <v>4.42</v>
      </c>
      <c r="FU37" s="122" t="str">
        <f t="shared" si="648"/>
        <v/>
      </c>
      <c r="FV37" s="122" t="str">
        <f t="shared" si="649"/>
        <v/>
      </c>
      <c r="FW37" s="122" t="str">
        <f t="shared" si="650"/>
        <v/>
      </c>
      <c r="FX37" s="122" t="str">
        <f t="shared" si="697"/>
        <v/>
      </c>
      <c r="FY37" s="122" t="str">
        <f t="shared" si="698"/>
        <v/>
      </c>
      <c r="FZ37" s="122" t="str">
        <f t="shared" si="699"/>
        <v/>
      </c>
      <c r="GA37" s="122" t="str">
        <f t="shared" si="700"/>
        <v/>
      </c>
      <c r="GB37" s="122" t="str">
        <f t="shared" si="701"/>
        <v/>
      </c>
      <c r="GC37" s="122" t="str">
        <f t="shared" si="702"/>
        <v/>
      </c>
      <c r="GD37" s="122" t="str">
        <f t="shared" si="703"/>
        <v/>
      </c>
      <c r="GE37" s="122" t="str">
        <f t="shared" si="704"/>
        <v/>
      </c>
      <c r="GF37" s="122" t="str">
        <f t="shared" si="705"/>
        <v/>
      </c>
      <c r="GG37" s="122" t="str">
        <f t="shared" si="706"/>
        <v/>
      </c>
      <c r="GH37" s="122">
        <f t="shared" si="707"/>
        <v>4.42</v>
      </c>
      <c r="GI37" s="124">
        <f t="shared" si="651"/>
        <v>48289.152199999997</v>
      </c>
      <c r="GJ37" s="124" t="str">
        <f t="shared" si="652"/>
        <v/>
      </c>
      <c r="GK37" s="124" t="str">
        <f t="shared" si="653"/>
        <v/>
      </c>
      <c r="GL37" s="124" t="str">
        <f t="shared" si="654"/>
        <v/>
      </c>
      <c r="GM37" s="125" t="str">
        <f t="shared" si="708"/>
        <v/>
      </c>
      <c r="GN37" s="125" t="str">
        <f t="shared" si="709"/>
        <v/>
      </c>
      <c r="GO37" s="125" t="str">
        <f t="shared" si="710"/>
        <v/>
      </c>
      <c r="GP37" s="125" t="str">
        <f t="shared" si="711"/>
        <v/>
      </c>
      <c r="GQ37" s="125" t="str">
        <f t="shared" si="712"/>
        <v/>
      </c>
      <c r="GR37" s="125" t="str">
        <f t="shared" si="713"/>
        <v/>
      </c>
      <c r="GS37" s="125" t="str">
        <f t="shared" si="714"/>
        <v/>
      </c>
      <c r="GT37" s="125" t="str">
        <f t="shared" si="715"/>
        <v/>
      </c>
      <c r="GU37" s="125" t="str">
        <f t="shared" si="716"/>
        <v/>
      </c>
      <c r="GV37" s="125" t="str">
        <f t="shared" si="717"/>
        <v/>
      </c>
      <c r="GW37" s="125">
        <f t="shared" si="718"/>
        <v>48289.152199999997</v>
      </c>
      <c r="GX37" s="145"/>
      <c r="GY37" s="145"/>
      <c r="GZ37" s="145"/>
      <c r="HA37" s="145"/>
      <c r="HB37" s="145"/>
      <c r="HC37" s="145"/>
      <c r="HD37" s="145">
        <v>1</v>
      </c>
      <c r="HF37" s="37"/>
      <c r="HG37" s="37"/>
      <c r="HH37" s="37"/>
      <c r="HI37" s="37"/>
    </row>
    <row r="38" spans="1:217" x14ac:dyDescent="0.2">
      <c r="A38" s="287" t="s">
        <v>258</v>
      </c>
      <c r="B38" s="288" t="s">
        <v>257</v>
      </c>
      <c r="C38" s="369">
        <v>512</v>
      </c>
      <c r="D38" s="167">
        <f t="shared" si="133"/>
        <v>102.4</v>
      </c>
      <c r="E38" s="167">
        <f t="shared" si="134"/>
        <v>128</v>
      </c>
      <c r="F38" s="167">
        <f t="shared" si="135"/>
        <v>192</v>
      </c>
      <c r="G38" s="167">
        <f t="shared" si="136"/>
        <v>102.4</v>
      </c>
      <c r="H38" s="167">
        <f t="shared" si="137"/>
        <v>128</v>
      </c>
      <c r="I38" s="167">
        <f t="shared" si="138"/>
        <v>128</v>
      </c>
      <c r="J38" s="167">
        <f t="shared" si="139"/>
        <v>128</v>
      </c>
      <c r="K38" s="167">
        <f t="shared" si="140"/>
        <v>192</v>
      </c>
      <c r="L38" s="167">
        <f t="shared" si="141"/>
        <v>102.4</v>
      </c>
      <c r="M38" s="167">
        <f t="shared" si="142"/>
        <v>128</v>
      </c>
      <c r="N38" s="147">
        <f t="shared" si="143"/>
        <v>230.4</v>
      </c>
      <c r="O38" s="94">
        <f t="shared" si="144"/>
        <v>256</v>
      </c>
      <c r="P38" s="94">
        <f t="shared" si="145"/>
        <v>768</v>
      </c>
      <c r="Q38" s="94">
        <f t="shared" si="146"/>
        <v>1024</v>
      </c>
      <c r="R38" s="94">
        <f t="shared" si="147"/>
        <v>1536</v>
      </c>
      <c r="S38" s="94">
        <f t="shared" si="148"/>
        <v>2048</v>
      </c>
      <c r="T38" s="94">
        <f t="shared" si="149"/>
        <v>2560</v>
      </c>
      <c r="U38" s="94">
        <f t="shared" si="150"/>
        <v>3072</v>
      </c>
      <c r="V38" s="200">
        <v>389</v>
      </c>
      <c r="W38" s="93">
        <f t="shared" si="297"/>
        <v>77.800000000000011</v>
      </c>
      <c r="X38" s="93">
        <f t="shared" si="298"/>
        <v>97.25</v>
      </c>
      <c r="Y38" s="147"/>
      <c r="Z38" s="94">
        <f>V38*0.5</f>
        <v>194.5</v>
      </c>
      <c r="AA38" s="94">
        <f>V38*1.5</f>
        <v>583.5</v>
      </c>
      <c r="AB38" s="94">
        <f>V38*2</f>
        <v>778</v>
      </c>
      <c r="AC38" s="94">
        <f>V38*3</f>
        <v>1167</v>
      </c>
      <c r="AD38" s="94">
        <f>V38*4</f>
        <v>1556</v>
      </c>
      <c r="AE38" s="94">
        <f>V38*5</f>
        <v>1945</v>
      </c>
      <c r="AF38" s="94">
        <f>V38*6</f>
        <v>2334</v>
      </c>
      <c r="AG38" s="200">
        <v>347</v>
      </c>
      <c r="AH38" s="93">
        <f t="shared" si="306"/>
        <v>69.400000000000006</v>
      </c>
      <c r="AI38" s="93">
        <f t="shared" si="307"/>
        <v>86.75</v>
      </c>
      <c r="AJ38" s="147"/>
      <c r="AK38" s="94">
        <f>AG38*0.5</f>
        <v>173.5</v>
      </c>
      <c r="AL38" s="94">
        <f>AG38*1.5</f>
        <v>520.5</v>
      </c>
      <c r="AM38" s="94">
        <f>AG38*2</f>
        <v>694</v>
      </c>
      <c r="AN38" s="94">
        <f>AG38*3</f>
        <v>1041</v>
      </c>
      <c r="AO38" s="94">
        <f>AG38*4</f>
        <v>1388</v>
      </c>
      <c r="AP38" s="94">
        <f>AG38*5</f>
        <v>1735</v>
      </c>
      <c r="AQ38" s="94">
        <f>AG38*6</f>
        <v>2082</v>
      </c>
      <c r="AR38" s="200">
        <v>267</v>
      </c>
      <c r="AS38" s="93">
        <f t="shared" si="309"/>
        <v>53.400000000000006</v>
      </c>
      <c r="AT38" s="93">
        <f t="shared" si="310"/>
        <v>66.75</v>
      </c>
      <c r="AU38" s="147"/>
      <c r="AV38" s="94">
        <f>AR38*0.5</f>
        <v>133.5</v>
      </c>
      <c r="AW38" s="94">
        <f>AR38*1.5</f>
        <v>400.5</v>
      </c>
      <c r="AX38" s="94">
        <f>AR38*2</f>
        <v>534</v>
      </c>
      <c r="AY38" s="94">
        <f>AR38*3</f>
        <v>801</v>
      </c>
      <c r="AZ38" s="94">
        <f>AR38*4</f>
        <v>1068</v>
      </c>
      <c r="BA38" s="94">
        <f>AR38*5</f>
        <v>1335</v>
      </c>
      <c r="BB38" s="94">
        <f>AR38*6</f>
        <v>1602</v>
      </c>
      <c r="BC38" s="147">
        <f t="shared" si="719"/>
        <v>901</v>
      </c>
      <c r="BD38" s="147">
        <f t="shared" si="720"/>
        <v>180.20000000000002</v>
      </c>
      <c r="BE38" s="147">
        <f t="shared" si="721"/>
        <v>225.25</v>
      </c>
      <c r="BF38" s="147">
        <f t="shared" si="722"/>
        <v>230.4</v>
      </c>
      <c r="BG38" s="147">
        <f t="shared" si="723"/>
        <v>450.5</v>
      </c>
      <c r="BH38" s="147">
        <f t="shared" si="724"/>
        <v>1351.5</v>
      </c>
      <c r="BI38" s="147">
        <f t="shared" si="725"/>
        <v>1802</v>
      </c>
      <c r="BJ38" s="147">
        <f t="shared" si="726"/>
        <v>2703</v>
      </c>
      <c r="BK38" s="147">
        <f t="shared" si="727"/>
        <v>3604</v>
      </c>
      <c r="BL38" s="147">
        <f t="shared" si="728"/>
        <v>4505</v>
      </c>
      <c r="BM38" s="147">
        <f t="shared" si="729"/>
        <v>5406</v>
      </c>
      <c r="BN38" s="147">
        <f t="shared" si="730"/>
        <v>859</v>
      </c>
      <c r="BO38" s="147">
        <f t="shared" si="731"/>
        <v>171.8</v>
      </c>
      <c r="BP38" s="147">
        <f t="shared" si="732"/>
        <v>214.75</v>
      </c>
      <c r="BQ38" s="147">
        <f t="shared" si="733"/>
        <v>230.4</v>
      </c>
      <c r="BR38" s="147">
        <f t="shared" si="734"/>
        <v>429.5</v>
      </c>
      <c r="BS38" s="147">
        <f t="shared" si="735"/>
        <v>1288.5</v>
      </c>
      <c r="BT38" s="147">
        <f t="shared" si="736"/>
        <v>1718</v>
      </c>
      <c r="BU38" s="147">
        <f t="shared" si="737"/>
        <v>2577</v>
      </c>
      <c r="BV38" s="147">
        <f t="shared" si="738"/>
        <v>3436</v>
      </c>
      <c r="BW38" s="147">
        <f t="shared" si="739"/>
        <v>4295</v>
      </c>
      <c r="BX38" s="147">
        <f t="shared" si="740"/>
        <v>5154</v>
      </c>
      <c r="BY38" s="147">
        <f t="shared" si="741"/>
        <v>779</v>
      </c>
      <c r="BZ38" s="147">
        <f t="shared" si="742"/>
        <v>155.80000000000001</v>
      </c>
      <c r="CA38" s="147">
        <f t="shared" si="743"/>
        <v>194.75</v>
      </c>
      <c r="CB38" s="147">
        <f t="shared" si="744"/>
        <v>230.4</v>
      </c>
      <c r="CC38" s="147">
        <f t="shared" si="745"/>
        <v>389.5</v>
      </c>
      <c r="CD38" s="147">
        <f t="shared" si="746"/>
        <v>1168.5</v>
      </c>
      <c r="CE38" s="147">
        <f t="shared" si="747"/>
        <v>1558</v>
      </c>
      <c r="CF38" s="147">
        <f t="shared" si="748"/>
        <v>2337</v>
      </c>
      <c r="CG38" s="147">
        <f t="shared" si="749"/>
        <v>3116</v>
      </c>
      <c r="CH38" s="147">
        <f t="shared" si="750"/>
        <v>3895</v>
      </c>
      <c r="CI38" s="147">
        <f t="shared" si="751"/>
        <v>4674</v>
      </c>
      <c r="CJ38" s="147">
        <f t="shared" si="752"/>
        <v>736</v>
      </c>
      <c r="CK38" s="147">
        <f t="shared" si="753"/>
        <v>147.20000000000002</v>
      </c>
      <c r="CL38" s="147">
        <f t="shared" si="754"/>
        <v>184</v>
      </c>
      <c r="CM38" s="147">
        <f t="shared" si="755"/>
        <v>0</v>
      </c>
      <c r="CN38" s="147">
        <f t="shared" si="756"/>
        <v>368</v>
      </c>
      <c r="CO38" s="147">
        <f t="shared" si="757"/>
        <v>1104</v>
      </c>
      <c r="CP38" s="147">
        <f t="shared" si="758"/>
        <v>1472</v>
      </c>
      <c r="CQ38" s="147">
        <f t="shared" si="759"/>
        <v>2208</v>
      </c>
      <c r="CR38" s="147">
        <f t="shared" si="760"/>
        <v>2944</v>
      </c>
      <c r="CS38" s="147">
        <f t="shared" si="761"/>
        <v>3680</v>
      </c>
      <c r="CT38" s="147">
        <f t="shared" si="762"/>
        <v>4416</v>
      </c>
      <c r="CU38" s="147">
        <f t="shared" si="763"/>
        <v>656</v>
      </c>
      <c r="CV38" s="147">
        <f t="shared" si="764"/>
        <v>131.20000000000002</v>
      </c>
      <c r="CW38" s="147">
        <f t="shared" si="765"/>
        <v>164</v>
      </c>
      <c r="CX38" s="147">
        <f t="shared" si="766"/>
        <v>0</v>
      </c>
      <c r="CY38" s="147">
        <f t="shared" si="767"/>
        <v>328</v>
      </c>
      <c r="CZ38" s="147">
        <f t="shared" si="768"/>
        <v>984</v>
      </c>
      <c r="DA38" s="147">
        <f t="shared" si="769"/>
        <v>1312</v>
      </c>
      <c r="DB38" s="147">
        <f t="shared" si="770"/>
        <v>1968</v>
      </c>
      <c r="DC38" s="147">
        <f t="shared" si="771"/>
        <v>2624</v>
      </c>
      <c r="DD38" s="147">
        <f t="shared" si="772"/>
        <v>3280</v>
      </c>
      <c r="DE38" s="147">
        <f t="shared" si="773"/>
        <v>3936</v>
      </c>
      <c r="DF38" s="147">
        <f t="shared" si="774"/>
        <v>614</v>
      </c>
      <c r="DG38" s="147">
        <f t="shared" si="775"/>
        <v>122.80000000000001</v>
      </c>
      <c r="DH38" s="147">
        <f t="shared" si="776"/>
        <v>153.5</v>
      </c>
      <c r="DI38" s="147">
        <f t="shared" si="777"/>
        <v>0</v>
      </c>
      <c r="DJ38" s="147">
        <f t="shared" si="778"/>
        <v>307</v>
      </c>
      <c r="DK38" s="147">
        <f t="shared" si="779"/>
        <v>921</v>
      </c>
      <c r="DL38" s="147">
        <f t="shared" si="780"/>
        <v>1228</v>
      </c>
      <c r="DM38" s="147">
        <f t="shared" si="781"/>
        <v>1842</v>
      </c>
      <c r="DN38" s="147">
        <f t="shared" si="782"/>
        <v>2456</v>
      </c>
      <c r="DO38" s="147">
        <f t="shared" si="783"/>
        <v>3070</v>
      </c>
      <c r="DP38" s="147">
        <f t="shared" si="784"/>
        <v>3684</v>
      </c>
      <c r="DQ38" s="147">
        <f t="shared" si="785"/>
        <v>1126</v>
      </c>
      <c r="DR38" s="147">
        <f t="shared" si="786"/>
        <v>225.20000000000002</v>
      </c>
      <c r="DS38" s="147">
        <f t="shared" si="787"/>
        <v>281.5</v>
      </c>
      <c r="DT38" s="147">
        <f t="shared" si="788"/>
        <v>230.4</v>
      </c>
      <c r="DU38" s="147">
        <f t="shared" si="789"/>
        <v>563</v>
      </c>
      <c r="DV38" s="147">
        <f t="shared" si="790"/>
        <v>1689</v>
      </c>
      <c r="DW38" s="147">
        <f t="shared" si="791"/>
        <v>2252</v>
      </c>
      <c r="DX38" s="147">
        <f t="shared" si="792"/>
        <v>3378</v>
      </c>
      <c r="DY38" s="147">
        <f t="shared" si="793"/>
        <v>4504</v>
      </c>
      <c r="DZ38" s="147">
        <f t="shared" si="794"/>
        <v>5630</v>
      </c>
      <c r="EA38" s="147">
        <f t="shared" si="795"/>
        <v>6756</v>
      </c>
      <c r="EB38" s="147">
        <f t="shared" si="796"/>
        <v>1248</v>
      </c>
      <c r="EC38" s="147">
        <f t="shared" si="797"/>
        <v>249.60000000000002</v>
      </c>
      <c r="ED38" s="147">
        <f t="shared" si="798"/>
        <v>312</v>
      </c>
      <c r="EE38" s="147">
        <f t="shared" si="799"/>
        <v>230.4</v>
      </c>
      <c r="EF38" s="147">
        <f t="shared" si="800"/>
        <v>624</v>
      </c>
      <c r="EG38" s="147">
        <f t="shared" si="801"/>
        <v>1872</v>
      </c>
      <c r="EH38" s="147">
        <f t="shared" si="802"/>
        <v>2496</v>
      </c>
      <c r="EI38" s="147">
        <f t="shared" si="803"/>
        <v>3744</v>
      </c>
      <c r="EJ38" s="147">
        <f t="shared" si="804"/>
        <v>4992</v>
      </c>
      <c r="EK38" s="147">
        <f t="shared" si="805"/>
        <v>6240</v>
      </c>
      <c r="EL38" s="147">
        <f t="shared" si="806"/>
        <v>7488</v>
      </c>
      <c r="EM38" s="147">
        <f t="shared" si="807"/>
        <v>1168</v>
      </c>
      <c r="EN38" s="147">
        <f t="shared" si="808"/>
        <v>233.60000000000002</v>
      </c>
      <c r="EO38" s="147">
        <f t="shared" si="809"/>
        <v>292</v>
      </c>
      <c r="EP38" s="147">
        <f t="shared" si="810"/>
        <v>230.4</v>
      </c>
      <c r="EQ38" s="147">
        <f t="shared" si="811"/>
        <v>584</v>
      </c>
      <c r="ER38" s="147">
        <f t="shared" si="812"/>
        <v>1752</v>
      </c>
      <c r="ES38" s="147">
        <f t="shared" si="813"/>
        <v>2336</v>
      </c>
      <c r="ET38" s="147">
        <f t="shared" si="814"/>
        <v>3504</v>
      </c>
      <c r="EU38" s="147">
        <f t="shared" si="815"/>
        <v>4672</v>
      </c>
      <c r="EV38" s="147">
        <f t="shared" si="816"/>
        <v>5840</v>
      </c>
      <c r="EW38" s="147">
        <f t="shared" si="817"/>
        <v>7008</v>
      </c>
      <c r="EX38" s="147">
        <f t="shared" si="818"/>
        <v>1003</v>
      </c>
      <c r="EY38" s="147">
        <f t="shared" si="819"/>
        <v>200.60000000000002</v>
      </c>
      <c r="EZ38" s="147">
        <f t="shared" si="820"/>
        <v>250.75</v>
      </c>
      <c r="FA38" s="147">
        <f t="shared" si="821"/>
        <v>0</v>
      </c>
      <c r="FB38" s="147">
        <f t="shared" si="822"/>
        <v>501.5</v>
      </c>
      <c r="FC38" s="147">
        <f t="shared" si="823"/>
        <v>1504.5</v>
      </c>
      <c r="FD38" s="147">
        <f t="shared" si="824"/>
        <v>2006</v>
      </c>
      <c r="FE38" s="147">
        <f t="shared" si="825"/>
        <v>3009</v>
      </c>
      <c r="FF38" s="147">
        <f t="shared" si="826"/>
        <v>4012</v>
      </c>
      <c r="FG38" s="147">
        <f t="shared" si="827"/>
        <v>5015</v>
      </c>
      <c r="FH38" s="147">
        <f t="shared" si="828"/>
        <v>6018</v>
      </c>
      <c r="FI38" s="147">
        <f t="shared" si="829"/>
        <v>1515</v>
      </c>
      <c r="FJ38" s="147">
        <f t="shared" si="830"/>
        <v>303</v>
      </c>
      <c r="FK38" s="147">
        <f t="shared" si="831"/>
        <v>378.75</v>
      </c>
      <c r="FL38" s="147">
        <f t="shared" si="832"/>
        <v>230.4</v>
      </c>
      <c r="FM38" s="147">
        <f t="shared" si="833"/>
        <v>757.5</v>
      </c>
      <c r="FN38" s="147">
        <f t="shared" si="834"/>
        <v>2272.5</v>
      </c>
      <c r="FO38" s="147">
        <f t="shared" si="835"/>
        <v>3030</v>
      </c>
      <c r="FP38" s="147">
        <f t="shared" si="836"/>
        <v>4545</v>
      </c>
      <c r="FQ38" s="147">
        <f t="shared" si="837"/>
        <v>6060</v>
      </c>
      <c r="FR38" s="147">
        <f t="shared" si="838"/>
        <v>7575</v>
      </c>
      <c r="FS38" s="147">
        <f t="shared" si="839"/>
        <v>9090</v>
      </c>
      <c r="FT38" s="122">
        <f t="shared" si="647"/>
        <v>14.86</v>
      </c>
      <c r="FU38" s="122" t="str">
        <f t="shared" si="648"/>
        <v/>
      </c>
      <c r="FV38" s="122" t="str">
        <f t="shared" si="649"/>
        <v/>
      </c>
      <c r="FW38" s="122" t="str">
        <f t="shared" si="650"/>
        <v/>
      </c>
      <c r="FX38" s="122" t="str">
        <f t="shared" si="697"/>
        <v/>
      </c>
      <c r="FY38" s="122" t="str">
        <f t="shared" si="698"/>
        <v/>
      </c>
      <c r="FZ38" s="122" t="str">
        <f t="shared" si="699"/>
        <v/>
      </c>
      <c r="GA38" s="122" t="str">
        <f t="shared" si="700"/>
        <v/>
      </c>
      <c r="GB38" s="122" t="str">
        <f t="shared" si="701"/>
        <v/>
      </c>
      <c r="GC38" s="122" t="str">
        <f t="shared" si="702"/>
        <v/>
      </c>
      <c r="GD38" s="122" t="str">
        <f t="shared" si="703"/>
        <v/>
      </c>
      <c r="GE38" s="122" t="str">
        <f t="shared" si="704"/>
        <v/>
      </c>
      <c r="GF38" s="122" t="str">
        <f t="shared" si="705"/>
        <v/>
      </c>
      <c r="GG38" s="122" t="str">
        <f t="shared" si="706"/>
        <v/>
      </c>
      <c r="GH38" s="122">
        <f t="shared" si="707"/>
        <v>14.86</v>
      </c>
      <c r="GI38" s="124">
        <f t="shared" si="651"/>
        <v>132144.5662</v>
      </c>
      <c r="GJ38" s="124" t="str">
        <f t="shared" si="652"/>
        <v/>
      </c>
      <c r="GK38" s="124" t="str">
        <f t="shared" si="653"/>
        <v/>
      </c>
      <c r="GL38" s="124" t="str">
        <f t="shared" si="654"/>
        <v/>
      </c>
      <c r="GM38" s="125" t="str">
        <f t="shared" si="708"/>
        <v/>
      </c>
      <c r="GN38" s="125" t="str">
        <f t="shared" si="709"/>
        <v/>
      </c>
      <c r="GO38" s="125" t="str">
        <f t="shared" si="710"/>
        <v/>
      </c>
      <c r="GP38" s="125" t="str">
        <f t="shared" si="711"/>
        <v/>
      </c>
      <c r="GQ38" s="125" t="str">
        <f t="shared" si="712"/>
        <v/>
      </c>
      <c r="GR38" s="125" t="str">
        <f t="shared" si="713"/>
        <v/>
      </c>
      <c r="GS38" s="125" t="str">
        <f t="shared" si="714"/>
        <v/>
      </c>
      <c r="GT38" s="125" t="str">
        <f t="shared" si="715"/>
        <v/>
      </c>
      <c r="GU38" s="125" t="str">
        <f t="shared" si="716"/>
        <v/>
      </c>
      <c r="GV38" s="125" t="str">
        <f t="shared" si="717"/>
        <v/>
      </c>
      <c r="GW38" s="125">
        <f t="shared" si="718"/>
        <v>132144.5662</v>
      </c>
      <c r="GX38" s="145"/>
      <c r="GY38" s="145"/>
      <c r="GZ38" s="145"/>
      <c r="HA38" s="145"/>
      <c r="HB38" s="145"/>
      <c r="HC38" s="145"/>
      <c r="HD38" s="145">
        <v>1</v>
      </c>
      <c r="HF38" s="37"/>
      <c r="HG38" s="37"/>
      <c r="HH38" s="37"/>
      <c r="HI38" s="37"/>
    </row>
    <row r="39" spans="1:217" x14ac:dyDescent="0.2">
      <c r="A39" s="287" t="s">
        <v>385</v>
      </c>
      <c r="B39" s="288" t="s">
        <v>386</v>
      </c>
      <c r="C39" s="369">
        <v>917</v>
      </c>
      <c r="D39" s="167">
        <f t="shared" si="133"/>
        <v>183.4</v>
      </c>
      <c r="E39" s="167">
        <f t="shared" si="134"/>
        <v>229.25</v>
      </c>
      <c r="F39" s="167">
        <f t="shared" si="135"/>
        <v>343.875</v>
      </c>
      <c r="G39" s="167">
        <f t="shared" si="136"/>
        <v>183.4</v>
      </c>
      <c r="H39" s="167">
        <f t="shared" si="137"/>
        <v>229.25</v>
      </c>
      <c r="I39" s="167">
        <f t="shared" si="138"/>
        <v>229.25</v>
      </c>
      <c r="J39" s="167">
        <f t="shared" si="139"/>
        <v>229.25</v>
      </c>
      <c r="K39" s="167">
        <f t="shared" si="140"/>
        <v>343.875</v>
      </c>
      <c r="L39" s="167">
        <f t="shared" si="141"/>
        <v>183.4</v>
      </c>
      <c r="M39" s="167">
        <f t="shared" si="142"/>
        <v>229.25</v>
      </c>
      <c r="N39" s="147">
        <f t="shared" si="143"/>
        <v>412.65000000000003</v>
      </c>
      <c r="O39" s="94">
        <f t="shared" si="144"/>
        <v>458.5</v>
      </c>
      <c r="P39" s="94">
        <f t="shared" si="145"/>
        <v>1375.5</v>
      </c>
      <c r="Q39" s="94">
        <f t="shared" si="146"/>
        <v>1834</v>
      </c>
      <c r="R39" s="94">
        <f t="shared" si="147"/>
        <v>2751</v>
      </c>
      <c r="S39" s="94">
        <f t="shared" si="148"/>
        <v>3668</v>
      </c>
      <c r="T39" s="94">
        <f t="shared" si="149"/>
        <v>4585</v>
      </c>
      <c r="U39" s="94">
        <f t="shared" si="150"/>
        <v>5502</v>
      </c>
      <c r="V39" s="200">
        <v>608</v>
      </c>
      <c r="W39" s="93">
        <f t="shared" si="297"/>
        <v>121.60000000000001</v>
      </c>
      <c r="X39" s="93">
        <f t="shared" si="298"/>
        <v>152</v>
      </c>
      <c r="Y39" s="147"/>
      <c r="Z39" s="94">
        <f>V39*0.75</f>
        <v>456</v>
      </c>
      <c r="AA39" s="94">
        <f>V39*1.5</f>
        <v>912</v>
      </c>
      <c r="AB39" s="94">
        <f>V39*2</f>
        <v>1216</v>
      </c>
      <c r="AC39" s="94">
        <f>V39*3</f>
        <v>1824</v>
      </c>
      <c r="AD39" s="94">
        <f>V39*4</f>
        <v>2432</v>
      </c>
      <c r="AE39" s="94">
        <f>V39*5</f>
        <v>3040</v>
      </c>
      <c r="AF39" s="94">
        <f>V39*6</f>
        <v>3648</v>
      </c>
      <c r="AG39" s="200">
        <v>528</v>
      </c>
      <c r="AH39" s="93">
        <f t="shared" si="306"/>
        <v>105.60000000000001</v>
      </c>
      <c r="AI39" s="93">
        <f t="shared" si="307"/>
        <v>132</v>
      </c>
      <c r="AJ39" s="147"/>
      <c r="AK39" s="94">
        <f>AG39*0.75</f>
        <v>396</v>
      </c>
      <c r="AL39" s="94">
        <f>AG39*1.5</f>
        <v>792</v>
      </c>
      <c r="AM39" s="94">
        <f>AG39*2</f>
        <v>1056</v>
      </c>
      <c r="AN39" s="94">
        <f>AG39*3</f>
        <v>1584</v>
      </c>
      <c r="AO39" s="94">
        <f>AG39*4</f>
        <v>2112</v>
      </c>
      <c r="AP39" s="94">
        <f>AG39*5</f>
        <v>2640</v>
      </c>
      <c r="AQ39" s="94">
        <f>AG39*6</f>
        <v>3168</v>
      </c>
      <c r="AR39" s="200">
        <v>409</v>
      </c>
      <c r="AS39" s="93">
        <f t="shared" si="309"/>
        <v>81.800000000000011</v>
      </c>
      <c r="AT39" s="93">
        <f t="shared" si="310"/>
        <v>102.25</v>
      </c>
      <c r="AU39" s="147"/>
      <c r="AV39" s="94">
        <f>AR39*0.75</f>
        <v>306.75</v>
      </c>
      <c r="AW39" s="94">
        <f>AR39*1.5</f>
        <v>613.5</v>
      </c>
      <c r="AX39" s="94">
        <f>AR39*2</f>
        <v>818</v>
      </c>
      <c r="AY39" s="94">
        <f>AR39*3</f>
        <v>1227</v>
      </c>
      <c r="AZ39" s="94">
        <f>AR39*4</f>
        <v>1636</v>
      </c>
      <c r="BA39" s="94">
        <f>AR39*5</f>
        <v>2045</v>
      </c>
      <c r="BB39" s="94">
        <f>AR39*6</f>
        <v>2454</v>
      </c>
      <c r="BC39" s="147">
        <f t="shared" si="719"/>
        <v>1525</v>
      </c>
      <c r="BD39" s="147">
        <f t="shared" si="720"/>
        <v>305</v>
      </c>
      <c r="BE39" s="147">
        <f t="shared" si="721"/>
        <v>381.25</v>
      </c>
      <c r="BF39" s="147">
        <f t="shared" si="722"/>
        <v>412.65000000000003</v>
      </c>
      <c r="BG39" s="147">
        <f t="shared" si="723"/>
        <v>914.5</v>
      </c>
      <c r="BH39" s="147">
        <f t="shared" si="724"/>
        <v>2287.5</v>
      </c>
      <c r="BI39" s="147">
        <f t="shared" si="725"/>
        <v>3050</v>
      </c>
      <c r="BJ39" s="147">
        <f t="shared" si="726"/>
        <v>4575</v>
      </c>
      <c r="BK39" s="147">
        <f t="shared" si="727"/>
        <v>6100</v>
      </c>
      <c r="BL39" s="147">
        <f t="shared" si="728"/>
        <v>7625</v>
      </c>
      <c r="BM39" s="147">
        <f t="shared" si="729"/>
        <v>9150</v>
      </c>
      <c r="BN39" s="147">
        <f t="shared" si="730"/>
        <v>1445</v>
      </c>
      <c r="BO39" s="147">
        <f t="shared" si="731"/>
        <v>289</v>
      </c>
      <c r="BP39" s="147">
        <f t="shared" si="732"/>
        <v>361.25</v>
      </c>
      <c r="BQ39" s="147">
        <f t="shared" si="733"/>
        <v>412.65000000000003</v>
      </c>
      <c r="BR39" s="147">
        <f t="shared" si="734"/>
        <v>854.5</v>
      </c>
      <c r="BS39" s="147">
        <f t="shared" si="735"/>
        <v>2167.5</v>
      </c>
      <c r="BT39" s="147">
        <f t="shared" si="736"/>
        <v>2890</v>
      </c>
      <c r="BU39" s="147">
        <f t="shared" si="737"/>
        <v>4335</v>
      </c>
      <c r="BV39" s="147">
        <f t="shared" si="738"/>
        <v>5780</v>
      </c>
      <c r="BW39" s="147">
        <f t="shared" si="739"/>
        <v>7225</v>
      </c>
      <c r="BX39" s="147">
        <f t="shared" si="740"/>
        <v>8670</v>
      </c>
      <c r="BY39" s="147">
        <f t="shared" si="741"/>
        <v>1326</v>
      </c>
      <c r="BZ39" s="147">
        <f t="shared" si="742"/>
        <v>265.20000000000005</v>
      </c>
      <c r="CA39" s="147">
        <f t="shared" si="743"/>
        <v>331.5</v>
      </c>
      <c r="CB39" s="147">
        <f t="shared" si="744"/>
        <v>412.65000000000003</v>
      </c>
      <c r="CC39" s="147">
        <f t="shared" si="745"/>
        <v>765.25</v>
      </c>
      <c r="CD39" s="147">
        <f t="shared" si="746"/>
        <v>1989</v>
      </c>
      <c r="CE39" s="147">
        <f t="shared" si="747"/>
        <v>2652</v>
      </c>
      <c r="CF39" s="147">
        <f t="shared" si="748"/>
        <v>3978</v>
      </c>
      <c r="CG39" s="147">
        <f t="shared" si="749"/>
        <v>5304</v>
      </c>
      <c r="CH39" s="147">
        <f t="shared" si="750"/>
        <v>6630</v>
      </c>
      <c r="CI39" s="147">
        <f t="shared" si="751"/>
        <v>7956</v>
      </c>
      <c r="CJ39" s="147">
        <f t="shared" si="752"/>
        <v>1136</v>
      </c>
      <c r="CK39" s="147">
        <f t="shared" si="753"/>
        <v>227.20000000000002</v>
      </c>
      <c r="CL39" s="147">
        <f t="shared" si="754"/>
        <v>284</v>
      </c>
      <c r="CM39" s="147">
        <f t="shared" si="755"/>
        <v>0</v>
      </c>
      <c r="CN39" s="147">
        <f t="shared" si="756"/>
        <v>852</v>
      </c>
      <c r="CO39" s="147">
        <f t="shared" si="757"/>
        <v>1704</v>
      </c>
      <c r="CP39" s="147">
        <f t="shared" si="758"/>
        <v>2272</v>
      </c>
      <c r="CQ39" s="147">
        <f t="shared" si="759"/>
        <v>3408</v>
      </c>
      <c r="CR39" s="147">
        <f t="shared" si="760"/>
        <v>4544</v>
      </c>
      <c r="CS39" s="147">
        <f t="shared" si="761"/>
        <v>5680</v>
      </c>
      <c r="CT39" s="147">
        <f t="shared" si="762"/>
        <v>6816</v>
      </c>
      <c r="CU39" s="147">
        <f t="shared" si="763"/>
        <v>1017</v>
      </c>
      <c r="CV39" s="147">
        <f t="shared" si="764"/>
        <v>203.40000000000003</v>
      </c>
      <c r="CW39" s="147">
        <f t="shared" si="765"/>
        <v>254.25</v>
      </c>
      <c r="CX39" s="147">
        <f t="shared" si="766"/>
        <v>0</v>
      </c>
      <c r="CY39" s="147">
        <f t="shared" si="767"/>
        <v>762.75</v>
      </c>
      <c r="CZ39" s="147">
        <f t="shared" si="768"/>
        <v>1525.5</v>
      </c>
      <c r="DA39" s="147">
        <f t="shared" si="769"/>
        <v>2034</v>
      </c>
      <c r="DB39" s="147">
        <f t="shared" si="770"/>
        <v>3051</v>
      </c>
      <c r="DC39" s="147">
        <f t="shared" si="771"/>
        <v>4068</v>
      </c>
      <c r="DD39" s="147">
        <f t="shared" si="772"/>
        <v>5085</v>
      </c>
      <c r="DE39" s="147">
        <f t="shared" si="773"/>
        <v>6102</v>
      </c>
      <c r="DF39" s="147">
        <f t="shared" si="774"/>
        <v>937</v>
      </c>
      <c r="DG39" s="147">
        <f t="shared" si="775"/>
        <v>187.40000000000003</v>
      </c>
      <c r="DH39" s="147">
        <f t="shared" si="776"/>
        <v>234.25</v>
      </c>
      <c r="DI39" s="147">
        <f t="shared" si="777"/>
        <v>0</v>
      </c>
      <c r="DJ39" s="147">
        <f t="shared" si="778"/>
        <v>702.75</v>
      </c>
      <c r="DK39" s="147">
        <f t="shared" si="779"/>
        <v>1405.5</v>
      </c>
      <c r="DL39" s="147">
        <f t="shared" si="780"/>
        <v>1874</v>
      </c>
      <c r="DM39" s="147">
        <f t="shared" si="781"/>
        <v>2811</v>
      </c>
      <c r="DN39" s="147">
        <f t="shared" si="782"/>
        <v>3748</v>
      </c>
      <c r="DO39" s="147">
        <f t="shared" si="783"/>
        <v>4685</v>
      </c>
      <c r="DP39" s="147">
        <f t="shared" si="784"/>
        <v>5622</v>
      </c>
      <c r="DQ39" s="147">
        <f t="shared" si="785"/>
        <v>1854</v>
      </c>
      <c r="DR39" s="147">
        <f t="shared" si="786"/>
        <v>370.8</v>
      </c>
      <c r="DS39" s="147">
        <f t="shared" si="787"/>
        <v>463.5</v>
      </c>
      <c r="DT39" s="147">
        <f t="shared" si="788"/>
        <v>412.65000000000003</v>
      </c>
      <c r="DU39" s="147">
        <f t="shared" si="789"/>
        <v>1161.25</v>
      </c>
      <c r="DV39" s="147">
        <f t="shared" si="790"/>
        <v>2781</v>
      </c>
      <c r="DW39" s="147">
        <f t="shared" si="791"/>
        <v>3708</v>
      </c>
      <c r="DX39" s="147">
        <f t="shared" si="792"/>
        <v>5562</v>
      </c>
      <c r="DY39" s="147">
        <f t="shared" si="793"/>
        <v>7416</v>
      </c>
      <c r="DZ39" s="147">
        <f t="shared" si="794"/>
        <v>9270</v>
      </c>
      <c r="EA39" s="147">
        <f t="shared" si="795"/>
        <v>11124</v>
      </c>
      <c r="EB39" s="147">
        <f t="shared" si="796"/>
        <v>2053</v>
      </c>
      <c r="EC39" s="147">
        <f t="shared" si="797"/>
        <v>410.6</v>
      </c>
      <c r="ED39" s="147">
        <f t="shared" si="798"/>
        <v>513.25</v>
      </c>
      <c r="EE39" s="147">
        <f t="shared" si="799"/>
        <v>412.65000000000003</v>
      </c>
      <c r="EF39" s="147">
        <f t="shared" si="800"/>
        <v>1310.5</v>
      </c>
      <c r="EG39" s="147">
        <f t="shared" si="801"/>
        <v>3079.5</v>
      </c>
      <c r="EH39" s="147">
        <f t="shared" si="802"/>
        <v>4106</v>
      </c>
      <c r="EI39" s="147">
        <f t="shared" si="803"/>
        <v>6159</v>
      </c>
      <c r="EJ39" s="147">
        <f t="shared" si="804"/>
        <v>8212</v>
      </c>
      <c r="EK39" s="147">
        <f t="shared" si="805"/>
        <v>10265</v>
      </c>
      <c r="EL39" s="147">
        <f t="shared" si="806"/>
        <v>12318</v>
      </c>
      <c r="EM39" s="147">
        <f t="shared" si="807"/>
        <v>1934</v>
      </c>
      <c r="EN39" s="147">
        <f t="shared" si="808"/>
        <v>386.8</v>
      </c>
      <c r="EO39" s="147">
        <f t="shared" si="809"/>
        <v>483.5</v>
      </c>
      <c r="EP39" s="147">
        <f t="shared" si="810"/>
        <v>412.65000000000003</v>
      </c>
      <c r="EQ39" s="147">
        <f t="shared" si="811"/>
        <v>1221.25</v>
      </c>
      <c r="ER39" s="147">
        <f t="shared" si="812"/>
        <v>2901</v>
      </c>
      <c r="ES39" s="147">
        <f t="shared" si="813"/>
        <v>3868</v>
      </c>
      <c r="ET39" s="147">
        <f t="shared" si="814"/>
        <v>5802</v>
      </c>
      <c r="EU39" s="147">
        <f t="shared" si="815"/>
        <v>7736</v>
      </c>
      <c r="EV39" s="147">
        <f t="shared" si="816"/>
        <v>9670</v>
      </c>
      <c r="EW39" s="147">
        <f t="shared" si="817"/>
        <v>11604</v>
      </c>
      <c r="EX39" s="147">
        <f t="shared" si="818"/>
        <v>1545</v>
      </c>
      <c r="EY39" s="147">
        <f t="shared" si="819"/>
        <v>309</v>
      </c>
      <c r="EZ39" s="147">
        <f t="shared" si="820"/>
        <v>386.25</v>
      </c>
      <c r="FA39" s="147">
        <f t="shared" si="821"/>
        <v>0</v>
      </c>
      <c r="FB39" s="147">
        <f t="shared" si="822"/>
        <v>1158.75</v>
      </c>
      <c r="FC39" s="147">
        <f t="shared" si="823"/>
        <v>2317.5</v>
      </c>
      <c r="FD39" s="147">
        <f t="shared" si="824"/>
        <v>3090</v>
      </c>
      <c r="FE39" s="147">
        <f t="shared" si="825"/>
        <v>4635</v>
      </c>
      <c r="FF39" s="147">
        <f t="shared" si="826"/>
        <v>6180</v>
      </c>
      <c r="FG39" s="147">
        <f t="shared" si="827"/>
        <v>7725</v>
      </c>
      <c r="FH39" s="147">
        <f t="shared" si="828"/>
        <v>9270</v>
      </c>
      <c r="FI39" s="147">
        <f t="shared" si="829"/>
        <v>2462</v>
      </c>
      <c r="FJ39" s="147">
        <f t="shared" si="830"/>
        <v>492.40000000000003</v>
      </c>
      <c r="FK39" s="147">
        <f t="shared" si="831"/>
        <v>615.5</v>
      </c>
      <c r="FL39" s="147">
        <f t="shared" si="832"/>
        <v>412.65000000000003</v>
      </c>
      <c r="FM39" s="147">
        <f t="shared" si="833"/>
        <v>1617.25</v>
      </c>
      <c r="FN39" s="147">
        <f t="shared" si="834"/>
        <v>3693</v>
      </c>
      <c r="FO39" s="147">
        <f t="shared" si="835"/>
        <v>4924</v>
      </c>
      <c r="FP39" s="147">
        <f t="shared" si="836"/>
        <v>7386</v>
      </c>
      <c r="FQ39" s="147">
        <f t="shared" si="837"/>
        <v>9848</v>
      </c>
      <c r="FR39" s="147">
        <f t="shared" si="838"/>
        <v>12310</v>
      </c>
      <c r="FS39" s="147">
        <f t="shared" si="839"/>
        <v>14772</v>
      </c>
      <c r="FT39" s="122">
        <f t="shared" si="647"/>
        <v>22.45</v>
      </c>
      <c r="FU39" s="122" t="str">
        <f t="shared" si="648"/>
        <v/>
      </c>
      <c r="FV39" s="122" t="str">
        <f t="shared" si="649"/>
        <v/>
      </c>
      <c r="FW39" s="122" t="str">
        <f t="shared" si="650"/>
        <v/>
      </c>
      <c r="FX39" s="122" t="str">
        <f>IF(ISERROR(FT39+FU39),"",FT39+FU39)</f>
        <v/>
      </c>
      <c r="FY39" s="122" t="str">
        <f>IF(ISERROR(FT39+FV39),"",FT39+FV39)</f>
        <v/>
      </c>
      <c r="FZ39" s="122" t="str">
        <f>IF(ISERROR(FT39+FW39),"",FT39+FW39)</f>
        <v/>
      </c>
      <c r="GA39" s="122" t="str">
        <f>IF(ISERROR(FU39+FV39),"",FU39+FV39)</f>
        <v/>
      </c>
      <c r="GB39" s="122" t="str">
        <f>IF(ISERROR(FU39+FW39),"",FU39+FW39)</f>
        <v/>
      </c>
      <c r="GC39" s="122" t="str">
        <f>IF(ISERROR(FV39+FW39),"",FV39+FW39)</f>
        <v/>
      </c>
      <c r="GD39" s="122" t="str">
        <f>IF(ISERROR(FT39+FV39+FW39),"",FT39+FV39+FW39)</f>
        <v/>
      </c>
      <c r="GE39" s="122" t="str">
        <f>IF(ISERROR(FT39+FV39+FU39),"",FT39+FV39+FU39)</f>
        <v/>
      </c>
      <c r="GF39" s="122" t="str">
        <f>IF(ISERROR(FT39+FU39+FW39),"",FT39+FU39+FW39)</f>
        <v/>
      </c>
      <c r="GG39" s="122" t="str">
        <f>IF(ISERROR(FV39+FW39+FU39),"",FV39+FW39+FU39)</f>
        <v/>
      </c>
      <c r="GH39" s="122">
        <f>SUM(FT39:FW39)</f>
        <v>22.45</v>
      </c>
      <c r="GI39" s="124">
        <f t="shared" si="651"/>
        <v>188385.52489999999</v>
      </c>
      <c r="GJ39" s="124" t="str">
        <f t="shared" si="652"/>
        <v/>
      </c>
      <c r="GK39" s="124" t="str">
        <f t="shared" si="653"/>
        <v/>
      </c>
      <c r="GL39" s="124" t="str">
        <f t="shared" si="654"/>
        <v/>
      </c>
      <c r="GM39" s="125" t="str">
        <f t="shared" si="708"/>
        <v/>
      </c>
      <c r="GN39" s="125" t="str">
        <f t="shared" si="709"/>
        <v/>
      </c>
      <c r="GO39" s="125" t="str">
        <f t="shared" si="710"/>
        <v/>
      </c>
      <c r="GP39" s="125" t="str">
        <f t="shared" si="711"/>
        <v/>
      </c>
      <c r="GQ39" s="125" t="str">
        <f t="shared" si="712"/>
        <v/>
      </c>
      <c r="GR39" s="125" t="str">
        <f t="shared" si="713"/>
        <v/>
      </c>
      <c r="GS39" s="125" t="str">
        <f t="shared" si="714"/>
        <v/>
      </c>
      <c r="GT39" s="125" t="str">
        <f t="shared" si="715"/>
        <v/>
      </c>
      <c r="GU39" s="125" t="str">
        <f t="shared" si="716"/>
        <v/>
      </c>
      <c r="GV39" s="125" t="str">
        <f t="shared" si="717"/>
        <v/>
      </c>
      <c r="GW39" s="125">
        <f t="shared" si="718"/>
        <v>188385.52489999999</v>
      </c>
      <c r="GX39" s="145"/>
      <c r="GY39" s="145"/>
      <c r="GZ39" s="145"/>
      <c r="HA39" s="145"/>
      <c r="HB39" s="145"/>
      <c r="HC39" s="145"/>
      <c r="HD39" s="145">
        <v>1</v>
      </c>
      <c r="HF39" s="37"/>
      <c r="HG39" s="37"/>
      <c r="HH39" s="37"/>
      <c r="HI39" s="37"/>
    </row>
    <row r="40" spans="1:217" x14ac:dyDescent="0.2">
      <c r="A40" s="287" t="s">
        <v>387</v>
      </c>
      <c r="B40" s="288" t="s">
        <v>388</v>
      </c>
      <c r="C40" s="369">
        <v>777</v>
      </c>
      <c r="D40" s="167">
        <f t="shared" si="133"/>
        <v>155.4</v>
      </c>
      <c r="E40" s="167">
        <f t="shared" si="134"/>
        <v>194.25</v>
      </c>
      <c r="F40" s="167">
        <f t="shared" si="135"/>
        <v>291.375</v>
      </c>
      <c r="G40" s="167">
        <f t="shared" si="136"/>
        <v>155.4</v>
      </c>
      <c r="H40" s="167">
        <f t="shared" si="137"/>
        <v>194.25</v>
      </c>
      <c r="I40" s="167">
        <f t="shared" si="138"/>
        <v>194.25</v>
      </c>
      <c r="J40" s="167">
        <f t="shared" si="139"/>
        <v>194.25</v>
      </c>
      <c r="K40" s="167">
        <f t="shared" si="140"/>
        <v>291.375</v>
      </c>
      <c r="L40" s="167">
        <f t="shared" si="141"/>
        <v>155.4</v>
      </c>
      <c r="M40" s="167">
        <f t="shared" si="142"/>
        <v>194.25</v>
      </c>
      <c r="N40" s="147">
        <f t="shared" si="143"/>
        <v>349.65000000000003</v>
      </c>
      <c r="O40" s="94">
        <f t="shared" si="144"/>
        <v>388.5</v>
      </c>
      <c r="P40" s="94">
        <f t="shared" si="145"/>
        <v>1165.5</v>
      </c>
      <c r="Q40" s="94">
        <f t="shared" si="146"/>
        <v>1554</v>
      </c>
      <c r="R40" s="94">
        <f t="shared" si="147"/>
        <v>2331</v>
      </c>
      <c r="S40" s="94">
        <f t="shared" si="148"/>
        <v>3108</v>
      </c>
      <c r="T40" s="94">
        <f t="shared" si="149"/>
        <v>3885</v>
      </c>
      <c r="U40" s="94">
        <f t="shared" si="150"/>
        <v>4662</v>
      </c>
      <c r="V40" s="200">
        <v>505</v>
      </c>
      <c r="W40" s="93">
        <f t="shared" si="297"/>
        <v>101</v>
      </c>
      <c r="X40" s="93">
        <f t="shared" si="298"/>
        <v>126.25</v>
      </c>
      <c r="Y40" s="147"/>
      <c r="Z40" s="94">
        <f>V40*0.5</f>
        <v>252.5</v>
      </c>
      <c r="AA40" s="94">
        <f>V40*1.5</f>
        <v>757.5</v>
      </c>
      <c r="AB40" s="94">
        <f>V40*2</f>
        <v>1010</v>
      </c>
      <c r="AC40" s="94">
        <f>V40*3</f>
        <v>1515</v>
      </c>
      <c r="AD40" s="94">
        <f>V40*4</f>
        <v>2020</v>
      </c>
      <c r="AE40" s="94">
        <f>V40*5</f>
        <v>2525</v>
      </c>
      <c r="AF40" s="94">
        <f>V40*6</f>
        <v>3030</v>
      </c>
      <c r="AG40" s="200">
        <v>428</v>
      </c>
      <c r="AH40" s="93">
        <f t="shared" si="306"/>
        <v>85.600000000000009</v>
      </c>
      <c r="AI40" s="93">
        <f t="shared" si="307"/>
        <v>107</v>
      </c>
      <c r="AJ40" s="147"/>
      <c r="AK40" s="94">
        <f>AG40*0.5</f>
        <v>214</v>
      </c>
      <c r="AL40" s="94">
        <f>AG40*1.5</f>
        <v>642</v>
      </c>
      <c r="AM40" s="94">
        <f>AG40*2</f>
        <v>856</v>
      </c>
      <c r="AN40" s="94">
        <f>AG40*3</f>
        <v>1284</v>
      </c>
      <c r="AO40" s="94">
        <f>AG40*4</f>
        <v>1712</v>
      </c>
      <c r="AP40" s="94">
        <f>AG40*5</f>
        <v>2140</v>
      </c>
      <c r="AQ40" s="94">
        <f>AG40*6</f>
        <v>2568</v>
      </c>
      <c r="AR40" s="200">
        <v>336</v>
      </c>
      <c r="AS40" s="93">
        <f t="shared" si="309"/>
        <v>67.2</v>
      </c>
      <c r="AT40" s="93">
        <f t="shared" si="310"/>
        <v>84</v>
      </c>
      <c r="AU40" s="147"/>
      <c r="AV40" s="94">
        <f>AR40*0.5</f>
        <v>168</v>
      </c>
      <c r="AW40" s="94">
        <f>AR40*1.5</f>
        <v>504</v>
      </c>
      <c r="AX40" s="94">
        <f>AR40*2</f>
        <v>672</v>
      </c>
      <c r="AY40" s="94">
        <f>AR40*3</f>
        <v>1008</v>
      </c>
      <c r="AZ40" s="94">
        <f>AR40*4</f>
        <v>1344</v>
      </c>
      <c r="BA40" s="94">
        <f>AR40*5</f>
        <v>1680</v>
      </c>
      <c r="BB40" s="94">
        <f>AR40*6</f>
        <v>2016</v>
      </c>
      <c r="BC40" s="147">
        <f t="shared" si="719"/>
        <v>1282</v>
      </c>
      <c r="BD40" s="147">
        <f t="shared" si="720"/>
        <v>256.39999999999998</v>
      </c>
      <c r="BE40" s="147">
        <f t="shared" si="721"/>
        <v>320.5</v>
      </c>
      <c r="BF40" s="147">
        <f t="shared" si="722"/>
        <v>349.65000000000003</v>
      </c>
      <c r="BG40" s="147">
        <f t="shared" si="723"/>
        <v>641</v>
      </c>
      <c r="BH40" s="147">
        <f t="shared" si="724"/>
        <v>1923</v>
      </c>
      <c r="BI40" s="147">
        <f t="shared" si="725"/>
        <v>2564</v>
      </c>
      <c r="BJ40" s="147">
        <f t="shared" si="726"/>
        <v>3846</v>
      </c>
      <c r="BK40" s="147">
        <f t="shared" si="727"/>
        <v>5128</v>
      </c>
      <c r="BL40" s="147">
        <f t="shared" si="728"/>
        <v>6410</v>
      </c>
      <c r="BM40" s="147">
        <f t="shared" si="729"/>
        <v>7692</v>
      </c>
      <c r="BN40" s="147">
        <f t="shared" si="730"/>
        <v>1205</v>
      </c>
      <c r="BO40" s="147">
        <f t="shared" si="731"/>
        <v>241</v>
      </c>
      <c r="BP40" s="147">
        <f t="shared" si="732"/>
        <v>301.25</v>
      </c>
      <c r="BQ40" s="147">
        <f t="shared" si="733"/>
        <v>349.65000000000003</v>
      </c>
      <c r="BR40" s="147">
        <f t="shared" si="734"/>
        <v>602.5</v>
      </c>
      <c r="BS40" s="147">
        <f t="shared" si="735"/>
        <v>1807.5</v>
      </c>
      <c r="BT40" s="147">
        <f t="shared" si="736"/>
        <v>2410</v>
      </c>
      <c r="BU40" s="147">
        <f t="shared" si="737"/>
        <v>3615</v>
      </c>
      <c r="BV40" s="147">
        <f t="shared" si="738"/>
        <v>4820</v>
      </c>
      <c r="BW40" s="147">
        <f t="shared" si="739"/>
        <v>6025</v>
      </c>
      <c r="BX40" s="147">
        <f t="shared" si="740"/>
        <v>7230</v>
      </c>
      <c r="BY40" s="147">
        <f t="shared" si="741"/>
        <v>1113</v>
      </c>
      <c r="BZ40" s="147">
        <f t="shared" si="742"/>
        <v>222.60000000000002</v>
      </c>
      <c r="CA40" s="147">
        <f t="shared" si="743"/>
        <v>278.25</v>
      </c>
      <c r="CB40" s="147">
        <f t="shared" si="744"/>
        <v>349.65000000000003</v>
      </c>
      <c r="CC40" s="147">
        <f t="shared" si="745"/>
        <v>556.5</v>
      </c>
      <c r="CD40" s="147">
        <f t="shared" si="746"/>
        <v>1669.5</v>
      </c>
      <c r="CE40" s="147">
        <f t="shared" si="747"/>
        <v>2226</v>
      </c>
      <c r="CF40" s="147">
        <f t="shared" si="748"/>
        <v>3339</v>
      </c>
      <c r="CG40" s="147">
        <f t="shared" si="749"/>
        <v>4452</v>
      </c>
      <c r="CH40" s="147">
        <f t="shared" si="750"/>
        <v>5565</v>
      </c>
      <c r="CI40" s="147">
        <f t="shared" si="751"/>
        <v>6678</v>
      </c>
      <c r="CJ40" s="147">
        <f t="shared" si="752"/>
        <v>933</v>
      </c>
      <c r="CK40" s="147">
        <f t="shared" si="753"/>
        <v>186.60000000000002</v>
      </c>
      <c r="CL40" s="147">
        <f t="shared" si="754"/>
        <v>233.25</v>
      </c>
      <c r="CM40" s="147">
        <f t="shared" si="755"/>
        <v>0</v>
      </c>
      <c r="CN40" s="147">
        <f t="shared" si="756"/>
        <v>466.5</v>
      </c>
      <c r="CO40" s="147">
        <f t="shared" si="757"/>
        <v>1399.5</v>
      </c>
      <c r="CP40" s="147">
        <f t="shared" si="758"/>
        <v>1866</v>
      </c>
      <c r="CQ40" s="147">
        <f t="shared" si="759"/>
        <v>2799</v>
      </c>
      <c r="CR40" s="147">
        <f t="shared" si="760"/>
        <v>3732</v>
      </c>
      <c r="CS40" s="147">
        <f t="shared" si="761"/>
        <v>4665</v>
      </c>
      <c r="CT40" s="147">
        <f t="shared" si="762"/>
        <v>5598</v>
      </c>
      <c r="CU40" s="147">
        <f t="shared" si="763"/>
        <v>841</v>
      </c>
      <c r="CV40" s="147">
        <f t="shared" si="764"/>
        <v>168.2</v>
      </c>
      <c r="CW40" s="147">
        <f t="shared" si="765"/>
        <v>210.25</v>
      </c>
      <c r="CX40" s="147">
        <f t="shared" si="766"/>
        <v>0</v>
      </c>
      <c r="CY40" s="147">
        <f t="shared" si="767"/>
        <v>420.5</v>
      </c>
      <c r="CZ40" s="147">
        <f t="shared" si="768"/>
        <v>1261.5</v>
      </c>
      <c r="DA40" s="147">
        <f t="shared" si="769"/>
        <v>1682</v>
      </c>
      <c r="DB40" s="147">
        <f t="shared" si="770"/>
        <v>2523</v>
      </c>
      <c r="DC40" s="147">
        <f t="shared" si="771"/>
        <v>3364</v>
      </c>
      <c r="DD40" s="147">
        <f t="shared" si="772"/>
        <v>4205</v>
      </c>
      <c r="DE40" s="147">
        <f t="shared" si="773"/>
        <v>5046</v>
      </c>
      <c r="DF40" s="147">
        <f t="shared" si="774"/>
        <v>764</v>
      </c>
      <c r="DG40" s="147">
        <f t="shared" si="775"/>
        <v>152.80000000000001</v>
      </c>
      <c r="DH40" s="147">
        <f t="shared" si="776"/>
        <v>191</v>
      </c>
      <c r="DI40" s="147">
        <f t="shared" si="777"/>
        <v>0</v>
      </c>
      <c r="DJ40" s="147">
        <f t="shared" si="778"/>
        <v>382</v>
      </c>
      <c r="DK40" s="147">
        <f t="shared" si="779"/>
        <v>1146</v>
      </c>
      <c r="DL40" s="147">
        <f t="shared" si="780"/>
        <v>1528</v>
      </c>
      <c r="DM40" s="147">
        <f t="shared" si="781"/>
        <v>2292</v>
      </c>
      <c r="DN40" s="147">
        <f t="shared" si="782"/>
        <v>3056</v>
      </c>
      <c r="DO40" s="147">
        <f t="shared" si="783"/>
        <v>3820</v>
      </c>
      <c r="DP40" s="147">
        <f t="shared" si="784"/>
        <v>4584</v>
      </c>
      <c r="DQ40" s="147">
        <f t="shared" si="785"/>
        <v>1541</v>
      </c>
      <c r="DR40" s="147">
        <f t="shared" si="786"/>
        <v>308.2</v>
      </c>
      <c r="DS40" s="147">
        <f t="shared" si="787"/>
        <v>385.25</v>
      </c>
      <c r="DT40" s="147">
        <f t="shared" si="788"/>
        <v>349.65000000000003</v>
      </c>
      <c r="DU40" s="147">
        <f t="shared" si="789"/>
        <v>770.5</v>
      </c>
      <c r="DV40" s="147">
        <f t="shared" si="790"/>
        <v>2311.5</v>
      </c>
      <c r="DW40" s="147">
        <f t="shared" si="791"/>
        <v>3082</v>
      </c>
      <c r="DX40" s="147">
        <f t="shared" si="792"/>
        <v>4623</v>
      </c>
      <c r="DY40" s="147">
        <f t="shared" si="793"/>
        <v>6164</v>
      </c>
      <c r="DZ40" s="147">
        <f t="shared" si="794"/>
        <v>7705</v>
      </c>
      <c r="EA40" s="147">
        <f t="shared" si="795"/>
        <v>9246</v>
      </c>
      <c r="EB40" s="147">
        <f t="shared" si="796"/>
        <v>1710</v>
      </c>
      <c r="EC40" s="147">
        <f t="shared" si="797"/>
        <v>342</v>
      </c>
      <c r="ED40" s="147">
        <f t="shared" si="798"/>
        <v>427.5</v>
      </c>
      <c r="EE40" s="147">
        <f t="shared" si="799"/>
        <v>349.65000000000003</v>
      </c>
      <c r="EF40" s="147">
        <f t="shared" si="800"/>
        <v>855</v>
      </c>
      <c r="EG40" s="147">
        <f t="shared" si="801"/>
        <v>2565</v>
      </c>
      <c r="EH40" s="147">
        <f t="shared" si="802"/>
        <v>3420</v>
      </c>
      <c r="EI40" s="147">
        <f t="shared" si="803"/>
        <v>5130</v>
      </c>
      <c r="EJ40" s="147">
        <f t="shared" si="804"/>
        <v>6840</v>
      </c>
      <c r="EK40" s="147">
        <f t="shared" si="805"/>
        <v>8550</v>
      </c>
      <c r="EL40" s="147">
        <f t="shared" si="806"/>
        <v>10260</v>
      </c>
      <c r="EM40" s="147">
        <f t="shared" si="807"/>
        <v>1618</v>
      </c>
      <c r="EN40" s="147">
        <f t="shared" si="808"/>
        <v>323.59999999999997</v>
      </c>
      <c r="EO40" s="147">
        <f t="shared" si="809"/>
        <v>404.5</v>
      </c>
      <c r="EP40" s="147">
        <f t="shared" si="810"/>
        <v>349.65000000000003</v>
      </c>
      <c r="EQ40" s="147">
        <f t="shared" si="811"/>
        <v>809</v>
      </c>
      <c r="ER40" s="147">
        <f t="shared" si="812"/>
        <v>2427</v>
      </c>
      <c r="ES40" s="147">
        <f t="shared" si="813"/>
        <v>3236</v>
      </c>
      <c r="ET40" s="147">
        <f t="shared" si="814"/>
        <v>4854</v>
      </c>
      <c r="EU40" s="147">
        <f t="shared" si="815"/>
        <v>6472</v>
      </c>
      <c r="EV40" s="147">
        <f t="shared" si="816"/>
        <v>8090</v>
      </c>
      <c r="EW40" s="147">
        <f t="shared" si="817"/>
        <v>9708</v>
      </c>
      <c r="EX40" s="147">
        <f t="shared" si="818"/>
        <v>1269</v>
      </c>
      <c r="EY40" s="147">
        <f t="shared" si="819"/>
        <v>253.8</v>
      </c>
      <c r="EZ40" s="147">
        <f t="shared" si="820"/>
        <v>317.25</v>
      </c>
      <c r="FA40" s="147">
        <f t="shared" si="821"/>
        <v>0</v>
      </c>
      <c r="FB40" s="147">
        <f t="shared" si="822"/>
        <v>634.5</v>
      </c>
      <c r="FC40" s="147">
        <f t="shared" si="823"/>
        <v>1903.5</v>
      </c>
      <c r="FD40" s="147">
        <f t="shared" si="824"/>
        <v>2538</v>
      </c>
      <c r="FE40" s="147">
        <f t="shared" si="825"/>
        <v>3807</v>
      </c>
      <c r="FF40" s="147">
        <f t="shared" si="826"/>
        <v>5076</v>
      </c>
      <c r="FG40" s="147">
        <f t="shared" si="827"/>
        <v>6345</v>
      </c>
      <c r="FH40" s="147">
        <f t="shared" si="828"/>
        <v>7614</v>
      </c>
      <c r="FI40" s="147">
        <f t="shared" si="829"/>
        <v>2046</v>
      </c>
      <c r="FJ40" s="147">
        <f t="shared" si="830"/>
        <v>409.2</v>
      </c>
      <c r="FK40" s="147">
        <f t="shared" si="831"/>
        <v>511.5</v>
      </c>
      <c r="FL40" s="147">
        <f t="shared" si="832"/>
        <v>349.65000000000003</v>
      </c>
      <c r="FM40" s="147">
        <f t="shared" si="833"/>
        <v>1023</v>
      </c>
      <c r="FN40" s="147">
        <f t="shared" si="834"/>
        <v>3069</v>
      </c>
      <c r="FO40" s="147">
        <f t="shared" si="835"/>
        <v>4092</v>
      </c>
      <c r="FP40" s="147">
        <f t="shared" si="836"/>
        <v>6138</v>
      </c>
      <c r="FQ40" s="147">
        <f t="shared" si="837"/>
        <v>8184</v>
      </c>
      <c r="FR40" s="147">
        <f t="shared" si="838"/>
        <v>10230</v>
      </c>
      <c r="FS40" s="147">
        <f t="shared" si="839"/>
        <v>12276</v>
      </c>
      <c r="FT40" s="122">
        <f t="shared" si="647"/>
        <v>21.25</v>
      </c>
      <c r="FU40" s="122" t="str">
        <f t="shared" si="648"/>
        <v/>
      </c>
      <c r="FV40" s="122" t="str">
        <f t="shared" si="649"/>
        <v/>
      </c>
      <c r="FW40" s="122" t="str">
        <f t="shared" si="650"/>
        <v/>
      </c>
      <c r="FX40" s="122" t="str">
        <f t="shared" si="323"/>
        <v/>
      </c>
      <c r="FY40" s="122" t="str">
        <f t="shared" si="324"/>
        <v/>
      </c>
      <c r="FZ40" s="122" t="str">
        <f t="shared" si="325"/>
        <v/>
      </c>
      <c r="GA40" s="122" t="str">
        <f t="shared" si="326"/>
        <v/>
      </c>
      <c r="GB40" s="122" t="str">
        <f t="shared" si="327"/>
        <v/>
      </c>
      <c r="GC40" s="122" t="str">
        <f t="shared" si="328"/>
        <v/>
      </c>
      <c r="GD40" s="122" t="str">
        <f t="shared" si="329"/>
        <v/>
      </c>
      <c r="GE40" s="122" t="str">
        <f t="shared" si="330"/>
        <v/>
      </c>
      <c r="GF40" s="122" t="str">
        <f t="shared" si="331"/>
        <v/>
      </c>
      <c r="GG40" s="122" t="str">
        <f t="shared" si="332"/>
        <v/>
      </c>
      <c r="GH40" s="122">
        <f t="shared" si="333"/>
        <v>21.25</v>
      </c>
      <c r="GI40" s="124">
        <f t="shared" si="651"/>
        <v>161349.38280000002</v>
      </c>
      <c r="GJ40" s="124" t="str">
        <f t="shared" si="652"/>
        <v/>
      </c>
      <c r="GK40" s="124" t="str">
        <f t="shared" si="653"/>
        <v/>
      </c>
      <c r="GL40" s="124" t="str">
        <f t="shared" si="654"/>
        <v/>
      </c>
      <c r="GM40" s="125" t="str">
        <f t="shared" si="334"/>
        <v/>
      </c>
      <c r="GN40" s="125" t="str">
        <f t="shared" si="335"/>
        <v/>
      </c>
      <c r="GO40" s="125" t="str">
        <f t="shared" si="336"/>
        <v/>
      </c>
      <c r="GP40" s="125" t="str">
        <f t="shared" si="337"/>
        <v/>
      </c>
      <c r="GQ40" s="125" t="str">
        <f t="shared" si="338"/>
        <v/>
      </c>
      <c r="GR40" s="125" t="str">
        <f t="shared" si="339"/>
        <v/>
      </c>
      <c r="GS40" s="125" t="str">
        <f t="shared" si="340"/>
        <v/>
      </c>
      <c r="GT40" s="125" t="str">
        <f t="shared" si="341"/>
        <v/>
      </c>
      <c r="GU40" s="125" t="str">
        <f t="shared" si="342"/>
        <v/>
      </c>
      <c r="GV40" s="125" t="str">
        <f t="shared" si="343"/>
        <v/>
      </c>
      <c r="GW40" s="125">
        <f t="shared" si="344"/>
        <v>161349.38280000002</v>
      </c>
      <c r="GX40" s="145"/>
      <c r="GY40" s="145"/>
      <c r="GZ40" s="145"/>
      <c r="HA40" s="145"/>
      <c r="HB40" s="145"/>
      <c r="HC40" s="145"/>
      <c r="HD40" s="145">
        <v>1</v>
      </c>
      <c r="HF40" s="37"/>
      <c r="HG40" s="37"/>
      <c r="HH40" s="37"/>
      <c r="HI40" s="37"/>
    </row>
    <row r="41" spans="1:217" x14ac:dyDescent="0.2">
      <c r="A41" s="287" t="s">
        <v>251</v>
      </c>
      <c r="B41" s="288" t="s">
        <v>252</v>
      </c>
      <c r="C41" s="369">
        <v>871</v>
      </c>
      <c r="D41" s="167">
        <f t="shared" si="133"/>
        <v>174.20000000000002</v>
      </c>
      <c r="E41" s="167">
        <f t="shared" si="134"/>
        <v>217.75</v>
      </c>
      <c r="F41" s="167">
        <f t="shared" si="135"/>
        <v>326.625</v>
      </c>
      <c r="G41" s="167">
        <f t="shared" si="136"/>
        <v>174.20000000000002</v>
      </c>
      <c r="H41" s="167">
        <f t="shared" si="137"/>
        <v>217.75</v>
      </c>
      <c r="I41" s="167">
        <f t="shared" si="138"/>
        <v>217.75</v>
      </c>
      <c r="J41" s="167">
        <f t="shared" si="139"/>
        <v>217.75</v>
      </c>
      <c r="K41" s="167">
        <f t="shared" si="140"/>
        <v>326.625</v>
      </c>
      <c r="L41" s="167">
        <f t="shared" si="141"/>
        <v>174.20000000000002</v>
      </c>
      <c r="M41" s="167">
        <f t="shared" si="142"/>
        <v>217.75</v>
      </c>
      <c r="N41" s="147">
        <f t="shared" si="143"/>
        <v>391.95</v>
      </c>
      <c r="O41" s="94">
        <f t="shared" si="144"/>
        <v>435.5</v>
      </c>
      <c r="P41" s="94">
        <f t="shared" si="145"/>
        <v>1306.5</v>
      </c>
      <c r="Q41" s="94">
        <f t="shared" si="146"/>
        <v>1742</v>
      </c>
      <c r="R41" s="94">
        <f t="shared" si="147"/>
        <v>2613</v>
      </c>
      <c r="S41" s="94">
        <f t="shared" si="148"/>
        <v>3484</v>
      </c>
      <c r="T41" s="94">
        <f t="shared" si="149"/>
        <v>4355</v>
      </c>
      <c r="U41" s="94">
        <f t="shared" si="150"/>
        <v>5226</v>
      </c>
      <c r="V41" s="200">
        <v>349</v>
      </c>
      <c r="W41" s="93">
        <f t="shared" si="297"/>
        <v>69.8</v>
      </c>
      <c r="X41" s="93">
        <f t="shared" si="298"/>
        <v>87.25</v>
      </c>
      <c r="Y41" s="147"/>
      <c r="Z41" s="94">
        <f>V41*0.75</f>
        <v>261.75</v>
      </c>
      <c r="AA41" s="94">
        <f t="shared" si="300"/>
        <v>523.5</v>
      </c>
      <c r="AB41" s="94">
        <f t="shared" si="301"/>
        <v>698</v>
      </c>
      <c r="AC41" s="94">
        <f t="shared" si="302"/>
        <v>1047</v>
      </c>
      <c r="AD41" s="94">
        <f t="shared" si="303"/>
        <v>1396</v>
      </c>
      <c r="AE41" s="94">
        <f t="shared" si="304"/>
        <v>1745</v>
      </c>
      <c r="AF41" s="94">
        <f t="shared" si="305"/>
        <v>2094</v>
      </c>
      <c r="AG41" s="200">
        <v>271</v>
      </c>
      <c r="AH41" s="93">
        <f t="shared" si="306"/>
        <v>54.2</v>
      </c>
      <c r="AI41" s="93">
        <f t="shared" si="307"/>
        <v>67.75</v>
      </c>
      <c r="AJ41" s="147"/>
      <c r="AK41" s="94">
        <f>AG41*0.75</f>
        <v>203.25</v>
      </c>
      <c r="AL41" s="94">
        <f t="shared" si="3"/>
        <v>406.5</v>
      </c>
      <c r="AM41" s="94">
        <f t="shared" si="4"/>
        <v>542</v>
      </c>
      <c r="AN41" s="94">
        <f t="shared" si="5"/>
        <v>813</v>
      </c>
      <c r="AO41" s="94">
        <f t="shared" si="6"/>
        <v>1084</v>
      </c>
      <c r="AP41" s="94">
        <f t="shared" si="7"/>
        <v>1355</v>
      </c>
      <c r="AQ41" s="94">
        <f t="shared" si="8"/>
        <v>1626</v>
      </c>
      <c r="AR41" s="200">
        <v>203</v>
      </c>
      <c r="AS41" s="93">
        <f t="shared" si="309"/>
        <v>40.6</v>
      </c>
      <c r="AT41" s="93">
        <f t="shared" si="310"/>
        <v>50.75</v>
      </c>
      <c r="AU41" s="147"/>
      <c r="AV41" s="94">
        <f>AR41*0.75</f>
        <v>152.25</v>
      </c>
      <c r="AW41" s="94">
        <f t="shared" si="10"/>
        <v>304.5</v>
      </c>
      <c r="AX41" s="94">
        <f t="shared" si="11"/>
        <v>406</v>
      </c>
      <c r="AY41" s="94">
        <f t="shared" si="12"/>
        <v>609</v>
      </c>
      <c r="AZ41" s="94">
        <f t="shared" si="13"/>
        <v>812</v>
      </c>
      <c r="BA41" s="94">
        <f t="shared" si="14"/>
        <v>1015</v>
      </c>
      <c r="BB41" s="94">
        <f t="shared" si="15"/>
        <v>1218</v>
      </c>
      <c r="BC41" s="147">
        <f t="shared" si="719"/>
        <v>1220</v>
      </c>
      <c r="BD41" s="147">
        <f t="shared" si="720"/>
        <v>244</v>
      </c>
      <c r="BE41" s="147">
        <f t="shared" si="721"/>
        <v>305</v>
      </c>
      <c r="BF41" s="147">
        <f t="shared" si="722"/>
        <v>391.95</v>
      </c>
      <c r="BG41" s="147">
        <f t="shared" si="723"/>
        <v>697.25</v>
      </c>
      <c r="BH41" s="147">
        <f t="shared" si="724"/>
        <v>1830</v>
      </c>
      <c r="BI41" s="147">
        <f t="shared" si="725"/>
        <v>2440</v>
      </c>
      <c r="BJ41" s="147">
        <f t="shared" si="726"/>
        <v>3660</v>
      </c>
      <c r="BK41" s="147">
        <f t="shared" si="727"/>
        <v>4880</v>
      </c>
      <c r="BL41" s="147">
        <f t="shared" si="728"/>
        <v>6100</v>
      </c>
      <c r="BM41" s="147">
        <f t="shared" si="729"/>
        <v>7320</v>
      </c>
      <c r="BN41" s="147">
        <f t="shared" si="730"/>
        <v>1142</v>
      </c>
      <c r="BO41" s="147">
        <f t="shared" si="731"/>
        <v>228.40000000000003</v>
      </c>
      <c r="BP41" s="147">
        <f t="shared" si="732"/>
        <v>285.5</v>
      </c>
      <c r="BQ41" s="147">
        <f t="shared" si="733"/>
        <v>391.95</v>
      </c>
      <c r="BR41" s="147">
        <f t="shared" si="734"/>
        <v>638.75</v>
      </c>
      <c r="BS41" s="147">
        <f t="shared" si="735"/>
        <v>1713</v>
      </c>
      <c r="BT41" s="147">
        <f t="shared" si="736"/>
        <v>2284</v>
      </c>
      <c r="BU41" s="147">
        <f t="shared" si="737"/>
        <v>3426</v>
      </c>
      <c r="BV41" s="147">
        <f t="shared" si="738"/>
        <v>4568</v>
      </c>
      <c r="BW41" s="147">
        <f t="shared" si="739"/>
        <v>5710</v>
      </c>
      <c r="BX41" s="147">
        <f t="shared" si="740"/>
        <v>6852</v>
      </c>
      <c r="BY41" s="147">
        <f t="shared" si="741"/>
        <v>1074</v>
      </c>
      <c r="BZ41" s="147">
        <f t="shared" si="742"/>
        <v>214.8</v>
      </c>
      <c r="CA41" s="147">
        <f t="shared" si="743"/>
        <v>268.5</v>
      </c>
      <c r="CB41" s="147">
        <f t="shared" si="744"/>
        <v>391.95</v>
      </c>
      <c r="CC41" s="147">
        <f t="shared" si="745"/>
        <v>587.75</v>
      </c>
      <c r="CD41" s="147">
        <f t="shared" si="746"/>
        <v>1611</v>
      </c>
      <c r="CE41" s="147">
        <f t="shared" si="747"/>
        <v>2148</v>
      </c>
      <c r="CF41" s="147">
        <f t="shared" si="748"/>
        <v>3222</v>
      </c>
      <c r="CG41" s="147">
        <f t="shared" si="749"/>
        <v>4296</v>
      </c>
      <c r="CH41" s="147">
        <f t="shared" si="750"/>
        <v>5370</v>
      </c>
      <c r="CI41" s="147">
        <f t="shared" si="751"/>
        <v>6444</v>
      </c>
      <c r="CJ41" s="147">
        <f t="shared" si="752"/>
        <v>620</v>
      </c>
      <c r="CK41" s="147">
        <f t="shared" si="753"/>
        <v>124</v>
      </c>
      <c r="CL41" s="147">
        <f t="shared" si="754"/>
        <v>155</v>
      </c>
      <c r="CM41" s="147">
        <f t="shared" si="755"/>
        <v>0</v>
      </c>
      <c r="CN41" s="147">
        <f t="shared" si="756"/>
        <v>465</v>
      </c>
      <c r="CO41" s="147">
        <f t="shared" si="757"/>
        <v>930</v>
      </c>
      <c r="CP41" s="147">
        <f t="shared" si="758"/>
        <v>1240</v>
      </c>
      <c r="CQ41" s="147">
        <f t="shared" si="759"/>
        <v>1860</v>
      </c>
      <c r="CR41" s="147">
        <f t="shared" si="760"/>
        <v>2480</v>
      </c>
      <c r="CS41" s="147">
        <f t="shared" si="761"/>
        <v>3100</v>
      </c>
      <c r="CT41" s="147">
        <f t="shared" si="762"/>
        <v>3720</v>
      </c>
      <c r="CU41" s="147">
        <f t="shared" si="763"/>
        <v>552</v>
      </c>
      <c r="CV41" s="147">
        <f t="shared" si="764"/>
        <v>110.4</v>
      </c>
      <c r="CW41" s="147">
        <f t="shared" si="765"/>
        <v>138</v>
      </c>
      <c r="CX41" s="147">
        <f t="shared" si="766"/>
        <v>0</v>
      </c>
      <c r="CY41" s="147">
        <f t="shared" si="767"/>
        <v>414</v>
      </c>
      <c r="CZ41" s="147">
        <f t="shared" si="768"/>
        <v>828</v>
      </c>
      <c r="DA41" s="147">
        <f t="shared" si="769"/>
        <v>1104</v>
      </c>
      <c r="DB41" s="147">
        <f t="shared" si="770"/>
        <v>1656</v>
      </c>
      <c r="DC41" s="147">
        <f t="shared" si="771"/>
        <v>2208</v>
      </c>
      <c r="DD41" s="147">
        <f t="shared" si="772"/>
        <v>2760</v>
      </c>
      <c r="DE41" s="147">
        <f t="shared" si="773"/>
        <v>3312</v>
      </c>
      <c r="DF41" s="147">
        <f t="shared" si="774"/>
        <v>474</v>
      </c>
      <c r="DG41" s="147">
        <f t="shared" si="775"/>
        <v>94.800000000000011</v>
      </c>
      <c r="DH41" s="147">
        <f t="shared" si="776"/>
        <v>118.5</v>
      </c>
      <c r="DI41" s="147">
        <f t="shared" si="777"/>
        <v>0</v>
      </c>
      <c r="DJ41" s="147">
        <f t="shared" si="778"/>
        <v>355.5</v>
      </c>
      <c r="DK41" s="147">
        <f t="shared" si="779"/>
        <v>711</v>
      </c>
      <c r="DL41" s="147">
        <f t="shared" si="780"/>
        <v>948</v>
      </c>
      <c r="DM41" s="147">
        <f t="shared" si="781"/>
        <v>1422</v>
      </c>
      <c r="DN41" s="147">
        <f t="shared" si="782"/>
        <v>1896</v>
      </c>
      <c r="DO41" s="147">
        <f t="shared" si="783"/>
        <v>2370</v>
      </c>
      <c r="DP41" s="147">
        <f t="shared" si="784"/>
        <v>2844</v>
      </c>
      <c r="DQ41" s="147">
        <f t="shared" si="785"/>
        <v>1345</v>
      </c>
      <c r="DR41" s="147">
        <f t="shared" si="786"/>
        <v>269.00000000000006</v>
      </c>
      <c r="DS41" s="147">
        <f t="shared" si="787"/>
        <v>336.25</v>
      </c>
      <c r="DT41" s="147">
        <f t="shared" si="788"/>
        <v>391.95</v>
      </c>
      <c r="DU41" s="147">
        <f t="shared" si="789"/>
        <v>791</v>
      </c>
      <c r="DV41" s="147">
        <f t="shared" si="790"/>
        <v>2017.5</v>
      </c>
      <c r="DW41" s="147">
        <f t="shared" si="791"/>
        <v>2690</v>
      </c>
      <c r="DX41" s="147">
        <f t="shared" si="792"/>
        <v>4035</v>
      </c>
      <c r="DY41" s="147">
        <f t="shared" si="793"/>
        <v>5380</v>
      </c>
      <c r="DZ41" s="147">
        <f t="shared" si="794"/>
        <v>6725</v>
      </c>
      <c r="EA41" s="147">
        <f t="shared" si="795"/>
        <v>8070</v>
      </c>
      <c r="EB41" s="147">
        <f t="shared" si="796"/>
        <v>1491</v>
      </c>
      <c r="EC41" s="147">
        <f t="shared" si="797"/>
        <v>298.2</v>
      </c>
      <c r="ED41" s="147">
        <f t="shared" si="798"/>
        <v>372.75</v>
      </c>
      <c r="EE41" s="147">
        <f t="shared" si="799"/>
        <v>391.95</v>
      </c>
      <c r="EF41" s="147">
        <f t="shared" si="800"/>
        <v>900.5</v>
      </c>
      <c r="EG41" s="147">
        <f t="shared" si="801"/>
        <v>2236.5</v>
      </c>
      <c r="EH41" s="147">
        <f t="shared" si="802"/>
        <v>2982</v>
      </c>
      <c r="EI41" s="147">
        <f t="shared" si="803"/>
        <v>4473</v>
      </c>
      <c r="EJ41" s="147">
        <f t="shared" si="804"/>
        <v>5964</v>
      </c>
      <c r="EK41" s="147">
        <f t="shared" si="805"/>
        <v>7455</v>
      </c>
      <c r="EL41" s="147">
        <f t="shared" si="806"/>
        <v>8946</v>
      </c>
      <c r="EM41" s="147">
        <f t="shared" si="807"/>
        <v>1423</v>
      </c>
      <c r="EN41" s="147">
        <f t="shared" si="808"/>
        <v>284.60000000000002</v>
      </c>
      <c r="EO41" s="147">
        <f t="shared" si="809"/>
        <v>355.75</v>
      </c>
      <c r="EP41" s="147">
        <f t="shared" si="810"/>
        <v>391.95</v>
      </c>
      <c r="EQ41" s="147">
        <f t="shared" si="811"/>
        <v>849.5</v>
      </c>
      <c r="ER41" s="147">
        <f t="shared" si="812"/>
        <v>2134.5</v>
      </c>
      <c r="ES41" s="147">
        <f t="shared" si="813"/>
        <v>2846</v>
      </c>
      <c r="ET41" s="147">
        <f t="shared" si="814"/>
        <v>4269</v>
      </c>
      <c r="EU41" s="147">
        <f t="shared" si="815"/>
        <v>5692</v>
      </c>
      <c r="EV41" s="147">
        <f t="shared" si="816"/>
        <v>7115</v>
      </c>
      <c r="EW41" s="147">
        <f t="shared" si="817"/>
        <v>8538</v>
      </c>
      <c r="EX41" s="147">
        <f t="shared" si="818"/>
        <v>823</v>
      </c>
      <c r="EY41" s="147">
        <f t="shared" si="819"/>
        <v>164.6</v>
      </c>
      <c r="EZ41" s="147">
        <f t="shared" si="820"/>
        <v>205.75</v>
      </c>
      <c r="FA41" s="147">
        <f t="shared" si="821"/>
        <v>0</v>
      </c>
      <c r="FB41" s="147">
        <f t="shared" si="822"/>
        <v>617.25</v>
      </c>
      <c r="FC41" s="147">
        <f t="shared" si="823"/>
        <v>1234.5</v>
      </c>
      <c r="FD41" s="147">
        <f t="shared" si="824"/>
        <v>1646</v>
      </c>
      <c r="FE41" s="147">
        <f t="shared" si="825"/>
        <v>2469</v>
      </c>
      <c r="FF41" s="147">
        <f t="shared" si="826"/>
        <v>3292</v>
      </c>
      <c r="FG41" s="147">
        <f t="shared" si="827"/>
        <v>4115</v>
      </c>
      <c r="FH41" s="147">
        <f t="shared" si="828"/>
        <v>4938</v>
      </c>
      <c r="FI41" s="147">
        <f t="shared" si="829"/>
        <v>1694</v>
      </c>
      <c r="FJ41" s="147">
        <f t="shared" si="830"/>
        <v>338.8</v>
      </c>
      <c r="FK41" s="147">
        <f t="shared" si="831"/>
        <v>423.5</v>
      </c>
      <c r="FL41" s="147">
        <f t="shared" si="832"/>
        <v>391.95</v>
      </c>
      <c r="FM41" s="147">
        <f t="shared" si="833"/>
        <v>1052.75</v>
      </c>
      <c r="FN41" s="147">
        <f t="shared" si="834"/>
        <v>2541</v>
      </c>
      <c r="FO41" s="147">
        <f t="shared" si="835"/>
        <v>3388</v>
      </c>
      <c r="FP41" s="147">
        <f t="shared" si="836"/>
        <v>5082</v>
      </c>
      <c r="FQ41" s="147">
        <f t="shared" si="837"/>
        <v>6776</v>
      </c>
      <c r="FR41" s="147">
        <f t="shared" si="838"/>
        <v>8470</v>
      </c>
      <c r="FS41" s="147">
        <f t="shared" si="839"/>
        <v>10164</v>
      </c>
      <c r="FT41" s="122">
        <f t="shared" si="647"/>
        <v>20.68</v>
      </c>
      <c r="FU41" s="122" t="str">
        <f t="shared" si="648"/>
        <v/>
      </c>
      <c r="FV41" s="122" t="str">
        <f t="shared" si="649"/>
        <v/>
      </c>
      <c r="FW41" s="122" t="str">
        <f t="shared" si="650"/>
        <v/>
      </c>
      <c r="FX41" s="122" t="str">
        <f t="shared" si="323"/>
        <v/>
      </c>
      <c r="FY41" s="122" t="str">
        <f t="shared" si="324"/>
        <v/>
      </c>
      <c r="FZ41" s="122" t="str">
        <f t="shared" si="325"/>
        <v/>
      </c>
      <c r="GA41" s="122" t="str">
        <f t="shared" si="326"/>
        <v/>
      </c>
      <c r="GB41" s="122" t="str">
        <f t="shared" si="327"/>
        <v/>
      </c>
      <c r="GC41" s="122" t="str">
        <f t="shared" si="328"/>
        <v/>
      </c>
      <c r="GD41" s="122" t="str">
        <f t="shared" si="329"/>
        <v/>
      </c>
      <c r="GE41" s="122" t="str">
        <f t="shared" si="330"/>
        <v/>
      </c>
      <c r="GF41" s="122" t="str">
        <f t="shared" si="331"/>
        <v/>
      </c>
      <c r="GG41" s="122" t="str">
        <f t="shared" si="332"/>
        <v/>
      </c>
      <c r="GH41" s="122">
        <f t="shared" si="333"/>
        <v>20.68</v>
      </c>
      <c r="GI41" s="124">
        <f t="shared" si="651"/>
        <v>136915.6501</v>
      </c>
      <c r="GJ41" s="124" t="str">
        <f t="shared" si="652"/>
        <v/>
      </c>
      <c r="GK41" s="124" t="str">
        <f t="shared" si="653"/>
        <v/>
      </c>
      <c r="GL41" s="124" t="str">
        <f t="shared" si="654"/>
        <v/>
      </c>
      <c r="GM41" s="125" t="str">
        <f t="shared" si="334"/>
        <v/>
      </c>
      <c r="GN41" s="125" t="str">
        <f t="shared" si="335"/>
        <v/>
      </c>
      <c r="GO41" s="125" t="str">
        <f t="shared" si="336"/>
        <v/>
      </c>
      <c r="GP41" s="125" t="str">
        <f t="shared" si="337"/>
        <v/>
      </c>
      <c r="GQ41" s="125" t="str">
        <f t="shared" si="338"/>
        <v/>
      </c>
      <c r="GR41" s="125" t="str">
        <f t="shared" si="339"/>
        <v/>
      </c>
      <c r="GS41" s="125" t="str">
        <f t="shared" si="340"/>
        <v/>
      </c>
      <c r="GT41" s="125" t="str">
        <f t="shared" si="341"/>
        <v/>
      </c>
      <c r="GU41" s="125" t="str">
        <f t="shared" si="342"/>
        <v/>
      </c>
      <c r="GV41" s="125" t="str">
        <f t="shared" si="343"/>
        <v/>
      </c>
      <c r="GW41" s="125">
        <f t="shared" si="344"/>
        <v>136915.6501</v>
      </c>
      <c r="GX41" s="145"/>
      <c r="GY41" s="145"/>
      <c r="GZ41" s="145"/>
      <c r="HA41" s="145"/>
      <c r="HB41" s="145"/>
      <c r="HC41" s="145"/>
      <c r="HD41" s="145">
        <v>1</v>
      </c>
      <c r="HF41" s="37"/>
      <c r="HG41" s="37"/>
      <c r="HH41" s="37"/>
      <c r="HI41" s="37"/>
    </row>
    <row r="42" spans="1:217" x14ac:dyDescent="0.2">
      <c r="A42" s="287" t="s">
        <v>299</v>
      </c>
      <c r="B42" s="288" t="s">
        <v>298</v>
      </c>
      <c r="C42" s="369">
        <v>912</v>
      </c>
      <c r="D42" s="167">
        <f t="shared" si="133"/>
        <v>182.4</v>
      </c>
      <c r="E42" s="167">
        <f t="shared" si="134"/>
        <v>228</v>
      </c>
      <c r="F42" s="167">
        <f t="shared" si="135"/>
        <v>342</v>
      </c>
      <c r="G42" s="167">
        <f t="shared" si="136"/>
        <v>182.4</v>
      </c>
      <c r="H42" s="167">
        <f t="shared" si="137"/>
        <v>228</v>
      </c>
      <c r="I42" s="167">
        <f t="shared" si="138"/>
        <v>228</v>
      </c>
      <c r="J42" s="167">
        <f t="shared" si="139"/>
        <v>228</v>
      </c>
      <c r="K42" s="167">
        <f t="shared" si="140"/>
        <v>342</v>
      </c>
      <c r="L42" s="167">
        <f t="shared" si="141"/>
        <v>182.4</v>
      </c>
      <c r="M42" s="167">
        <f t="shared" si="142"/>
        <v>228</v>
      </c>
      <c r="N42" s="147">
        <f t="shared" si="143"/>
        <v>410.40000000000003</v>
      </c>
      <c r="O42" s="94">
        <f t="shared" si="144"/>
        <v>456</v>
      </c>
      <c r="P42" s="94">
        <f t="shared" si="145"/>
        <v>1368</v>
      </c>
      <c r="Q42" s="94">
        <f t="shared" si="146"/>
        <v>1824</v>
      </c>
      <c r="R42" s="94">
        <f t="shared" si="147"/>
        <v>2736</v>
      </c>
      <c r="S42" s="94">
        <f t="shared" si="148"/>
        <v>3648</v>
      </c>
      <c r="T42" s="94">
        <f t="shared" si="149"/>
        <v>4560</v>
      </c>
      <c r="U42" s="94">
        <f t="shared" si="150"/>
        <v>5472</v>
      </c>
      <c r="V42" s="200">
        <v>242</v>
      </c>
      <c r="W42" s="93">
        <f t="shared" si="297"/>
        <v>48.400000000000006</v>
      </c>
      <c r="X42" s="93">
        <f t="shared" si="298"/>
        <v>60.5</v>
      </c>
      <c r="Y42" s="147"/>
      <c r="Z42" s="94">
        <f>V42*0.5</f>
        <v>121</v>
      </c>
      <c r="AA42" s="94">
        <f t="shared" si="300"/>
        <v>363</v>
      </c>
      <c r="AB42" s="94">
        <f t="shared" si="301"/>
        <v>484</v>
      </c>
      <c r="AC42" s="94">
        <f t="shared" si="302"/>
        <v>726</v>
      </c>
      <c r="AD42" s="94">
        <f t="shared" si="303"/>
        <v>968</v>
      </c>
      <c r="AE42" s="94">
        <f t="shared" si="304"/>
        <v>1210</v>
      </c>
      <c r="AF42" s="94">
        <f t="shared" si="305"/>
        <v>1452</v>
      </c>
      <c r="AG42" s="200">
        <v>210</v>
      </c>
      <c r="AH42" s="93">
        <f t="shared" si="306"/>
        <v>42</v>
      </c>
      <c r="AI42" s="93">
        <f t="shared" si="307"/>
        <v>52.5</v>
      </c>
      <c r="AJ42" s="147"/>
      <c r="AK42" s="94">
        <f>AG42*0.5</f>
        <v>105</v>
      </c>
      <c r="AL42" s="94">
        <f t="shared" si="3"/>
        <v>315</v>
      </c>
      <c r="AM42" s="94">
        <f t="shared" si="4"/>
        <v>420</v>
      </c>
      <c r="AN42" s="94">
        <f t="shared" si="5"/>
        <v>630</v>
      </c>
      <c r="AO42" s="94">
        <f t="shared" si="6"/>
        <v>840</v>
      </c>
      <c r="AP42" s="94">
        <f t="shared" si="7"/>
        <v>1050</v>
      </c>
      <c r="AQ42" s="94">
        <f t="shared" si="8"/>
        <v>1260</v>
      </c>
      <c r="AR42" s="200">
        <v>159</v>
      </c>
      <c r="AS42" s="93">
        <f t="shared" si="309"/>
        <v>31.8</v>
      </c>
      <c r="AT42" s="93">
        <f t="shared" si="310"/>
        <v>39.75</v>
      </c>
      <c r="AU42" s="147"/>
      <c r="AV42" s="94">
        <f>AR42*0.5</f>
        <v>79.5</v>
      </c>
      <c r="AW42" s="94">
        <f t="shared" si="10"/>
        <v>238.5</v>
      </c>
      <c r="AX42" s="94">
        <f t="shared" si="11"/>
        <v>318</v>
      </c>
      <c r="AY42" s="94">
        <f t="shared" si="12"/>
        <v>477</v>
      </c>
      <c r="AZ42" s="94">
        <f t="shared" si="13"/>
        <v>636</v>
      </c>
      <c r="BA42" s="94">
        <f t="shared" si="14"/>
        <v>795</v>
      </c>
      <c r="BB42" s="94">
        <f t="shared" si="15"/>
        <v>954</v>
      </c>
      <c r="BC42" s="147">
        <f t="shared" si="719"/>
        <v>1154</v>
      </c>
      <c r="BD42" s="147">
        <f t="shared" si="720"/>
        <v>230.8</v>
      </c>
      <c r="BE42" s="147">
        <f t="shared" si="721"/>
        <v>288.5</v>
      </c>
      <c r="BF42" s="147">
        <f t="shared" si="722"/>
        <v>410.40000000000003</v>
      </c>
      <c r="BG42" s="147">
        <f t="shared" si="723"/>
        <v>577</v>
      </c>
      <c r="BH42" s="147">
        <f t="shared" si="724"/>
        <v>1731</v>
      </c>
      <c r="BI42" s="147">
        <f t="shared" si="725"/>
        <v>2308</v>
      </c>
      <c r="BJ42" s="147">
        <f t="shared" si="726"/>
        <v>3462</v>
      </c>
      <c r="BK42" s="147">
        <f t="shared" si="727"/>
        <v>4616</v>
      </c>
      <c r="BL42" s="147">
        <f t="shared" si="728"/>
        <v>5770</v>
      </c>
      <c r="BM42" s="147">
        <f t="shared" si="729"/>
        <v>6924</v>
      </c>
      <c r="BN42" s="147">
        <f t="shared" si="730"/>
        <v>1122</v>
      </c>
      <c r="BO42" s="147">
        <f t="shared" si="731"/>
        <v>224.4</v>
      </c>
      <c r="BP42" s="147">
        <f t="shared" si="732"/>
        <v>280.5</v>
      </c>
      <c r="BQ42" s="147">
        <f t="shared" si="733"/>
        <v>410.40000000000003</v>
      </c>
      <c r="BR42" s="147">
        <f t="shared" si="734"/>
        <v>561</v>
      </c>
      <c r="BS42" s="147">
        <f t="shared" si="735"/>
        <v>1683</v>
      </c>
      <c r="BT42" s="147">
        <f t="shared" si="736"/>
        <v>2244</v>
      </c>
      <c r="BU42" s="147">
        <f t="shared" si="737"/>
        <v>3366</v>
      </c>
      <c r="BV42" s="147">
        <f t="shared" si="738"/>
        <v>4488</v>
      </c>
      <c r="BW42" s="147">
        <f t="shared" si="739"/>
        <v>5610</v>
      </c>
      <c r="BX42" s="147">
        <f t="shared" si="740"/>
        <v>6732</v>
      </c>
      <c r="BY42" s="147">
        <f t="shared" si="741"/>
        <v>1071</v>
      </c>
      <c r="BZ42" s="147">
        <f t="shared" si="742"/>
        <v>214.20000000000002</v>
      </c>
      <c r="CA42" s="147">
        <f t="shared" si="743"/>
        <v>267.75</v>
      </c>
      <c r="CB42" s="147">
        <f t="shared" si="744"/>
        <v>410.40000000000003</v>
      </c>
      <c r="CC42" s="147">
        <f t="shared" si="745"/>
        <v>535.5</v>
      </c>
      <c r="CD42" s="147">
        <f t="shared" si="746"/>
        <v>1606.5</v>
      </c>
      <c r="CE42" s="147">
        <f t="shared" si="747"/>
        <v>2142</v>
      </c>
      <c r="CF42" s="147">
        <f t="shared" si="748"/>
        <v>3213</v>
      </c>
      <c r="CG42" s="147">
        <f t="shared" si="749"/>
        <v>4284</v>
      </c>
      <c r="CH42" s="147">
        <f t="shared" si="750"/>
        <v>5355</v>
      </c>
      <c r="CI42" s="147">
        <f t="shared" si="751"/>
        <v>6426</v>
      </c>
      <c r="CJ42" s="147">
        <f t="shared" si="752"/>
        <v>452</v>
      </c>
      <c r="CK42" s="147">
        <f t="shared" si="753"/>
        <v>90.4</v>
      </c>
      <c r="CL42" s="147">
        <f t="shared" si="754"/>
        <v>113</v>
      </c>
      <c r="CM42" s="147">
        <f t="shared" si="755"/>
        <v>0</v>
      </c>
      <c r="CN42" s="147">
        <f t="shared" si="756"/>
        <v>226</v>
      </c>
      <c r="CO42" s="147">
        <f t="shared" si="757"/>
        <v>678</v>
      </c>
      <c r="CP42" s="147">
        <f t="shared" si="758"/>
        <v>904</v>
      </c>
      <c r="CQ42" s="147">
        <f t="shared" si="759"/>
        <v>1356</v>
      </c>
      <c r="CR42" s="147">
        <f t="shared" si="760"/>
        <v>1808</v>
      </c>
      <c r="CS42" s="147">
        <f t="shared" si="761"/>
        <v>2260</v>
      </c>
      <c r="CT42" s="147">
        <f t="shared" si="762"/>
        <v>2712</v>
      </c>
      <c r="CU42" s="147">
        <f t="shared" si="763"/>
        <v>401</v>
      </c>
      <c r="CV42" s="147">
        <f t="shared" si="764"/>
        <v>80.2</v>
      </c>
      <c r="CW42" s="147">
        <f t="shared" si="765"/>
        <v>100.25</v>
      </c>
      <c r="CX42" s="147">
        <f t="shared" si="766"/>
        <v>0</v>
      </c>
      <c r="CY42" s="147">
        <f t="shared" si="767"/>
        <v>200.5</v>
      </c>
      <c r="CZ42" s="147">
        <f t="shared" si="768"/>
        <v>601.5</v>
      </c>
      <c r="DA42" s="147">
        <f t="shared" si="769"/>
        <v>802</v>
      </c>
      <c r="DB42" s="147">
        <f t="shared" si="770"/>
        <v>1203</v>
      </c>
      <c r="DC42" s="147">
        <f t="shared" si="771"/>
        <v>1604</v>
      </c>
      <c r="DD42" s="147">
        <f t="shared" si="772"/>
        <v>2005</v>
      </c>
      <c r="DE42" s="147">
        <f t="shared" si="773"/>
        <v>2406</v>
      </c>
      <c r="DF42" s="147">
        <f t="shared" si="774"/>
        <v>369</v>
      </c>
      <c r="DG42" s="147">
        <f t="shared" si="775"/>
        <v>73.8</v>
      </c>
      <c r="DH42" s="147">
        <f t="shared" si="776"/>
        <v>92.25</v>
      </c>
      <c r="DI42" s="147">
        <f t="shared" si="777"/>
        <v>0</v>
      </c>
      <c r="DJ42" s="147">
        <f t="shared" si="778"/>
        <v>184.5</v>
      </c>
      <c r="DK42" s="147">
        <f t="shared" si="779"/>
        <v>553.5</v>
      </c>
      <c r="DL42" s="147">
        <f t="shared" si="780"/>
        <v>738</v>
      </c>
      <c r="DM42" s="147">
        <f t="shared" si="781"/>
        <v>1107</v>
      </c>
      <c r="DN42" s="147">
        <f t="shared" si="782"/>
        <v>1476</v>
      </c>
      <c r="DO42" s="147">
        <f t="shared" si="783"/>
        <v>1845</v>
      </c>
      <c r="DP42" s="147">
        <f t="shared" si="784"/>
        <v>2214</v>
      </c>
      <c r="DQ42" s="147">
        <f t="shared" si="785"/>
        <v>1281</v>
      </c>
      <c r="DR42" s="147">
        <f t="shared" si="786"/>
        <v>256.2</v>
      </c>
      <c r="DS42" s="147">
        <f t="shared" si="787"/>
        <v>320.25</v>
      </c>
      <c r="DT42" s="147">
        <f t="shared" si="788"/>
        <v>410.40000000000003</v>
      </c>
      <c r="DU42" s="147">
        <f t="shared" si="789"/>
        <v>640.5</v>
      </c>
      <c r="DV42" s="147">
        <f t="shared" si="790"/>
        <v>1921.5</v>
      </c>
      <c r="DW42" s="147">
        <f t="shared" si="791"/>
        <v>2562</v>
      </c>
      <c r="DX42" s="147">
        <f t="shared" si="792"/>
        <v>3843</v>
      </c>
      <c r="DY42" s="147">
        <f t="shared" si="793"/>
        <v>5124</v>
      </c>
      <c r="DZ42" s="147">
        <f t="shared" si="794"/>
        <v>6405</v>
      </c>
      <c r="EA42" s="147">
        <f t="shared" si="795"/>
        <v>7686</v>
      </c>
      <c r="EB42" s="147">
        <f t="shared" si="796"/>
        <v>1364</v>
      </c>
      <c r="EC42" s="147">
        <f t="shared" si="797"/>
        <v>272.8</v>
      </c>
      <c r="ED42" s="147">
        <f t="shared" si="798"/>
        <v>341</v>
      </c>
      <c r="EE42" s="147">
        <f t="shared" si="799"/>
        <v>410.40000000000003</v>
      </c>
      <c r="EF42" s="147">
        <f t="shared" si="800"/>
        <v>682</v>
      </c>
      <c r="EG42" s="147">
        <f t="shared" si="801"/>
        <v>2046</v>
      </c>
      <c r="EH42" s="147">
        <f t="shared" si="802"/>
        <v>2728</v>
      </c>
      <c r="EI42" s="147">
        <f t="shared" si="803"/>
        <v>4092</v>
      </c>
      <c r="EJ42" s="147">
        <f t="shared" si="804"/>
        <v>5456</v>
      </c>
      <c r="EK42" s="147">
        <f t="shared" si="805"/>
        <v>6820</v>
      </c>
      <c r="EL42" s="147">
        <f t="shared" si="806"/>
        <v>8184</v>
      </c>
      <c r="EM42" s="147">
        <f t="shared" si="807"/>
        <v>1313</v>
      </c>
      <c r="EN42" s="147">
        <f t="shared" si="808"/>
        <v>262.60000000000002</v>
      </c>
      <c r="EO42" s="147">
        <f t="shared" si="809"/>
        <v>328.25</v>
      </c>
      <c r="EP42" s="147">
        <f t="shared" si="810"/>
        <v>410.40000000000003</v>
      </c>
      <c r="EQ42" s="147">
        <f t="shared" si="811"/>
        <v>656.5</v>
      </c>
      <c r="ER42" s="147">
        <f t="shared" si="812"/>
        <v>1969.5</v>
      </c>
      <c r="ES42" s="147">
        <f t="shared" si="813"/>
        <v>2626</v>
      </c>
      <c r="ET42" s="147">
        <f t="shared" si="814"/>
        <v>3939</v>
      </c>
      <c r="EU42" s="147">
        <f t="shared" si="815"/>
        <v>5252</v>
      </c>
      <c r="EV42" s="147">
        <f t="shared" si="816"/>
        <v>6565</v>
      </c>
      <c r="EW42" s="147">
        <f t="shared" si="817"/>
        <v>7878</v>
      </c>
      <c r="EX42" s="147">
        <f t="shared" si="818"/>
        <v>611</v>
      </c>
      <c r="EY42" s="147">
        <f t="shared" si="819"/>
        <v>122.2</v>
      </c>
      <c r="EZ42" s="147">
        <f t="shared" si="820"/>
        <v>152.75</v>
      </c>
      <c r="FA42" s="147">
        <f t="shared" si="821"/>
        <v>0</v>
      </c>
      <c r="FB42" s="147">
        <f t="shared" si="822"/>
        <v>305.5</v>
      </c>
      <c r="FC42" s="147">
        <f t="shared" si="823"/>
        <v>916.5</v>
      </c>
      <c r="FD42" s="147">
        <f t="shared" si="824"/>
        <v>1222</v>
      </c>
      <c r="FE42" s="147">
        <f t="shared" si="825"/>
        <v>1833</v>
      </c>
      <c r="FF42" s="147">
        <f t="shared" si="826"/>
        <v>2444</v>
      </c>
      <c r="FG42" s="147">
        <f t="shared" si="827"/>
        <v>3055</v>
      </c>
      <c r="FH42" s="147">
        <f t="shared" si="828"/>
        <v>3666</v>
      </c>
      <c r="FI42" s="147">
        <f t="shared" si="829"/>
        <v>1523</v>
      </c>
      <c r="FJ42" s="147">
        <f t="shared" si="830"/>
        <v>304.60000000000002</v>
      </c>
      <c r="FK42" s="147">
        <f t="shared" si="831"/>
        <v>380.75</v>
      </c>
      <c r="FL42" s="147">
        <f t="shared" si="832"/>
        <v>410.40000000000003</v>
      </c>
      <c r="FM42" s="147">
        <f t="shared" si="833"/>
        <v>761.5</v>
      </c>
      <c r="FN42" s="147">
        <f t="shared" si="834"/>
        <v>2284.5</v>
      </c>
      <c r="FO42" s="147">
        <f t="shared" si="835"/>
        <v>3046</v>
      </c>
      <c r="FP42" s="147">
        <f t="shared" si="836"/>
        <v>4569</v>
      </c>
      <c r="FQ42" s="147">
        <f t="shared" si="837"/>
        <v>6092</v>
      </c>
      <c r="FR42" s="147">
        <f t="shared" si="838"/>
        <v>7615</v>
      </c>
      <c r="FS42" s="147">
        <f t="shared" si="839"/>
        <v>9138</v>
      </c>
      <c r="FT42" s="122">
        <f t="shared" si="647"/>
        <v>20.68</v>
      </c>
      <c r="FU42" s="122" t="str">
        <f t="shared" si="648"/>
        <v/>
      </c>
      <c r="FV42" s="122" t="str">
        <f t="shared" si="649"/>
        <v/>
      </c>
      <c r="FW42" s="122" t="str">
        <f t="shared" si="650"/>
        <v/>
      </c>
      <c r="FX42" s="122" t="str">
        <f t="shared" si="323"/>
        <v/>
      </c>
      <c r="FY42" s="122" t="str">
        <f t="shared" si="324"/>
        <v/>
      </c>
      <c r="FZ42" s="122" t="str">
        <f t="shared" si="325"/>
        <v/>
      </c>
      <c r="GA42" s="122" t="str">
        <f t="shared" si="326"/>
        <v/>
      </c>
      <c r="GB42" s="122" t="str">
        <f t="shared" si="327"/>
        <v/>
      </c>
      <c r="GC42" s="122" t="str">
        <f t="shared" si="328"/>
        <v/>
      </c>
      <c r="GD42" s="122" t="str">
        <f t="shared" si="329"/>
        <v/>
      </c>
      <c r="GE42" s="122" t="str">
        <f t="shared" si="330"/>
        <v/>
      </c>
      <c r="GF42" s="122" t="str">
        <f t="shared" si="331"/>
        <v/>
      </c>
      <c r="GG42" s="122" t="str">
        <f t="shared" si="332"/>
        <v/>
      </c>
      <c r="GH42" s="122">
        <f t="shared" si="333"/>
        <v>20.68</v>
      </c>
      <c r="GI42" s="124">
        <f t="shared" si="651"/>
        <v>136915.6501</v>
      </c>
      <c r="GJ42" s="124" t="str">
        <f t="shared" si="652"/>
        <v/>
      </c>
      <c r="GK42" s="124" t="str">
        <f t="shared" si="653"/>
        <v/>
      </c>
      <c r="GL42" s="124" t="str">
        <f t="shared" si="654"/>
        <v/>
      </c>
      <c r="GM42" s="125" t="str">
        <f t="shared" si="334"/>
        <v/>
      </c>
      <c r="GN42" s="125" t="str">
        <f t="shared" si="335"/>
        <v/>
      </c>
      <c r="GO42" s="125" t="str">
        <f t="shared" si="336"/>
        <v/>
      </c>
      <c r="GP42" s="125" t="str">
        <f t="shared" si="337"/>
        <v/>
      </c>
      <c r="GQ42" s="125" t="str">
        <f t="shared" si="338"/>
        <v/>
      </c>
      <c r="GR42" s="125" t="str">
        <f t="shared" si="339"/>
        <v/>
      </c>
      <c r="GS42" s="125" t="str">
        <f t="shared" si="340"/>
        <v/>
      </c>
      <c r="GT42" s="125" t="str">
        <f t="shared" si="341"/>
        <v/>
      </c>
      <c r="GU42" s="125" t="str">
        <f t="shared" si="342"/>
        <v/>
      </c>
      <c r="GV42" s="125" t="str">
        <f t="shared" si="343"/>
        <v/>
      </c>
      <c r="GW42" s="125">
        <f t="shared" si="344"/>
        <v>136915.6501</v>
      </c>
      <c r="GX42" s="145"/>
      <c r="GY42" s="145"/>
      <c r="GZ42" s="145"/>
      <c r="HA42" s="145"/>
      <c r="HB42" s="145"/>
      <c r="HC42" s="145"/>
      <c r="HD42" s="145">
        <v>1</v>
      </c>
      <c r="HF42" s="37"/>
      <c r="HG42" s="37"/>
      <c r="HH42" s="37"/>
      <c r="HI42" s="37"/>
    </row>
    <row r="43" spans="1:217" x14ac:dyDescent="0.2">
      <c r="A43" s="287" t="s">
        <v>476</v>
      </c>
      <c r="B43" s="288" t="s">
        <v>423</v>
      </c>
      <c r="C43" s="294"/>
      <c r="D43" s="167">
        <f t="shared" ref="D43" si="840">C43*0.2</f>
        <v>0</v>
      </c>
      <c r="E43" s="167">
        <f t="shared" si="134"/>
        <v>0</v>
      </c>
      <c r="F43" s="167">
        <f t="shared" si="135"/>
        <v>0</v>
      </c>
      <c r="G43" s="167">
        <f t="shared" si="136"/>
        <v>0</v>
      </c>
      <c r="H43" s="167">
        <f t="shared" si="137"/>
        <v>0</v>
      </c>
      <c r="I43" s="167">
        <f t="shared" ref="I43" si="841">C43*0.25</f>
        <v>0</v>
      </c>
      <c r="J43" s="167">
        <f t="shared" si="139"/>
        <v>0</v>
      </c>
      <c r="K43" s="167">
        <f t="shared" si="140"/>
        <v>0</v>
      </c>
      <c r="L43" s="167">
        <f t="shared" si="141"/>
        <v>0</v>
      </c>
      <c r="M43" s="167">
        <f t="shared" si="142"/>
        <v>0</v>
      </c>
      <c r="N43" s="147">
        <f t="shared" si="143"/>
        <v>0</v>
      </c>
      <c r="O43" s="94">
        <f>C43*0.75</f>
        <v>0</v>
      </c>
      <c r="P43" s="94">
        <f t="shared" si="145"/>
        <v>0</v>
      </c>
      <c r="Q43" s="94">
        <f t="shared" ref="Q43" si="842">C43*2</f>
        <v>0</v>
      </c>
      <c r="R43" s="94">
        <f t="shared" ref="R43" si="843">C43*3</f>
        <v>0</v>
      </c>
      <c r="S43" s="94">
        <f t="shared" ref="S43" si="844">C43*4</f>
        <v>0</v>
      </c>
      <c r="T43" s="94">
        <f t="shared" ref="T43" si="845">C43*5</f>
        <v>0</v>
      </c>
      <c r="U43" s="94">
        <f t="shared" ref="U43" si="846">C43*6</f>
        <v>0</v>
      </c>
      <c r="V43" s="200">
        <v>243</v>
      </c>
      <c r="W43" s="93">
        <f t="shared" ref="W43" si="847">V43*0.2</f>
        <v>48.6</v>
      </c>
      <c r="X43" s="93">
        <f t="shared" ref="X43" si="848">V43*0.25</f>
        <v>60.75</v>
      </c>
      <c r="Y43" s="147"/>
      <c r="Z43" s="94">
        <f>V43*0.5</f>
        <v>121.5</v>
      </c>
      <c r="AA43" s="94">
        <f t="shared" ref="AA43" si="849">V43*1.5</f>
        <v>364.5</v>
      </c>
      <c r="AB43" s="94">
        <f t="shared" ref="AB43" si="850">V43*2</f>
        <v>486</v>
      </c>
      <c r="AC43" s="94">
        <f t="shared" ref="AC43" si="851">V43*3</f>
        <v>729</v>
      </c>
      <c r="AD43" s="94">
        <f t="shared" ref="AD43" si="852">V43*4</f>
        <v>972</v>
      </c>
      <c r="AE43" s="94">
        <f t="shared" ref="AE43" si="853">V43*5</f>
        <v>1215</v>
      </c>
      <c r="AF43" s="94">
        <f t="shared" ref="AF43" si="854">V43*6</f>
        <v>1458</v>
      </c>
      <c r="AG43" s="200">
        <v>211</v>
      </c>
      <c r="AH43" s="93">
        <f t="shared" ref="AH43" si="855">AG43*0.2</f>
        <v>42.2</v>
      </c>
      <c r="AI43" s="93">
        <f t="shared" ref="AI43" si="856">AG43*0.25</f>
        <v>52.75</v>
      </c>
      <c r="AJ43" s="147"/>
      <c r="AK43" s="94">
        <f>AG43*0.5</f>
        <v>105.5</v>
      </c>
      <c r="AL43" s="94">
        <f t="shared" ref="AL43" si="857">AG43*1.5</f>
        <v>316.5</v>
      </c>
      <c r="AM43" s="94">
        <f t="shared" ref="AM43" si="858">AG43*2</f>
        <v>422</v>
      </c>
      <c r="AN43" s="94">
        <f t="shared" ref="AN43" si="859">AG43*3</f>
        <v>633</v>
      </c>
      <c r="AO43" s="94">
        <f t="shared" ref="AO43" si="860">AG43*4</f>
        <v>844</v>
      </c>
      <c r="AP43" s="94">
        <f t="shared" ref="AP43" si="861">AG43*5</f>
        <v>1055</v>
      </c>
      <c r="AQ43" s="94">
        <f t="shared" ref="AQ43" si="862">AG43*6</f>
        <v>1266</v>
      </c>
      <c r="AR43" s="200">
        <v>160</v>
      </c>
      <c r="AS43" s="93">
        <f t="shared" ref="AS43" si="863">AR43*0.2</f>
        <v>32</v>
      </c>
      <c r="AT43" s="93">
        <f t="shared" ref="AT43" si="864">AR43*0.25</f>
        <v>40</v>
      </c>
      <c r="AU43" s="147"/>
      <c r="AV43" s="94">
        <f>AR43*0.5</f>
        <v>80</v>
      </c>
      <c r="AW43" s="94">
        <f t="shared" ref="AW43" si="865">AR43*1.5</f>
        <v>240</v>
      </c>
      <c r="AX43" s="94">
        <f t="shared" ref="AX43" si="866">AR43*2</f>
        <v>320</v>
      </c>
      <c r="AY43" s="94">
        <f t="shared" ref="AY43" si="867">AR43*3</f>
        <v>480</v>
      </c>
      <c r="AZ43" s="94">
        <f t="shared" ref="AZ43" si="868">AR43*4</f>
        <v>640</v>
      </c>
      <c r="BA43" s="94">
        <f t="shared" ref="BA43" si="869">AR43*5</f>
        <v>800</v>
      </c>
      <c r="BB43" s="94">
        <f t="shared" ref="BB43" si="870">AR43*6</f>
        <v>960</v>
      </c>
      <c r="BC43" s="147">
        <f t="shared" ref="BC43" si="871">C43+V43</f>
        <v>243</v>
      </c>
      <c r="BD43" s="147">
        <f t="shared" ref="BD43" si="872">D43+W43</f>
        <v>48.6</v>
      </c>
      <c r="BE43" s="147">
        <f t="shared" ref="BE43" si="873">I43+X43</f>
        <v>60.75</v>
      </c>
      <c r="BF43" s="147">
        <f t="shared" ref="BF43" si="874">N43+Y43</f>
        <v>0</v>
      </c>
      <c r="BG43" s="147">
        <f t="shared" ref="BG43" si="875">O43+Z43</f>
        <v>121.5</v>
      </c>
      <c r="BH43" s="147">
        <f t="shared" ref="BH43" si="876">P43+AA43</f>
        <v>364.5</v>
      </c>
      <c r="BI43" s="147">
        <f t="shared" ref="BI43" si="877">Q43+AB43</f>
        <v>486</v>
      </c>
      <c r="BJ43" s="147">
        <f t="shared" ref="BJ43" si="878">R43+AC43</f>
        <v>729</v>
      </c>
      <c r="BK43" s="147">
        <f t="shared" ref="BK43" si="879">S43+AD43</f>
        <v>972</v>
      </c>
      <c r="BL43" s="147">
        <f t="shared" ref="BL43" si="880">T43+AE43</f>
        <v>1215</v>
      </c>
      <c r="BM43" s="147">
        <f t="shared" ref="BM43" si="881">U43+AF43</f>
        <v>1458</v>
      </c>
      <c r="BN43" s="147">
        <f t="shared" ref="BN43" si="882">C43+AG43</f>
        <v>211</v>
      </c>
      <c r="BO43" s="147">
        <f t="shared" ref="BO43" si="883">D43+AH43</f>
        <v>42.2</v>
      </c>
      <c r="BP43" s="147">
        <f t="shared" ref="BP43" si="884">I43+AI43</f>
        <v>52.75</v>
      </c>
      <c r="BQ43" s="147">
        <f t="shared" ref="BQ43" si="885">N43+AJ43</f>
        <v>0</v>
      </c>
      <c r="BR43" s="147">
        <f t="shared" ref="BR43" si="886">O43+AK43</f>
        <v>105.5</v>
      </c>
      <c r="BS43" s="147">
        <f t="shared" ref="BS43" si="887">P43+AL43</f>
        <v>316.5</v>
      </c>
      <c r="BT43" s="147">
        <f t="shared" ref="BT43" si="888">Q43+AM43</f>
        <v>422</v>
      </c>
      <c r="BU43" s="147">
        <f t="shared" ref="BU43" si="889">R43+AN43</f>
        <v>633</v>
      </c>
      <c r="BV43" s="147">
        <f t="shared" ref="BV43" si="890">S43+AO43</f>
        <v>844</v>
      </c>
      <c r="BW43" s="147">
        <f t="shared" ref="BW43" si="891">T43+AP43</f>
        <v>1055</v>
      </c>
      <c r="BX43" s="147">
        <f t="shared" ref="BX43" si="892">U43+AQ43</f>
        <v>1266</v>
      </c>
      <c r="BY43" s="147">
        <f t="shared" ref="BY43" si="893">C43+AR43</f>
        <v>160</v>
      </c>
      <c r="BZ43" s="147">
        <f t="shared" ref="BZ43" si="894">D43+AS43</f>
        <v>32</v>
      </c>
      <c r="CA43" s="147">
        <f t="shared" ref="CA43" si="895">I43+AT43</f>
        <v>40</v>
      </c>
      <c r="CB43" s="147">
        <f t="shared" ref="CB43" si="896">N43+AU43</f>
        <v>0</v>
      </c>
      <c r="CC43" s="147">
        <f t="shared" ref="CC43" si="897">O43+AV43</f>
        <v>80</v>
      </c>
      <c r="CD43" s="147">
        <f t="shared" ref="CD43" si="898">P43+AW43</f>
        <v>240</v>
      </c>
      <c r="CE43" s="147">
        <f t="shared" ref="CE43" si="899">Q43+AX43</f>
        <v>320</v>
      </c>
      <c r="CF43" s="147">
        <f t="shared" ref="CF43" si="900">R43+AY43</f>
        <v>480</v>
      </c>
      <c r="CG43" s="147">
        <f t="shared" ref="CG43" si="901">S43+AZ43</f>
        <v>640</v>
      </c>
      <c r="CH43" s="147">
        <f t="shared" ref="CH43" si="902">T43+BA43</f>
        <v>800</v>
      </c>
      <c r="CI43" s="147">
        <f t="shared" ref="CI43" si="903">U43+BB43</f>
        <v>960</v>
      </c>
      <c r="CJ43" s="147">
        <f t="shared" ref="CJ43" si="904">V43+AG43</f>
        <v>454</v>
      </c>
      <c r="CK43" s="147">
        <f t="shared" ref="CK43" si="905">W43+AH43</f>
        <v>90.800000000000011</v>
      </c>
      <c r="CL43" s="147">
        <f t="shared" ref="CL43" si="906">X43+AI43</f>
        <v>113.5</v>
      </c>
      <c r="CM43" s="147">
        <f t="shared" ref="CM43" si="907">Y43+AJ43</f>
        <v>0</v>
      </c>
      <c r="CN43" s="147">
        <f t="shared" ref="CN43" si="908">Z43+AK43</f>
        <v>227</v>
      </c>
      <c r="CO43" s="147">
        <f t="shared" ref="CO43" si="909">AA43+AL43</f>
        <v>681</v>
      </c>
      <c r="CP43" s="147">
        <f t="shared" ref="CP43" si="910">AB43+AM43</f>
        <v>908</v>
      </c>
      <c r="CQ43" s="147">
        <f t="shared" ref="CQ43" si="911">AC43+AN43</f>
        <v>1362</v>
      </c>
      <c r="CR43" s="147">
        <f t="shared" ref="CR43" si="912">AD43+AO43</f>
        <v>1816</v>
      </c>
      <c r="CS43" s="147">
        <f t="shared" ref="CS43" si="913">AE43+AP43</f>
        <v>2270</v>
      </c>
      <c r="CT43" s="147">
        <f t="shared" ref="CT43" si="914">AF43+AQ43</f>
        <v>2724</v>
      </c>
      <c r="CU43" s="147">
        <f t="shared" ref="CU43" si="915">V43+AR43</f>
        <v>403</v>
      </c>
      <c r="CV43" s="147">
        <f t="shared" ref="CV43" si="916">W43+AS43</f>
        <v>80.599999999999994</v>
      </c>
      <c r="CW43" s="147">
        <f t="shared" ref="CW43" si="917">X43+AT43</f>
        <v>100.75</v>
      </c>
      <c r="CX43" s="147">
        <f t="shared" ref="CX43" si="918">Y43+AU43</f>
        <v>0</v>
      </c>
      <c r="CY43" s="147">
        <f t="shared" ref="CY43" si="919">Z43+AV43</f>
        <v>201.5</v>
      </c>
      <c r="CZ43" s="147">
        <f t="shared" ref="CZ43" si="920">AA43+AW43</f>
        <v>604.5</v>
      </c>
      <c r="DA43" s="147">
        <f t="shared" ref="DA43" si="921">AB43+AX43</f>
        <v>806</v>
      </c>
      <c r="DB43" s="147">
        <f t="shared" ref="DB43" si="922">AC43+AY43</f>
        <v>1209</v>
      </c>
      <c r="DC43" s="147">
        <f t="shared" ref="DC43" si="923">AD43+AZ43</f>
        <v>1612</v>
      </c>
      <c r="DD43" s="147">
        <f t="shared" ref="DD43" si="924">AE43+BA43</f>
        <v>2015</v>
      </c>
      <c r="DE43" s="147">
        <f t="shared" ref="DE43" si="925">AF43+BB43</f>
        <v>2418</v>
      </c>
      <c r="DF43" s="147">
        <f t="shared" ref="DF43" si="926">AG43+AR43</f>
        <v>371</v>
      </c>
      <c r="DG43" s="147">
        <f t="shared" ref="DG43" si="927">AH43+AS43</f>
        <v>74.2</v>
      </c>
      <c r="DH43" s="147">
        <f t="shared" ref="DH43" si="928">AI43+AT43</f>
        <v>92.75</v>
      </c>
      <c r="DI43" s="147">
        <f t="shared" ref="DI43" si="929">AJ43+AU43</f>
        <v>0</v>
      </c>
      <c r="DJ43" s="147">
        <f t="shared" ref="DJ43" si="930">AK43+AV43</f>
        <v>185.5</v>
      </c>
      <c r="DK43" s="147">
        <f t="shared" ref="DK43" si="931">AL43+AW43</f>
        <v>556.5</v>
      </c>
      <c r="DL43" s="147">
        <f t="shared" ref="DL43" si="932">AM43+AX43</f>
        <v>742</v>
      </c>
      <c r="DM43" s="147">
        <f t="shared" ref="DM43" si="933">AN43+AY43</f>
        <v>1113</v>
      </c>
      <c r="DN43" s="147">
        <f t="shared" ref="DN43" si="934">AO43+AZ43</f>
        <v>1484</v>
      </c>
      <c r="DO43" s="147">
        <f t="shared" ref="DO43" si="935">AP43+BA43</f>
        <v>1855</v>
      </c>
      <c r="DP43" s="147">
        <f t="shared" ref="DP43" si="936">AQ43+BB43</f>
        <v>2226</v>
      </c>
      <c r="DQ43" s="147">
        <f t="shared" ref="DQ43" si="937">C43+AG43+AR43</f>
        <v>371</v>
      </c>
      <c r="DR43" s="147">
        <f t="shared" ref="DR43" si="938">D43+AH43+AS43</f>
        <v>74.2</v>
      </c>
      <c r="DS43" s="147">
        <f t="shared" ref="DS43" si="939">I43+AI43+AT43</f>
        <v>92.75</v>
      </c>
      <c r="DT43" s="147">
        <f t="shared" ref="DT43" si="940">N43+AJ43+AU43</f>
        <v>0</v>
      </c>
      <c r="DU43" s="147">
        <f t="shared" ref="DU43" si="941">O43+AK43+AV43</f>
        <v>185.5</v>
      </c>
      <c r="DV43" s="147">
        <f t="shared" ref="DV43" si="942">P43+AL43+AW43</f>
        <v>556.5</v>
      </c>
      <c r="DW43" s="147">
        <f t="shared" ref="DW43" si="943">Q43+AM43+AX43</f>
        <v>742</v>
      </c>
      <c r="DX43" s="147">
        <f t="shared" ref="DX43" si="944">R43+AN43+AY43</f>
        <v>1113</v>
      </c>
      <c r="DY43" s="147">
        <f t="shared" ref="DY43" si="945">S43+AO43+AZ43</f>
        <v>1484</v>
      </c>
      <c r="DZ43" s="147">
        <f t="shared" ref="DZ43" si="946">T43+AP43+BA43</f>
        <v>1855</v>
      </c>
      <c r="EA43" s="147">
        <f t="shared" ref="EA43" si="947">U43+AQ43+BB43</f>
        <v>2226</v>
      </c>
      <c r="EB43" s="147">
        <f t="shared" ref="EB43" si="948">C43+V43+AG43</f>
        <v>454</v>
      </c>
      <c r="EC43" s="147">
        <f t="shared" ref="EC43" si="949">D43+W43+AH43</f>
        <v>90.800000000000011</v>
      </c>
      <c r="ED43" s="147">
        <f t="shared" ref="ED43" si="950">I43+X43+AI43</f>
        <v>113.5</v>
      </c>
      <c r="EE43" s="147">
        <f t="shared" ref="EE43" si="951">N43+Y43+AJ43</f>
        <v>0</v>
      </c>
      <c r="EF43" s="147">
        <f t="shared" ref="EF43" si="952">O43+Z43+AK43</f>
        <v>227</v>
      </c>
      <c r="EG43" s="147">
        <f t="shared" ref="EG43" si="953">P43+AA43+AL43</f>
        <v>681</v>
      </c>
      <c r="EH43" s="147">
        <f t="shared" ref="EH43" si="954">Q43+AB43+AM43</f>
        <v>908</v>
      </c>
      <c r="EI43" s="147">
        <f t="shared" ref="EI43" si="955">R43+AC43+AN43</f>
        <v>1362</v>
      </c>
      <c r="EJ43" s="147">
        <f t="shared" ref="EJ43" si="956">S43+AD43+AO43</f>
        <v>1816</v>
      </c>
      <c r="EK43" s="147">
        <f t="shared" ref="EK43" si="957">T43+AE43+AP43</f>
        <v>2270</v>
      </c>
      <c r="EL43" s="147">
        <f t="shared" ref="EL43" si="958">U43+AF43+AQ43</f>
        <v>2724</v>
      </c>
      <c r="EM43" s="147">
        <f t="shared" ref="EM43" si="959">C43+V43+AR43</f>
        <v>403</v>
      </c>
      <c r="EN43" s="147">
        <f t="shared" ref="EN43" si="960">D43+W43+AS43</f>
        <v>80.599999999999994</v>
      </c>
      <c r="EO43" s="147">
        <f t="shared" ref="EO43" si="961">I43+X43+AT43</f>
        <v>100.75</v>
      </c>
      <c r="EP43" s="147">
        <f t="shared" ref="EP43" si="962">N43+Y43+AU43</f>
        <v>0</v>
      </c>
      <c r="EQ43" s="147">
        <f t="shared" ref="EQ43" si="963">O43+Z43+AV43</f>
        <v>201.5</v>
      </c>
      <c r="ER43" s="147">
        <f t="shared" ref="ER43" si="964">P43+AA43+AW43</f>
        <v>604.5</v>
      </c>
      <c r="ES43" s="147">
        <f t="shared" ref="ES43" si="965">Q43+AB43+AX43</f>
        <v>806</v>
      </c>
      <c r="ET43" s="147">
        <f t="shared" ref="ET43" si="966">R43+AC43+AY43</f>
        <v>1209</v>
      </c>
      <c r="EU43" s="147">
        <f t="shared" ref="EU43" si="967">S43+AD43+AZ43</f>
        <v>1612</v>
      </c>
      <c r="EV43" s="147">
        <f t="shared" ref="EV43" si="968">T43+AE43+BA43</f>
        <v>2015</v>
      </c>
      <c r="EW43" s="147">
        <f t="shared" ref="EW43" si="969">U43+AF43+BB43</f>
        <v>2418</v>
      </c>
      <c r="EX43" s="147">
        <f t="shared" ref="EX43" si="970">V43+AG43+AR43</f>
        <v>614</v>
      </c>
      <c r="EY43" s="147">
        <f t="shared" ref="EY43" si="971">W43+AH43+AS43</f>
        <v>122.80000000000001</v>
      </c>
      <c r="EZ43" s="147">
        <f t="shared" ref="EZ43" si="972">X43+AI43+AT43</f>
        <v>153.5</v>
      </c>
      <c r="FA43" s="147">
        <f t="shared" ref="FA43" si="973">Y43+AJ43+AU43</f>
        <v>0</v>
      </c>
      <c r="FB43" s="147">
        <f t="shared" ref="FB43" si="974">Z43+AK43+AV43</f>
        <v>307</v>
      </c>
      <c r="FC43" s="147">
        <f t="shared" ref="FC43" si="975">AA43+AL43+AW43</f>
        <v>921</v>
      </c>
      <c r="FD43" s="147">
        <f t="shared" ref="FD43" si="976">AB43+AM43+AX43</f>
        <v>1228</v>
      </c>
      <c r="FE43" s="147">
        <f t="shared" ref="FE43" si="977">AC43+AN43+AY43</f>
        <v>1842</v>
      </c>
      <c r="FF43" s="147">
        <f t="shared" ref="FF43" si="978">AD43+AO43+AZ43</f>
        <v>2456</v>
      </c>
      <c r="FG43" s="147">
        <f t="shared" ref="FG43" si="979">AE43+AP43+BA43</f>
        <v>3070</v>
      </c>
      <c r="FH43" s="147">
        <f t="shared" ref="FH43" si="980">AF43+AQ43+BB43</f>
        <v>3684</v>
      </c>
      <c r="FI43" s="147">
        <f t="shared" ref="FI43" si="981">C43+V43+AG43+AR43</f>
        <v>614</v>
      </c>
      <c r="FJ43" s="147">
        <f t="shared" ref="FJ43" si="982">D43+W43+AH43+AS43</f>
        <v>122.80000000000001</v>
      </c>
      <c r="FK43" s="147">
        <f t="shared" ref="FK43" si="983">I43+X43+AI43+AT43</f>
        <v>153.5</v>
      </c>
      <c r="FL43" s="147">
        <f t="shared" ref="FL43" si="984">N43+Y43+AJ43+AU43</f>
        <v>0</v>
      </c>
      <c r="FM43" s="147">
        <f t="shared" ref="FM43" si="985">O43+Z43+AK43+AV43</f>
        <v>307</v>
      </c>
      <c r="FN43" s="147">
        <f t="shared" ref="FN43" si="986">P43+AA43+AL43+AW43</f>
        <v>921</v>
      </c>
      <c r="FO43" s="147">
        <f t="shared" ref="FO43" si="987">Q43+AB43+AM43+AX43</f>
        <v>1228</v>
      </c>
      <c r="FP43" s="147">
        <f t="shared" ref="FP43" si="988">R43+AC43+AN43+AY43</f>
        <v>1842</v>
      </c>
      <c r="FQ43" s="147">
        <f t="shared" ref="FQ43" si="989">S43+AD43+AO43+AZ43</f>
        <v>2456</v>
      </c>
      <c r="FR43" s="147">
        <f t="shared" ref="FR43" si="990">T43+AE43+AP43+BA43</f>
        <v>3070</v>
      </c>
      <c r="FS43" s="147">
        <f t="shared" ref="FS43" si="991">U43+AF43+AQ43+BB43</f>
        <v>3684</v>
      </c>
      <c r="FT43" s="122" t="str">
        <f t="shared" si="647"/>
        <v>0</v>
      </c>
      <c r="FU43" s="122" t="str">
        <f t="shared" si="648"/>
        <v>0</v>
      </c>
      <c r="FV43" s="122" t="str">
        <f t="shared" si="649"/>
        <v>0</v>
      </c>
      <c r="FW43" s="122" t="str">
        <f t="shared" si="650"/>
        <v>0</v>
      </c>
      <c r="FX43" s="122">
        <f t="shared" ref="FX43" si="992">IF(ISERROR(FT43+FU43),"",FT43+FU43)</f>
        <v>0</v>
      </c>
      <c r="FY43" s="122">
        <f t="shared" ref="FY43" si="993">IF(ISERROR(FT43+FV43),"",FT43+FV43)</f>
        <v>0</v>
      </c>
      <c r="FZ43" s="122">
        <f t="shared" ref="FZ43" si="994">IF(ISERROR(FT43+FW43),"",FT43+FW43)</f>
        <v>0</v>
      </c>
      <c r="GA43" s="122">
        <f t="shared" ref="GA43" si="995">IF(ISERROR(FU43+FV43),"",FU43+FV43)</f>
        <v>0</v>
      </c>
      <c r="GB43" s="122">
        <f t="shared" ref="GB43" si="996">IF(ISERROR(FU43+FW43),"",FU43+FW43)</f>
        <v>0</v>
      </c>
      <c r="GC43" s="122">
        <f t="shared" ref="GC43" si="997">IF(ISERROR(FV43+FW43),"",FV43+FW43)</f>
        <v>0</v>
      </c>
      <c r="GD43" s="122">
        <f t="shared" ref="GD43" si="998">IF(ISERROR(FT43+FV43+FW43),"",FT43+FV43+FW43)</f>
        <v>0</v>
      </c>
      <c r="GE43" s="122">
        <f t="shared" ref="GE43" si="999">IF(ISERROR(FT43+FV43+FU43),"",FT43+FV43+FU43)</f>
        <v>0</v>
      </c>
      <c r="GF43" s="122">
        <f t="shared" ref="GF43" si="1000">IF(ISERROR(FT43+FU43+FW43),"",FT43+FU43+FW43)</f>
        <v>0</v>
      </c>
      <c r="GG43" s="122">
        <f t="shared" ref="GG43" si="1001">IF(ISERROR(FV43+FW43+FU43),"",FV43+FW43+FU43)</f>
        <v>0</v>
      </c>
      <c r="GH43" s="122">
        <f t="shared" ref="GH43" si="1002">SUM(FT43:FW43)</f>
        <v>0</v>
      </c>
      <c r="GI43" s="124" t="str">
        <f t="shared" si="651"/>
        <v>0</v>
      </c>
      <c r="GJ43" s="124" t="str">
        <f t="shared" si="652"/>
        <v>0</v>
      </c>
      <c r="GK43" s="124" t="str">
        <f t="shared" si="653"/>
        <v>0</v>
      </c>
      <c r="GL43" s="124" t="str">
        <f t="shared" si="654"/>
        <v>0</v>
      </c>
      <c r="GM43" s="125">
        <f t="shared" ref="GM43" si="1003">IF(ISERROR(GI43+GJ43),"",GI43+GJ43)</f>
        <v>0</v>
      </c>
      <c r="GN43" s="125">
        <f t="shared" ref="GN43" si="1004">IF(ISERROR(GI43+GK43),"",GI43+GK43)</f>
        <v>0</v>
      </c>
      <c r="GO43" s="125">
        <f t="shared" ref="GO43" si="1005">IF(ISERROR(GI43+GL43),"",GI43+GL43)</f>
        <v>0</v>
      </c>
      <c r="GP43" s="125">
        <f t="shared" ref="GP43" si="1006">IF(ISERROR(GJ43+GK43),"",GJ43+GK43)</f>
        <v>0</v>
      </c>
      <c r="GQ43" s="125">
        <f t="shared" ref="GQ43" si="1007">IF(ISERROR(GJ43+GL43),"",GJ43+GL43)</f>
        <v>0</v>
      </c>
      <c r="GR43" s="125">
        <f t="shared" ref="GR43" si="1008">IF(ISERROR(GK43+GL43),"",GK43+GL43)</f>
        <v>0</v>
      </c>
      <c r="GS43" s="125">
        <f t="shared" ref="GS43" si="1009">IF(ISERROR(GI43+GK43+GL43),"",GI43+GK43+GL43)</f>
        <v>0</v>
      </c>
      <c r="GT43" s="125">
        <f t="shared" ref="GT43" si="1010">IF(ISERROR(GI43+GK43+GJ43),"",GI43+GK43+GJ43)</f>
        <v>0</v>
      </c>
      <c r="GU43" s="125">
        <f t="shared" ref="GU43" si="1011">IF(ISERROR(GI43+GJ43+GL43),"",GI43+GJ43+GL43)</f>
        <v>0</v>
      </c>
      <c r="GV43" s="125">
        <f t="shared" ref="GV43" si="1012">IF(ISERROR(GK43+GL43+GJ43),"",GK43+GL43+GJ43)</f>
        <v>0</v>
      </c>
      <c r="GW43" s="125">
        <f t="shared" ref="GW43" si="1013">SUM(GI43:GL43)</f>
        <v>0</v>
      </c>
      <c r="GX43" s="145"/>
      <c r="GY43" s="145"/>
      <c r="GZ43" s="145"/>
      <c r="HA43" s="145"/>
      <c r="HB43" s="145"/>
      <c r="HC43" s="145"/>
      <c r="HD43" s="145">
        <v>1</v>
      </c>
      <c r="HF43" s="37"/>
      <c r="HG43" s="37"/>
      <c r="HH43" s="37"/>
      <c r="HI43" s="37"/>
    </row>
    <row r="44" spans="1:217" x14ac:dyDescent="0.2">
      <c r="A44" s="287" t="s">
        <v>123</v>
      </c>
      <c r="B44" s="293" t="s">
        <v>175</v>
      </c>
      <c r="C44" s="294">
        <v>1135</v>
      </c>
      <c r="D44" s="167">
        <f t="shared" si="133"/>
        <v>227</v>
      </c>
      <c r="E44" s="167">
        <f t="shared" si="134"/>
        <v>283.75</v>
      </c>
      <c r="F44" s="167">
        <f t="shared" si="135"/>
        <v>425.625</v>
      </c>
      <c r="G44" s="167">
        <f t="shared" si="136"/>
        <v>227</v>
      </c>
      <c r="H44" s="167">
        <f t="shared" si="137"/>
        <v>283.75</v>
      </c>
      <c r="I44" s="167">
        <f t="shared" si="138"/>
        <v>283.75</v>
      </c>
      <c r="J44" s="167">
        <f t="shared" si="139"/>
        <v>283.75</v>
      </c>
      <c r="K44" s="167">
        <f t="shared" si="140"/>
        <v>425.625</v>
      </c>
      <c r="L44" s="167">
        <f t="shared" si="141"/>
        <v>227</v>
      </c>
      <c r="M44" s="167">
        <f t="shared" si="142"/>
        <v>283.75</v>
      </c>
      <c r="N44" s="147">
        <f t="shared" si="143"/>
        <v>510.75</v>
      </c>
      <c r="O44" s="94">
        <f>C44*0.75</f>
        <v>851.25</v>
      </c>
      <c r="P44" s="94">
        <f t="shared" si="145"/>
        <v>1702.5</v>
      </c>
      <c r="Q44" s="94">
        <f t="shared" si="146"/>
        <v>2270</v>
      </c>
      <c r="R44" s="94">
        <f t="shared" si="147"/>
        <v>3405</v>
      </c>
      <c r="S44" s="94">
        <f t="shared" si="148"/>
        <v>4540</v>
      </c>
      <c r="T44" s="94">
        <f t="shared" si="149"/>
        <v>5675</v>
      </c>
      <c r="U44" s="94">
        <f t="shared" si="150"/>
        <v>6810</v>
      </c>
      <c r="V44" s="200">
        <v>206</v>
      </c>
      <c r="W44" s="93">
        <f t="shared" si="297"/>
        <v>41.2</v>
      </c>
      <c r="X44" s="93">
        <f t="shared" si="298"/>
        <v>51.5</v>
      </c>
      <c r="Y44" s="147"/>
      <c r="Z44" s="94">
        <f>V44*0.5</f>
        <v>103</v>
      </c>
      <c r="AA44" s="94">
        <f t="shared" si="300"/>
        <v>309</v>
      </c>
      <c r="AB44" s="94">
        <f t="shared" si="301"/>
        <v>412</v>
      </c>
      <c r="AC44" s="94">
        <f t="shared" si="302"/>
        <v>618</v>
      </c>
      <c r="AD44" s="94">
        <f t="shared" si="303"/>
        <v>824</v>
      </c>
      <c r="AE44" s="94">
        <f t="shared" si="304"/>
        <v>1030</v>
      </c>
      <c r="AF44" s="94">
        <f t="shared" si="305"/>
        <v>1236</v>
      </c>
      <c r="AG44" s="200">
        <v>179</v>
      </c>
      <c r="AH44" s="93">
        <f t="shared" si="306"/>
        <v>35.800000000000004</v>
      </c>
      <c r="AI44" s="93">
        <f t="shared" si="307"/>
        <v>44.75</v>
      </c>
      <c r="AJ44" s="147"/>
      <c r="AK44" s="94">
        <f>AG44*0.5</f>
        <v>89.5</v>
      </c>
      <c r="AL44" s="94">
        <f t="shared" si="3"/>
        <v>268.5</v>
      </c>
      <c r="AM44" s="94">
        <f t="shared" si="4"/>
        <v>358</v>
      </c>
      <c r="AN44" s="94">
        <f t="shared" si="5"/>
        <v>537</v>
      </c>
      <c r="AO44" s="94">
        <f t="shared" si="6"/>
        <v>716</v>
      </c>
      <c r="AP44" s="94">
        <f t="shared" si="7"/>
        <v>895</v>
      </c>
      <c r="AQ44" s="94">
        <f t="shared" si="8"/>
        <v>1074</v>
      </c>
      <c r="AR44" s="200">
        <v>135</v>
      </c>
      <c r="AS44" s="93">
        <f t="shared" si="309"/>
        <v>27</v>
      </c>
      <c r="AT44" s="93">
        <f t="shared" si="310"/>
        <v>33.75</v>
      </c>
      <c r="AU44" s="147"/>
      <c r="AV44" s="94">
        <f>AR44*0.5</f>
        <v>67.5</v>
      </c>
      <c r="AW44" s="94">
        <f t="shared" si="10"/>
        <v>202.5</v>
      </c>
      <c r="AX44" s="94">
        <f t="shared" si="11"/>
        <v>270</v>
      </c>
      <c r="AY44" s="94">
        <f t="shared" si="12"/>
        <v>405</v>
      </c>
      <c r="AZ44" s="94">
        <f t="shared" si="13"/>
        <v>540</v>
      </c>
      <c r="BA44" s="94">
        <f t="shared" si="14"/>
        <v>675</v>
      </c>
      <c r="BB44" s="94">
        <f t="shared" si="15"/>
        <v>810</v>
      </c>
      <c r="BC44" s="147">
        <f t="shared" si="719"/>
        <v>1341</v>
      </c>
      <c r="BD44" s="147">
        <f t="shared" si="720"/>
        <v>268.2</v>
      </c>
      <c r="BE44" s="147">
        <f t="shared" si="721"/>
        <v>335.25</v>
      </c>
      <c r="BF44" s="147">
        <f t="shared" si="722"/>
        <v>510.75</v>
      </c>
      <c r="BG44" s="147">
        <f t="shared" si="723"/>
        <v>954.25</v>
      </c>
      <c r="BH44" s="147">
        <f t="shared" si="724"/>
        <v>2011.5</v>
      </c>
      <c r="BI44" s="147">
        <f t="shared" si="725"/>
        <v>2682</v>
      </c>
      <c r="BJ44" s="147">
        <f t="shared" si="726"/>
        <v>4023</v>
      </c>
      <c r="BK44" s="147">
        <f t="shared" si="727"/>
        <v>5364</v>
      </c>
      <c r="BL44" s="147">
        <f t="shared" si="728"/>
        <v>6705</v>
      </c>
      <c r="BM44" s="147">
        <f t="shared" si="729"/>
        <v>8046</v>
      </c>
      <c r="BN44" s="147">
        <f t="shared" si="730"/>
        <v>1314</v>
      </c>
      <c r="BO44" s="147">
        <f t="shared" si="731"/>
        <v>262.8</v>
      </c>
      <c r="BP44" s="147">
        <f t="shared" si="732"/>
        <v>328.5</v>
      </c>
      <c r="BQ44" s="147">
        <f t="shared" si="733"/>
        <v>510.75</v>
      </c>
      <c r="BR44" s="147">
        <f t="shared" si="734"/>
        <v>940.75</v>
      </c>
      <c r="BS44" s="147">
        <f t="shared" si="735"/>
        <v>1971</v>
      </c>
      <c r="BT44" s="147">
        <f t="shared" si="736"/>
        <v>2628</v>
      </c>
      <c r="BU44" s="147">
        <f t="shared" si="737"/>
        <v>3942</v>
      </c>
      <c r="BV44" s="147">
        <f t="shared" si="738"/>
        <v>5256</v>
      </c>
      <c r="BW44" s="147">
        <f t="shared" si="739"/>
        <v>6570</v>
      </c>
      <c r="BX44" s="147">
        <f t="shared" si="740"/>
        <v>7884</v>
      </c>
      <c r="BY44" s="147">
        <f t="shared" si="741"/>
        <v>1270</v>
      </c>
      <c r="BZ44" s="147">
        <f t="shared" si="742"/>
        <v>254</v>
      </c>
      <c r="CA44" s="147">
        <f t="shared" si="743"/>
        <v>317.5</v>
      </c>
      <c r="CB44" s="147">
        <f t="shared" si="744"/>
        <v>510.75</v>
      </c>
      <c r="CC44" s="147">
        <f t="shared" si="745"/>
        <v>918.75</v>
      </c>
      <c r="CD44" s="147">
        <f t="shared" si="746"/>
        <v>1905</v>
      </c>
      <c r="CE44" s="147">
        <f t="shared" si="747"/>
        <v>2540</v>
      </c>
      <c r="CF44" s="147">
        <f t="shared" si="748"/>
        <v>3810</v>
      </c>
      <c r="CG44" s="147">
        <f t="shared" si="749"/>
        <v>5080</v>
      </c>
      <c r="CH44" s="147">
        <f t="shared" si="750"/>
        <v>6350</v>
      </c>
      <c r="CI44" s="147">
        <f t="shared" si="751"/>
        <v>7620</v>
      </c>
      <c r="CJ44" s="147">
        <f t="shared" si="752"/>
        <v>385</v>
      </c>
      <c r="CK44" s="147">
        <f t="shared" si="753"/>
        <v>77</v>
      </c>
      <c r="CL44" s="147">
        <f t="shared" si="754"/>
        <v>96.25</v>
      </c>
      <c r="CM44" s="147">
        <f t="shared" si="755"/>
        <v>0</v>
      </c>
      <c r="CN44" s="147">
        <f t="shared" si="756"/>
        <v>192.5</v>
      </c>
      <c r="CO44" s="147">
        <f t="shared" si="757"/>
        <v>577.5</v>
      </c>
      <c r="CP44" s="147">
        <f t="shared" si="758"/>
        <v>770</v>
      </c>
      <c r="CQ44" s="147">
        <f t="shared" si="759"/>
        <v>1155</v>
      </c>
      <c r="CR44" s="147">
        <f t="shared" si="760"/>
        <v>1540</v>
      </c>
      <c r="CS44" s="147">
        <f t="shared" si="761"/>
        <v>1925</v>
      </c>
      <c r="CT44" s="147">
        <f t="shared" si="762"/>
        <v>2310</v>
      </c>
      <c r="CU44" s="147">
        <f t="shared" si="763"/>
        <v>341</v>
      </c>
      <c r="CV44" s="147">
        <f t="shared" si="764"/>
        <v>68.2</v>
      </c>
      <c r="CW44" s="147">
        <f t="shared" si="765"/>
        <v>85.25</v>
      </c>
      <c r="CX44" s="147">
        <f t="shared" si="766"/>
        <v>0</v>
      </c>
      <c r="CY44" s="147">
        <f t="shared" si="767"/>
        <v>170.5</v>
      </c>
      <c r="CZ44" s="147">
        <f t="shared" si="768"/>
        <v>511.5</v>
      </c>
      <c r="DA44" s="147">
        <f t="shared" si="769"/>
        <v>682</v>
      </c>
      <c r="DB44" s="147">
        <f t="shared" si="770"/>
        <v>1023</v>
      </c>
      <c r="DC44" s="147">
        <f t="shared" si="771"/>
        <v>1364</v>
      </c>
      <c r="DD44" s="147">
        <f t="shared" si="772"/>
        <v>1705</v>
      </c>
      <c r="DE44" s="147">
        <f t="shared" si="773"/>
        <v>2046</v>
      </c>
      <c r="DF44" s="147">
        <f t="shared" si="774"/>
        <v>314</v>
      </c>
      <c r="DG44" s="147">
        <f t="shared" si="775"/>
        <v>62.800000000000004</v>
      </c>
      <c r="DH44" s="147">
        <f t="shared" si="776"/>
        <v>78.5</v>
      </c>
      <c r="DI44" s="147">
        <f t="shared" si="777"/>
        <v>0</v>
      </c>
      <c r="DJ44" s="147">
        <f t="shared" si="778"/>
        <v>157</v>
      </c>
      <c r="DK44" s="147">
        <f t="shared" si="779"/>
        <v>471</v>
      </c>
      <c r="DL44" s="147">
        <f t="shared" si="780"/>
        <v>628</v>
      </c>
      <c r="DM44" s="147">
        <f t="shared" si="781"/>
        <v>942</v>
      </c>
      <c r="DN44" s="147">
        <f t="shared" si="782"/>
        <v>1256</v>
      </c>
      <c r="DO44" s="147">
        <f t="shared" si="783"/>
        <v>1570</v>
      </c>
      <c r="DP44" s="147">
        <f t="shared" si="784"/>
        <v>1884</v>
      </c>
      <c r="DQ44" s="147">
        <f t="shared" si="785"/>
        <v>1449</v>
      </c>
      <c r="DR44" s="147">
        <f t="shared" si="786"/>
        <v>289.8</v>
      </c>
      <c r="DS44" s="147">
        <f t="shared" si="787"/>
        <v>362.25</v>
      </c>
      <c r="DT44" s="147">
        <f t="shared" si="788"/>
        <v>510.75</v>
      </c>
      <c r="DU44" s="147">
        <f t="shared" si="789"/>
        <v>1008.25</v>
      </c>
      <c r="DV44" s="147">
        <f t="shared" si="790"/>
        <v>2173.5</v>
      </c>
      <c r="DW44" s="147">
        <f t="shared" si="791"/>
        <v>2898</v>
      </c>
      <c r="DX44" s="147">
        <f t="shared" si="792"/>
        <v>4347</v>
      </c>
      <c r="DY44" s="147">
        <f t="shared" si="793"/>
        <v>5796</v>
      </c>
      <c r="DZ44" s="147">
        <f t="shared" si="794"/>
        <v>7245</v>
      </c>
      <c r="EA44" s="147">
        <f t="shared" si="795"/>
        <v>8694</v>
      </c>
      <c r="EB44" s="147">
        <f t="shared" si="796"/>
        <v>1520</v>
      </c>
      <c r="EC44" s="147">
        <f t="shared" si="797"/>
        <v>304</v>
      </c>
      <c r="ED44" s="147">
        <f t="shared" si="798"/>
        <v>380</v>
      </c>
      <c r="EE44" s="147">
        <f t="shared" si="799"/>
        <v>510.75</v>
      </c>
      <c r="EF44" s="147">
        <f t="shared" si="800"/>
        <v>1043.75</v>
      </c>
      <c r="EG44" s="147">
        <f t="shared" si="801"/>
        <v>2280</v>
      </c>
      <c r="EH44" s="147">
        <f t="shared" si="802"/>
        <v>3040</v>
      </c>
      <c r="EI44" s="147">
        <f t="shared" si="803"/>
        <v>4560</v>
      </c>
      <c r="EJ44" s="147">
        <f t="shared" si="804"/>
        <v>6080</v>
      </c>
      <c r="EK44" s="147">
        <f t="shared" si="805"/>
        <v>7600</v>
      </c>
      <c r="EL44" s="147">
        <f t="shared" si="806"/>
        <v>9120</v>
      </c>
      <c r="EM44" s="147">
        <f t="shared" si="807"/>
        <v>1476</v>
      </c>
      <c r="EN44" s="147">
        <f t="shared" si="808"/>
        <v>295.2</v>
      </c>
      <c r="EO44" s="147">
        <f t="shared" si="809"/>
        <v>369</v>
      </c>
      <c r="EP44" s="147">
        <f t="shared" si="810"/>
        <v>510.75</v>
      </c>
      <c r="EQ44" s="147">
        <f t="shared" si="811"/>
        <v>1021.75</v>
      </c>
      <c r="ER44" s="147">
        <f t="shared" si="812"/>
        <v>2214</v>
      </c>
      <c r="ES44" s="147">
        <f t="shared" si="813"/>
        <v>2952</v>
      </c>
      <c r="ET44" s="147">
        <f t="shared" si="814"/>
        <v>4428</v>
      </c>
      <c r="EU44" s="147">
        <f t="shared" si="815"/>
        <v>5904</v>
      </c>
      <c r="EV44" s="147">
        <f t="shared" si="816"/>
        <v>7380</v>
      </c>
      <c r="EW44" s="147">
        <f t="shared" si="817"/>
        <v>8856</v>
      </c>
      <c r="EX44" s="147">
        <f t="shared" si="818"/>
        <v>520</v>
      </c>
      <c r="EY44" s="147">
        <f t="shared" si="819"/>
        <v>104</v>
      </c>
      <c r="EZ44" s="147">
        <f t="shared" si="820"/>
        <v>130</v>
      </c>
      <c r="FA44" s="147">
        <f t="shared" si="821"/>
        <v>0</v>
      </c>
      <c r="FB44" s="147">
        <f t="shared" si="822"/>
        <v>260</v>
      </c>
      <c r="FC44" s="147">
        <f t="shared" si="823"/>
        <v>780</v>
      </c>
      <c r="FD44" s="147">
        <f t="shared" si="824"/>
        <v>1040</v>
      </c>
      <c r="FE44" s="147">
        <f t="shared" si="825"/>
        <v>1560</v>
      </c>
      <c r="FF44" s="147">
        <f t="shared" si="826"/>
        <v>2080</v>
      </c>
      <c r="FG44" s="147">
        <f t="shared" si="827"/>
        <v>2600</v>
      </c>
      <c r="FH44" s="147">
        <f t="shared" si="828"/>
        <v>3120</v>
      </c>
      <c r="FI44" s="147">
        <f t="shared" si="829"/>
        <v>1655</v>
      </c>
      <c r="FJ44" s="147">
        <f t="shared" si="830"/>
        <v>331</v>
      </c>
      <c r="FK44" s="147">
        <f t="shared" si="831"/>
        <v>413.75</v>
      </c>
      <c r="FL44" s="147">
        <f t="shared" si="832"/>
        <v>510.75</v>
      </c>
      <c r="FM44" s="147">
        <f t="shared" si="833"/>
        <v>1111.25</v>
      </c>
      <c r="FN44" s="147">
        <f t="shared" si="834"/>
        <v>2482.5</v>
      </c>
      <c r="FO44" s="147">
        <f t="shared" si="835"/>
        <v>3310</v>
      </c>
      <c r="FP44" s="147">
        <f t="shared" si="836"/>
        <v>4965</v>
      </c>
      <c r="FQ44" s="147">
        <f t="shared" si="837"/>
        <v>6620</v>
      </c>
      <c r="FR44" s="147">
        <f t="shared" si="838"/>
        <v>8275</v>
      </c>
      <c r="FS44" s="147">
        <f t="shared" si="839"/>
        <v>9930</v>
      </c>
      <c r="FT44" s="122">
        <f t="shared" si="647"/>
        <v>27.98</v>
      </c>
      <c r="FU44" s="122" t="str">
        <f t="shared" si="648"/>
        <v/>
      </c>
      <c r="FV44" s="122" t="str">
        <f t="shared" si="649"/>
        <v/>
      </c>
      <c r="FW44" s="122" t="str">
        <f t="shared" si="650"/>
        <v/>
      </c>
      <c r="FX44" s="122" t="str">
        <f t="shared" si="323"/>
        <v/>
      </c>
      <c r="FY44" s="122" t="str">
        <f t="shared" si="324"/>
        <v/>
      </c>
      <c r="FZ44" s="122" t="str">
        <f t="shared" si="325"/>
        <v/>
      </c>
      <c r="GA44" s="122" t="str">
        <f t="shared" si="326"/>
        <v/>
      </c>
      <c r="GB44" s="122" t="str">
        <f t="shared" si="327"/>
        <v/>
      </c>
      <c r="GC44" s="122" t="str">
        <f t="shared" si="328"/>
        <v/>
      </c>
      <c r="GD44" s="122" t="str">
        <f t="shared" si="329"/>
        <v/>
      </c>
      <c r="GE44" s="122" t="str">
        <f t="shared" si="330"/>
        <v/>
      </c>
      <c r="GF44" s="122" t="str">
        <f t="shared" si="331"/>
        <v/>
      </c>
      <c r="GG44" s="122" t="str">
        <f t="shared" si="332"/>
        <v/>
      </c>
      <c r="GH44" s="122">
        <f t="shared" si="333"/>
        <v>27.98</v>
      </c>
      <c r="GI44" s="124">
        <f t="shared" si="651"/>
        <v>329493.94569999998</v>
      </c>
      <c r="GJ44" s="124" t="str">
        <f t="shared" si="652"/>
        <v/>
      </c>
      <c r="GK44" s="124" t="str">
        <f t="shared" si="653"/>
        <v/>
      </c>
      <c r="GL44" s="124" t="str">
        <f t="shared" si="654"/>
        <v/>
      </c>
      <c r="GM44" s="125" t="str">
        <f t="shared" si="334"/>
        <v/>
      </c>
      <c r="GN44" s="125" t="str">
        <f t="shared" si="335"/>
        <v/>
      </c>
      <c r="GO44" s="125" t="str">
        <f t="shared" si="336"/>
        <v/>
      </c>
      <c r="GP44" s="125" t="str">
        <f t="shared" si="337"/>
        <v/>
      </c>
      <c r="GQ44" s="125" t="str">
        <f t="shared" si="338"/>
        <v/>
      </c>
      <c r="GR44" s="125" t="str">
        <f t="shared" si="339"/>
        <v/>
      </c>
      <c r="GS44" s="125" t="str">
        <f t="shared" si="340"/>
        <v/>
      </c>
      <c r="GT44" s="125" t="str">
        <f t="shared" si="341"/>
        <v/>
      </c>
      <c r="GU44" s="125" t="str">
        <f t="shared" si="342"/>
        <v/>
      </c>
      <c r="GV44" s="125" t="str">
        <f t="shared" si="343"/>
        <v/>
      </c>
      <c r="GW44" s="125">
        <f t="shared" si="344"/>
        <v>329493.94569999998</v>
      </c>
      <c r="GX44" s="145"/>
      <c r="GY44" s="145"/>
      <c r="GZ44" s="145"/>
      <c r="HA44" s="145"/>
      <c r="HB44" s="145"/>
      <c r="HC44" s="145"/>
      <c r="HD44" s="145">
        <v>1</v>
      </c>
      <c r="HF44" s="37"/>
      <c r="HG44" s="37"/>
      <c r="HH44" s="37"/>
      <c r="HI44" s="37"/>
    </row>
    <row r="45" spans="1:217" x14ac:dyDescent="0.2">
      <c r="A45" s="287" t="s">
        <v>124</v>
      </c>
      <c r="B45" s="288" t="s">
        <v>256</v>
      </c>
      <c r="C45" s="369">
        <v>1401</v>
      </c>
      <c r="D45" s="167">
        <f t="shared" si="133"/>
        <v>280.2</v>
      </c>
      <c r="E45" s="167">
        <f t="shared" si="134"/>
        <v>350.25</v>
      </c>
      <c r="F45" s="167">
        <f t="shared" si="135"/>
        <v>525.375</v>
      </c>
      <c r="G45" s="167">
        <f t="shared" si="136"/>
        <v>280.2</v>
      </c>
      <c r="H45" s="167">
        <f t="shared" si="137"/>
        <v>350.25</v>
      </c>
      <c r="I45" s="167">
        <f t="shared" si="138"/>
        <v>350.25</v>
      </c>
      <c r="J45" s="167">
        <f t="shared" si="139"/>
        <v>350.25</v>
      </c>
      <c r="K45" s="167">
        <f t="shared" si="140"/>
        <v>525.375</v>
      </c>
      <c r="L45" s="167">
        <f t="shared" si="141"/>
        <v>280.2</v>
      </c>
      <c r="M45" s="167">
        <f t="shared" si="142"/>
        <v>350.25</v>
      </c>
      <c r="N45" s="147">
        <f t="shared" si="143"/>
        <v>630.45000000000005</v>
      </c>
      <c r="O45" s="94">
        <f t="shared" si="144"/>
        <v>700.5</v>
      </c>
      <c r="P45" s="94">
        <f t="shared" si="145"/>
        <v>2101.5</v>
      </c>
      <c r="Q45" s="94">
        <f t="shared" si="146"/>
        <v>2802</v>
      </c>
      <c r="R45" s="94">
        <f t="shared" si="147"/>
        <v>4203</v>
      </c>
      <c r="S45" s="94">
        <f t="shared" si="148"/>
        <v>5604</v>
      </c>
      <c r="T45" s="94">
        <f t="shared" si="149"/>
        <v>7005</v>
      </c>
      <c r="U45" s="94">
        <f t="shared" si="150"/>
        <v>8406</v>
      </c>
      <c r="V45" s="200">
        <v>155</v>
      </c>
      <c r="W45" s="93">
        <f>V45*0.2</f>
        <v>31</v>
      </c>
      <c r="X45" s="93">
        <f>V45*0.25</f>
        <v>38.75</v>
      </c>
      <c r="Y45" s="147"/>
      <c r="Z45" s="94">
        <f t="shared" ref="Z45" si="1014">V45*0.5</f>
        <v>77.5</v>
      </c>
      <c r="AA45" s="94">
        <f>V45*1.5</f>
        <v>232.5</v>
      </c>
      <c r="AB45" s="94">
        <f>V45*2</f>
        <v>310</v>
      </c>
      <c r="AC45" s="94">
        <f>V45*3</f>
        <v>465</v>
      </c>
      <c r="AD45" s="94">
        <f>V45*4</f>
        <v>620</v>
      </c>
      <c r="AE45" s="94">
        <f>V45*5</f>
        <v>775</v>
      </c>
      <c r="AF45" s="94">
        <f>V45*6</f>
        <v>930</v>
      </c>
      <c r="AG45" s="200">
        <v>196</v>
      </c>
      <c r="AH45" s="93">
        <f>AG45*0.2</f>
        <v>39.200000000000003</v>
      </c>
      <c r="AI45" s="93">
        <f>AG45*0.25</f>
        <v>49</v>
      </c>
      <c r="AJ45" s="147"/>
      <c r="AK45" s="94">
        <f t="shared" ref="AK45" si="1015">AG45*0.5</f>
        <v>98</v>
      </c>
      <c r="AL45" s="94">
        <f>AG45*1.5</f>
        <v>294</v>
      </c>
      <c r="AM45" s="94">
        <f>AG45*2</f>
        <v>392</v>
      </c>
      <c r="AN45" s="94">
        <f>AG45*3</f>
        <v>588</v>
      </c>
      <c r="AO45" s="94">
        <f>AG45*4</f>
        <v>784</v>
      </c>
      <c r="AP45" s="94">
        <f>AG45*5</f>
        <v>980</v>
      </c>
      <c r="AQ45" s="94">
        <f>AG45*6</f>
        <v>1176</v>
      </c>
      <c r="AR45" s="200">
        <v>166</v>
      </c>
      <c r="AS45" s="93">
        <f>AR45*0.2</f>
        <v>33.200000000000003</v>
      </c>
      <c r="AT45" s="93">
        <f>AR45*0.25</f>
        <v>41.5</v>
      </c>
      <c r="AU45" s="147"/>
      <c r="AV45" s="94">
        <f t="shared" ref="AV45" si="1016">AR45*0.5</f>
        <v>83</v>
      </c>
      <c r="AW45" s="94">
        <f>AR45*1.5</f>
        <v>249</v>
      </c>
      <c r="AX45" s="94">
        <f>AR45*2</f>
        <v>332</v>
      </c>
      <c r="AY45" s="94">
        <f>AR45*3</f>
        <v>498</v>
      </c>
      <c r="AZ45" s="94">
        <f>AR45*4</f>
        <v>664</v>
      </c>
      <c r="BA45" s="94">
        <f>AR45*5</f>
        <v>830</v>
      </c>
      <c r="BB45" s="94">
        <f>AR45*6</f>
        <v>996</v>
      </c>
      <c r="BC45" s="147">
        <f t="shared" si="719"/>
        <v>1556</v>
      </c>
      <c r="BD45" s="147">
        <f t="shared" si="720"/>
        <v>311.2</v>
      </c>
      <c r="BE45" s="147">
        <f t="shared" si="721"/>
        <v>389</v>
      </c>
      <c r="BF45" s="147">
        <f t="shared" si="722"/>
        <v>630.45000000000005</v>
      </c>
      <c r="BG45" s="147">
        <f t="shared" si="723"/>
        <v>778</v>
      </c>
      <c r="BH45" s="147">
        <f t="shared" si="724"/>
        <v>2334</v>
      </c>
      <c r="BI45" s="147">
        <f t="shared" si="725"/>
        <v>3112</v>
      </c>
      <c r="BJ45" s="147">
        <f t="shared" si="726"/>
        <v>4668</v>
      </c>
      <c r="BK45" s="147">
        <f t="shared" si="727"/>
        <v>6224</v>
      </c>
      <c r="BL45" s="147">
        <f t="shared" si="728"/>
        <v>7780</v>
      </c>
      <c r="BM45" s="147">
        <f t="shared" si="729"/>
        <v>9336</v>
      </c>
      <c r="BN45" s="147">
        <f t="shared" si="730"/>
        <v>1597</v>
      </c>
      <c r="BO45" s="147">
        <f t="shared" si="731"/>
        <v>319.39999999999998</v>
      </c>
      <c r="BP45" s="147">
        <f t="shared" si="732"/>
        <v>399.25</v>
      </c>
      <c r="BQ45" s="147">
        <f t="shared" si="733"/>
        <v>630.45000000000005</v>
      </c>
      <c r="BR45" s="147">
        <f t="shared" si="734"/>
        <v>798.5</v>
      </c>
      <c r="BS45" s="147">
        <f t="shared" si="735"/>
        <v>2395.5</v>
      </c>
      <c r="BT45" s="147">
        <f t="shared" si="736"/>
        <v>3194</v>
      </c>
      <c r="BU45" s="147">
        <f t="shared" si="737"/>
        <v>4791</v>
      </c>
      <c r="BV45" s="147">
        <f t="shared" si="738"/>
        <v>6388</v>
      </c>
      <c r="BW45" s="147">
        <f t="shared" si="739"/>
        <v>7985</v>
      </c>
      <c r="BX45" s="147">
        <f t="shared" si="740"/>
        <v>9582</v>
      </c>
      <c r="BY45" s="147">
        <f t="shared" si="741"/>
        <v>1567</v>
      </c>
      <c r="BZ45" s="147">
        <f t="shared" si="742"/>
        <v>313.39999999999998</v>
      </c>
      <c r="CA45" s="147">
        <f t="shared" si="743"/>
        <v>391.75</v>
      </c>
      <c r="CB45" s="147">
        <f t="shared" si="744"/>
        <v>630.45000000000005</v>
      </c>
      <c r="CC45" s="147">
        <f t="shared" si="745"/>
        <v>783.5</v>
      </c>
      <c r="CD45" s="147">
        <f t="shared" si="746"/>
        <v>2350.5</v>
      </c>
      <c r="CE45" s="147">
        <f t="shared" si="747"/>
        <v>3134</v>
      </c>
      <c r="CF45" s="147">
        <f t="shared" si="748"/>
        <v>4701</v>
      </c>
      <c r="CG45" s="147">
        <f t="shared" si="749"/>
        <v>6268</v>
      </c>
      <c r="CH45" s="147">
        <f t="shared" si="750"/>
        <v>7835</v>
      </c>
      <c r="CI45" s="147">
        <f t="shared" si="751"/>
        <v>9402</v>
      </c>
      <c r="CJ45" s="147">
        <f t="shared" si="752"/>
        <v>351</v>
      </c>
      <c r="CK45" s="147">
        <f t="shared" si="753"/>
        <v>70.2</v>
      </c>
      <c r="CL45" s="147">
        <f t="shared" si="754"/>
        <v>87.75</v>
      </c>
      <c r="CM45" s="147">
        <f t="shared" si="755"/>
        <v>0</v>
      </c>
      <c r="CN45" s="147">
        <f t="shared" si="756"/>
        <v>175.5</v>
      </c>
      <c r="CO45" s="147">
        <f t="shared" si="757"/>
        <v>526.5</v>
      </c>
      <c r="CP45" s="147">
        <f t="shared" si="758"/>
        <v>702</v>
      </c>
      <c r="CQ45" s="147">
        <f t="shared" si="759"/>
        <v>1053</v>
      </c>
      <c r="CR45" s="147">
        <f t="shared" si="760"/>
        <v>1404</v>
      </c>
      <c r="CS45" s="147">
        <f t="shared" si="761"/>
        <v>1755</v>
      </c>
      <c r="CT45" s="147">
        <f t="shared" si="762"/>
        <v>2106</v>
      </c>
      <c r="CU45" s="147">
        <f t="shared" si="763"/>
        <v>321</v>
      </c>
      <c r="CV45" s="147">
        <f t="shared" si="764"/>
        <v>64.2</v>
      </c>
      <c r="CW45" s="147">
        <f t="shared" si="765"/>
        <v>80.25</v>
      </c>
      <c r="CX45" s="147">
        <f t="shared" si="766"/>
        <v>0</v>
      </c>
      <c r="CY45" s="147">
        <f t="shared" si="767"/>
        <v>160.5</v>
      </c>
      <c r="CZ45" s="147">
        <f t="shared" si="768"/>
        <v>481.5</v>
      </c>
      <c r="DA45" s="147">
        <f t="shared" si="769"/>
        <v>642</v>
      </c>
      <c r="DB45" s="147">
        <f t="shared" si="770"/>
        <v>963</v>
      </c>
      <c r="DC45" s="147">
        <f t="shared" si="771"/>
        <v>1284</v>
      </c>
      <c r="DD45" s="147">
        <f t="shared" si="772"/>
        <v>1605</v>
      </c>
      <c r="DE45" s="147">
        <f t="shared" si="773"/>
        <v>1926</v>
      </c>
      <c r="DF45" s="147">
        <f t="shared" si="774"/>
        <v>362</v>
      </c>
      <c r="DG45" s="147">
        <f t="shared" si="775"/>
        <v>72.400000000000006</v>
      </c>
      <c r="DH45" s="147">
        <f t="shared" si="776"/>
        <v>90.5</v>
      </c>
      <c r="DI45" s="147">
        <f t="shared" si="777"/>
        <v>0</v>
      </c>
      <c r="DJ45" s="147">
        <f t="shared" si="778"/>
        <v>181</v>
      </c>
      <c r="DK45" s="147">
        <f t="shared" si="779"/>
        <v>543</v>
      </c>
      <c r="DL45" s="147">
        <f t="shared" si="780"/>
        <v>724</v>
      </c>
      <c r="DM45" s="147">
        <f t="shared" si="781"/>
        <v>1086</v>
      </c>
      <c r="DN45" s="147">
        <f t="shared" si="782"/>
        <v>1448</v>
      </c>
      <c r="DO45" s="147">
        <f t="shared" si="783"/>
        <v>1810</v>
      </c>
      <c r="DP45" s="147">
        <f t="shared" si="784"/>
        <v>2172</v>
      </c>
      <c r="DQ45" s="147">
        <f t="shared" si="785"/>
        <v>1763</v>
      </c>
      <c r="DR45" s="147">
        <f t="shared" si="786"/>
        <v>352.59999999999997</v>
      </c>
      <c r="DS45" s="147">
        <f t="shared" si="787"/>
        <v>440.75</v>
      </c>
      <c r="DT45" s="147">
        <f t="shared" si="788"/>
        <v>630.45000000000005</v>
      </c>
      <c r="DU45" s="147">
        <f t="shared" si="789"/>
        <v>881.5</v>
      </c>
      <c r="DV45" s="147">
        <f t="shared" si="790"/>
        <v>2644.5</v>
      </c>
      <c r="DW45" s="147">
        <f t="shared" si="791"/>
        <v>3526</v>
      </c>
      <c r="DX45" s="147">
        <f t="shared" si="792"/>
        <v>5289</v>
      </c>
      <c r="DY45" s="147">
        <f t="shared" si="793"/>
        <v>7052</v>
      </c>
      <c r="DZ45" s="147">
        <f t="shared" si="794"/>
        <v>8815</v>
      </c>
      <c r="EA45" s="147">
        <f t="shared" si="795"/>
        <v>10578</v>
      </c>
      <c r="EB45" s="147">
        <f t="shared" si="796"/>
        <v>1752</v>
      </c>
      <c r="EC45" s="147">
        <f t="shared" si="797"/>
        <v>350.4</v>
      </c>
      <c r="ED45" s="147">
        <f t="shared" si="798"/>
        <v>438</v>
      </c>
      <c r="EE45" s="147">
        <f t="shared" si="799"/>
        <v>630.45000000000005</v>
      </c>
      <c r="EF45" s="147">
        <f t="shared" si="800"/>
        <v>876</v>
      </c>
      <c r="EG45" s="147">
        <f t="shared" si="801"/>
        <v>2628</v>
      </c>
      <c r="EH45" s="147">
        <f t="shared" si="802"/>
        <v>3504</v>
      </c>
      <c r="EI45" s="147">
        <f t="shared" si="803"/>
        <v>5256</v>
      </c>
      <c r="EJ45" s="147">
        <f t="shared" si="804"/>
        <v>7008</v>
      </c>
      <c r="EK45" s="147">
        <f t="shared" si="805"/>
        <v>8760</v>
      </c>
      <c r="EL45" s="147">
        <f t="shared" si="806"/>
        <v>10512</v>
      </c>
      <c r="EM45" s="147">
        <f t="shared" si="807"/>
        <v>1722</v>
      </c>
      <c r="EN45" s="147">
        <f t="shared" si="808"/>
        <v>344.4</v>
      </c>
      <c r="EO45" s="147">
        <f t="shared" si="809"/>
        <v>430.5</v>
      </c>
      <c r="EP45" s="147">
        <f t="shared" si="810"/>
        <v>630.45000000000005</v>
      </c>
      <c r="EQ45" s="147">
        <f t="shared" si="811"/>
        <v>861</v>
      </c>
      <c r="ER45" s="147">
        <f t="shared" si="812"/>
        <v>2583</v>
      </c>
      <c r="ES45" s="147">
        <f t="shared" si="813"/>
        <v>3444</v>
      </c>
      <c r="ET45" s="147">
        <f t="shared" si="814"/>
        <v>5166</v>
      </c>
      <c r="EU45" s="147">
        <f t="shared" si="815"/>
        <v>6888</v>
      </c>
      <c r="EV45" s="147">
        <f t="shared" si="816"/>
        <v>8610</v>
      </c>
      <c r="EW45" s="147">
        <f t="shared" si="817"/>
        <v>10332</v>
      </c>
      <c r="EX45" s="147">
        <f t="shared" si="818"/>
        <v>517</v>
      </c>
      <c r="EY45" s="147">
        <f t="shared" si="819"/>
        <v>103.4</v>
      </c>
      <c r="EZ45" s="147">
        <f t="shared" si="820"/>
        <v>129.25</v>
      </c>
      <c r="FA45" s="147">
        <f t="shared" si="821"/>
        <v>0</v>
      </c>
      <c r="FB45" s="147">
        <f t="shared" si="822"/>
        <v>258.5</v>
      </c>
      <c r="FC45" s="147">
        <f t="shared" si="823"/>
        <v>775.5</v>
      </c>
      <c r="FD45" s="147">
        <f t="shared" si="824"/>
        <v>1034</v>
      </c>
      <c r="FE45" s="147">
        <f t="shared" si="825"/>
        <v>1551</v>
      </c>
      <c r="FF45" s="147">
        <f t="shared" si="826"/>
        <v>2068</v>
      </c>
      <c r="FG45" s="147">
        <f t="shared" si="827"/>
        <v>2585</v>
      </c>
      <c r="FH45" s="147">
        <f t="shared" si="828"/>
        <v>3102</v>
      </c>
      <c r="FI45" s="147">
        <f t="shared" si="829"/>
        <v>1918</v>
      </c>
      <c r="FJ45" s="147">
        <f t="shared" si="830"/>
        <v>383.59999999999997</v>
      </c>
      <c r="FK45" s="147">
        <f t="shared" si="831"/>
        <v>479.5</v>
      </c>
      <c r="FL45" s="147">
        <f t="shared" si="832"/>
        <v>630.45000000000005</v>
      </c>
      <c r="FM45" s="147">
        <f t="shared" si="833"/>
        <v>959</v>
      </c>
      <c r="FN45" s="147">
        <f t="shared" si="834"/>
        <v>2877</v>
      </c>
      <c r="FO45" s="147">
        <f t="shared" si="835"/>
        <v>3836</v>
      </c>
      <c r="FP45" s="147">
        <f t="shared" si="836"/>
        <v>5754</v>
      </c>
      <c r="FQ45" s="147">
        <f t="shared" si="837"/>
        <v>7672</v>
      </c>
      <c r="FR45" s="147">
        <f t="shared" si="838"/>
        <v>9590</v>
      </c>
      <c r="FS45" s="147">
        <f t="shared" si="839"/>
        <v>11508</v>
      </c>
      <c r="FT45" s="122">
        <f t="shared" si="647"/>
        <v>28.31</v>
      </c>
      <c r="FU45" s="122" t="str">
        <f t="shared" si="648"/>
        <v/>
      </c>
      <c r="FV45" s="122" t="str">
        <f t="shared" si="649"/>
        <v/>
      </c>
      <c r="FW45" s="122" t="str">
        <f t="shared" si="650"/>
        <v/>
      </c>
      <c r="FX45" s="122" t="str">
        <f>IF(ISERROR(FT45+FU45),"",FT45+FU45)</f>
        <v/>
      </c>
      <c r="FY45" s="122" t="str">
        <f>IF(ISERROR(FT45+FV45),"",FT45+FV45)</f>
        <v/>
      </c>
      <c r="FZ45" s="122" t="str">
        <f>IF(ISERROR(FT45+FW45),"",FT45+FW45)</f>
        <v/>
      </c>
      <c r="GA45" s="122" t="str">
        <f>IF(ISERROR(FU45+FV45),"",FU45+FV45)</f>
        <v/>
      </c>
      <c r="GB45" s="122" t="str">
        <f>IF(ISERROR(FU45+FW45),"",FU45+FW45)</f>
        <v/>
      </c>
      <c r="GC45" s="122" t="str">
        <f>IF(ISERROR(FV45+FW45),"",FV45+FW45)</f>
        <v/>
      </c>
      <c r="GD45" s="122" t="str">
        <f>IF(ISERROR(FT45+FV45+FW45),"",FT45+FV45+FW45)</f>
        <v/>
      </c>
      <c r="GE45" s="122" t="str">
        <f>IF(ISERROR(FT45+FV45+FU45),"",FT45+FV45+FU45)</f>
        <v/>
      </c>
      <c r="GF45" s="122" t="str">
        <f>IF(ISERROR(FT45+FU45+FW45),"",FT45+FU45+FW45)</f>
        <v/>
      </c>
      <c r="GG45" s="122" t="str">
        <f>IF(ISERROR(FV45+FW45+FU45),"",FV45+FW45+FU45)</f>
        <v/>
      </c>
      <c r="GH45" s="122">
        <f>SUM(FT45:FW45)</f>
        <v>28.31</v>
      </c>
      <c r="GI45" s="124">
        <f t="shared" si="651"/>
        <v>218746.96790000002</v>
      </c>
      <c r="GJ45" s="124" t="str">
        <f t="shared" si="652"/>
        <v/>
      </c>
      <c r="GK45" s="124" t="str">
        <f t="shared" si="653"/>
        <v/>
      </c>
      <c r="GL45" s="124" t="str">
        <f t="shared" si="654"/>
        <v/>
      </c>
      <c r="GM45" s="125" t="str">
        <f>IF(ISERROR(GI45+GJ45),"",GI45+GJ45)</f>
        <v/>
      </c>
      <c r="GN45" s="125" t="str">
        <f>IF(ISERROR(GI45+GK45),"",GI45+GK45)</f>
        <v/>
      </c>
      <c r="GO45" s="125" t="str">
        <f>IF(ISERROR(GI45+GL45),"",GI45+GL45)</f>
        <v/>
      </c>
      <c r="GP45" s="125" t="str">
        <f>IF(ISERROR(GJ45+GK45),"",GJ45+GK45)</f>
        <v/>
      </c>
      <c r="GQ45" s="125" t="str">
        <f>IF(ISERROR(GJ45+GL45),"",GJ45+GL45)</f>
        <v/>
      </c>
      <c r="GR45" s="125" t="str">
        <f>IF(ISERROR(GK45+GL45),"",GK45+GL45)</f>
        <v/>
      </c>
      <c r="GS45" s="125" t="str">
        <f>IF(ISERROR(GI45+GK45+GL45),"",GI45+GK45+GL45)</f>
        <v/>
      </c>
      <c r="GT45" s="125" t="str">
        <f>IF(ISERROR(GI45+GK45+GJ45),"",GI45+GK45+GJ45)</f>
        <v/>
      </c>
      <c r="GU45" s="125" t="str">
        <f>IF(ISERROR(GI45+GJ45+GL45),"",GI45+GJ45+GL45)</f>
        <v/>
      </c>
      <c r="GV45" s="125" t="str">
        <f>IF(ISERROR(GK45+GL45+GJ45),"",GK45+GL45+GJ45)</f>
        <v/>
      </c>
      <c r="GW45" s="125">
        <f>SUM(GI45:GL45)</f>
        <v>218746.96790000002</v>
      </c>
      <c r="GX45" s="145"/>
      <c r="GY45" s="145"/>
      <c r="GZ45" s="145"/>
      <c r="HA45" s="145"/>
      <c r="HB45" s="145"/>
      <c r="HC45" s="145"/>
      <c r="HD45" s="145">
        <v>1</v>
      </c>
      <c r="HF45" s="37"/>
      <c r="HG45" s="37"/>
      <c r="HH45" s="37"/>
      <c r="HI45" s="37"/>
    </row>
    <row r="46" spans="1:217" x14ac:dyDescent="0.2">
      <c r="A46" s="287" t="s">
        <v>127</v>
      </c>
      <c r="B46" s="288" t="s">
        <v>128</v>
      </c>
      <c r="C46" s="369">
        <v>850</v>
      </c>
      <c r="D46" s="167">
        <f t="shared" si="133"/>
        <v>170</v>
      </c>
      <c r="E46" s="167">
        <f t="shared" si="134"/>
        <v>212.5</v>
      </c>
      <c r="F46" s="167">
        <f t="shared" si="135"/>
        <v>318.75</v>
      </c>
      <c r="G46" s="167">
        <f t="shared" si="136"/>
        <v>170</v>
      </c>
      <c r="H46" s="167">
        <f t="shared" si="137"/>
        <v>212.5</v>
      </c>
      <c r="I46" s="167">
        <f t="shared" si="138"/>
        <v>212.5</v>
      </c>
      <c r="J46" s="167">
        <f t="shared" si="139"/>
        <v>212.5</v>
      </c>
      <c r="K46" s="167">
        <f t="shared" si="140"/>
        <v>318.75</v>
      </c>
      <c r="L46" s="167">
        <f t="shared" si="141"/>
        <v>170</v>
      </c>
      <c r="M46" s="167">
        <f t="shared" si="142"/>
        <v>212.5</v>
      </c>
      <c r="N46" s="147">
        <f t="shared" si="143"/>
        <v>382.5</v>
      </c>
      <c r="O46" s="94">
        <f>C46*0.75</f>
        <v>637.5</v>
      </c>
      <c r="P46" s="94">
        <f t="shared" si="145"/>
        <v>1275</v>
      </c>
      <c r="Q46" s="94">
        <f t="shared" si="146"/>
        <v>1700</v>
      </c>
      <c r="R46" s="94">
        <f t="shared" si="147"/>
        <v>2550</v>
      </c>
      <c r="S46" s="94">
        <f t="shared" si="148"/>
        <v>3400</v>
      </c>
      <c r="T46" s="94">
        <f t="shared" si="149"/>
        <v>4250</v>
      </c>
      <c r="U46" s="94">
        <f t="shared" si="150"/>
        <v>5100</v>
      </c>
      <c r="V46" s="200">
        <v>151</v>
      </c>
      <c r="W46" s="93">
        <f t="shared" si="297"/>
        <v>30.200000000000003</v>
      </c>
      <c r="X46" s="93">
        <f t="shared" si="298"/>
        <v>37.75</v>
      </c>
      <c r="Y46" s="147"/>
      <c r="Z46" s="94">
        <f t="shared" si="299"/>
        <v>75.5</v>
      </c>
      <c r="AA46" s="94">
        <f t="shared" si="300"/>
        <v>226.5</v>
      </c>
      <c r="AB46" s="94">
        <f t="shared" si="301"/>
        <v>302</v>
      </c>
      <c r="AC46" s="94">
        <f t="shared" si="302"/>
        <v>453</v>
      </c>
      <c r="AD46" s="94">
        <f t="shared" si="303"/>
        <v>604</v>
      </c>
      <c r="AE46" s="94">
        <f t="shared" si="304"/>
        <v>755</v>
      </c>
      <c r="AF46" s="94">
        <f t="shared" si="305"/>
        <v>906</v>
      </c>
      <c r="AG46" s="200">
        <v>155</v>
      </c>
      <c r="AH46" s="93">
        <f t="shared" si="306"/>
        <v>31</v>
      </c>
      <c r="AI46" s="93">
        <f t="shared" si="307"/>
        <v>38.75</v>
      </c>
      <c r="AJ46" s="147"/>
      <c r="AK46" s="94">
        <f t="shared" si="308"/>
        <v>77.5</v>
      </c>
      <c r="AL46" s="94">
        <f t="shared" si="3"/>
        <v>232.5</v>
      </c>
      <c r="AM46" s="94">
        <f t="shared" si="4"/>
        <v>310</v>
      </c>
      <c r="AN46" s="94">
        <f t="shared" si="5"/>
        <v>465</v>
      </c>
      <c r="AO46" s="94">
        <f t="shared" si="6"/>
        <v>620</v>
      </c>
      <c r="AP46" s="94">
        <f t="shared" si="7"/>
        <v>775</v>
      </c>
      <c r="AQ46" s="94">
        <f t="shared" si="8"/>
        <v>930</v>
      </c>
      <c r="AR46" s="200">
        <v>129</v>
      </c>
      <c r="AS46" s="93">
        <f t="shared" si="309"/>
        <v>25.8</v>
      </c>
      <c r="AT46" s="93">
        <f t="shared" si="310"/>
        <v>32.25</v>
      </c>
      <c r="AU46" s="147"/>
      <c r="AV46" s="94">
        <f t="shared" si="311"/>
        <v>64.5</v>
      </c>
      <c r="AW46" s="94">
        <f t="shared" si="10"/>
        <v>193.5</v>
      </c>
      <c r="AX46" s="94">
        <f t="shared" si="11"/>
        <v>258</v>
      </c>
      <c r="AY46" s="94">
        <f t="shared" si="12"/>
        <v>387</v>
      </c>
      <c r="AZ46" s="94">
        <f t="shared" si="13"/>
        <v>516</v>
      </c>
      <c r="BA46" s="94">
        <f t="shared" si="14"/>
        <v>645</v>
      </c>
      <c r="BB46" s="94">
        <f t="shared" si="15"/>
        <v>774</v>
      </c>
      <c r="BC46" s="147">
        <f t="shared" si="719"/>
        <v>1001</v>
      </c>
      <c r="BD46" s="147">
        <f t="shared" si="720"/>
        <v>200.2</v>
      </c>
      <c r="BE46" s="147">
        <f t="shared" si="721"/>
        <v>250.25</v>
      </c>
      <c r="BF46" s="147">
        <f t="shared" si="722"/>
        <v>382.5</v>
      </c>
      <c r="BG46" s="147">
        <f t="shared" si="723"/>
        <v>713</v>
      </c>
      <c r="BH46" s="147">
        <f t="shared" si="724"/>
        <v>1501.5</v>
      </c>
      <c r="BI46" s="147">
        <f t="shared" si="725"/>
        <v>2002</v>
      </c>
      <c r="BJ46" s="147">
        <f t="shared" si="726"/>
        <v>3003</v>
      </c>
      <c r="BK46" s="147">
        <f t="shared" si="727"/>
        <v>4004</v>
      </c>
      <c r="BL46" s="147">
        <f t="shared" si="728"/>
        <v>5005</v>
      </c>
      <c r="BM46" s="147">
        <f t="shared" si="729"/>
        <v>6006</v>
      </c>
      <c r="BN46" s="147">
        <f t="shared" si="730"/>
        <v>1005</v>
      </c>
      <c r="BO46" s="147">
        <f t="shared" si="731"/>
        <v>201</v>
      </c>
      <c r="BP46" s="147">
        <f t="shared" si="732"/>
        <v>251.25</v>
      </c>
      <c r="BQ46" s="147">
        <f t="shared" si="733"/>
        <v>382.5</v>
      </c>
      <c r="BR46" s="147">
        <f t="shared" si="734"/>
        <v>715</v>
      </c>
      <c r="BS46" s="147">
        <f t="shared" si="735"/>
        <v>1507.5</v>
      </c>
      <c r="BT46" s="147">
        <f t="shared" si="736"/>
        <v>2010</v>
      </c>
      <c r="BU46" s="147">
        <f t="shared" si="737"/>
        <v>3015</v>
      </c>
      <c r="BV46" s="147">
        <f t="shared" si="738"/>
        <v>4020</v>
      </c>
      <c r="BW46" s="147">
        <f t="shared" si="739"/>
        <v>5025</v>
      </c>
      <c r="BX46" s="147">
        <f t="shared" si="740"/>
        <v>6030</v>
      </c>
      <c r="BY46" s="147">
        <f t="shared" si="741"/>
        <v>979</v>
      </c>
      <c r="BZ46" s="147">
        <f t="shared" si="742"/>
        <v>195.8</v>
      </c>
      <c r="CA46" s="147">
        <f t="shared" si="743"/>
        <v>244.75</v>
      </c>
      <c r="CB46" s="147">
        <f t="shared" si="744"/>
        <v>382.5</v>
      </c>
      <c r="CC46" s="147">
        <f t="shared" si="745"/>
        <v>702</v>
      </c>
      <c r="CD46" s="147">
        <f t="shared" si="746"/>
        <v>1468.5</v>
      </c>
      <c r="CE46" s="147">
        <f t="shared" si="747"/>
        <v>1958</v>
      </c>
      <c r="CF46" s="147">
        <f t="shared" si="748"/>
        <v>2937</v>
      </c>
      <c r="CG46" s="147">
        <f t="shared" si="749"/>
        <v>3916</v>
      </c>
      <c r="CH46" s="147">
        <f t="shared" si="750"/>
        <v>4895</v>
      </c>
      <c r="CI46" s="147">
        <f t="shared" si="751"/>
        <v>5874</v>
      </c>
      <c r="CJ46" s="147">
        <f t="shared" si="752"/>
        <v>306</v>
      </c>
      <c r="CK46" s="147">
        <f t="shared" si="753"/>
        <v>61.2</v>
      </c>
      <c r="CL46" s="147">
        <f t="shared" si="754"/>
        <v>76.5</v>
      </c>
      <c r="CM46" s="147">
        <f t="shared" si="755"/>
        <v>0</v>
      </c>
      <c r="CN46" s="147">
        <f t="shared" si="756"/>
        <v>153</v>
      </c>
      <c r="CO46" s="147">
        <f t="shared" si="757"/>
        <v>459</v>
      </c>
      <c r="CP46" s="147">
        <f t="shared" si="758"/>
        <v>612</v>
      </c>
      <c r="CQ46" s="147">
        <f t="shared" si="759"/>
        <v>918</v>
      </c>
      <c r="CR46" s="147">
        <f t="shared" si="760"/>
        <v>1224</v>
      </c>
      <c r="CS46" s="147">
        <f t="shared" si="761"/>
        <v>1530</v>
      </c>
      <c r="CT46" s="147">
        <f t="shared" si="762"/>
        <v>1836</v>
      </c>
      <c r="CU46" s="147">
        <f t="shared" si="763"/>
        <v>280</v>
      </c>
      <c r="CV46" s="147">
        <f t="shared" si="764"/>
        <v>56</v>
      </c>
      <c r="CW46" s="147">
        <f t="shared" si="765"/>
        <v>70</v>
      </c>
      <c r="CX46" s="147">
        <f t="shared" si="766"/>
        <v>0</v>
      </c>
      <c r="CY46" s="147">
        <f t="shared" si="767"/>
        <v>140</v>
      </c>
      <c r="CZ46" s="147">
        <f t="shared" si="768"/>
        <v>420</v>
      </c>
      <c r="DA46" s="147">
        <f t="shared" si="769"/>
        <v>560</v>
      </c>
      <c r="DB46" s="147">
        <f t="shared" si="770"/>
        <v>840</v>
      </c>
      <c r="DC46" s="147">
        <f t="shared" si="771"/>
        <v>1120</v>
      </c>
      <c r="DD46" s="147">
        <f t="shared" si="772"/>
        <v>1400</v>
      </c>
      <c r="DE46" s="147">
        <f t="shared" si="773"/>
        <v>1680</v>
      </c>
      <c r="DF46" s="147">
        <f t="shared" si="774"/>
        <v>284</v>
      </c>
      <c r="DG46" s="147">
        <f t="shared" si="775"/>
        <v>56.8</v>
      </c>
      <c r="DH46" s="147">
        <f t="shared" si="776"/>
        <v>71</v>
      </c>
      <c r="DI46" s="147">
        <f t="shared" si="777"/>
        <v>0</v>
      </c>
      <c r="DJ46" s="147">
        <f t="shared" si="778"/>
        <v>142</v>
      </c>
      <c r="DK46" s="147">
        <f t="shared" si="779"/>
        <v>426</v>
      </c>
      <c r="DL46" s="147">
        <f t="shared" si="780"/>
        <v>568</v>
      </c>
      <c r="DM46" s="147">
        <f t="shared" si="781"/>
        <v>852</v>
      </c>
      <c r="DN46" s="147">
        <f t="shared" si="782"/>
        <v>1136</v>
      </c>
      <c r="DO46" s="147">
        <f t="shared" si="783"/>
        <v>1420</v>
      </c>
      <c r="DP46" s="147">
        <f t="shared" si="784"/>
        <v>1704</v>
      </c>
      <c r="DQ46" s="147">
        <f t="shared" si="785"/>
        <v>1134</v>
      </c>
      <c r="DR46" s="147">
        <f t="shared" si="786"/>
        <v>226.8</v>
      </c>
      <c r="DS46" s="147">
        <f t="shared" si="787"/>
        <v>283.5</v>
      </c>
      <c r="DT46" s="147">
        <f t="shared" si="788"/>
        <v>382.5</v>
      </c>
      <c r="DU46" s="147">
        <f t="shared" si="789"/>
        <v>779.5</v>
      </c>
      <c r="DV46" s="147">
        <f t="shared" si="790"/>
        <v>1701</v>
      </c>
      <c r="DW46" s="147">
        <f t="shared" si="791"/>
        <v>2268</v>
      </c>
      <c r="DX46" s="147">
        <f t="shared" si="792"/>
        <v>3402</v>
      </c>
      <c r="DY46" s="147">
        <f t="shared" si="793"/>
        <v>4536</v>
      </c>
      <c r="DZ46" s="147">
        <f t="shared" si="794"/>
        <v>5670</v>
      </c>
      <c r="EA46" s="147">
        <f t="shared" si="795"/>
        <v>6804</v>
      </c>
      <c r="EB46" s="147">
        <f t="shared" si="796"/>
        <v>1156</v>
      </c>
      <c r="EC46" s="147">
        <f t="shared" si="797"/>
        <v>231.2</v>
      </c>
      <c r="ED46" s="147">
        <f t="shared" si="798"/>
        <v>289</v>
      </c>
      <c r="EE46" s="147">
        <f t="shared" si="799"/>
        <v>382.5</v>
      </c>
      <c r="EF46" s="147">
        <f t="shared" si="800"/>
        <v>790.5</v>
      </c>
      <c r="EG46" s="147">
        <f t="shared" si="801"/>
        <v>1734</v>
      </c>
      <c r="EH46" s="147">
        <f t="shared" si="802"/>
        <v>2312</v>
      </c>
      <c r="EI46" s="147">
        <f t="shared" si="803"/>
        <v>3468</v>
      </c>
      <c r="EJ46" s="147">
        <f t="shared" si="804"/>
        <v>4624</v>
      </c>
      <c r="EK46" s="147">
        <f t="shared" si="805"/>
        <v>5780</v>
      </c>
      <c r="EL46" s="147">
        <f t="shared" si="806"/>
        <v>6936</v>
      </c>
      <c r="EM46" s="147">
        <f t="shared" si="807"/>
        <v>1130</v>
      </c>
      <c r="EN46" s="147">
        <f t="shared" si="808"/>
        <v>226</v>
      </c>
      <c r="EO46" s="147">
        <f t="shared" si="809"/>
        <v>282.5</v>
      </c>
      <c r="EP46" s="147">
        <f t="shared" si="810"/>
        <v>382.5</v>
      </c>
      <c r="EQ46" s="147">
        <f t="shared" si="811"/>
        <v>777.5</v>
      </c>
      <c r="ER46" s="147">
        <f t="shared" si="812"/>
        <v>1695</v>
      </c>
      <c r="ES46" s="147">
        <f t="shared" si="813"/>
        <v>2260</v>
      </c>
      <c r="ET46" s="147">
        <f t="shared" si="814"/>
        <v>3390</v>
      </c>
      <c r="EU46" s="147">
        <f t="shared" si="815"/>
        <v>4520</v>
      </c>
      <c r="EV46" s="147">
        <f t="shared" si="816"/>
        <v>5650</v>
      </c>
      <c r="EW46" s="147">
        <f t="shared" si="817"/>
        <v>6780</v>
      </c>
      <c r="EX46" s="147">
        <f t="shared" si="818"/>
        <v>435</v>
      </c>
      <c r="EY46" s="147">
        <f t="shared" si="819"/>
        <v>87</v>
      </c>
      <c r="EZ46" s="147">
        <f t="shared" si="820"/>
        <v>108.75</v>
      </c>
      <c r="FA46" s="147">
        <f t="shared" si="821"/>
        <v>0</v>
      </c>
      <c r="FB46" s="147">
        <f t="shared" si="822"/>
        <v>217.5</v>
      </c>
      <c r="FC46" s="147">
        <f t="shared" si="823"/>
        <v>652.5</v>
      </c>
      <c r="FD46" s="147">
        <f t="shared" si="824"/>
        <v>870</v>
      </c>
      <c r="FE46" s="147">
        <f t="shared" si="825"/>
        <v>1305</v>
      </c>
      <c r="FF46" s="147">
        <f t="shared" si="826"/>
        <v>1740</v>
      </c>
      <c r="FG46" s="147">
        <f t="shared" si="827"/>
        <v>2175</v>
      </c>
      <c r="FH46" s="147">
        <f t="shared" si="828"/>
        <v>2610</v>
      </c>
      <c r="FI46" s="147">
        <f t="shared" si="829"/>
        <v>1285</v>
      </c>
      <c r="FJ46" s="147">
        <f t="shared" si="830"/>
        <v>257</v>
      </c>
      <c r="FK46" s="147">
        <f t="shared" si="831"/>
        <v>321.25</v>
      </c>
      <c r="FL46" s="147">
        <f t="shared" si="832"/>
        <v>382.5</v>
      </c>
      <c r="FM46" s="147">
        <f t="shared" si="833"/>
        <v>855</v>
      </c>
      <c r="FN46" s="147">
        <f t="shared" si="834"/>
        <v>1927.5</v>
      </c>
      <c r="FO46" s="147">
        <f t="shared" si="835"/>
        <v>2570</v>
      </c>
      <c r="FP46" s="147">
        <f t="shared" si="836"/>
        <v>3855</v>
      </c>
      <c r="FQ46" s="147">
        <f t="shared" si="837"/>
        <v>5140</v>
      </c>
      <c r="FR46" s="147">
        <f t="shared" si="838"/>
        <v>6425</v>
      </c>
      <c r="FS46" s="147">
        <f t="shared" si="839"/>
        <v>7710</v>
      </c>
      <c r="FT46" s="122">
        <f>IF(ISERROR(VLOOKUP($B46,ibope,3,FALSE)),"0",VLOOKUP($B46,ibope,3,FALSE))</f>
        <v>13.98</v>
      </c>
      <c r="FU46" s="122" t="str">
        <f t="shared" si="648"/>
        <v/>
      </c>
      <c r="FV46" s="122" t="str">
        <f t="shared" si="649"/>
        <v/>
      </c>
      <c r="FW46" s="122" t="str">
        <f t="shared" si="650"/>
        <v/>
      </c>
      <c r="FX46" s="122" t="str">
        <f t="shared" si="323"/>
        <v/>
      </c>
      <c r="FY46" s="122" t="str">
        <f t="shared" si="324"/>
        <v/>
      </c>
      <c r="FZ46" s="122" t="str">
        <f t="shared" si="325"/>
        <v/>
      </c>
      <c r="GA46" s="122" t="str">
        <f t="shared" si="326"/>
        <v/>
      </c>
      <c r="GB46" s="122" t="str">
        <f t="shared" si="327"/>
        <v/>
      </c>
      <c r="GC46" s="122" t="str">
        <f t="shared" si="328"/>
        <v/>
      </c>
      <c r="GD46" s="122" t="str">
        <f t="shared" si="329"/>
        <v/>
      </c>
      <c r="GE46" s="122" t="str">
        <f t="shared" si="330"/>
        <v/>
      </c>
      <c r="GF46" s="122" t="str">
        <f t="shared" si="331"/>
        <v/>
      </c>
      <c r="GG46" s="122" t="str">
        <f t="shared" si="332"/>
        <v/>
      </c>
      <c r="GH46" s="122">
        <f t="shared" si="333"/>
        <v>13.98</v>
      </c>
      <c r="GI46" s="124">
        <f t="shared" si="651"/>
        <v>218457.81129999997</v>
      </c>
      <c r="GJ46" s="124" t="str">
        <f t="shared" si="652"/>
        <v/>
      </c>
      <c r="GK46" s="124" t="str">
        <f t="shared" si="653"/>
        <v/>
      </c>
      <c r="GL46" s="124" t="str">
        <f t="shared" si="654"/>
        <v/>
      </c>
      <c r="GM46" s="125" t="str">
        <f t="shared" si="334"/>
        <v/>
      </c>
      <c r="GN46" s="125" t="str">
        <f t="shared" si="335"/>
        <v/>
      </c>
      <c r="GO46" s="125" t="str">
        <f t="shared" si="336"/>
        <v/>
      </c>
      <c r="GP46" s="125" t="str">
        <f t="shared" si="337"/>
        <v/>
      </c>
      <c r="GQ46" s="125" t="str">
        <f t="shared" si="338"/>
        <v/>
      </c>
      <c r="GR46" s="125" t="str">
        <f t="shared" si="339"/>
        <v/>
      </c>
      <c r="GS46" s="125" t="str">
        <f t="shared" si="340"/>
        <v/>
      </c>
      <c r="GT46" s="125" t="str">
        <f t="shared" si="341"/>
        <v/>
      </c>
      <c r="GU46" s="125" t="str">
        <f t="shared" si="342"/>
        <v/>
      </c>
      <c r="GV46" s="125" t="str">
        <f t="shared" si="343"/>
        <v/>
      </c>
      <c r="GW46" s="125">
        <f t="shared" si="344"/>
        <v>218457.81129999997</v>
      </c>
      <c r="GX46" s="145"/>
      <c r="GY46" s="145"/>
      <c r="GZ46" s="145"/>
      <c r="HA46" s="145"/>
      <c r="HB46" s="145"/>
      <c r="HC46" s="145"/>
      <c r="HD46" s="145">
        <v>1</v>
      </c>
      <c r="HF46" s="37"/>
      <c r="HG46" s="37"/>
      <c r="HH46" s="37"/>
      <c r="HI46" s="37"/>
    </row>
    <row r="47" spans="1:217" x14ac:dyDescent="0.2">
      <c r="A47" s="287" t="s">
        <v>270</v>
      </c>
      <c r="B47" s="291" t="s">
        <v>275</v>
      </c>
      <c r="C47" s="369">
        <v>560</v>
      </c>
      <c r="D47" s="167">
        <f t="shared" si="133"/>
        <v>112</v>
      </c>
      <c r="E47" s="167">
        <f t="shared" si="134"/>
        <v>140</v>
      </c>
      <c r="F47" s="167">
        <f t="shared" si="135"/>
        <v>210</v>
      </c>
      <c r="G47" s="167">
        <f t="shared" si="136"/>
        <v>112</v>
      </c>
      <c r="H47" s="167">
        <f t="shared" si="137"/>
        <v>140</v>
      </c>
      <c r="I47" s="167">
        <f t="shared" si="138"/>
        <v>140</v>
      </c>
      <c r="J47" s="167">
        <f t="shared" si="139"/>
        <v>140</v>
      </c>
      <c r="K47" s="167">
        <f t="shared" si="140"/>
        <v>210</v>
      </c>
      <c r="L47" s="167">
        <f t="shared" si="141"/>
        <v>112</v>
      </c>
      <c r="M47" s="167">
        <f t="shared" si="142"/>
        <v>140</v>
      </c>
      <c r="N47" s="147">
        <f t="shared" si="143"/>
        <v>252</v>
      </c>
      <c r="O47" s="94">
        <f t="shared" si="144"/>
        <v>280</v>
      </c>
      <c r="P47" s="94">
        <f t="shared" si="145"/>
        <v>840</v>
      </c>
      <c r="Q47" s="94">
        <f t="shared" si="146"/>
        <v>1120</v>
      </c>
      <c r="R47" s="94">
        <f t="shared" si="147"/>
        <v>1680</v>
      </c>
      <c r="S47" s="94">
        <f t="shared" si="148"/>
        <v>2240</v>
      </c>
      <c r="T47" s="94">
        <f t="shared" si="149"/>
        <v>2800</v>
      </c>
      <c r="U47" s="94">
        <f t="shared" si="150"/>
        <v>3360</v>
      </c>
      <c r="V47" s="200">
        <v>309</v>
      </c>
      <c r="W47" s="93">
        <f t="shared" si="297"/>
        <v>61.800000000000004</v>
      </c>
      <c r="X47" s="93">
        <f t="shared" si="298"/>
        <v>77.25</v>
      </c>
      <c r="Y47" s="147"/>
      <c r="Z47" s="94">
        <f t="shared" si="299"/>
        <v>154.5</v>
      </c>
      <c r="AA47" s="94">
        <f t="shared" si="300"/>
        <v>463.5</v>
      </c>
      <c r="AB47" s="94">
        <f t="shared" si="301"/>
        <v>618</v>
      </c>
      <c r="AC47" s="94">
        <f t="shared" si="302"/>
        <v>927</v>
      </c>
      <c r="AD47" s="94">
        <f t="shared" si="303"/>
        <v>1236</v>
      </c>
      <c r="AE47" s="94">
        <f t="shared" si="304"/>
        <v>1545</v>
      </c>
      <c r="AF47" s="94">
        <f t="shared" si="305"/>
        <v>1854</v>
      </c>
      <c r="AG47" s="200">
        <v>357</v>
      </c>
      <c r="AH47" s="93">
        <f t="shared" si="306"/>
        <v>71.400000000000006</v>
      </c>
      <c r="AI47" s="93">
        <f t="shared" si="307"/>
        <v>89.25</v>
      </c>
      <c r="AJ47" s="147"/>
      <c r="AK47" s="94">
        <f t="shared" si="308"/>
        <v>178.5</v>
      </c>
      <c r="AL47" s="94">
        <f t="shared" si="3"/>
        <v>535.5</v>
      </c>
      <c r="AM47" s="94">
        <f t="shared" si="4"/>
        <v>714</v>
      </c>
      <c r="AN47" s="94">
        <f t="shared" si="5"/>
        <v>1071</v>
      </c>
      <c r="AO47" s="94">
        <f t="shared" si="6"/>
        <v>1428</v>
      </c>
      <c r="AP47" s="94">
        <f t="shared" si="7"/>
        <v>1785</v>
      </c>
      <c r="AQ47" s="94">
        <f t="shared" si="8"/>
        <v>2142</v>
      </c>
      <c r="AR47" s="200">
        <v>301</v>
      </c>
      <c r="AS47" s="93">
        <f t="shared" si="309"/>
        <v>60.2</v>
      </c>
      <c r="AT47" s="93">
        <f t="shared" si="310"/>
        <v>75.25</v>
      </c>
      <c r="AU47" s="147"/>
      <c r="AV47" s="94">
        <f t="shared" si="311"/>
        <v>150.5</v>
      </c>
      <c r="AW47" s="94">
        <f t="shared" si="10"/>
        <v>451.5</v>
      </c>
      <c r="AX47" s="94">
        <f t="shared" si="11"/>
        <v>602</v>
      </c>
      <c r="AY47" s="94">
        <f t="shared" si="12"/>
        <v>903</v>
      </c>
      <c r="AZ47" s="94">
        <f t="shared" si="13"/>
        <v>1204</v>
      </c>
      <c r="BA47" s="94">
        <f t="shared" si="14"/>
        <v>1505</v>
      </c>
      <c r="BB47" s="94">
        <f t="shared" si="15"/>
        <v>1806</v>
      </c>
      <c r="BC47" s="147">
        <f t="shared" si="719"/>
        <v>869</v>
      </c>
      <c r="BD47" s="147">
        <f t="shared" si="720"/>
        <v>173.8</v>
      </c>
      <c r="BE47" s="147">
        <f t="shared" si="721"/>
        <v>217.25</v>
      </c>
      <c r="BF47" s="147">
        <f t="shared" si="722"/>
        <v>252</v>
      </c>
      <c r="BG47" s="147">
        <f t="shared" si="723"/>
        <v>434.5</v>
      </c>
      <c r="BH47" s="147">
        <f t="shared" si="724"/>
        <v>1303.5</v>
      </c>
      <c r="BI47" s="147">
        <f t="shared" si="725"/>
        <v>1738</v>
      </c>
      <c r="BJ47" s="147">
        <f t="shared" si="726"/>
        <v>2607</v>
      </c>
      <c r="BK47" s="147">
        <f t="shared" si="727"/>
        <v>3476</v>
      </c>
      <c r="BL47" s="147">
        <f t="shared" si="728"/>
        <v>4345</v>
      </c>
      <c r="BM47" s="147">
        <f t="shared" si="729"/>
        <v>5214</v>
      </c>
      <c r="BN47" s="147">
        <f t="shared" si="730"/>
        <v>917</v>
      </c>
      <c r="BO47" s="147">
        <f t="shared" si="731"/>
        <v>183.4</v>
      </c>
      <c r="BP47" s="147">
        <f t="shared" si="732"/>
        <v>229.25</v>
      </c>
      <c r="BQ47" s="147">
        <f t="shared" si="733"/>
        <v>252</v>
      </c>
      <c r="BR47" s="147">
        <f t="shared" si="734"/>
        <v>458.5</v>
      </c>
      <c r="BS47" s="147">
        <f t="shared" si="735"/>
        <v>1375.5</v>
      </c>
      <c r="BT47" s="147">
        <f t="shared" si="736"/>
        <v>1834</v>
      </c>
      <c r="BU47" s="147">
        <f t="shared" si="737"/>
        <v>2751</v>
      </c>
      <c r="BV47" s="147">
        <f t="shared" si="738"/>
        <v>3668</v>
      </c>
      <c r="BW47" s="147">
        <f t="shared" si="739"/>
        <v>4585</v>
      </c>
      <c r="BX47" s="147">
        <f t="shared" si="740"/>
        <v>5502</v>
      </c>
      <c r="BY47" s="147">
        <f t="shared" si="741"/>
        <v>861</v>
      </c>
      <c r="BZ47" s="147">
        <f t="shared" si="742"/>
        <v>172.2</v>
      </c>
      <c r="CA47" s="147">
        <f t="shared" si="743"/>
        <v>215.25</v>
      </c>
      <c r="CB47" s="147">
        <f t="shared" si="744"/>
        <v>252</v>
      </c>
      <c r="CC47" s="147">
        <f t="shared" si="745"/>
        <v>430.5</v>
      </c>
      <c r="CD47" s="147">
        <f t="shared" si="746"/>
        <v>1291.5</v>
      </c>
      <c r="CE47" s="147">
        <f t="shared" si="747"/>
        <v>1722</v>
      </c>
      <c r="CF47" s="147">
        <f t="shared" si="748"/>
        <v>2583</v>
      </c>
      <c r="CG47" s="147">
        <f t="shared" si="749"/>
        <v>3444</v>
      </c>
      <c r="CH47" s="147">
        <f t="shared" si="750"/>
        <v>4305</v>
      </c>
      <c r="CI47" s="147">
        <f t="shared" si="751"/>
        <v>5166</v>
      </c>
      <c r="CJ47" s="147">
        <f t="shared" si="752"/>
        <v>666</v>
      </c>
      <c r="CK47" s="147">
        <f t="shared" si="753"/>
        <v>133.20000000000002</v>
      </c>
      <c r="CL47" s="147">
        <f t="shared" si="754"/>
        <v>166.5</v>
      </c>
      <c r="CM47" s="147">
        <f t="shared" si="755"/>
        <v>0</v>
      </c>
      <c r="CN47" s="147">
        <f t="shared" si="756"/>
        <v>333</v>
      </c>
      <c r="CO47" s="147">
        <f t="shared" si="757"/>
        <v>999</v>
      </c>
      <c r="CP47" s="147">
        <f t="shared" si="758"/>
        <v>1332</v>
      </c>
      <c r="CQ47" s="147">
        <f t="shared" si="759"/>
        <v>1998</v>
      </c>
      <c r="CR47" s="147">
        <f t="shared" si="760"/>
        <v>2664</v>
      </c>
      <c r="CS47" s="147">
        <f t="shared" si="761"/>
        <v>3330</v>
      </c>
      <c r="CT47" s="147">
        <f t="shared" si="762"/>
        <v>3996</v>
      </c>
      <c r="CU47" s="147">
        <f t="shared" si="763"/>
        <v>610</v>
      </c>
      <c r="CV47" s="147">
        <f t="shared" si="764"/>
        <v>122</v>
      </c>
      <c r="CW47" s="147">
        <f t="shared" si="765"/>
        <v>152.5</v>
      </c>
      <c r="CX47" s="147">
        <f t="shared" si="766"/>
        <v>0</v>
      </c>
      <c r="CY47" s="147">
        <f t="shared" si="767"/>
        <v>305</v>
      </c>
      <c r="CZ47" s="147">
        <f t="shared" si="768"/>
        <v>915</v>
      </c>
      <c r="DA47" s="147">
        <f t="shared" si="769"/>
        <v>1220</v>
      </c>
      <c r="DB47" s="147">
        <f t="shared" si="770"/>
        <v>1830</v>
      </c>
      <c r="DC47" s="147">
        <f t="shared" si="771"/>
        <v>2440</v>
      </c>
      <c r="DD47" s="147">
        <f t="shared" si="772"/>
        <v>3050</v>
      </c>
      <c r="DE47" s="147">
        <f t="shared" si="773"/>
        <v>3660</v>
      </c>
      <c r="DF47" s="147">
        <f t="shared" si="774"/>
        <v>658</v>
      </c>
      <c r="DG47" s="147">
        <f t="shared" si="775"/>
        <v>131.60000000000002</v>
      </c>
      <c r="DH47" s="147">
        <f t="shared" si="776"/>
        <v>164.5</v>
      </c>
      <c r="DI47" s="147">
        <f t="shared" si="777"/>
        <v>0</v>
      </c>
      <c r="DJ47" s="147">
        <f t="shared" si="778"/>
        <v>329</v>
      </c>
      <c r="DK47" s="147">
        <f t="shared" si="779"/>
        <v>987</v>
      </c>
      <c r="DL47" s="147">
        <f t="shared" si="780"/>
        <v>1316</v>
      </c>
      <c r="DM47" s="147">
        <f t="shared" si="781"/>
        <v>1974</v>
      </c>
      <c r="DN47" s="147">
        <f t="shared" si="782"/>
        <v>2632</v>
      </c>
      <c r="DO47" s="147">
        <f t="shared" si="783"/>
        <v>3290</v>
      </c>
      <c r="DP47" s="147">
        <f t="shared" si="784"/>
        <v>3948</v>
      </c>
      <c r="DQ47" s="147">
        <f t="shared" si="785"/>
        <v>1218</v>
      </c>
      <c r="DR47" s="147">
        <f t="shared" si="786"/>
        <v>243.60000000000002</v>
      </c>
      <c r="DS47" s="147">
        <f t="shared" si="787"/>
        <v>304.5</v>
      </c>
      <c r="DT47" s="147">
        <f t="shared" si="788"/>
        <v>252</v>
      </c>
      <c r="DU47" s="147">
        <f t="shared" si="789"/>
        <v>609</v>
      </c>
      <c r="DV47" s="147">
        <f t="shared" si="790"/>
        <v>1827</v>
      </c>
      <c r="DW47" s="147">
        <f t="shared" si="791"/>
        <v>2436</v>
      </c>
      <c r="DX47" s="147">
        <f t="shared" si="792"/>
        <v>3654</v>
      </c>
      <c r="DY47" s="147">
        <f t="shared" si="793"/>
        <v>4872</v>
      </c>
      <c r="DZ47" s="147">
        <f t="shared" si="794"/>
        <v>6090</v>
      </c>
      <c r="EA47" s="147">
        <f t="shared" si="795"/>
        <v>7308</v>
      </c>
      <c r="EB47" s="147">
        <f t="shared" si="796"/>
        <v>1226</v>
      </c>
      <c r="EC47" s="147">
        <f t="shared" si="797"/>
        <v>245.20000000000002</v>
      </c>
      <c r="ED47" s="147">
        <f t="shared" si="798"/>
        <v>306.5</v>
      </c>
      <c r="EE47" s="147">
        <f t="shared" si="799"/>
        <v>252</v>
      </c>
      <c r="EF47" s="147">
        <f t="shared" si="800"/>
        <v>613</v>
      </c>
      <c r="EG47" s="147">
        <f t="shared" si="801"/>
        <v>1839</v>
      </c>
      <c r="EH47" s="147">
        <f t="shared" si="802"/>
        <v>2452</v>
      </c>
      <c r="EI47" s="147">
        <f t="shared" si="803"/>
        <v>3678</v>
      </c>
      <c r="EJ47" s="147">
        <f t="shared" si="804"/>
        <v>4904</v>
      </c>
      <c r="EK47" s="147">
        <f t="shared" si="805"/>
        <v>6130</v>
      </c>
      <c r="EL47" s="147">
        <f t="shared" si="806"/>
        <v>7356</v>
      </c>
      <c r="EM47" s="147">
        <f t="shared" si="807"/>
        <v>1170</v>
      </c>
      <c r="EN47" s="147">
        <f t="shared" si="808"/>
        <v>234</v>
      </c>
      <c r="EO47" s="147">
        <f t="shared" si="809"/>
        <v>292.5</v>
      </c>
      <c r="EP47" s="147">
        <f t="shared" si="810"/>
        <v>252</v>
      </c>
      <c r="EQ47" s="147">
        <f t="shared" si="811"/>
        <v>585</v>
      </c>
      <c r="ER47" s="147">
        <f t="shared" si="812"/>
        <v>1755</v>
      </c>
      <c r="ES47" s="147">
        <f t="shared" si="813"/>
        <v>2340</v>
      </c>
      <c r="ET47" s="147">
        <f t="shared" si="814"/>
        <v>3510</v>
      </c>
      <c r="EU47" s="147">
        <f t="shared" si="815"/>
        <v>4680</v>
      </c>
      <c r="EV47" s="147">
        <f t="shared" si="816"/>
        <v>5850</v>
      </c>
      <c r="EW47" s="147">
        <f t="shared" si="817"/>
        <v>7020</v>
      </c>
      <c r="EX47" s="147">
        <f t="shared" si="818"/>
        <v>967</v>
      </c>
      <c r="EY47" s="147">
        <f t="shared" si="819"/>
        <v>193.40000000000003</v>
      </c>
      <c r="EZ47" s="147">
        <f t="shared" si="820"/>
        <v>241.75</v>
      </c>
      <c r="FA47" s="147">
        <f t="shared" si="821"/>
        <v>0</v>
      </c>
      <c r="FB47" s="147">
        <f t="shared" si="822"/>
        <v>483.5</v>
      </c>
      <c r="FC47" s="147">
        <f t="shared" si="823"/>
        <v>1450.5</v>
      </c>
      <c r="FD47" s="147">
        <f t="shared" si="824"/>
        <v>1934</v>
      </c>
      <c r="FE47" s="147">
        <f t="shared" si="825"/>
        <v>2901</v>
      </c>
      <c r="FF47" s="147">
        <f t="shared" si="826"/>
        <v>3868</v>
      </c>
      <c r="FG47" s="147">
        <f t="shared" si="827"/>
        <v>4835</v>
      </c>
      <c r="FH47" s="147">
        <f t="shared" si="828"/>
        <v>5802</v>
      </c>
      <c r="FI47" s="147">
        <f t="shared" si="829"/>
        <v>1527</v>
      </c>
      <c r="FJ47" s="147">
        <f t="shared" si="830"/>
        <v>305.40000000000003</v>
      </c>
      <c r="FK47" s="147">
        <f t="shared" si="831"/>
        <v>381.75</v>
      </c>
      <c r="FL47" s="147">
        <f t="shared" si="832"/>
        <v>252</v>
      </c>
      <c r="FM47" s="147">
        <f t="shared" si="833"/>
        <v>763.5</v>
      </c>
      <c r="FN47" s="147">
        <f t="shared" si="834"/>
        <v>2290.5</v>
      </c>
      <c r="FO47" s="147">
        <f t="shared" si="835"/>
        <v>3054</v>
      </c>
      <c r="FP47" s="147">
        <f t="shared" si="836"/>
        <v>4581</v>
      </c>
      <c r="FQ47" s="147">
        <f t="shared" si="837"/>
        <v>6108</v>
      </c>
      <c r="FR47" s="147">
        <f t="shared" si="838"/>
        <v>7635</v>
      </c>
      <c r="FS47" s="147">
        <f t="shared" si="839"/>
        <v>9162</v>
      </c>
      <c r="FT47" s="122">
        <f t="shared" si="647"/>
        <v>4.88</v>
      </c>
      <c r="FU47" s="122" t="str">
        <f t="shared" si="648"/>
        <v/>
      </c>
      <c r="FV47" s="122" t="str">
        <f t="shared" si="649"/>
        <v/>
      </c>
      <c r="FW47" s="122" t="str">
        <f t="shared" si="650"/>
        <v/>
      </c>
      <c r="FX47" s="122" t="str">
        <f t="shared" si="323"/>
        <v/>
      </c>
      <c r="FY47" s="122" t="str">
        <f t="shared" si="324"/>
        <v/>
      </c>
      <c r="FZ47" s="122" t="str">
        <f t="shared" si="325"/>
        <v/>
      </c>
      <c r="GA47" s="122" t="str">
        <f t="shared" si="326"/>
        <v/>
      </c>
      <c r="GB47" s="122" t="str">
        <f t="shared" si="327"/>
        <v/>
      </c>
      <c r="GC47" s="122" t="str">
        <f t="shared" si="328"/>
        <v/>
      </c>
      <c r="GD47" s="122" t="str">
        <f t="shared" si="329"/>
        <v/>
      </c>
      <c r="GE47" s="122" t="str">
        <f t="shared" si="330"/>
        <v/>
      </c>
      <c r="GF47" s="122" t="str">
        <f t="shared" si="331"/>
        <v/>
      </c>
      <c r="GG47" s="122" t="str">
        <f t="shared" si="332"/>
        <v/>
      </c>
      <c r="GH47" s="122">
        <f t="shared" si="333"/>
        <v>4.88</v>
      </c>
      <c r="GI47" s="124">
        <f t="shared" si="651"/>
        <v>52048.188000000009</v>
      </c>
      <c r="GJ47" s="124" t="str">
        <f t="shared" si="652"/>
        <v/>
      </c>
      <c r="GK47" s="124" t="str">
        <f t="shared" si="653"/>
        <v/>
      </c>
      <c r="GL47" s="124" t="str">
        <f t="shared" si="654"/>
        <v/>
      </c>
      <c r="GM47" s="125" t="str">
        <f t="shared" si="334"/>
        <v/>
      </c>
      <c r="GN47" s="125" t="str">
        <f t="shared" si="335"/>
        <v/>
      </c>
      <c r="GO47" s="125" t="str">
        <f t="shared" si="336"/>
        <v/>
      </c>
      <c r="GP47" s="125" t="str">
        <f t="shared" si="337"/>
        <v/>
      </c>
      <c r="GQ47" s="125" t="str">
        <f t="shared" si="338"/>
        <v/>
      </c>
      <c r="GR47" s="125" t="str">
        <f t="shared" si="339"/>
        <v/>
      </c>
      <c r="GS47" s="125" t="str">
        <f t="shared" si="340"/>
        <v/>
      </c>
      <c r="GT47" s="125" t="str">
        <f t="shared" si="341"/>
        <v/>
      </c>
      <c r="GU47" s="125" t="str">
        <f t="shared" si="342"/>
        <v/>
      </c>
      <c r="GV47" s="125" t="str">
        <f t="shared" si="343"/>
        <v/>
      </c>
      <c r="GW47" s="125">
        <f t="shared" si="344"/>
        <v>52048.188000000009</v>
      </c>
      <c r="GX47" s="145"/>
      <c r="GY47" s="145"/>
      <c r="GZ47" s="145"/>
      <c r="HA47" s="145"/>
      <c r="HB47" s="145"/>
      <c r="HC47" s="145"/>
      <c r="HD47" s="145">
        <v>1</v>
      </c>
      <c r="HF47" s="37"/>
      <c r="HG47" s="37"/>
      <c r="HH47" s="37"/>
      <c r="HI47" s="37"/>
    </row>
    <row r="48" spans="1:217" x14ac:dyDescent="0.2">
      <c r="A48" s="287" t="s">
        <v>125</v>
      </c>
      <c r="B48" s="291" t="s">
        <v>126</v>
      </c>
      <c r="C48" s="369">
        <v>473</v>
      </c>
      <c r="D48" s="167">
        <f t="shared" si="133"/>
        <v>94.600000000000009</v>
      </c>
      <c r="E48" s="167">
        <f t="shared" si="134"/>
        <v>118.25</v>
      </c>
      <c r="F48" s="167">
        <f t="shared" si="135"/>
        <v>177.375</v>
      </c>
      <c r="G48" s="167">
        <f t="shared" si="136"/>
        <v>94.600000000000009</v>
      </c>
      <c r="H48" s="167">
        <f t="shared" si="137"/>
        <v>118.25</v>
      </c>
      <c r="I48" s="167">
        <f t="shared" si="138"/>
        <v>118.25</v>
      </c>
      <c r="J48" s="167">
        <f t="shared" si="139"/>
        <v>118.25</v>
      </c>
      <c r="K48" s="167">
        <f t="shared" si="140"/>
        <v>177.375</v>
      </c>
      <c r="L48" s="167">
        <f t="shared" si="141"/>
        <v>94.600000000000009</v>
      </c>
      <c r="M48" s="167">
        <f t="shared" si="142"/>
        <v>118.25</v>
      </c>
      <c r="N48" s="147">
        <f t="shared" si="143"/>
        <v>212.85</v>
      </c>
      <c r="O48" s="94">
        <f t="shared" si="144"/>
        <v>236.5</v>
      </c>
      <c r="P48" s="94">
        <f t="shared" si="145"/>
        <v>709.5</v>
      </c>
      <c r="Q48" s="94">
        <f t="shared" si="146"/>
        <v>946</v>
      </c>
      <c r="R48" s="94">
        <f t="shared" si="147"/>
        <v>1419</v>
      </c>
      <c r="S48" s="94">
        <f t="shared" si="148"/>
        <v>1892</v>
      </c>
      <c r="T48" s="94">
        <f t="shared" si="149"/>
        <v>2365</v>
      </c>
      <c r="U48" s="94">
        <f t="shared" si="150"/>
        <v>2838</v>
      </c>
      <c r="V48" s="200">
        <v>554</v>
      </c>
      <c r="W48" s="93">
        <f t="shared" si="297"/>
        <v>110.80000000000001</v>
      </c>
      <c r="X48" s="93">
        <f t="shared" si="298"/>
        <v>138.5</v>
      </c>
      <c r="Y48" s="147"/>
      <c r="Z48" s="94">
        <f>V48*0.75</f>
        <v>415.5</v>
      </c>
      <c r="AA48" s="94">
        <f t="shared" si="300"/>
        <v>831</v>
      </c>
      <c r="AB48" s="94">
        <f t="shared" si="301"/>
        <v>1108</v>
      </c>
      <c r="AC48" s="94">
        <f t="shared" si="302"/>
        <v>1662</v>
      </c>
      <c r="AD48" s="94">
        <f t="shared" si="303"/>
        <v>2216</v>
      </c>
      <c r="AE48" s="94">
        <f t="shared" si="304"/>
        <v>2770</v>
      </c>
      <c r="AF48" s="94">
        <f t="shared" si="305"/>
        <v>3324</v>
      </c>
      <c r="AG48" s="200">
        <v>501</v>
      </c>
      <c r="AH48" s="93">
        <f t="shared" si="306"/>
        <v>100.2</v>
      </c>
      <c r="AI48" s="93">
        <f t="shared" si="307"/>
        <v>125.25</v>
      </c>
      <c r="AJ48" s="147"/>
      <c r="AK48" s="94">
        <f>AG48*0.75</f>
        <v>375.75</v>
      </c>
      <c r="AL48" s="94">
        <f t="shared" si="3"/>
        <v>751.5</v>
      </c>
      <c r="AM48" s="94">
        <f t="shared" si="4"/>
        <v>1002</v>
      </c>
      <c r="AN48" s="94">
        <f t="shared" si="5"/>
        <v>1503</v>
      </c>
      <c r="AO48" s="94">
        <f t="shared" si="6"/>
        <v>2004</v>
      </c>
      <c r="AP48" s="94">
        <f t="shared" si="7"/>
        <v>2505</v>
      </c>
      <c r="AQ48" s="94">
        <f t="shared" si="8"/>
        <v>3006</v>
      </c>
      <c r="AR48" s="200">
        <v>435</v>
      </c>
      <c r="AS48" s="93">
        <f t="shared" si="309"/>
        <v>87</v>
      </c>
      <c r="AT48" s="93">
        <f t="shared" si="310"/>
        <v>108.75</v>
      </c>
      <c r="AU48" s="147"/>
      <c r="AV48" s="94">
        <f>AR48*0.75</f>
        <v>326.25</v>
      </c>
      <c r="AW48" s="94">
        <f t="shared" si="10"/>
        <v>652.5</v>
      </c>
      <c r="AX48" s="94">
        <f t="shared" si="11"/>
        <v>870</v>
      </c>
      <c r="AY48" s="94">
        <f t="shared" si="12"/>
        <v>1305</v>
      </c>
      <c r="AZ48" s="94">
        <f t="shared" si="13"/>
        <v>1740</v>
      </c>
      <c r="BA48" s="94">
        <f t="shared" si="14"/>
        <v>2175</v>
      </c>
      <c r="BB48" s="94">
        <f t="shared" si="15"/>
        <v>2610</v>
      </c>
      <c r="BC48" s="147">
        <f t="shared" si="719"/>
        <v>1027</v>
      </c>
      <c r="BD48" s="147">
        <f t="shared" si="720"/>
        <v>205.40000000000003</v>
      </c>
      <c r="BE48" s="147">
        <f t="shared" si="721"/>
        <v>256.75</v>
      </c>
      <c r="BF48" s="147">
        <f t="shared" si="722"/>
        <v>212.85</v>
      </c>
      <c r="BG48" s="147">
        <f t="shared" si="723"/>
        <v>652</v>
      </c>
      <c r="BH48" s="147">
        <f t="shared" si="724"/>
        <v>1540.5</v>
      </c>
      <c r="BI48" s="147">
        <f t="shared" si="725"/>
        <v>2054</v>
      </c>
      <c r="BJ48" s="147">
        <f t="shared" si="726"/>
        <v>3081</v>
      </c>
      <c r="BK48" s="147">
        <f t="shared" si="727"/>
        <v>4108</v>
      </c>
      <c r="BL48" s="147">
        <f t="shared" si="728"/>
        <v>5135</v>
      </c>
      <c r="BM48" s="147">
        <f t="shared" si="729"/>
        <v>6162</v>
      </c>
      <c r="BN48" s="147">
        <f t="shared" si="730"/>
        <v>974</v>
      </c>
      <c r="BO48" s="147">
        <f t="shared" si="731"/>
        <v>194.8</v>
      </c>
      <c r="BP48" s="147">
        <f t="shared" si="732"/>
        <v>243.5</v>
      </c>
      <c r="BQ48" s="147">
        <f t="shared" si="733"/>
        <v>212.85</v>
      </c>
      <c r="BR48" s="147">
        <f t="shared" si="734"/>
        <v>612.25</v>
      </c>
      <c r="BS48" s="147">
        <f t="shared" si="735"/>
        <v>1461</v>
      </c>
      <c r="BT48" s="147">
        <f t="shared" si="736"/>
        <v>1948</v>
      </c>
      <c r="BU48" s="147">
        <f t="shared" si="737"/>
        <v>2922</v>
      </c>
      <c r="BV48" s="147">
        <f t="shared" si="738"/>
        <v>3896</v>
      </c>
      <c r="BW48" s="147">
        <f t="shared" si="739"/>
        <v>4870</v>
      </c>
      <c r="BX48" s="147">
        <f t="shared" si="740"/>
        <v>5844</v>
      </c>
      <c r="BY48" s="147">
        <f t="shared" si="741"/>
        <v>908</v>
      </c>
      <c r="BZ48" s="147">
        <f t="shared" si="742"/>
        <v>181.60000000000002</v>
      </c>
      <c r="CA48" s="147">
        <f t="shared" si="743"/>
        <v>227</v>
      </c>
      <c r="CB48" s="147">
        <f t="shared" si="744"/>
        <v>212.85</v>
      </c>
      <c r="CC48" s="147">
        <f t="shared" si="745"/>
        <v>562.75</v>
      </c>
      <c r="CD48" s="147">
        <f t="shared" si="746"/>
        <v>1362</v>
      </c>
      <c r="CE48" s="147">
        <f t="shared" si="747"/>
        <v>1816</v>
      </c>
      <c r="CF48" s="147">
        <f t="shared" si="748"/>
        <v>2724</v>
      </c>
      <c r="CG48" s="147">
        <f t="shared" si="749"/>
        <v>3632</v>
      </c>
      <c r="CH48" s="147">
        <f t="shared" si="750"/>
        <v>4540</v>
      </c>
      <c r="CI48" s="147">
        <f t="shared" si="751"/>
        <v>5448</v>
      </c>
      <c r="CJ48" s="147">
        <f t="shared" si="752"/>
        <v>1055</v>
      </c>
      <c r="CK48" s="147">
        <f t="shared" si="753"/>
        <v>211</v>
      </c>
      <c r="CL48" s="147">
        <f t="shared" si="754"/>
        <v>263.75</v>
      </c>
      <c r="CM48" s="147">
        <f t="shared" si="755"/>
        <v>0</v>
      </c>
      <c r="CN48" s="147">
        <f t="shared" si="756"/>
        <v>791.25</v>
      </c>
      <c r="CO48" s="147">
        <f t="shared" si="757"/>
        <v>1582.5</v>
      </c>
      <c r="CP48" s="147">
        <f t="shared" si="758"/>
        <v>2110</v>
      </c>
      <c r="CQ48" s="147">
        <f t="shared" si="759"/>
        <v>3165</v>
      </c>
      <c r="CR48" s="147">
        <f t="shared" si="760"/>
        <v>4220</v>
      </c>
      <c r="CS48" s="147">
        <f t="shared" si="761"/>
        <v>5275</v>
      </c>
      <c r="CT48" s="147">
        <f t="shared" si="762"/>
        <v>6330</v>
      </c>
      <c r="CU48" s="147">
        <f t="shared" si="763"/>
        <v>989</v>
      </c>
      <c r="CV48" s="147">
        <f t="shared" si="764"/>
        <v>197.8</v>
      </c>
      <c r="CW48" s="147">
        <f t="shared" si="765"/>
        <v>247.25</v>
      </c>
      <c r="CX48" s="147">
        <f t="shared" si="766"/>
        <v>0</v>
      </c>
      <c r="CY48" s="147">
        <f t="shared" si="767"/>
        <v>741.75</v>
      </c>
      <c r="CZ48" s="147">
        <f t="shared" si="768"/>
        <v>1483.5</v>
      </c>
      <c r="DA48" s="147">
        <f t="shared" si="769"/>
        <v>1978</v>
      </c>
      <c r="DB48" s="147">
        <f t="shared" si="770"/>
        <v>2967</v>
      </c>
      <c r="DC48" s="147">
        <f t="shared" si="771"/>
        <v>3956</v>
      </c>
      <c r="DD48" s="147">
        <f t="shared" si="772"/>
        <v>4945</v>
      </c>
      <c r="DE48" s="147">
        <f t="shared" si="773"/>
        <v>5934</v>
      </c>
      <c r="DF48" s="147">
        <f t="shared" si="774"/>
        <v>936</v>
      </c>
      <c r="DG48" s="147">
        <f t="shared" si="775"/>
        <v>187.2</v>
      </c>
      <c r="DH48" s="147">
        <f t="shared" si="776"/>
        <v>234</v>
      </c>
      <c r="DI48" s="147">
        <f t="shared" si="777"/>
        <v>0</v>
      </c>
      <c r="DJ48" s="147">
        <f t="shared" si="778"/>
        <v>702</v>
      </c>
      <c r="DK48" s="147">
        <f t="shared" si="779"/>
        <v>1404</v>
      </c>
      <c r="DL48" s="147">
        <f t="shared" si="780"/>
        <v>1872</v>
      </c>
      <c r="DM48" s="147">
        <f t="shared" si="781"/>
        <v>2808</v>
      </c>
      <c r="DN48" s="147">
        <f t="shared" si="782"/>
        <v>3744</v>
      </c>
      <c r="DO48" s="147">
        <f t="shared" si="783"/>
        <v>4680</v>
      </c>
      <c r="DP48" s="147">
        <f t="shared" si="784"/>
        <v>5616</v>
      </c>
      <c r="DQ48" s="147">
        <f t="shared" si="785"/>
        <v>1409</v>
      </c>
      <c r="DR48" s="147">
        <f t="shared" si="786"/>
        <v>281.8</v>
      </c>
      <c r="DS48" s="147">
        <f t="shared" si="787"/>
        <v>352.25</v>
      </c>
      <c r="DT48" s="147">
        <f t="shared" si="788"/>
        <v>212.85</v>
      </c>
      <c r="DU48" s="147">
        <f t="shared" si="789"/>
        <v>938.5</v>
      </c>
      <c r="DV48" s="147">
        <f t="shared" si="790"/>
        <v>2113.5</v>
      </c>
      <c r="DW48" s="147">
        <f t="shared" si="791"/>
        <v>2818</v>
      </c>
      <c r="DX48" s="147">
        <f t="shared" si="792"/>
        <v>4227</v>
      </c>
      <c r="DY48" s="147">
        <f t="shared" si="793"/>
        <v>5636</v>
      </c>
      <c r="DZ48" s="147">
        <f t="shared" si="794"/>
        <v>7045</v>
      </c>
      <c r="EA48" s="147">
        <f t="shared" si="795"/>
        <v>8454</v>
      </c>
      <c r="EB48" s="147">
        <f t="shared" si="796"/>
        <v>1528</v>
      </c>
      <c r="EC48" s="147">
        <f t="shared" si="797"/>
        <v>305.60000000000002</v>
      </c>
      <c r="ED48" s="147">
        <f t="shared" si="798"/>
        <v>382</v>
      </c>
      <c r="EE48" s="147">
        <f t="shared" si="799"/>
        <v>212.85</v>
      </c>
      <c r="EF48" s="147">
        <f t="shared" si="800"/>
        <v>1027.75</v>
      </c>
      <c r="EG48" s="147">
        <f t="shared" si="801"/>
        <v>2292</v>
      </c>
      <c r="EH48" s="147">
        <f t="shared" si="802"/>
        <v>3056</v>
      </c>
      <c r="EI48" s="147">
        <f t="shared" si="803"/>
        <v>4584</v>
      </c>
      <c r="EJ48" s="147">
        <f t="shared" si="804"/>
        <v>6112</v>
      </c>
      <c r="EK48" s="147">
        <f t="shared" si="805"/>
        <v>7640</v>
      </c>
      <c r="EL48" s="147">
        <f t="shared" si="806"/>
        <v>9168</v>
      </c>
      <c r="EM48" s="147">
        <f t="shared" si="807"/>
        <v>1462</v>
      </c>
      <c r="EN48" s="147">
        <f t="shared" si="808"/>
        <v>292.40000000000003</v>
      </c>
      <c r="EO48" s="147">
        <f t="shared" si="809"/>
        <v>365.5</v>
      </c>
      <c r="EP48" s="147">
        <f t="shared" si="810"/>
        <v>212.85</v>
      </c>
      <c r="EQ48" s="147">
        <f t="shared" si="811"/>
        <v>978.25</v>
      </c>
      <c r="ER48" s="147">
        <f t="shared" si="812"/>
        <v>2193</v>
      </c>
      <c r="ES48" s="147">
        <f t="shared" si="813"/>
        <v>2924</v>
      </c>
      <c r="ET48" s="147">
        <f t="shared" si="814"/>
        <v>4386</v>
      </c>
      <c r="EU48" s="147">
        <f t="shared" si="815"/>
        <v>5848</v>
      </c>
      <c r="EV48" s="147">
        <f t="shared" si="816"/>
        <v>7310</v>
      </c>
      <c r="EW48" s="147">
        <f t="shared" si="817"/>
        <v>8772</v>
      </c>
      <c r="EX48" s="147">
        <f t="shared" si="818"/>
        <v>1490</v>
      </c>
      <c r="EY48" s="147">
        <f t="shared" si="819"/>
        <v>298</v>
      </c>
      <c r="EZ48" s="147">
        <f t="shared" si="820"/>
        <v>372.5</v>
      </c>
      <c r="FA48" s="147">
        <f t="shared" si="821"/>
        <v>0</v>
      </c>
      <c r="FB48" s="147">
        <f t="shared" si="822"/>
        <v>1117.5</v>
      </c>
      <c r="FC48" s="147">
        <f t="shared" si="823"/>
        <v>2235</v>
      </c>
      <c r="FD48" s="147">
        <f t="shared" si="824"/>
        <v>2980</v>
      </c>
      <c r="FE48" s="147">
        <f t="shared" si="825"/>
        <v>4470</v>
      </c>
      <c r="FF48" s="147">
        <f t="shared" si="826"/>
        <v>5960</v>
      </c>
      <c r="FG48" s="147">
        <f t="shared" si="827"/>
        <v>7450</v>
      </c>
      <c r="FH48" s="147">
        <f t="shared" si="828"/>
        <v>8940</v>
      </c>
      <c r="FI48" s="147">
        <f t="shared" si="829"/>
        <v>1963</v>
      </c>
      <c r="FJ48" s="147">
        <f t="shared" si="830"/>
        <v>392.6</v>
      </c>
      <c r="FK48" s="147">
        <f t="shared" si="831"/>
        <v>490.75</v>
      </c>
      <c r="FL48" s="147">
        <f t="shared" si="832"/>
        <v>212.85</v>
      </c>
      <c r="FM48" s="147">
        <f t="shared" si="833"/>
        <v>1354</v>
      </c>
      <c r="FN48" s="147">
        <f t="shared" si="834"/>
        <v>2944.5</v>
      </c>
      <c r="FO48" s="147">
        <f t="shared" si="835"/>
        <v>3926</v>
      </c>
      <c r="FP48" s="147">
        <f t="shared" si="836"/>
        <v>5889</v>
      </c>
      <c r="FQ48" s="147">
        <f t="shared" si="837"/>
        <v>7852</v>
      </c>
      <c r="FR48" s="147">
        <f t="shared" si="838"/>
        <v>9815</v>
      </c>
      <c r="FS48" s="147">
        <f t="shared" si="839"/>
        <v>11778</v>
      </c>
      <c r="FT48" s="122">
        <f t="shared" si="647"/>
        <v>4.88</v>
      </c>
      <c r="FU48" s="122" t="str">
        <f t="shared" si="648"/>
        <v/>
      </c>
      <c r="FV48" s="122" t="str">
        <f t="shared" si="649"/>
        <v/>
      </c>
      <c r="FW48" s="122" t="str">
        <f t="shared" si="650"/>
        <v/>
      </c>
      <c r="FX48" s="122" t="str">
        <f t="shared" si="323"/>
        <v/>
      </c>
      <c r="FY48" s="122" t="str">
        <f t="shared" si="324"/>
        <v/>
      </c>
      <c r="FZ48" s="122" t="str">
        <f t="shared" si="325"/>
        <v/>
      </c>
      <c r="GA48" s="122" t="str">
        <f t="shared" si="326"/>
        <v/>
      </c>
      <c r="GB48" s="122" t="str">
        <f t="shared" si="327"/>
        <v/>
      </c>
      <c r="GC48" s="122" t="str">
        <f t="shared" si="328"/>
        <v/>
      </c>
      <c r="GD48" s="122" t="str">
        <f t="shared" si="329"/>
        <v/>
      </c>
      <c r="GE48" s="122" t="str">
        <f t="shared" si="330"/>
        <v/>
      </c>
      <c r="GF48" s="122" t="str">
        <f t="shared" si="331"/>
        <v/>
      </c>
      <c r="GG48" s="122" t="str">
        <f t="shared" si="332"/>
        <v/>
      </c>
      <c r="GH48" s="122">
        <f t="shared" si="333"/>
        <v>4.88</v>
      </c>
      <c r="GI48" s="124">
        <f t="shared" si="651"/>
        <v>52048.188000000009</v>
      </c>
      <c r="GJ48" s="124" t="str">
        <f t="shared" si="652"/>
        <v/>
      </c>
      <c r="GK48" s="124" t="str">
        <f t="shared" si="653"/>
        <v/>
      </c>
      <c r="GL48" s="124" t="str">
        <f t="shared" si="654"/>
        <v/>
      </c>
      <c r="GM48" s="125" t="str">
        <f t="shared" si="334"/>
        <v/>
      </c>
      <c r="GN48" s="125" t="str">
        <f t="shared" si="335"/>
        <v/>
      </c>
      <c r="GO48" s="125" t="str">
        <f t="shared" si="336"/>
        <v/>
      </c>
      <c r="GP48" s="125" t="str">
        <f t="shared" si="337"/>
        <v/>
      </c>
      <c r="GQ48" s="125" t="str">
        <f t="shared" si="338"/>
        <v/>
      </c>
      <c r="GR48" s="125" t="str">
        <f t="shared" si="339"/>
        <v/>
      </c>
      <c r="GS48" s="125" t="str">
        <f t="shared" si="340"/>
        <v/>
      </c>
      <c r="GT48" s="125" t="str">
        <f t="shared" si="341"/>
        <v/>
      </c>
      <c r="GU48" s="125" t="str">
        <f t="shared" si="342"/>
        <v/>
      </c>
      <c r="GV48" s="125" t="str">
        <f t="shared" si="343"/>
        <v/>
      </c>
      <c r="GW48" s="125">
        <f t="shared" si="344"/>
        <v>52048.188000000009</v>
      </c>
      <c r="GX48" s="145"/>
      <c r="GY48" s="145"/>
      <c r="GZ48" s="145"/>
      <c r="HA48" s="145"/>
      <c r="HB48" s="145"/>
      <c r="HC48" s="145"/>
      <c r="HD48" s="145">
        <v>1</v>
      </c>
      <c r="HF48" s="37"/>
      <c r="HG48" s="37"/>
      <c r="HH48" s="37"/>
      <c r="HI48" s="37"/>
    </row>
    <row r="49" spans="1:217" x14ac:dyDescent="0.2">
      <c r="A49" s="287" t="s">
        <v>390</v>
      </c>
      <c r="B49" s="288" t="s">
        <v>391</v>
      </c>
      <c r="C49" s="369">
        <v>93</v>
      </c>
      <c r="D49" s="167">
        <f t="shared" si="133"/>
        <v>18.600000000000001</v>
      </c>
      <c r="E49" s="167">
        <f t="shared" si="134"/>
        <v>23.25</v>
      </c>
      <c r="F49" s="167">
        <f t="shared" si="135"/>
        <v>34.875</v>
      </c>
      <c r="G49" s="167">
        <f t="shared" si="136"/>
        <v>18.600000000000001</v>
      </c>
      <c r="H49" s="167">
        <f t="shared" si="137"/>
        <v>23.25</v>
      </c>
      <c r="I49" s="167">
        <f t="shared" si="138"/>
        <v>23.25</v>
      </c>
      <c r="J49" s="167">
        <f t="shared" si="139"/>
        <v>23.25</v>
      </c>
      <c r="K49" s="167">
        <f t="shared" si="140"/>
        <v>34.875</v>
      </c>
      <c r="L49" s="167">
        <f t="shared" si="141"/>
        <v>18.600000000000001</v>
      </c>
      <c r="M49" s="167">
        <f t="shared" si="142"/>
        <v>23.25</v>
      </c>
      <c r="N49" s="147">
        <f t="shared" si="143"/>
        <v>41.85</v>
      </c>
      <c r="O49" s="94">
        <f t="shared" si="144"/>
        <v>46.5</v>
      </c>
      <c r="P49" s="94">
        <f t="shared" si="145"/>
        <v>139.5</v>
      </c>
      <c r="Q49" s="94">
        <f t="shared" si="146"/>
        <v>186</v>
      </c>
      <c r="R49" s="94">
        <f t="shared" si="147"/>
        <v>279</v>
      </c>
      <c r="S49" s="94">
        <f t="shared" si="148"/>
        <v>372</v>
      </c>
      <c r="T49" s="94">
        <f t="shared" si="149"/>
        <v>465</v>
      </c>
      <c r="U49" s="94">
        <f t="shared" si="150"/>
        <v>558</v>
      </c>
      <c r="V49" s="200">
        <v>656</v>
      </c>
      <c r="W49" s="93">
        <f t="shared" si="297"/>
        <v>131.20000000000002</v>
      </c>
      <c r="X49" s="93">
        <f t="shared" si="298"/>
        <v>164</v>
      </c>
      <c r="Y49" s="147"/>
      <c r="Z49" s="94">
        <f>V49*0.75</f>
        <v>492</v>
      </c>
      <c r="AA49" s="94">
        <f t="shared" si="300"/>
        <v>984</v>
      </c>
      <c r="AB49" s="94">
        <f t="shared" si="301"/>
        <v>1312</v>
      </c>
      <c r="AC49" s="94">
        <f t="shared" si="302"/>
        <v>1968</v>
      </c>
      <c r="AD49" s="94">
        <f t="shared" si="303"/>
        <v>2624</v>
      </c>
      <c r="AE49" s="94">
        <f t="shared" si="304"/>
        <v>3280</v>
      </c>
      <c r="AF49" s="94">
        <f t="shared" si="305"/>
        <v>3936</v>
      </c>
      <c r="AG49" s="200">
        <v>581</v>
      </c>
      <c r="AH49" s="93">
        <f t="shared" si="306"/>
        <v>116.2</v>
      </c>
      <c r="AI49" s="93">
        <f t="shared" si="307"/>
        <v>145.25</v>
      </c>
      <c r="AJ49" s="147"/>
      <c r="AK49" s="94">
        <f>AG49*0.75</f>
        <v>435.75</v>
      </c>
      <c r="AL49" s="94">
        <f t="shared" si="3"/>
        <v>871.5</v>
      </c>
      <c r="AM49" s="94">
        <f t="shared" si="4"/>
        <v>1162</v>
      </c>
      <c r="AN49" s="94">
        <f t="shared" si="5"/>
        <v>1743</v>
      </c>
      <c r="AO49" s="94">
        <f t="shared" si="6"/>
        <v>2324</v>
      </c>
      <c r="AP49" s="94">
        <f t="shared" si="7"/>
        <v>2905</v>
      </c>
      <c r="AQ49" s="94">
        <f t="shared" si="8"/>
        <v>3486</v>
      </c>
      <c r="AR49" s="200">
        <v>488</v>
      </c>
      <c r="AS49" s="93">
        <f t="shared" si="309"/>
        <v>97.600000000000009</v>
      </c>
      <c r="AT49" s="93">
        <f t="shared" si="310"/>
        <v>122</v>
      </c>
      <c r="AU49" s="147"/>
      <c r="AV49" s="94">
        <f>AR49*0.75</f>
        <v>366</v>
      </c>
      <c r="AW49" s="94">
        <f t="shared" si="10"/>
        <v>732</v>
      </c>
      <c r="AX49" s="94">
        <f t="shared" si="11"/>
        <v>976</v>
      </c>
      <c r="AY49" s="94">
        <f t="shared" si="12"/>
        <v>1464</v>
      </c>
      <c r="AZ49" s="94">
        <f t="shared" si="13"/>
        <v>1952</v>
      </c>
      <c r="BA49" s="94">
        <f t="shared" si="14"/>
        <v>2440</v>
      </c>
      <c r="BB49" s="94">
        <f t="shared" si="15"/>
        <v>2928</v>
      </c>
      <c r="BC49" s="147">
        <f t="shared" si="719"/>
        <v>749</v>
      </c>
      <c r="BD49" s="147">
        <f t="shared" si="720"/>
        <v>149.80000000000001</v>
      </c>
      <c r="BE49" s="147">
        <f t="shared" si="721"/>
        <v>187.25</v>
      </c>
      <c r="BF49" s="147">
        <f t="shared" si="722"/>
        <v>41.85</v>
      </c>
      <c r="BG49" s="147">
        <f t="shared" si="723"/>
        <v>538.5</v>
      </c>
      <c r="BH49" s="147">
        <f t="shared" si="724"/>
        <v>1123.5</v>
      </c>
      <c r="BI49" s="147">
        <f t="shared" si="725"/>
        <v>1498</v>
      </c>
      <c r="BJ49" s="147">
        <f t="shared" si="726"/>
        <v>2247</v>
      </c>
      <c r="BK49" s="147">
        <f t="shared" si="727"/>
        <v>2996</v>
      </c>
      <c r="BL49" s="147">
        <f t="shared" si="728"/>
        <v>3745</v>
      </c>
      <c r="BM49" s="147">
        <f t="shared" si="729"/>
        <v>4494</v>
      </c>
      <c r="BN49" s="147">
        <f t="shared" si="730"/>
        <v>674</v>
      </c>
      <c r="BO49" s="147">
        <f t="shared" si="731"/>
        <v>134.80000000000001</v>
      </c>
      <c r="BP49" s="147">
        <f t="shared" si="732"/>
        <v>168.5</v>
      </c>
      <c r="BQ49" s="147">
        <f t="shared" si="733"/>
        <v>41.85</v>
      </c>
      <c r="BR49" s="147">
        <f t="shared" si="734"/>
        <v>482.25</v>
      </c>
      <c r="BS49" s="147">
        <f t="shared" si="735"/>
        <v>1011</v>
      </c>
      <c r="BT49" s="147">
        <f t="shared" si="736"/>
        <v>1348</v>
      </c>
      <c r="BU49" s="147">
        <f t="shared" si="737"/>
        <v>2022</v>
      </c>
      <c r="BV49" s="147">
        <f t="shared" si="738"/>
        <v>2696</v>
      </c>
      <c r="BW49" s="147">
        <f t="shared" si="739"/>
        <v>3370</v>
      </c>
      <c r="BX49" s="147">
        <f t="shared" si="740"/>
        <v>4044</v>
      </c>
      <c r="BY49" s="147">
        <f t="shared" si="741"/>
        <v>581</v>
      </c>
      <c r="BZ49" s="147">
        <f t="shared" si="742"/>
        <v>116.20000000000002</v>
      </c>
      <c r="CA49" s="147">
        <f t="shared" si="743"/>
        <v>145.25</v>
      </c>
      <c r="CB49" s="147">
        <f t="shared" si="744"/>
        <v>41.85</v>
      </c>
      <c r="CC49" s="147">
        <f t="shared" si="745"/>
        <v>412.5</v>
      </c>
      <c r="CD49" s="147">
        <f t="shared" si="746"/>
        <v>871.5</v>
      </c>
      <c r="CE49" s="147">
        <f t="shared" si="747"/>
        <v>1162</v>
      </c>
      <c r="CF49" s="147">
        <f t="shared" si="748"/>
        <v>1743</v>
      </c>
      <c r="CG49" s="147">
        <f t="shared" si="749"/>
        <v>2324</v>
      </c>
      <c r="CH49" s="147">
        <f t="shared" si="750"/>
        <v>2905</v>
      </c>
      <c r="CI49" s="147">
        <f t="shared" si="751"/>
        <v>3486</v>
      </c>
      <c r="CJ49" s="147">
        <f t="shared" si="752"/>
        <v>1237</v>
      </c>
      <c r="CK49" s="147">
        <f t="shared" si="753"/>
        <v>247.40000000000003</v>
      </c>
      <c r="CL49" s="147">
        <f t="shared" si="754"/>
        <v>309.25</v>
      </c>
      <c r="CM49" s="147">
        <f t="shared" si="755"/>
        <v>0</v>
      </c>
      <c r="CN49" s="147">
        <f t="shared" si="756"/>
        <v>927.75</v>
      </c>
      <c r="CO49" s="147">
        <f t="shared" si="757"/>
        <v>1855.5</v>
      </c>
      <c r="CP49" s="147">
        <f t="shared" si="758"/>
        <v>2474</v>
      </c>
      <c r="CQ49" s="147">
        <f t="shared" si="759"/>
        <v>3711</v>
      </c>
      <c r="CR49" s="147">
        <f t="shared" si="760"/>
        <v>4948</v>
      </c>
      <c r="CS49" s="147">
        <f t="shared" si="761"/>
        <v>6185</v>
      </c>
      <c r="CT49" s="147">
        <f t="shared" si="762"/>
        <v>7422</v>
      </c>
      <c r="CU49" s="147">
        <f t="shared" si="763"/>
        <v>1144</v>
      </c>
      <c r="CV49" s="147">
        <f t="shared" si="764"/>
        <v>228.8</v>
      </c>
      <c r="CW49" s="147">
        <f t="shared" si="765"/>
        <v>286</v>
      </c>
      <c r="CX49" s="147">
        <f t="shared" si="766"/>
        <v>0</v>
      </c>
      <c r="CY49" s="147">
        <f t="shared" si="767"/>
        <v>858</v>
      </c>
      <c r="CZ49" s="147">
        <f t="shared" si="768"/>
        <v>1716</v>
      </c>
      <c r="DA49" s="147">
        <f t="shared" si="769"/>
        <v>2288</v>
      </c>
      <c r="DB49" s="147">
        <f t="shared" si="770"/>
        <v>3432</v>
      </c>
      <c r="DC49" s="147">
        <f t="shared" si="771"/>
        <v>4576</v>
      </c>
      <c r="DD49" s="147">
        <f t="shared" si="772"/>
        <v>5720</v>
      </c>
      <c r="DE49" s="147">
        <f t="shared" si="773"/>
        <v>6864</v>
      </c>
      <c r="DF49" s="147">
        <f t="shared" si="774"/>
        <v>1069</v>
      </c>
      <c r="DG49" s="147">
        <f t="shared" si="775"/>
        <v>213.8</v>
      </c>
      <c r="DH49" s="147">
        <f t="shared" si="776"/>
        <v>267.25</v>
      </c>
      <c r="DI49" s="147">
        <f t="shared" si="777"/>
        <v>0</v>
      </c>
      <c r="DJ49" s="147">
        <f t="shared" si="778"/>
        <v>801.75</v>
      </c>
      <c r="DK49" s="147">
        <f t="shared" si="779"/>
        <v>1603.5</v>
      </c>
      <c r="DL49" s="147">
        <f t="shared" si="780"/>
        <v>2138</v>
      </c>
      <c r="DM49" s="147">
        <f t="shared" si="781"/>
        <v>3207</v>
      </c>
      <c r="DN49" s="147">
        <f t="shared" si="782"/>
        <v>4276</v>
      </c>
      <c r="DO49" s="147">
        <f t="shared" si="783"/>
        <v>5345</v>
      </c>
      <c r="DP49" s="147">
        <f t="shared" si="784"/>
        <v>6414</v>
      </c>
      <c r="DQ49" s="147">
        <f t="shared" si="785"/>
        <v>1162</v>
      </c>
      <c r="DR49" s="147">
        <f t="shared" si="786"/>
        <v>232.40000000000003</v>
      </c>
      <c r="DS49" s="147">
        <f t="shared" si="787"/>
        <v>290.5</v>
      </c>
      <c r="DT49" s="147">
        <f t="shared" si="788"/>
        <v>41.85</v>
      </c>
      <c r="DU49" s="147">
        <f t="shared" si="789"/>
        <v>848.25</v>
      </c>
      <c r="DV49" s="147">
        <f t="shared" si="790"/>
        <v>1743</v>
      </c>
      <c r="DW49" s="147">
        <f t="shared" si="791"/>
        <v>2324</v>
      </c>
      <c r="DX49" s="147">
        <f t="shared" si="792"/>
        <v>3486</v>
      </c>
      <c r="DY49" s="147">
        <f t="shared" si="793"/>
        <v>4648</v>
      </c>
      <c r="DZ49" s="147">
        <f t="shared" si="794"/>
        <v>5810</v>
      </c>
      <c r="EA49" s="147">
        <f t="shared" si="795"/>
        <v>6972</v>
      </c>
      <c r="EB49" s="147">
        <f t="shared" si="796"/>
        <v>1330</v>
      </c>
      <c r="EC49" s="147">
        <f t="shared" si="797"/>
        <v>266</v>
      </c>
      <c r="ED49" s="147">
        <f t="shared" si="798"/>
        <v>332.5</v>
      </c>
      <c r="EE49" s="147">
        <f t="shared" si="799"/>
        <v>41.85</v>
      </c>
      <c r="EF49" s="147">
        <f t="shared" si="800"/>
        <v>974.25</v>
      </c>
      <c r="EG49" s="147">
        <f t="shared" si="801"/>
        <v>1995</v>
      </c>
      <c r="EH49" s="147">
        <f t="shared" si="802"/>
        <v>2660</v>
      </c>
      <c r="EI49" s="147">
        <f t="shared" si="803"/>
        <v>3990</v>
      </c>
      <c r="EJ49" s="147">
        <f t="shared" si="804"/>
        <v>5320</v>
      </c>
      <c r="EK49" s="147">
        <f t="shared" si="805"/>
        <v>6650</v>
      </c>
      <c r="EL49" s="147">
        <f t="shared" si="806"/>
        <v>7980</v>
      </c>
      <c r="EM49" s="147">
        <f t="shared" si="807"/>
        <v>1237</v>
      </c>
      <c r="EN49" s="147">
        <f t="shared" si="808"/>
        <v>247.40000000000003</v>
      </c>
      <c r="EO49" s="147">
        <f t="shared" si="809"/>
        <v>309.25</v>
      </c>
      <c r="EP49" s="147">
        <f t="shared" si="810"/>
        <v>41.85</v>
      </c>
      <c r="EQ49" s="147">
        <f t="shared" si="811"/>
        <v>904.5</v>
      </c>
      <c r="ER49" s="147">
        <f t="shared" si="812"/>
        <v>1855.5</v>
      </c>
      <c r="ES49" s="147">
        <f t="shared" si="813"/>
        <v>2474</v>
      </c>
      <c r="ET49" s="147">
        <f t="shared" si="814"/>
        <v>3711</v>
      </c>
      <c r="EU49" s="147">
        <f t="shared" si="815"/>
        <v>4948</v>
      </c>
      <c r="EV49" s="147">
        <f t="shared" si="816"/>
        <v>6185</v>
      </c>
      <c r="EW49" s="147">
        <f t="shared" si="817"/>
        <v>7422</v>
      </c>
      <c r="EX49" s="147">
        <f t="shared" si="818"/>
        <v>1725</v>
      </c>
      <c r="EY49" s="147">
        <f t="shared" si="819"/>
        <v>345.00000000000006</v>
      </c>
      <c r="EZ49" s="147">
        <f t="shared" si="820"/>
        <v>431.25</v>
      </c>
      <c r="FA49" s="147">
        <f t="shared" si="821"/>
        <v>0</v>
      </c>
      <c r="FB49" s="147">
        <f t="shared" si="822"/>
        <v>1293.75</v>
      </c>
      <c r="FC49" s="147">
        <f t="shared" si="823"/>
        <v>2587.5</v>
      </c>
      <c r="FD49" s="147">
        <f t="shared" si="824"/>
        <v>3450</v>
      </c>
      <c r="FE49" s="147">
        <f t="shared" si="825"/>
        <v>5175</v>
      </c>
      <c r="FF49" s="147">
        <f t="shared" si="826"/>
        <v>6900</v>
      </c>
      <c r="FG49" s="147">
        <f t="shared" si="827"/>
        <v>8625</v>
      </c>
      <c r="FH49" s="147">
        <f t="shared" si="828"/>
        <v>10350</v>
      </c>
      <c r="FI49" s="147">
        <f t="shared" si="829"/>
        <v>1818</v>
      </c>
      <c r="FJ49" s="147">
        <f t="shared" si="830"/>
        <v>363.6</v>
      </c>
      <c r="FK49" s="147">
        <f t="shared" si="831"/>
        <v>454.5</v>
      </c>
      <c r="FL49" s="147">
        <f t="shared" si="832"/>
        <v>41.85</v>
      </c>
      <c r="FM49" s="147">
        <f t="shared" si="833"/>
        <v>1340.25</v>
      </c>
      <c r="FN49" s="147">
        <f t="shared" si="834"/>
        <v>2727</v>
      </c>
      <c r="FO49" s="147">
        <f t="shared" si="835"/>
        <v>3636</v>
      </c>
      <c r="FP49" s="147">
        <f t="shared" si="836"/>
        <v>5454</v>
      </c>
      <c r="FQ49" s="147">
        <f t="shared" si="837"/>
        <v>7272</v>
      </c>
      <c r="FR49" s="147">
        <f t="shared" si="838"/>
        <v>9090</v>
      </c>
      <c r="FS49" s="147">
        <f t="shared" si="839"/>
        <v>10908</v>
      </c>
      <c r="FT49" s="122">
        <f t="shared" si="647"/>
        <v>11.69</v>
      </c>
      <c r="FU49" s="122" t="str">
        <f t="shared" si="648"/>
        <v/>
      </c>
      <c r="FV49" s="122" t="str">
        <f t="shared" si="649"/>
        <v/>
      </c>
      <c r="FW49" s="122" t="str">
        <f t="shared" si="650"/>
        <v/>
      </c>
      <c r="FX49" s="122" t="str">
        <f t="shared" si="323"/>
        <v/>
      </c>
      <c r="FY49" s="122" t="str">
        <f t="shared" si="324"/>
        <v/>
      </c>
      <c r="FZ49" s="122" t="str">
        <f t="shared" si="325"/>
        <v/>
      </c>
      <c r="GA49" s="122" t="str">
        <f t="shared" si="326"/>
        <v/>
      </c>
      <c r="GB49" s="122" t="str">
        <f t="shared" si="327"/>
        <v/>
      </c>
      <c r="GC49" s="122" t="str">
        <f t="shared" si="328"/>
        <v/>
      </c>
      <c r="GD49" s="122" t="str">
        <f t="shared" si="329"/>
        <v/>
      </c>
      <c r="GE49" s="122" t="str">
        <f t="shared" si="330"/>
        <v/>
      </c>
      <c r="GF49" s="122" t="str">
        <f t="shared" si="331"/>
        <v/>
      </c>
      <c r="GG49" s="122" t="str">
        <f t="shared" si="332"/>
        <v/>
      </c>
      <c r="GH49" s="122">
        <f t="shared" si="333"/>
        <v>11.69</v>
      </c>
      <c r="GI49" s="124">
        <f t="shared" si="651"/>
        <v>81542.161200000002</v>
      </c>
      <c r="GJ49" s="124" t="str">
        <f t="shared" si="652"/>
        <v/>
      </c>
      <c r="GK49" s="124" t="str">
        <f t="shared" si="653"/>
        <v/>
      </c>
      <c r="GL49" s="124" t="str">
        <f t="shared" si="654"/>
        <v/>
      </c>
      <c r="GM49" s="125" t="str">
        <f t="shared" si="334"/>
        <v/>
      </c>
      <c r="GN49" s="125" t="str">
        <f t="shared" si="335"/>
        <v/>
      </c>
      <c r="GO49" s="125" t="str">
        <f t="shared" si="336"/>
        <v/>
      </c>
      <c r="GP49" s="125" t="str">
        <f t="shared" si="337"/>
        <v/>
      </c>
      <c r="GQ49" s="125" t="str">
        <f t="shared" si="338"/>
        <v/>
      </c>
      <c r="GR49" s="125" t="str">
        <f t="shared" si="339"/>
        <v/>
      </c>
      <c r="GS49" s="125" t="str">
        <f t="shared" si="340"/>
        <v/>
      </c>
      <c r="GT49" s="125" t="str">
        <f t="shared" si="341"/>
        <v/>
      </c>
      <c r="GU49" s="125" t="str">
        <f t="shared" si="342"/>
        <v/>
      </c>
      <c r="GV49" s="125" t="str">
        <f t="shared" si="343"/>
        <v/>
      </c>
      <c r="GW49" s="125">
        <f t="shared" si="344"/>
        <v>81542.161200000002</v>
      </c>
      <c r="GX49" s="145">
        <v>1</v>
      </c>
      <c r="GY49" s="145"/>
      <c r="GZ49" s="145"/>
      <c r="HA49" s="145"/>
      <c r="HB49" s="145"/>
      <c r="HC49" s="145"/>
      <c r="HD49" s="145"/>
      <c r="HF49" s="37"/>
      <c r="HG49" s="37"/>
      <c r="HH49" s="37"/>
      <c r="HI49" s="37"/>
    </row>
    <row r="50" spans="1:217" x14ac:dyDescent="0.2">
      <c r="A50" s="287" t="s">
        <v>129</v>
      </c>
      <c r="B50" s="288" t="s">
        <v>392</v>
      </c>
      <c r="C50" s="369">
        <v>214</v>
      </c>
      <c r="D50" s="167">
        <f t="shared" si="133"/>
        <v>42.800000000000004</v>
      </c>
      <c r="E50" s="167">
        <f t="shared" si="134"/>
        <v>53.5</v>
      </c>
      <c r="F50" s="167">
        <f t="shared" si="135"/>
        <v>80.25</v>
      </c>
      <c r="G50" s="167">
        <f t="shared" si="136"/>
        <v>42.800000000000004</v>
      </c>
      <c r="H50" s="167">
        <f t="shared" si="137"/>
        <v>53.5</v>
      </c>
      <c r="I50" s="167">
        <f t="shared" si="138"/>
        <v>53.5</v>
      </c>
      <c r="J50" s="167">
        <f t="shared" si="139"/>
        <v>53.5</v>
      </c>
      <c r="K50" s="167">
        <f t="shared" si="140"/>
        <v>80.25</v>
      </c>
      <c r="L50" s="167">
        <f t="shared" si="141"/>
        <v>42.800000000000004</v>
      </c>
      <c r="M50" s="167">
        <f t="shared" si="142"/>
        <v>53.5</v>
      </c>
      <c r="N50" s="147">
        <f t="shared" si="143"/>
        <v>96.3</v>
      </c>
      <c r="O50" s="94">
        <f t="shared" si="144"/>
        <v>107</v>
      </c>
      <c r="P50" s="94">
        <f t="shared" si="145"/>
        <v>321</v>
      </c>
      <c r="Q50" s="94">
        <f t="shared" si="146"/>
        <v>428</v>
      </c>
      <c r="R50" s="94">
        <f t="shared" si="147"/>
        <v>642</v>
      </c>
      <c r="S50" s="94">
        <f t="shared" si="148"/>
        <v>856</v>
      </c>
      <c r="T50" s="94">
        <f t="shared" si="149"/>
        <v>1070</v>
      </c>
      <c r="U50" s="94">
        <f t="shared" si="150"/>
        <v>1284</v>
      </c>
      <c r="V50" s="200">
        <v>527</v>
      </c>
      <c r="W50" s="93">
        <f t="shared" si="297"/>
        <v>105.4</v>
      </c>
      <c r="X50" s="93">
        <f t="shared" si="298"/>
        <v>131.75</v>
      </c>
      <c r="Y50" s="147"/>
      <c r="Z50" s="94">
        <f>V50*0.75</f>
        <v>395.25</v>
      </c>
      <c r="AA50" s="94">
        <f t="shared" si="300"/>
        <v>790.5</v>
      </c>
      <c r="AB50" s="94">
        <f t="shared" si="301"/>
        <v>1054</v>
      </c>
      <c r="AC50" s="94">
        <f t="shared" si="302"/>
        <v>1581</v>
      </c>
      <c r="AD50" s="94">
        <f t="shared" si="303"/>
        <v>2108</v>
      </c>
      <c r="AE50" s="94">
        <f t="shared" si="304"/>
        <v>2635</v>
      </c>
      <c r="AF50" s="94">
        <f t="shared" si="305"/>
        <v>3162</v>
      </c>
      <c r="AG50" s="200">
        <v>494</v>
      </c>
      <c r="AH50" s="93">
        <f t="shared" si="306"/>
        <v>98.800000000000011</v>
      </c>
      <c r="AI50" s="93">
        <f t="shared" si="307"/>
        <v>123.5</v>
      </c>
      <c r="AJ50" s="147"/>
      <c r="AK50" s="94">
        <f>AG50*0.75</f>
        <v>370.5</v>
      </c>
      <c r="AL50" s="94">
        <f t="shared" si="3"/>
        <v>741</v>
      </c>
      <c r="AM50" s="94">
        <f t="shared" si="4"/>
        <v>988</v>
      </c>
      <c r="AN50" s="94">
        <f t="shared" si="5"/>
        <v>1482</v>
      </c>
      <c r="AO50" s="94">
        <f t="shared" si="6"/>
        <v>1976</v>
      </c>
      <c r="AP50" s="94">
        <f t="shared" si="7"/>
        <v>2470</v>
      </c>
      <c r="AQ50" s="94">
        <f t="shared" si="8"/>
        <v>2964</v>
      </c>
      <c r="AR50" s="200">
        <v>355</v>
      </c>
      <c r="AS50" s="93">
        <f t="shared" si="309"/>
        <v>71</v>
      </c>
      <c r="AT50" s="93">
        <f t="shared" si="310"/>
        <v>88.75</v>
      </c>
      <c r="AU50" s="147"/>
      <c r="AV50" s="94">
        <f>AR50*0.75</f>
        <v>266.25</v>
      </c>
      <c r="AW50" s="94">
        <f t="shared" si="10"/>
        <v>532.5</v>
      </c>
      <c r="AX50" s="94">
        <f t="shared" si="11"/>
        <v>710</v>
      </c>
      <c r="AY50" s="94">
        <f t="shared" si="12"/>
        <v>1065</v>
      </c>
      <c r="AZ50" s="94">
        <f t="shared" si="13"/>
        <v>1420</v>
      </c>
      <c r="BA50" s="94">
        <f t="shared" si="14"/>
        <v>1775</v>
      </c>
      <c r="BB50" s="94">
        <f t="shared" si="15"/>
        <v>2130</v>
      </c>
      <c r="BC50" s="147">
        <f t="shared" si="719"/>
        <v>741</v>
      </c>
      <c r="BD50" s="147">
        <f t="shared" si="720"/>
        <v>148.20000000000002</v>
      </c>
      <c r="BE50" s="147">
        <f t="shared" si="721"/>
        <v>185.25</v>
      </c>
      <c r="BF50" s="147">
        <f t="shared" si="722"/>
        <v>96.3</v>
      </c>
      <c r="BG50" s="147">
        <f t="shared" si="723"/>
        <v>502.25</v>
      </c>
      <c r="BH50" s="147">
        <f t="shared" si="724"/>
        <v>1111.5</v>
      </c>
      <c r="BI50" s="147">
        <f t="shared" si="725"/>
        <v>1482</v>
      </c>
      <c r="BJ50" s="147">
        <f t="shared" si="726"/>
        <v>2223</v>
      </c>
      <c r="BK50" s="147">
        <f t="shared" si="727"/>
        <v>2964</v>
      </c>
      <c r="BL50" s="147">
        <f t="shared" si="728"/>
        <v>3705</v>
      </c>
      <c r="BM50" s="147">
        <f t="shared" si="729"/>
        <v>4446</v>
      </c>
      <c r="BN50" s="147">
        <f t="shared" si="730"/>
        <v>708</v>
      </c>
      <c r="BO50" s="147">
        <f t="shared" si="731"/>
        <v>141.60000000000002</v>
      </c>
      <c r="BP50" s="147">
        <f t="shared" si="732"/>
        <v>177</v>
      </c>
      <c r="BQ50" s="147">
        <f t="shared" si="733"/>
        <v>96.3</v>
      </c>
      <c r="BR50" s="147">
        <f t="shared" si="734"/>
        <v>477.5</v>
      </c>
      <c r="BS50" s="147">
        <f t="shared" si="735"/>
        <v>1062</v>
      </c>
      <c r="BT50" s="147">
        <f t="shared" si="736"/>
        <v>1416</v>
      </c>
      <c r="BU50" s="147">
        <f t="shared" si="737"/>
        <v>2124</v>
      </c>
      <c r="BV50" s="147">
        <f t="shared" si="738"/>
        <v>2832</v>
      </c>
      <c r="BW50" s="147">
        <f t="shared" si="739"/>
        <v>3540</v>
      </c>
      <c r="BX50" s="147">
        <f t="shared" si="740"/>
        <v>4248</v>
      </c>
      <c r="BY50" s="147">
        <f t="shared" si="741"/>
        <v>569</v>
      </c>
      <c r="BZ50" s="147">
        <f t="shared" si="742"/>
        <v>113.80000000000001</v>
      </c>
      <c r="CA50" s="147">
        <f t="shared" si="743"/>
        <v>142.25</v>
      </c>
      <c r="CB50" s="147">
        <f t="shared" si="744"/>
        <v>96.3</v>
      </c>
      <c r="CC50" s="147">
        <f t="shared" si="745"/>
        <v>373.25</v>
      </c>
      <c r="CD50" s="147">
        <f t="shared" si="746"/>
        <v>853.5</v>
      </c>
      <c r="CE50" s="147">
        <f t="shared" si="747"/>
        <v>1138</v>
      </c>
      <c r="CF50" s="147">
        <f t="shared" si="748"/>
        <v>1707</v>
      </c>
      <c r="CG50" s="147">
        <f t="shared" si="749"/>
        <v>2276</v>
      </c>
      <c r="CH50" s="147">
        <f t="shared" si="750"/>
        <v>2845</v>
      </c>
      <c r="CI50" s="147">
        <f t="shared" si="751"/>
        <v>3414</v>
      </c>
      <c r="CJ50" s="147">
        <f t="shared" si="752"/>
        <v>1021</v>
      </c>
      <c r="CK50" s="147">
        <f t="shared" si="753"/>
        <v>204.20000000000002</v>
      </c>
      <c r="CL50" s="147">
        <f t="shared" si="754"/>
        <v>255.25</v>
      </c>
      <c r="CM50" s="147">
        <f t="shared" si="755"/>
        <v>0</v>
      </c>
      <c r="CN50" s="147">
        <f t="shared" si="756"/>
        <v>765.75</v>
      </c>
      <c r="CO50" s="147">
        <f t="shared" si="757"/>
        <v>1531.5</v>
      </c>
      <c r="CP50" s="147">
        <f t="shared" si="758"/>
        <v>2042</v>
      </c>
      <c r="CQ50" s="147">
        <f t="shared" si="759"/>
        <v>3063</v>
      </c>
      <c r="CR50" s="147">
        <f t="shared" si="760"/>
        <v>4084</v>
      </c>
      <c r="CS50" s="147">
        <f t="shared" si="761"/>
        <v>5105</v>
      </c>
      <c r="CT50" s="147">
        <f t="shared" si="762"/>
        <v>6126</v>
      </c>
      <c r="CU50" s="147">
        <f t="shared" si="763"/>
        <v>882</v>
      </c>
      <c r="CV50" s="147">
        <f t="shared" si="764"/>
        <v>176.4</v>
      </c>
      <c r="CW50" s="147">
        <f t="shared" si="765"/>
        <v>220.5</v>
      </c>
      <c r="CX50" s="147">
        <f t="shared" si="766"/>
        <v>0</v>
      </c>
      <c r="CY50" s="147">
        <f t="shared" si="767"/>
        <v>661.5</v>
      </c>
      <c r="CZ50" s="147">
        <f t="shared" si="768"/>
        <v>1323</v>
      </c>
      <c r="DA50" s="147">
        <f t="shared" si="769"/>
        <v>1764</v>
      </c>
      <c r="DB50" s="147">
        <f t="shared" si="770"/>
        <v>2646</v>
      </c>
      <c r="DC50" s="147">
        <f t="shared" si="771"/>
        <v>3528</v>
      </c>
      <c r="DD50" s="147">
        <f t="shared" si="772"/>
        <v>4410</v>
      </c>
      <c r="DE50" s="147">
        <f t="shared" si="773"/>
        <v>5292</v>
      </c>
      <c r="DF50" s="147">
        <f t="shared" si="774"/>
        <v>849</v>
      </c>
      <c r="DG50" s="147">
        <f t="shared" si="775"/>
        <v>169.8</v>
      </c>
      <c r="DH50" s="147">
        <f t="shared" si="776"/>
        <v>212.25</v>
      </c>
      <c r="DI50" s="147">
        <f t="shared" si="777"/>
        <v>0</v>
      </c>
      <c r="DJ50" s="147">
        <f t="shared" si="778"/>
        <v>636.75</v>
      </c>
      <c r="DK50" s="147">
        <f t="shared" si="779"/>
        <v>1273.5</v>
      </c>
      <c r="DL50" s="147">
        <f t="shared" si="780"/>
        <v>1698</v>
      </c>
      <c r="DM50" s="147">
        <f t="shared" si="781"/>
        <v>2547</v>
      </c>
      <c r="DN50" s="147">
        <f t="shared" si="782"/>
        <v>3396</v>
      </c>
      <c r="DO50" s="147">
        <f t="shared" si="783"/>
        <v>4245</v>
      </c>
      <c r="DP50" s="147">
        <f t="shared" si="784"/>
        <v>5094</v>
      </c>
      <c r="DQ50" s="147">
        <f t="shared" si="785"/>
        <v>1063</v>
      </c>
      <c r="DR50" s="147">
        <f t="shared" si="786"/>
        <v>212.60000000000002</v>
      </c>
      <c r="DS50" s="147">
        <f t="shared" si="787"/>
        <v>265.75</v>
      </c>
      <c r="DT50" s="147">
        <f t="shared" si="788"/>
        <v>96.3</v>
      </c>
      <c r="DU50" s="147">
        <f t="shared" si="789"/>
        <v>743.75</v>
      </c>
      <c r="DV50" s="147">
        <f t="shared" si="790"/>
        <v>1594.5</v>
      </c>
      <c r="DW50" s="147">
        <f t="shared" si="791"/>
        <v>2126</v>
      </c>
      <c r="DX50" s="147">
        <f t="shared" si="792"/>
        <v>3189</v>
      </c>
      <c r="DY50" s="147">
        <f t="shared" si="793"/>
        <v>4252</v>
      </c>
      <c r="DZ50" s="147">
        <f t="shared" si="794"/>
        <v>5315</v>
      </c>
      <c r="EA50" s="147">
        <f t="shared" si="795"/>
        <v>6378</v>
      </c>
      <c r="EB50" s="147">
        <f t="shared" si="796"/>
        <v>1235</v>
      </c>
      <c r="EC50" s="147">
        <f t="shared" si="797"/>
        <v>247.00000000000003</v>
      </c>
      <c r="ED50" s="147">
        <f t="shared" si="798"/>
        <v>308.75</v>
      </c>
      <c r="EE50" s="147">
        <f t="shared" si="799"/>
        <v>96.3</v>
      </c>
      <c r="EF50" s="147">
        <f t="shared" si="800"/>
        <v>872.75</v>
      </c>
      <c r="EG50" s="147">
        <f t="shared" si="801"/>
        <v>1852.5</v>
      </c>
      <c r="EH50" s="147">
        <f t="shared" si="802"/>
        <v>2470</v>
      </c>
      <c r="EI50" s="147">
        <f t="shared" si="803"/>
        <v>3705</v>
      </c>
      <c r="EJ50" s="147">
        <f t="shared" si="804"/>
        <v>4940</v>
      </c>
      <c r="EK50" s="147">
        <f t="shared" si="805"/>
        <v>6175</v>
      </c>
      <c r="EL50" s="147">
        <f t="shared" si="806"/>
        <v>7410</v>
      </c>
      <c r="EM50" s="147">
        <f t="shared" si="807"/>
        <v>1096</v>
      </c>
      <c r="EN50" s="147">
        <f t="shared" si="808"/>
        <v>219.20000000000002</v>
      </c>
      <c r="EO50" s="147">
        <f t="shared" si="809"/>
        <v>274</v>
      </c>
      <c r="EP50" s="147">
        <f t="shared" si="810"/>
        <v>96.3</v>
      </c>
      <c r="EQ50" s="147">
        <f t="shared" si="811"/>
        <v>768.5</v>
      </c>
      <c r="ER50" s="147">
        <f t="shared" si="812"/>
        <v>1644</v>
      </c>
      <c r="ES50" s="147">
        <f t="shared" si="813"/>
        <v>2192</v>
      </c>
      <c r="ET50" s="147">
        <f t="shared" si="814"/>
        <v>3288</v>
      </c>
      <c r="EU50" s="147">
        <f t="shared" si="815"/>
        <v>4384</v>
      </c>
      <c r="EV50" s="147">
        <f t="shared" si="816"/>
        <v>5480</v>
      </c>
      <c r="EW50" s="147">
        <f t="shared" si="817"/>
        <v>6576</v>
      </c>
      <c r="EX50" s="147">
        <f t="shared" si="818"/>
        <v>1376</v>
      </c>
      <c r="EY50" s="147">
        <f t="shared" si="819"/>
        <v>275.20000000000005</v>
      </c>
      <c r="EZ50" s="147">
        <f t="shared" si="820"/>
        <v>344</v>
      </c>
      <c r="FA50" s="147">
        <f t="shared" si="821"/>
        <v>0</v>
      </c>
      <c r="FB50" s="147">
        <f t="shared" si="822"/>
        <v>1032</v>
      </c>
      <c r="FC50" s="147">
        <f t="shared" si="823"/>
        <v>2064</v>
      </c>
      <c r="FD50" s="147">
        <f t="shared" si="824"/>
        <v>2752</v>
      </c>
      <c r="FE50" s="147">
        <f t="shared" si="825"/>
        <v>4128</v>
      </c>
      <c r="FF50" s="147">
        <f t="shared" si="826"/>
        <v>5504</v>
      </c>
      <c r="FG50" s="147">
        <f t="shared" si="827"/>
        <v>6880</v>
      </c>
      <c r="FH50" s="147">
        <f t="shared" si="828"/>
        <v>8256</v>
      </c>
      <c r="FI50" s="147">
        <f t="shared" si="829"/>
        <v>1590</v>
      </c>
      <c r="FJ50" s="147">
        <f t="shared" si="830"/>
        <v>318</v>
      </c>
      <c r="FK50" s="147">
        <f t="shared" si="831"/>
        <v>397.5</v>
      </c>
      <c r="FL50" s="147">
        <f t="shared" si="832"/>
        <v>96.3</v>
      </c>
      <c r="FM50" s="147">
        <f t="shared" si="833"/>
        <v>1139</v>
      </c>
      <c r="FN50" s="147">
        <f t="shared" si="834"/>
        <v>2385</v>
      </c>
      <c r="FO50" s="147">
        <f t="shared" si="835"/>
        <v>3180</v>
      </c>
      <c r="FP50" s="147">
        <f t="shared" si="836"/>
        <v>4770</v>
      </c>
      <c r="FQ50" s="147">
        <f t="shared" si="837"/>
        <v>6360</v>
      </c>
      <c r="FR50" s="147">
        <f t="shared" si="838"/>
        <v>7950</v>
      </c>
      <c r="FS50" s="147">
        <f t="shared" si="839"/>
        <v>9540</v>
      </c>
      <c r="FT50" s="122">
        <f t="shared" si="647"/>
        <v>12.07</v>
      </c>
      <c r="FU50" s="122" t="str">
        <f t="shared" si="648"/>
        <v/>
      </c>
      <c r="FV50" s="122" t="str">
        <f t="shared" si="649"/>
        <v/>
      </c>
      <c r="FW50" s="122" t="str">
        <f t="shared" si="650"/>
        <v/>
      </c>
      <c r="FX50" s="122" t="str">
        <f t="shared" si="323"/>
        <v/>
      </c>
      <c r="FY50" s="122" t="str">
        <f t="shared" si="324"/>
        <v/>
      </c>
      <c r="FZ50" s="122" t="str">
        <f t="shared" si="325"/>
        <v/>
      </c>
      <c r="GA50" s="122" t="str">
        <f t="shared" si="326"/>
        <v/>
      </c>
      <c r="GB50" s="122" t="str">
        <f t="shared" si="327"/>
        <v/>
      </c>
      <c r="GC50" s="122" t="str">
        <f t="shared" si="328"/>
        <v/>
      </c>
      <c r="GD50" s="122" t="str">
        <f t="shared" si="329"/>
        <v/>
      </c>
      <c r="GE50" s="122" t="str">
        <f t="shared" si="330"/>
        <v/>
      </c>
      <c r="GF50" s="122" t="str">
        <f t="shared" si="331"/>
        <v/>
      </c>
      <c r="GG50" s="122" t="str">
        <f t="shared" si="332"/>
        <v/>
      </c>
      <c r="GH50" s="122">
        <f t="shared" si="333"/>
        <v>12.07</v>
      </c>
      <c r="GI50" s="124">
        <f t="shared" si="651"/>
        <v>115662.64</v>
      </c>
      <c r="GJ50" s="124" t="str">
        <f t="shared" si="652"/>
        <v/>
      </c>
      <c r="GK50" s="124" t="str">
        <f t="shared" si="653"/>
        <v/>
      </c>
      <c r="GL50" s="124" t="str">
        <f t="shared" si="654"/>
        <v/>
      </c>
      <c r="GM50" s="125" t="str">
        <f t="shared" si="334"/>
        <v/>
      </c>
      <c r="GN50" s="125" t="str">
        <f t="shared" si="335"/>
        <v/>
      </c>
      <c r="GO50" s="125" t="str">
        <f t="shared" si="336"/>
        <v/>
      </c>
      <c r="GP50" s="125" t="str">
        <f t="shared" si="337"/>
        <v/>
      </c>
      <c r="GQ50" s="125" t="str">
        <f t="shared" si="338"/>
        <v/>
      </c>
      <c r="GR50" s="125" t="str">
        <f t="shared" si="339"/>
        <v/>
      </c>
      <c r="GS50" s="125" t="str">
        <f t="shared" si="340"/>
        <v/>
      </c>
      <c r="GT50" s="125" t="str">
        <f t="shared" si="341"/>
        <v/>
      </c>
      <c r="GU50" s="125" t="str">
        <f t="shared" si="342"/>
        <v/>
      </c>
      <c r="GV50" s="125" t="str">
        <f t="shared" si="343"/>
        <v/>
      </c>
      <c r="GW50" s="125">
        <f t="shared" si="344"/>
        <v>115662.64</v>
      </c>
      <c r="GX50" s="145">
        <v>1</v>
      </c>
      <c r="GY50" s="145"/>
      <c r="GZ50" s="145"/>
      <c r="HA50" s="145"/>
      <c r="HB50" s="145"/>
      <c r="HC50" s="145"/>
      <c r="HD50" s="145"/>
      <c r="HF50" s="37"/>
      <c r="HG50" s="37"/>
      <c r="HH50" s="37"/>
      <c r="HI50" s="37"/>
    </row>
    <row r="51" spans="1:217" ht="12.2" customHeight="1" x14ac:dyDescent="0.2">
      <c r="A51" s="287" t="s">
        <v>130</v>
      </c>
      <c r="B51" s="288" t="s">
        <v>276</v>
      </c>
      <c r="C51" s="369">
        <v>373</v>
      </c>
      <c r="D51" s="167">
        <f t="shared" si="133"/>
        <v>74.600000000000009</v>
      </c>
      <c r="E51" s="167">
        <f t="shared" si="134"/>
        <v>93.25</v>
      </c>
      <c r="F51" s="167">
        <f t="shared" si="135"/>
        <v>139.875</v>
      </c>
      <c r="G51" s="167">
        <f t="shared" si="136"/>
        <v>74.600000000000009</v>
      </c>
      <c r="H51" s="167">
        <f t="shared" si="137"/>
        <v>93.25</v>
      </c>
      <c r="I51" s="167">
        <f t="shared" si="138"/>
        <v>93.25</v>
      </c>
      <c r="J51" s="167">
        <f t="shared" si="139"/>
        <v>93.25</v>
      </c>
      <c r="K51" s="167">
        <f t="shared" si="140"/>
        <v>139.875</v>
      </c>
      <c r="L51" s="167">
        <f t="shared" si="141"/>
        <v>74.600000000000009</v>
      </c>
      <c r="M51" s="167">
        <f t="shared" si="142"/>
        <v>93.25</v>
      </c>
      <c r="N51" s="147">
        <f t="shared" si="143"/>
        <v>167.85</v>
      </c>
      <c r="O51" s="94">
        <f t="shared" si="144"/>
        <v>186.5</v>
      </c>
      <c r="P51" s="94">
        <f t="shared" si="145"/>
        <v>559.5</v>
      </c>
      <c r="Q51" s="94">
        <f t="shared" si="146"/>
        <v>746</v>
      </c>
      <c r="R51" s="94">
        <f t="shared" si="147"/>
        <v>1119</v>
      </c>
      <c r="S51" s="94">
        <f t="shared" si="148"/>
        <v>1492</v>
      </c>
      <c r="T51" s="94">
        <f t="shared" si="149"/>
        <v>1865</v>
      </c>
      <c r="U51" s="94">
        <f t="shared" si="150"/>
        <v>2238</v>
      </c>
      <c r="V51" s="200">
        <v>527</v>
      </c>
      <c r="W51" s="93">
        <f t="shared" si="297"/>
        <v>105.4</v>
      </c>
      <c r="X51" s="93">
        <f t="shared" si="298"/>
        <v>131.75</v>
      </c>
      <c r="Y51" s="147"/>
      <c r="Z51" s="94">
        <f t="shared" ref="Z51:Z53" si="1017">V51*0.75</f>
        <v>395.25</v>
      </c>
      <c r="AA51" s="94">
        <f t="shared" si="300"/>
        <v>790.5</v>
      </c>
      <c r="AB51" s="94">
        <f t="shared" si="301"/>
        <v>1054</v>
      </c>
      <c r="AC51" s="94">
        <f t="shared" si="302"/>
        <v>1581</v>
      </c>
      <c r="AD51" s="94">
        <f t="shared" si="303"/>
        <v>2108</v>
      </c>
      <c r="AE51" s="94">
        <f t="shared" si="304"/>
        <v>2635</v>
      </c>
      <c r="AF51" s="94">
        <f t="shared" si="305"/>
        <v>3162</v>
      </c>
      <c r="AG51" s="200">
        <v>494</v>
      </c>
      <c r="AH51" s="93">
        <f t="shared" si="306"/>
        <v>98.800000000000011</v>
      </c>
      <c r="AI51" s="93">
        <f t="shared" si="307"/>
        <v>123.5</v>
      </c>
      <c r="AJ51" s="147"/>
      <c r="AK51" s="94">
        <f t="shared" ref="AK51:AK53" si="1018">AG51*0.75</f>
        <v>370.5</v>
      </c>
      <c r="AL51" s="94">
        <f t="shared" si="3"/>
        <v>741</v>
      </c>
      <c r="AM51" s="94">
        <f t="shared" si="4"/>
        <v>988</v>
      </c>
      <c r="AN51" s="94">
        <f t="shared" si="5"/>
        <v>1482</v>
      </c>
      <c r="AO51" s="94">
        <f t="shared" si="6"/>
        <v>1976</v>
      </c>
      <c r="AP51" s="94">
        <f t="shared" si="7"/>
        <v>2470</v>
      </c>
      <c r="AQ51" s="94">
        <f t="shared" si="8"/>
        <v>2964</v>
      </c>
      <c r="AR51" s="200">
        <v>355</v>
      </c>
      <c r="AS51" s="93">
        <f t="shared" si="309"/>
        <v>71</v>
      </c>
      <c r="AT51" s="93">
        <f t="shared" si="310"/>
        <v>88.75</v>
      </c>
      <c r="AU51" s="147"/>
      <c r="AV51" s="94">
        <f t="shared" ref="AV51:AV53" si="1019">AR51*0.75</f>
        <v>266.25</v>
      </c>
      <c r="AW51" s="94">
        <f t="shared" si="10"/>
        <v>532.5</v>
      </c>
      <c r="AX51" s="94">
        <f t="shared" si="11"/>
        <v>710</v>
      </c>
      <c r="AY51" s="94">
        <f t="shared" si="12"/>
        <v>1065</v>
      </c>
      <c r="AZ51" s="94">
        <f t="shared" si="13"/>
        <v>1420</v>
      </c>
      <c r="BA51" s="94">
        <f t="shared" si="14"/>
        <v>1775</v>
      </c>
      <c r="BB51" s="94">
        <f t="shared" si="15"/>
        <v>2130</v>
      </c>
      <c r="BC51" s="147">
        <f t="shared" si="719"/>
        <v>900</v>
      </c>
      <c r="BD51" s="147">
        <f t="shared" si="720"/>
        <v>180</v>
      </c>
      <c r="BE51" s="147">
        <f t="shared" si="721"/>
        <v>225</v>
      </c>
      <c r="BF51" s="147">
        <f t="shared" si="722"/>
        <v>167.85</v>
      </c>
      <c r="BG51" s="147">
        <f t="shared" si="723"/>
        <v>581.75</v>
      </c>
      <c r="BH51" s="147">
        <f t="shared" si="724"/>
        <v>1350</v>
      </c>
      <c r="BI51" s="147">
        <f t="shared" si="725"/>
        <v>1800</v>
      </c>
      <c r="BJ51" s="147">
        <f t="shared" si="726"/>
        <v>2700</v>
      </c>
      <c r="BK51" s="147">
        <f t="shared" si="727"/>
        <v>3600</v>
      </c>
      <c r="BL51" s="147">
        <f t="shared" si="728"/>
        <v>4500</v>
      </c>
      <c r="BM51" s="147">
        <f t="shared" si="729"/>
        <v>5400</v>
      </c>
      <c r="BN51" s="147">
        <f t="shared" si="730"/>
        <v>867</v>
      </c>
      <c r="BO51" s="147">
        <f t="shared" si="731"/>
        <v>173.40000000000003</v>
      </c>
      <c r="BP51" s="147">
        <f t="shared" si="732"/>
        <v>216.75</v>
      </c>
      <c r="BQ51" s="147">
        <f t="shared" si="733"/>
        <v>167.85</v>
      </c>
      <c r="BR51" s="147">
        <f t="shared" si="734"/>
        <v>557</v>
      </c>
      <c r="BS51" s="147">
        <f t="shared" si="735"/>
        <v>1300.5</v>
      </c>
      <c r="BT51" s="147">
        <f t="shared" si="736"/>
        <v>1734</v>
      </c>
      <c r="BU51" s="147">
        <f t="shared" si="737"/>
        <v>2601</v>
      </c>
      <c r="BV51" s="147">
        <f t="shared" si="738"/>
        <v>3468</v>
      </c>
      <c r="BW51" s="147">
        <f t="shared" si="739"/>
        <v>4335</v>
      </c>
      <c r="BX51" s="147">
        <f t="shared" si="740"/>
        <v>5202</v>
      </c>
      <c r="BY51" s="147">
        <f t="shared" si="741"/>
        <v>728</v>
      </c>
      <c r="BZ51" s="147">
        <f t="shared" si="742"/>
        <v>145.60000000000002</v>
      </c>
      <c r="CA51" s="147">
        <f t="shared" si="743"/>
        <v>182</v>
      </c>
      <c r="CB51" s="147">
        <f t="shared" si="744"/>
        <v>167.85</v>
      </c>
      <c r="CC51" s="147">
        <f t="shared" si="745"/>
        <v>452.75</v>
      </c>
      <c r="CD51" s="147">
        <f t="shared" si="746"/>
        <v>1092</v>
      </c>
      <c r="CE51" s="147">
        <f t="shared" si="747"/>
        <v>1456</v>
      </c>
      <c r="CF51" s="147">
        <f t="shared" si="748"/>
        <v>2184</v>
      </c>
      <c r="CG51" s="147">
        <f t="shared" si="749"/>
        <v>2912</v>
      </c>
      <c r="CH51" s="147">
        <f t="shared" si="750"/>
        <v>3640</v>
      </c>
      <c r="CI51" s="147">
        <f t="shared" si="751"/>
        <v>4368</v>
      </c>
      <c r="CJ51" s="147">
        <f t="shared" si="752"/>
        <v>1021</v>
      </c>
      <c r="CK51" s="147">
        <f t="shared" si="753"/>
        <v>204.20000000000002</v>
      </c>
      <c r="CL51" s="147">
        <f t="shared" si="754"/>
        <v>255.25</v>
      </c>
      <c r="CM51" s="147">
        <f t="shared" si="755"/>
        <v>0</v>
      </c>
      <c r="CN51" s="147">
        <f t="shared" si="756"/>
        <v>765.75</v>
      </c>
      <c r="CO51" s="147">
        <f t="shared" si="757"/>
        <v>1531.5</v>
      </c>
      <c r="CP51" s="147">
        <f t="shared" si="758"/>
        <v>2042</v>
      </c>
      <c r="CQ51" s="147">
        <f t="shared" si="759"/>
        <v>3063</v>
      </c>
      <c r="CR51" s="147">
        <f t="shared" si="760"/>
        <v>4084</v>
      </c>
      <c r="CS51" s="147">
        <f t="shared" si="761"/>
        <v>5105</v>
      </c>
      <c r="CT51" s="147">
        <f t="shared" si="762"/>
        <v>6126</v>
      </c>
      <c r="CU51" s="147">
        <f t="shared" si="763"/>
        <v>882</v>
      </c>
      <c r="CV51" s="147">
        <f t="shared" si="764"/>
        <v>176.4</v>
      </c>
      <c r="CW51" s="147">
        <f t="shared" si="765"/>
        <v>220.5</v>
      </c>
      <c r="CX51" s="147">
        <f t="shared" si="766"/>
        <v>0</v>
      </c>
      <c r="CY51" s="147">
        <f t="shared" si="767"/>
        <v>661.5</v>
      </c>
      <c r="CZ51" s="147">
        <f t="shared" si="768"/>
        <v>1323</v>
      </c>
      <c r="DA51" s="147">
        <f t="shared" si="769"/>
        <v>1764</v>
      </c>
      <c r="DB51" s="147">
        <f t="shared" si="770"/>
        <v>2646</v>
      </c>
      <c r="DC51" s="147">
        <f t="shared" si="771"/>
        <v>3528</v>
      </c>
      <c r="DD51" s="147">
        <f t="shared" si="772"/>
        <v>4410</v>
      </c>
      <c r="DE51" s="147">
        <f t="shared" si="773"/>
        <v>5292</v>
      </c>
      <c r="DF51" s="147">
        <f t="shared" si="774"/>
        <v>849</v>
      </c>
      <c r="DG51" s="147">
        <f t="shared" si="775"/>
        <v>169.8</v>
      </c>
      <c r="DH51" s="147">
        <f t="shared" si="776"/>
        <v>212.25</v>
      </c>
      <c r="DI51" s="147">
        <f t="shared" si="777"/>
        <v>0</v>
      </c>
      <c r="DJ51" s="147">
        <f t="shared" si="778"/>
        <v>636.75</v>
      </c>
      <c r="DK51" s="147">
        <f t="shared" si="779"/>
        <v>1273.5</v>
      </c>
      <c r="DL51" s="147">
        <f t="shared" si="780"/>
        <v>1698</v>
      </c>
      <c r="DM51" s="147">
        <f t="shared" si="781"/>
        <v>2547</v>
      </c>
      <c r="DN51" s="147">
        <f t="shared" si="782"/>
        <v>3396</v>
      </c>
      <c r="DO51" s="147">
        <f t="shared" si="783"/>
        <v>4245</v>
      </c>
      <c r="DP51" s="147">
        <f t="shared" si="784"/>
        <v>5094</v>
      </c>
      <c r="DQ51" s="147">
        <f t="shared" si="785"/>
        <v>1222</v>
      </c>
      <c r="DR51" s="147">
        <f t="shared" si="786"/>
        <v>244.40000000000003</v>
      </c>
      <c r="DS51" s="147">
        <f t="shared" si="787"/>
        <v>305.5</v>
      </c>
      <c r="DT51" s="147">
        <f t="shared" si="788"/>
        <v>167.85</v>
      </c>
      <c r="DU51" s="147">
        <f t="shared" si="789"/>
        <v>823.25</v>
      </c>
      <c r="DV51" s="147">
        <f t="shared" si="790"/>
        <v>1833</v>
      </c>
      <c r="DW51" s="147">
        <f t="shared" si="791"/>
        <v>2444</v>
      </c>
      <c r="DX51" s="147">
        <f t="shared" si="792"/>
        <v>3666</v>
      </c>
      <c r="DY51" s="147">
        <f t="shared" si="793"/>
        <v>4888</v>
      </c>
      <c r="DZ51" s="147">
        <f t="shared" si="794"/>
        <v>6110</v>
      </c>
      <c r="EA51" s="147">
        <f t="shared" si="795"/>
        <v>7332</v>
      </c>
      <c r="EB51" s="147">
        <f t="shared" si="796"/>
        <v>1394</v>
      </c>
      <c r="EC51" s="147">
        <f t="shared" si="797"/>
        <v>278.8</v>
      </c>
      <c r="ED51" s="147">
        <f t="shared" si="798"/>
        <v>348.5</v>
      </c>
      <c r="EE51" s="147">
        <f t="shared" si="799"/>
        <v>167.85</v>
      </c>
      <c r="EF51" s="147">
        <f t="shared" si="800"/>
        <v>952.25</v>
      </c>
      <c r="EG51" s="147">
        <f t="shared" si="801"/>
        <v>2091</v>
      </c>
      <c r="EH51" s="147">
        <f t="shared" si="802"/>
        <v>2788</v>
      </c>
      <c r="EI51" s="147">
        <f t="shared" si="803"/>
        <v>4182</v>
      </c>
      <c r="EJ51" s="147">
        <f t="shared" si="804"/>
        <v>5576</v>
      </c>
      <c r="EK51" s="147">
        <f t="shared" si="805"/>
        <v>6970</v>
      </c>
      <c r="EL51" s="147">
        <f t="shared" si="806"/>
        <v>8364</v>
      </c>
      <c r="EM51" s="147">
        <f t="shared" si="807"/>
        <v>1255</v>
      </c>
      <c r="EN51" s="147">
        <f t="shared" si="808"/>
        <v>251</v>
      </c>
      <c r="EO51" s="147">
        <f t="shared" si="809"/>
        <v>313.75</v>
      </c>
      <c r="EP51" s="147">
        <f t="shared" si="810"/>
        <v>167.85</v>
      </c>
      <c r="EQ51" s="147">
        <f t="shared" si="811"/>
        <v>848</v>
      </c>
      <c r="ER51" s="147">
        <f t="shared" si="812"/>
        <v>1882.5</v>
      </c>
      <c r="ES51" s="147">
        <f t="shared" si="813"/>
        <v>2510</v>
      </c>
      <c r="ET51" s="147">
        <f t="shared" si="814"/>
        <v>3765</v>
      </c>
      <c r="EU51" s="147">
        <f t="shared" si="815"/>
        <v>5020</v>
      </c>
      <c r="EV51" s="147">
        <f t="shared" si="816"/>
        <v>6275</v>
      </c>
      <c r="EW51" s="147">
        <f t="shared" si="817"/>
        <v>7530</v>
      </c>
      <c r="EX51" s="147">
        <f t="shared" si="818"/>
        <v>1376</v>
      </c>
      <c r="EY51" s="147">
        <f t="shared" si="819"/>
        <v>275.20000000000005</v>
      </c>
      <c r="EZ51" s="147">
        <f t="shared" si="820"/>
        <v>344</v>
      </c>
      <c r="FA51" s="147">
        <f t="shared" si="821"/>
        <v>0</v>
      </c>
      <c r="FB51" s="147">
        <f t="shared" si="822"/>
        <v>1032</v>
      </c>
      <c r="FC51" s="147">
        <f t="shared" si="823"/>
        <v>2064</v>
      </c>
      <c r="FD51" s="147">
        <f t="shared" si="824"/>
        <v>2752</v>
      </c>
      <c r="FE51" s="147">
        <f t="shared" si="825"/>
        <v>4128</v>
      </c>
      <c r="FF51" s="147">
        <f t="shared" si="826"/>
        <v>5504</v>
      </c>
      <c r="FG51" s="147">
        <f t="shared" si="827"/>
        <v>6880</v>
      </c>
      <c r="FH51" s="147">
        <f t="shared" si="828"/>
        <v>8256</v>
      </c>
      <c r="FI51" s="147">
        <f t="shared" si="829"/>
        <v>1749</v>
      </c>
      <c r="FJ51" s="147">
        <f t="shared" si="830"/>
        <v>349.8</v>
      </c>
      <c r="FK51" s="147">
        <f t="shared" si="831"/>
        <v>437.25</v>
      </c>
      <c r="FL51" s="147">
        <f t="shared" si="832"/>
        <v>167.85</v>
      </c>
      <c r="FM51" s="147">
        <f t="shared" si="833"/>
        <v>1218.5</v>
      </c>
      <c r="FN51" s="147">
        <f t="shared" si="834"/>
        <v>2623.5</v>
      </c>
      <c r="FO51" s="147">
        <f t="shared" si="835"/>
        <v>3498</v>
      </c>
      <c r="FP51" s="147">
        <f t="shared" si="836"/>
        <v>5247</v>
      </c>
      <c r="FQ51" s="147">
        <f t="shared" si="837"/>
        <v>6996</v>
      </c>
      <c r="FR51" s="147">
        <f t="shared" si="838"/>
        <v>8745</v>
      </c>
      <c r="FS51" s="147">
        <f t="shared" si="839"/>
        <v>10494</v>
      </c>
      <c r="FT51" s="122">
        <f t="shared" si="647"/>
        <v>15.44</v>
      </c>
      <c r="FU51" s="122" t="str">
        <f t="shared" si="648"/>
        <v/>
      </c>
      <c r="FV51" s="122" t="str">
        <f t="shared" si="649"/>
        <v/>
      </c>
      <c r="FW51" s="122" t="str">
        <f t="shared" si="650"/>
        <v/>
      </c>
      <c r="FX51" s="122" t="str">
        <f t="shared" si="323"/>
        <v/>
      </c>
      <c r="FY51" s="122" t="str">
        <f t="shared" si="324"/>
        <v/>
      </c>
      <c r="FZ51" s="122" t="str">
        <f t="shared" si="325"/>
        <v/>
      </c>
      <c r="GA51" s="122" t="str">
        <f t="shared" si="326"/>
        <v/>
      </c>
      <c r="GB51" s="122" t="str">
        <f t="shared" si="327"/>
        <v/>
      </c>
      <c r="GC51" s="122" t="str">
        <f t="shared" si="328"/>
        <v/>
      </c>
      <c r="GD51" s="122" t="str">
        <f t="shared" si="329"/>
        <v/>
      </c>
      <c r="GE51" s="122" t="str">
        <f t="shared" si="330"/>
        <v/>
      </c>
      <c r="GF51" s="122" t="str">
        <f t="shared" si="331"/>
        <v/>
      </c>
      <c r="GG51" s="122" t="str">
        <f t="shared" si="332"/>
        <v/>
      </c>
      <c r="GH51" s="122">
        <f t="shared" si="333"/>
        <v>15.44</v>
      </c>
      <c r="GI51" s="124">
        <f t="shared" si="651"/>
        <v>152530.10650000002</v>
      </c>
      <c r="GJ51" s="124" t="str">
        <f t="shared" si="652"/>
        <v/>
      </c>
      <c r="GK51" s="124" t="str">
        <f t="shared" si="653"/>
        <v/>
      </c>
      <c r="GL51" s="124" t="str">
        <f t="shared" si="654"/>
        <v/>
      </c>
      <c r="GM51" s="125" t="str">
        <f t="shared" si="334"/>
        <v/>
      </c>
      <c r="GN51" s="125" t="str">
        <f t="shared" si="335"/>
        <v/>
      </c>
      <c r="GO51" s="125" t="str">
        <f t="shared" si="336"/>
        <v/>
      </c>
      <c r="GP51" s="125" t="str">
        <f t="shared" si="337"/>
        <v/>
      </c>
      <c r="GQ51" s="125" t="str">
        <f t="shared" si="338"/>
        <v/>
      </c>
      <c r="GR51" s="125" t="str">
        <f t="shared" si="339"/>
        <v/>
      </c>
      <c r="GS51" s="125" t="str">
        <f t="shared" si="340"/>
        <v/>
      </c>
      <c r="GT51" s="125" t="str">
        <f t="shared" si="341"/>
        <v/>
      </c>
      <c r="GU51" s="125" t="str">
        <f t="shared" si="342"/>
        <v/>
      </c>
      <c r="GV51" s="125" t="str">
        <f t="shared" si="343"/>
        <v/>
      </c>
      <c r="GW51" s="125">
        <f t="shared" si="344"/>
        <v>152530.10650000002</v>
      </c>
      <c r="GX51" s="145">
        <v>1</v>
      </c>
      <c r="GY51" s="145"/>
      <c r="GZ51" s="145"/>
      <c r="HA51" s="145"/>
      <c r="HB51" s="145"/>
      <c r="HC51" s="145"/>
      <c r="HD51" s="145"/>
      <c r="HF51" s="37"/>
      <c r="HG51" s="37"/>
      <c r="HH51" s="37"/>
      <c r="HI51" s="37"/>
    </row>
    <row r="52" spans="1:217" x14ac:dyDescent="0.2">
      <c r="A52" s="287" t="s">
        <v>131</v>
      </c>
      <c r="B52" s="288" t="s">
        <v>139</v>
      </c>
      <c r="C52" s="369">
        <v>1032</v>
      </c>
      <c r="D52" s="167">
        <f t="shared" si="133"/>
        <v>206.4</v>
      </c>
      <c r="E52" s="167">
        <f t="shared" si="134"/>
        <v>258</v>
      </c>
      <c r="F52" s="167">
        <f t="shared" si="135"/>
        <v>387</v>
      </c>
      <c r="G52" s="167">
        <f t="shared" si="136"/>
        <v>206.4</v>
      </c>
      <c r="H52" s="167">
        <f t="shared" si="137"/>
        <v>258</v>
      </c>
      <c r="I52" s="167">
        <f t="shared" si="138"/>
        <v>258</v>
      </c>
      <c r="J52" s="167">
        <f t="shared" si="139"/>
        <v>258</v>
      </c>
      <c r="K52" s="167">
        <f t="shared" si="140"/>
        <v>387</v>
      </c>
      <c r="L52" s="167">
        <f t="shared" si="141"/>
        <v>206.4</v>
      </c>
      <c r="M52" s="167">
        <f t="shared" si="142"/>
        <v>258</v>
      </c>
      <c r="N52" s="147">
        <f t="shared" si="143"/>
        <v>464.40000000000003</v>
      </c>
      <c r="O52" s="94">
        <f t="shared" ref="O52:O58" si="1020">C52*0.75</f>
        <v>774</v>
      </c>
      <c r="P52" s="94">
        <f t="shared" si="145"/>
        <v>1548</v>
      </c>
      <c r="Q52" s="94">
        <f t="shared" si="146"/>
        <v>2064</v>
      </c>
      <c r="R52" s="94">
        <f t="shared" si="147"/>
        <v>3096</v>
      </c>
      <c r="S52" s="94">
        <f t="shared" si="148"/>
        <v>4128</v>
      </c>
      <c r="T52" s="94">
        <f t="shared" si="149"/>
        <v>5160</v>
      </c>
      <c r="U52" s="94">
        <f t="shared" si="150"/>
        <v>6192</v>
      </c>
      <c r="V52" s="200">
        <v>957</v>
      </c>
      <c r="W52" s="93">
        <f t="shared" si="297"/>
        <v>191.4</v>
      </c>
      <c r="X52" s="93">
        <f t="shared" si="298"/>
        <v>239.25</v>
      </c>
      <c r="Y52" s="147"/>
      <c r="Z52" s="94">
        <f t="shared" si="1017"/>
        <v>717.75</v>
      </c>
      <c r="AA52" s="94">
        <f t="shared" si="300"/>
        <v>1435.5</v>
      </c>
      <c r="AB52" s="94">
        <f t="shared" si="301"/>
        <v>1914</v>
      </c>
      <c r="AC52" s="94">
        <f t="shared" si="302"/>
        <v>2871</v>
      </c>
      <c r="AD52" s="94">
        <f t="shared" si="303"/>
        <v>3828</v>
      </c>
      <c r="AE52" s="94">
        <f t="shared" si="304"/>
        <v>4785</v>
      </c>
      <c r="AF52" s="94">
        <f t="shared" si="305"/>
        <v>5742</v>
      </c>
      <c r="AG52" s="200">
        <v>861</v>
      </c>
      <c r="AH52" s="93">
        <f t="shared" si="306"/>
        <v>172.20000000000002</v>
      </c>
      <c r="AI52" s="93">
        <f t="shared" si="307"/>
        <v>215.25</v>
      </c>
      <c r="AJ52" s="147"/>
      <c r="AK52" s="94">
        <f t="shared" si="1018"/>
        <v>645.75</v>
      </c>
      <c r="AL52" s="94">
        <f t="shared" si="3"/>
        <v>1291.5</v>
      </c>
      <c r="AM52" s="94">
        <f t="shared" si="4"/>
        <v>1722</v>
      </c>
      <c r="AN52" s="94">
        <f t="shared" si="5"/>
        <v>2583</v>
      </c>
      <c r="AO52" s="94">
        <f t="shared" si="6"/>
        <v>3444</v>
      </c>
      <c r="AP52" s="94">
        <f t="shared" si="7"/>
        <v>4305</v>
      </c>
      <c r="AQ52" s="94">
        <f t="shared" si="8"/>
        <v>5166</v>
      </c>
      <c r="AR52" s="200">
        <v>711</v>
      </c>
      <c r="AS52" s="93">
        <f t="shared" si="309"/>
        <v>142.20000000000002</v>
      </c>
      <c r="AT52" s="93">
        <f t="shared" si="310"/>
        <v>177.75</v>
      </c>
      <c r="AU52" s="147"/>
      <c r="AV52" s="94">
        <f t="shared" si="1019"/>
        <v>533.25</v>
      </c>
      <c r="AW52" s="94">
        <f t="shared" si="10"/>
        <v>1066.5</v>
      </c>
      <c r="AX52" s="94">
        <f t="shared" si="11"/>
        <v>1422</v>
      </c>
      <c r="AY52" s="94">
        <f t="shared" si="12"/>
        <v>2133</v>
      </c>
      <c r="AZ52" s="94">
        <f t="shared" si="13"/>
        <v>2844</v>
      </c>
      <c r="BA52" s="94">
        <f t="shared" si="14"/>
        <v>3555</v>
      </c>
      <c r="BB52" s="94">
        <f t="shared" si="15"/>
        <v>4266</v>
      </c>
      <c r="BC52" s="147">
        <f t="shared" si="719"/>
        <v>1989</v>
      </c>
      <c r="BD52" s="147">
        <f t="shared" si="720"/>
        <v>397.8</v>
      </c>
      <c r="BE52" s="147">
        <f t="shared" si="721"/>
        <v>497.25</v>
      </c>
      <c r="BF52" s="147">
        <f t="shared" si="722"/>
        <v>464.40000000000003</v>
      </c>
      <c r="BG52" s="147">
        <f t="shared" si="723"/>
        <v>1491.75</v>
      </c>
      <c r="BH52" s="147">
        <f t="shared" si="724"/>
        <v>2983.5</v>
      </c>
      <c r="BI52" s="147">
        <f t="shared" si="725"/>
        <v>3978</v>
      </c>
      <c r="BJ52" s="147">
        <f t="shared" si="726"/>
        <v>5967</v>
      </c>
      <c r="BK52" s="147">
        <f t="shared" si="727"/>
        <v>7956</v>
      </c>
      <c r="BL52" s="147">
        <f t="shared" si="728"/>
        <v>9945</v>
      </c>
      <c r="BM52" s="147">
        <f t="shared" si="729"/>
        <v>11934</v>
      </c>
      <c r="BN52" s="147">
        <f t="shared" si="730"/>
        <v>1893</v>
      </c>
      <c r="BO52" s="147">
        <f t="shared" si="731"/>
        <v>378.6</v>
      </c>
      <c r="BP52" s="147">
        <f t="shared" si="732"/>
        <v>473.25</v>
      </c>
      <c r="BQ52" s="147">
        <f t="shared" si="733"/>
        <v>464.40000000000003</v>
      </c>
      <c r="BR52" s="147">
        <f t="shared" si="734"/>
        <v>1419.75</v>
      </c>
      <c r="BS52" s="147">
        <f t="shared" si="735"/>
        <v>2839.5</v>
      </c>
      <c r="BT52" s="147">
        <f t="shared" si="736"/>
        <v>3786</v>
      </c>
      <c r="BU52" s="147">
        <f t="shared" si="737"/>
        <v>5679</v>
      </c>
      <c r="BV52" s="147">
        <f t="shared" si="738"/>
        <v>7572</v>
      </c>
      <c r="BW52" s="147">
        <f t="shared" si="739"/>
        <v>9465</v>
      </c>
      <c r="BX52" s="147">
        <f t="shared" si="740"/>
        <v>11358</v>
      </c>
      <c r="BY52" s="147">
        <f t="shared" si="741"/>
        <v>1743</v>
      </c>
      <c r="BZ52" s="147">
        <f t="shared" si="742"/>
        <v>348.6</v>
      </c>
      <c r="CA52" s="147">
        <f t="shared" si="743"/>
        <v>435.75</v>
      </c>
      <c r="CB52" s="147">
        <f t="shared" si="744"/>
        <v>464.40000000000003</v>
      </c>
      <c r="CC52" s="147">
        <f t="shared" si="745"/>
        <v>1307.25</v>
      </c>
      <c r="CD52" s="147">
        <f t="shared" si="746"/>
        <v>2614.5</v>
      </c>
      <c r="CE52" s="147">
        <f t="shared" si="747"/>
        <v>3486</v>
      </c>
      <c r="CF52" s="147">
        <f t="shared" si="748"/>
        <v>5229</v>
      </c>
      <c r="CG52" s="147">
        <f t="shared" si="749"/>
        <v>6972</v>
      </c>
      <c r="CH52" s="147">
        <f t="shared" si="750"/>
        <v>8715</v>
      </c>
      <c r="CI52" s="147">
        <f t="shared" si="751"/>
        <v>10458</v>
      </c>
      <c r="CJ52" s="147">
        <f t="shared" si="752"/>
        <v>1818</v>
      </c>
      <c r="CK52" s="147">
        <f t="shared" si="753"/>
        <v>363.6</v>
      </c>
      <c r="CL52" s="147">
        <f t="shared" si="754"/>
        <v>454.5</v>
      </c>
      <c r="CM52" s="147">
        <f t="shared" si="755"/>
        <v>0</v>
      </c>
      <c r="CN52" s="147">
        <f t="shared" si="756"/>
        <v>1363.5</v>
      </c>
      <c r="CO52" s="147">
        <f t="shared" si="757"/>
        <v>2727</v>
      </c>
      <c r="CP52" s="147">
        <f t="shared" si="758"/>
        <v>3636</v>
      </c>
      <c r="CQ52" s="147">
        <f t="shared" si="759"/>
        <v>5454</v>
      </c>
      <c r="CR52" s="147">
        <f t="shared" si="760"/>
        <v>7272</v>
      </c>
      <c r="CS52" s="147">
        <f t="shared" si="761"/>
        <v>9090</v>
      </c>
      <c r="CT52" s="147">
        <f t="shared" si="762"/>
        <v>10908</v>
      </c>
      <c r="CU52" s="147">
        <f t="shared" si="763"/>
        <v>1668</v>
      </c>
      <c r="CV52" s="147">
        <f t="shared" si="764"/>
        <v>333.6</v>
      </c>
      <c r="CW52" s="147">
        <f t="shared" si="765"/>
        <v>417</v>
      </c>
      <c r="CX52" s="147">
        <f t="shared" si="766"/>
        <v>0</v>
      </c>
      <c r="CY52" s="147">
        <f t="shared" si="767"/>
        <v>1251</v>
      </c>
      <c r="CZ52" s="147">
        <f t="shared" si="768"/>
        <v>2502</v>
      </c>
      <c r="DA52" s="147">
        <f t="shared" si="769"/>
        <v>3336</v>
      </c>
      <c r="DB52" s="147">
        <f t="shared" si="770"/>
        <v>5004</v>
      </c>
      <c r="DC52" s="147">
        <f t="shared" si="771"/>
        <v>6672</v>
      </c>
      <c r="DD52" s="147">
        <f t="shared" si="772"/>
        <v>8340</v>
      </c>
      <c r="DE52" s="147">
        <f t="shared" si="773"/>
        <v>10008</v>
      </c>
      <c r="DF52" s="147">
        <f t="shared" si="774"/>
        <v>1572</v>
      </c>
      <c r="DG52" s="147">
        <f t="shared" si="775"/>
        <v>314.40000000000003</v>
      </c>
      <c r="DH52" s="147">
        <f t="shared" si="776"/>
        <v>393</v>
      </c>
      <c r="DI52" s="147">
        <f t="shared" si="777"/>
        <v>0</v>
      </c>
      <c r="DJ52" s="147">
        <f t="shared" si="778"/>
        <v>1179</v>
      </c>
      <c r="DK52" s="147">
        <f t="shared" si="779"/>
        <v>2358</v>
      </c>
      <c r="DL52" s="147">
        <f t="shared" si="780"/>
        <v>3144</v>
      </c>
      <c r="DM52" s="147">
        <f t="shared" si="781"/>
        <v>4716</v>
      </c>
      <c r="DN52" s="147">
        <f t="shared" si="782"/>
        <v>6288</v>
      </c>
      <c r="DO52" s="147">
        <f t="shared" si="783"/>
        <v>7860</v>
      </c>
      <c r="DP52" s="147">
        <f t="shared" si="784"/>
        <v>9432</v>
      </c>
      <c r="DQ52" s="147">
        <f t="shared" si="785"/>
        <v>2604</v>
      </c>
      <c r="DR52" s="147">
        <f t="shared" si="786"/>
        <v>520.80000000000007</v>
      </c>
      <c r="DS52" s="147">
        <f t="shared" si="787"/>
        <v>651</v>
      </c>
      <c r="DT52" s="147">
        <f t="shared" si="788"/>
        <v>464.40000000000003</v>
      </c>
      <c r="DU52" s="147">
        <f t="shared" si="789"/>
        <v>1953</v>
      </c>
      <c r="DV52" s="147">
        <f t="shared" si="790"/>
        <v>3906</v>
      </c>
      <c r="DW52" s="147">
        <f t="shared" si="791"/>
        <v>5208</v>
      </c>
      <c r="DX52" s="147">
        <f t="shared" si="792"/>
        <v>7812</v>
      </c>
      <c r="DY52" s="147">
        <f t="shared" si="793"/>
        <v>10416</v>
      </c>
      <c r="DZ52" s="147">
        <f t="shared" si="794"/>
        <v>13020</v>
      </c>
      <c r="EA52" s="147">
        <f t="shared" si="795"/>
        <v>15624</v>
      </c>
      <c r="EB52" s="147">
        <f t="shared" si="796"/>
        <v>2850</v>
      </c>
      <c r="EC52" s="147">
        <f t="shared" si="797"/>
        <v>570</v>
      </c>
      <c r="ED52" s="147">
        <f t="shared" si="798"/>
        <v>712.5</v>
      </c>
      <c r="EE52" s="147">
        <f t="shared" si="799"/>
        <v>464.40000000000003</v>
      </c>
      <c r="EF52" s="147">
        <f t="shared" si="800"/>
        <v>2137.5</v>
      </c>
      <c r="EG52" s="147">
        <f t="shared" si="801"/>
        <v>4275</v>
      </c>
      <c r="EH52" s="147">
        <f t="shared" si="802"/>
        <v>5700</v>
      </c>
      <c r="EI52" s="147">
        <f t="shared" si="803"/>
        <v>8550</v>
      </c>
      <c r="EJ52" s="147">
        <f t="shared" si="804"/>
        <v>11400</v>
      </c>
      <c r="EK52" s="147">
        <f t="shared" si="805"/>
        <v>14250</v>
      </c>
      <c r="EL52" s="147">
        <f t="shared" si="806"/>
        <v>17100</v>
      </c>
      <c r="EM52" s="147">
        <f t="shared" si="807"/>
        <v>2700</v>
      </c>
      <c r="EN52" s="147">
        <f t="shared" si="808"/>
        <v>540</v>
      </c>
      <c r="EO52" s="147">
        <f t="shared" si="809"/>
        <v>675</v>
      </c>
      <c r="EP52" s="147">
        <f t="shared" si="810"/>
        <v>464.40000000000003</v>
      </c>
      <c r="EQ52" s="147">
        <f t="shared" si="811"/>
        <v>2025</v>
      </c>
      <c r="ER52" s="147">
        <f t="shared" si="812"/>
        <v>4050</v>
      </c>
      <c r="ES52" s="147">
        <f t="shared" si="813"/>
        <v>5400</v>
      </c>
      <c r="ET52" s="147">
        <f t="shared" si="814"/>
        <v>8100</v>
      </c>
      <c r="EU52" s="147">
        <f t="shared" si="815"/>
        <v>10800</v>
      </c>
      <c r="EV52" s="147">
        <f t="shared" si="816"/>
        <v>13500</v>
      </c>
      <c r="EW52" s="147">
        <f t="shared" si="817"/>
        <v>16200</v>
      </c>
      <c r="EX52" s="147">
        <f t="shared" si="818"/>
        <v>2529</v>
      </c>
      <c r="EY52" s="147">
        <f t="shared" si="819"/>
        <v>505.80000000000007</v>
      </c>
      <c r="EZ52" s="147">
        <f t="shared" si="820"/>
        <v>632.25</v>
      </c>
      <c r="FA52" s="147">
        <f t="shared" si="821"/>
        <v>0</v>
      </c>
      <c r="FB52" s="147">
        <f t="shared" si="822"/>
        <v>1896.75</v>
      </c>
      <c r="FC52" s="147">
        <f t="shared" si="823"/>
        <v>3793.5</v>
      </c>
      <c r="FD52" s="147">
        <f t="shared" si="824"/>
        <v>5058</v>
      </c>
      <c r="FE52" s="147">
        <f t="shared" si="825"/>
        <v>7587</v>
      </c>
      <c r="FF52" s="147">
        <f t="shared" si="826"/>
        <v>10116</v>
      </c>
      <c r="FG52" s="147">
        <f t="shared" si="827"/>
        <v>12645</v>
      </c>
      <c r="FH52" s="147">
        <f t="shared" si="828"/>
        <v>15174</v>
      </c>
      <c r="FI52" s="147">
        <f t="shared" si="829"/>
        <v>3561</v>
      </c>
      <c r="FJ52" s="147">
        <f t="shared" si="830"/>
        <v>712.2</v>
      </c>
      <c r="FK52" s="147">
        <f t="shared" si="831"/>
        <v>890.25</v>
      </c>
      <c r="FL52" s="147">
        <f t="shared" si="832"/>
        <v>464.40000000000003</v>
      </c>
      <c r="FM52" s="147">
        <f t="shared" si="833"/>
        <v>2670.75</v>
      </c>
      <c r="FN52" s="147">
        <f t="shared" si="834"/>
        <v>5341.5</v>
      </c>
      <c r="FO52" s="147">
        <f t="shared" si="835"/>
        <v>7122</v>
      </c>
      <c r="FP52" s="147">
        <f t="shared" si="836"/>
        <v>10683</v>
      </c>
      <c r="FQ52" s="147">
        <f t="shared" si="837"/>
        <v>14244</v>
      </c>
      <c r="FR52" s="147">
        <f t="shared" si="838"/>
        <v>17805</v>
      </c>
      <c r="FS52" s="147">
        <f t="shared" si="839"/>
        <v>21366</v>
      </c>
      <c r="FT52" s="122">
        <f t="shared" si="647"/>
        <v>14.99</v>
      </c>
      <c r="FU52" s="122" t="str">
        <f t="shared" si="648"/>
        <v/>
      </c>
      <c r="FV52" s="122" t="str">
        <f t="shared" si="649"/>
        <v/>
      </c>
      <c r="FW52" s="122" t="str">
        <f t="shared" si="650"/>
        <v/>
      </c>
      <c r="FX52" s="122" t="str">
        <f t="shared" si="323"/>
        <v/>
      </c>
      <c r="FY52" s="122" t="str">
        <f t="shared" si="324"/>
        <v/>
      </c>
      <c r="FZ52" s="122" t="str">
        <f t="shared" si="325"/>
        <v/>
      </c>
      <c r="GA52" s="122" t="str">
        <f t="shared" si="326"/>
        <v/>
      </c>
      <c r="GB52" s="122" t="str">
        <f t="shared" si="327"/>
        <v/>
      </c>
      <c r="GC52" s="122" t="str">
        <f t="shared" si="328"/>
        <v/>
      </c>
      <c r="GD52" s="122" t="str">
        <f t="shared" si="329"/>
        <v/>
      </c>
      <c r="GE52" s="122" t="str">
        <f t="shared" si="330"/>
        <v/>
      </c>
      <c r="GF52" s="122" t="str">
        <f t="shared" si="331"/>
        <v/>
      </c>
      <c r="GG52" s="122" t="str">
        <f t="shared" si="332"/>
        <v/>
      </c>
      <c r="GH52" s="122">
        <f t="shared" si="333"/>
        <v>14.99</v>
      </c>
      <c r="GI52" s="124">
        <f t="shared" si="651"/>
        <v>122746.9767</v>
      </c>
      <c r="GJ52" s="124" t="str">
        <f t="shared" si="652"/>
        <v/>
      </c>
      <c r="GK52" s="124" t="str">
        <f t="shared" si="653"/>
        <v/>
      </c>
      <c r="GL52" s="124" t="str">
        <f t="shared" si="654"/>
        <v/>
      </c>
      <c r="GM52" s="125" t="str">
        <f t="shared" si="334"/>
        <v/>
      </c>
      <c r="GN52" s="125" t="str">
        <f t="shared" si="335"/>
        <v/>
      </c>
      <c r="GO52" s="125" t="str">
        <f t="shared" si="336"/>
        <v/>
      </c>
      <c r="GP52" s="125" t="str">
        <f t="shared" si="337"/>
        <v/>
      </c>
      <c r="GQ52" s="125" t="str">
        <f t="shared" si="338"/>
        <v/>
      </c>
      <c r="GR52" s="125" t="str">
        <f t="shared" si="339"/>
        <v/>
      </c>
      <c r="GS52" s="125" t="str">
        <f t="shared" si="340"/>
        <v/>
      </c>
      <c r="GT52" s="125" t="str">
        <f t="shared" si="341"/>
        <v/>
      </c>
      <c r="GU52" s="125" t="str">
        <f t="shared" si="342"/>
        <v/>
      </c>
      <c r="GV52" s="125" t="str">
        <f t="shared" si="343"/>
        <v/>
      </c>
      <c r="GW52" s="125">
        <f t="shared" si="344"/>
        <v>122746.9767</v>
      </c>
      <c r="GX52" s="145">
        <v>1</v>
      </c>
      <c r="GY52" s="145"/>
      <c r="GZ52" s="145"/>
      <c r="HA52" s="145"/>
      <c r="HB52" s="145"/>
      <c r="HC52" s="145"/>
      <c r="HD52" s="145"/>
      <c r="HF52" s="37"/>
      <c r="HG52" s="37"/>
      <c r="HH52" s="37"/>
      <c r="HI52" s="37"/>
    </row>
    <row r="53" spans="1:217" x14ac:dyDescent="0.2">
      <c r="A53" s="287" t="s">
        <v>132</v>
      </c>
      <c r="B53" s="288" t="s">
        <v>133</v>
      </c>
      <c r="C53" s="369">
        <v>1166</v>
      </c>
      <c r="D53" s="167">
        <f t="shared" si="133"/>
        <v>233.20000000000002</v>
      </c>
      <c r="E53" s="167">
        <f t="shared" si="134"/>
        <v>291.5</v>
      </c>
      <c r="F53" s="167">
        <f t="shared" si="135"/>
        <v>437.25</v>
      </c>
      <c r="G53" s="167">
        <f t="shared" si="136"/>
        <v>233.20000000000002</v>
      </c>
      <c r="H53" s="167">
        <f t="shared" si="137"/>
        <v>291.5</v>
      </c>
      <c r="I53" s="167">
        <f t="shared" si="138"/>
        <v>291.5</v>
      </c>
      <c r="J53" s="167">
        <f t="shared" si="139"/>
        <v>291.5</v>
      </c>
      <c r="K53" s="167">
        <f t="shared" si="140"/>
        <v>437.25</v>
      </c>
      <c r="L53" s="167">
        <f t="shared" si="141"/>
        <v>233.20000000000002</v>
      </c>
      <c r="M53" s="167">
        <f t="shared" si="142"/>
        <v>291.5</v>
      </c>
      <c r="N53" s="147">
        <f t="shared" si="143"/>
        <v>524.70000000000005</v>
      </c>
      <c r="O53" s="94">
        <f t="shared" si="1020"/>
        <v>874.5</v>
      </c>
      <c r="P53" s="94">
        <f t="shared" si="145"/>
        <v>1749</v>
      </c>
      <c r="Q53" s="94">
        <f t="shared" si="146"/>
        <v>2332</v>
      </c>
      <c r="R53" s="94">
        <f t="shared" si="147"/>
        <v>3498</v>
      </c>
      <c r="S53" s="94">
        <f t="shared" si="148"/>
        <v>4664</v>
      </c>
      <c r="T53" s="94">
        <f t="shared" si="149"/>
        <v>5830</v>
      </c>
      <c r="U53" s="94">
        <f t="shared" si="150"/>
        <v>6996</v>
      </c>
      <c r="V53" s="200">
        <v>1705</v>
      </c>
      <c r="W53" s="93">
        <f t="shared" si="297"/>
        <v>341</v>
      </c>
      <c r="X53" s="93">
        <f t="shared" si="298"/>
        <v>426.25</v>
      </c>
      <c r="Y53" s="147"/>
      <c r="Z53" s="94">
        <f t="shared" si="1017"/>
        <v>1278.75</v>
      </c>
      <c r="AA53" s="94">
        <f t="shared" si="300"/>
        <v>2557.5</v>
      </c>
      <c r="AB53" s="94">
        <f t="shared" si="301"/>
        <v>3410</v>
      </c>
      <c r="AC53" s="94">
        <f t="shared" si="302"/>
        <v>5115</v>
      </c>
      <c r="AD53" s="94">
        <f t="shared" si="303"/>
        <v>6820</v>
      </c>
      <c r="AE53" s="94">
        <f t="shared" si="304"/>
        <v>8525</v>
      </c>
      <c r="AF53" s="94">
        <f t="shared" si="305"/>
        <v>10230</v>
      </c>
      <c r="AG53" s="200">
        <v>1612</v>
      </c>
      <c r="AH53" s="93">
        <f t="shared" si="306"/>
        <v>322.40000000000003</v>
      </c>
      <c r="AI53" s="93">
        <f t="shared" si="307"/>
        <v>403</v>
      </c>
      <c r="AJ53" s="147"/>
      <c r="AK53" s="94">
        <f t="shared" si="1018"/>
        <v>1209</v>
      </c>
      <c r="AL53" s="94">
        <f t="shared" si="3"/>
        <v>2418</v>
      </c>
      <c r="AM53" s="94">
        <f t="shared" si="4"/>
        <v>3224</v>
      </c>
      <c r="AN53" s="94">
        <f t="shared" si="5"/>
        <v>4836</v>
      </c>
      <c r="AO53" s="94">
        <f t="shared" si="6"/>
        <v>6448</v>
      </c>
      <c r="AP53" s="94">
        <f t="shared" si="7"/>
        <v>8060</v>
      </c>
      <c r="AQ53" s="94">
        <f t="shared" si="8"/>
        <v>9672</v>
      </c>
      <c r="AR53" s="200">
        <v>1174</v>
      </c>
      <c r="AS53" s="93">
        <f t="shared" si="309"/>
        <v>234.8</v>
      </c>
      <c r="AT53" s="93">
        <f t="shared" si="310"/>
        <v>293.5</v>
      </c>
      <c r="AU53" s="147"/>
      <c r="AV53" s="94">
        <f t="shared" si="1019"/>
        <v>880.5</v>
      </c>
      <c r="AW53" s="94">
        <f t="shared" si="10"/>
        <v>1761</v>
      </c>
      <c r="AX53" s="94">
        <f t="shared" si="11"/>
        <v>2348</v>
      </c>
      <c r="AY53" s="94">
        <f t="shared" si="12"/>
        <v>3522</v>
      </c>
      <c r="AZ53" s="94">
        <f t="shared" si="13"/>
        <v>4696</v>
      </c>
      <c r="BA53" s="94">
        <f t="shared" si="14"/>
        <v>5870</v>
      </c>
      <c r="BB53" s="94">
        <f t="shared" si="15"/>
        <v>7044</v>
      </c>
      <c r="BC53" s="147">
        <f t="shared" si="719"/>
        <v>2871</v>
      </c>
      <c r="BD53" s="147">
        <f t="shared" si="720"/>
        <v>574.20000000000005</v>
      </c>
      <c r="BE53" s="147">
        <f t="shared" si="721"/>
        <v>717.75</v>
      </c>
      <c r="BF53" s="147">
        <f t="shared" si="722"/>
        <v>524.70000000000005</v>
      </c>
      <c r="BG53" s="147">
        <f t="shared" si="723"/>
        <v>2153.25</v>
      </c>
      <c r="BH53" s="147">
        <f t="shared" si="724"/>
        <v>4306.5</v>
      </c>
      <c r="BI53" s="147">
        <f t="shared" si="725"/>
        <v>5742</v>
      </c>
      <c r="BJ53" s="147">
        <f t="shared" si="726"/>
        <v>8613</v>
      </c>
      <c r="BK53" s="147">
        <f t="shared" si="727"/>
        <v>11484</v>
      </c>
      <c r="BL53" s="147">
        <f t="shared" si="728"/>
        <v>14355</v>
      </c>
      <c r="BM53" s="147">
        <f t="shared" si="729"/>
        <v>17226</v>
      </c>
      <c r="BN53" s="147">
        <f t="shared" si="730"/>
        <v>2778</v>
      </c>
      <c r="BO53" s="147">
        <f t="shared" si="731"/>
        <v>555.6</v>
      </c>
      <c r="BP53" s="147">
        <f t="shared" si="732"/>
        <v>694.5</v>
      </c>
      <c r="BQ53" s="147">
        <f t="shared" si="733"/>
        <v>524.70000000000005</v>
      </c>
      <c r="BR53" s="147">
        <f t="shared" si="734"/>
        <v>2083.5</v>
      </c>
      <c r="BS53" s="147">
        <f t="shared" si="735"/>
        <v>4167</v>
      </c>
      <c r="BT53" s="147">
        <f t="shared" si="736"/>
        <v>5556</v>
      </c>
      <c r="BU53" s="147">
        <f t="shared" si="737"/>
        <v>8334</v>
      </c>
      <c r="BV53" s="147">
        <f t="shared" si="738"/>
        <v>11112</v>
      </c>
      <c r="BW53" s="147">
        <f t="shared" si="739"/>
        <v>13890</v>
      </c>
      <c r="BX53" s="147">
        <f t="shared" si="740"/>
        <v>16668</v>
      </c>
      <c r="BY53" s="147">
        <f t="shared" si="741"/>
        <v>2340</v>
      </c>
      <c r="BZ53" s="147">
        <f t="shared" si="742"/>
        <v>468</v>
      </c>
      <c r="CA53" s="147">
        <f t="shared" si="743"/>
        <v>585</v>
      </c>
      <c r="CB53" s="147">
        <f t="shared" si="744"/>
        <v>524.70000000000005</v>
      </c>
      <c r="CC53" s="147">
        <f t="shared" si="745"/>
        <v>1755</v>
      </c>
      <c r="CD53" s="147">
        <f t="shared" si="746"/>
        <v>3510</v>
      </c>
      <c r="CE53" s="147">
        <f t="shared" si="747"/>
        <v>4680</v>
      </c>
      <c r="CF53" s="147">
        <f t="shared" si="748"/>
        <v>7020</v>
      </c>
      <c r="CG53" s="147">
        <f t="shared" si="749"/>
        <v>9360</v>
      </c>
      <c r="CH53" s="147">
        <f t="shared" si="750"/>
        <v>11700</v>
      </c>
      <c r="CI53" s="147">
        <f t="shared" si="751"/>
        <v>14040</v>
      </c>
      <c r="CJ53" s="147">
        <f t="shared" si="752"/>
        <v>3317</v>
      </c>
      <c r="CK53" s="147">
        <f t="shared" si="753"/>
        <v>663.40000000000009</v>
      </c>
      <c r="CL53" s="147">
        <f t="shared" si="754"/>
        <v>829.25</v>
      </c>
      <c r="CM53" s="147">
        <f t="shared" si="755"/>
        <v>0</v>
      </c>
      <c r="CN53" s="147">
        <f t="shared" si="756"/>
        <v>2487.75</v>
      </c>
      <c r="CO53" s="147">
        <f t="shared" si="757"/>
        <v>4975.5</v>
      </c>
      <c r="CP53" s="147">
        <f t="shared" si="758"/>
        <v>6634</v>
      </c>
      <c r="CQ53" s="147">
        <f t="shared" si="759"/>
        <v>9951</v>
      </c>
      <c r="CR53" s="147">
        <f t="shared" si="760"/>
        <v>13268</v>
      </c>
      <c r="CS53" s="147">
        <f t="shared" si="761"/>
        <v>16585</v>
      </c>
      <c r="CT53" s="147">
        <f t="shared" si="762"/>
        <v>19902</v>
      </c>
      <c r="CU53" s="147">
        <f t="shared" si="763"/>
        <v>2879</v>
      </c>
      <c r="CV53" s="147">
        <f t="shared" si="764"/>
        <v>575.79999999999995</v>
      </c>
      <c r="CW53" s="147">
        <f t="shared" si="765"/>
        <v>719.75</v>
      </c>
      <c r="CX53" s="147">
        <f t="shared" si="766"/>
        <v>0</v>
      </c>
      <c r="CY53" s="147">
        <f t="shared" si="767"/>
        <v>2159.25</v>
      </c>
      <c r="CZ53" s="147">
        <f t="shared" si="768"/>
        <v>4318.5</v>
      </c>
      <c r="DA53" s="147">
        <f t="shared" si="769"/>
        <v>5758</v>
      </c>
      <c r="DB53" s="147">
        <f t="shared" si="770"/>
        <v>8637</v>
      </c>
      <c r="DC53" s="147">
        <f t="shared" si="771"/>
        <v>11516</v>
      </c>
      <c r="DD53" s="147">
        <f t="shared" si="772"/>
        <v>14395</v>
      </c>
      <c r="DE53" s="147">
        <f t="shared" si="773"/>
        <v>17274</v>
      </c>
      <c r="DF53" s="147">
        <f t="shared" si="774"/>
        <v>2786</v>
      </c>
      <c r="DG53" s="147">
        <f t="shared" si="775"/>
        <v>557.20000000000005</v>
      </c>
      <c r="DH53" s="147">
        <f t="shared" si="776"/>
        <v>696.5</v>
      </c>
      <c r="DI53" s="147">
        <f t="shared" si="777"/>
        <v>0</v>
      </c>
      <c r="DJ53" s="147">
        <f t="shared" si="778"/>
        <v>2089.5</v>
      </c>
      <c r="DK53" s="147">
        <f t="shared" si="779"/>
        <v>4179</v>
      </c>
      <c r="DL53" s="147">
        <f t="shared" si="780"/>
        <v>5572</v>
      </c>
      <c r="DM53" s="147">
        <f t="shared" si="781"/>
        <v>8358</v>
      </c>
      <c r="DN53" s="147">
        <f t="shared" si="782"/>
        <v>11144</v>
      </c>
      <c r="DO53" s="147">
        <f t="shared" si="783"/>
        <v>13930</v>
      </c>
      <c r="DP53" s="147">
        <f t="shared" si="784"/>
        <v>16716</v>
      </c>
      <c r="DQ53" s="147">
        <f t="shared" si="785"/>
        <v>3952</v>
      </c>
      <c r="DR53" s="147">
        <f t="shared" si="786"/>
        <v>790.40000000000009</v>
      </c>
      <c r="DS53" s="147">
        <f t="shared" si="787"/>
        <v>988</v>
      </c>
      <c r="DT53" s="147">
        <f t="shared" si="788"/>
        <v>524.70000000000005</v>
      </c>
      <c r="DU53" s="147">
        <f t="shared" si="789"/>
        <v>2964</v>
      </c>
      <c r="DV53" s="147">
        <f t="shared" si="790"/>
        <v>5928</v>
      </c>
      <c r="DW53" s="147">
        <f t="shared" si="791"/>
        <v>7904</v>
      </c>
      <c r="DX53" s="147">
        <f t="shared" si="792"/>
        <v>11856</v>
      </c>
      <c r="DY53" s="147">
        <f t="shared" si="793"/>
        <v>15808</v>
      </c>
      <c r="DZ53" s="147">
        <f t="shared" si="794"/>
        <v>19760</v>
      </c>
      <c r="EA53" s="147">
        <f t="shared" si="795"/>
        <v>23712</v>
      </c>
      <c r="EB53" s="147">
        <f t="shared" si="796"/>
        <v>4483</v>
      </c>
      <c r="EC53" s="147">
        <f t="shared" si="797"/>
        <v>896.60000000000014</v>
      </c>
      <c r="ED53" s="147">
        <f t="shared" si="798"/>
        <v>1120.75</v>
      </c>
      <c r="EE53" s="147">
        <f t="shared" si="799"/>
        <v>524.70000000000005</v>
      </c>
      <c r="EF53" s="147">
        <f t="shared" si="800"/>
        <v>3362.25</v>
      </c>
      <c r="EG53" s="147">
        <f t="shared" si="801"/>
        <v>6724.5</v>
      </c>
      <c r="EH53" s="147">
        <f t="shared" si="802"/>
        <v>8966</v>
      </c>
      <c r="EI53" s="147">
        <f t="shared" si="803"/>
        <v>13449</v>
      </c>
      <c r="EJ53" s="147">
        <f t="shared" si="804"/>
        <v>17932</v>
      </c>
      <c r="EK53" s="147">
        <f t="shared" si="805"/>
        <v>22415</v>
      </c>
      <c r="EL53" s="147">
        <f t="shared" si="806"/>
        <v>26898</v>
      </c>
      <c r="EM53" s="147">
        <f t="shared" si="807"/>
        <v>4045</v>
      </c>
      <c r="EN53" s="147">
        <f t="shared" si="808"/>
        <v>809</v>
      </c>
      <c r="EO53" s="147">
        <f t="shared" si="809"/>
        <v>1011.25</v>
      </c>
      <c r="EP53" s="147">
        <f t="shared" si="810"/>
        <v>524.70000000000005</v>
      </c>
      <c r="EQ53" s="147">
        <f t="shared" si="811"/>
        <v>3033.75</v>
      </c>
      <c r="ER53" s="147">
        <f t="shared" si="812"/>
        <v>6067.5</v>
      </c>
      <c r="ES53" s="147">
        <f t="shared" si="813"/>
        <v>8090</v>
      </c>
      <c r="ET53" s="147">
        <f t="shared" si="814"/>
        <v>12135</v>
      </c>
      <c r="EU53" s="147">
        <f t="shared" si="815"/>
        <v>16180</v>
      </c>
      <c r="EV53" s="147">
        <f t="shared" si="816"/>
        <v>20225</v>
      </c>
      <c r="EW53" s="147">
        <f t="shared" si="817"/>
        <v>24270</v>
      </c>
      <c r="EX53" s="147">
        <f t="shared" si="818"/>
        <v>4491</v>
      </c>
      <c r="EY53" s="147">
        <f t="shared" si="819"/>
        <v>898.2</v>
      </c>
      <c r="EZ53" s="147">
        <f t="shared" si="820"/>
        <v>1122.75</v>
      </c>
      <c r="FA53" s="147">
        <f t="shared" si="821"/>
        <v>0</v>
      </c>
      <c r="FB53" s="147">
        <f t="shared" si="822"/>
        <v>3368.25</v>
      </c>
      <c r="FC53" s="147">
        <f t="shared" si="823"/>
        <v>6736.5</v>
      </c>
      <c r="FD53" s="147">
        <f t="shared" si="824"/>
        <v>8982</v>
      </c>
      <c r="FE53" s="147">
        <f t="shared" si="825"/>
        <v>13473</v>
      </c>
      <c r="FF53" s="147">
        <f t="shared" si="826"/>
        <v>17964</v>
      </c>
      <c r="FG53" s="147">
        <f t="shared" si="827"/>
        <v>22455</v>
      </c>
      <c r="FH53" s="147">
        <f t="shared" si="828"/>
        <v>26946</v>
      </c>
      <c r="FI53" s="147">
        <f t="shared" si="829"/>
        <v>5657</v>
      </c>
      <c r="FJ53" s="147">
        <f t="shared" si="830"/>
        <v>1131.4000000000001</v>
      </c>
      <c r="FK53" s="147">
        <f t="shared" si="831"/>
        <v>1414.25</v>
      </c>
      <c r="FL53" s="147">
        <f t="shared" si="832"/>
        <v>524.70000000000005</v>
      </c>
      <c r="FM53" s="147">
        <f t="shared" si="833"/>
        <v>4242.75</v>
      </c>
      <c r="FN53" s="147">
        <f t="shared" si="834"/>
        <v>8485.5</v>
      </c>
      <c r="FO53" s="147">
        <f t="shared" si="835"/>
        <v>11314</v>
      </c>
      <c r="FP53" s="147">
        <f t="shared" si="836"/>
        <v>16971</v>
      </c>
      <c r="FQ53" s="147">
        <f t="shared" si="837"/>
        <v>22628</v>
      </c>
      <c r="FR53" s="147">
        <f t="shared" si="838"/>
        <v>28285</v>
      </c>
      <c r="FS53" s="147">
        <f t="shared" si="839"/>
        <v>33942</v>
      </c>
      <c r="FT53" s="122">
        <f t="shared" si="647"/>
        <v>19.21</v>
      </c>
      <c r="FU53" s="122" t="str">
        <f t="shared" si="648"/>
        <v/>
      </c>
      <c r="FV53" s="122" t="str">
        <f t="shared" si="649"/>
        <v/>
      </c>
      <c r="FW53" s="122" t="str">
        <f t="shared" si="650"/>
        <v/>
      </c>
      <c r="FX53" s="122" t="str">
        <f t="shared" si="323"/>
        <v/>
      </c>
      <c r="FY53" s="122" t="str">
        <f t="shared" si="324"/>
        <v/>
      </c>
      <c r="FZ53" s="122" t="str">
        <f t="shared" si="325"/>
        <v/>
      </c>
      <c r="GA53" s="122" t="str">
        <f t="shared" si="326"/>
        <v/>
      </c>
      <c r="GB53" s="122" t="str">
        <f t="shared" si="327"/>
        <v/>
      </c>
      <c r="GC53" s="122" t="str">
        <f t="shared" si="328"/>
        <v/>
      </c>
      <c r="GD53" s="122" t="str">
        <f t="shared" si="329"/>
        <v/>
      </c>
      <c r="GE53" s="122" t="str">
        <f t="shared" si="330"/>
        <v/>
      </c>
      <c r="GF53" s="122" t="str">
        <f t="shared" si="331"/>
        <v/>
      </c>
      <c r="GG53" s="122" t="str">
        <f t="shared" si="332"/>
        <v/>
      </c>
      <c r="GH53" s="122">
        <f t="shared" si="333"/>
        <v>19.21</v>
      </c>
      <c r="GI53" s="124">
        <f t="shared" si="651"/>
        <v>261686.72300000003</v>
      </c>
      <c r="GJ53" s="124" t="str">
        <f t="shared" si="652"/>
        <v/>
      </c>
      <c r="GK53" s="124" t="str">
        <f t="shared" si="653"/>
        <v/>
      </c>
      <c r="GL53" s="124" t="str">
        <f t="shared" si="654"/>
        <v/>
      </c>
      <c r="GM53" s="125" t="str">
        <f t="shared" si="334"/>
        <v/>
      </c>
      <c r="GN53" s="125" t="str">
        <f t="shared" si="335"/>
        <v/>
      </c>
      <c r="GO53" s="125" t="str">
        <f t="shared" si="336"/>
        <v/>
      </c>
      <c r="GP53" s="125" t="str">
        <f t="shared" si="337"/>
        <v/>
      </c>
      <c r="GQ53" s="125" t="str">
        <f t="shared" si="338"/>
        <v/>
      </c>
      <c r="GR53" s="125" t="str">
        <f t="shared" si="339"/>
        <v/>
      </c>
      <c r="GS53" s="125" t="str">
        <f t="shared" si="340"/>
        <v/>
      </c>
      <c r="GT53" s="125" t="str">
        <f t="shared" si="341"/>
        <v/>
      </c>
      <c r="GU53" s="125" t="str">
        <f t="shared" si="342"/>
        <v/>
      </c>
      <c r="GV53" s="125" t="str">
        <f t="shared" si="343"/>
        <v/>
      </c>
      <c r="GW53" s="125">
        <f t="shared" si="344"/>
        <v>261686.72300000003</v>
      </c>
      <c r="GX53" s="145">
        <v>1</v>
      </c>
      <c r="GY53" s="145"/>
      <c r="GZ53" s="145"/>
      <c r="HA53" s="145"/>
      <c r="HB53" s="145"/>
      <c r="HC53" s="145"/>
      <c r="HD53" s="145"/>
      <c r="HF53" s="37"/>
      <c r="HG53" s="37"/>
      <c r="HH53" s="37"/>
      <c r="HI53" s="37"/>
    </row>
    <row r="54" spans="1:217" x14ac:dyDescent="0.2">
      <c r="A54" s="287" t="s">
        <v>228</v>
      </c>
      <c r="B54" s="288" t="s">
        <v>393</v>
      </c>
      <c r="C54" s="369">
        <v>905</v>
      </c>
      <c r="D54" s="167">
        <f t="shared" ref="D54" si="1021">C54*0.2</f>
        <v>181</v>
      </c>
      <c r="E54" s="167">
        <f t="shared" si="134"/>
        <v>226.25</v>
      </c>
      <c r="F54" s="167">
        <f t="shared" si="135"/>
        <v>339.375</v>
      </c>
      <c r="G54" s="167">
        <f t="shared" si="136"/>
        <v>181</v>
      </c>
      <c r="H54" s="167">
        <f t="shared" si="137"/>
        <v>226.25</v>
      </c>
      <c r="I54" s="167">
        <f t="shared" ref="I54" si="1022">C54*0.25</f>
        <v>226.25</v>
      </c>
      <c r="J54" s="167">
        <f t="shared" si="139"/>
        <v>226.25</v>
      </c>
      <c r="K54" s="167">
        <f t="shared" si="140"/>
        <v>339.375</v>
      </c>
      <c r="L54" s="167">
        <f t="shared" si="141"/>
        <v>181</v>
      </c>
      <c r="M54" s="167">
        <f t="shared" si="142"/>
        <v>226.25</v>
      </c>
      <c r="N54" s="147">
        <f t="shared" si="143"/>
        <v>407.25</v>
      </c>
      <c r="O54" s="94">
        <f t="shared" si="1020"/>
        <v>678.75</v>
      </c>
      <c r="P54" s="94">
        <f t="shared" ref="P54" si="1023">C54*1.5</f>
        <v>1357.5</v>
      </c>
      <c r="Q54" s="94">
        <f t="shared" ref="Q54" si="1024">C54*2</f>
        <v>1810</v>
      </c>
      <c r="R54" s="94">
        <f t="shared" ref="R54" si="1025">C54*3</f>
        <v>2715</v>
      </c>
      <c r="S54" s="94">
        <f t="shared" ref="S54" si="1026">C54*4</f>
        <v>3620</v>
      </c>
      <c r="T54" s="94">
        <f t="shared" ref="T54" si="1027">C54*5</f>
        <v>4525</v>
      </c>
      <c r="U54" s="94">
        <f t="shared" ref="U54" si="1028">C54*6</f>
        <v>5430</v>
      </c>
      <c r="V54" s="200">
        <v>1706</v>
      </c>
      <c r="W54" s="93">
        <f t="shared" ref="W54" si="1029">V54*0.2</f>
        <v>341.20000000000005</v>
      </c>
      <c r="X54" s="93">
        <f t="shared" ref="X54" si="1030">V54*0.25</f>
        <v>426.5</v>
      </c>
      <c r="Y54" s="147"/>
      <c r="Z54" s="94">
        <f t="shared" ref="Z54" si="1031">V54*0.75</f>
        <v>1279.5</v>
      </c>
      <c r="AA54" s="94">
        <f t="shared" ref="AA54" si="1032">V54*1.5</f>
        <v>2559</v>
      </c>
      <c r="AB54" s="94">
        <f t="shared" ref="AB54" si="1033">V54*2</f>
        <v>3412</v>
      </c>
      <c r="AC54" s="94">
        <f t="shared" ref="AC54" si="1034">V54*3</f>
        <v>5118</v>
      </c>
      <c r="AD54" s="94">
        <f t="shared" ref="AD54" si="1035">V54*4</f>
        <v>6824</v>
      </c>
      <c r="AE54" s="94">
        <f t="shared" ref="AE54" si="1036">V54*5</f>
        <v>8530</v>
      </c>
      <c r="AF54" s="94">
        <f t="shared" ref="AF54" si="1037">V54*6</f>
        <v>10236</v>
      </c>
      <c r="AG54" s="200">
        <v>1613</v>
      </c>
      <c r="AH54" s="93">
        <f t="shared" ref="AH54" si="1038">AG54*0.2</f>
        <v>322.60000000000002</v>
      </c>
      <c r="AI54" s="93">
        <f t="shared" ref="AI54" si="1039">AG54*0.25</f>
        <v>403.25</v>
      </c>
      <c r="AJ54" s="147"/>
      <c r="AK54" s="94">
        <f t="shared" ref="AK54" si="1040">AG54*0.75</f>
        <v>1209.75</v>
      </c>
      <c r="AL54" s="94">
        <f t="shared" ref="AL54" si="1041">AG54*1.5</f>
        <v>2419.5</v>
      </c>
      <c r="AM54" s="94">
        <f t="shared" ref="AM54" si="1042">AG54*2</f>
        <v>3226</v>
      </c>
      <c r="AN54" s="94">
        <f t="shared" ref="AN54" si="1043">AG54*3</f>
        <v>4839</v>
      </c>
      <c r="AO54" s="94">
        <f t="shared" ref="AO54" si="1044">AG54*4</f>
        <v>6452</v>
      </c>
      <c r="AP54" s="94">
        <f t="shared" ref="AP54" si="1045">AG54*5</f>
        <v>8065</v>
      </c>
      <c r="AQ54" s="94">
        <f t="shared" ref="AQ54" si="1046">AG54*6</f>
        <v>9678</v>
      </c>
      <c r="AR54" s="200">
        <v>1175</v>
      </c>
      <c r="AS54" s="93">
        <f t="shared" ref="AS54" si="1047">AR54*0.2</f>
        <v>235</v>
      </c>
      <c r="AT54" s="93">
        <f t="shared" ref="AT54" si="1048">AR54*0.25</f>
        <v>293.75</v>
      </c>
      <c r="AU54" s="147"/>
      <c r="AV54" s="94">
        <f t="shared" ref="AV54" si="1049">AR54*0.75</f>
        <v>881.25</v>
      </c>
      <c r="AW54" s="94">
        <f t="shared" ref="AW54" si="1050">AR54*1.5</f>
        <v>1762.5</v>
      </c>
      <c r="AX54" s="94">
        <f t="shared" ref="AX54" si="1051">AR54*2</f>
        <v>2350</v>
      </c>
      <c r="AY54" s="94">
        <f t="shared" ref="AY54" si="1052">AR54*3</f>
        <v>3525</v>
      </c>
      <c r="AZ54" s="94">
        <f t="shared" ref="AZ54" si="1053">AR54*4</f>
        <v>4700</v>
      </c>
      <c r="BA54" s="94">
        <f t="shared" ref="BA54" si="1054">AR54*5</f>
        <v>5875</v>
      </c>
      <c r="BB54" s="94">
        <f t="shared" ref="BB54" si="1055">AR54*6</f>
        <v>7050</v>
      </c>
      <c r="BC54" s="147">
        <f t="shared" ref="BC54" si="1056">C54+V54</f>
        <v>2611</v>
      </c>
      <c r="BD54" s="147">
        <f t="shared" ref="BD54" si="1057">D54+W54</f>
        <v>522.20000000000005</v>
      </c>
      <c r="BE54" s="147">
        <f t="shared" ref="BE54" si="1058">I54+X54</f>
        <v>652.75</v>
      </c>
      <c r="BF54" s="147">
        <f t="shared" ref="BF54" si="1059">N54+Y54</f>
        <v>407.25</v>
      </c>
      <c r="BG54" s="147">
        <f t="shared" ref="BG54" si="1060">O54+Z54</f>
        <v>1958.25</v>
      </c>
      <c r="BH54" s="147">
        <f t="shared" ref="BH54" si="1061">P54+AA54</f>
        <v>3916.5</v>
      </c>
      <c r="BI54" s="147">
        <f t="shared" ref="BI54" si="1062">Q54+AB54</f>
        <v>5222</v>
      </c>
      <c r="BJ54" s="147">
        <f t="shared" ref="BJ54" si="1063">R54+AC54</f>
        <v>7833</v>
      </c>
      <c r="BK54" s="147">
        <f t="shared" ref="BK54" si="1064">S54+AD54</f>
        <v>10444</v>
      </c>
      <c r="BL54" s="147">
        <f t="shared" ref="BL54" si="1065">T54+AE54</f>
        <v>13055</v>
      </c>
      <c r="BM54" s="147">
        <f t="shared" ref="BM54" si="1066">U54+AF54</f>
        <v>15666</v>
      </c>
      <c r="BN54" s="147">
        <f t="shared" ref="BN54" si="1067">C54+AG54</f>
        <v>2518</v>
      </c>
      <c r="BO54" s="147">
        <f t="shared" ref="BO54" si="1068">D54+AH54</f>
        <v>503.6</v>
      </c>
      <c r="BP54" s="147">
        <f t="shared" ref="BP54" si="1069">I54+AI54</f>
        <v>629.5</v>
      </c>
      <c r="BQ54" s="147">
        <f t="shared" ref="BQ54" si="1070">N54+AJ54</f>
        <v>407.25</v>
      </c>
      <c r="BR54" s="147">
        <f t="shared" ref="BR54" si="1071">O54+AK54</f>
        <v>1888.5</v>
      </c>
      <c r="BS54" s="147">
        <f t="shared" ref="BS54" si="1072">P54+AL54</f>
        <v>3777</v>
      </c>
      <c r="BT54" s="147">
        <f t="shared" ref="BT54" si="1073">Q54+AM54</f>
        <v>5036</v>
      </c>
      <c r="BU54" s="147">
        <f t="shared" ref="BU54" si="1074">R54+AN54</f>
        <v>7554</v>
      </c>
      <c r="BV54" s="147">
        <f t="shared" ref="BV54" si="1075">S54+AO54</f>
        <v>10072</v>
      </c>
      <c r="BW54" s="147">
        <f t="shared" ref="BW54" si="1076">T54+AP54</f>
        <v>12590</v>
      </c>
      <c r="BX54" s="147">
        <f t="shared" ref="BX54" si="1077">U54+AQ54</f>
        <v>15108</v>
      </c>
      <c r="BY54" s="147">
        <f t="shared" ref="BY54" si="1078">C54+AR54</f>
        <v>2080</v>
      </c>
      <c r="BZ54" s="147">
        <f t="shared" ref="BZ54" si="1079">D54+AS54</f>
        <v>416</v>
      </c>
      <c r="CA54" s="147">
        <f t="shared" ref="CA54" si="1080">I54+AT54</f>
        <v>520</v>
      </c>
      <c r="CB54" s="147">
        <f t="shared" ref="CB54" si="1081">N54+AU54</f>
        <v>407.25</v>
      </c>
      <c r="CC54" s="147">
        <f t="shared" ref="CC54" si="1082">O54+AV54</f>
        <v>1560</v>
      </c>
      <c r="CD54" s="147">
        <f t="shared" ref="CD54" si="1083">P54+AW54</f>
        <v>3120</v>
      </c>
      <c r="CE54" s="147">
        <f t="shared" ref="CE54" si="1084">Q54+AX54</f>
        <v>4160</v>
      </c>
      <c r="CF54" s="147">
        <f t="shared" ref="CF54" si="1085">R54+AY54</f>
        <v>6240</v>
      </c>
      <c r="CG54" s="147">
        <f t="shared" ref="CG54" si="1086">S54+AZ54</f>
        <v>8320</v>
      </c>
      <c r="CH54" s="147">
        <f t="shared" ref="CH54" si="1087">T54+BA54</f>
        <v>10400</v>
      </c>
      <c r="CI54" s="147">
        <f t="shared" ref="CI54" si="1088">U54+BB54</f>
        <v>12480</v>
      </c>
      <c r="CJ54" s="147">
        <f t="shared" ref="CJ54" si="1089">V54+AG54</f>
        <v>3319</v>
      </c>
      <c r="CK54" s="147">
        <f t="shared" ref="CK54" si="1090">W54+AH54</f>
        <v>663.80000000000007</v>
      </c>
      <c r="CL54" s="147">
        <f t="shared" ref="CL54" si="1091">X54+AI54</f>
        <v>829.75</v>
      </c>
      <c r="CM54" s="147">
        <f t="shared" ref="CM54" si="1092">Y54+AJ54</f>
        <v>0</v>
      </c>
      <c r="CN54" s="147">
        <f t="shared" ref="CN54" si="1093">Z54+AK54</f>
        <v>2489.25</v>
      </c>
      <c r="CO54" s="147">
        <f t="shared" ref="CO54" si="1094">AA54+AL54</f>
        <v>4978.5</v>
      </c>
      <c r="CP54" s="147">
        <f t="shared" ref="CP54" si="1095">AB54+AM54</f>
        <v>6638</v>
      </c>
      <c r="CQ54" s="147">
        <f t="shared" ref="CQ54" si="1096">AC54+AN54</f>
        <v>9957</v>
      </c>
      <c r="CR54" s="147">
        <f t="shared" ref="CR54" si="1097">AD54+AO54</f>
        <v>13276</v>
      </c>
      <c r="CS54" s="147">
        <f t="shared" ref="CS54" si="1098">AE54+AP54</f>
        <v>16595</v>
      </c>
      <c r="CT54" s="147">
        <f t="shared" ref="CT54" si="1099">AF54+AQ54</f>
        <v>19914</v>
      </c>
      <c r="CU54" s="147">
        <f t="shared" ref="CU54" si="1100">V54+AR54</f>
        <v>2881</v>
      </c>
      <c r="CV54" s="147">
        <f t="shared" ref="CV54" si="1101">W54+AS54</f>
        <v>576.20000000000005</v>
      </c>
      <c r="CW54" s="147">
        <f t="shared" ref="CW54" si="1102">X54+AT54</f>
        <v>720.25</v>
      </c>
      <c r="CX54" s="147">
        <f t="shared" ref="CX54" si="1103">Y54+AU54</f>
        <v>0</v>
      </c>
      <c r="CY54" s="147">
        <f t="shared" ref="CY54" si="1104">Z54+AV54</f>
        <v>2160.75</v>
      </c>
      <c r="CZ54" s="147">
        <f t="shared" ref="CZ54" si="1105">AA54+AW54</f>
        <v>4321.5</v>
      </c>
      <c r="DA54" s="147">
        <f t="shared" ref="DA54" si="1106">AB54+AX54</f>
        <v>5762</v>
      </c>
      <c r="DB54" s="147">
        <f t="shared" ref="DB54" si="1107">AC54+AY54</f>
        <v>8643</v>
      </c>
      <c r="DC54" s="147">
        <f t="shared" ref="DC54" si="1108">AD54+AZ54</f>
        <v>11524</v>
      </c>
      <c r="DD54" s="147">
        <f t="shared" ref="DD54" si="1109">AE54+BA54</f>
        <v>14405</v>
      </c>
      <c r="DE54" s="147">
        <f t="shared" ref="DE54" si="1110">AF54+BB54</f>
        <v>17286</v>
      </c>
      <c r="DF54" s="147">
        <f t="shared" ref="DF54" si="1111">AG54+AR54</f>
        <v>2788</v>
      </c>
      <c r="DG54" s="147">
        <f t="shared" ref="DG54" si="1112">AH54+AS54</f>
        <v>557.6</v>
      </c>
      <c r="DH54" s="147">
        <f t="shared" ref="DH54" si="1113">AI54+AT54</f>
        <v>697</v>
      </c>
      <c r="DI54" s="147">
        <f t="shared" ref="DI54" si="1114">AJ54+AU54</f>
        <v>0</v>
      </c>
      <c r="DJ54" s="147">
        <f t="shared" ref="DJ54" si="1115">AK54+AV54</f>
        <v>2091</v>
      </c>
      <c r="DK54" s="147">
        <f t="shared" ref="DK54" si="1116">AL54+AW54</f>
        <v>4182</v>
      </c>
      <c r="DL54" s="147">
        <f t="shared" ref="DL54" si="1117">AM54+AX54</f>
        <v>5576</v>
      </c>
      <c r="DM54" s="147">
        <f t="shared" ref="DM54" si="1118">AN54+AY54</f>
        <v>8364</v>
      </c>
      <c r="DN54" s="147">
        <f t="shared" ref="DN54" si="1119">AO54+AZ54</f>
        <v>11152</v>
      </c>
      <c r="DO54" s="147">
        <f t="shared" ref="DO54" si="1120">AP54+BA54</f>
        <v>13940</v>
      </c>
      <c r="DP54" s="147">
        <f t="shared" ref="DP54" si="1121">AQ54+BB54</f>
        <v>16728</v>
      </c>
      <c r="DQ54" s="147">
        <f t="shared" ref="DQ54" si="1122">C54+AG54+AR54</f>
        <v>3693</v>
      </c>
      <c r="DR54" s="147">
        <f t="shared" ref="DR54" si="1123">D54+AH54+AS54</f>
        <v>738.6</v>
      </c>
      <c r="DS54" s="147">
        <f t="shared" ref="DS54" si="1124">I54+AI54+AT54</f>
        <v>923.25</v>
      </c>
      <c r="DT54" s="147">
        <f t="shared" ref="DT54" si="1125">N54+AJ54+AU54</f>
        <v>407.25</v>
      </c>
      <c r="DU54" s="147">
        <f t="shared" ref="DU54" si="1126">O54+AK54+AV54</f>
        <v>2769.75</v>
      </c>
      <c r="DV54" s="147">
        <f t="shared" ref="DV54" si="1127">P54+AL54+AW54</f>
        <v>5539.5</v>
      </c>
      <c r="DW54" s="147">
        <f t="shared" ref="DW54" si="1128">Q54+AM54+AX54</f>
        <v>7386</v>
      </c>
      <c r="DX54" s="147">
        <f t="shared" ref="DX54" si="1129">R54+AN54+AY54</f>
        <v>11079</v>
      </c>
      <c r="DY54" s="147">
        <f t="shared" ref="DY54" si="1130">S54+AO54+AZ54</f>
        <v>14772</v>
      </c>
      <c r="DZ54" s="147">
        <f t="shared" ref="DZ54" si="1131">T54+AP54+BA54</f>
        <v>18465</v>
      </c>
      <c r="EA54" s="147">
        <f t="shared" ref="EA54" si="1132">U54+AQ54+BB54</f>
        <v>22158</v>
      </c>
      <c r="EB54" s="147">
        <f t="shared" ref="EB54" si="1133">C54+V54+AG54</f>
        <v>4224</v>
      </c>
      <c r="EC54" s="147">
        <f t="shared" ref="EC54" si="1134">D54+W54+AH54</f>
        <v>844.80000000000007</v>
      </c>
      <c r="ED54" s="147">
        <f t="shared" ref="ED54" si="1135">I54+X54+AI54</f>
        <v>1056</v>
      </c>
      <c r="EE54" s="147">
        <f t="shared" ref="EE54" si="1136">N54+Y54+AJ54</f>
        <v>407.25</v>
      </c>
      <c r="EF54" s="147">
        <f t="shared" ref="EF54" si="1137">O54+Z54+AK54</f>
        <v>3168</v>
      </c>
      <c r="EG54" s="147">
        <f t="shared" ref="EG54" si="1138">P54+AA54+AL54</f>
        <v>6336</v>
      </c>
      <c r="EH54" s="147">
        <f t="shared" ref="EH54" si="1139">Q54+AB54+AM54</f>
        <v>8448</v>
      </c>
      <c r="EI54" s="147">
        <f t="shared" ref="EI54" si="1140">R54+AC54+AN54</f>
        <v>12672</v>
      </c>
      <c r="EJ54" s="147">
        <f t="shared" ref="EJ54" si="1141">S54+AD54+AO54</f>
        <v>16896</v>
      </c>
      <c r="EK54" s="147">
        <f t="shared" ref="EK54" si="1142">T54+AE54+AP54</f>
        <v>21120</v>
      </c>
      <c r="EL54" s="147">
        <f t="shared" ref="EL54" si="1143">U54+AF54+AQ54</f>
        <v>25344</v>
      </c>
      <c r="EM54" s="147">
        <f t="shared" ref="EM54" si="1144">C54+V54+AR54</f>
        <v>3786</v>
      </c>
      <c r="EN54" s="147">
        <f t="shared" ref="EN54" si="1145">D54+W54+AS54</f>
        <v>757.2</v>
      </c>
      <c r="EO54" s="147">
        <f t="shared" ref="EO54" si="1146">I54+X54+AT54</f>
        <v>946.5</v>
      </c>
      <c r="EP54" s="147">
        <f t="shared" ref="EP54" si="1147">N54+Y54+AU54</f>
        <v>407.25</v>
      </c>
      <c r="EQ54" s="147">
        <f t="shared" ref="EQ54" si="1148">O54+Z54+AV54</f>
        <v>2839.5</v>
      </c>
      <c r="ER54" s="147">
        <f t="shared" ref="ER54" si="1149">P54+AA54+AW54</f>
        <v>5679</v>
      </c>
      <c r="ES54" s="147">
        <f t="shared" ref="ES54" si="1150">Q54+AB54+AX54</f>
        <v>7572</v>
      </c>
      <c r="ET54" s="147">
        <f t="shared" ref="ET54" si="1151">R54+AC54+AY54</f>
        <v>11358</v>
      </c>
      <c r="EU54" s="147">
        <f t="shared" ref="EU54" si="1152">S54+AD54+AZ54</f>
        <v>15144</v>
      </c>
      <c r="EV54" s="147">
        <f t="shared" ref="EV54" si="1153">T54+AE54+BA54</f>
        <v>18930</v>
      </c>
      <c r="EW54" s="147">
        <f t="shared" ref="EW54" si="1154">U54+AF54+BB54</f>
        <v>22716</v>
      </c>
      <c r="EX54" s="147">
        <f t="shared" ref="EX54" si="1155">V54+AG54+AR54</f>
        <v>4494</v>
      </c>
      <c r="EY54" s="147">
        <f t="shared" ref="EY54" si="1156">W54+AH54+AS54</f>
        <v>898.80000000000007</v>
      </c>
      <c r="EZ54" s="147">
        <f t="shared" ref="EZ54" si="1157">X54+AI54+AT54</f>
        <v>1123.5</v>
      </c>
      <c r="FA54" s="147">
        <f t="shared" ref="FA54" si="1158">Y54+AJ54+AU54</f>
        <v>0</v>
      </c>
      <c r="FB54" s="147">
        <f t="shared" ref="FB54" si="1159">Z54+AK54+AV54</f>
        <v>3370.5</v>
      </c>
      <c r="FC54" s="147">
        <f t="shared" ref="FC54" si="1160">AA54+AL54+AW54</f>
        <v>6741</v>
      </c>
      <c r="FD54" s="147">
        <f t="shared" ref="FD54" si="1161">AB54+AM54+AX54</f>
        <v>8988</v>
      </c>
      <c r="FE54" s="147">
        <f t="shared" ref="FE54" si="1162">AC54+AN54+AY54</f>
        <v>13482</v>
      </c>
      <c r="FF54" s="147">
        <f t="shared" ref="FF54" si="1163">AD54+AO54+AZ54</f>
        <v>17976</v>
      </c>
      <c r="FG54" s="147">
        <f t="shared" ref="FG54" si="1164">AE54+AP54+BA54</f>
        <v>22470</v>
      </c>
      <c r="FH54" s="147">
        <f t="shared" ref="FH54" si="1165">AF54+AQ54+BB54</f>
        <v>26964</v>
      </c>
      <c r="FI54" s="147">
        <f t="shared" ref="FI54" si="1166">C54+V54+AG54+AR54</f>
        <v>5399</v>
      </c>
      <c r="FJ54" s="147">
        <f t="shared" ref="FJ54" si="1167">D54+W54+AH54+AS54</f>
        <v>1079.8000000000002</v>
      </c>
      <c r="FK54" s="147">
        <f t="shared" ref="FK54" si="1168">I54+X54+AI54+AT54</f>
        <v>1349.75</v>
      </c>
      <c r="FL54" s="147">
        <f t="shared" ref="FL54" si="1169">N54+Y54+AJ54+AU54</f>
        <v>407.25</v>
      </c>
      <c r="FM54" s="147">
        <f t="shared" ref="FM54" si="1170">O54+Z54+AK54+AV54</f>
        <v>4049.25</v>
      </c>
      <c r="FN54" s="147">
        <f t="shared" ref="FN54" si="1171">P54+AA54+AL54+AW54</f>
        <v>8098.5</v>
      </c>
      <c r="FO54" s="147">
        <f t="shared" ref="FO54" si="1172">Q54+AB54+AM54+AX54</f>
        <v>10798</v>
      </c>
      <c r="FP54" s="147">
        <f t="shared" ref="FP54" si="1173">R54+AC54+AN54+AY54</f>
        <v>16197</v>
      </c>
      <c r="FQ54" s="147">
        <f t="shared" ref="FQ54" si="1174">S54+AD54+AO54+AZ54</f>
        <v>21596</v>
      </c>
      <c r="FR54" s="147">
        <f t="shared" ref="FR54" si="1175">T54+AE54+AP54+BA54</f>
        <v>26995</v>
      </c>
      <c r="FS54" s="147">
        <f t="shared" ref="FS54" si="1176">U54+AF54+AQ54+BB54</f>
        <v>32394</v>
      </c>
      <c r="FT54" s="122">
        <f t="shared" si="647"/>
        <v>26.57</v>
      </c>
      <c r="FU54" s="122" t="str">
        <f t="shared" si="648"/>
        <v/>
      </c>
      <c r="FV54" s="122" t="str">
        <f t="shared" si="649"/>
        <v/>
      </c>
      <c r="FW54" s="122" t="str">
        <f t="shared" si="650"/>
        <v/>
      </c>
      <c r="FX54" s="122" t="str">
        <f t="shared" ref="FX54" si="1177">IF(ISERROR(FT54+FU54),"",FT54+FU54)</f>
        <v/>
      </c>
      <c r="FY54" s="122" t="str">
        <f t="shared" ref="FY54" si="1178">IF(ISERROR(FT54+FV54),"",FT54+FV54)</f>
        <v/>
      </c>
      <c r="FZ54" s="122" t="str">
        <f t="shared" ref="FZ54" si="1179">IF(ISERROR(FT54+FW54),"",FT54+FW54)</f>
        <v/>
      </c>
      <c r="GA54" s="122" t="str">
        <f t="shared" ref="GA54" si="1180">IF(ISERROR(FU54+FV54),"",FU54+FV54)</f>
        <v/>
      </c>
      <c r="GB54" s="122" t="str">
        <f t="shared" ref="GB54" si="1181">IF(ISERROR(FU54+FW54),"",FU54+FW54)</f>
        <v/>
      </c>
      <c r="GC54" s="122" t="str">
        <f t="shared" ref="GC54" si="1182">IF(ISERROR(FV54+FW54),"",FV54+FW54)</f>
        <v/>
      </c>
      <c r="GD54" s="122" t="str">
        <f t="shared" ref="GD54" si="1183">IF(ISERROR(FT54+FV54+FW54),"",FT54+FV54+FW54)</f>
        <v/>
      </c>
      <c r="GE54" s="122" t="str">
        <f t="shared" ref="GE54" si="1184">IF(ISERROR(FT54+FV54+FU54),"",FT54+FV54+FU54)</f>
        <v/>
      </c>
      <c r="GF54" s="122" t="str">
        <f t="shared" ref="GF54" si="1185">IF(ISERROR(FT54+FU54+FW54),"",FT54+FU54+FW54)</f>
        <v/>
      </c>
      <c r="GG54" s="122" t="str">
        <f t="shared" ref="GG54" si="1186">IF(ISERROR(FV54+FW54+FU54),"",FV54+FW54+FU54)</f>
        <v/>
      </c>
      <c r="GH54" s="122">
        <f t="shared" ref="GH54" si="1187">SUM(FT54:FW54)</f>
        <v>26.57</v>
      </c>
      <c r="GI54" s="124">
        <f t="shared" si="651"/>
        <v>263855.39750000002</v>
      </c>
      <c r="GJ54" s="124" t="str">
        <f t="shared" si="652"/>
        <v/>
      </c>
      <c r="GK54" s="124" t="str">
        <f t="shared" si="653"/>
        <v/>
      </c>
      <c r="GL54" s="124" t="str">
        <f t="shared" si="654"/>
        <v/>
      </c>
      <c r="GM54" s="125" t="str">
        <f t="shared" ref="GM54" si="1188">IF(ISERROR(GI54+GJ54),"",GI54+GJ54)</f>
        <v/>
      </c>
      <c r="GN54" s="125" t="str">
        <f t="shared" ref="GN54" si="1189">IF(ISERROR(GI54+GK54),"",GI54+GK54)</f>
        <v/>
      </c>
      <c r="GO54" s="125" t="str">
        <f t="shared" ref="GO54" si="1190">IF(ISERROR(GI54+GL54),"",GI54+GL54)</f>
        <v/>
      </c>
      <c r="GP54" s="125" t="str">
        <f t="shared" ref="GP54" si="1191">IF(ISERROR(GJ54+GK54),"",GJ54+GK54)</f>
        <v/>
      </c>
      <c r="GQ54" s="125" t="str">
        <f t="shared" ref="GQ54" si="1192">IF(ISERROR(GJ54+GL54),"",GJ54+GL54)</f>
        <v/>
      </c>
      <c r="GR54" s="125" t="str">
        <f t="shared" ref="GR54" si="1193">IF(ISERROR(GK54+GL54),"",GK54+GL54)</f>
        <v/>
      </c>
      <c r="GS54" s="125" t="str">
        <f t="shared" ref="GS54" si="1194">IF(ISERROR(GI54+GK54+GL54),"",GI54+GK54+GL54)</f>
        <v/>
      </c>
      <c r="GT54" s="125" t="str">
        <f t="shared" ref="GT54" si="1195">IF(ISERROR(GI54+GK54+GJ54),"",GI54+GK54+GJ54)</f>
        <v/>
      </c>
      <c r="GU54" s="125" t="str">
        <f t="shared" ref="GU54" si="1196">IF(ISERROR(GI54+GJ54+GL54),"",GI54+GJ54+GL54)</f>
        <v/>
      </c>
      <c r="GV54" s="125" t="str">
        <f t="shared" ref="GV54" si="1197">IF(ISERROR(GK54+GL54+GJ54),"",GK54+GL54+GJ54)</f>
        <v/>
      </c>
      <c r="GW54" s="125">
        <f t="shared" ref="GW54" si="1198">SUM(GI54:GL54)</f>
        <v>263855.39750000002</v>
      </c>
      <c r="GX54" s="145">
        <v>1</v>
      </c>
      <c r="GY54" s="145"/>
      <c r="GZ54" s="145"/>
      <c r="HA54" s="145"/>
      <c r="HB54" s="145"/>
      <c r="HC54" s="145"/>
      <c r="HD54" s="145"/>
      <c r="HF54" s="37"/>
      <c r="HG54" s="37"/>
      <c r="HH54" s="37"/>
      <c r="HI54" s="37"/>
    </row>
    <row r="55" spans="1:217" x14ac:dyDescent="0.2">
      <c r="A55" s="287" t="s">
        <v>134</v>
      </c>
      <c r="B55" s="288" t="s">
        <v>184</v>
      </c>
      <c r="C55" s="369">
        <v>905</v>
      </c>
      <c r="D55" s="167">
        <f t="shared" si="133"/>
        <v>181</v>
      </c>
      <c r="E55" s="167">
        <f t="shared" si="134"/>
        <v>226.25</v>
      </c>
      <c r="F55" s="167">
        <f t="shared" si="135"/>
        <v>339.375</v>
      </c>
      <c r="G55" s="167">
        <f t="shared" si="136"/>
        <v>181</v>
      </c>
      <c r="H55" s="167">
        <f t="shared" si="137"/>
        <v>226.25</v>
      </c>
      <c r="I55" s="167">
        <f t="shared" si="138"/>
        <v>226.25</v>
      </c>
      <c r="J55" s="167">
        <f t="shared" si="139"/>
        <v>226.25</v>
      </c>
      <c r="K55" s="167">
        <f t="shared" si="140"/>
        <v>339.375</v>
      </c>
      <c r="L55" s="167">
        <f t="shared" si="141"/>
        <v>181</v>
      </c>
      <c r="M55" s="167">
        <f t="shared" si="142"/>
        <v>226.25</v>
      </c>
      <c r="N55" s="147">
        <f t="shared" si="143"/>
        <v>407.25</v>
      </c>
      <c r="O55" s="94">
        <f t="shared" si="1020"/>
        <v>678.75</v>
      </c>
      <c r="P55" s="94">
        <f t="shared" si="145"/>
        <v>1357.5</v>
      </c>
      <c r="Q55" s="94">
        <f t="shared" si="146"/>
        <v>1810</v>
      </c>
      <c r="R55" s="94">
        <f t="shared" si="147"/>
        <v>2715</v>
      </c>
      <c r="S55" s="94">
        <f t="shared" si="148"/>
        <v>3620</v>
      </c>
      <c r="T55" s="94">
        <f t="shared" si="149"/>
        <v>4525</v>
      </c>
      <c r="U55" s="94">
        <f t="shared" si="150"/>
        <v>5430</v>
      </c>
      <c r="V55" s="200">
        <v>788</v>
      </c>
      <c r="W55" s="93"/>
      <c r="X55" s="93"/>
      <c r="Y55" s="147"/>
      <c r="Z55" s="94"/>
      <c r="AA55" s="94"/>
      <c r="AB55" s="94">
        <f t="shared" si="301"/>
        <v>1576</v>
      </c>
      <c r="AC55" s="94">
        <f t="shared" ref="AC55:AC59" si="1199">V55*3</f>
        <v>2364</v>
      </c>
      <c r="AD55" s="94">
        <f t="shared" ref="AD55:AD59" si="1200">V55*4</f>
        <v>3152</v>
      </c>
      <c r="AE55" s="94">
        <f t="shared" ref="AE55:AE59" si="1201">V55*5</f>
        <v>3940</v>
      </c>
      <c r="AF55" s="94">
        <f t="shared" ref="AF55:AF59" si="1202">V55*6</f>
        <v>4728</v>
      </c>
      <c r="AG55" s="200">
        <v>689</v>
      </c>
      <c r="AH55" s="93"/>
      <c r="AI55" s="93"/>
      <c r="AJ55" s="147"/>
      <c r="AK55" s="94"/>
      <c r="AL55" s="94"/>
      <c r="AM55" s="94">
        <f t="shared" ref="AM55:AM59" si="1203">AG55*2</f>
        <v>1378</v>
      </c>
      <c r="AN55" s="94">
        <f t="shared" ref="AN55:AN59" si="1204">AG55*3</f>
        <v>2067</v>
      </c>
      <c r="AO55" s="94">
        <f t="shared" ref="AO55:AO59" si="1205">AG55*4</f>
        <v>2756</v>
      </c>
      <c r="AP55" s="94">
        <f t="shared" ref="AP55:AP59" si="1206">AG55*5</f>
        <v>3445</v>
      </c>
      <c r="AQ55" s="94">
        <f t="shared" ref="AQ55:AQ59" si="1207">AG55*6</f>
        <v>4134</v>
      </c>
      <c r="AR55" s="200">
        <v>479</v>
      </c>
      <c r="AS55" s="93"/>
      <c r="AT55" s="93"/>
      <c r="AU55" s="147"/>
      <c r="AV55" s="94"/>
      <c r="AW55" s="94"/>
      <c r="AX55" s="94">
        <f t="shared" ref="AX55:AX59" si="1208">AR55*2</f>
        <v>958</v>
      </c>
      <c r="AY55" s="94">
        <f t="shared" ref="AY55:AY59" si="1209">AR55*3</f>
        <v>1437</v>
      </c>
      <c r="AZ55" s="94">
        <f t="shared" ref="AZ55:AZ59" si="1210">AR55*4</f>
        <v>1916</v>
      </c>
      <c r="BA55" s="94">
        <f t="shared" ref="BA55:BA59" si="1211">AR55*5</f>
        <v>2395</v>
      </c>
      <c r="BB55" s="94">
        <f t="shared" ref="BB55:BB59" si="1212">AR55*6</f>
        <v>2874</v>
      </c>
      <c r="BC55" s="147">
        <f t="shared" si="719"/>
        <v>1693</v>
      </c>
      <c r="BD55" s="147">
        <f t="shared" si="720"/>
        <v>181</v>
      </c>
      <c r="BE55" s="147">
        <f t="shared" si="721"/>
        <v>226.25</v>
      </c>
      <c r="BF55" s="147">
        <f t="shared" si="722"/>
        <v>407.25</v>
      </c>
      <c r="BG55" s="147">
        <f t="shared" si="723"/>
        <v>678.75</v>
      </c>
      <c r="BH55" s="147">
        <f t="shared" si="724"/>
        <v>1357.5</v>
      </c>
      <c r="BI55" s="147">
        <f t="shared" si="725"/>
        <v>3386</v>
      </c>
      <c r="BJ55" s="147">
        <f t="shared" si="726"/>
        <v>5079</v>
      </c>
      <c r="BK55" s="147">
        <f t="shared" si="727"/>
        <v>6772</v>
      </c>
      <c r="BL55" s="147">
        <f t="shared" si="728"/>
        <v>8465</v>
      </c>
      <c r="BM55" s="147">
        <f t="shared" si="729"/>
        <v>10158</v>
      </c>
      <c r="BN55" s="147">
        <f t="shared" si="730"/>
        <v>1594</v>
      </c>
      <c r="BO55" s="147">
        <f t="shared" si="731"/>
        <v>181</v>
      </c>
      <c r="BP55" s="147">
        <f t="shared" si="732"/>
        <v>226.25</v>
      </c>
      <c r="BQ55" s="147">
        <f t="shared" si="733"/>
        <v>407.25</v>
      </c>
      <c r="BR55" s="147">
        <f t="shared" si="734"/>
        <v>678.75</v>
      </c>
      <c r="BS55" s="147">
        <f t="shared" si="735"/>
        <v>1357.5</v>
      </c>
      <c r="BT55" s="147">
        <f t="shared" si="736"/>
        <v>3188</v>
      </c>
      <c r="BU55" s="147">
        <f t="shared" si="737"/>
        <v>4782</v>
      </c>
      <c r="BV55" s="147">
        <f t="shared" si="738"/>
        <v>6376</v>
      </c>
      <c r="BW55" s="147">
        <f t="shared" si="739"/>
        <v>7970</v>
      </c>
      <c r="BX55" s="147">
        <f t="shared" si="740"/>
        <v>9564</v>
      </c>
      <c r="BY55" s="147">
        <f t="shared" si="741"/>
        <v>1384</v>
      </c>
      <c r="BZ55" s="147">
        <f t="shared" si="742"/>
        <v>181</v>
      </c>
      <c r="CA55" s="147">
        <f t="shared" si="743"/>
        <v>226.25</v>
      </c>
      <c r="CB55" s="147">
        <f t="shared" si="744"/>
        <v>407.25</v>
      </c>
      <c r="CC55" s="147">
        <f t="shared" si="745"/>
        <v>678.75</v>
      </c>
      <c r="CD55" s="147">
        <f t="shared" si="746"/>
        <v>1357.5</v>
      </c>
      <c r="CE55" s="147">
        <f t="shared" si="747"/>
        <v>2768</v>
      </c>
      <c r="CF55" s="147">
        <f t="shared" si="748"/>
        <v>4152</v>
      </c>
      <c r="CG55" s="147">
        <f t="shared" si="749"/>
        <v>5536</v>
      </c>
      <c r="CH55" s="147">
        <f t="shared" si="750"/>
        <v>6920</v>
      </c>
      <c r="CI55" s="147">
        <f t="shared" si="751"/>
        <v>8304</v>
      </c>
      <c r="CJ55" s="147">
        <f t="shared" si="752"/>
        <v>1477</v>
      </c>
      <c r="CK55" s="147">
        <f t="shared" si="753"/>
        <v>0</v>
      </c>
      <c r="CL55" s="147">
        <f t="shared" si="754"/>
        <v>0</v>
      </c>
      <c r="CM55" s="147">
        <f t="shared" si="755"/>
        <v>0</v>
      </c>
      <c r="CN55" s="147">
        <f t="shared" si="756"/>
        <v>0</v>
      </c>
      <c r="CO55" s="147">
        <f t="shared" si="757"/>
        <v>0</v>
      </c>
      <c r="CP55" s="147">
        <f t="shared" si="758"/>
        <v>2954</v>
      </c>
      <c r="CQ55" s="147">
        <f t="shared" si="759"/>
        <v>4431</v>
      </c>
      <c r="CR55" s="147">
        <f t="shared" si="760"/>
        <v>5908</v>
      </c>
      <c r="CS55" s="147">
        <f t="shared" si="761"/>
        <v>7385</v>
      </c>
      <c r="CT55" s="147">
        <f t="shared" si="762"/>
        <v>8862</v>
      </c>
      <c r="CU55" s="147">
        <f t="shared" si="763"/>
        <v>1267</v>
      </c>
      <c r="CV55" s="147">
        <f t="shared" si="764"/>
        <v>0</v>
      </c>
      <c r="CW55" s="147">
        <f t="shared" si="765"/>
        <v>0</v>
      </c>
      <c r="CX55" s="147">
        <f t="shared" si="766"/>
        <v>0</v>
      </c>
      <c r="CY55" s="147">
        <f t="shared" si="767"/>
        <v>0</v>
      </c>
      <c r="CZ55" s="147">
        <f t="shared" si="768"/>
        <v>0</v>
      </c>
      <c r="DA55" s="147">
        <f t="shared" si="769"/>
        <v>2534</v>
      </c>
      <c r="DB55" s="147">
        <f t="shared" si="770"/>
        <v>3801</v>
      </c>
      <c r="DC55" s="147">
        <f t="shared" si="771"/>
        <v>5068</v>
      </c>
      <c r="DD55" s="147">
        <f t="shared" si="772"/>
        <v>6335</v>
      </c>
      <c r="DE55" s="147">
        <f t="shared" si="773"/>
        <v>7602</v>
      </c>
      <c r="DF55" s="147">
        <f t="shared" si="774"/>
        <v>1168</v>
      </c>
      <c r="DG55" s="147">
        <f t="shared" si="775"/>
        <v>0</v>
      </c>
      <c r="DH55" s="147">
        <f t="shared" si="776"/>
        <v>0</v>
      </c>
      <c r="DI55" s="147">
        <f t="shared" si="777"/>
        <v>0</v>
      </c>
      <c r="DJ55" s="147">
        <f t="shared" si="778"/>
        <v>0</v>
      </c>
      <c r="DK55" s="147">
        <f t="shared" si="779"/>
        <v>0</v>
      </c>
      <c r="DL55" s="147">
        <f t="shared" si="780"/>
        <v>2336</v>
      </c>
      <c r="DM55" s="147">
        <f t="shared" si="781"/>
        <v>3504</v>
      </c>
      <c r="DN55" s="147">
        <f t="shared" si="782"/>
        <v>4672</v>
      </c>
      <c r="DO55" s="147">
        <f t="shared" si="783"/>
        <v>5840</v>
      </c>
      <c r="DP55" s="147">
        <f t="shared" si="784"/>
        <v>7008</v>
      </c>
      <c r="DQ55" s="147">
        <f t="shared" si="785"/>
        <v>2073</v>
      </c>
      <c r="DR55" s="147">
        <f t="shared" si="786"/>
        <v>181</v>
      </c>
      <c r="DS55" s="147">
        <f t="shared" si="787"/>
        <v>226.25</v>
      </c>
      <c r="DT55" s="147">
        <f t="shared" si="788"/>
        <v>407.25</v>
      </c>
      <c r="DU55" s="147">
        <f t="shared" si="789"/>
        <v>678.75</v>
      </c>
      <c r="DV55" s="147">
        <f t="shared" si="790"/>
        <v>1357.5</v>
      </c>
      <c r="DW55" s="147">
        <f t="shared" si="791"/>
        <v>4146</v>
      </c>
      <c r="DX55" s="147">
        <f t="shared" si="792"/>
        <v>6219</v>
      </c>
      <c r="DY55" s="147">
        <f t="shared" si="793"/>
        <v>8292</v>
      </c>
      <c r="DZ55" s="147">
        <f t="shared" si="794"/>
        <v>10365</v>
      </c>
      <c r="EA55" s="147">
        <f t="shared" si="795"/>
        <v>12438</v>
      </c>
      <c r="EB55" s="147">
        <f t="shared" si="796"/>
        <v>2382</v>
      </c>
      <c r="EC55" s="147">
        <f t="shared" si="797"/>
        <v>181</v>
      </c>
      <c r="ED55" s="147">
        <f t="shared" si="798"/>
        <v>226.25</v>
      </c>
      <c r="EE55" s="147">
        <f t="shared" si="799"/>
        <v>407.25</v>
      </c>
      <c r="EF55" s="147">
        <f t="shared" si="800"/>
        <v>678.75</v>
      </c>
      <c r="EG55" s="147">
        <f t="shared" si="801"/>
        <v>1357.5</v>
      </c>
      <c r="EH55" s="147">
        <f t="shared" si="802"/>
        <v>4764</v>
      </c>
      <c r="EI55" s="147">
        <f t="shared" si="803"/>
        <v>7146</v>
      </c>
      <c r="EJ55" s="147">
        <f t="shared" si="804"/>
        <v>9528</v>
      </c>
      <c r="EK55" s="147">
        <f t="shared" si="805"/>
        <v>11910</v>
      </c>
      <c r="EL55" s="147">
        <f t="shared" si="806"/>
        <v>14292</v>
      </c>
      <c r="EM55" s="147">
        <f t="shared" si="807"/>
        <v>2172</v>
      </c>
      <c r="EN55" s="147">
        <f t="shared" si="808"/>
        <v>181</v>
      </c>
      <c r="EO55" s="147">
        <f t="shared" si="809"/>
        <v>226.25</v>
      </c>
      <c r="EP55" s="147">
        <f t="shared" si="810"/>
        <v>407.25</v>
      </c>
      <c r="EQ55" s="147">
        <f t="shared" si="811"/>
        <v>678.75</v>
      </c>
      <c r="ER55" s="147">
        <f t="shared" si="812"/>
        <v>1357.5</v>
      </c>
      <c r="ES55" s="147">
        <f t="shared" si="813"/>
        <v>4344</v>
      </c>
      <c r="ET55" s="147">
        <f t="shared" si="814"/>
        <v>6516</v>
      </c>
      <c r="EU55" s="147">
        <f t="shared" si="815"/>
        <v>8688</v>
      </c>
      <c r="EV55" s="147">
        <f t="shared" si="816"/>
        <v>10860</v>
      </c>
      <c r="EW55" s="147">
        <f t="shared" si="817"/>
        <v>13032</v>
      </c>
      <c r="EX55" s="147">
        <f t="shared" si="818"/>
        <v>1956</v>
      </c>
      <c r="EY55" s="147">
        <f t="shared" si="819"/>
        <v>0</v>
      </c>
      <c r="EZ55" s="147">
        <f t="shared" si="820"/>
        <v>0</v>
      </c>
      <c r="FA55" s="147">
        <f t="shared" si="821"/>
        <v>0</v>
      </c>
      <c r="FB55" s="147">
        <f t="shared" si="822"/>
        <v>0</v>
      </c>
      <c r="FC55" s="147">
        <f t="shared" si="823"/>
        <v>0</v>
      </c>
      <c r="FD55" s="147">
        <f t="shared" si="824"/>
        <v>3912</v>
      </c>
      <c r="FE55" s="147">
        <f t="shared" si="825"/>
        <v>5868</v>
      </c>
      <c r="FF55" s="147">
        <f t="shared" si="826"/>
        <v>7824</v>
      </c>
      <c r="FG55" s="147">
        <f t="shared" si="827"/>
        <v>9780</v>
      </c>
      <c r="FH55" s="147">
        <f t="shared" si="828"/>
        <v>11736</v>
      </c>
      <c r="FI55" s="147">
        <f t="shared" si="829"/>
        <v>2861</v>
      </c>
      <c r="FJ55" s="147">
        <f t="shared" si="830"/>
        <v>181</v>
      </c>
      <c r="FK55" s="147">
        <f t="shared" si="831"/>
        <v>226.25</v>
      </c>
      <c r="FL55" s="147">
        <f t="shared" si="832"/>
        <v>407.25</v>
      </c>
      <c r="FM55" s="147">
        <f t="shared" si="833"/>
        <v>678.75</v>
      </c>
      <c r="FN55" s="147">
        <f t="shared" si="834"/>
        <v>1357.5</v>
      </c>
      <c r="FO55" s="147">
        <f t="shared" si="835"/>
        <v>5722</v>
      </c>
      <c r="FP55" s="147">
        <f t="shared" si="836"/>
        <v>8583</v>
      </c>
      <c r="FQ55" s="147">
        <f t="shared" si="837"/>
        <v>11444</v>
      </c>
      <c r="FR55" s="147">
        <f t="shared" si="838"/>
        <v>14305</v>
      </c>
      <c r="FS55" s="147">
        <f t="shared" si="839"/>
        <v>17166</v>
      </c>
      <c r="FT55" s="122">
        <f t="shared" si="647"/>
        <v>23.67</v>
      </c>
      <c r="FU55" s="122" t="str">
        <f t="shared" si="648"/>
        <v/>
      </c>
      <c r="FV55" s="122" t="str">
        <f t="shared" si="649"/>
        <v/>
      </c>
      <c r="FW55" s="122" t="str">
        <f t="shared" si="650"/>
        <v/>
      </c>
      <c r="FX55" s="122" t="str">
        <f t="shared" ref="FX55:FX59" si="1213">IF(ISERROR(FT55+FU55),"",FT55+FU55)</f>
        <v/>
      </c>
      <c r="FY55" s="122" t="str">
        <f t="shared" ref="FY55:FY59" si="1214">IF(ISERROR(FT55+FV55),"",FT55+FV55)</f>
        <v/>
      </c>
      <c r="FZ55" s="122" t="str">
        <f t="shared" ref="FZ55:FZ59" si="1215">IF(ISERROR(FT55+FW55),"",FT55+FW55)</f>
        <v/>
      </c>
      <c r="GA55" s="122" t="str">
        <f t="shared" ref="GA55:GA59" si="1216">IF(ISERROR(FU55+FV55),"",FU55+FV55)</f>
        <v/>
      </c>
      <c r="GB55" s="122" t="str">
        <f t="shared" ref="GB55:GB59" si="1217">IF(ISERROR(FU55+FW55),"",FU55+FW55)</f>
        <v/>
      </c>
      <c r="GC55" s="122" t="str">
        <f t="shared" ref="GC55:GC59" si="1218">IF(ISERROR(FV55+FW55),"",FV55+FW55)</f>
        <v/>
      </c>
      <c r="GD55" s="122" t="str">
        <f t="shared" ref="GD55:GD59" si="1219">IF(ISERROR(FT55+FV55+FW55),"",FT55+FV55+FW55)</f>
        <v/>
      </c>
      <c r="GE55" s="122" t="str">
        <f t="shared" ref="GE55:GE59" si="1220">IF(ISERROR(FT55+FV55+FU55),"",FT55+FV55+FU55)</f>
        <v/>
      </c>
      <c r="GF55" s="122" t="str">
        <f t="shared" ref="GF55:GF59" si="1221">IF(ISERROR(FT55+FU55+FW55),"",FT55+FU55+FW55)</f>
        <v/>
      </c>
      <c r="GG55" s="122" t="str">
        <f t="shared" ref="GG55:GG59" si="1222">IF(ISERROR(FV55+FW55+FU55),"",FV55+FW55+FU55)</f>
        <v/>
      </c>
      <c r="GH55" s="122">
        <f t="shared" ref="GH55:GH59" si="1223">SUM(FT55:FW55)</f>
        <v>23.67</v>
      </c>
      <c r="GI55" s="124">
        <f t="shared" si="651"/>
        <v>212963.83590000003</v>
      </c>
      <c r="GJ55" s="124" t="str">
        <f t="shared" si="652"/>
        <v/>
      </c>
      <c r="GK55" s="124" t="str">
        <f t="shared" si="653"/>
        <v/>
      </c>
      <c r="GL55" s="124" t="str">
        <f t="shared" si="654"/>
        <v/>
      </c>
      <c r="GM55" s="125" t="str">
        <f t="shared" ref="GM55:GM59" si="1224">IF(ISERROR(GI55+GJ55),"",GI55+GJ55)</f>
        <v/>
      </c>
      <c r="GN55" s="125" t="str">
        <f t="shared" ref="GN55:GN59" si="1225">IF(ISERROR(GI55+GK55),"",GI55+GK55)</f>
        <v/>
      </c>
      <c r="GO55" s="125" t="str">
        <f t="shared" ref="GO55:GO59" si="1226">IF(ISERROR(GI55+GL55),"",GI55+GL55)</f>
        <v/>
      </c>
      <c r="GP55" s="125" t="str">
        <f t="shared" ref="GP55:GP59" si="1227">IF(ISERROR(GJ55+GK55),"",GJ55+GK55)</f>
        <v/>
      </c>
      <c r="GQ55" s="125" t="str">
        <f t="shared" ref="GQ55:GQ59" si="1228">IF(ISERROR(GJ55+GL55),"",GJ55+GL55)</f>
        <v/>
      </c>
      <c r="GR55" s="125" t="str">
        <f t="shared" ref="GR55:GR59" si="1229">IF(ISERROR(GK55+GL55),"",GK55+GL55)</f>
        <v/>
      </c>
      <c r="GS55" s="125" t="str">
        <f t="shared" ref="GS55:GS59" si="1230">IF(ISERROR(GI55+GK55+GL55),"",GI55+GK55+GL55)</f>
        <v/>
      </c>
      <c r="GT55" s="125" t="str">
        <f t="shared" ref="GT55:GT59" si="1231">IF(ISERROR(GI55+GK55+GJ55),"",GI55+GK55+GJ55)</f>
        <v/>
      </c>
      <c r="GU55" s="125" t="str">
        <f t="shared" ref="GU55:GU59" si="1232">IF(ISERROR(GI55+GJ55+GL55),"",GI55+GJ55+GL55)</f>
        <v/>
      </c>
      <c r="GV55" s="125" t="str">
        <f t="shared" ref="GV55:GV59" si="1233">IF(ISERROR(GK55+GL55+GJ55),"",GK55+GL55+GJ55)</f>
        <v/>
      </c>
      <c r="GW55" s="125">
        <f t="shared" ref="GW55:GW59" si="1234">SUM(GI55:GL55)</f>
        <v>212963.83590000003</v>
      </c>
      <c r="GX55" s="145">
        <v>1</v>
      </c>
      <c r="GY55" s="145"/>
      <c r="GZ55" s="145"/>
      <c r="HA55" s="145"/>
      <c r="HB55" s="145"/>
      <c r="HC55" s="145"/>
      <c r="HD55" s="145"/>
      <c r="HF55" s="37"/>
      <c r="HG55" s="37"/>
      <c r="HH55" s="37"/>
      <c r="HI55" s="37"/>
    </row>
    <row r="56" spans="1:217" x14ac:dyDescent="0.2">
      <c r="A56" s="287" t="s">
        <v>475</v>
      </c>
      <c r="B56" s="288" t="s">
        <v>394</v>
      </c>
      <c r="C56" s="394">
        <v>2304</v>
      </c>
      <c r="D56" s="167">
        <f t="shared" si="133"/>
        <v>460.8</v>
      </c>
      <c r="E56" s="167">
        <f t="shared" si="134"/>
        <v>576</v>
      </c>
      <c r="F56" s="167">
        <f t="shared" si="135"/>
        <v>864</v>
      </c>
      <c r="G56" s="167">
        <f t="shared" si="136"/>
        <v>460.8</v>
      </c>
      <c r="H56" s="167">
        <f t="shared" si="137"/>
        <v>576</v>
      </c>
      <c r="I56" s="167">
        <f t="shared" si="138"/>
        <v>576</v>
      </c>
      <c r="J56" s="167">
        <f t="shared" si="139"/>
        <v>576</v>
      </c>
      <c r="K56" s="167">
        <f t="shared" si="140"/>
        <v>864</v>
      </c>
      <c r="L56" s="167">
        <f t="shared" si="141"/>
        <v>460.8</v>
      </c>
      <c r="M56" s="167">
        <f t="shared" si="142"/>
        <v>576</v>
      </c>
      <c r="N56" s="147">
        <f t="shared" si="143"/>
        <v>1036.8</v>
      </c>
      <c r="O56" s="94">
        <f t="shared" si="1020"/>
        <v>1728</v>
      </c>
      <c r="P56" s="94">
        <f t="shared" si="145"/>
        <v>3456</v>
      </c>
      <c r="Q56" s="94">
        <f t="shared" si="146"/>
        <v>4608</v>
      </c>
      <c r="R56" s="94">
        <f t="shared" si="147"/>
        <v>6912</v>
      </c>
      <c r="S56" s="94">
        <f t="shared" si="148"/>
        <v>9216</v>
      </c>
      <c r="T56" s="94">
        <f t="shared" si="149"/>
        <v>11520</v>
      </c>
      <c r="U56" s="94">
        <f t="shared" si="150"/>
        <v>13824</v>
      </c>
      <c r="V56" s="200">
        <v>941</v>
      </c>
      <c r="W56" s="93"/>
      <c r="X56" s="93"/>
      <c r="Y56" s="147"/>
      <c r="Z56" s="94"/>
      <c r="AA56" s="94"/>
      <c r="AB56" s="94">
        <f t="shared" si="301"/>
        <v>1882</v>
      </c>
      <c r="AC56" s="94">
        <f t="shared" si="1199"/>
        <v>2823</v>
      </c>
      <c r="AD56" s="94">
        <f t="shared" si="1200"/>
        <v>3764</v>
      </c>
      <c r="AE56" s="94">
        <f t="shared" si="1201"/>
        <v>4705</v>
      </c>
      <c r="AF56" s="94">
        <f t="shared" si="1202"/>
        <v>5646</v>
      </c>
      <c r="AG56" s="200">
        <v>842</v>
      </c>
      <c r="AH56" s="93"/>
      <c r="AI56" s="93"/>
      <c r="AJ56" s="147"/>
      <c r="AK56" s="94"/>
      <c r="AL56" s="94"/>
      <c r="AM56" s="94">
        <f t="shared" si="1203"/>
        <v>1684</v>
      </c>
      <c r="AN56" s="94">
        <f t="shared" si="1204"/>
        <v>2526</v>
      </c>
      <c r="AO56" s="94">
        <f t="shared" si="1205"/>
        <v>3368</v>
      </c>
      <c r="AP56" s="94">
        <f t="shared" si="1206"/>
        <v>4210</v>
      </c>
      <c r="AQ56" s="94">
        <f t="shared" si="1207"/>
        <v>5052</v>
      </c>
      <c r="AR56" s="200">
        <v>695</v>
      </c>
      <c r="AS56" s="93"/>
      <c r="AT56" s="93"/>
      <c r="AU56" s="147"/>
      <c r="AV56" s="94"/>
      <c r="AW56" s="94"/>
      <c r="AX56" s="94">
        <f t="shared" si="1208"/>
        <v>1390</v>
      </c>
      <c r="AY56" s="94">
        <f t="shared" si="1209"/>
        <v>2085</v>
      </c>
      <c r="AZ56" s="94">
        <f t="shared" si="1210"/>
        <v>2780</v>
      </c>
      <c r="BA56" s="94">
        <f t="shared" si="1211"/>
        <v>3475</v>
      </c>
      <c r="BB56" s="94">
        <f t="shared" si="1212"/>
        <v>4170</v>
      </c>
      <c r="BC56" s="147">
        <f t="shared" si="719"/>
        <v>3245</v>
      </c>
      <c r="BD56" s="147">
        <f t="shared" si="720"/>
        <v>460.8</v>
      </c>
      <c r="BE56" s="147">
        <f t="shared" si="721"/>
        <v>576</v>
      </c>
      <c r="BF56" s="147">
        <f t="shared" si="722"/>
        <v>1036.8</v>
      </c>
      <c r="BG56" s="147">
        <f t="shared" si="723"/>
        <v>1728</v>
      </c>
      <c r="BH56" s="147">
        <f t="shared" si="724"/>
        <v>3456</v>
      </c>
      <c r="BI56" s="147">
        <f t="shared" si="725"/>
        <v>6490</v>
      </c>
      <c r="BJ56" s="147">
        <f t="shared" si="726"/>
        <v>9735</v>
      </c>
      <c r="BK56" s="147">
        <f t="shared" si="727"/>
        <v>12980</v>
      </c>
      <c r="BL56" s="147">
        <f t="shared" si="728"/>
        <v>16225</v>
      </c>
      <c r="BM56" s="147">
        <f t="shared" si="729"/>
        <v>19470</v>
      </c>
      <c r="BN56" s="147">
        <f t="shared" si="730"/>
        <v>3146</v>
      </c>
      <c r="BO56" s="147">
        <f t="shared" si="731"/>
        <v>460.8</v>
      </c>
      <c r="BP56" s="147">
        <f t="shared" si="732"/>
        <v>576</v>
      </c>
      <c r="BQ56" s="147">
        <f t="shared" si="733"/>
        <v>1036.8</v>
      </c>
      <c r="BR56" s="147">
        <f t="shared" si="734"/>
        <v>1728</v>
      </c>
      <c r="BS56" s="147">
        <f t="shared" si="735"/>
        <v>3456</v>
      </c>
      <c r="BT56" s="147">
        <f t="shared" si="736"/>
        <v>6292</v>
      </c>
      <c r="BU56" s="147">
        <f t="shared" si="737"/>
        <v>9438</v>
      </c>
      <c r="BV56" s="147">
        <f t="shared" si="738"/>
        <v>12584</v>
      </c>
      <c r="BW56" s="147">
        <f t="shared" si="739"/>
        <v>15730</v>
      </c>
      <c r="BX56" s="147">
        <f t="shared" si="740"/>
        <v>18876</v>
      </c>
      <c r="BY56" s="147">
        <f t="shared" si="741"/>
        <v>2999</v>
      </c>
      <c r="BZ56" s="147">
        <f t="shared" si="742"/>
        <v>460.8</v>
      </c>
      <c r="CA56" s="147">
        <f t="shared" si="743"/>
        <v>576</v>
      </c>
      <c r="CB56" s="147">
        <f t="shared" si="744"/>
        <v>1036.8</v>
      </c>
      <c r="CC56" s="147">
        <f t="shared" si="745"/>
        <v>1728</v>
      </c>
      <c r="CD56" s="147">
        <f t="shared" si="746"/>
        <v>3456</v>
      </c>
      <c r="CE56" s="147">
        <f t="shared" si="747"/>
        <v>5998</v>
      </c>
      <c r="CF56" s="147">
        <f t="shared" si="748"/>
        <v>8997</v>
      </c>
      <c r="CG56" s="147">
        <f t="shared" si="749"/>
        <v>11996</v>
      </c>
      <c r="CH56" s="147">
        <f t="shared" si="750"/>
        <v>14995</v>
      </c>
      <c r="CI56" s="147">
        <f t="shared" si="751"/>
        <v>17994</v>
      </c>
      <c r="CJ56" s="147">
        <f t="shared" si="752"/>
        <v>1783</v>
      </c>
      <c r="CK56" s="147">
        <f t="shared" si="753"/>
        <v>0</v>
      </c>
      <c r="CL56" s="147">
        <f t="shared" si="754"/>
        <v>0</v>
      </c>
      <c r="CM56" s="147">
        <f t="shared" si="755"/>
        <v>0</v>
      </c>
      <c r="CN56" s="147">
        <f t="shared" si="756"/>
        <v>0</v>
      </c>
      <c r="CO56" s="147">
        <f t="shared" si="757"/>
        <v>0</v>
      </c>
      <c r="CP56" s="147">
        <f t="shared" si="758"/>
        <v>3566</v>
      </c>
      <c r="CQ56" s="147">
        <f t="shared" si="759"/>
        <v>5349</v>
      </c>
      <c r="CR56" s="147">
        <f t="shared" si="760"/>
        <v>7132</v>
      </c>
      <c r="CS56" s="147">
        <f t="shared" si="761"/>
        <v>8915</v>
      </c>
      <c r="CT56" s="147">
        <f t="shared" si="762"/>
        <v>10698</v>
      </c>
      <c r="CU56" s="147">
        <f t="shared" si="763"/>
        <v>1636</v>
      </c>
      <c r="CV56" s="147">
        <f t="shared" si="764"/>
        <v>0</v>
      </c>
      <c r="CW56" s="147">
        <f t="shared" si="765"/>
        <v>0</v>
      </c>
      <c r="CX56" s="147">
        <f t="shared" si="766"/>
        <v>0</v>
      </c>
      <c r="CY56" s="147">
        <f t="shared" si="767"/>
        <v>0</v>
      </c>
      <c r="CZ56" s="147">
        <f t="shared" si="768"/>
        <v>0</v>
      </c>
      <c r="DA56" s="147">
        <f t="shared" si="769"/>
        <v>3272</v>
      </c>
      <c r="DB56" s="147">
        <f t="shared" si="770"/>
        <v>4908</v>
      </c>
      <c r="DC56" s="147">
        <f t="shared" si="771"/>
        <v>6544</v>
      </c>
      <c r="DD56" s="147">
        <f t="shared" si="772"/>
        <v>8180</v>
      </c>
      <c r="DE56" s="147">
        <f t="shared" si="773"/>
        <v>9816</v>
      </c>
      <c r="DF56" s="147">
        <f t="shared" si="774"/>
        <v>1537</v>
      </c>
      <c r="DG56" s="147">
        <f t="shared" si="775"/>
        <v>0</v>
      </c>
      <c r="DH56" s="147">
        <f t="shared" si="776"/>
        <v>0</v>
      </c>
      <c r="DI56" s="147">
        <f t="shared" si="777"/>
        <v>0</v>
      </c>
      <c r="DJ56" s="147">
        <f t="shared" si="778"/>
        <v>0</v>
      </c>
      <c r="DK56" s="147">
        <f t="shared" si="779"/>
        <v>0</v>
      </c>
      <c r="DL56" s="147">
        <f t="shared" si="780"/>
        <v>3074</v>
      </c>
      <c r="DM56" s="147">
        <f t="shared" si="781"/>
        <v>4611</v>
      </c>
      <c r="DN56" s="147">
        <f t="shared" si="782"/>
        <v>6148</v>
      </c>
      <c r="DO56" s="147">
        <f t="shared" si="783"/>
        <v>7685</v>
      </c>
      <c r="DP56" s="147">
        <f t="shared" si="784"/>
        <v>9222</v>
      </c>
      <c r="DQ56" s="147">
        <f t="shared" si="785"/>
        <v>3841</v>
      </c>
      <c r="DR56" s="147">
        <f t="shared" si="786"/>
        <v>460.8</v>
      </c>
      <c r="DS56" s="147">
        <f t="shared" si="787"/>
        <v>576</v>
      </c>
      <c r="DT56" s="147">
        <f t="shared" si="788"/>
        <v>1036.8</v>
      </c>
      <c r="DU56" s="147">
        <f t="shared" si="789"/>
        <v>1728</v>
      </c>
      <c r="DV56" s="147">
        <f t="shared" si="790"/>
        <v>3456</v>
      </c>
      <c r="DW56" s="147">
        <f t="shared" si="791"/>
        <v>7682</v>
      </c>
      <c r="DX56" s="147">
        <f t="shared" si="792"/>
        <v>11523</v>
      </c>
      <c r="DY56" s="147">
        <f t="shared" si="793"/>
        <v>15364</v>
      </c>
      <c r="DZ56" s="147">
        <f t="shared" si="794"/>
        <v>19205</v>
      </c>
      <c r="EA56" s="147">
        <f t="shared" si="795"/>
        <v>23046</v>
      </c>
      <c r="EB56" s="147">
        <f t="shared" si="796"/>
        <v>4087</v>
      </c>
      <c r="EC56" s="147">
        <f t="shared" si="797"/>
        <v>460.8</v>
      </c>
      <c r="ED56" s="147">
        <f t="shared" si="798"/>
        <v>576</v>
      </c>
      <c r="EE56" s="147">
        <f t="shared" si="799"/>
        <v>1036.8</v>
      </c>
      <c r="EF56" s="147">
        <f t="shared" si="800"/>
        <v>1728</v>
      </c>
      <c r="EG56" s="147">
        <f t="shared" si="801"/>
        <v>3456</v>
      </c>
      <c r="EH56" s="147">
        <f t="shared" si="802"/>
        <v>8174</v>
      </c>
      <c r="EI56" s="147">
        <f t="shared" si="803"/>
        <v>12261</v>
      </c>
      <c r="EJ56" s="147">
        <f t="shared" si="804"/>
        <v>16348</v>
      </c>
      <c r="EK56" s="147">
        <f t="shared" si="805"/>
        <v>20435</v>
      </c>
      <c r="EL56" s="147">
        <f t="shared" si="806"/>
        <v>24522</v>
      </c>
      <c r="EM56" s="147">
        <f t="shared" si="807"/>
        <v>3940</v>
      </c>
      <c r="EN56" s="147">
        <f t="shared" si="808"/>
        <v>460.8</v>
      </c>
      <c r="EO56" s="147">
        <f t="shared" si="809"/>
        <v>576</v>
      </c>
      <c r="EP56" s="147">
        <f t="shared" si="810"/>
        <v>1036.8</v>
      </c>
      <c r="EQ56" s="147">
        <f t="shared" si="811"/>
        <v>1728</v>
      </c>
      <c r="ER56" s="147">
        <f t="shared" si="812"/>
        <v>3456</v>
      </c>
      <c r="ES56" s="147">
        <f t="shared" si="813"/>
        <v>7880</v>
      </c>
      <c r="ET56" s="147">
        <f t="shared" si="814"/>
        <v>11820</v>
      </c>
      <c r="EU56" s="147">
        <f t="shared" si="815"/>
        <v>15760</v>
      </c>
      <c r="EV56" s="147">
        <f t="shared" si="816"/>
        <v>19700</v>
      </c>
      <c r="EW56" s="147">
        <f t="shared" si="817"/>
        <v>23640</v>
      </c>
      <c r="EX56" s="147">
        <f t="shared" si="818"/>
        <v>2478</v>
      </c>
      <c r="EY56" s="147">
        <f t="shared" si="819"/>
        <v>0</v>
      </c>
      <c r="EZ56" s="147">
        <f t="shared" si="820"/>
        <v>0</v>
      </c>
      <c r="FA56" s="147">
        <f t="shared" si="821"/>
        <v>0</v>
      </c>
      <c r="FB56" s="147">
        <f t="shared" si="822"/>
        <v>0</v>
      </c>
      <c r="FC56" s="147">
        <f t="shared" si="823"/>
        <v>0</v>
      </c>
      <c r="FD56" s="147">
        <f t="shared" si="824"/>
        <v>4956</v>
      </c>
      <c r="FE56" s="147">
        <f t="shared" si="825"/>
        <v>7434</v>
      </c>
      <c r="FF56" s="147">
        <f t="shared" si="826"/>
        <v>9912</v>
      </c>
      <c r="FG56" s="147">
        <f t="shared" si="827"/>
        <v>12390</v>
      </c>
      <c r="FH56" s="147">
        <f t="shared" si="828"/>
        <v>14868</v>
      </c>
      <c r="FI56" s="147">
        <f t="shared" si="829"/>
        <v>4782</v>
      </c>
      <c r="FJ56" s="147">
        <f t="shared" si="830"/>
        <v>460.8</v>
      </c>
      <c r="FK56" s="147">
        <f t="shared" si="831"/>
        <v>576</v>
      </c>
      <c r="FL56" s="147">
        <f t="shared" si="832"/>
        <v>1036.8</v>
      </c>
      <c r="FM56" s="147">
        <f t="shared" si="833"/>
        <v>1728</v>
      </c>
      <c r="FN56" s="147">
        <f t="shared" si="834"/>
        <v>3456</v>
      </c>
      <c r="FO56" s="147">
        <f t="shared" si="835"/>
        <v>9564</v>
      </c>
      <c r="FP56" s="147">
        <f t="shared" si="836"/>
        <v>14346</v>
      </c>
      <c r="FQ56" s="147">
        <f t="shared" si="837"/>
        <v>19128</v>
      </c>
      <c r="FR56" s="147">
        <f t="shared" si="838"/>
        <v>23910</v>
      </c>
      <c r="FS56" s="147">
        <f t="shared" si="839"/>
        <v>28692</v>
      </c>
      <c r="FT56" s="122">
        <f>IF(ISERROR(VLOOKUP($B56,ibope,3,FALSE)),"0",VLOOKUP($B56,ibope,3,FALSE))</f>
        <v>38.19</v>
      </c>
      <c r="FU56" s="122" t="str">
        <f t="shared" si="648"/>
        <v/>
      </c>
      <c r="FV56" s="122" t="str">
        <f t="shared" si="649"/>
        <v/>
      </c>
      <c r="FW56" s="122" t="str">
        <f t="shared" si="650"/>
        <v/>
      </c>
      <c r="FX56" s="122" t="str">
        <f t="shared" si="1213"/>
        <v/>
      </c>
      <c r="FY56" s="122" t="str">
        <f t="shared" si="1214"/>
        <v/>
      </c>
      <c r="FZ56" s="122" t="str">
        <f t="shared" si="1215"/>
        <v/>
      </c>
      <c r="GA56" s="122" t="str">
        <f t="shared" si="1216"/>
        <v/>
      </c>
      <c r="GB56" s="122" t="str">
        <f t="shared" si="1217"/>
        <v/>
      </c>
      <c r="GC56" s="122" t="str">
        <f t="shared" si="1218"/>
        <v/>
      </c>
      <c r="GD56" s="122" t="str">
        <f t="shared" si="1219"/>
        <v/>
      </c>
      <c r="GE56" s="122" t="str">
        <f t="shared" si="1220"/>
        <v/>
      </c>
      <c r="GF56" s="122" t="str">
        <f t="shared" si="1221"/>
        <v/>
      </c>
      <c r="GG56" s="122" t="str">
        <f t="shared" si="1222"/>
        <v/>
      </c>
      <c r="GH56" s="122">
        <f t="shared" si="1223"/>
        <v>38.19</v>
      </c>
      <c r="GI56" s="124">
        <f t="shared" si="651"/>
        <v>454554.1752</v>
      </c>
      <c r="GJ56" s="124" t="str">
        <f t="shared" si="652"/>
        <v/>
      </c>
      <c r="GK56" s="124" t="str">
        <f t="shared" si="653"/>
        <v/>
      </c>
      <c r="GL56" s="124" t="str">
        <f t="shared" si="654"/>
        <v/>
      </c>
      <c r="GM56" s="125" t="str">
        <f t="shared" si="1224"/>
        <v/>
      </c>
      <c r="GN56" s="125" t="str">
        <f t="shared" si="1225"/>
        <v/>
      </c>
      <c r="GO56" s="125" t="str">
        <f t="shared" si="1226"/>
        <v/>
      </c>
      <c r="GP56" s="125" t="str">
        <f t="shared" si="1227"/>
        <v/>
      </c>
      <c r="GQ56" s="125" t="str">
        <f t="shared" si="1228"/>
        <v/>
      </c>
      <c r="GR56" s="125" t="str">
        <f t="shared" si="1229"/>
        <v/>
      </c>
      <c r="GS56" s="125" t="str">
        <f t="shared" si="1230"/>
        <v/>
      </c>
      <c r="GT56" s="125" t="str">
        <f t="shared" si="1231"/>
        <v/>
      </c>
      <c r="GU56" s="125" t="str">
        <f t="shared" si="1232"/>
        <v/>
      </c>
      <c r="GV56" s="125" t="str">
        <f t="shared" si="1233"/>
        <v/>
      </c>
      <c r="GW56" s="125">
        <f t="shared" si="1234"/>
        <v>454554.1752</v>
      </c>
      <c r="GX56" s="145">
        <v>1</v>
      </c>
      <c r="GY56" s="145"/>
      <c r="GZ56" s="145"/>
      <c r="HA56" s="145"/>
      <c r="HB56" s="145"/>
      <c r="HC56" s="145"/>
      <c r="HD56" s="145"/>
      <c r="HF56" s="37"/>
      <c r="HG56" s="37"/>
      <c r="HH56" s="37"/>
      <c r="HI56" s="37"/>
    </row>
    <row r="57" spans="1:217" x14ac:dyDescent="0.2">
      <c r="A57" s="287" t="s">
        <v>135</v>
      </c>
      <c r="B57" s="288" t="s">
        <v>176</v>
      </c>
      <c r="C57" s="369">
        <v>2304</v>
      </c>
      <c r="D57" s="167">
        <f t="shared" si="133"/>
        <v>460.8</v>
      </c>
      <c r="E57" s="167">
        <f t="shared" si="134"/>
        <v>576</v>
      </c>
      <c r="F57" s="167">
        <f t="shared" si="135"/>
        <v>864</v>
      </c>
      <c r="G57" s="167">
        <f t="shared" si="136"/>
        <v>460.8</v>
      </c>
      <c r="H57" s="167">
        <f t="shared" si="137"/>
        <v>576</v>
      </c>
      <c r="I57" s="167">
        <f t="shared" si="138"/>
        <v>576</v>
      </c>
      <c r="J57" s="167">
        <f t="shared" si="139"/>
        <v>576</v>
      </c>
      <c r="K57" s="167">
        <f t="shared" si="140"/>
        <v>864</v>
      </c>
      <c r="L57" s="167">
        <f t="shared" si="141"/>
        <v>460.8</v>
      </c>
      <c r="M57" s="167">
        <f t="shared" si="142"/>
        <v>576</v>
      </c>
      <c r="N57" s="147">
        <f t="shared" si="143"/>
        <v>1036.8</v>
      </c>
      <c r="O57" s="94">
        <f t="shared" si="1020"/>
        <v>1728</v>
      </c>
      <c r="P57" s="94">
        <f t="shared" si="145"/>
        <v>3456</v>
      </c>
      <c r="Q57" s="94">
        <f t="shared" si="146"/>
        <v>4608</v>
      </c>
      <c r="R57" s="94">
        <f t="shared" si="147"/>
        <v>6912</v>
      </c>
      <c r="S57" s="94">
        <f t="shared" si="148"/>
        <v>9216</v>
      </c>
      <c r="T57" s="94">
        <f t="shared" si="149"/>
        <v>11520</v>
      </c>
      <c r="U57" s="94">
        <f t="shared" si="150"/>
        <v>13824</v>
      </c>
      <c r="V57" s="200">
        <v>1005</v>
      </c>
      <c r="W57" s="93">
        <f t="shared" ref="W57:W59" si="1235">V57*0.2</f>
        <v>201</v>
      </c>
      <c r="X57" s="93">
        <f t="shared" ref="X57:X59" si="1236">V57*0.25</f>
        <v>251.25</v>
      </c>
      <c r="Y57" s="147"/>
      <c r="Z57" s="94">
        <f t="shared" ref="Z57:Z58" si="1237">V57*0.75</f>
        <v>753.75</v>
      </c>
      <c r="AA57" s="94">
        <f t="shared" ref="AA57:AA59" si="1238">V57*1.5</f>
        <v>1507.5</v>
      </c>
      <c r="AB57" s="94">
        <f t="shared" ref="AB57:AB59" si="1239">V57*2</f>
        <v>2010</v>
      </c>
      <c r="AC57" s="94">
        <f t="shared" si="1199"/>
        <v>3015</v>
      </c>
      <c r="AD57" s="94">
        <f t="shared" si="1200"/>
        <v>4020</v>
      </c>
      <c r="AE57" s="94">
        <f t="shared" si="1201"/>
        <v>5025</v>
      </c>
      <c r="AF57" s="94">
        <f t="shared" si="1202"/>
        <v>6030</v>
      </c>
      <c r="AG57" s="200">
        <v>926</v>
      </c>
      <c r="AH57" s="93">
        <f t="shared" ref="AH57:AH59" si="1240">AG57*0.2</f>
        <v>185.20000000000002</v>
      </c>
      <c r="AI57" s="93">
        <f t="shared" ref="AI57:AI59" si="1241">AG57*0.25</f>
        <v>231.5</v>
      </c>
      <c r="AJ57" s="147"/>
      <c r="AK57" s="94">
        <f t="shared" ref="AK57:AK58" si="1242">AG57*0.75</f>
        <v>694.5</v>
      </c>
      <c r="AL57" s="94">
        <f t="shared" ref="AL57:AL59" si="1243">AG57*1.5</f>
        <v>1389</v>
      </c>
      <c r="AM57" s="94">
        <f t="shared" si="1203"/>
        <v>1852</v>
      </c>
      <c r="AN57" s="94">
        <f t="shared" si="1204"/>
        <v>2778</v>
      </c>
      <c r="AO57" s="94">
        <f t="shared" si="1205"/>
        <v>3704</v>
      </c>
      <c r="AP57" s="94">
        <f t="shared" si="1206"/>
        <v>4630</v>
      </c>
      <c r="AQ57" s="94">
        <f t="shared" si="1207"/>
        <v>5556</v>
      </c>
      <c r="AR57" s="200">
        <v>775</v>
      </c>
      <c r="AS57" s="93">
        <f t="shared" ref="AS57:AS59" si="1244">AR57*0.2</f>
        <v>155</v>
      </c>
      <c r="AT57" s="93">
        <f t="shared" ref="AT57:AT59" si="1245">AR57*0.25</f>
        <v>193.75</v>
      </c>
      <c r="AU57" s="147"/>
      <c r="AV57" s="94">
        <f t="shared" ref="AV57:AV58" si="1246">AR57*0.75</f>
        <v>581.25</v>
      </c>
      <c r="AW57" s="94">
        <f t="shared" ref="AW57:AW59" si="1247">AR57*1.5</f>
        <v>1162.5</v>
      </c>
      <c r="AX57" s="94">
        <f t="shared" si="1208"/>
        <v>1550</v>
      </c>
      <c r="AY57" s="94">
        <f t="shared" si="1209"/>
        <v>2325</v>
      </c>
      <c r="AZ57" s="94">
        <f t="shared" si="1210"/>
        <v>3100</v>
      </c>
      <c r="BA57" s="94">
        <f t="shared" si="1211"/>
        <v>3875</v>
      </c>
      <c r="BB57" s="94">
        <f t="shared" si="1212"/>
        <v>4650</v>
      </c>
      <c r="BC57" s="147">
        <f t="shared" si="719"/>
        <v>3309</v>
      </c>
      <c r="BD57" s="147">
        <f t="shared" si="720"/>
        <v>661.8</v>
      </c>
      <c r="BE57" s="147">
        <f t="shared" si="721"/>
        <v>827.25</v>
      </c>
      <c r="BF57" s="147">
        <f t="shared" si="722"/>
        <v>1036.8</v>
      </c>
      <c r="BG57" s="147">
        <f t="shared" si="723"/>
        <v>2481.75</v>
      </c>
      <c r="BH57" s="147">
        <f t="shared" si="724"/>
        <v>4963.5</v>
      </c>
      <c r="BI57" s="147">
        <f t="shared" si="725"/>
        <v>6618</v>
      </c>
      <c r="BJ57" s="147">
        <f t="shared" si="726"/>
        <v>9927</v>
      </c>
      <c r="BK57" s="147">
        <f t="shared" si="727"/>
        <v>13236</v>
      </c>
      <c r="BL57" s="147">
        <f t="shared" si="728"/>
        <v>16545</v>
      </c>
      <c r="BM57" s="147">
        <f t="shared" si="729"/>
        <v>19854</v>
      </c>
      <c r="BN57" s="147">
        <f t="shared" si="730"/>
        <v>3230</v>
      </c>
      <c r="BO57" s="147">
        <f t="shared" si="731"/>
        <v>646</v>
      </c>
      <c r="BP57" s="147">
        <f t="shared" si="732"/>
        <v>807.5</v>
      </c>
      <c r="BQ57" s="147">
        <f t="shared" si="733"/>
        <v>1036.8</v>
      </c>
      <c r="BR57" s="147">
        <f t="shared" si="734"/>
        <v>2422.5</v>
      </c>
      <c r="BS57" s="147">
        <f t="shared" si="735"/>
        <v>4845</v>
      </c>
      <c r="BT57" s="147">
        <f t="shared" si="736"/>
        <v>6460</v>
      </c>
      <c r="BU57" s="147">
        <f t="shared" si="737"/>
        <v>9690</v>
      </c>
      <c r="BV57" s="147">
        <f t="shared" si="738"/>
        <v>12920</v>
      </c>
      <c r="BW57" s="147">
        <f t="shared" si="739"/>
        <v>16150</v>
      </c>
      <c r="BX57" s="147">
        <f t="shared" si="740"/>
        <v>19380</v>
      </c>
      <c r="BY57" s="147">
        <f t="shared" si="741"/>
        <v>3079</v>
      </c>
      <c r="BZ57" s="147">
        <f t="shared" si="742"/>
        <v>615.79999999999995</v>
      </c>
      <c r="CA57" s="147">
        <f t="shared" si="743"/>
        <v>769.75</v>
      </c>
      <c r="CB57" s="147">
        <f t="shared" si="744"/>
        <v>1036.8</v>
      </c>
      <c r="CC57" s="147">
        <f t="shared" si="745"/>
        <v>2309.25</v>
      </c>
      <c r="CD57" s="147">
        <f t="shared" si="746"/>
        <v>4618.5</v>
      </c>
      <c r="CE57" s="147">
        <f t="shared" si="747"/>
        <v>6158</v>
      </c>
      <c r="CF57" s="147">
        <f t="shared" si="748"/>
        <v>9237</v>
      </c>
      <c r="CG57" s="147">
        <f t="shared" si="749"/>
        <v>12316</v>
      </c>
      <c r="CH57" s="147">
        <f t="shared" si="750"/>
        <v>15395</v>
      </c>
      <c r="CI57" s="147">
        <f t="shared" si="751"/>
        <v>18474</v>
      </c>
      <c r="CJ57" s="147">
        <f t="shared" si="752"/>
        <v>1931</v>
      </c>
      <c r="CK57" s="147">
        <f t="shared" si="753"/>
        <v>386.20000000000005</v>
      </c>
      <c r="CL57" s="147">
        <f t="shared" si="754"/>
        <v>482.75</v>
      </c>
      <c r="CM57" s="147">
        <f t="shared" si="755"/>
        <v>0</v>
      </c>
      <c r="CN57" s="147">
        <f t="shared" si="756"/>
        <v>1448.25</v>
      </c>
      <c r="CO57" s="147">
        <f t="shared" si="757"/>
        <v>2896.5</v>
      </c>
      <c r="CP57" s="147">
        <f t="shared" si="758"/>
        <v>3862</v>
      </c>
      <c r="CQ57" s="147">
        <f t="shared" si="759"/>
        <v>5793</v>
      </c>
      <c r="CR57" s="147">
        <f t="shared" si="760"/>
        <v>7724</v>
      </c>
      <c r="CS57" s="147">
        <f t="shared" si="761"/>
        <v>9655</v>
      </c>
      <c r="CT57" s="147">
        <f t="shared" si="762"/>
        <v>11586</v>
      </c>
      <c r="CU57" s="147">
        <f t="shared" si="763"/>
        <v>1780</v>
      </c>
      <c r="CV57" s="147">
        <f t="shared" si="764"/>
        <v>356</v>
      </c>
      <c r="CW57" s="147">
        <f t="shared" si="765"/>
        <v>445</v>
      </c>
      <c r="CX57" s="147">
        <f t="shared" si="766"/>
        <v>0</v>
      </c>
      <c r="CY57" s="147">
        <f t="shared" si="767"/>
        <v>1335</v>
      </c>
      <c r="CZ57" s="147">
        <f t="shared" si="768"/>
        <v>2670</v>
      </c>
      <c r="DA57" s="147">
        <f t="shared" si="769"/>
        <v>3560</v>
      </c>
      <c r="DB57" s="147">
        <f t="shared" si="770"/>
        <v>5340</v>
      </c>
      <c r="DC57" s="147">
        <f t="shared" si="771"/>
        <v>7120</v>
      </c>
      <c r="DD57" s="147">
        <f t="shared" si="772"/>
        <v>8900</v>
      </c>
      <c r="DE57" s="147">
        <f t="shared" si="773"/>
        <v>10680</v>
      </c>
      <c r="DF57" s="147">
        <f t="shared" si="774"/>
        <v>1701</v>
      </c>
      <c r="DG57" s="147">
        <f t="shared" si="775"/>
        <v>340.20000000000005</v>
      </c>
      <c r="DH57" s="147">
        <f t="shared" si="776"/>
        <v>425.25</v>
      </c>
      <c r="DI57" s="147">
        <f t="shared" si="777"/>
        <v>0</v>
      </c>
      <c r="DJ57" s="147">
        <f t="shared" si="778"/>
        <v>1275.75</v>
      </c>
      <c r="DK57" s="147">
        <f t="shared" si="779"/>
        <v>2551.5</v>
      </c>
      <c r="DL57" s="147">
        <f t="shared" si="780"/>
        <v>3402</v>
      </c>
      <c r="DM57" s="147">
        <f t="shared" si="781"/>
        <v>5103</v>
      </c>
      <c r="DN57" s="147">
        <f t="shared" si="782"/>
        <v>6804</v>
      </c>
      <c r="DO57" s="147">
        <f t="shared" si="783"/>
        <v>8505</v>
      </c>
      <c r="DP57" s="147">
        <f t="shared" si="784"/>
        <v>10206</v>
      </c>
      <c r="DQ57" s="147">
        <f t="shared" si="785"/>
        <v>4005</v>
      </c>
      <c r="DR57" s="147">
        <f t="shared" si="786"/>
        <v>801</v>
      </c>
      <c r="DS57" s="147">
        <f t="shared" si="787"/>
        <v>1001.25</v>
      </c>
      <c r="DT57" s="147">
        <f t="shared" si="788"/>
        <v>1036.8</v>
      </c>
      <c r="DU57" s="147">
        <f t="shared" si="789"/>
        <v>3003.75</v>
      </c>
      <c r="DV57" s="147">
        <f t="shared" si="790"/>
        <v>6007.5</v>
      </c>
      <c r="DW57" s="147">
        <f t="shared" si="791"/>
        <v>8010</v>
      </c>
      <c r="DX57" s="147">
        <f t="shared" si="792"/>
        <v>12015</v>
      </c>
      <c r="DY57" s="147">
        <f t="shared" si="793"/>
        <v>16020</v>
      </c>
      <c r="DZ57" s="147">
        <f t="shared" si="794"/>
        <v>20025</v>
      </c>
      <c r="EA57" s="147">
        <f t="shared" si="795"/>
        <v>24030</v>
      </c>
      <c r="EB57" s="147">
        <f t="shared" si="796"/>
        <v>4235</v>
      </c>
      <c r="EC57" s="147">
        <f t="shared" si="797"/>
        <v>847</v>
      </c>
      <c r="ED57" s="147">
        <f t="shared" si="798"/>
        <v>1058.75</v>
      </c>
      <c r="EE57" s="147">
        <f t="shared" si="799"/>
        <v>1036.8</v>
      </c>
      <c r="EF57" s="147">
        <f t="shared" si="800"/>
        <v>3176.25</v>
      </c>
      <c r="EG57" s="147">
        <f t="shared" si="801"/>
        <v>6352.5</v>
      </c>
      <c r="EH57" s="147">
        <f t="shared" si="802"/>
        <v>8470</v>
      </c>
      <c r="EI57" s="147">
        <f t="shared" si="803"/>
        <v>12705</v>
      </c>
      <c r="EJ57" s="147">
        <f t="shared" si="804"/>
        <v>16940</v>
      </c>
      <c r="EK57" s="147">
        <f t="shared" si="805"/>
        <v>21175</v>
      </c>
      <c r="EL57" s="147">
        <f t="shared" si="806"/>
        <v>25410</v>
      </c>
      <c r="EM57" s="147">
        <f t="shared" si="807"/>
        <v>4084</v>
      </c>
      <c r="EN57" s="147">
        <f t="shared" si="808"/>
        <v>816.8</v>
      </c>
      <c r="EO57" s="147">
        <f t="shared" si="809"/>
        <v>1021</v>
      </c>
      <c r="EP57" s="147">
        <f t="shared" si="810"/>
        <v>1036.8</v>
      </c>
      <c r="EQ57" s="147">
        <f t="shared" si="811"/>
        <v>3063</v>
      </c>
      <c r="ER57" s="147">
        <f t="shared" si="812"/>
        <v>6126</v>
      </c>
      <c r="ES57" s="147">
        <f t="shared" si="813"/>
        <v>8168</v>
      </c>
      <c r="ET57" s="147">
        <f t="shared" si="814"/>
        <v>12252</v>
      </c>
      <c r="EU57" s="147">
        <f t="shared" si="815"/>
        <v>16336</v>
      </c>
      <c r="EV57" s="147">
        <f t="shared" si="816"/>
        <v>20420</v>
      </c>
      <c r="EW57" s="147">
        <f t="shared" si="817"/>
        <v>24504</v>
      </c>
      <c r="EX57" s="147">
        <f t="shared" si="818"/>
        <v>2706</v>
      </c>
      <c r="EY57" s="147">
        <f t="shared" si="819"/>
        <v>541.20000000000005</v>
      </c>
      <c r="EZ57" s="147">
        <f t="shared" si="820"/>
        <v>676.5</v>
      </c>
      <c r="FA57" s="147">
        <f t="shared" si="821"/>
        <v>0</v>
      </c>
      <c r="FB57" s="147">
        <f t="shared" si="822"/>
        <v>2029.5</v>
      </c>
      <c r="FC57" s="147">
        <f t="shared" si="823"/>
        <v>4059</v>
      </c>
      <c r="FD57" s="147">
        <f t="shared" si="824"/>
        <v>5412</v>
      </c>
      <c r="FE57" s="147">
        <f t="shared" si="825"/>
        <v>8118</v>
      </c>
      <c r="FF57" s="147">
        <f t="shared" si="826"/>
        <v>10824</v>
      </c>
      <c r="FG57" s="147">
        <f t="shared" si="827"/>
        <v>13530</v>
      </c>
      <c r="FH57" s="147">
        <f t="shared" si="828"/>
        <v>16236</v>
      </c>
      <c r="FI57" s="147">
        <f t="shared" si="829"/>
        <v>5010</v>
      </c>
      <c r="FJ57" s="147">
        <f t="shared" si="830"/>
        <v>1002</v>
      </c>
      <c r="FK57" s="147">
        <f t="shared" si="831"/>
        <v>1252.5</v>
      </c>
      <c r="FL57" s="147">
        <f t="shared" si="832"/>
        <v>1036.8</v>
      </c>
      <c r="FM57" s="147">
        <f t="shared" si="833"/>
        <v>3757.5</v>
      </c>
      <c r="FN57" s="147">
        <f t="shared" si="834"/>
        <v>7515</v>
      </c>
      <c r="FO57" s="147">
        <f t="shared" si="835"/>
        <v>10020</v>
      </c>
      <c r="FP57" s="147">
        <f t="shared" si="836"/>
        <v>15030</v>
      </c>
      <c r="FQ57" s="147">
        <f t="shared" si="837"/>
        <v>20040</v>
      </c>
      <c r="FR57" s="147">
        <f t="shared" si="838"/>
        <v>25050</v>
      </c>
      <c r="FS57" s="147">
        <f t="shared" si="839"/>
        <v>30060</v>
      </c>
      <c r="FT57" s="122">
        <f t="shared" si="647"/>
        <v>32.26</v>
      </c>
      <c r="FU57" s="122" t="str">
        <f t="shared" si="648"/>
        <v/>
      </c>
      <c r="FV57" s="122" t="str">
        <f t="shared" si="649"/>
        <v/>
      </c>
      <c r="FW57" s="122" t="str">
        <f t="shared" si="650"/>
        <v/>
      </c>
      <c r="FX57" s="122" t="str">
        <f t="shared" si="1213"/>
        <v/>
      </c>
      <c r="FY57" s="122" t="str">
        <f t="shared" si="1214"/>
        <v/>
      </c>
      <c r="FZ57" s="122" t="str">
        <f t="shared" si="1215"/>
        <v/>
      </c>
      <c r="GA57" s="122" t="str">
        <f t="shared" si="1216"/>
        <v/>
      </c>
      <c r="GB57" s="122" t="str">
        <f t="shared" si="1217"/>
        <v/>
      </c>
      <c r="GC57" s="122" t="str">
        <f t="shared" si="1218"/>
        <v/>
      </c>
      <c r="GD57" s="122" t="str">
        <f t="shared" si="1219"/>
        <v/>
      </c>
      <c r="GE57" s="122" t="str">
        <f t="shared" si="1220"/>
        <v/>
      </c>
      <c r="GF57" s="122" t="str">
        <f t="shared" si="1221"/>
        <v/>
      </c>
      <c r="GG57" s="122" t="str">
        <f t="shared" si="1222"/>
        <v/>
      </c>
      <c r="GH57" s="122">
        <f t="shared" si="1223"/>
        <v>32.26</v>
      </c>
      <c r="GI57" s="124">
        <f t="shared" si="651"/>
        <v>428385.50290000002</v>
      </c>
      <c r="GJ57" s="124" t="str">
        <f t="shared" si="652"/>
        <v/>
      </c>
      <c r="GK57" s="124" t="str">
        <f t="shared" si="653"/>
        <v/>
      </c>
      <c r="GL57" s="124" t="str">
        <f t="shared" si="654"/>
        <v/>
      </c>
      <c r="GM57" s="125" t="str">
        <f t="shared" si="1224"/>
        <v/>
      </c>
      <c r="GN57" s="125" t="str">
        <f t="shared" si="1225"/>
        <v/>
      </c>
      <c r="GO57" s="125" t="str">
        <f t="shared" si="1226"/>
        <v/>
      </c>
      <c r="GP57" s="125" t="str">
        <f t="shared" si="1227"/>
        <v/>
      </c>
      <c r="GQ57" s="125" t="str">
        <f t="shared" si="1228"/>
        <v/>
      </c>
      <c r="GR57" s="125" t="str">
        <f t="shared" si="1229"/>
        <v/>
      </c>
      <c r="GS57" s="125" t="str">
        <f t="shared" si="1230"/>
        <v/>
      </c>
      <c r="GT57" s="125" t="str">
        <f t="shared" si="1231"/>
        <v/>
      </c>
      <c r="GU57" s="125" t="str">
        <f t="shared" si="1232"/>
        <v/>
      </c>
      <c r="GV57" s="125" t="str">
        <f t="shared" si="1233"/>
        <v/>
      </c>
      <c r="GW57" s="125">
        <f t="shared" si="1234"/>
        <v>428385.50290000002</v>
      </c>
      <c r="GX57" s="145">
        <v>1</v>
      </c>
      <c r="GY57" s="145"/>
      <c r="GZ57" s="145"/>
      <c r="HA57" s="145"/>
      <c r="HB57" s="145"/>
      <c r="HC57" s="145"/>
      <c r="HD57" s="145"/>
      <c r="HF57" s="37"/>
      <c r="HG57" s="37"/>
      <c r="HH57" s="37"/>
      <c r="HI57" s="37"/>
    </row>
    <row r="58" spans="1:217" x14ac:dyDescent="0.2">
      <c r="A58" s="287" t="s">
        <v>136</v>
      </c>
      <c r="B58" s="288" t="s">
        <v>177</v>
      </c>
      <c r="C58" s="369">
        <v>3967</v>
      </c>
      <c r="D58" s="167">
        <f t="shared" si="133"/>
        <v>793.40000000000009</v>
      </c>
      <c r="E58" s="167">
        <f t="shared" si="134"/>
        <v>991.75</v>
      </c>
      <c r="F58" s="167">
        <f t="shared" si="135"/>
        <v>1487.625</v>
      </c>
      <c r="G58" s="167">
        <f t="shared" si="136"/>
        <v>793.40000000000009</v>
      </c>
      <c r="H58" s="167">
        <f t="shared" si="137"/>
        <v>991.75</v>
      </c>
      <c r="I58" s="167">
        <f t="shared" si="138"/>
        <v>991.75</v>
      </c>
      <c r="J58" s="167">
        <f t="shared" si="139"/>
        <v>991.75</v>
      </c>
      <c r="K58" s="167">
        <f t="shared" si="140"/>
        <v>1487.625</v>
      </c>
      <c r="L58" s="167">
        <f t="shared" si="141"/>
        <v>793.40000000000009</v>
      </c>
      <c r="M58" s="167">
        <f t="shared" si="142"/>
        <v>991.75</v>
      </c>
      <c r="N58" s="147">
        <f t="shared" si="143"/>
        <v>1785.15</v>
      </c>
      <c r="O58" s="94">
        <f t="shared" si="1020"/>
        <v>2975.25</v>
      </c>
      <c r="P58" s="94">
        <f t="shared" si="145"/>
        <v>5950.5</v>
      </c>
      <c r="Q58" s="94">
        <f t="shared" si="146"/>
        <v>7934</v>
      </c>
      <c r="R58" s="94">
        <f t="shared" si="147"/>
        <v>11901</v>
      </c>
      <c r="S58" s="94">
        <f t="shared" si="148"/>
        <v>15868</v>
      </c>
      <c r="T58" s="94">
        <f t="shared" si="149"/>
        <v>19835</v>
      </c>
      <c r="U58" s="94">
        <f t="shared" si="150"/>
        <v>23802</v>
      </c>
      <c r="V58" s="200">
        <v>514</v>
      </c>
      <c r="W58" s="93">
        <f t="shared" si="1235"/>
        <v>102.80000000000001</v>
      </c>
      <c r="X58" s="93">
        <f t="shared" si="1236"/>
        <v>128.5</v>
      </c>
      <c r="Y58" s="147"/>
      <c r="Z58" s="94">
        <f t="shared" si="1237"/>
        <v>385.5</v>
      </c>
      <c r="AA58" s="94">
        <f t="shared" si="1238"/>
        <v>771</v>
      </c>
      <c r="AB58" s="94">
        <f t="shared" si="1239"/>
        <v>1028</v>
      </c>
      <c r="AC58" s="94">
        <f t="shared" si="1199"/>
        <v>1542</v>
      </c>
      <c r="AD58" s="94">
        <f t="shared" si="1200"/>
        <v>2056</v>
      </c>
      <c r="AE58" s="94">
        <f t="shared" si="1201"/>
        <v>2570</v>
      </c>
      <c r="AF58" s="94">
        <f t="shared" si="1202"/>
        <v>3084</v>
      </c>
      <c r="AG58" s="200">
        <v>483</v>
      </c>
      <c r="AH58" s="93">
        <f t="shared" si="1240"/>
        <v>96.600000000000009</v>
      </c>
      <c r="AI58" s="93">
        <f t="shared" si="1241"/>
        <v>120.75</v>
      </c>
      <c r="AJ58" s="147"/>
      <c r="AK58" s="94">
        <f t="shared" si="1242"/>
        <v>362.25</v>
      </c>
      <c r="AL58" s="94">
        <f t="shared" si="1243"/>
        <v>724.5</v>
      </c>
      <c r="AM58" s="94">
        <f t="shared" si="1203"/>
        <v>966</v>
      </c>
      <c r="AN58" s="94">
        <f t="shared" si="1204"/>
        <v>1449</v>
      </c>
      <c r="AO58" s="94">
        <f t="shared" si="1205"/>
        <v>1932</v>
      </c>
      <c r="AP58" s="94">
        <f t="shared" si="1206"/>
        <v>2415</v>
      </c>
      <c r="AQ58" s="94">
        <f t="shared" si="1207"/>
        <v>2898</v>
      </c>
      <c r="AR58" s="200">
        <v>348</v>
      </c>
      <c r="AS58" s="93">
        <f t="shared" si="1244"/>
        <v>69.600000000000009</v>
      </c>
      <c r="AT58" s="93">
        <f t="shared" si="1245"/>
        <v>87</v>
      </c>
      <c r="AU58" s="147"/>
      <c r="AV58" s="94">
        <f t="shared" si="1246"/>
        <v>261</v>
      </c>
      <c r="AW58" s="94">
        <f t="shared" si="1247"/>
        <v>522</v>
      </c>
      <c r="AX58" s="94">
        <f t="shared" si="1208"/>
        <v>696</v>
      </c>
      <c r="AY58" s="94">
        <f t="shared" si="1209"/>
        <v>1044</v>
      </c>
      <c r="AZ58" s="94">
        <f t="shared" si="1210"/>
        <v>1392</v>
      </c>
      <c r="BA58" s="94">
        <f t="shared" si="1211"/>
        <v>1740</v>
      </c>
      <c r="BB58" s="94">
        <f t="shared" si="1212"/>
        <v>2088</v>
      </c>
      <c r="BC58" s="147">
        <f t="shared" si="719"/>
        <v>4481</v>
      </c>
      <c r="BD58" s="147">
        <f t="shared" si="720"/>
        <v>896.2</v>
      </c>
      <c r="BE58" s="147">
        <f t="shared" si="721"/>
        <v>1120.25</v>
      </c>
      <c r="BF58" s="147">
        <f t="shared" si="722"/>
        <v>1785.15</v>
      </c>
      <c r="BG58" s="147">
        <f t="shared" si="723"/>
        <v>3360.75</v>
      </c>
      <c r="BH58" s="147">
        <f t="shared" si="724"/>
        <v>6721.5</v>
      </c>
      <c r="BI58" s="147">
        <f t="shared" si="725"/>
        <v>8962</v>
      </c>
      <c r="BJ58" s="147">
        <f t="shared" si="726"/>
        <v>13443</v>
      </c>
      <c r="BK58" s="147">
        <f t="shared" si="727"/>
        <v>17924</v>
      </c>
      <c r="BL58" s="147">
        <f t="shared" si="728"/>
        <v>22405</v>
      </c>
      <c r="BM58" s="147">
        <f t="shared" si="729"/>
        <v>26886</v>
      </c>
      <c r="BN58" s="147">
        <f t="shared" si="730"/>
        <v>4450</v>
      </c>
      <c r="BO58" s="147">
        <f t="shared" si="731"/>
        <v>890.00000000000011</v>
      </c>
      <c r="BP58" s="147">
        <f t="shared" si="732"/>
        <v>1112.5</v>
      </c>
      <c r="BQ58" s="147">
        <f t="shared" si="733"/>
        <v>1785.15</v>
      </c>
      <c r="BR58" s="147">
        <f t="shared" si="734"/>
        <v>3337.5</v>
      </c>
      <c r="BS58" s="147">
        <f t="shared" si="735"/>
        <v>6675</v>
      </c>
      <c r="BT58" s="147">
        <f t="shared" si="736"/>
        <v>8900</v>
      </c>
      <c r="BU58" s="147">
        <f t="shared" si="737"/>
        <v>13350</v>
      </c>
      <c r="BV58" s="147">
        <f t="shared" si="738"/>
        <v>17800</v>
      </c>
      <c r="BW58" s="147">
        <f t="shared" si="739"/>
        <v>22250</v>
      </c>
      <c r="BX58" s="147">
        <f t="shared" si="740"/>
        <v>26700</v>
      </c>
      <c r="BY58" s="147">
        <f t="shared" si="741"/>
        <v>4315</v>
      </c>
      <c r="BZ58" s="147">
        <f t="shared" si="742"/>
        <v>863.00000000000011</v>
      </c>
      <c r="CA58" s="147">
        <f t="shared" si="743"/>
        <v>1078.75</v>
      </c>
      <c r="CB58" s="147">
        <f t="shared" si="744"/>
        <v>1785.15</v>
      </c>
      <c r="CC58" s="147">
        <f t="shared" si="745"/>
        <v>3236.25</v>
      </c>
      <c r="CD58" s="147">
        <f t="shared" si="746"/>
        <v>6472.5</v>
      </c>
      <c r="CE58" s="147">
        <f t="shared" si="747"/>
        <v>8630</v>
      </c>
      <c r="CF58" s="147">
        <f t="shared" si="748"/>
        <v>12945</v>
      </c>
      <c r="CG58" s="147">
        <f t="shared" si="749"/>
        <v>17260</v>
      </c>
      <c r="CH58" s="147">
        <f t="shared" si="750"/>
        <v>21575</v>
      </c>
      <c r="CI58" s="147">
        <f t="shared" si="751"/>
        <v>25890</v>
      </c>
      <c r="CJ58" s="147">
        <f t="shared" si="752"/>
        <v>997</v>
      </c>
      <c r="CK58" s="147">
        <f t="shared" si="753"/>
        <v>199.40000000000003</v>
      </c>
      <c r="CL58" s="147">
        <f t="shared" si="754"/>
        <v>249.25</v>
      </c>
      <c r="CM58" s="147">
        <f t="shared" si="755"/>
        <v>0</v>
      </c>
      <c r="CN58" s="147">
        <f t="shared" si="756"/>
        <v>747.75</v>
      </c>
      <c r="CO58" s="147">
        <f t="shared" si="757"/>
        <v>1495.5</v>
      </c>
      <c r="CP58" s="147">
        <f t="shared" si="758"/>
        <v>1994</v>
      </c>
      <c r="CQ58" s="147">
        <f t="shared" si="759"/>
        <v>2991</v>
      </c>
      <c r="CR58" s="147">
        <f t="shared" si="760"/>
        <v>3988</v>
      </c>
      <c r="CS58" s="147">
        <f t="shared" si="761"/>
        <v>4985</v>
      </c>
      <c r="CT58" s="147">
        <f t="shared" si="762"/>
        <v>5982</v>
      </c>
      <c r="CU58" s="147">
        <f t="shared" si="763"/>
        <v>862</v>
      </c>
      <c r="CV58" s="147">
        <f t="shared" si="764"/>
        <v>172.40000000000003</v>
      </c>
      <c r="CW58" s="147">
        <f t="shared" si="765"/>
        <v>215.5</v>
      </c>
      <c r="CX58" s="147">
        <f t="shared" si="766"/>
        <v>0</v>
      </c>
      <c r="CY58" s="147">
        <f t="shared" si="767"/>
        <v>646.5</v>
      </c>
      <c r="CZ58" s="147">
        <f t="shared" si="768"/>
        <v>1293</v>
      </c>
      <c r="DA58" s="147">
        <f t="shared" si="769"/>
        <v>1724</v>
      </c>
      <c r="DB58" s="147">
        <f t="shared" si="770"/>
        <v>2586</v>
      </c>
      <c r="DC58" s="147">
        <f t="shared" si="771"/>
        <v>3448</v>
      </c>
      <c r="DD58" s="147">
        <f t="shared" si="772"/>
        <v>4310</v>
      </c>
      <c r="DE58" s="147">
        <f t="shared" si="773"/>
        <v>5172</v>
      </c>
      <c r="DF58" s="147">
        <f t="shared" si="774"/>
        <v>831</v>
      </c>
      <c r="DG58" s="147">
        <f t="shared" si="775"/>
        <v>166.20000000000002</v>
      </c>
      <c r="DH58" s="147">
        <f t="shared" si="776"/>
        <v>207.75</v>
      </c>
      <c r="DI58" s="147">
        <f t="shared" si="777"/>
        <v>0</v>
      </c>
      <c r="DJ58" s="147">
        <f t="shared" si="778"/>
        <v>623.25</v>
      </c>
      <c r="DK58" s="147">
        <f t="shared" si="779"/>
        <v>1246.5</v>
      </c>
      <c r="DL58" s="147">
        <f t="shared" si="780"/>
        <v>1662</v>
      </c>
      <c r="DM58" s="147">
        <f t="shared" si="781"/>
        <v>2493</v>
      </c>
      <c r="DN58" s="147">
        <f t="shared" si="782"/>
        <v>3324</v>
      </c>
      <c r="DO58" s="147">
        <f t="shared" si="783"/>
        <v>4155</v>
      </c>
      <c r="DP58" s="147">
        <f t="shared" si="784"/>
        <v>4986</v>
      </c>
      <c r="DQ58" s="147">
        <f t="shared" si="785"/>
        <v>4798</v>
      </c>
      <c r="DR58" s="147">
        <f t="shared" si="786"/>
        <v>959.60000000000014</v>
      </c>
      <c r="DS58" s="147">
        <f t="shared" si="787"/>
        <v>1199.5</v>
      </c>
      <c r="DT58" s="147">
        <f t="shared" si="788"/>
        <v>1785.15</v>
      </c>
      <c r="DU58" s="147">
        <f t="shared" si="789"/>
        <v>3598.5</v>
      </c>
      <c r="DV58" s="147">
        <f t="shared" si="790"/>
        <v>7197</v>
      </c>
      <c r="DW58" s="147">
        <f t="shared" si="791"/>
        <v>9596</v>
      </c>
      <c r="DX58" s="147">
        <f t="shared" si="792"/>
        <v>14394</v>
      </c>
      <c r="DY58" s="147">
        <f t="shared" si="793"/>
        <v>19192</v>
      </c>
      <c r="DZ58" s="147">
        <f t="shared" si="794"/>
        <v>23990</v>
      </c>
      <c r="EA58" s="147">
        <f t="shared" si="795"/>
        <v>28788</v>
      </c>
      <c r="EB58" s="147">
        <f t="shared" si="796"/>
        <v>4964</v>
      </c>
      <c r="EC58" s="147">
        <f t="shared" si="797"/>
        <v>992.80000000000007</v>
      </c>
      <c r="ED58" s="147">
        <f t="shared" si="798"/>
        <v>1241</v>
      </c>
      <c r="EE58" s="147">
        <f t="shared" si="799"/>
        <v>1785.15</v>
      </c>
      <c r="EF58" s="147">
        <f t="shared" si="800"/>
        <v>3723</v>
      </c>
      <c r="EG58" s="147">
        <f t="shared" si="801"/>
        <v>7446</v>
      </c>
      <c r="EH58" s="147">
        <f t="shared" si="802"/>
        <v>9928</v>
      </c>
      <c r="EI58" s="147">
        <f t="shared" si="803"/>
        <v>14892</v>
      </c>
      <c r="EJ58" s="147">
        <f t="shared" si="804"/>
        <v>19856</v>
      </c>
      <c r="EK58" s="147">
        <f t="shared" si="805"/>
        <v>24820</v>
      </c>
      <c r="EL58" s="147">
        <f t="shared" si="806"/>
        <v>29784</v>
      </c>
      <c r="EM58" s="147">
        <f t="shared" si="807"/>
        <v>4829</v>
      </c>
      <c r="EN58" s="147">
        <f t="shared" si="808"/>
        <v>965.80000000000007</v>
      </c>
      <c r="EO58" s="147">
        <f t="shared" si="809"/>
        <v>1207.25</v>
      </c>
      <c r="EP58" s="147">
        <f t="shared" si="810"/>
        <v>1785.15</v>
      </c>
      <c r="EQ58" s="147">
        <f t="shared" si="811"/>
        <v>3621.75</v>
      </c>
      <c r="ER58" s="147">
        <f t="shared" si="812"/>
        <v>7243.5</v>
      </c>
      <c r="ES58" s="147">
        <f t="shared" si="813"/>
        <v>9658</v>
      </c>
      <c r="ET58" s="147">
        <f t="shared" si="814"/>
        <v>14487</v>
      </c>
      <c r="EU58" s="147">
        <f t="shared" si="815"/>
        <v>19316</v>
      </c>
      <c r="EV58" s="147">
        <f t="shared" si="816"/>
        <v>24145</v>
      </c>
      <c r="EW58" s="147">
        <f t="shared" si="817"/>
        <v>28974</v>
      </c>
      <c r="EX58" s="147">
        <f t="shared" si="818"/>
        <v>1345</v>
      </c>
      <c r="EY58" s="147">
        <f t="shared" si="819"/>
        <v>269.00000000000006</v>
      </c>
      <c r="EZ58" s="147">
        <f t="shared" si="820"/>
        <v>336.25</v>
      </c>
      <c r="FA58" s="147">
        <f t="shared" si="821"/>
        <v>0</v>
      </c>
      <c r="FB58" s="147">
        <f t="shared" si="822"/>
        <v>1008.75</v>
      </c>
      <c r="FC58" s="147">
        <f t="shared" si="823"/>
        <v>2017.5</v>
      </c>
      <c r="FD58" s="147">
        <f t="shared" si="824"/>
        <v>2690</v>
      </c>
      <c r="FE58" s="147">
        <f t="shared" si="825"/>
        <v>4035</v>
      </c>
      <c r="FF58" s="147">
        <f t="shared" si="826"/>
        <v>5380</v>
      </c>
      <c r="FG58" s="147">
        <f t="shared" si="827"/>
        <v>6725</v>
      </c>
      <c r="FH58" s="147">
        <f t="shared" si="828"/>
        <v>8070</v>
      </c>
      <c r="FI58" s="147">
        <f t="shared" si="829"/>
        <v>5312</v>
      </c>
      <c r="FJ58" s="147">
        <f t="shared" si="830"/>
        <v>1062.4000000000001</v>
      </c>
      <c r="FK58" s="147">
        <f t="shared" si="831"/>
        <v>1328</v>
      </c>
      <c r="FL58" s="147">
        <f t="shared" si="832"/>
        <v>1785.15</v>
      </c>
      <c r="FM58" s="147">
        <f t="shared" si="833"/>
        <v>3984</v>
      </c>
      <c r="FN58" s="147">
        <f t="shared" si="834"/>
        <v>7968</v>
      </c>
      <c r="FO58" s="147">
        <f t="shared" si="835"/>
        <v>10624</v>
      </c>
      <c r="FP58" s="147">
        <f t="shared" si="836"/>
        <v>15936</v>
      </c>
      <c r="FQ58" s="147">
        <f t="shared" si="837"/>
        <v>21248</v>
      </c>
      <c r="FR58" s="147">
        <f t="shared" si="838"/>
        <v>26560</v>
      </c>
      <c r="FS58" s="147">
        <f t="shared" si="839"/>
        <v>31872</v>
      </c>
      <c r="FT58" s="122">
        <f t="shared" si="647"/>
        <v>31.34</v>
      </c>
      <c r="FU58" s="122" t="str">
        <f t="shared" si="648"/>
        <v/>
      </c>
      <c r="FV58" s="122" t="str">
        <f t="shared" si="649"/>
        <v/>
      </c>
      <c r="FW58" s="122" t="str">
        <f t="shared" si="650"/>
        <v/>
      </c>
      <c r="FX58" s="122" t="str">
        <f t="shared" si="1213"/>
        <v/>
      </c>
      <c r="FY58" s="122" t="str">
        <f t="shared" si="1214"/>
        <v/>
      </c>
      <c r="FZ58" s="122" t="str">
        <f t="shared" si="1215"/>
        <v/>
      </c>
      <c r="GA58" s="122" t="str">
        <f t="shared" si="1216"/>
        <v/>
      </c>
      <c r="GB58" s="122" t="str">
        <f t="shared" si="1217"/>
        <v/>
      </c>
      <c r="GC58" s="122" t="str">
        <f t="shared" si="1218"/>
        <v/>
      </c>
      <c r="GD58" s="122" t="str">
        <f t="shared" si="1219"/>
        <v/>
      </c>
      <c r="GE58" s="122" t="str">
        <f t="shared" si="1220"/>
        <v/>
      </c>
      <c r="GF58" s="122" t="str">
        <f t="shared" si="1221"/>
        <v/>
      </c>
      <c r="GG58" s="122" t="str">
        <f t="shared" si="1222"/>
        <v/>
      </c>
      <c r="GH58" s="122">
        <f t="shared" si="1223"/>
        <v>31.34</v>
      </c>
      <c r="GI58" s="124">
        <f t="shared" si="651"/>
        <v>345252.9804</v>
      </c>
      <c r="GJ58" s="124" t="str">
        <f t="shared" si="652"/>
        <v/>
      </c>
      <c r="GK58" s="124" t="str">
        <f t="shared" si="653"/>
        <v/>
      </c>
      <c r="GL58" s="124" t="str">
        <f t="shared" si="654"/>
        <v/>
      </c>
      <c r="GM58" s="125" t="str">
        <f t="shared" si="1224"/>
        <v/>
      </c>
      <c r="GN58" s="125" t="str">
        <f t="shared" si="1225"/>
        <v/>
      </c>
      <c r="GO58" s="125" t="str">
        <f t="shared" si="1226"/>
        <v/>
      </c>
      <c r="GP58" s="125" t="str">
        <f t="shared" si="1227"/>
        <v/>
      </c>
      <c r="GQ58" s="125" t="str">
        <f t="shared" si="1228"/>
        <v/>
      </c>
      <c r="GR58" s="125" t="str">
        <f t="shared" si="1229"/>
        <v/>
      </c>
      <c r="GS58" s="125" t="str">
        <f t="shared" si="1230"/>
        <v/>
      </c>
      <c r="GT58" s="125" t="str">
        <f t="shared" si="1231"/>
        <v/>
      </c>
      <c r="GU58" s="125" t="str">
        <f t="shared" si="1232"/>
        <v/>
      </c>
      <c r="GV58" s="125" t="str">
        <f t="shared" si="1233"/>
        <v/>
      </c>
      <c r="GW58" s="125">
        <f t="shared" si="1234"/>
        <v>345252.9804</v>
      </c>
      <c r="GX58" s="145">
        <v>1</v>
      </c>
      <c r="GY58" s="145"/>
      <c r="GZ58" s="145"/>
      <c r="HA58" s="145"/>
      <c r="HB58" s="145"/>
      <c r="HC58" s="145"/>
      <c r="HD58" s="145"/>
      <c r="HF58" s="37"/>
      <c r="HG58" s="37"/>
      <c r="HH58" s="37"/>
      <c r="HI58" s="37"/>
    </row>
    <row r="59" spans="1:217" x14ac:dyDescent="0.2">
      <c r="A59" s="295" t="s">
        <v>395</v>
      </c>
      <c r="B59" s="296" t="s">
        <v>396</v>
      </c>
      <c r="C59" s="297"/>
      <c r="D59" s="167">
        <f t="shared" si="133"/>
        <v>0</v>
      </c>
      <c r="E59" s="167">
        <f t="shared" si="134"/>
        <v>0</v>
      </c>
      <c r="F59" s="167">
        <f t="shared" si="135"/>
        <v>0</v>
      </c>
      <c r="G59" s="167">
        <f t="shared" si="136"/>
        <v>0</v>
      </c>
      <c r="H59" s="167">
        <f t="shared" si="137"/>
        <v>0</v>
      </c>
      <c r="I59" s="167">
        <f t="shared" si="138"/>
        <v>0</v>
      </c>
      <c r="J59" s="167">
        <f t="shared" si="139"/>
        <v>0</v>
      </c>
      <c r="K59" s="167">
        <f t="shared" si="140"/>
        <v>0</v>
      </c>
      <c r="L59" s="167">
        <f t="shared" si="141"/>
        <v>0</v>
      </c>
      <c r="M59" s="167">
        <f t="shared" si="142"/>
        <v>0</v>
      </c>
      <c r="N59" s="147">
        <f t="shared" si="143"/>
        <v>0</v>
      </c>
      <c r="O59" s="94">
        <f t="shared" si="144"/>
        <v>0</v>
      </c>
      <c r="P59" s="94">
        <f t="shared" si="145"/>
        <v>0</v>
      </c>
      <c r="Q59" s="94">
        <f t="shared" si="146"/>
        <v>0</v>
      </c>
      <c r="R59" s="94">
        <f t="shared" si="147"/>
        <v>0</v>
      </c>
      <c r="S59" s="94">
        <f t="shared" si="148"/>
        <v>0</v>
      </c>
      <c r="T59" s="94">
        <f t="shared" si="149"/>
        <v>0</v>
      </c>
      <c r="U59" s="94">
        <f t="shared" si="150"/>
        <v>0</v>
      </c>
      <c r="V59" s="200">
        <v>593</v>
      </c>
      <c r="W59" s="93">
        <f t="shared" si="1235"/>
        <v>118.60000000000001</v>
      </c>
      <c r="X59" s="93">
        <f t="shared" si="1236"/>
        <v>148.25</v>
      </c>
      <c r="Y59" s="147"/>
      <c r="Z59" s="94">
        <f>V59*0.5</f>
        <v>296.5</v>
      </c>
      <c r="AA59" s="94">
        <f t="shared" si="1238"/>
        <v>889.5</v>
      </c>
      <c r="AB59" s="94">
        <f t="shared" si="1239"/>
        <v>1186</v>
      </c>
      <c r="AC59" s="94">
        <f t="shared" si="1199"/>
        <v>1779</v>
      </c>
      <c r="AD59" s="94">
        <f t="shared" si="1200"/>
        <v>2372</v>
      </c>
      <c r="AE59" s="94">
        <f t="shared" si="1201"/>
        <v>2965</v>
      </c>
      <c r="AF59" s="94">
        <f t="shared" si="1202"/>
        <v>3558</v>
      </c>
      <c r="AG59" s="200">
        <v>517</v>
      </c>
      <c r="AH59" s="93">
        <f t="shared" si="1240"/>
        <v>103.4</v>
      </c>
      <c r="AI59" s="93">
        <f t="shared" si="1241"/>
        <v>129.25</v>
      </c>
      <c r="AJ59" s="147"/>
      <c r="AK59" s="94">
        <f>AG59*0.5</f>
        <v>258.5</v>
      </c>
      <c r="AL59" s="94">
        <f t="shared" si="1243"/>
        <v>775.5</v>
      </c>
      <c r="AM59" s="94">
        <f t="shared" si="1203"/>
        <v>1034</v>
      </c>
      <c r="AN59" s="94">
        <f t="shared" si="1204"/>
        <v>1551</v>
      </c>
      <c r="AO59" s="94">
        <f t="shared" si="1205"/>
        <v>2068</v>
      </c>
      <c r="AP59" s="94">
        <f t="shared" si="1206"/>
        <v>2585</v>
      </c>
      <c r="AQ59" s="94">
        <f t="shared" si="1207"/>
        <v>3102</v>
      </c>
      <c r="AR59" s="200">
        <v>397</v>
      </c>
      <c r="AS59" s="93">
        <f t="shared" si="1244"/>
        <v>79.400000000000006</v>
      </c>
      <c r="AT59" s="93">
        <f t="shared" si="1245"/>
        <v>99.25</v>
      </c>
      <c r="AU59" s="147"/>
      <c r="AV59" s="94">
        <f>AR59*0.5</f>
        <v>198.5</v>
      </c>
      <c r="AW59" s="94">
        <f t="shared" si="1247"/>
        <v>595.5</v>
      </c>
      <c r="AX59" s="94">
        <f t="shared" si="1208"/>
        <v>794</v>
      </c>
      <c r="AY59" s="94">
        <f t="shared" si="1209"/>
        <v>1191</v>
      </c>
      <c r="AZ59" s="94">
        <f t="shared" si="1210"/>
        <v>1588</v>
      </c>
      <c r="BA59" s="94">
        <f t="shared" si="1211"/>
        <v>1985</v>
      </c>
      <c r="BB59" s="94">
        <f t="shared" si="1212"/>
        <v>2382</v>
      </c>
      <c r="BC59" s="147">
        <f t="shared" si="719"/>
        <v>593</v>
      </c>
      <c r="BD59" s="147">
        <f t="shared" si="720"/>
        <v>118.60000000000001</v>
      </c>
      <c r="BE59" s="147">
        <f t="shared" si="721"/>
        <v>148.25</v>
      </c>
      <c r="BF59" s="147">
        <f t="shared" si="722"/>
        <v>0</v>
      </c>
      <c r="BG59" s="147">
        <f t="shared" si="723"/>
        <v>296.5</v>
      </c>
      <c r="BH59" s="147">
        <f t="shared" si="724"/>
        <v>889.5</v>
      </c>
      <c r="BI59" s="147">
        <f t="shared" si="725"/>
        <v>1186</v>
      </c>
      <c r="BJ59" s="147">
        <f t="shared" si="726"/>
        <v>1779</v>
      </c>
      <c r="BK59" s="147">
        <f t="shared" si="727"/>
        <v>2372</v>
      </c>
      <c r="BL59" s="147">
        <f t="shared" si="728"/>
        <v>2965</v>
      </c>
      <c r="BM59" s="147">
        <f t="shared" si="729"/>
        <v>3558</v>
      </c>
      <c r="BN59" s="147">
        <f t="shared" si="730"/>
        <v>517</v>
      </c>
      <c r="BO59" s="147">
        <f t="shared" si="731"/>
        <v>103.4</v>
      </c>
      <c r="BP59" s="147">
        <f t="shared" si="732"/>
        <v>129.25</v>
      </c>
      <c r="BQ59" s="147">
        <f t="shared" si="733"/>
        <v>0</v>
      </c>
      <c r="BR59" s="147">
        <f t="shared" si="734"/>
        <v>258.5</v>
      </c>
      <c r="BS59" s="147">
        <f t="shared" si="735"/>
        <v>775.5</v>
      </c>
      <c r="BT59" s="147">
        <f t="shared" si="736"/>
        <v>1034</v>
      </c>
      <c r="BU59" s="147">
        <f t="shared" si="737"/>
        <v>1551</v>
      </c>
      <c r="BV59" s="147">
        <f t="shared" si="738"/>
        <v>2068</v>
      </c>
      <c r="BW59" s="147">
        <f t="shared" si="739"/>
        <v>2585</v>
      </c>
      <c r="BX59" s="147">
        <f t="shared" si="740"/>
        <v>3102</v>
      </c>
      <c r="BY59" s="147">
        <f t="shared" si="741"/>
        <v>397</v>
      </c>
      <c r="BZ59" s="147">
        <f t="shared" si="742"/>
        <v>79.400000000000006</v>
      </c>
      <c r="CA59" s="147">
        <f t="shared" si="743"/>
        <v>99.25</v>
      </c>
      <c r="CB59" s="147">
        <f t="shared" si="744"/>
        <v>0</v>
      </c>
      <c r="CC59" s="147">
        <f t="shared" si="745"/>
        <v>198.5</v>
      </c>
      <c r="CD59" s="147">
        <f t="shared" si="746"/>
        <v>595.5</v>
      </c>
      <c r="CE59" s="147">
        <f t="shared" si="747"/>
        <v>794</v>
      </c>
      <c r="CF59" s="147">
        <f t="shared" si="748"/>
        <v>1191</v>
      </c>
      <c r="CG59" s="147">
        <f t="shared" si="749"/>
        <v>1588</v>
      </c>
      <c r="CH59" s="147">
        <f t="shared" si="750"/>
        <v>1985</v>
      </c>
      <c r="CI59" s="147">
        <f t="shared" si="751"/>
        <v>2382</v>
      </c>
      <c r="CJ59" s="147">
        <f t="shared" si="752"/>
        <v>1110</v>
      </c>
      <c r="CK59" s="147">
        <f t="shared" si="753"/>
        <v>222</v>
      </c>
      <c r="CL59" s="147">
        <f t="shared" si="754"/>
        <v>277.5</v>
      </c>
      <c r="CM59" s="147">
        <f t="shared" si="755"/>
        <v>0</v>
      </c>
      <c r="CN59" s="147">
        <f t="shared" si="756"/>
        <v>555</v>
      </c>
      <c r="CO59" s="147">
        <f t="shared" si="757"/>
        <v>1665</v>
      </c>
      <c r="CP59" s="147">
        <f t="shared" si="758"/>
        <v>2220</v>
      </c>
      <c r="CQ59" s="147">
        <f t="shared" si="759"/>
        <v>3330</v>
      </c>
      <c r="CR59" s="147">
        <f t="shared" si="760"/>
        <v>4440</v>
      </c>
      <c r="CS59" s="147">
        <f t="shared" si="761"/>
        <v>5550</v>
      </c>
      <c r="CT59" s="147">
        <f t="shared" si="762"/>
        <v>6660</v>
      </c>
      <c r="CU59" s="147">
        <f t="shared" si="763"/>
        <v>990</v>
      </c>
      <c r="CV59" s="147">
        <f t="shared" si="764"/>
        <v>198</v>
      </c>
      <c r="CW59" s="147">
        <f t="shared" si="765"/>
        <v>247.5</v>
      </c>
      <c r="CX59" s="147">
        <f t="shared" si="766"/>
        <v>0</v>
      </c>
      <c r="CY59" s="147">
        <f t="shared" si="767"/>
        <v>495</v>
      </c>
      <c r="CZ59" s="147">
        <f t="shared" si="768"/>
        <v>1485</v>
      </c>
      <c r="DA59" s="147">
        <f t="shared" si="769"/>
        <v>1980</v>
      </c>
      <c r="DB59" s="147">
        <f t="shared" si="770"/>
        <v>2970</v>
      </c>
      <c r="DC59" s="147">
        <f t="shared" si="771"/>
        <v>3960</v>
      </c>
      <c r="DD59" s="147">
        <f t="shared" si="772"/>
        <v>4950</v>
      </c>
      <c r="DE59" s="147">
        <f t="shared" si="773"/>
        <v>5940</v>
      </c>
      <c r="DF59" s="147">
        <f t="shared" si="774"/>
        <v>914</v>
      </c>
      <c r="DG59" s="147">
        <f t="shared" si="775"/>
        <v>182.8</v>
      </c>
      <c r="DH59" s="147">
        <f t="shared" si="776"/>
        <v>228.5</v>
      </c>
      <c r="DI59" s="147">
        <f t="shared" si="777"/>
        <v>0</v>
      </c>
      <c r="DJ59" s="147">
        <f t="shared" si="778"/>
        <v>457</v>
      </c>
      <c r="DK59" s="147">
        <f t="shared" si="779"/>
        <v>1371</v>
      </c>
      <c r="DL59" s="147">
        <f t="shared" si="780"/>
        <v>1828</v>
      </c>
      <c r="DM59" s="147">
        <f t="shared" si="781"/>
        <v>2742</v>
      </c>
      <c r="DN59" s="147">
        <f t="shared" si="782"/>
        <v>3656</v>
      </c>
      <c r="DO59" s="147">
        <f t="shared" si="783"/>
        <v>4570</v>
      </c>
      <c r="DP59" s="147">
        <f t="shared" si="784"/>
        <v>5484</v>
      </c>
      <c r="DQ59" s="147">
        <f t="shared" si="785"/>
        <v>914</v>
      </c>
      <c r="DR59" s="147">
        <f t="shared" si="786"/>
        <v>182.8</v>
      </c>
      <c r="DS59" s="147">
        <f t="shared" si="787"/>
        <v>228.5</v>
      </c>
      <c r="DT59" s="147">
        <f t="shared" si="788"/>
        <v>0</v>
      </c>
      <c r="DU59" s="147">
        <f t="shared" si="789"/>
        <v>457</v>
      </c>
      <c r="DV59" s="147">
        <f t="shared" si="790"/>
        <v>1371</v>
      </c>
      <c r="DW59" s="147">
        <f t="shared" si="791"/>
        <v>1828</v>
      </c>
      <c r="DX59" s="147">
        <f t="shared" si="792"/>
        <v>2742</v>
      </c>
      <c r="DY59" s="147">
        <f t="shared" si="793"/>
        <v>3656</v>
      </c>
      <c r="DZ59" s="147">
        <f t="shared" si="794"/>
        <v>4570</v>
      </c>
      <c r="EA59" s="147">
        <f t="shared" si="795"/>
        <v>5484</v>
      </c>
      <c r="EB59" s="147">
        <f t="shared" si="796"/>
        <v>1110</v>
      </c>
      <c r="EC59" s="147">
        <f t="shared" si="797"/>
        <v>222</v>
      </c>
      <c r="ED59" s="147">
        <f t="shared" si="798"/>
        <v>277.5</v>
      </c>
      <c r="EE59" s="147">
        <f t="shared" si="799"/>
        <v>0</v>
      </c>
      <c r="EF59" s="147">
        <f t="shared" si="800"/>
        <v>555</v>
      </c>
      <c r="EG59" s="147">
        <f t="shared" si="801"/>
        <v>1665</v>
      </c>
      <c r="EH59" s="147">
        <f t="shared" si="802"/>
        <v>2220</v>
      </c>
      <c r="EI59" s="147">
        <f t="shared" si="803"/>
        <v>3330</v>
      </c>
      <c r="EJ59" s="147">
        <f t="shared" si="804"/>
        <v>4440</v>
      </c>
      <c r="EK59" s="147">
        <f t="shared" si="805"/>
        <v>5550</v>
      </c>
      <c r="EL59" s="147">
        <f t="shared" si="806"/>
        <v>6660</v>
      </c>
      <c r="EM59" s="147">
        <f t="shared" si="807"/>
        <v>990</v>
      </c>
      <c r="EN59" s="147">
        <f t="shared" si="808"/>
        <v>198</v>
      </c>
      <c r="EO59" s="147">
        <f t="shared" si="809"/>
        <v>247.5</v>
      </c>
      <c r="EP59" s="147">
        <f t="shared" si="810"/>
        <v>0</v>
      </c>
      <c r="EQ59" s="147">
        <f t="shared" si="811"/>
        <v>495</v>
      </c>
      <c r="ER59" s="147">
        <f t="shared" si="812"/>
        <v>1485</v>
      </c>
      <c r="ES59" s="147">
        <f t="shared" si="813"/>
        <v>1980</v>
      </c>
      <c r="ET59" s="147">
        <f t="shared" si="814"/>
        <v>2970</v>
      </c>
      <c r="EU59" s="147">
        <f t="shared" si="815"/>
        <v>3960</v>
      </c>
      <c r="EV59" s="147">
        <f t="shared" si="816"/>
        <v>4950</v>
      </c>
      <c r="EW59" s="147">
        <f t="shared" si="817"/>
        <v>5940</v>
      </c>
      <c r="EX59" s="147">
        <f t="shared" si="818"/>
        <v>1507</v>
      </c>
      <c r="EY59" s="147">
        <f t="shared" si="819"/>
        <v>301.39999999999998</v>
      </c>
      <c r="EZ59" s="147">
        <f t="shared" si="820"/>
        <v>376.75</v>
      </c>
      <c r="FA59" s="147">
        <f t="shared" si="821"/>
        <v>0</v>
      </c>
      <c r="FB59" s="147">
        <f t="shared" si="822"/>
        <v>753.5</v>
      </c>
      <c r="FC59" s="147">
        <f t="shared" si="823"/>
        <v>2260.5</v>
      </c>
      <c r="FD59" s="147">
        <f t="shared" si="824"/>
        <v>3014</v>
      </c>
      <c r="FE59" s="147">
        <f t="shared" si="825"/>
        <v>4521</v>
      </c>
      <c r="FF59" s="147">
        <f t="shared" si="826"/>
        <v>6028</v>
      </c>
      <c r="FG59" s="147">
        <f t="shared" si="827"/>
        <v>7535</v>
      </c>
      <c r="FH59" s="147">
        <f t="shared" si="828"/>
        <v>9042</v>
      </c>
      <c r="FI59" s="147">
        <f t="shared" si="829"/>
        <v>1507</v>
      </c>
      <c r="FJ59" s="147">
        <f t="shared" si="830"/>
        <v>301.39999999999998</v>
      </c>
      <c r="FK59" s="147">
        <f t="shared" si="831"/>
        <v>376.75</v>
      </c>
      <c r="FL59" s="147">
        <f t="shared" si="832"/>
        <v>0</v>
      </c>
      <c r="FM59" s="147">
        <f t="shared" si="833"/>
        <v>753.5</v>
      </c>
      <c r="FN59" s="147">
        <f t="shared" si="834"/>
        <v>2260.5</v>
      </c>
      <c r="FO59" s="147">
        <f t="shared" si="835"/>
        <v>3014</v>
      </c>
      <c r="FP59" s="147">
        <f t="shared" si="836"/>
        <v>4521</v>
      </c>
      <c r="FQ59" s="147">
        <f t="shared" si="837"/>
        <v>6028</v>
      </c>
      <c r="FR59" s="147">
        <f t="shared" si="838"/>
        <v>7535</v>
      </c>
      <c r="FS59" s="147">
        <f t="shared" si="839"/>
        <v>9042</v>
      </c>
      <c r="FT59" s="122" t="str">
        <f t="shared" si="647"/>
        <v/>
      </c>
      <c r="FU59" s="122" t="str">
        <f t="shared" si="648"/>
        <v/>
      </c>
      <c r="FV59" s="122" t="str">
        <f t="shared" si="649"/>
        <v/>
      </c>
      <c r="FW59" s="122" t="str">
        <f t="shared" si="650"/>
        <v/>
      </c>
      <c r="FX59" s="122" t="str">
        <f t="shared" si="1213"/>
        <v/>
      </c>
      <c r="FY59" s="122" t="str">
        <f t="shared" si="1214"/>
        <v/>
      </c>
      <c r="FZ59" s="122" t="str">
        <f t="shared" si="1215"/>
        <v/>
      </c>
      <c r="GA59" s="122" t="str">
        <f t="shared" si="1216"/>
        <v/>
      </c>
      <c r="GB59" s="122" t="str">
        <f t="shared" si="1217"/>
        <v/>
      </c>
      <c r="GC59" s="122" t="str">
        <f t="shared" si="1218"/>
        <v/>
      </c>
      <c r="GD59" s="122" t="str">
        <f t="shared" si="1219"/>
        <v/>
      </c>
      <c r="GE59" s="122" t="str">
        <f t="shared" si="1220"/>
        <v/>
      </c>
      <c r="GF59" s="122" t="str">
        <f t="shared" si="1221"/>
        <v/>
      </c>
      <c r="GG59" s="122" t="str">
        <f t="shared" si="1222"/>
        <v/>
      </c>
      <c r="GH59" s="122">
        <f t="shared" si="1223"/>
        <v>0</v>
      </c>
      <c r="GI59" s="124" t="str">
        <f t="shared" si="651"/>
        <v/>
      </c>
      <c r="GJ59" s="124" t="str">
        <f t="shared" si="652"/>
        <v/>
      </c>
      <c r="GK59" s="124" t="str">
        <f t="shared" si="653"/>
        <v/>
      </c>
      <c r="GL59" s="124" t="str">
        <f t="shared" si="654"/>
        <v/>
      </c>
      <c r="GM59" s="125" t="str">
        <f t="shared" si="1224"/>
        <v/>
      </c>
      <c r="GN59" s="125" t="str">
        <f t="shared" si="1225"/>
        <v/>
      </c>
      <c r="GO59" s="125" t="str">
        <f t="shared" si="1226"/>
        <v/>
      </c>
      <c r="GP59" s="125" t="str">
        <f t="shared" si="1227"/>
        <v/>
      </c>
      <c r="GQ59" s="125" t="str">
        <f t="shared" si="1228"/>
        <v/>
      </c>
      <c r="GR59" s="125" t="str">
        <f t="shared" si="1229"/>
        <v/>
      </c>
      <c r="GS59" s="125" t="str">
        <f t="shared" si="1230"/>
        <v/>
      </c>
      <c r="GT59" s="125" t="str">
        <f t="shared" si="1231"/>
        <v/>
      </c>
      <c r="GU59" s="125" t="str">
        <f t="shared" si="1232"/>
        <v/>
      </c>
      <c r="GV59" s="125" t="str">
        <f t="shared" si="1233"/>
        <v/>
      </c>
      <c r="GW59" s="125">
        <f t="shared" si="1234"/>
        <v>0</v>
      </c>
      <c r="GX59" s="145">
        <v>1</v>
      </c>
      <c r="GY59" s="145"/>
      <c r="GZ59" s="145"/>
      <c r="HA59" s="145"/>
      <c r="HB59" s="145"/>
      <c r="HC59" s="145"/>
      <c r="HD59" s="145"/>
      <c r="HF59" s="37"/>
      <c r="HG59" s="37"/>
      <c r="HH59" s="37"/>
      <c r="HI59" s="37"/>
    </row>
    <row r="60" spans="1:217" x14ac:dyDescent="0.2">
      <c r="A60" s="290" t="s">
        <v>137</v>
      </c>
      <c r="B60" s="288" t="s">
        <v>138</v>
      </c>
      <c r="C60" s="289">
        <v>700</v>
      </c>
      <c r="D60" s="167">
        <f t="shared" si="133"/>
        <v>140</v>
      </c>
      <c r="E60" s="167">
        <f t="shared" si="134"/>
        <v>175</v>
      </c>
      <c r="F60" s="167">
        <f t="shared" si="135"/>
        <v>262.5</v>
      </c>
      <c r="G60" s="167">
        <f t="shared" si="136"/>
        <v>140</v>
      </c>
      <c r="H60" s="167">
        <f t="shared" si="137"/>
        <v>175</v>
      </c>
      <c r="I60" s="167">
        <f t="shared" si="138"/>
        <v>175</v>
      </c>
      <c r="J60" s="167">
        <f t="shared" si="139"/>
        <v>175</v>
      </c>
      <c r="K60" s="167">
        <f t="shared" si="140"/>
        <v>262.5</v>
      </c>
      <c r="L60" s="167">
        <f t="shared" si="141"/>
        <v>140</v>
      </c>
      <c r="M60" s="167">
        <f t="shared" si="142"/>
        <v>175</v>
      </c>
      <c r="N60" s="147">
        <f t="shared" si="143"/>
        <v>315</v>
      </c>
      <c r="O60" s="94">
        <f t="shared" si="144"/>
        <v>350</v>
      </c>
      <c r="P60" s="94">
        <f t="shared" si="145"/>
        <v>1050</v>
      </c>
      <c r="Q60" s="94">
        <f t="shared" si="146"/>
        <v>1400</v>
      </c>
      <c r="R60" s="94">
        <f t="shared" si="147"/>
        <v>2100</v>
      </c>
      <c r="S60" s="94">
        <f t="shared" si="148"/>
        <v>2800</v>
      </c>
      <c r="T60" s="94">
        <f t="shared" si="149"/>
        <v>3500</v>
      </c>
      <c r="U60" s="94">
        <f t="shared" si="150"/>
        <v>4200</v>
      </c>
      <c r="V60" s="200">
        <v>527</v>
      </c>
      <c r="W60" s="93">
        <f t="shared" ref="W60" si="1248">V60*0.2</f>
        <v>105.4</v>
      </c>
      <c r="X60" s="93">
        <f t="shared" ref="X60" si="1249">V60*0.25</f>
        <v>131.75</v>
      </c>
      <c r="Y60" s="147"/>
      <c r="Z60" s="94">
        <f>V60*0.75</f>
        <v>395.25</v>
      </c>
      <c r="AA60" s="94">
        <f t="shared" ref="AA60" si="1250">V60*1.5</f>
        <v>790.5</v>
      </c>
      <c r="AB60" s="94">
        <f t="shared" ref="AB60" si="1251">V60*2</f>
        <v>1054</v>
      </c>
      <c r="AC60" s="94">
        <f t="shared" ref="AC60" si="1252">V60*3</f>
        <v>1581</v>
      </c>
      <c r="AD60" s="94">
        <f t="shared" ref="AD60" si="1253">V60*4</f>
        <v>2108</v>
      </c>
      <c r="AE60" s="94">
        <f t="shared" ref="AE60" si="1254">V60*5</f>
        <v>2635</v>
      </c>
      <c r="AF60" s="94">
        <f t="shared" ref="AF60" si="1255">V60*6</f>
        <v>3162</v>
      </c>
      <c r="AG60" s="200">
        <v>494</v>
      </c>
      <c r="AH60" s="93">
        <f t="shared" ref="AH60" si="1256">AG60*0.2</f>
        <v>98.800000000000011</v>
      </c>
      <c r="AI60" s="93">
        <f t="shared" ref="AI60" si="1257">AG60*0.25</f>
        <v>123.5</v>
      </c>
      <c r="AJ60" s="147"/>
      <c r="AK60" s="94">
        <f>AG60*0.75</f>
        <v>370.5</v>
      </c>
      <c r="AL60" s="94">
        <f t="shared" ref="AL60" si="1258">AG60*1.5</f>
        <v>741</v>
      </c>
      <c r="AM60" s="94">
        <f t="shared" ref="AM60" si="1259">AG60*2</f>
        <v>988</v>
      </c>
      <c r="AN60" s="94">
        <f t="shared" ref="AN60" si="1260">AG60*3</f>
        <v>1482</v>
      </c>
      <c r="AO60" s="94">
        <f t="shared" ref="AO60" si="1261">AG60*4</f>
        <v>1976</v>
      </c>
      <c r="AP60" s="94">
        <f t="shared" ref="AP60" si="1262">AG60*5</f>
        <v>2470</v>
      </c>
      <c r="AQ60" s="94">
        <f t="shared" ref="AQ60" si="1263">AG60*6</f>
        <v>2964</v>
      </c>
      <c r="AR60" s="200">
        <v>355</v>
      </c>
      <c r="AS60" s="93">
        <f t="shared" ref="AS60" si="1264">AR60*0.2</f>
        <v>71</v>
      </c>
      <c r="AT60" s="93">
        <f t="shared" ref="AT60" si="1265">AR60*0.25</f>
        <v>88.75</v>
      </c>
      <c r="AU60" s="147"/>
      <c r="AV60" s="94">
        <f>AR60*0.75</f>
        <v>266.25</v>
      </c>
      <c r="AW60" s="94">
        <f t="shared" ref="AW60" si="1266">AR60*1.5</f>
        <v>532.5</v>
      </c>
      <c r="AX60" s="94">
        <f t="shared" ref="AX60" si="1267">AR60*2</f>
        <v>710</v>
      </c>
      <c r="AY60" s="94">
        <f t="shared" ref="AY60" si="1268">AR60*3</f>
        <v>1065</v>
      </c>
      <c r="AZ60" s="94">
        <f t="shared" ref="AZ60" si="1269">AR60*4</f>
        <v>1420</v>
      </c>
      <c r="BA60" s="94">
        <f t="shared" ref="BA60" si="1270">AR60*5</f>
        <v>1775</v>
      </c>
      <c r="BB60" s="94">
        <f t="shared" ref="BB60" si="1271">AR60*6</f>
        <v>2130</v>
      </c>
      <c r="BC60" s="147">
        <f t="shared" ref="BC60" si="1272">C60+V60</f>
        <v>1227</v>
      </c>
      <c r="BD60" s="147">
        <f t="shared" ref="BD60" si="1273">D60+W60</f>
        <v>245.4</v>
      </c>
      <c r="BE60" s="147">
        <f t="shared" ref="BE60" si="1274">I60+X60</f>
        <v>306.75</v>
      </c>
      <c r="BF60" s="147">
        <f t="shared" ref="BF60" si="1275">N60+Y60</f>
        <v>315</v>
      </c>
      <c r="BG60" s="147">
        <f t="shared" ref="BG60" si="1276">O60+Z60</f>
        <v>745.25</v>
      </c>
      <c r="BH60" s="147">
        <f t="shared" ref="BH60" si="1277">P60+AA60</f>
        <v>1840.5</v>
      </c>
      <c r="BI60" s="147">
        <f t="shared" ref="BI60" si="1278">Q60+AB60</f>
        <v>2454</v>
      </c>
      <c r="BJ60" s="147">
        <f t="shared" ref="BJ60" si="1279">R60+AC60</f>
        <v>3681</v>
      </c>
      <c r="BK60" s="147">
        <f t="shared" ref="BK60" si="1280">S60+AD60</f>
        <v>4908</v>
      </c>
      <c r="BL60" s="147">
        <f t="shared" ref="BL60" si="1281">T60+AE60</f>
        <v>6135</v>
      </c>
      <c r="BM60" s="147">
        <f t="shared" ref="BM60" si="1282">U60+AF60</f>
        <v>7362</v>
      </c>
      <c r="BN60" s="147">
        <f t="shared" ref="BN60" si="1283">C60+AG60</f>
        <v>1194</v>
      </c>
      <c r="BO60" s="147">
        <f t="shared" ref="BO60" si="1284">D60+AH60</f>
        <v>238.8</v>
      </c>
      <c r="BP60" s="147">
        <f t="shared" ref="BP60" si="1285">I60+AI60</f>
        <v>298.5</v>
      </c>
      <c r="BQ60" s="147">
        <f t="shared" ref="BQ60" si="1286">N60+AJ60</f>
        <v>315</v>
      </c>
      <c r="BR60" s="147">
        <f t="shared" ref="BR60" si="1287">O60+AK60</f>
        <v>720.5</v>
      </c>
      <c r="BS60" s="147">
        <f t="shared" ref="BS60" si="1288">P60+AL60</f>
        <v>1791</v>
      </c>
      <c r="BT60" s="147">
        <f t="shared" ref="BT60" si="1289">Q60+AM60</f>
        <v>2388</v>
      </c>
      <c r="BU60" s="147">
        <f t="shared" ref="BU60" si="1290">R60+AN60</f>
        <v>3582</v>
      </c>
      <c r="BV60" s="147">
        <f t="shared" ref="BV60" si="1291">S60+AO60</f>
        <v>4776</v>
      </c>
      <c r="BW60" s="147">
        <f t="shared" ref="BW60" si="1292">T60+AP60</f>
        <v>5970</v>
      </c>
      <c r="BX60" s="147">
        <f t="shared" ref="BX60" si="1293">U60+AQ60</f>
        <v>7164</v>
      </c>
      <c r="BY60" s="147">
        <f t="shared" ref="BY60" si="1294">C60+AR60</f>
        <v>1055</v>
      </c>
      <c r="BZ60" s="147">
        <f t="shared" ref="BZ60" si="1295">D60+AS60</f>
        <v>211</v>
      </c>
      <c r="CA60" s="147">
        <f t="shared" ref="CA60" si="1296">I60+AT60</f>
        <v>263.75</v>
      </c>
      <c r="CB60" s="147">
        <f t="shared" ref="CB60" si="1297">N60+AU60</f>
        <v>315</v>
      </c>
      <c r="CC60" s="147">
        <f t="shared" ref="CC60" si="1298">O60+AV60</f>
        <v>616.25</v>
      </c>
      <c r="CD60" s="147">
        <f t="shared" ref="CD60" si="1299">P60+AW60</f>
        <v>1582.5</v>
      </c>
      <c r="CE60" s="147">
        <f t="shared" ref="CE60" si="1300">Q60+AX60</f>
        <v>2110</v>
      </c>
      <c r="CF60" s="147">
        <f t="shared" ref="CF60" si="1301">R60+AY60</f>
        <v>3165</v>
      </c>
      <c r="CG60" s="147">
        <f t="shared" ref="CG60" si="1302">S60+AZ60</f>
        <v>4220</v>
      </c>
      <c r="CH60" s="147">
        <f t="shared" ref="CH60" si="1303">T60+BA60</f>
        <v>5275</v>
      </c>
      <c r="CI60" s="147">
        <f t="shared" ref="CI60" si="1304">U60+BB60</f>
        <v>6330</v>
      </c>
      <c r="CJ60" s="147">
        <f t="shared" ref="CJ60" si="1305">V60+AG60</f>
        <v>1021</v>
      </c>
      <c r="CK60" s="147">
        <f t="shared" ref="CK60" si="1306">W60+AH60</f>
        <v>204.20000000000002</v>
      </c>
      <c r="CL60" s="147">
        <f t="shared" ref="CL60" si="1307">X60+AI60</f>
        <v>255.25</v>
      </c>
      <c r="CM60" s="147">
        <f t="shared" ref="CM60" si="1308">Y60+AJ60</f>
        <v>0</v>
      </c>
      <c r="CN60" s="147">
        <f t="shared" ref="CN60" si="1309">Z60+AK60</f>
        <v>765.75</v>
      </c>
      <c r="CO60" s="147">
        <f t="shared" ref="CO60" si="1310">AA60+AL60</f>
        <v>1531.5</v>
      </c>
      <c r="CP60" s="147">
        <f t="shared" ref="CP60" si="1311">AB60+AM60</f>
        <v>2042</v>
      </c>
      <c r="CQ60" s="147">
        <f t="shared" ref="CQ60" si="1312">AC60+AN60</f>
        <v>3063</v>
      </c>
      <c r="CR60" s="147">
        <f t="shared" ref="CR60" si="1313">AD60+AO60</f>
        <v>4084</v>
      </c>
      <c r="CS60" s="147">
        <f t="shared" ref="CS60" si="1314">AE60+AP60</f>
        <v>5105</v>
      </c>
      <c r="CT60" s="147">
        <f t="shared" ref="CT60" si="1315">AF60+AQ60</f>
        <v>6126</v>
      </c>
      <c r="CU60" s="147">
        <f t="shared" ref="CU60" si="1316">V60+AR60</f>
        <v>882</v>
      </c>
      <c r="CV60" s="147">
        <f t="shared" ref="CV60" si="1317">W60+AS60</f>
        <v>176.4</v>
      </c>
      <c r="CW60" s="147">
        <f t="shared" ref="CW60" si="1318">X60+AT60</f>
        <v>220.5</v>
      </c>
      <c r="CX60" s="147">
        <f t="shared" ref="CX60" si="1319">Y60+AU60</f>
        <v>0</v>
      </c>
      <c r="CY60" s="147">
        <f t="shared" ref="CY60" si="1320">Z60+AV60</f>
        <v>661.5</v>
      </c>
      <c r="CZ60" s="147">
        <f t="shared" ref="CZ60" si="1321">AA60+AW60</f>
        <v>1323</v>
      </c>
      <c r="DA60" s="147">
        <f t="shared" ref="DA60" si="1322">AB60+AX60</f>
        <v>1764</v>
      </c>
      <c r="DB60" s="147">
        <f t="shared" ref="DB60" si="1323">AC60+AY60</f>
        <v>2646</v>
      </c>
      <c r="DC60" s="147">
        <f t="shared" ref="DC60" si="1324">AD60+AZ60</f>
        <v>3528</v>
      </c>
      <c r="DD60" s="147">
        <f t="shared" ref="DD60" si="1325">AE60+BA60</f>
        <v>4410</v>
      </c>
      <c r="DE60" s="147">
        <f t="shared" ref="DE60" si="1326">AF60+BB60</f>
        <v>5292</v>
      </c>
      <c r="DF60" s="147">
        <f t="shared" ref="DF60" si="1327">AG60+AR60</f>
        <v>849</v>
      </c>
      <c r="DG60" s="147">
        <f t="shared" ref="DG60" si="1328">AH60+AS60</f>
        <v>169.8</v>
      </c>
      <c r="DH60" s="147">
        <f t="shared" ref="DH60" si="1329">AI60+AT60</f>
        <v>212.25</v>
      </c>
      <c r="DI60" s="147">
        <f t="shared" ref="DI60" si="1330">AJ60+AU60</f>
        <v>0</v>
      </c>
      <c r="DJ60" s="147">
        <f t="shared" ref="DJ60" si="1331">AK60+AV60</f>
        <v>636.75</v>
      </c>
      <c r="DK60" s="147">
        <f t="shared" ref="DK60" si="1332">AL60+AW60</f>
        <v>1273.5</v>
      </c>
      <c r="DL60" s="147">
        <f t="shared" ref="DL60" si="1333">AM60+AX60</f>
        <v>1698</v>
      </c>
      <c r="DM60" s="147">
        <f t="shared" ref="DM60" si="1334">AN60+AY60</f>
        <v>2547</v>
      </c>
      <c r="DN60" s="147">
        <f t="shared" ref="DN60" si="1335">AO60+AZ60</f>
        <v>3396</v>
      </c>
      <c r="DO60" s="147">
        <f t="shared" ref="DO60" si="1336">AP60+BA60</f>
        <v>4245</v>
      </c>
      <c r="DP60" s="147">
        <f t="shared" ref="DP60" si="1337">AQ60+BB60</f>
        <v>5094</v>
      </c>
      <c r="DQ60" s="147">
        <f t="shared" ref="DQ60" si="1338">C60+AG60+AR60</f>
        <v>1549</v>
      </c>
      <c r="DR60" s="147">
        <f t="shared" ref="DR60" si="1339">D60+AH60+AS60</f>
        <v>309.8</v>
      </c>
      <c r="DS60" s="147">
        <f t="shared" ref="DS60" si="1340">I60+AI60+AT60</f>
        <v>387.25</v>
      </c>
      <c r="DT60" s="147">
        <f t="shared" ref="DT60" si="1341">N60+AJ60+AU60</f>
        <v>315</v>
      </c>
      <c r="DU60" s="147">
        <f t="shared" ref="DU60" si="1342">O60+AK60+AV60</f>
        <v>986.75</v>
      </c>
      <c r="DV60" s="147">
        <f t="shared" ref="DV60" si="1343">P60+AL60+AW60</f>
        <v>2323.5</v>
      </c>
      <c r="DW60" s="147">
        <f t="shared" ref="DW60" si="1344">Q60+AM60+AX60</f>
        <v>3098</v>
      </c>
      <c r="DX60" s="147">
        <f t="shared" ref="DX60" si="1345">R60+AN60+AY60</f>
        <v>4647</v>
      </c>
      <c r="DY60" s="147">
        <f t="shared" ref="DY60" si="1346">S60+AO60+AZ60</f>
        <v>6196</v>
      </c>
      <c r="DZ60" s="147">
        <f t="shared" ref="DZ60" si="1347">T60+AP60+BA60</f>
        <v>7745</v>
      </c>
      <c r="EA60" s="147">
        <f t="shared" ref="EA60" si="1348">U60+AQ60+BB60</f>
        <v>9294</v>
      </c>
      <c r="EB60" s="147">
        <f t="shared" ref="EB60" si="1349">C60+V60+AG60</f>
        <v>1721</v>
      </c>
      <c r="EC60" s="147">
        <f t="shared" ref="EC60" si="1350">D60+W60+AH60</f>
        <v>344.20000000000005</v>
      </c>
      <c r="ED60" s="147">
        <f t="shared" ref="ED60" si="1351">I60+X60+AI60</f>
        <v>430.25</v>
      </c>
      <c r="EE60" s="147">
        <f t="shared" ref="EE60" si="1352">N60+Y60+AJ60</f>
        <v>315</v>
      </c>
      <c r="EF60" s="147">
        <f t="shared" ref="EF60" si="1353">O60+Z60+AK60</f>
        <v>1115.75</v>
      </c>
      <c r="EG60" s="147">
        <f t="shared" ref="EG60" si="1354">P60+AA60+AL60</f>
        <v>2581.5</v>
      </c>
      <c r="EH60" s="147">
        <f t="shared" ref="EH60" si="1355">Q60+AB60+AM60</f>
        <v>3442</v>
      </c>
      <c r="EI60" s="147">
        <f t="shared" ref="EI60" si="1356">R60+AC60+AN60</f>
        <v>5163</v>
      </c>
      <c r="EJ60" s="147">
        <f t="shared" ref="EJ60" si="1357">S60+AD60+AO60</f>
        <v>6884</v>
      </c>
      <c r="EK60" s="147">
        <f t="shared" ref="EK60" si="1358">T60+AE60+AP60</f>
        <v>8605</v>
      </c>
      <c r="EL60" s="147">
        <f t="shared" ref="EL60" si="1359">U60+AF60+AQ60</f>
        <v>10326</v>
      </c>
      <c r="EM60" s="147">
        <f t="shared" ref="EM60" si="1360">C60+V60+AR60</f>
        <v>1582</v>
      </c>
      <c r="EN60" s="147">
        <f t="shared" ref="EN60" si="1361">D60+W60+AS60</f>
        <v>316.39999999999998</v>
      </c>
      <c r="EO60" s="147">
        <f t="shared" ref="EO60" si="1362">I60+X60+AT60</f>
        <v>395.5</v>
      </c>
      <c r="EP60" s="147">
        <f t="shared" ref="EP60" si="1363">N60+Y60+AU60</f>
        <v>315</v>
      </c>
      <c r="EQ60" s="147">
        <f t="shared" ref="EQ60" si="1364">O60+Z60+AV60</f>
        <v>1011.5</v>
      </c>
      <c r="ER60" s="147">
        <f t="shared" ref="ER60" si="1365">P60+AA60+AW60</f>
        <v>2373</v>
      </c>
      <c r="ES60" s="147">
        <f t="shared" ref="ES60" si="1366">Q60+AB60+AX60</f>
        <v>3164</v>
      </c>
      <c r="ET60" s="147">
        <f t="shared" ref="ET60" si="1367">R60+AC60+AY60</f>
        <v>4746</v>
      </c>
      <c r="EU60" s="147">
        <f t="shared" ref="EU60" si="1368">S60+AD60+AZ60</f>
        <v>6328</v>
      </c>
      <c r="EV60" s="147">
        <f t="shared" ref="EV60" si="1369">T60+AE60+BA60</f>
        <v>7910</v>
      </c>
      <c r="EW60" s="147">
        <f t="shared" ref="EW60" si="1370">U60+AF60+BB60</f>
        <v>9492</v>
      </c>
      <c r="EX60" s="147">
        <f t="shared" ref="EX60" si="1371">V60+AG60+AR60</f>
        <v>1376</v>
      </c>
      <c r="EY60" s="147">
        <f t="shared" ref="EY60" si="1372">W60+AH60+AS60</f>
        <v>275.20000000000005</v>
      </c>
      <c r="EZ60" s="147">
        <f t="shared" ref="EZ60" si="1373">X60+AI60+AT60</f>
        <v>344</v>
      </c>
      <c r="FA60" s="147">
        <f t="shared" ref="FA60" si="1374">Y60+AJ60+AU60</f>
        <v>0</v>
      </c>
      <c r="FB60" s="147">
        <f t="shared" ref="FB60" si="1375">Z60+AK60+AV60</f>
        <v>1032</v>
      </c>
      <c r="FC60" s="147">
        <f t="shared" ref="FC60" si="1376">AA60+AL60+AW60</f>
        <v>2064</v>
      </c>
      <c r="FD60" s="147">
        <f t="shared" ref="FD60" si="1377">AB60+AM60+AX60</f>
        <v>2752</v>
      </c>
      <c r="FE60" s="147">
        <f t="shared" ref="FE60" si="1378">AC60+AN60+AY60</f>
        <v>4128</v>
      </c>
      <c r="FF60" s="147">
        <f t="shared" ref="FF60" si="1379">AD60+AO60+AZ60</f>
        <v>5504</v>
      </c>
      <c r="FG60" s="147">
        <f t="shared" ref="FG60" si="1380">AE60+AP60+BA60</f>
        <v>6880</v>
      </c>
      <c r="FH60" s="147">
        <f t="shared" ref="FH60" si="1381">AF60+AQ60+BB60</f>
        <v>8256</v>
      </c>
      <c r="FI60" s="147">
        <f t="shared" ref="FI60" si="1382">C60+V60+AG60+AR60</f>
        <v>2076</v>
      </c>
      <c r="FJ60" s="147">
        <f t="shared" ref="FJ60" si="1383">D60+W60+AH60+AS60</f>
        <v>415.20000000000005</v>
      </c>
      <c r="FK60" s="147">
        <f t="shared" ref="FK60" si="1384">I60+X60+AI60+AT60</f>
        <v>519</v>
      </c>
      <c r="FL60" s="147">
        <f t="shared" ref="FL60" si="1385">N60+Y60+AJ60+AU60</f>
        <v>315</v>
      </c>
      <c r="FM60" s="147">
        <f t="shared" ref="FM60" si="1386">O60+Z60+AK60+AV60</f>
        <v>1382</v>
      </c>
      <c r="FN60" s="147">
        <f t="shared" ref="FN60" si="1387">P60+AA60+AL60+AW60</f>
        <v>3114</v>
      </c>
      <c r="FO60" s="147">
        <f t="shared" ref="FO60" si="1388">Q60+AB60+AM60+AX60</f>
        <v>4152</v>
      </c>
      <c r="FP60" s="147">
        <f t="shared" ref="FP60" si="1389">R60+AC60+AN60+AY60</f>
        <v>6228</v>
      </c>
      <c r="FQ60" s="147">
        <f t="shared" ref="FQ60" si="1390">S60+AD60+AO60+AZ60</f>
        <v>8304</v>
      </c>
      <c r="FR60" s="147">
        <f t="shared" ref="FR60" si="1391">T60+AE60+AP60+BA60</f>
        <v>10380</v>
      </c>
      <c r="FS60" s="147">
        <f t="shared" ref="FS60" si="1392">U60+AF60+AQ60+BB60</f>
        <v>12456</v>
      </c>
      <c r="FT60" s="122">
        <f t="shared" si="647"/>
        <v>8</v>
      </c>
      <c r="FU60" s="122" t="str">
        <f t="shared" si="648"/>
        <v/>
      </c>
      <c r="FV60" s="122" t="str">
        <f t="shared" si="649"/>
        <v/>
      </c>
      <c r="FW60" s="122" t="str">
        <f t="shared" si="650"/>
        <v/>
      </c>
      <c r="FX60" s="122" t="str">
        <f t="shared" ref="FX60" si="1393">IF(ISERROR(FT60+FU60),"",FT60+FU60)</f>
        <v/>
      </c>
      <c r="FY60" s="122" t="str">
        <f t="shared" ref="FY60" si="1394">IF(ISERROR(FT60+FV60),"",FT60+FV60)</f>
        <v/>
      </c>
      <c r="FZ60" s="122" t="str">
        <f t="shared" ref="FZ60" si="1395">IF(ISERROR(FT60+FW60),"",FT60+FW60)</f>
        <v/>
      </c>
      <c r="GA60" s="122" t="str">
        <f t="shared" ref="GA60" si="1396">IF(ISERROR(FU60+FV60),"",FU60+FV60)</f>
        <v/>
      </c>
      <c r="GB60" s="122" t="str">
        <f t="shared" ref="GB60" si="1397">IF(ISERROR(FU60+FW60),"",FU60+FW60)</f>
        <v/>
      </c>
      <c r="GC60" s="122" t="str">
        <f t="shared" ref="GC60" si="1398">IF(ISERROR(FV60+FW60),"",FV60+FW60)</f>
        <v/>
      </c>
      <c r="GD60" s="122" t="str">
        <f t="shared" ref="GD60" si="1399">IF(ISERROR(FT60+FV60+FW60),"",FT60+FV60+FW60)</f>
        <v/>
      </c>
      <c r="GE60" s="122" t="str">
        <f t="shared" ref="GE60" si="1400">IF(ISERROR(FT60+FV60+FU60),"",FT60+FV60+FU60)</f>
        <v/>
      </c>
      <c r="GF60" s="122" t="str">
        <f t="shared" ref="GF60" si="1401">IF(ISERROR(FT60+FU60+FW60),"",FT60+FU60+FW60)</f>
        <v/>
      </c>
      <c r="GG60" s="122" t="str">
        <f t="shared" ref="GG60" si="1402">IF(ISERROR(FV60+FW60+FU60),"",FV60+FW60+FU60)</f>
        <v/>
      </c>
      <c r="GH60" s="122">
        <f t="shared" ref="GH60" si="1403">SUM(FT60:FW60)</f>
        <v>8</v>
      </c>
      <c r="GI60" s="124">
        <f t="shared" si="651"/>
        <v>150795.16690000001</v>
      </c>
      <c r="GJ60" s="124" t="str">
        <f t="shared" si="652"/>
        <v/>
      </c>
      <c r="GK60" s="124" t="str">
        <f t="shared" si="653"/>
        <v/>
      </c>
      <c r="GL60" s="124" t="str">
        <f t="shared" si="654"/>
        <v/>
      </c>
      <c r="GM60" s="125" t="str">
        <f t="shared" ref="GM60" si="1404">IF(ISERROR(GI60+GJ60),"",GI60+GJ60)</f>
        <v/>
      </c>
      <c r="GN60" s="125" t="str">
        <f t="shared" ref="GN60" si="1405">IF(ISERROR(GI60+GK60),"",GI60+GK60)</f>
        <v/>
      </c>
      <c r="GO60" s="125" t="str">
        <f t="shared" ref="GO60" si="1406">IF(ISERROR(GI60+GL60),"",GI60+GL60)</f>
        <v/>
      </c>
      <c r="GP60" s="125" t="str">
        <f t="shared" ref="GP60" si="1407">IF(ISERROR(GJ60+GK60),"",GJ60+GK60)</f>
        <v/>
      </c>
      <c r="GQ60" s="125" t="str">
        <f t="shared" ref="GQ60" si="1408">IF(ISERROR(GJ60+GL60),"",GJ60+GL60)</f>
        <v/>
      </c>
      <c r="GR60" s="125" t="str">
        <f t="shared" ref="GR60" si="1409">IF(ISERROR(GK60+GL60),"",GK60+GL60)</f>
        <v/>
      </c>
      <c r="GS60" s="125" t="str">
        <f t="shared" ref="GS60" si="1410">IF(ISERROR(GI60+GK60+GL60),"",GI60+GK60+GL60)</f>
        <v/>
      </c>
      <c r="GT60" s="125" t="str">
        <f t="shared" ref="GT60" si="1411">IF(ISERROR(GI60+GK60+GJ60),"",GI60+GK60+GJ60)</f>
        <v/>
      </c>
      <c r="GU60" s="125" t="str">
        <f t="shared" ref="GU60" si="1412">IF(ISERROR(GI60+GJ60+GL60),"",GI60+GJ60+GL60)</f>
        <v/>
      </c>
      <c r="GV60" s="125" t="str">
        <f t="shared" ref="GV60" si="1413">IF(ISERROR(GK60+GL60+GJ60),"",GK60+GL60+GJ60)</f>
        <v/>
      </c>
      <c r="GW60" s="125">
        <f t="shared" ref="GW60" si="1414">SUM(GI60:GL60)</f>
        <v>150795.16690000001</v>
      </c>
      <c r="GX60" s="145">
        <v>1</v>
      </c>
      <c r="GY60" s="145"/>
      <c r="GZ60" s="145"/>
      <c r="HA60" s="145"/>
      <c r="HB60" s="145"/>
      <c r="HC60" s="145"/>
      <c r="HD60" s="145"/>
      <c r="HF60" s="37"/>
      <c r="HG60" s="37"/>
      <c r="HH60" s="37"/>
      <c r="HI60" s="37"/>
    </row>
    <row r="61" spans="1:217" x14ac:dyDescent="0.2">
      <c r="A61" s="298" t="s">
        <v>397</v>
      </c>
      <c r="B61" s="288" t="s">
        <v>422</v>
      </c>
      <c r="C61" s="299">
        <v>2622</v>
      </c>
      <c r="D61" s="167">
        <f t="shared" si="133"/>
        <v>524.4</v>
      </c>
      <c r="E61" s="167">
        <f t="shared" si="134"/>
        <v>655.5</v>
      </c>
      <c r="F61" s="167">
        <f t="shared" si="135"/>
        <v>983.25</v>
      </c>
      <c r="G61" s="167">
        <f t="shared" si="136"/>
        <v>524.4</v>
      </c>
      <c r="H61" s="167">
        <f t="shared" si="137"/>
        <v>655.5</v>
      </c>
      <c r="I61" s="167">
        <f t="shared" si="138"/>
        <v>655.5</v>
      </c>
      <c r="J61" s="167">
        <f t="shared" si="139"/>
        <v>655.5</v>
      </c>
      <c r="K61" s="167">
        <f t="shared" si="140"/>
        <v>983.25</v>
      </c>
      <c r="L61" s="167">
        <f t="shared" si="141"/>
        <v>524.4</v>
      </c>
      <c r="M61" s="167">
        <f t="shared" si="142"/>
        <v>655.5</v>
      </c>
      <c r="N61" s="147">
        <f t="shared" si="143"/>
        <v>1179.9000000000001</v>
      </c>
      <c r="O61" s="94">
        <f>C61*0.75</f>
        <v>1966.5</v>
      </c>
      <c r="P61" s="94">
        <f t="shared" si="145"/>
        <v>3933</v>
      </c>
      <c r="Q61" s="94">
        <f t="shared" si="146"/>
        <v>5244</v>
      </c>
      <c r="R61" s="94">
        <f t="shared" si="147"/>
        <v>7866</v>
      </c>
      <c r="S61" s="94">
        <f t="shared" si="148"/>
        <v>10488</v>
      </c>
      <c r="T61" s="94">
        <f t="shared" si="149"/>
        <v>13110</v>
      </c>
      <c r="U61" s="94">
        <f t="shared" si="150"/>
        <v>15732</v>
      </c>
      <c r="V61" s="201">
        <v>389</v>
      </c>
      <c r="W61" s="201">
        <v>77.800000000000011</v>
      </c>
      <c r="X61" s="201">
        <v>97.25</v>
      </c>
      <c r="Y61" s="201"/>
      <c r="Z61" s="202">
        <v>194.5</v>
      </c>
      <c r="AA61" s="202">
        <v>583.5</v>
      </c>
      <c r="AB61" s="202">
        <v>778</v>
      </c>
      <c r="AC61" s="202">
        <v>1167</v>
      </c>
      <c r="AD61" s="202">
        <v>1556</v>
      </c>
      <c r="AE61" s="202">
        <v>1945</v>
      </c>
      <c r="AF61" s="202">
        <v>2334</v>
      </c>
      <c r="AG61" s="201">
        <v>347</v>
      </c>
      <c r="AH61" s="201">
        <v>69.400000000000006</v>
      </c>
      <c r="AI61" s="201">
        <v>86.75</v>
      </c>
      <c r="AJ61" s="201"/>
      <c r="AK61" s="202">
        <v>173.5</v>
      </c>
      <c r="AL61" s="202">
        <v>520.5</v>
      </c>
      <c r="AM61" s="202">
        <v>694</v>
      </c>
      <c r="AN61" s="202">
        <v>1041</v>
      </c>
      <c r="AO61" s="202">
        <v>1388</v>
      </c>
      <c r="AP61" s="202">
        <v>1735</v>
      </c>
      <c r="AQ61" s="202">
        <v>2082</v>
      </c>
      <c r="AR61" s="201">
        <v>267</v>
      </c>
      <c r="AS61" s="201">
        <v>53.400000000000006</v>
      </c>
      <c r="AT61" s="201">
        <v>66.75</v>
      </c>
      <c r="AU61" s="201"/>
      <c r="AV61" s="202">
        <v>133.5</v>
      </c>
      <c r="AW61" s="202">
        <v>400.5</v>
      </c>
      <c r="AX61" s="202">
        <v>534</v>
      </c>
      <c r="AY61" s="202">
        <v>801</v>
      </c>
      <c r="AZ61" s="202">
        <v>1068</v>
      </c>
      <c r="BA61" s="202">
        <v>1335</v>
      </c>
      <c r="BB61" s="202">
        <v>1602</v>
      </c>
      <c r="BC61" s="147">
        <f t="shared" ref="BC61" si="1415">C61+V61</f>
        <v>3011</v>
      </c>
      <c r="BD61" s="147">
        <f t="shared" ref="BD61" si="1416">D61+W61</f>
        <v>602.20000000000005</v>
      </c>
      <c r="BE61" s="147">
        <f t="shared" ref="BE61" si="1417">I61+X61</f>
        <v>752.75</v>
      </c>
      <c r="BF61" s="147">
        <f t="shared" ref="BF61" si="1418">N61+Y61</f>
        <v>1179.9000000000001</v>
      </c>
      <c r="BG61" s="147">
        <f t="shared" ref="BG61" si="1419">O61+Z61</f>
        <v>2161</v>
      </c>
      <c r="BH61" s="147">
        <f t="shared" ref="BH61" si="1420">P61+AA61</f>
        <v>4516.5</v>
      </c>
      <c r="BI61" s="147">
        <f t="shared" ref="BI61" si="1421">Q61+AB61</f>
        <v>6022</v>
      </c>
      <c r="BJ61" s="147">
        <f t="shared" ref="BJ61" si="1422">R61+AC61</f>
        <v>9033</v>
      </c>
      <c r="BK61" s="147">
        <f t="shared" ref="BK61" si="1423">S61+AD61</f>
        <v>12044</v>
      </c>
      <c r="BL61" s="147">
        <f t="shared" ref="BL61" si="1424">T61+AE61</f>
        <v>15055</v>
      </c>
      <c r="BM61" s="147">
        <f t="shared" ref="BM61" si="1425">U61+AF61</f>
        <v>18066</v>
      </c>
      <c r="BN61" s="147">
        <f t="shared" ref="BN61" si="1426">C61+AG61</f>
        <v>2969</v>
      </c>
      <c r="BO61" s="147">
        <f t="shared" ref="BO61" si="1427">D61+AH61</f>
        <v>593.79999999999995</v>
      </c>
      <c r="BP61" s="147">
        <f t="shared" ref="BP61" si="1428">I61+AI61</f>
        <v>742.25</v>
      </c>
      <c r="BQ61" s="147">
        <f t="shared" ref="BQ61" si="1429">N61+AJ61</f>
        <v>1179.9000000000001</v>
      </c>
      <c r="BR61" s="147">
        <f t="shared" ref="BR61" si="1430">O61+AK61</f>
        <v>2140</v>
      </c>
      <c r="BS61" s="147">
        <f t="shared" ref="BS61" si="1431">P61+AL61</f>
        <v>4453.5</v>
      </c>
      <c r="BT61" s="147">
        <f t="shared" ref="BT61" si="1432">Q61+AM61</f>
        <v>5938</v>
      </c>
      <c r="BU61" s="147">
        <f t="shared" ref="BU61" si="1433">R61+AN61</f>
        <v>8907</v>
      </c>
      <c r="BV61" s="147">
        <f t="shared" ref="BV61" si="1434">S61+AO61</f>
        <v>11876</v>
      </c>
      <c r="BW61" s="147">
        <f t="shared" ref="BW61" si="1435">T61+AP61</f>
        <v>14845</v>
      </c>
      <c r="BX61" s="147">
        <f t="shared" ref="BX61" si="1436">U61+AQ61</f>
        <v>17814</v>
      </c>
      <c r="BY61" s="147">
        <f t="shared" ref="BY61" si="1437">C61+AR61</f>
        <v>2889</v>
      </c>
      <c r="BZ61" s="147">
        <f t="shared" ref="BZ61" si="1438">D61+AS61</f>
        <v>577.79999999999995</v>
      </c>
      <c r="CA61" s="147">
        <f t="shared" ref="CA61" si="1439">I61+AT61</f>
        <v>722.25</v>
      </c>
      <c r="CB61" s="147">
        <f t="shared" ref="CB61" si="1440">N61+AU61</f>
        <v>1179.9000000000001</v>
      </c>
      <c r="CC61" s="147">
        <f t="shared" ref="CC61" si="1441">O61+AV61</f>
        <v>2100</v>
      </c>
      <c r="CD61" s="147">
        <f t="shared" ref="CD61" si="1442">P61+AW61</f>
        <v>4333.5</v>
      </c>
      <c r="CE61" s="147">
        <f t="shared" ref="CE61" si="1443">Q61+AX61</f>
        <v>5778</v>
      </c>
      <c r="CF61" s="147">
        <f t="shared" ref="CF61" si="1444">R61+AY61</f>
        <v>8667</v>
      </c>
      <c r="CG61" s="147">
        <f t="shared" ref="CG61" si="1445">S61+AZ61</f>
        <v>11556</v>
      </c>
      <c r="CH61" s="147">
        <f t="shared" ref="CH61" si="1446">T61+BA61</f>
        <v>14445</v>
      </c>
      <c r="CI61" s="147">
        <f t="shared" ref="CI61" si="1447">U61+BB61</f>
        <v>17334</v>
      </c>
      <c r="CJ61" s="147">
        <f t="shared" ref="CJ61" si="1448">V61+AG61</f>
        <v>736</v>
      </c>
      <c r="CK61" s="147">
        <f t="shared" ref="CK61" si="1449">W61+AH61</f>
        <v>147.20000000000002</v>
      </c>
      <c r="CL61" s="147">
        <f t="shared" ref="CL61" si="1450">X61+AI61</f>
        <v>184</v>
      </c>
      <c r="CM61" s="147">
        <f t="shared" ref="CM61" si="1451">Y61+AJ61</f>
        <v>0</v>
      </c>
      <c r="CN61" s="147">
        <f t="shared" ref="CN61" si="1452">Z61+AK61</f>
        <v>368</v>
      </c>
      <c r="CO61" s="147">
        <f t="shared" ref="CO61" si="1453">AA61+AL61</f>
        <v>1104</v>
      </c>
      <c r="CP61" s="147">
        <f t="shared" ref="CP61" si="1454">AB61+AM61</f>
        <v>1472</v>
      </c>
      <c r="CQ61" s="147">
        <f t="shared" ref="CQ61" si="1455">AC61+AN61</f>
        <v>2208</v>
      </c>
      <c r="CR61" s="147">
        <f t="shared" ref="CR61" si="1456">AD61+AO61</f>
        <v>2944</v>
      </c>
      <c r="CS61" s="147">
        <f t="shared" ref="CS61" si="1457">AE61+AP61</f>
        <v>3680</v>
      </c>
      <c r="CT61" s="147">
        <f t="shared" ref="CT61" si="1458">AF61+AQ61</f>
        <v>4416</v>
      </c>
      <c r="CU61" s="147">
        <f t="shared" ref="CU61" si="1459">V61+AR61</f>
        <v>656</v>
      </c>
      <c r="CV61" s="147">
        <f t="shared" ref="CV61" si="1460">W61+AS61</f>
        <v>131.20000000000002</v>
      </c>
      <c r="CW61" s="147">
        <f t="shared" ref="CW61" si="1461">X61+AT61</f>
        <v>164</v>
      </c>
      <c r="CX61" s="147">
        <f t="shared" ref="CX61" si="1462">Y61+AU61</f>
        <v>0</v>
      </c>
      <c r="CY61" s="147">
        <f t="shared" ref="CY61" si="1463">Z61+AV61</f>
        <v>328</v>
      </c>
      <c r="CZ61" s="147">
        <f t="shared" ref="CZ61" si="1464">AA61+AW61</f>
        <v>984</v>
      </c>
      <c r="DA61" s="147">
        <f t="shared" ref="DA61" si="1465">AB61+AX61</f>
        <v>1312</v>
      </c>
      <c r="DB61" s="147">
        <f t="shared" ref="DB61" si="1466">AC61+AY61</f>
        <v>1968</v>
      </c>
      <c r="DC61" s="147">
        <f t="shared" ref="DC61" si="1467">AD61+AZ61</f>
        <v>2624</v>
      </c>
      <c r="DD61" s="147">
        <f t="shared" ref="DD61" si="1468">AE61+BA61</f>
        <v>3280</v>
      </c>
      <c r="DE61" s="147">
        <f t="shared" ref="DE61" si="1469">AF61+BB61</f>
        <v>3936</v>
      </c>
      <c r="DF61" s="147">
        <f t="shared" ref="DF61" si="1470">AG61+AR61</f>
        <v>614</v>
      </c>
      <c r="DG61" s="147">
        <f t="shared" ref="DG61" si="1471">AH61+AS61</f>
        <v>122.80000000000001</v>
      </c>
      <c r="DH61" s="147">
        <f t="shared" ref="DH61" si="1472">AI61+AT61</f>
        <v>153.5</v>
      </c>
      <c r="DI61" s="147">
        <f t="shared" ref="DI61" si="1473">AJ61+AU61</f>
        <v>0</v>
      </c>
      <c r="DJ61" s="147">
        <f t="shared" ref="DJ61" si="1474">AK61+AV61</f>
        <v>307</v>
      </c>
      <c r="DK61" s="147">
        <f t="shared" ref="DK61" si="1475">AL61+AW61</f>
        <v>921</v>
      </c>
      <c r="DL61" s="147">
        <f t="shared" ref="DL61" si="1476">AM61+AX61</f>
        <v>1228</v>
      </c>
      <c r="DM61" s="147">
        <f t="shared" ref="DM61" si="1477">AN61+AY61</f>
        <v>1842</v>
      </c>
      <c r="DN61" s="147">
        <f t="shared" ref="DN61" si="1478">AO61+AZ61</f>
        <v>2456</v>
      </c>
      <c r="DO61" s="147">
        <f t="shared" ref="DO61" si="1479">AP61+BA61</f>
        <v>3070</v>
      </c>
      <c r="DP61" s="147">
        <f t="shared" ref="DP61" si="1480">AQ61+BB61</f>
        <v>3684</v>
      </c>
      <c r="DQ61" s="147">
        <f t="shared" ref="DQ61" si="1481">C61+AG61+AR61</f>
        <v>3236</v>
      </c>
      <c r="DR61" s="147">
        <f t="shared" ref="DR61" si="1482">D61+AH61+AS61</f>
        <v>647.19999999999993</v>
      </c>
      <c r="DS61" s="147">
        <f t="shared" ref="DS61" si="1483">I61+AI61+AT61</f>
        <v>809</v>
      </c>
      <c r="DT61" s="147">
        <f t="shared" ref="DT61" si="1484">N61+AJ61+AU61</f>
        <v>1179.9000000000001</v>
      </c>
      <c r="DU61" s="147">
        <f t="shared" ref="DU61" si="1485">O61+AK61+AV61</f>
        <v>2273.5</v>
      </c>
      <c r="DV61" s="147">
        <f t="shared" ref="DV61" si="1486">P61+AL61+AW61</f>
        <v>4854</v>
      </c>
      <c r="DW61" s="147">
        <f t="shared" ref="DW61" si="1487">Q61+AM61+AX61</f>
        <v>6472</v>
      </c>
      <c r="DX61" s="147">
        <f t="shared" ref="DX61" si="1488">R61+AN61+AY61</f>
        <v>9708</v>
      </c>
      <c r="DY61" s="147">
        <f t="shared" ref="DY61" si="1489">S61+AO61+AZ61</f>
        <v>12944</v>
      </c>
      <c r="DZ61" s="147">
        <f t="shared" ref="DZ61" si="1490">T61+AP61+BA61</f>
        <v>16180</v>
      </c>
      <c r="EA61" s="147">
        <f t="shared" ref="EA61" si="1491">U61+AQ61+BB61</f>
        <v>19416</v>
      </c>
      <c r="EB61" s="147">
        <f t="shared" ref="EB61" si="1492">C61+V61+AG61</f>
        <v>3358</v>
      </c>
      <c r="EC61" s="147">
        <f t="shared" ref="EC61" si="1493">D61+W61+AH61</f>
        <v>671.6</v>
      </c>
      <c r="ED61" s="147">
        <f t="shared" ref="ED61" si="1494">I61+X61+AI61</f>
        <v>839.5</v>
      </c>
      <c r="EE61" s="147">
        <f t="shared" ref="EE61" si="1495">N61+Y61+AJ61</f>
        <v>1179.9000000000001</v>
      </c>
      <c r="EF61" s="147">
        <f t="shared" ref="EF61" si="1496">O61+Z61+AK61</f>
        <v>2334.5</v>
      </c>
      <c r="EG61" s="147">
        <f t="shared" ref="EG61" si="1497">P61+AA61+AL61</f>
        <v>5037</v>
      </c>
      <c r="EH61" s="147">
        <f t="shared" ref="EH61" si="1498">Q61+AB61+AM61</f>
        <v>6716</v>
      </c>
      <c r="EI61" s="147">
        <f t="shared" ref="EI61" si="1499">R61+AC61+AN61</f>
        <v>10074</v>
      </c>
      <c r="EJ61" s="147">
        <f t="shared" ref="EJ61" si="1500">S61+AD61+AO61</f>
        <v>13432</v>
      </c>
      <c r="EK61" s="147">
        <f t="shared" ref="EK61" si="1501">T61+AE61+AP61</f>
        <v>16790</v>
      </c>
      <c r="EL61" s="147">
        <f t="shared" ref="EL61" si="1502">U61+AF61+AQ61</f>
        <v>20148</v>
      </c>
      <c r="EM61" s="147">
        <f t="shared" ref="EM61" si="1503">C61+V61+AR61</f>
        <v>3278</v>
      </c>
      <c r="EN61" s="147">
        <f t="shared" ref="EN61" si="1504">D61+W61+AS61</f>
        <v>655.6</v>
      </c>
      <c r="EO61" s="147">
        <f t="shared" ref="EO61" si="1505">I61+X61+AT61</f>
        <v>819.5</v>
      </c>
      <c r="EP61" s="147">
        <f t="shared" ref="EP61" si="1506">N61+Y61+AU61</f>
        <v>1179.9000000000001</v>
      </c>
      <c r="EQ61" s="147">
        <f t="shared" ref="EQ61" si="1507">O61+Z61+AV61</f>
        <v>2294.5</v>
      </c>
      <c r="ER61" s="147">
        <f t="shared" ref="ER61" si="1508">P61+AA61+AW61</f>
        <v>4917</v>
      </c>
      <c r="ES61" s="147">
        <f t="shared" ref="ES61" si="1509">Q61+AB61+AX61</f>
        <v>6556</v>
      </c>
      <c r="ET61" s="147">
        <f t="shared" ref="ET61" si="1510">R61+AC61+AY61</f>
        <v>9834</v>
      </c>
      <c r="EU61" s="147">
        <f t="shared" ref="EU61" si="1511">S61+AD61+AZ61</f>
        <v>13112</v>
      </c>
      <c r="EV61" s="147">
        <f t="shared" ref="EV61" si="1512">T61+AE61+BA61</f>
        <v>16390</v>
      </c>
      <c r="EW61" s="147">
        <f t="shared" ref="EW61" si="1513">U61+AF61+BB61</f>
        <v>19668</v>
      </c>
      <c r="EX61" s="147">
        <f t="shared" ref="EX61" si="1514">V61+AG61+AR61</f>
        <v>1003</v>
      </c>
      <c r="EY61" s="147">
        <f t="shared" ref="EY61" si="1515">W61+AH61+AS61</f>
        <v>200.60000000000002</v>
      </c>
      <c r="EZ61" s="147">
        <f t="shared" ref="EZ61" si="1516">X61+AI61+AT61</f>
        <v>250.75</v>
      </c>
      <c r="FA61" s="147">
        <f t="shared" ref="FA61" si="1517">Y61+AJ61+AU61</f>
        <v>0</v>
      </c>
      <c r="FB61" s="147">
        <f t="shared" ref="FB61" si="1518">Z61+AK61+AV61</f>
        <v>501.5</v>
      </c>
      <c r="FC61" s="147">
        <f t="shared" ref="FC61" si="1519">AA61+AL61+AW61</f>
        <v>1504.5</v>
      </c>
      <c r="FD61" s="147">
        <f t="shared" ref="FD61" si="1520">AB61+AM61+AX61</f>
        <v>2006</v>
      </c>
      <c r="FE61" s="147">
        <f t="shared" ref="FE61" si="1521">AC61+AN61+AY61</f>
        <v>3009</v>
      </c>
      <c r="FF61" s="147">
        <f t="shared" ref="FF61" si="1522">AD61+AO61+AZ61</f>
        <v>4012</v>
      </c>
      <c r="FG61" s="147">
        <f t="shared" ref="FG61" si="1523">AE61+AP61+BA61</f>
        <v>5015</v>
      </c>
      <c r="FH61" s="147">
        <f t="shared" ref="FH61" si="1524">AF61+AQ61+BB61</f>
        <v>6018</v>
      </c>
      <c r="FI61" s="147">
        <f t="shared" ref="FI61" si="1525">C61+V61+AG61+AR61</f>
        <v>3625</v>
      </c>
      <c r="FJ61" s="147">
        <f t="shared" ref="FJ61" si="1526">D61+W61+AH61+AS61</f>
        <v>725</v>
      </c>
      <c r="FK61" s="147">
        <f t="shared" ref="FK61" si="1527">I61+X61+AI61+AT61</f>
        <v>906.25</v>
      </c>
      <c r="FL61" s="147">
        <f t="shared" ref="FL61" si="1528">N61+Y61+AJ61+AU61</f>
        <v>1179.9000000000001</v>
      </c>
      <c r="FM61" s="147">
        <f t="shared" ref="FM61" si="1529">O61+Z61+AK61+AV61</f>
        <v>2468</v>
      </c>
      <c r="FN61" s="147">
        <f t="shared" ref="FN61" si="1530">P61+AA61+AL61+AW61</f>
        <v>5437.5</v>
      </c>
      <c r="FO61" s="147">
        <f t="shared" ref="FO61" si="1531">Q61+AB61+AM61+AX61</f>
        <v>7250</v>
      </c>
      <c r="FP61" s="147">
        <f t="shared" ref="FP61" si="1532">R61+AC61+AN61+AY61</f>
        <v>10875</v>
      </c>
      <c r="FQ61" s="147">
        <f t="shared" ref="FQ61" si="1533">S61+AD61+AO61+AZ61</f>
        <v>14500</v>
      </c>
      <c r="FR61" s="147">
        <f t="shared" ref="FR61" si="1534">T61+AE61+AP61+BA61</f>
        <v>18125</v>
      </c>
      <c r="FS61" s="147">
        <f t="shared" ref="FS61" si="1535">U61+AF61+AQ61+BB61</f>
        <v>21750</v>
      </c>
      <c r="FT61" s="122">
        <f t="shared" si="647"/>
        <v>28.34</v>
      </c>
      <c r="FU61" s="122" t="str">
        <f t="shared" si="648"/>
        <v/>
      </c>
      <c r="FV61" s="122" t="str">
        <f t="shared" si="649"/>
        <v/>
      </c>
      <c r="FW61" s="122" t="str">
        <f t="shared" si="650"/>
        <v/>
      </c>
      <c r="FX61" s="122" t="str">
        <f t="shared" ref="FX61" si="1536">IF(ISERROR(FT61+FU61),"",FT61+FU61)</f>
        <v/>
      </c>
      <c r="FY61" s="122" t="str">
        <f t="shared" ref="FY61" si="1537">IF(ISERROR(FT61+FV61),"",FT61+FV61)</f>
        <v/>
      </c>
      <c r="FZ61" s="122" t="str">
        <f t="shared" ref="FZ61" si="1538">IF(ISERROR(FT61+FW61),"",FT61+FW61)</f>
        <v/>
      </c>
      <c r="GA61" s="122" t="str">
        <f t="shared" ref="GA61" si="1539">IF(ISERROR(FU61+FV61),"",FU61+FV61)</f>
        <v/>
      </c>
      <c r="GB61" s="122" t="str">
        <f t="shared" ref="GB61" si="1540">IF(ISERROR(FU61+FW61),"",FU61+FW61)</f>
        <v/>
      </c>
      <c r="GC61" s="122" t="str">
        <f t="shared" ref="GC61" si="1541">IF(ISERROR(FV61+FW61),"",FV61+FW61)</f>
        <v/>
      </c>
      <c r="GD61" s="122" t="str">
        <f t="shared" ref="GD61" si="1542">IF(ISERROR(FT61+FV61+FW61),"",FT61+FV61+FW61)</f>
        <v/>
      </c>
      <c r="GE61" s="122" t="str">
        <f t="shared" ref="GE61" si="1543">IF(ISERROR(FT61+FV61+FU61),"",FT61+FV61+FU61)</f>
        <v/>
      </c>
      <c r="GF61" s="122" t="str">
        <f t="shared" ref="GF61" si="1544">IF(ISERROR(FT61+FU61+FW61),"",FT61+FU61+FW61)</f>
        <v/>
      </c>
      <c r="GG61" s="122" t="str">
        <f t="shared" ref="GG61" si="1545">IF(ISERROR(FV61+FW61+FU61),"",FV61+FW61+FU61)</f>
        <v/>
      </c>
      <c r="GH61" s="122">
        <f t="shared" ref="GH61" si="1546">SUM(FT61:FW61)</f>
        <v>28.34</v>
      </c>
      <c r="GI61" s="124">
        <f t="shared" si="651"/>
        <v>324578.28350000002</v>
      </c>
      <c r="GJ61" s="124" t="str">
        <f t="shared" si="652"/>
        <v/>
      </c>
      <c r="GK61" s="124" t="str">
        <f t="shared" si="653"/>
        <v/>
      </c>
      <c r="GL61" s="124" t="str">
        <f t="shared" si="654"/>
        <v/>
      </c>
      <c r="GM61" s="125" t="str">
        <f t="shared" ref="GM61" si="1547">IF(ISERROR(GI61+GJ61),"",GI61+GJ61)</f>
        <v/>
      </c>
      <c r="GN61" s="125" t="str">
        <f t="shared" ref="GN61" si="1548">IF(ISERROR(GI61+GK61),"",GI61+GK61)</f>
        <v/>
      </c>
      <c r="GO61" s="125" t="str">
        <f t="shared" ref="GO61" si="1549">IF(ISERROR(GI61+GL61),"",GI61+GL61)</f>
        <v/>
      </c>
      <c r="GP61" s="125" t="str">
        <f t="shared" ref="GP61" si="1550">IF(ISERROR(GJ61+GK61),"",GJ61+GK61)</f>
        <v/>
      </c>
      <c r="GQ61" s="125" t="str">
        <f t="shared" ref="GQ61" si="1551">IF(ISERROR(GJ61+GL61),"",GJ61+GL61)</f>
        <v/>
      </c>
      <c r="GR61" s="125" t="str">
        <f t="shared" ref="GR61" si="1552">IF(ISERROR(GK61+GL61),"",GK61+GL61)</f>
        <v/>
      </c>
      <c r="GS61" s="125" t="str">
        <f t="shared" ref="GS61" si="1553">IF(ISERROR(GI61+GK61+GL61),"",GI61+GK61+GL61)</f>
        <v/>
      </c>
      <c r="GT61" s="125" t="str">
        <f t="shared" ref="GT61" si="1554">IF(ISERROR(GI61+GK61+GJ61),"",GI61+GK61+GJ61)</f>
        <v/>
      </c>
      <c r="GU61" s="125" t="str">
        <f t="shared" ref="GU61" si="1555">IF(ISERROR(GI61+GJ61+GL61),"",GI61+GJ61+GL61)</f>
        <v/>
      </c>
      <c r="GV61" s="125" t="str">
        <f t="shared" ref="GV61" si="1556">IF(ISERROR(GK61+GL61+GJ61),"",GK61+GL61+GJ61)</f>
        <v/>
      </c>
      <c r="GW61" s="125">
        <f t="shared" ref="GW61" si="1557">SUM(GI61:GL61)</f>
        <v>324578.28350000002</v>
      </c>
      <c r="GX61" s="145">
        <v>1</v>
      </c>
      <c r="GY61" s="145">
        <v>1</v>
      </c>
      <c r="GZ61" s="145">
        <v>1</v>
      </c>
      <c r="HA61" s="145">
        <v>1</v>
      </c>
      <c r="HB61" s="145">
        <v>1</v>
      </c>
      <c r="HC61" s="145">
        <v>1</v>
      </c>
      <c r="HD61" s="145">
        <v>1</v>
      </c>
      <c r="HF61" s="37"/>
      <c r="HG61" s="37"/>
      <c r="HH61" s="37"/>
      <c r="HI61" s="37"/>
    </row>
    <row r="62" spans="1:217" x14ac:dyDescent="0.2">
      <c r="A62" s="298" t="s">
        <v>479</v>
      </c>
      <c r="B62" s="288" t="s">
        <v>412</v>
      </c>
      <c r="C62" s="299">
        <v>131</v>
      </c>
      <c r="D62" s="167">
        <f t="shared" si="133"/>
        <v>26.200000000000003</v>
      </c>
      <c r="E62" s="167">
        <f t="shared" si="134"/>
        <v>32.75</v>
      </c>
      <c r="F62" s="167">
        <f t="shared" si="135"/>
        <v>49.125</v>
      </c>
      <c r="G62" s="167">
        <f t="shared" si="136"/>
        <v>26.200000000000003</v>
      </c>
      <c r="H62" s="167">
        <f t="shared" si="137"/>
        <v>32.75</v>
      </c>
      <c r="I62" s="167">
        <f t="shared" si="138"/>
        <v>32.75</v>
      </c>
      <c r="J62" s="167">
        <f t="shared" si="139"/>
        <v>32.75</v>
      </c>
      <c r="K62" s="167">
        <f t="shared" si="140"/>
        <v>49.125</v>
      </c>
      <c r="L62" s="167">
        <f t="shared" si="141"/>
        <v>26.200000000000003</v>
      </c>
      <c r="M62" s="167">
        <f t="shared" si="142"/>
        <v>32.75</v>
      </c>
      <c r="N62" s="147">
        <f t="shared" si="143"/>
        <v>58.95</v>
      </c>
      <c r="O62" s="94">
        <f t="shared" si="144"/>
        <v>65.5</v>
      </c>
      <c r="P62" s="94">
        <f t="shared" si="145"/>
        <v>196.5</v>
      </c>
      <c r="Q62" s="94">
        <f t="shared" si="146"/>
        <v>262</v>
      </c>
      <c r="R62" s="94">
        <f t="shared" si="147"/>
        <v>393</v>
      </c>
      <c r="S62" s="94">
        <f t="shared" si="148"/>
        <v>524</v>
      </c>
      <c r="T62" s="94">
        <f t="shared" si="149"/>
        <v>655</v>
      </c>
      <c r="U62" s="94">
        <f t="shared" si="150"/>
        <v>786</v>
      </c>
      <c r="V62" s="203">
        <v>534</v>
      </c>
      <c r="W62" s="201">
        <v>106.80000000000001</v>
      </c>
      <c r="X62" s="201">
        <v>133.5</v>
      </c>
      <c r="Y62" s="203"/>
      <c r="Z62" s="202">
        <v>400.5</v>
      </c>
      <c r="AA62" s="202">
        <v>801</v>
      </c>
      <c r="AB62" s="202">
        <v>1068</v>
      </c>
      <c r="AC62" s="202">
        <v>1602</v>
      </c>
      <c r="AD62" s="202">
        <v>2136</v>
      </c>
      <c r="AE62" s="202">
        <v>2670</v>
      </c>
      <c r="AF62" s="202">
        <v>3204</v>
      </c>
      <c r="AG62" s="203">
        <v>465</v>
      </c>
      <c r="AH62" s="201">
        <v>93</v>
      </c>
      <c r="AI62" s="201">
        <v>116.25</v>
      </c>
      <c r="AJ62" s="201"/>
      <c r="AK62" s="202">
        <v>348.75</v>
      </c>
      <c r="AL62" s="202">
        <v>697.5</v>
      </c>
      <c r="AM62" s="202">
        <v>930</v>
      </c>
      <c r="AN62" s="202">
        <v>1395</v>
      </c>
      <c r="AO62" s="202">
        <v>1860</v>
      </c>
      <c r="AP62" s="202">
        <v>2325</v>
      </c>
      <c r="AQ62" s="202">
        <v>2790</v>
      </c>
      <c r="AR62" s="203">
        <v>357</v>
      </c>
      <c r="AS62" s="201">
        <v>71.400000000000006</v>
      </c>
      <c r="AT62" s="201">
        <v>89.25</v>
      </c>
      <c r="AU62" s="201"/>
      <c r="AV62" s="202">
        <v>267.75</v>
      </c>
      <c r="AW62" s="202">
        <v>535.5</v>
      </c>
      <c r="AX62" s="202">
        <v>714</v>
      </c>
      <c r="AY62" s="202">
        <v>1071</v>
      </c>
      <c r="AZ62" s="202">
        <v>1428</v>
      </c>
      <c r="BA62" s="202">
        <v>1785</v>
      </c>
      <c r="BB62" s="202">
        <v>2142</v>
      </c>
      <c r="BC62" s="147">
        <f t="shared" ref="BC62" si="1558">C62+V62</f>
        <v>665</v>
      </c>
      <c r="BD62" s="147">
        <f t="shared" ref="BD62" si="1559">D62+W62</f>
        <v>133</v>
      </c>
      <c r="BE62" s="147">
        <f t="shared" ref="BE62" si="1560">I62+X62</f>
        <v>166.25</v>
      </c>
      <c r="BF62" s="147">
        <f t="shared" ref="BF62" si="1561">N62+Y62</f>
        <v>58.95</v>
      </c>
      <c r="BG62" s="147">
        <f t="shared" ref="BG62" si="1562">O62+Z62</f>
        <v>466</v>
      </c>
      <c r="BH62" s="147">
        <f t="shared" ref="BH62" si="1563">P62+AA62</f>
        <v>997.5</v>
      </c>
      <c r="BI62" s="147">
        <f t="shared" ref="BI62" si="1564">Q62+AB62</f>
        <v>1330</v>
      </c>
      <c r="BJ62" s="147">
        <f t="shared" ref="BJ62" si="1565">R62+AC62</f>
        <v>1995</v>
      </c>
      <c r="BK62" s="147">
        <f t="shared" ref="BK62" si="1566">S62+AD62</f>
        <v>2660</v>
      </c>
      <c r="BL62" s="147">
        <f t="shared" ref="BL62" si="1567">T62+AE62</f>
        <v>3325</v>
      </c>
      <c r="BM62" s="147">
        <f t="shared" ref="BM62" si="1568">U62+AF62</f>
        <v>3990</v>
      </c>
      <c r="BN62" s="147">
        <f t="shared" ref="BN62" si="1569">C62+AG62</f>
        <v>596</v>
      </c>
      <c r="BO62" s="147">
        <f t="shared" ref="BO62" si="1570">D62+AH62</f>
        <v>119.2</v>
      </c>
      <c r="BP62" s="147">
        <f t="shared" ref="BP62" si="1571">I62+AI62</f>
        <v>149</v>
      </c>
      <c r="BQ62" s="147">
        <f t="shared" ref="BQ62" si="1572">N62+AJ62</f>
        <v>58.95</v>
      </c>
      <c r="BR62" s="147">
        <f t="shared" ref="BR62" si="1573">O62+AK62</f>
        <v>414.25</v>
      </c>
      <c r="BS62" s="147">
        <f t="shared" ref="BS62" si="1574">P62+AL62</f>
        <v>894</v>
      </c>
      <c r="BT62" s="147">
        <f t="shared" ref="BT62" si="1575">Q62+AM62</f>
        <v>1192</v>
      </c>
      <c r="BU62" s="147">
        <f t="shared" ref="BU62" si="1576">R62+AN62</f>
        <v>1788</v>
      </c>
      <c r="BV62" s="147">
        <f t="shared" ref="BV62" si="1577">S62+AO62</f>
        <v>2384</v>
      </c>
      <c r="BW62" s="147">
        <f t="shared" ref="BW62" si="1578">T62+AP62</f>
        <v>2980</v>
      </c>
      <c r="BX62" s="147">
        <f t="shared" ref="BX62" si="1579">U62+AQ62</f>
        <v>3576</v>
      </c>
      <c r="BY62" s="147">
        <f t="shared" ref="BY62" si="1580">C62+AR62</f>
        <v>488</v>
      </c>
      <c r="BZ62" s="147">
        <f t="shared" ref="BZ62" si="1581">D62+AS62</f>
        <v>97.600000000000009</v>
      </c>
      <c r="CA62" s="147">
        <f t="shared" ref="CA62" si="1582">I62+AT62</f>
        <v>122</v>
      </c>
      <c r="CB62" s="147">
        <f t="shared" ref="CB62" si="1583">N62+AU62</f>
        <v>58.95</v>
      </c>
      <c r="CC62" s="147">
        <f t="shared" ref="CC62" si="1584">O62+AV62</f>
        <v>333.25</v>
      </c>
      <c r="CD62" s="147">
        <f t="shared" ref="CD62" si="1585">P62+AW62</f>
        <v>732</v>
      </c>
      <c r="CE62" s="147">
        <f t="shared" ref="CE62" si="1586">Q62+AX62</f>
        <v>976</v>
      </c>
      <c r="CF62" s="147">
        <f t="shared" ref="CF62" si="1587">R62+AY62</f>
        <v>1464</v>
      </c>
      <c r="CG62" s="147">
        <f t="shared" ref="CG62" si="1588">S62+AZ62</f>
        <v>1952</v>
      </c>
      <c r="CH62" s="147">
        <f t="shared" ref="CH62" si="1589">T62+BA62</f>
        <v>2440</v>
      </c>
      <c r="CI62" s="147">
        <f t="shared" ref="CI62" si="1590">U62+BB62</f>
        <v>2928</v>
      </c>
      <c r="CJ62" s="147">
        <f t="shared" ref="CJ62" si="1591">V62+AG62</f>
        <v>999</v>
      </c>
      <c r="CK62" s="147">
        <f t="shared" ref="CK62" si="1592">W62+AH62</f>
        <v>199.8</v>
      </c>
      <c r="CL62" s="147">
        <f t="shared" ref="CL62" si="1593">X62+AI62</f>
        <v>249.75</v>
      </c>
      <c r="CM62" s="147">
        <f t="shared" ref="CM62" si="1594">Y62+AJ62</f>
        <v>0</v>
      </c>
      <c r="CN62" s="147">
        <f t="shared" ref="CN62" si="1595">Z62+AK62</f>
        <v>749.25</v>
      </c>
      <c r="CO62" s="147">
        <f t="shared" ref="CO62" si="1596">AA62+AL62</f>
        <v>1498.5</v>
      </c>
      <c r="CP62" s="147">
        <f t="shared" ref="CP62" si="1597">AB62+AM62</f>
        <v>1998</v>
      </c>
      <c r="CQ62" s="147">
        <f t="shared" ref="CQ62" si="1598">AC62+AN62</f>
        <v>2997</v>
      </c>
      <c r="CR62" s="147">
        <f t="shared" ref="CR62" si="1599">AD62+AO62</f>
        <v>3996</v>
      </c>
      <c r="CS62" s="147">
        <f t="shared" ref="CS62" si="1600">AE62+AP62</f>
        <v>4995</v>
      </c>
      <c r="CT62" s="147">
        <f t="shared" ref="CT62" si="1601">AF62+AQ62</f>
        <v>5994</v>
      </c>
      <c r="CU62" s="147">
        <f t="shared" ref="CU62" si="1602">V62+AR62</f>
        <v>891</v>
      </c>
      <c r="CV62" s="147">
        <f t="shared" ref="CV62" si="1603">W62+AS62</f>
        <v>178.20000000000002</v>
      </c>
      <c r="CW62" s="147">
        <f t="shared" ref="CW62" si="1604">X62+AT62</f>
        <v>222.75</v>
      </c>
      <c r="CX62" s="147">
        <f t="shared" ref="CX62" si="1605">Y62+AU62</f>
        <v>0</v>
      </c>
      <c r="CY62" s="147">
        <f t="shared" ref="CY62" si="1606">Z62+AV62</f>
        <v>668.25</v>
      </c>
      <c r="CZ62" s="147">
        <f t="shared" ref="CZ62" si="1607">AA62+AW62</f>
        <v>1336.5</v>
      </c>
      <c r="DA62" s="147">
        <f t="shared" ref="DA62" si="1608">AB62+AX62</f>
        <v>1782</v>
      </c>
      <c r="DB62" s="147">
        <f t="shared" ref="DB62" si="1609">AC62+AY62</f>
        <v>2673</v>
      </c>
      <c r="DC62" s="147">
        <f t="shared" ref="DC62" si="1610">AD62+AZ62</f>
        <v>3564</v>
      </c>
      <c r="DD62" s="147">
        <f t="shared" ref="DD62" si="1611">AE62+BA62</f>
        <v>4455</v>
      </c>
      <c r="DE62" s="147">
        <f t="shared" ref="DE62" si="1612">AF62+BB62</f>
        <v>5346</v>
      </c>
      <c r="DF62" s="147">
        <f t="shared" ref="DF62" si="1613">AG62+AR62</f>
        <v>822</v>
      </c>
      <c r="DG62" s="147">
        <f t="shared" ref="DG62" si="1614">AH62+AS62</f>
        <v>164.4</v>
      </c>
      <c r="DH62" s="147">
        <f t="shared" ref="DH62" si="1615">AI62+AT62</f>
        <v>205.5</v>
      </c>
      <c r="DI62" s="147">
        <f t="shared" ref="DI62" si="1616">AJ62+AU62</f>
        <v>0</v>
      </c>
      <c r="DJ62" s="147">
        <f t="shared" ref="DJ62" si="1617">AK62+AV62</f>
        <v>616.5</v>
      </c>
      <c r="DK62" s="147">
        <f t="shared" ref="DK62" si="1618">AL62+AW62</f>
        <v>1233</v>
      </c>
      <c r="DL62" s="147">
        <f t="shared" ref="DL62" si="1619">AM62+AX62</f>
        <v>1644</v>
      </c>
      <c r="DM62" s="147">
        <f t="shared" ref="DM62" si="1620">AN62+AY62</f>
        <v>2466</v>
      </c>
      <c r="DN62" s="147">
        <f t="shared" ref="DN62" si="1621">AO62+AZ62</f>
        <v>3288</v>
      </c>
      <c r="DO62" s="147">
        <f t="shared" ref="DO62" si="1622">AP62+BA62</f>
        <v>4110</v>
      </c>
      <c r="DP62" s="147">
        <f t="shared" ref="DP62" si="1623">AQ62+BB62</f>
        <v>4932</v>
      </c>
      <c r="DQ62" s="147">
        <f t="shared" ref="DQ62" si="1624">C62+AG62+AR62</f>
        <v>953</v>
      </c>
      <c r="DR62" s="147">
        <f t="shared" ref="DR62" si="1625">D62+AH62+AS62</f>
        <v>190.60000000000002</v>
      </c>
      <c r="DS62" s="147">
        <f t="shared" ref="DS62" si="1626">I62+AI62+AT62</f>
        <v>238.25</v>
      </c>
      <c r="DT62" s="147">
        <f t="shared" ref="DT62" si="1627">N62+AJ62+AU62</f>
        <v>58.95</v>
      </c>
      <c r="DU62" s="147">
        <f t="shared" ref="DU62" si="1628">O62+AK62+AV62</f>
        <v>682</v>
      </c>
      <c r="DV62" s="147">
        <f t="shared" ref="DV62" si="1629">P62+AL62+AW62</f>
        <v>1429.5</v>
      </c>
      <c r="DW62" s="147">
        <f t="shared" ref="DW62" si="1630">Q62+AM62+AX62</f>
        <v>1906</v>
      </c>
      <c r="DX62" s="147">
        <f t="shared" ref="DX62" si="1631">R62+AN62+AY62</f>
        <v>2859</v>
      </c>
      <c r="DY62" s="147">
        <f t="shared" ref="DY62" si="1632">S62+AO62+AZ62</f>
        <v>3812</v>
      </c>
      <c r="DZ62" s="147">
        <f t="shared" ref="DZ62" si="1633">T62+AP62+BA62</f>
        <v>4765</v>
      </c>
      <c r="EA62" s="147">
        <f t="shared" ref="EA62" si="1634">U62+AQ62+BB62</f>
        <v>5718</v>
      </c>
      <c r="EB62" s="147">
        <f t="shared" ref="EB62" si="1635">C62+V62+AG62</f>
        <v>1130</v>
      </c>
      <c r="EC62" s="147">
        <f t="shared" ref="EC62" si="1636">D62+W62+AH62</f>
        <v>226</v>
      </c>
      <c r="ED62" s="147">
        <f t="shared" ref="ED62" si="1637">I62+X62+AI62</f>
        <v>282.5</v>
      </c>
      <c r="EE62" s="147">
        <f t="shared" ref="EE62" si="1638">N62+Y62+AJ62</f>
        <v>58.95</v>
      </c>
      <c r="EF62" s="147">
        <f t="shared" ref="EF62" si="1639">O62+Z62+AK62</f>
        <v>814.75</v>
      </c>
      <c r="EG62" s="147">
        <f t="shared" ref="EG62" si="1640">P62+AA62+AL62</f>
        <v>1695</v>
      </c>
      <c r="EH62" s="147">
        <f t="shared" ref="EH62" si="1641">Q62+AB62+AM62</f>
        <v>2260</v>
      </c>
      <c r="EI62" s="147">
        <f t="shared" ref="EI62" si="1642">R62+AC62+AN62</f>
        <v>3390</v>
      </c>
      <c r="EJ62" s="147">
        <f t="shared" ref="EJ62" si="1643">S62+AD62+AO62</f>
        <v>4520</v>
      </c>
      <c r="EK62" s="147">
        <f t="shared" ref="EK62" si="1644">T62+AE62+AP62</f>
        <v>5650</v>
      </c>
      <c r="EL62" s="147">
        <f t="shared" ref="EL62" si="1645">U62+AF62+AQ62</f>
        <v>6780</v>
      </c>
      <c r="EM62" s="147">
        <f t="shared" ref="EM62" si="1646">C62+V62+AR62</f>
        <v>1022</v>
      </c>
      <c r="EN62" s="147">
        <f t="shared" ref="EN62" si="1647">D62+W62+AS62</f>
        <v>204.4</v>
      </c>
      <c r="EO62" s="147">
        <f t="shared" ref="EO62" si="1648">I62+X62+AT62</f>
        <v>255.5</v>
      </c>
      <c r="EP62" s="147">
        <f t="shared" ref="EP62" si="1649">N62+Y62+AU62</f>
        <v>58.95</v>
      </c>
      <c r="EQ62" s="147">
        <f t="shared" ref="EQ62" si="1650">O62+Z62+AV62</f>
        <v>733.75</v>
      </c>
      <c r="ER62" s="147">
        <f t="shared" ref="ER62" si="1651">P62+AA62+AW62</f>
        <v>1533</v>
      </c>
      <c r="ES62" s="147">
        <f t="shared" ref="ES62" si="1652">Q62+AB62+AX62</f>
        <v>2044</v>
      </c>
      <c r="ET62" s="147">
        <f t="shared" ref="ET62" si="1653">R62+AC62+AY62</f>
        <v>3066</v>
      </c>
      <c r="EU62" s="147">
        <f t="shared" ref="EU62" si="1654">S62+AD62+AZ62</f>
        <v>4088</v>
      </c>
      <c r="EV62" s="147">
        <f t="shared" ref="EV62" si="1655">T62+AE62+BA62</f>
        <v>5110</v>
      </c>
      <c r="EW62" s="147">
        <f t="shared" ref="EW62" si="1656">U62+AF62+BB62</f>
        <v>6132</v>
      </c>
      <c r="EX62" s="147">
        <f t="shared" ref="EX62" si="1657">V62+AG62+AR62</f>
        <v>1356</v>
      </c>
      <c r="EY62" s="147">
        <f t="shared" ref="EY62" si="1658">W62+AH62+AS62</f>
        <v>271.20000000000005</v>
      </c>
      <c r="EZ62" s="147">
        <f t="shared" ref="EZ62" si="1659">X62+AI62+AT62</f>
        <v>339</v>
      </c>
      <c r="FA62" s="147">
        <f t="shared" ref="FA62" si="1660">Y62+AJ62+AU62</f>
        <v>0</v>
      </c>
      <c r="FB62" s="147">
        <f t="shared" ref="FB62" si="1661">Z62+AK62+AV62</f>
        <v>1017</v>
      </c>
      <c r="FC62" s="147">
        <f t="shared" ref="FC62" si="1662">AA62+AL62+AW62</f>
        <v>2034</v>
      </c>
      <c r="FD62" s="147">
        <f t="shared" ref="FD62" si="1663">AB62+AM62+AX62</f>
        <v>2712</v>
      </c>
      <c r="FE62" s="147">
        <f t="shared" ref="FE62" si="1664">AC62+AN62+AY62</f>
        <v>4068</v>
      </c>
      <c r="FF62" s="147">
        <f t="shared" ref="FF62" si="1665">AD62+AO62+AZ62</f>
        <v>5424</v>
      </c>
      <c r="FG62" s="147">
        <f t="shared" ref="FG62" si="1666">AE62+AP62+BA62</f>
        <v>6780</v>
      </c>
      <c r="FH62" s="147">
        <f t="shared" ref="FH62" si="1667">AF62+AQ62+BB62</f>
        <v>8136</v>
      </c>
      <c r="FI62" s="147">
        <f t="shared" ref="FI62" si="1668">C62+V62+AG62+AR62</f>
        <v>1487</v>
      </c>
      <c r="FJ62" s="147">
        <f t="shared" ref="FJ62" si="1669">D62+W62+AH62+AS62</f>
        <v>297.39999999999998</v>
      </c>
      <c r="FK62" s="147">
        <f t="shared" ref="FK62" si="1670">I62+X62+AI62+AT62</f>
        <v>371.75</v>
      </c>
      <c r="FL62" s="147">
        <f t="shared" ref="FL62" si="1671">N62+Y62+AJ62+AU62</f>
        <v>58.95</v>
      </c>
      <c r="FM62" s="147">
        <f t="shared" ref="FM62" si="1672">O62+Z62+AK62+AV62</f>
        <v>1082.5</v>
      </c>
      <c r="FN62" s="147">
        <f t="shared" ref="FN62" si="1673">P62+AA62+AL62+AW62</f>
        <v>2230.5</v>
      </c>
      <c r="FO62" s="147">
        <f t="shared" ref="FO62" si="1674">Q62+AB62+AM62+AX62</f>
        <v>2974</v>
      </c>
      <c r="FP62" s="147">
        <f t="shared" ref="FP62" si="1675">R62+AC62+AN62+AY62</f>
        <v>4461</v>
      </c>
      <c r="FQ62" s="147">
        <f t="shared" ref="FQ62" si="1676">S62+AD62+AO62+AZ62</f>
        <v>5948</v>
      </c>
      <c r="FR62" s="147">
        <f t="shared" ref="FR62" si="1677">T62+AE62+AP62+BA62</f>
        <v>7435</v>
      </c>
      <c r="FS62" s="147">
        <f t="shared" ref="FS62" si="1678">U62+AF62+AQ62+BB62</f>
        <v>8922</v>
      </c>
      <c r="FT62" s="122">
        <f>IF(ISERROR(VLOOKUP($B62,ibope,3,FALSE)),"0",VLOOKUP($B62,ibope,3,FALSE))</f>
        <v>8.7799999999999994</v>
      </c>
      <c r="FU62" s="122" t="str">
        <f t="shared" si="648"/>
        <v/>
      </c>
      <c r="FV62" s="122" t="str">
        <f t="shared" si="649"/>
        <v/>
      </c>
      <c r="FW62" s="122" t="str">
        <f t="shared" si="650"/>
        <v/>
      </c>
      <c r="FX62" s="122" t="str">
        <f t="shared" ref="FX62" si="1679">IF(ISERROR(FT62+FU62),"",FT62+FU62)</f>
        <v/>
      </c>
      <c r="FY62" s="122" t="str">
        <f t="shared" ref="FY62" si="1680">IF(ISERROR(FT62+FV62),"",FT62+FV62)</f>
        <v/>
      </c>
      <c r="FZ62" s="122" t="str">
        <f t="shared" ref="FZ62" si="1681">IF(ISERROR(FT62+FW62),"",FT62+FW62)</f>
        <v/>
      </c>
      <c r="GA62" s="122" t="str">
        <f t="shared" ref="GA62" si="1682">IF(ISERROR(FU62+FV62),"",FU62+FV62)</f>
        <v/>
      </c>
      <c r="GB62" s="122" t="str">
        <f t="shared" ref="GB62" si="1683">IF(ISERROR(FU62+FW62),"",FU62+FW62)</f>
        <v/>
      </c>
      <c r="GC62" s="122" t="str">
        <f t="shared" ref="GC62" si="1684">IF(ISERROR(FV62+FW62),"",FV62+FW62)</f>
        <v/>
      </c>
      <c r="GD62" s="122" t="str">
        <f t="shared" ref="GD62" si="1685">IF(ISERROR(FT62+FV62+FW62),"",FT62+FV62+FW62)</f>
        <v/>
      </c>
      <c r="GE62" s="122" t="str">
        <f t="shared" ref="GE62" si="1686">IF(ISERROR(FT62+FV62+FU62),"",FT62+FV62+FU62)</f>
        <v/>
      </c>
      <c r="GF62" s="122" t="str">
        <f t="shared" ref="GF62" si="1687">IF(ISERROR(FT62+FU62+FW62),"",FT62+FU62+FW62)</f>
        <v/>
      </c>
      <c r="GG62" s="122" t="str">
        <f t="shared" ref="GG62" si="1688">IF(ISERROR(FV62+FW62+FU62),"",FV62+FW62+FU62)</f>
        <v/>
      </c>
      <c r="GH62" s="122">
        <f t="shared" ref="GH62" si="1689">SUM(FT62:FW62)</f>
        <v>8.7799999999999994</v>
      </c>
      <c r="GI62" s="124">
        <f t="shared" si="651"/>
        <v>52048.188000000009</v>
      </c>
      <c r="GJ62" s="124" t="str">
        <f t="shared" si="652"/>
        <v/>
      </c>
      <c r="GK62" s="124" t="str">
        <f t="shared" si="653"/>
        <v/>
      </c>
      <c r="GL62" s="124" t="str">
        <f t="shared" si="654"/>
        <v/>
      </c>
      <c r="GM62" s="125" t="str">
        <f t="shared" ref="GM62" si="1690">IF(ISERROR(GI62+GJ62),"",GI62+GJ62)</f>
        <v/>
      </c>
      <c r="GN62" s="125" t="str">
        <f t="shared" ref="GN62" si="1691">IF(ISERROR(GI62+GK62),"",GI62+GK62)</f>
        <v/>
      </c>
      <c r="GO62" s="125" t="str">
        <f t="shared" ref="GO62" si="1692">IF(ISERROR(GI62+GL62),"",GI62+GL62)</f>
        <v/>
      </c>
      <c r="GP62" s="125" t="str">
        <f t="shared" ref="GP62" si="1693">IF(ISERROR(GJ62+GK62),"",GJ62+GK62)</f>
        <v/>
      </c>
      <c r="GQ62" s="125" t="str">
        <f t="shared" ref="GQ62" si="1694">IF(ISERROR(GJ62+GL62),"",GJ62+GL62)</f>
        <v/>
      </c>
      <c r="GR62" s="125" t="str">
        <f t="shared" ref="GR62" si="1695">IF(ISERROR(GK62+GL62),"",GK62+GL62)</f>
        <v/>
      </c>
      <c r="GS62" s="125" t="str">
        <f t="shared" ref="GS62" si="1696">IF(ISERROR(GI62+GK62+GL62),"",GI62+GK62+GL62)</f>
        <v/>
      </c>
      <c r="GT62" s="125" t="str">
        <f t="shared" ref="GT62" si="1697">IF(ISERROR(GI62+GK62+GJ62),"",GI62+GK62+GJ62)</f>
        <v/>
      </c>
      <c r="GU62" s="125" t="str">
        <f t="shared" ref="GU62" si="1698">IF(ISERROR(GI62+GJ62+GL62),"",GI62+GJ62+GL62)</f>
        <v/>
      </c>
      <c r="GV62" s="125" t="str">
        <f t="shared" ref="GV62" si="1699">IF(ISERROR(GK62+GL62+GJ62),"",GK62+GL62+GJ62)</f>
        <v/>
      </c>
      <c r="GW62" s="125">
        <f t="shared" ref="GW62" si="1700">SUM(GI62:GL62)</f>
        <v>52048.188000000009</v>
      </c>
      <c r="GX62" s="145"/>
      <c r="GY62" s="145"/>
      <c r="GZ62" s="145"/>
      <c r="HA62" s="145"/>
      <c r="HB62" s="145"/>
      <c r="HC62" s="145"/>
      <c r="HD62" s="145">
        <v>1</v>
      </c>
      <c r="HF62" s="37"/>
      <c r="HG62" s="37"/>
      <c r="HH62" s="37"/>
      <c r="HI62" s="37"/>
    </row>
    <row r="63" spans="1:217" x14ac:dyDescent="0.2">
      <c r="A63" s="298" t="s">
        <v>481</v>
      </c>
      <c r="B63" s="288" t="s">
        <v>480</v>
      </c>
      <c r="C63" s="299">
        <v>131</v>
      </c>
      <c r="D63" s="167">
        <f t="shared" si="133"/>
        <v>26.200000000000003</v>
      </c>
      <c r="E63" s="167">
        <f t="shared" si="134"/>
        <v>32.75</v>
      </c>
      <c r="F63" s="167">
        <f t="shared" si="135"/>
        <v>49.125</v>
      </c>
      <c r="G63" s="167">
        <f t="shared" si="136"/>
        <v>26.200000000000003</v>
      </c>
      <c r="H63" s="167">
        <f t="shared" si="137"/>
        <v>32.75</v>
      </c>
      <c r="I63" s="167">
        <f t="shared" si="138"/>
        <v>32.75</v>
      </c>
      <c r="J63" s="167">
        <f t="shared" si="139"/>
        <v>32.75</v>
      </c>
      <c r="K63" s="167">
        <f t="shared" si="140"/>
        <v>49.125</v>
      </c>
      <c r="L63" s="167">
        <f t="shared" si="141"/>
        <v>26.200000000000003</v>
      </c>
      <c r="M63" s="167">
        <f t="shared" si="142"/>
        <v>32.75</v>
      </c>
      <c r="N63" s="147">
        <f t="shared" si="143"/>
        <v>58.95</v>
      </c>
      <c r="O63" s="94">
        <f t="shared" si="144"/>
        <v>65.5</v>
      </c>
      <c r="P63" s="94">
        <f t="shared" si="145"/>
        <v>196.5</v>
      </c>
      <c r="Q63" s="94">
        <f t="shared" si="146"/>
        <v>262</v>
      </c>
      <c r="R63" s="94">
        <f t="shared" si="147"/>
        <v>393</v>
      </c>
      <c r="S63" s="94">
        <f t="shared" si="148"/>
        <v>524</v>
      </c>
      <c r="T63" s="94">
        <f t="shared" si="149"/>
        <v>655</v>
      </c>
      <c r="U63" s="94">
        <f t="shared" si="150"/>
        <v>786</v>
      </c>
      <c r="V63" s="203">
        <v>252</v>
      </c>
      <c r="W63" s="203">
        <v>50.400000000000006</v>
      </c>
      <c r="X63" s="203">
        <v>63</v>
      </c>
      <c r="Y63" s="203"/>
      <c r="Z63" s="204">
        <v>126</v>
      </c>
      <c r="AA63" s="204">
        <v>378</v>
      </c>
      <c r="AB63" s="204">
        <v>504</v>
      </c>
      <c r="AC63" s="204">
        <v>756</v>
      </c>
      <c r="AD63" s="204">
        <v>1008</v>
      </c>
      <c r="AE63" s="204">
        <v>1260</v>
      </c>
      <c r="AF63" s="204">
        <v>1512</v>
      </c>
      <c r="AG63" s="203">
        <v>228</v>
      </c>
      <c r="AH63" s="203">
        <v>45.6</v>
      </c>
      <c r="AI63" s="203">
        <v>57</v>
      </c>
      <c r="AJ63" s="203"/>
      <c r="AK63" s="204">
        <v>114</v>
      </c>
      <c r="AL63" s="204">
        <v>342</v>
      </c>
      <c r="AM63" s="204">
        <v>456</v>
      </c>
      <c r="AN63" s="204">
        <v>684</v>
      </c>
      <c r="AO63" s="204">
        <v>912</v>
      </c>
      <c r="AP63" s="204">
        <v>1140</v>
      </c>
      <c r="AQ63" s="204">
        <v>1368</v>
      </c>
      <c r="AR63" s="203">
        <v>143</v>
      </c>
      <c r="AS63" s="203">
        <v>28.6</v>
      </c>
      <c r="AT63" s="203">
        <v>35.75</v>
      </c>
      <c r="AU63" s="203"/>
      <c r="AV63" s="204">
        <v>71.5</v>
      </c>
      <c r="AW63" s="204">
        <v>214.5</v>
      </c>
      <c r="AX63" s="204">
        <v>286</v>
      </c>
      <c r="AY63" s="204">
        <v>429</v>
      </c>
      <c r="AZ63" s="204">
        <v>572</v>
      </c>
      <c r="BA63" s="204">
        <v>715</v>
      </c>
      <c r="BB63" s="204">
        <v>858</v>
      </c>
      <c r="BC63" s="147">
        <f t="shared" ref="BC63:BC64" si="1701">C63+V63</f>
        <v>383</v>
      </c>
      <c r="BD63" s="147">
        <f t="shared" ref="BD63:BD64" si="1702">D63+W63</f>
        <v>76.600000000000009</v>
      </c>
      <c r="BE63" s="147">
        <f t="shared" ref="BE63:BE64" si="1703">I63+X63</f>
        <v>95.75</v>
      </c>
      <c r="BF63" s="147">
        <f t="shared" ref="BF63:BF64" si="1704">N63+Y63</f>
        <v>58.95</v>
      </c>
      <c r="BG63" s="147">
        <f t="shared" ref="BG63:BG64" si="1705">O63+Z63</f>
        <v>191.5</v>
      </c>
      <c r="BH63" s="147">
        <f t="shared" ref="BH63:BH64" si="1706">P63+AA63</f>
        <v>574.5</v>
      </c>
      <c r="BI63" s="147">
        <f t="shared" ref="BI63:BI64" si="1707">Q63+AB63</f>
        <v>766</v>
      </c>
      <c r="BJ63" s="147">
        <f t="shared" ref="BJ63:BJ64" si="1708">R63+AC63</f>
        <v>1149</v>
      </c>
      <c r="BK63" s="147">
        <f t="shared" ref="BK63:BK64" si="1709">S63+AD63</f>
        <v>1532</v>
      </c>
      <c r="BL63" s="147">
        <f t="shared" ref="BL63:BL64" si="1710">T63+AE63</f>
        <v>1915</v>
      </c>
      <c r="BM63" s="147">
        <f t="shared" ref="BM63:BM64" si="1711">U63+AF63</f>
        <v>2298</v>
      </c>
      <c r="BN63" s="147">
        <f t="shared" ref="BN63:BN64" si="1712">C63+AG63</f>
        <v>359</v>
      </c>
      <c r="BO63" s="147">
        <f t="shared" ref="BO63:BO64" si="1713">D63+AH63</f>
        <v>71.800000000000011</v>
      </c>
      <c r="BP63" s="147">
        <f t="shared" ref="BP63:BP64" si="1714">I63+AI63</f>
        <v>89.75</v>
      </c>
      <c r="BQ63" s="147">
        <f t="shared" ref="BQ63:BQ64" si="1715">N63+AJ63</f>
        <v>58.95</v>
      </c>
      <c r="BR63" s="147">
        <f t="shared" ref="BR63:BR64" si="1716">O63+AK63</f>
        <v>179.5</v>
      </c>
      <c r="BS63" s="147">
        <f t="shared" ref="BS63:BS64" si="1717">P63+AL63</f>
        <v>538.5</v>
      </c>
      <c r="BT63" s="147">
        <f t="shared" ref="BT63:BT64" si="1718">Q63+AM63</f>
        <v>718</v>
      </c>
      <c r="BU63" s="147">
        <f t="shared" ref="BU63:BU64" si="1719">R63+AN63</f>
        <v>1077</v>
      </c>
      <c r="BV63" s="147">
        <f t="shared" ref="BV63:BV64" si="1720">S63+AO63</f>
        <v>1436</v>
      </c>
      <c r="BW63" s="147">
        <f t="shared" ref="BW63:BW64" si="1721">T63+AP63</f>
        <v>1795</v>
      </c>
      <c r="BX63" s="147">
        <f t="shared" ref="BX63:BX64" si="1722">U63+AQ63</f>
        <v>2154</v>
      </c>
      <c r="BY63" s="147">
        <f t="shared" ref="BY63:BY64" si="1723">C63+AR63</f>
        <v>274</v>
      </c>
      <c r="BZ63" s="147">
        <f t="shared" ref="BZ63:BZ64" si="1724">D63+AS63</f>
        <v>54.800000000000004</v>
      </c>
      <c r="CA63" s="147">
        <f t="shared" ref="CA63:CA64" si="1725">I63+AT63</f>
        <v>68.5</v>
      </c>
      <c r="CB63" s="147">
        <f t="shared" ref="CB63:CB64" si="1726">N63+AU63</f>
        <v>58.95</v>
      </c>
      <c r="CC63" s="147">
        <f t="shared" ref="CC63:CC64" si="1727">O63+AV63</f>
        <v>137</v>
      </c>
      <c r="CD63" s="147">
        <f t="shared" ref="CD63:CD64" si="1728">P63+AW63</f>
        <v>411</v>
      </c>
      <c r="CE63" s="147">
        <f t="shared" ref="CE63:CE64" si="1729">Q63+AX63</f>
        <v>548</v>
      </c>
      <c r="CF63" s="147">
        <f t="shared" ref="CF63:CF64" si="1730">R63+AY63</f>
        <v>822</v>
      </c>
      <c r="CG63" s="147">
        <f t="shared" ref="CG63:CG64" si="1731">S63+AZ63</f>
        <v>1096</v>
      </c>
      <c r="CH63" s="147">
        <f t="shared" ref="CH63:CH64" si="1732">T63+BA63</f>
        <v>1370</v>
      </c>
      <c r="CI63" s="147">
        <f t="shared" ref="CI63:CI64" si="1733">U63+BB63</f>
        <v>1644</v>
      </c>
      <c r="CJ63" s="147">
        <f t="shared" ref="CJ63:CJ64" si="1734">V63+AG63</f>
        <v>480</v>
      </c>
      <c r="CK63" s="147">
        <f t="shared" ref="CK63:CK64" si="1735">W63+AH63</f>
        <v>96</v>
      </c>
      <c r="CL63" s="147">
        <f t="shared" ref="CL63:CL64" si="1736">X63+AI63</f>
        <v>120</v>
      </c>
      <c r="CM63" s="147">
        <f t="shared" ref="CM63:CM64" si="1737">Y63+AJ63</f>
        <v>0</v>
      </c>
      <c r="CN63" s="147">
        <f t="shared" ref="CN63:CN64" si="1738">Z63+AK63</f>
        <v>240</v>
      </c>
      <c r="CO63" s="147">
        <f t="shared" ref="CO63:CO64" si="1739">AA63+AL63</f>
        <v>720</v>
      </c>
      <c r="CP63" s="147">
        <f t="shared" ref="CP63:CP64" si="1740">AB63+AM63</f>
        <v>960</v>
      </c>
      <c r="CQ63" s="147">
        <f t="shared" ref="CQ63:CQ64" si="1741">AC63+AN63</f>
        <v>1440</v>
      </c>
      <c r="CR63" s="147">
        <f t="shared" ref="CR63:CR64" si="1742">AD63+AO63</f>
        <v>1920</v>
      </c>
      <c r="CS63" s="147">
        <f t="shared" ref="CS63:CS64" si="1743">AE63+AP63</f>
        <v>2400</v>
      </c>
      <c r="CT63" s="147">
        <f t="shared" ref="CT63:CT64" si="1744">AF63+AQ63</f>
        <v>2880</v>
      </c>
      <c r="CU63" s="147">
        <f t="shared" ref="CU63:CU64" si="1745">V63+AR63</f>
        <v>395</v>
      </c>
      <c r="CV63" s="147">
        <f t="shared" ref="CV63:CV64" si="1746">W63+AS63</f>
        <v>79</v>
      </c>
      <c r="CW63" s="147">
        <f t="shared" ref="CW63:CW64" si="1747">X63+AT63</f>
        <v>98.75</v>
      </c>
      <c r="CX63" s="147">
        <f t="shared" ref="CX63:CX64" si="1748">Y63+AU63</f>
        <v>0</v>
      </c>
      <c r="CY63" s="147">
        <f t="shared" ref="CY63:CY64" si="1749">Z63+AV63</f>
        <v>197.5</v>
      </c>
      <c r="CZ63" s="147">
        <f t="shared" ref="CZ63:CZ64" si="1750">AA63+AW63</f>
        <v>592.5</v>
      </c>
      <c r="DA63" s="147">
        <f t="shared" ref="DA63:DA64" si="1751">AB63+AX63</f>
        <v>790</v>
      </c>
      <c r="DB63" s="147">
        <f t="shared" ref="DB63:DB64" si="1752">AC63+AY63</f>
        <v>1185</v>
      </c>
      <c r="DC63" s="147">
        <f t="shared" ref="DC63:DC64" si="1753">AD63+AZ63</f>
        <v>1580</v>
      </c>
      <c r="DD63" s="147">
        <f t="shared" ref="DD63:DD64" si="1754">AE63+BA63</f>
        <v>1975</v>
      </c>
      <c r="DE63" s="147">
        <f t="shared" ref="DE63:DE64" si="1755">AF63+BB63</f>
        <v>2370</v>
      </c>
      <c r="DF63" s="147">
        <f t="shared" ref="DF63:DF64" si="1756">AG63+AR63</f>
        <v>371</v>
      </c>
      <c r="DG63" s="147">
        <f t="shared" ref="DG63:DG64" si="1757">AH63+AS63</f>
        <v>74.2</v>
      </c>
      <c r="DH63" s="147">
        <f t="shared" ref="DH63:DH64" si="1758">AI63+AT63</f>
        <v>92.75</v>
      </c>
      <c r="DI63" s="147">
        <f t="shared" ref="DI63:DI64" si="1759">AJ63+AU63</f>
        <v>0</v>
      </c>
      <c r="DJ63" s="147">
        <f t="shared" ref="DJ63:DJ64" si="1760">AK63+AV63</f>
        <v>185.5</v>
      </c>
      <c r="DK63" s="147">
        <f t="shared" ref="DK63:DK64" si="1761">AL63+AW63</f>
        <v>556.5</v>
      </c>
      <c r="DL63" s="147">
        <f t="shared" ref="DL63:DL64" si="1762">AM63+AX63</f>
        <v>742</v>
      </c>
      <c r="DM63" s="147">
        <f t="shared" ref="DM63:DM64" si="1763">AN63+AY63</f>
        <v>1113</v>
      </c>
      <c r="DN63" s="147">
        <f t="shared" ref="DN63:DN64" si="1764">AO63+AZ63</f>
        <v>1484</v>
      </c>
      <c r="DO63" s="147">
        <f t="shared" ref="DO63:DO64" si="1765">AP63+BA63</f>
        <v>1855</v>
      </c>
      <c r="DP63" s="147">
        <f t="shared" ref="DP63:DP64" si="1766">AQ63+BB63</f>
        <v>2226</v>
      </c>
      <c r="DQ63" s="147">
        <f t="shared" ref="DQ63:DQ64" si="1767">C63+AG63+AR63</f>
        <v>502</v>
      </c>
      <c r="DR63" s="147">
        <f t="shared" ref="DR63:DR64" si="1768">D63+AH63+AS63</f>
        <v>100.4</v>
      </c>
      <c r="DS63" s="147">
        <f t="shared" ref="DS63:DS64" si="1769">I63+AI63+AT63</f>
        <v>125.5</v>
      </c>
      <c r="DT63" s="147">
        <f t="shared" ref="DT63:DT64" si="1770">N63+AJ63+AU63</f>
        <v>58.95</v>
      </c>
      <c r="DU63" s="147">
        <f t="shared" ref="DU63:DU64" si="1771">O63+AK63+AV63</f>
        <v>251</v>
      </c>
      <c r="DV63" s="147">
        <f t="shared" ref="DV63:DV64" si="1772">P63+AL63+AW63</f>
        <v>753</v>
      </c>
      <c r="DW63" s="147">
        <f t="shared" ref="DW63:DW64" si="1773">Q63+AM63+AX63</f>
        <v>1004</v>
      </c>
      <c r="DX63" s="147">
        <f t="shared" ref="DX63:DX64" si="1774">R63+AN63+AY63</f>
        <v>1506</v>
      </c>
      <c r="DY63" s="147">
        <f t="shared" ref="DY63:DY64" si="1775">S63+AO63+AZ63</f>
        <v>2008</v>
      </c>
      <c r="DZ63" s="147">
        <f t="shared" ref="DZ63:DZ64" si="1776">T63+AP63+BA63</f>
        <v>2510</v>
      </c>
      <c r="EA63" s="147">
        <f t="shared" ref="EA63:EA64" si="1777">U63+AQ63+BB63</f>
        <v>3012</v>
      </c>
      <c r="EB63" s="147">
        <f t="shared" ref="EB63:EB64" si="1778">C63+V63+AG63</f>
        <v>611</v>
      </c>
      <c r="EC63" s="147">
        <f t="shared" ref="EC63:EC64" si="1779">D63+W63+AH63</f>
        <v>122.20000000000002</v>
      </c>
      <c r="ED63" s="147">
        <f t="shared" ref="ED63:ED64" si="1780">I63+X63+AI63</f>
        <v>152.75</v>
      </c>
      <c r="EE63" s="147">
        <f t="shared" ref="EE63:EE64" si="1781">N63+Y63+AJ63</f>
        <v>58.95</v>
      </c>
      <c r="EF63" s="147">
        <f t="shared" ref="EF63:EF64" si="1782">O63+Z63+AK63</f>
        <v>305.5</v>
      </c>
      <c r="EG63" s="147">
        <f t="shared" ref="EG63:EG64" si="1783">P63+AA63+AL63</f>
        <v>916.5</v>
      </c>
      <c r="EH63" s="147">
        <f t="shared" ref="EH63:EH64" si="1784">Q63+AB63+AM63</f>
        <v>1222</v>
      </c>
      <c r="EI63" s="147">
        <f t="shared" ref="EI63:EI64" si="1785">R63+AC63+AN63</f>
        <v>1833</v>
      </c>
      <c r="EJ63" s="147">
        <f t="shared" ref="EJ63:EJ64" si="1786">S63+AD63+AO63</f>
        <v>2444</v>
      </c>
      <c r="EK63" s="147">
        <f t="shared" ref="EK63:EK64" si="1787">T63+AE63+AP63</f>
        <v>3055</v>
      </c>
      <c r="EL63" s="147">
        <f t="shared" ref="EL63:EL64" si="1788">U63+AF63+AQ63</f>
        <v>3666</v>
      </c>
      <c r="EM63" s="147">
        <f t="shared" ref="EM63:EM64" si="1789">C63+V63+AR63</f>
        <v>526</v>
      </c>
      <c r="EN63" s="147">
        <f t="shared" ref="EN63:EN64" si="1790">D63+W63+AS63</f>
        <v>105.20000000000002</v>
      </c>
      <c r="EO63" s="147">
        <f t="shared" ref="EO63:EO64" si="1791">I63+X63+AT63</f>
        <v>131.5</v>
      </c>
      <c r="EP63" s="147">
        <f t="shared" ref="EP63:EP64" si="1792">N63+Y63+AU63</f>
        <v>58.95</v>
      </c>
      <c r="EQ63" s="147">
        <f t="shared" ref="EQ63:EQ64" si="1793">O63+Z63+AV63</f>
        <v>263</v>
      </c>
      <c r="ER63" s="147">
        <f t="shared" ref="ER63:ER64" si="1794">P63+AA63+AW63</f>
        <v>789</v>
      </c>
      <c r="ES63" s="147">
        <f t="shared" ref="ES63:ES64" si="1795">Q63+AB63+AX63</f>
        <v>1052</v>
      </c>
      <c r="ET63" s="147">
        <f t="shared" ref="ET63:ET64" si="1796">R63+AC63+AY63</f>
        <v>1578</v>
      </c>
      <c r="EU63" s="147">
        <f t="shared" ref="EU63:EU64" si="1797">S63+AD63+AZ63</f>
        <v>2104</v>
      </c>
      <c r="EV63" s="147">
        <f t="shared" ref="EV63:EV64" si="1798">T63+AE63+BA63</f>
        <v>2630</v>
      </c>
      <c r="EW63" s="147">
        <f t="shared" ref="EW63:EW64" si="1799">U63+AF63+BB63</f>
        <v>3156</v>
      </c>
      <c r="EX63" s="147">
        <f t="shared" ref="EX63:EX64" si="1800">V63+AG63+AR63</f>
        <v>623</v>
      </c>
      <c r="EY63" s="147">
        <f t="shared" ref="EY63:EY64" si="1801">W63+AH63+AS63</f>
        <v>124.6</v>
      </c>
      <c r="EZ63" s="147">
        <f t="shared" ref="EZ63:EZ64" si="1802">X63+AI63+AT63</f>
        <v>155.75</v>
      </c>
      <c r="FA63" s="147">
        <f t="shared" ref="FA63:FA64" si="1803">Y63+AJ63+AU63</f>
        <v>0</v>
      </c>
      <c r="FB63" s="147">
        <f t="shared" ref="FB63:FB64" si="1804">Z63+AK63+AV63</f>
        <v>311.5</v>
      </c>
      <c r="FC63" s="147">
        <f t="shared" ref="FC63:FC64" si="1805">AA63+AL63+AW63</f>
        <v>934.5</v>
      </c>
      <c r="FD63" s="147">
        <f t="shared" ref="FD63:FD64" si="1806">AB63+AM63+AX63</f>
        <v>1246</v>
      </c>
      <c r="FE63" s="147">
        <f t="shared" ref="FE63:FE64" si="1807">AC63+AN63+AY63</f>
        <v>1869</v>
      </c>
      <c r="FF63" s="147">
        <f t="shared" ref="FF63:FF64" si="1808">AD63+AO63+AZ63</f>
        <v>2492</v>
      </c>
      <c r="FG63" s="147">
        <f t="shared" ref="FG63:FG64" si="1809">AE63+AP63+BA63</f>
        <v>3115</v>
      </c>
      <c r="FH63" s="147">
        <f t="shared" ref="FH63:FH64" si="1810">AF63+AQ63+BB63</f>
        <v>3738</v>
      </c>
      <c r="FI63" s="147">
        <f t="shared" ref="FI63:FI64" si="1811">C63+V63+AG63+AR63</f>
        <v>754</v>
      </c>
      <c r="FJ63" s="147">
        <f t="shared" ref="FJ63:FJ64" si="1812">D63+W63+AH63+AS63</f>
        <v>150.80000000000001</v>
      </c>
      <c r="FK63" s="147">
        <f t="shared" ref="FK63:FK64" si="1813">I63+X63+AI63+AT63</f>
        <v>188.5</v>
      </c>
      <c r="FL63" s="147">
        <f t="shared" ref="FL63:FL64" si="1814">N63+Y63+AJ63+AU63</f>
        <v>58.95</v>
      </c>
      <c r="FM63" s="147">
        <f t="shared" ref="FM63:FM64" si="1815">O63+Z63+AK63+AV63</f>
        <v>377</v>
      </c>
      <c r="FN63" s="147">
        <f t="shared" ref="FN63:FN64" si="1816">P63+AA63+AL63+AW63</f>
        <v>1131</v>
      </c>
      <c r="FO63" s="147">
        <f t="shared" ref="FO63:FO64" si="1817">Q63+AB63+AM63+AX63</f>
        <v>1508</v>
      </c>
      <c r="FP63" s="147">
        <f t="shared" ref="FP63:FP64" si="1818">R63+AC63+AN63+AY63</f>
        <v>2262</v>
      </c>
      <c r="FQ63" s="147">
        <f t="shared" ref="FQ63:FQ64" si="1819">S63+AD63+AO63+AZ63</f>
        <v>3016</v>
      </c>
      <c r="FR63" s="147">
        <f t="shared" ref="FR63:FR64" si="1820">T63+AE63+AP63+BA63</f>
        <v>3770</v>
      </c>
      <c r="FS63" s="147">
        <f t="shared" ref="FS63:FS64" si="1821">U63+AF63+AQ63+BB63</f>
        <v>4524</v>
      </c>
      <c r="FT63" s="122">
        <f t="shared" si="647"/>
        <v>8.7799999999999994</v>
      </c>
      <c r="FU63" s="122" t="str">
        <f t="shared" si="648"/>
        <v/>
      </c>
      <c r="FV63" s="122" t="str">
        <f t="shared" si="649"/>
        <v/>
      </c>
      <c r="FW63" s="122" t="str">
        <f t="shared" si="650"/>
        <v/>
      </c>
      <c r="FX63" s="122" t="str">
        <f t="shared" ref="FX63:FX64" si="1822">IF(ISERROR(FT63+FU63),"",FT63+FU63)</f>
        <v/>
      </c>
      <c r="FY63" s="122" t="str">
        <f t="shared" ref="FY63:FY64" si="1823">IF(ISERROR(FT63+FV63),"",FT63+FV63)</f>
        <v/>
      </c>
      <c r="FZ63" s="122" t="str">
        <f t="shared" ref="FZ63:FZ64" si="1824">IF(ISERROR(FT63+FW63),"",FT63+FW63)</f>
        <v/>
      </c>
      <c r="GA63" s="122" t="str">
        <f t="shared" ref="GA63:GA64" si="1825">IF(ISERROR(FU63+FV63),"",FU63+FV63)</f>
        <v/>
      </c>
      <c r="GB63" s="122" t="str">
        <f t="shared" ref="GB63:GB64" si="1826">IF(ISERROR(FU63+FW63),"",FU63+FW63)</f>
        <v/>
      </c>
      <c r="GC63" s="122" t="str">
        <f t="shared" ref="GC63:GC64" si="1827">IF(ISERROR(FV63+FW63),"",FV63+FW63)</f>
        <v/>
      </c>
      <c r="GD63" s="122" t="str">
        <f t="shared" ref="GD63:GD64" si="1828">IF(ISERROR(FT63+FV63+FW63),"",FT63+FV63+FW63)</f>
        <v/>
      </c>
      <c r="GE63" s="122" t="str">
        <f t="shared" ref="GE63:GE64" si="1829">IF(ISERROR(FT63+FV63+FU63),"",FT63+FV63+FU63)</f>
        <v/>
      </c>
      <c r="GF63" s="122" t="str">
        <f t="shared" ref="GF63:GF64" si="1830">IF(ISERROR(FT63+FU63+FW63),"",FT63+FU63+FW63)</f>
        <v/>
      </c>
      <c r="GG63" s="122" t="str">
        <f t="shared" ref="GG63:GG64" si="1831">IF(ISERROR(FV63+FW63+FU63),"",FV63+FW63+FU63)</f>
        <v/>
      </c>
      <c r="GH63" s="122">
        <f t="shared" ref="GH63:GH64" si="1832">SUM(FT63:FW63)</f>
        <v>8.7799999999999994</v>
      </c>
      <c r="GI63" s="124">
        <f t="shared" si="651"/>
        <v>52048.188000000009</v>
      </c>
      <c r="GJ63" s="124" t="str">
        <f t="shared" si="652"/>
        <v/>
      </c>
      <c r="GK63" s="124" t="str">
        <f t="shared" si="653"/>
        <v/>
      </c>
      <c r="GL63" s="124" t="str">
        <f t="shared" si="654"/>
        <v/>
      </c>
      <c r="GM63" s="125" t="str">
        <f t="shared" ref="GM63:GM64" si="1833">IF(ISERROR(GI63+GJ63),"",GI63+GJ63)</f>
        <v/>
      </c>
      <c r="GN63" s="125" t="str">
        <f t="shared" ref="GN63:GN64" si="1834">IF(ISERROR(GI63+GK63),"",GI63+GK63)</f>
        <v/>
      </c>
      <c r="GO63" s="125" t="str">
        <f t="shared" ref="GO63:GO64" si="1835">IF(ISERROR(GI63+GL63),"",GI63+GL63)</f>
        <v/>
      </c>
      <c r="GP63" s="125" t="str">
        <f t="shared" ref="GP63:GP64" si="1836">IF(ISERROR(GJ63+GK63),"",GJ63+GK63)</f>
        <v/>
      </c>
      <c r="GQ63" s="125" t="str">
        <f t="shared" ref="GQ63:GQ64" si="1837">IF(ISERROR(GJ63+GL63),"",GJ63+GL63)</f>
        <v/>
      </c>
      <c r="GR63" s="125" t="str">
        <f t="shared" ref="GR63:GR64" si="1838">IF(ISERROR(GK63+GL63),"",GK63+GL63)</f>
        <v/>
      </c>
      <c r="GS63" s="125" t="str">
        <f t="shared" ref="GS63:GS64" si="1839">IF(ISERROR(GI63+GK63+GL63),"",GI63+GK63+GL63)</f>
        <v/>
      </c>
      <c r="GT63" s="125" t="str">
        <f t="shared" ref="GT63:GT64" si="1840">IF(ISERROR(GI63+GK63+GJ63),"",GI63+GK63+GJ63)</f>
        <v/>
      </c>
      <c r="GU63" s="125" t="str">
        <f t="shared" ref="GU63:GU64" si="1841">IF(ISERROR(GI63+GJ63+GL63),"",GI63+GJ63+GL63)</f>
        <v/>
      </c>
      <c r="GV63" s="125" t="str">
        <f t="shared" ref="GV63:GV64" si="1842">IF(ISERROR(GK63+GL63+GJ63),"",GK63+GL63+GJ63)</f>
        <v/>
      </c>
      <c r="GW63" s="125">
        <f t="shared" ref="GW63:GW64" si="1843">SUM(GI63:GL63)</f>
        <v>52048.188000000009</v>
      </c>
      <c r="GX63" s="145"/>
      <c r="GY63" s="145"/>
      <c r="GZ63" s="145"/>
      <c r="HA63" s="145"/>
      <c r="HB63" s="145"/>
      <c r="HC63" s="145"/>
      <c r="HD63" s="145">
        <v>1</v>
      </c>
      <c r="HF63" s="37"/>
      <c r="HG63" s="37"/>
      <c r="HH63" s="37"/>
      <c r="HI63" s="37"/>
    </row>
    <row r="64" spans="1:217" x14ac:dyDescent="0.2">
      <c r="A64" s="298" t="s">
        <v>482</v>
      </c>
      <c r="B64" s="288" t="s">
        <v>483</v>
      </c>
      <c r="C64" s="299">
        <v>777</v>
      </c>
      <c r="D64" s="167">
        <f t="shared" si="133"/>
        <v>155.4</v>
      </c>
      <c r="E64" s="167">
        <f t="shared" si="134"/>
        <v>194.25</v>
      </c>
      <c r="F64" s="167">
        <f t="shared" si="135"/>
        <v>291.375</v>
      </c>
      <c r="G64" s="167">
        <f t="shared" si="136"/>
        <v>155.4</v>
      </c>
      <c r="H64" s="167">
        <f t="shared" si="137"/>
        <v>194.25</v>
      </c>
      <c r="I64" s="167">
        <f t="shared" si="138"/>
        <v>194.25</v>
      </c>
      <c r="J64" s="167">
        <f t="shared" si="139"/>
        <v>194.25</v>
      </c>
      <c r="K64" s="167">
        <f t="shared" si="140"/>
        <v>291.375</v>
      </c>
      <c r="L64" s="167">
        <f t="shared" si="141"/>
        <v>155.4</v>
      </c>
      <c r="M64" s="167">
        <f t="shared" si="142"/>
        <v>194.25</v>
      </c>
      <c r="N64" s="147">
        <f t="shared" si="143"/>
        <v>349.65000000000003</v>
      </c>
      <c r="O64" s="94">
        <f t="shared" si="144"/>
        <v>388.5</v>
      </c>
      <c r="P64" s="94">
        <f t="shared" si="145"/>
        <v>1165.5</v>
      </c>
      <c r="Q64" s="94">
        <f t="shared" si="146"/>
        <v>1554</v>
      </c>
      <c r="R64" s="94">
        <f t="shared" si="147"/>
        <v>2331</v>
      </c>
      <c r="S64" s="94">
        <f t="shared" si="148"/>
        <v>3108</v>
      </c>
      <c r="T64" s="94">
        <f t="shared" si="149"/>
        <v>3885</v>
      </c>
      <c r="U64" s="94">
        <f t="shared" si="150"/>
        <v>4662</v>
      </c>
      <c r="V64" s="203">
        <v>340</v>
      </c>
      <c r="W64" s="203">
        <v>68</v>
      </c>
      <c r="X64" s="203">
        <v>85</v>
      </c>
      <c r="Y64" s="203"/>
      <c r="Z64" s="204">
        <v>170</v>
      </c>
      <c r="AA64" s="204">
        <v>510</v>
      </c>
      <c r="AB64" s="204">
        <v>680</v>
      </c>
      <c r="AC64" s="204">
        <v>1020</v>
      </c>
      <c r="AD64" s="204">
        <v>1360</v>
      </c>
      <c r="AE64" s="204">
        <v>1700</v>
      </c>
      <c r="AF64" s="204">
        <v>2040</v>
      </c>
      <c r="AG64" s="203">
        <v>288</v>
      </c>
      <c r="AH64" s="203">
        <v>57.6</v>
      </c>
      <c r="AI64" s="203">
        <v>72</v>
      </c>
      <c r="AJ64" s="203"/>
      <c r="AK64" s="204">
        <v>144</v>
      </c>
      <c r="AL64" s="204">
        <v>432</v>
      </c>
      <c r="AM64" s="204">
        <v>576</v>
      </c>
      <c r="AN64" s="204">
        <v>864</v>
      </c>
      <c r="AO64" s="204">
        <v>1152</v>
      </c>
      <c r="AP64" s="204">
        <v>1440</v>
      </c>
      <c r="AQ64" s="204">
        <v>1728</v>
      </c>
      <c r="AR64" s="203">
        <v>220</v>
      </c>
      <c r="AS64" s="203">
        <v>44</v>
      </c>
      <c r="AT64" s="203">
        <v>55</v>
      </c>
      <c r="AU64" s="203"/>
      <c r="AV64" s="204">
        <v>110</v>
      </c>
      <c r="AW64" s="204">
        <v>330</v>
      </c>
      <c r="AX64" s="204">
        <v>440</v>
      </c>
      <c r="AY64" s="204">
        <v>660</v>
      </c>
      <c r="AZ64" s="204">
        <v>880</v>
      </c>
      <c r="BA64" s="204">
        <v>1100</v>
      </c>
      <c r="BB64" s="204">
        <v>1320</v>
      </c>
      <c r="BC64" s="147">
        <f t="shared" si="1701"/>
        <v>1117</v>
      </c>
      <c r="BD64" s="147">
        <f t="shared" si="1702"/>
        <v>223.4</v>
      </c>
      <c r="BE64" s="147">
        <f t="shared" si="1703"/>
        <v>279.25</v>
      </c>
      <c r="BF64" s="147">
        <f t="shared" si="1704"/>
        <v>349.65000000000003</v>
      </c>
      <c r="BG64" s="147">
        <f t="shared" si="1705"/>
        <v>558.5</v>
      </c>
      <c r="BH64" s="147">
        <f t="shared" si="1706"/>
        <v>1675.5</v>
      </c>
      <c r="BI64" s="147">
        <f t="shared" si="1707"/>
        <v>2234</v>
      </c>
      <c r="BJ64" s="147">
        <f t="shared" si="1708"/>
        <v>3351</v>
      </c>
      <c r="BK64" s="147">
        <f t="shared" si="1709"/>
        <v>4468</v>
      </c>
      <c r="BL64" s="147">
        <f t="shared" si="1710"/>
        <v>5585</v>
      </c>
      <c r="BM64" s="147">
        <f t="shared" si="1711"/>
        <v>6702</v>
      </c>
      <c r="BN64" s="147">
        <f t="shared" si="1712"/>
        <v>1065</v>
      </c>
      <c r="BO64" s="147">
        <f t="shared" si="1713"/>
        <v>213</v>
      </c>
      <c r="BP64" s="147">
        <f t="shared" si="1714"/>
        <v>266.25</v>
      </c>
      <c r="BQ64" s="147">
        <f t="shared" si="1715"/>
        <v>349.65000000000003</v>
      </c>
      <c r="BR64" s="147">
        <f t="shared" si="1716"/>
        <v>532.5</v>
      </c>
      <c r="BS64" s="147">
        <f t="shared" si="1717"/>
        <v>1597.5</v>
      </c>
      <c r="BT64" s="147">
        <f t="shared" si="1718"/>
        <v>2130</v>
      </c>
      <c r="BU64" s="147">
        <f t="shared" si="1719"/>
        <v>3195</v>
      </c>
      <c r="BV64" s="147">
        <f t="shared" si="1720"/>
        <v>4260</v>
      </c>
      <c r="BW64" s="147">
        <f t="shared" si="1721"/>
        <v>5325</v>
      </c>
      <c r="BX64" s="147">
        <f t="shared" si="1722"/>
        <v>6390</v>
      </c>
      <c r="BY64" s="147">
        <f t="shared" si="1723"/>
        <v>997</v>
      </c>
      <c r="BZ64" s="147">
        <f t="shared" si="1724"/>
        <v>199.4</v>
      </c>
      <c r="CA64" s="147">
        <f t="shared" si="1725"/>
        <v>249.25</v>
      </c>
      <c r="CB64" s="147">
        <f t="shared" si="1726"/>
        <v>349.65000000000003</v>
      </c>
      <c r="CC64" s="147">
        <f t="shared" si="1727"/>
        <v>498.5</v>
      </c>
      <c r="CD64" s="147">
        <f t="shared" si="1728"/>
        <v>1495.5</v>
      </c>
      <c r="CE64" s="147">
        <f t="shared" si="1729"/>
        <v>1994</v>
      </c>
      <c r="CF64" s="147">
        <f t="shared" si="1730"/>
        <v>2991</v>
      </c>
      <c r="CG64" s="147">
        <f t="shared" si="1731"/>
        <v>3988</v>
      </c>
      <c r="CH64" s="147">
        <f t="shared" si="1732"/>
        <v>4985</v>
      </c>
      <c r="CI64" s="147">
        <f t="shared" si="1733"/>
        <v>5982</v>
      </c>
      <c r="CJ64" s="147">
        <f t="shared" si="1734"/>
        <v>628</v>
      </c>
      <c r="CK64" s="147">
        <f t="shared" si="1735"/>
        <v>125.6</v>
      </c>
      <c r="CL64" s="147">
        <f t="shared" si="1736"/>
        <v>157</v>
      </c>
      <c r="CM64" s="147">
        <f t="shared" si="1737"/>
        <v>0</v>
      </c>
      <c r="CN64" s="147">
        <f t="shared" si="1738"/>
        <v>314</v>
      </c>
      <c r="CO64" s="147">
        <f t="shared" si="1739"/>
        <v>942</v>
      </c>
      <c r="CP64" s="147">
        <f t="shared" si="1740"/>
        <v>1256</v>
      </c>
      <c r="CQ64" s="147">
        <f t="shared" si="1741"/>
        <v>1884</v>
      </c>
      <c r="CR64" s="147">
        <f t="shared" si="1742"/>
        <v>2512</v>
      </c>
      <c r="CS64" s="147">
        <f t="shared" si="1743"/>
        <v>3140</v>
      </c>
      <c r="CT64" s="147">
        <f t="shared" si="1744"/>
        <v>3768</v>
      </c>
      <c r="CU64" s="147">
        <f t="shared" si="1745"/>
        <v>560</v>
      </c>
      <c r="CV64" s="147">
        <f t="shared" si="1746"/>
        <v>112</v>
      </c>
      <c r="CW64" s="147">
        <f t="shared" si="1747"/>
        <v>140</v>
      </c>
      <c r="CX64" s="147">
        <f t="shared" si="1748"/>
        <v>0</v>
      </c>
      <c r="CY64" s="147">
        <f t="shared" si="1749"/>
        <v>280</v>
      </c>
      <c r="CZ64" s="147">
        <f t="shared" si="1750"/>
        <v>840</v>
      </c>
      <c r="DA64" s="147">
        <f t="shared" si="1751"/>
        <v>1120</v>
      </c>
      <c r="DB64" s="147">
        <f t="shared" si="1752"/>
        <v>1680</v>
      </c>
      <c r="DC64" s="147">
        <f t="shared" si="1753"/>
        <v>2240</v>
      </c>
      <c r="DD64" s="147">
        <f t="shared" si="1754"/>
        <v>2800</v>
      </c>
      <c r="DE64" s="147">
        <f t="shared" si="1755"/>
        <v>3360</v>
      </c>
      <c r="DF64" s="147">
        <f t="shared" si="1756"/>
        <v>508</v>
      </c>
      <c r="DG64" s="147">
        <f t="shared" si="1757"/>
        <v>101.6</v>
      </c>
      <c r="DH64" s="147">
        <f t="shared" si="1758"/>
        <v>127</v>
      </c>
      <c r="DI64" s="147">
        <f t="shared" si="1759"/>
        <v>0</v>
      </c>
      <c r="DJ64" s="147">
        <f t="shared" si="1760"/>
        <v>254</v>
      </c>
      <c r="DK64" s="147">
        <f t="shared" si="1761"/>
        <v>762</v>
      </c>
      <c r="DL64" s="147">
        <f t="shared" si="1762"/>
        <v>1016</v>
      </c>
      <c r="DM64" s="147">
        <f t="shared" si="1763"/>
        <v>1524</v>
      </c>
      <c r="DN64" s="147">
        <f t="shared" si="1764"/>
        <v>2032</v>
      </c>
      <c r="DO64" s="147">
        <f t="shared" si="1765"/>
        <v>2540</v>
      </c>
      <c r="DP64" s="147">
        <f t="shared" si="1766"/>
        <v>3048</v>
      </c>
      <c r="DQ64" s="147">
        <f t="shared" si="1767"/>
        <v>1285</v>
      </c>
      <c r="DR64" s="147">
        <f t="shared" si="1768"/>
        <v>257</v>
      </c>
      <c r="DS64" s="147">
        <f t="shared" si="1769"/>
        <v>321.25</v>
      </c>
      <c r="DT64" s="147">
        <f t="shared" si="1770"/>
        <v>349.65000000000003</v>
      </c>
      <c r="DU64" s="147">
        <f t="shared" si="1771"/>
        <v>642.5</v>
      </c>
      <c r="DV64" s="147">
        <f t="shared" si="1772"/>
        <v>1927.5</v>
      </c>
      <c r="DW64" s="147">
        <f t="shared" si="1773"/>
        <v>2570</v>
      </c>
      <c r="DX64" s="147">
        <f t="shared" si="1774"/>
        <v>3855</v>
      </c>
      <c r="DY64" s="147">
        <f t="shared" si="1775"/>
        <v>5140</v>
      </c>
      <c r="DZ64" s="147">
        <f t="shared" si="1776"/>
        <v>6425</v>
      </c>
      <c r="EA64" s="147">
        <f t="shared" si="1777"/>
        <v>7710</v>
      </c>
      <c r="EB64" s="147">
        <f t="shared" si="1778"/>
        <v>1405</v>
      </c>
      <c r="EC64" s="147">
        <f t="shared" si="1779"/>
        <v>281</v>
      </c>
      <c r="ED64" s="147">
        <f t="shared" si="1780"/>
        <v>351.25</v>
      </c>
      <c r="EE64" s="147">
        <f t="shared" si="1781"/>
        <v>349.65000000000003</v>
      </c>
      <c r="EF64" s="147">
        <f t="shared" si="1782"/>
        <v>702.5</v>
      </c>
      <c r="EG64" s="147">
        <f t="shared" si="1783"/>
        <v>2107.5</v>
      </c>
      <c r="EH64" s="147">
        <f t="shared" si="1784"/>
        <v>2810</v>
      </c>
      <c r="EI64" s="147">
        <f t="shared" si="1785"/>
        <v>4215</v>
      </c>
      <c r="EJ64" s="147">
        <f t="shared" si="1786"/>
        <v>5620</v>
      </c>
      <c r="EK64" s="147">
        <f t="shared" si="1787"/>
        <v>7025</v>
      </c>
      <c r="EL64" s="147">
        <f t="shared" si="1788"/>
        <v>8430</v>
      </c>
      <c r="EM64" s="147">
        <f t="shared" si="1789"/>
        <v>1337</v>
      </c>
      <c r="EN64" s="147">
        <f t="shared" si="1790"/>
        <v>267.39999999999998</v>
      </c>
      <c r="EO64" s="147">
        <f t="shared" si="1791"/>
        <v>334.25</v>
      </c>
      <c r="EP64" s="147">
        <f t="shared" si="1792"/>
        <v>349.65000000000003</v>
      </c>
      <c r="EQ64" s="147">
        <f t="shared" si="1793"/>
        <v>668.5</v>
      </c>
      <c r="ER64" s="147">
        <f t="shared" si="1794"/>
        <v>2005.5</v>
      </c>
      <c r="ES64" s="147">
        <f t="shared" si="1795"/>
        <v>2674</v>
      </c>
      <c r="ET64" s="147">
        <f t="shared" si="1796"/>
        <v>4011</v>
      </c>
      <c r="EU64" s="147">
        <f t="shared" si="1797"/>
        <v>5348</v>
      </c>
      <c r="EV64" s="147">
        <f t="shared" si="1798"/>
        <v>6685</v>
      </c>
      <c r="EW64" s="147">
        <f t="shared" si="1799"/>
        <v>8022</v>
      </c>
      <c r="EX64" s="147">
        <f t="shared" si="1800"/>
        <v>848</v>
      </c>
      <c r="EY64" s="147">
        <f t="shared" si="1801"/>
        <v>169.6</v>
      </c>
      <c r="EZ64" s="147">
        <f t="shared" si="1802"/>
        <v>212</v>
      </c>
      <c r="FA64" s="147">
        <f t="shared" si="1803"/>
        <v>0</v>
      </c>
      <c r="FB64" s="147">
        <f t="shared" si="1804"/>
        <v>424</v>
      </c>
      <c r="FC64" s="147">
        <f t="shared" si="1805"/>
        <v>1272</v>
      </c>
      <c r="FD64" s="147">
        <f t="shared" si="1806"/>
        <v>1696</v>
      </c>
      <c r="FE64" s="147">
        <f t="shared" si="1807"/>
        <v>2544</v>
      </c>
      <c r="FF64" s="147">
        <f t="shared" si="1808"/>
        <v>3392</v>
      </c>
      <c r="FG64" s="147">
        <f t="shared" si="1809"/>
        <v>4240</v>
      </c>
      <c r="FH64" s="147">
        <f t="shared" si="1810"/>
        <v>5088</v>
      </c>
      <c r="FI64" s="147">
        <f t="shared" si="1811"/>
        <v>1625</v>
      </c>
      <c r="FJ64" s="147">
        <f t="shared" si="1812"/>
        <v>325</v>
      </c>
      <c r="FK64" s="147">
        <f t="shared" si="1813"/>
        <v>406.25</v>
      </c>
      <c r="FL64" s="147">
        <f t="shared" si="1814"/>
        <v>349.65000000000003</v>
      </c>
      <c r="FM64" s="147">
        <f t="shared" si="1815"/>
        <v>812.5</v>
      </c>
      <c r="FN64" s="147">
        <f t="shared" si="1816"/>
        <v>2437.5</v>
      </c>
      <c r="FO64" s="147">
        <f t="shared" si="1817"/>
        <v>3250</v>
      </c>
      <c r="FP64" s="147">
        <f t="shared" si="1818"/>
        <v>4875</v>
      </c>
      <c r="FQ64" s="147">
        <f t="shared" si="1819"/>
        <v>6500</v>
      </c>
      <c r="FR64" s="147">
        <f t="shared" si="1820"/>
        <v>8125</v>
      </c>
      <c r="FS64" s="147">
        <f t="shared" si="1821"/>
        <v>9750</v>
      </c>
      <c r="FT64" s="122">
        <f t="shared" si="647"/>
        <v>21.25</v>
      </c>
      <c r="FU64" s="122" t="str">
        <f t="shared" si="648"/>
        <v/>
      </c>
      <c r="FV64" s="122" t="str">
        <f t="shared" si="649"/>
        <v/>
      </c>
      <c r="FW64" s="122" t="str">
        <f t="shared" si="650"/>
        <v/>
      </c>
      <c r="FX64" s="122" t="str">
        <f t="shared" si="1822"/>
        <v/>
      </c>
      <c r="FY64" s="122" t="str">
        <f t="shared" si="1823"/>
        <v/>
      </c>
      <c r="FZ64" s="122" t="str">
        <f t="shared" si="1824"/>
        <v/>
      </c>
      <c r="GA64" s="122" t="str">
        <f t="shared" si="1825"/>
        <v/>
      </c>
      <c r="GB64" s="122" t="str">
        <f t="shared" si="1826"/>
        <v/>
      </c>
      <c r="GC64" s="122" t="str">
        <f t="shared" si="1827"/>
        <v/>
      </c>
      <c r="GD64" s="122" t="str">
        <f t="shared" si="1828"/>
        <v/>
      </c>
      <c r="GE64" s="122" t="str">
        <f t="shared" si="1829"/>
        <v/>
      </c>
      <c r="GF64" s="122" t="str">
        <f t="shared" si="1830"/>
        <v/>
      </c>
      <c r="GG64" s="122" t="str">
        <f t="shared" si="1831"/>
        <v/>
      </c>
      <c r="GH64" s="122">
        <f t="shared" si="1832"/>
        <v>21.25</v>
      </c>
      <c r="GI64" s="124">
        <f t="shared" si="651"/>
        <v>161349.38280000002</v>
      </c>
      <c r="GJ64" s="124" t="str">
        <f t="shared" si="652"/>
        <v/>
      </c>
      <c r="GK64" s="124" t="str">
        <f t="shared" si="653"/>
        <v/>
      </c>
      <c r="GL64" s="124" t="str">
        <f t="shared" si="654"/>
        <v/>
      </c>
      <c r="GM64" s="125" t="str">
        <f t="shared" si="1833"/>
        <v/>
      </c>
      <c r="GN64" s="125" t="str">
        <f t="shared" si="1834"/>
        <v/>
      </c>
      <c r="GO64" s="125" t="str">
        <f t="shared" si="1835"/>
        <v/>
      </c>
      <c r="GP64" s="125" t="str">
        <f t="shared" si="1836"/>
        <v/>
      </c>
      <c r="GQ64" s="125" t="str">
        <f t="shared" si="1837"/>
        <v/>
      </c>
      <c r="GR64" s="125" t="str">
        <f t="shared" si="1838"/>
        <v/>
      </c>
      <c r="GS64" s="125" t="str">
        <f t="shared" si="1839"/>
        <v/>
      </c>
      <c r="GT64" s="125" t="str">
        <f t="shared" si="1840"/>
        <v/>
      </c>
      <c r="GU64" s="125" t="str">
        <f t="shared" si="1841"/>
        <v/>
      </c>
      <c r="GV64" s="125" t="str">
        <f t="shared" si="1842"/>
        <v/>
      </c>
      <c r="GW64" s="125">
        <f t="shared" si="1843"/>
        <v>161349.38280000002</v>
      </c>
      <c r="GX64" s="145"/>
      <c r="GY64" s="145"/>
      <c r="GZ64" s="145"/>
      <c r="HA64" s="145"/>
      <c r="HB64" s="145"/>
      <c r="HC64" s="145"/>
      <c r="HD64" s="145">
        <v>1</v>
      </c>
      <c r="HF64" s="37"/>
      <c r="HG64" s="37"/>
      <c r="HH64" s="37"/>
      <c r="HI64" s="37"/>
    </row>
    <row r="65" spans="1:217" x14ac:dyDescent="0.2">
      <c r="A65" s="298" t="s">
        <v>485</v>
      </c>
      <c r="B65" s="288" t="s">
        <v>484</v>
      </c>
      <c r="C65" s="299">
        <v>131</v>
      </c>
      <c r="D65" s="167">
        <f t="shared" si="133"/>
        <v>26.200000000000003</v>
      </c>
      <c r="E65" s="167">
        <f t="shared" si="134"/>
        <v>32.75</v>
      </c>
      <c r="F65" s="167">
        <f t="shared" si="135"/>
        <v>49.125</v>
      </c>
      <c r="G65" s="167">
        <f t="shared" si="136"/>
        <v>26.200000000000003</v>
      </c>
      <c r="H65" s="167">
        <f t="shared" si="137"/>
        <v>32.75</v>
      </c>
      <c r="I65" s="167">
        <f t="shared" si="138"/>
        <v>32.75</v>
      </c>
      <c r="J65" s="167">
        <f t="shared" si="139"/>
        <v>32.75</v>
      </c>
      <c r="K65" s="167">
        <f t="shared" si="140"/>
        <v>49.125</v>
      </c>
      <c r="L65" s="167">
        <f t="shared" si="141"/>
        <v>26.200000000000003</v>
      </c>
      <c r="M65" s="167">
        <f t="shared" si="142"/>
        <v>32.75</v>
      </c>
      <c r="N65" s="147">
        <f t="shared" si="143"/>
        <v>58.95</v>
      </c>
      <c r="O65" s="94">
        <f t="shared" si="144"/>
        <v>65.5</v>
      </c>
      <c r="P65" s="94">
        <f t="shared" si="145"/>
        <v>196.5</v>
      </c>
      <c r="Q65" s="94">
        <f t="shared" si="146"/>
        <v>262</v>
      </c>
      <c r="R65" s="94">
        <f t="shared" si="147"/>
        <v>393</v>
      </c>
      <c r="S65" s="94">
        <f t="shared" si="148"/>
        <v>524</v>
      </c>
      <c r="T65" s="94">
        <f t="shared" si="149"/>
        <v>655</v>
      </c>
      <c r="U65" s="94">
        <f t="shared" si="150"/>
        <v>786</v>
      </c>
      <c r="V65" s="191"/>
      <c r="W65" s="191"/>
      <c r="X65" s="191"/>
      <c r="Y65" s="191"/>
      <c r="Z65" s="191"/>
      <c r="AA65" s="191"/>
      <c r="AB65" s="191"/>
      <c r="AC65" s="191"/>
      <c r="AD65" s="191"/>
      <c r="AE65" s="191"/>
      <c r="AF65" s="191"/>
      <c r="AG65" s="191"/>
      <c r="AH65" s="191"/>
      <c r="AI65" s="191"/>
      <c r="AJ65" s="191"/>
      <c r="AK65" s="191"/>
      <c r="AL65" s="191"/>
      <c r="AM65" s="191"/>
      <c r="AN65" s="191"/>
      <c r="AO65" s="191"/>
      <c r="AP65" s="191"/>
      <c r="AQ65" s="191"/>
      <c r="AR65" s="191"/>
      <c r="AS65" s="191"/>
      <c r="AT65" s="191"/>
      <c r="AU65" s="191"/>
      <c r="AV65" s="191"/>
      <c r="AW65" s="191"/>
      <c r="AX65" s="191"/>
      <c r="AY65" s="191"/>
      <c r="AZ65" s="191"/>
      <c r="BA65" s="191"/>
      <c r="BB65" s="191"/>
      <c r="BC65" s="191"/>
      <c r="BD65" s="191"/>
      <c r="BE65" s="191"/>
      <c r="BF65" s="191"/>
      <c r="BG65" s="191"/>
      <c r="BH65" s="191"/>
      <c r="BI65" s="191"/>
      <c r="BJ65" s="191"/>
      <c r="BK65" s="191"/>
      <c r="BL65" s="191"/>
      <c r="BM65" s="191"/>
      <c r="BN65" s="191"/>
      <c r="BO65" s="191"/>
      <c r="BP65" s="191"/>
      <c r="BQ65" s="191"/>
      <c r="BR65" s="191"/>
      <c r="BS65" s="191"/>
      <c r="BT65" s="191"/>
      <c r="BU65" s="191"/>
      <c r="BV65" s="191"/>
      <c r="BW65" s="191"/>
      <c r="BX65" s="191"/>
      <c r="BY65" s="191"/>
      <c r="BZ65" s="191"/>
      <c r="CA65" s="191"/>
      <c r="CB65" s="191"/>
      <c r="CC65" s="191"/>
      <c r="CD65" s="191"/>
      <c r="CE65" s="191"/>
      <c r="CF65" s="191"/>
      <c r="CG65" s="191"/>
      <c r="CH65" s="191"/>
      <c r="CI65" s="191"/>
      <c r="CJ65" s="191"/>
      <c r="CK65" s="191"/>
      <c r="CL65" s="191"/>
      <c r="CM65" s="191"/>
      <c r="CN65" s="191"/>
      <c r="CO65" s="191"/>
      <c r="CP65" s="191"/>
      <c r="CQ65" s="191"/>
      <c r="CR65" s="191"/>
      <c r="CS65" s="191"/>
      <c r="CT65" s="191"/>
      <c r="CU65" s="191"/>
      <c r="CV65" s="191"/>
      <c r="CW65" s="191"/>
      <c r="CX65" s="191"/>
      <c r="CY65" s="191"/>
      <c r="CZ65" s="191"/>
      <c r="DA65" s="191"/>
      <c r="DB65" s="191"/>
      <c r="DC65" s="191"/>
      <c r="DD65" s="191"/>
      <c r="DE65" s="191"/>
      <c r="DF65" s="191"/>
      <c r="DG65" s="191"/>
      <c r="DH65" s="191"/>
      <c r="DI65" s="191"/>
      <c r="DJ65" s="191"/>
      <c r="DK65" s="191"/>
      <c r="DL65" s="191"/>
      <c r="DM65" s="191"/>
      <c r="DN65" s="191"/>
      <c r="DO65" s="191"/>
      <c r="DP65" s="191"/>
      <c r="DQ65" s="191"/>
      <c r="DR65" s="191"/>
      <c r="DS65" s="191"/>
      <c r="DT65" s="191"/>
      <c r="DU65" s="191"/>
      <c r="DV65" s="191"/>
      <c r="DW65" s="191"/>
      <c r="DX65" s="191"/>
      <c r="DY65" s="191"/>
      <c r="DZ65" s="191"/>
      <c r="EA65" s="191"/>
      <c r="EB65" s="191"/>
      <c r="EC65" s="191"/>
      <c r="ED65" s="191"/>
      <c r="EE65" s="191"/>
      <c r="EF65" s="191"/>
      <c r="EG65" s="191"/>
      <c r="EH65" s="191"/>
      <c r="EI65" s="191"/>
      <c r="EJ65" s="191"/>
      <c r="EK65" s="191"/>
      <c r="EL65" s="191"/>
      <c r="EM65" s="191"/>
      <c r="EN65" s="191"/>
      <c r="EO65" s="191"/>
      <c r="EP65" s="191"/>
      <c r="EQ65" s="191"/>
      <c r="ER65" s="191"/>
      <c r="ES65" s="191"/>
      <c r="ET65" s="191"/>
      <c r="EU65" s="191"/>
      <c r="EV65" s="191"/>
      <c r="EW65" s="191"/>
      <c r="EX65" s="191"/>
      <c r="EY65" s="191"/>
      <c r="EZ65" s="191"/>
      <c r="FA65" s="191"/>
      <c r="FB65" s="191"/>
      <c r="FC65" s="191"/>
      <c r="FD65" s="191"/>
      <c r="FE65" s="191"/>
      <c r="FF65" s="191"/>
      <c r="FG65" s="191"/>
      <c r="FH65" s="191"/>
      <c r="FI65" s="191"/>
      <c r="FJ65" s="191"/>
      <c r="FK65" s="191"/>
      <c r="FL65" s="191"/>
      <c r="FM65" s="191"/>
      <c r="FN65" s="191"/>
      <c r="FO65" s="191"/>
      <c r="FP65" s="191"/>
      <c r="FQ65" s="191"/>
      <c r="FR65" s="191"/>
      <c r="FS65" s="191"/>
      <c r="FT65" s="122">
        <f t="shared" si="647"/>
        <v>8.7799999999999994</v>
      </c>
      <c r="FU65" s="122" t="str">
        <f t="shared" si="648"/>
        <v/>
      </c>
      <c r="FV65" s="122" t="str">
        <f t="shared" si="649"/>
        <v/>
      </c>
      <c r="FW65" s="122" t="str">
        <f t="shared" si="650"/>
        <v/>
      </c>
      <c r="FX65" s="122" t="str">
        <f t="shared" ref="FX65:FX83" si="1844">IF(ISERROR(FT65+FU65),"",FT65+FU65)</f>
        <v/>
      </c>
      <c r="FY65" s="122" t="str">
        <f t="shared" ref="FY65:FY83" si="1845">IF(ISERROR(FT65+FV65),"",FT65+FV65)</f>
        <v/>
      </c>
      <c r="FZ65" s="122" t="str">
        <f t="shared" ref="FZ65:FZ83" si="1846">IF(ISERROR(FT65+FW65),"",FT65+FW65)</f>
        <v/>
      </c>
      <c r="GA65" s="122" t="str">
        <f t="shared" ref="GA65:GA83" si="1847">IF(ISERROR(FU65+FV65),"",FU65+FV65)</f>
        <v/>
      </c>
      <c r="GB65" s="122" t="str">
        <f t="shared" ref="GB65:GB83" si="1848">IF(ISERROR(FU65+FW65),"",FU65+FW65)</f>
        <v/>
      </c>
      <c r="GC65" s="122" t="str">
        <f t="shared" ref="GC65:GC83" si="1849">IF(ISERROR(FV65+FW65),"",FV65+FW65)</f>
        <v/>
      </c>
      <c r="GD65" s="122" t="str">
        <f t="shared" ref="GD65:GD83" si="1850">IF(ISERROR(FT65+FV65+FW65),"",FT65+FV65+FW65)</f>
        <v/>
      </c>
      <c r="GE65" s="122" t="str">
        <f t="shared" ref="GE65:GE83" si="1851">IF(ISERROR(FT65+FV65+FU65),"",FT65+FV65+FU65)</f>
        <v/>
      </c>
      <c r="GF65" s="122" t="str">
        <f t="shared" ref="GF65:GF83" si="1852">IF(ISERROR(FT65+FU65+FW65),"",FT65+FU65+FW65)</f>
        <v/>
      </c>
      <c r="GG65" s="122" t="str">
        <f t="shared" ref="GG65:GG83" si="1853">IF(ISERROR(FV65+FW65+FU65),"",FV65+FW65+FU65)</f>
        <v/>
      </c>
      <c r="GH65" s="122"/>
      <c r="GI65" s="124">
        <f t="shared" si="651"/>
        <v>52048.188000000009</v>
      </c>
      <c r="GJ65" s="139" t="str">
        <f t="shared" si="652"/>
        <v/>
      </c>
      <c r="GK65" s="139" t="str">
        <f t="shared" si="653"/>
        <v/>
      </c>
      <c r="GL65" s="139" t="str">
        <f t="shared" si="654"/>
        <v/>
      </c>
      <c r="GM65" s="140" t="str">
        <f t="shared" ref="GM65" si="1854">IF(ISERROR(GI65+GJ65),"",GI65+GJ65)</f>
        <v/>
      </c>
      <c r="GN65" s="140" t="str">
        <f t="shared" ref="GN65" si="1855">IF(ISERROR(GI65+GK65),"",GI65+GK65)</f>
        <v/>
      </c>
      <c r="GO65" s="140" t="str">
        <f t="shared" ref="GO65" si="1856">IF(ISERROR(GI65+GL65),"",GI65+GL65)</f>
        <v/>
      </c>
      <c r="GP65" s="140" t="str">
        <f t="shared" ref="GP65" si="1857">IF(ISERROR(GJ65+GK65),"",GJ65+GK65)</f>
        <v/>
      </c>
      <c r="GQ65" s="140" t="str">
        <f t="shared" ref="GQ65" si="1858">IF(ISERROR(GJ65+GL65),"",GJ65+GL65)</f>
        <v/>
      </c>
      <c r="GR65" s="140" t="str">
        <f t="shared" ref="GR65" si="1859">IF(ISERROR(GK65+GL65),"",GK65+GL65)</f>
        <v/>
      </c>
      <c r="GS65" s="140" t="str">
        <f t="shared" ref="GS65" si="1860">IF(ISERROR(GI65+GK65+GL65),"",GI65+GK65+GL65)</f>
        <v/>
      </c>
      <c r="GT65" s="140" t="str">
        <f t="shared" ref="GT65" si="1861">IF(ISERROR(GI65+GK65+GJ65),"",GI65+GK65+GJ65)</f>
        <v/>
      </c>
      <c r="GU65" s="140" t="str">
        <f t="shared" ref="GU65" si="1862">IF(ISERROR(GI65+GJ65+GL65),"",GI65+GJ65+GL65)</f>
        <v/>
      </c>
      <c r="GV65" s="140" t="str">
        <f t="shared" ref="GV65" si="1863">IF(ISERROR(GK65+GL65+GJ65),"",GK65+GL65+GJ65)</f>
        <v/>
      </c>
      <c r="GW65" s="140"/>
      <c r="GX65" s="145"/>
      <c r="GY65" s="145"/>
      <c r="GZ65" s="145"/>
      <c r="HA65" s="145"/>
      <c r="HB65" s="145"/>
      <c r="HC65" s="145"/>
      <c r="HD65" s="145">
        <v>1</v>
      </c>
      <c r="HF65" s="37"/>
      <c r="HG65" s="37"/>
      <c r="HH65" s="37"/>
      <c r="HI65" s="37"/>
    </row>
    <row r="66" spans="1:217" x14ac:dyDescent="0.2">
      <c r="A66" s="298" t="s">
        <v>487</v>
      </c>
      <c r="B66" s="288" t="s">
        <v>486</v>
      </c>
      <c r="C66" s="299">
        <v>917</v>
      </c>
      <c r="D66" s="167">
        <f t="shared" si="133"/>
        <v>183.4</v>
      </c>
      <c r="E66" s="167">
        <f t="shared" si="134"/>
        <v>229.25</v>
      </c>
      <c r="F66" s="167">
        <f t="shared" si="135"/>
        <v>343.875</v>
      </c>
      <c r="G66" s="167">
        <f t="shared" si="136"/>
        <v>183.4</v>
      </c>
      <c r="H66" s="167">
        <f t="shared" si="137"/>
        <v>229.25</v>
      </c>
      <c r="I66" s="167">
        <f t="shared" si="138"/>
        <v>229.25</v>
      </c>
      <c r="J66" s="167">
        <f t="shared" si="139"/>
        <v>229.25</v>
      </c>
      <c r="K66" s="167">
        <f t="shared" si="140"/>
        <v>343.875</v>
      </c>
      <c r="L66" s="167">
        <f t="shared" si="141"/>
        <v>183.4</v>
      </c>
      <c r="M66" s="167">
        <f t="shared" si="142"/>
        <v>229.25</v>
      </c>
      <c r="N66" s="147">
        <f t="shared" si="143"/>
        <v>412.65000000000003</v>
      </c>
      <c r="O66" s="94">
        <f t="shared" si="144"/>
        <v>458.5</v>
      </c>
      <c r="P66" s="94">
        <f t="shared" si="145"/>
        <v>1375.5</v>
      </c>
      <c r="Q66" s="94">
        <f t="shared" si="146"/>
        <v>1834</v>
      </c>
      <c r="R66" s="94">
        <f t="shared" si="147"/>
        <v>2751</v>
      </c>
      <c r="S66" s="94">
        <f t="shared" si="148"/>
        <v>3668</v>
      </c>
      <c r="T66" s="94">
        <f t="shared" si="149"/>
        <v>4585</v>
      </c>
      <c r="U66" s="94">
        <f t="shared" si="150"/>
        <v>5502</v>
      </c>
      <c r="V66" s="191"/>
      <c r="W66" s="191"/>
      <c r="X66" s="191"/>
      <c r="Y66" s="191"/>
      <c r="Z66" s="191"/>
      <c r="AA66" s="191"/>
      <c r="AB66" s="191"/>
      <c r="AC66" s="191"/>
      <c r="AD66" s="191"/>
      <c r="AE66" s="191"/>
      <c r="AF66" s="191"/>
      <c r="AG66" s="191"/>
      <c r="AH66" s="191"/>
      <c r="AI66" s="191"/>
      <c r="AJ66" s="191"/>
      <c r="AK66" s="191"/>
      <c r="AL66" s="191"/>
      <c r="AM66" s="191"/>
      <c r="AN66" s="191"/>
      <c r="AO66" s="191"/>
      <c r="AP66" s="191"/>
      <c r="AQ66" s="191"/>
      <c r="AR66" s="191"/>
      <c r="AS66" s="191"/>
      <c r="AT66" s="191"/>
      <c r="AU66" s="191"/>
      <c r="AV66" s="191"/>
      <c r="AW66" s="191"/>
      <c r="AX66" s="191"/>
      <c r="AY66" s="191"/>
      <c r="AZ66" s="191"/>
      <c r="BA66" s="191"/>
      <c r="BB66" s="191"/>
      <c r="BC66" s="191"/>
      <c r="BD66" s="191"/>
      <c r="BE66" s="191"/>
      <c r="BF66" s="191"/>
      <c r="BG66" s="191"/>
      <c r="BH66" s="191"/>
      <c r="BI66" s="191"/>
      <c r="BJ66" s="191"/>
      <c r="BK66" s="191"/>
      <c r="BL66" s="191"/>
      <c r="BM66" s="191"/>
      <c r="BN66" s="191"/>
      <c r="BO66" s="191"/>
      <c r="BP66" s="191"/>
      <c r="BQ66" s="191"/>
      <c r="BR66" s="191"/>
      <c r="BS66" s="191"/>
      <c r="BT66" s="191"/>
      <c r="BU66" s="191"/>
      <c r="BV66" s="191"/>
      <c r="BW66" s="191"/>
      <c r="BX66" s="191"/>
      <c r="BY66" s="191"/>
      <c r="BZ66" s="191"/>
      <c r="CA66" s="191"/>
      <c r="CB66" s="191"/>
      <c r="CC66" s="191"/>
      <c r="CD66" s="191"/>
      <c r="CE66" s="191"/>
      <c r="CF66" s="191"/>
      <c r="CG66" s="191"/>
      <c r="CH66" s="191"/>
      <c r="CI66" s="191"/>
      <c r="CJ66" s="191"/>
      <c r="CK66" s="191"/>
      <c r="CL66" s="191"/>
      <c r="CM66" s="191"/>
      <c r="CN66" s="191"/>
      <c r="CO66" s="191"/>
      <c r="CP66" s="191"/>
      <c r="CQ66" s="191"/>
      <c r="CR66" s="191"/>
      <c r="CS66" s="191"/>
      <c r="CT66" s="191"/>
      <c r="CU66" s="191"/>
      <c r="CV66" s="191"/>
      <c r="CW66" s="191"/>
      <c r="CX66" s="191"/>
      <c r="CY66" s="191"/>
      <c r="CZ66" s="191"/>
      <c r="DA66" s="191"/>
      <c r="DB66" s="191"/>
      <c r="DC66" s="191"/>
      <c r="DD66" s="191"/>
      <c r="DE66" s="191"/>
      <c r="DF66" s="191"/>
      <c r="DG66" s="191"/>
      <c r="DH66" s="191"/>
      <c r="DI66" s="191"/>
      <c r="DJ66" s="191"/>
      <c r="DK66" s="191"/>
      <c r="DL66" s="191"/>
      <c r="DM66" s="191"/>
      <c r="DN66" s="191"/>
      <c r="DO66" s="191"/>
      <c r="DP66" s="191"/>
      <c r="DQ66" s="191"/>
      <c r="DR66" s="191"/>
      <c r="DS66" s="191"/>
      <c r="DT66" s="191"/>
      <c r="DU66" s="191"/>
      <c r="DV66" s="191"/>
      <c r="DW66" s="191"/>
      <c r="DX66" s="191"/>
      <c r="DY66" s="191"/>
      <c r="DZ66" s="191"/>
      <c r="EA66" s="191"/>
      <c r="EB66" s="191"/>
      <c r="EC66" s="191"/>
      <c r="ED66" s="191"/>
      <c r="EE66" s="191"/>
      <c r="EF66" s="191"/>
      <c r="EG66" s="191"/>
      <c r="EH66" s="191"/>
      <c r="EI66" s="191"/>
      <c r="EJ66" s="191"/>
      <c r="EK66" s="191"/>
      <c r="EL66" s="191"/>
      <c r="EM66" s="191"/>
      <c r="EN66" s="191"/>
      <c r="EO66" s="191"/>
      <c r="EP66" s="191"/>
      <c r="EQ66" s="191"/>
      <c r="ER66" s="191"/>
      <c r="ES66" s="191"/>
      <c r="ET66" s="191"/>
      <c r="EU66" s="191"/>
      <c r="EV66" s="191"/>
      <c r="EW66" s="191"/>
      <c r="EX66" s="191"/>
      <c r="EY66" s="191"/>
      <c r="EZ66" s="191"/>
      <c r="FA66" s="191"/>
      <c r="FB66" s="191"/>
      <c r="FC66" s="191"/>
      <c r="FD66" s="191"/>
      <c r="FE66" s="191"/>
      <c r="FF66" s="191"/>
      <c r="FG66" s="191"/>
      <c r="FH66" s="191"/>
      <c r="FI66" s="191"/>
      <c r="FJ66" s="191"/>
      <c r="FK66" s="191"/>
      <c r="FL66" s="191"/>
      <c r="FM66" s="191"/>
      <c r="FN66" s="191"/>
      <c r="FO66" s="191"/>
      <c r="FP66" s="191"/>
      <c r="FQ66" s="191"/>
      <c r="FR66" s="191"/>
      <c r="FS66" s="191"/>
      <c r="FT66" s="122">
        <f t="shared" si="647"/>
        <v>22.45</v>
      </c>
      <c r="FU66" s="122" t="str">
        <f t="shared" si="648"/>
        <v/>
      </c>
      <c r="FV66" s="122" t="str">
        <f t="shared" si="649"/>
        <v/>
      </c>
      <c r="FW66" s="122" t="str">
        <f t="shared" si="650"/>
        <v/>
      </c>
      <c r="FX66" s="122" t="str">
        <f t="shared" si="1844"/>
        <v/>
      </c>
      <c r="FY66" s="122" t="str">
        <f t="shared" si="1845"/>
        <v/>
      </c>
      <c r="FZ66" s="122" t="str">
        <f t="shared" si="1846"/>
        <v/>
      </c>
      <c r="GA66" s="122" t="str">
        <f t="shared" si="1847"/>
        <v/>
      </c>
      <c r="GB66" s="122" t="str">
        <f t="shared" si="1848"/>
        <v/>
      </c>
      <c r="GC66" s="122" t="str">
        <f t="shared" si="1849"/>
        <v/>
      </c>
      <c r="GD66" s="122" t="str">
        <f t="shared" si="1850"/>
        <v/>
      </c>
      <c r="GE66" s="122" t="str">
        <f t="shared" si="1851"/>
        <v/>
      </c>
      <c r="GF66" s="122" t="str">
        <f t="shared" si="1852"/>
        <v/>
      </c>
      <c r="GG66" s="122" t="str">
        <f t="shared" si="1853"/>
        <v/>
      </c>
      <c r="GH66" s="122"/>
      <c r="GI66" s="124">
        <f t="shared" si="651"/>
        <v>188385.52489999999</v>
      </c>
      <c r="GJ66" s="139"/>
      <c r="GK66" s="139"/>
      <c r="GL66" s="139"/>
      <c r="GM66" s="140"/>
      <c r="GN66" s="140"/>
      <c r="GO66" s="140"/>
      <c r="GP66" s="140"/>
      <c r="GQ66" s="140"/>
      <c r="GR66" s="140"/>
      <c r="GS66" s="140"/>
      <c r="GT66" s="140"/>
      <c r="GU66" s="140"/>
      <c r="GV66" s="140"/>
      <c r="GW66" s="140"/>
      <c r="GX66" s="145"/>
      <c r="GY66" s="145"/>
      <c r="GZ66" s="145"/>
      <c r="HA66" s="145"/>
      <c r="HB66" s="145"/>
      <c r="HC66" s="145"/>
      <c r="HD66" s="145">
        <v>1</v>
      </c>
      <c r="HF66" s="37"/>
      <c r="HG66" s="37"/>
      <c r="HH66" s="37"/>
      <c r="HI66" s="37"/>
    </row>
    <row r="67" spans="1:217" x14ac:dyDescent="0.2">
      <c r="A67" s="298" t="s">
        <v>488</v>
      </c>
      <c r="B67" s="288" t="s">
        <v>478</v>
      </c>
      <c r="C67" s="299"/>
      <c r="D67" s="167">
        <f t="shared" si="133"/>
        <v>0</v>
      </c>
      <c r="E67" s="167">
        <f t="shared" si="134"/>
        <v>0</v>
      </c>
      <c r="F67" s="167">
        <f t="shared" si="135"/>
        <v>0</v>
      </c>
      <c r="G67" s="167">
        <f t="shared" si="136"/>
        <v>0</v>
      </c>
      <c r="H67" s="167">
        <f t="shared" si="137"/>
        <v>0</v>
      </c>
      <c r="I67" s="167">
        <f t="shared" si="138"/>
        <v>0</v>
      </c>
      <c r="J67" s="167">
        <f t="shared" si="139"/>
        <v>0</v>
      </c>
      <c r="K67" s="167">
        <f t="shared" si="140"/>
        <v>0</v>
      </c>
      <c r="L67" s="167">
        <f t="shared" si="141"/>
        <v>0</v>
      </c>
      <c r="M67" s="167">
        <f t="shared" si="142"/>
        <v>0</v>
      </c>
      <c r="N67" s="147">
        <f t="shared" si="143"/>
        <v>0</v>
      </c>
      <c r="O67" s="94">
        <f>C67*0.75</f>
        <v>0</v>
      </c>
      <c r="P67" s="94">
        <f t="shared" si="145"/>
        <v>0</v>
      </c>
      <c r="Q67" s="94">
        <f t="shared" si="146"/>
        <v>0</v>
      </c>
      <c r="R67" s="94">
        <f t="shared" si="147"/>
        <v>0</v>
      </c>
      <c r="S67" s="94">
        <f t="shared" si="148"/>
        <v>0</v>
      </c>
      <c r="T67" s="94">
        <f t="shared" si="149"/>
        <v>0</v>
      </c>
      <c r="U67" s="94">
        <f t="shared" si="150"/>
        <v>0</v>
      </c>
      <c r="V67" s="191"/>
      <c r="W67" s="191"/>
      <c r="X67" s="191"/>
      <c r="Y67" s="191"/>
      <c r="Z67" s="191"/>
      <c r="AA67" s="191"/>
      <c r="AB67" s="191"/>
      <c r="AC67" s="191"/>
      <c r="AD67" s="191"/>
      <c r="AE67" s="191"/>
      <c r="AF67" s="191"/>
      <c r="AG67" s="191"/>
      <c r="AH67" s="191"/>
      <c r="AI67" s="191"/>
      <c r="AJ67" s="191"/>
      <c r="AK67" s="191"/>
      <c r="AL67" s="191"/>
      <c r="AM67" s="191"/>
      <c r="AN67" s="191"/>
      <c r="AO67" s="191"/>
      <c r="AP67" s="191"/>
      <c r="AQ67" s="191"/>
      <c r="AR67" s="191"/>
      <c r="AS67" s="191"/>
      <c r="AT67" s="191"/>
      <c r="AU67" s="191"/>
      <c r="AV67" s="191"/>
      <c r="AW67" s="191"/>
      <c r="AX67" s="191"/>
      <c r="AY67" s="191"/>
      <c r="AZ67" s="191"/>
      <c r="BA67" s="191"/>
      <c r="BB67" s="191"/>
      <c r="BC67" s="191"/>
      <c r="BD67" s="191"/>
      <c r="BE67" s="191"/>
      <c r="BF67" s="191"/>
      <c r="BG67" s="191"/>
      <c r="BH67" s="191"/>
      <c r="BI67" s="191"/>
      <c r="BJ67" s="191"/>
      <c r="BK67" s="191"/>
      <c r="BL67" s="191"/>
      <c r="BM67" s="191"/>
      <c r="BN67" s="191"/>
      <c r="BO67" s="191"/>
      <c r="BP67" s="191"/>
      <c r="BQ67" s="191"/>
      <c r="BR67" s="191"/>
      <c r="BS67" s="191"/>
      <c r="BT67" s="191"/>
      <c r="BU67" s="191"/>
      <c r="BV67" s="191"/>
      <c r="BW67" s="191"/>
      <c r="BX67" s="191"/>
      <c r="BY67" s="191"/>
      <c r="BZ67" s="191"/>
      <c r="CA67" s="191"/>
      <c r="CB67" s="191"/>
      <c r="CC67" s="191"/>
      <c r="CD67" s="191"/>
      <c r="CE67" s="191"/>
      <c r="CF67" s="191"/>
      <c r="CG67" s="191"/>
      <c r="CH67" s="191"/>
      <c r="CI67" s="191"/>
      <c r="CJ67" s="191"/>
      <c r="CK67" s="191"/>
      <c r="CL67" s="191"/>
      <c r="CM67" s="191"/>
      <c r="CN67" s="191"/>
      <c r="CO67" s="191"/>
      <c r="CP67" s="191"/>
      <c r="CQ67" s="191"/>
      <c r="CR67" s="191"/>
      <c r="CS67" s="191"/>
      <c r="CT67" s="191"/>
      <c r="CU67" s="191"/>
      <c r="CV67" s="191"/>
      <c r="CW67" s="191"/>
      <c r="CX67" s="191"/>
      <c r="CY67" s="191"/>
      <c r="CZ67" s="191"/>
      <c r="DA67" s="191"/>
      <c r="DB67" s="191"/>
      <c r="DC67" s="191"/>
      <c r="DD67" s="191"/>
      <c r="DE67" s="191"/>
      <c r="DF67" s="191"/>
      <c r="DG67" s="191"/>
      <c r="DH67" s="191"/>
      <c r="DI67" s="191"/>
      <c r="DJ67" s="191"/>
      <c r="DK67" s="191"/>
      <c r="DL67" s="191"/>
      <c r="DM67" s="191"/>
      <c r="DN67" s="191"/>
      <c r="DO67" s="191"/>
      <c r="DP67" s="191"/>
      <c r="DQ67" s="191"/>
      <c r="DR67" s="191"/>
      <c r="DS67" s="191"/>
      <c r="DT67" s="191"/>
      <c r="DU67" s="191"/>
      <c r="DV67" s="191"/>
      <c r="DW67" s="191"/>
      <c r="DX67" s="191"/>
      <c r="DY67" s="191"/>
      <c r="DZ67" s="191"/>
      <c r="EA67" s="191"/>
      <c r="EB67" s="191"/>
      <c r="EC67" s="191"/>
      <c r="ED67" s="191"/>
      <c r="EE67" s="191"/>
      <c r="EF67" s="191"/>
      <c r="EG67" s="191"/>
      <c r="EH67" s="191"/>
      <c r="EI67" s="191"/>
      <c r="EJ67" s="191"/>
      <c r="EK67" s="191"/>
      <c r="EL67" s="191"/>
      <c r="EM67" s="191"/>
      <c r="EN67" s="191"/>
      <c r="EO67" s="191"/>
      <c r="EP67" s="191"/>
      <c r="EQ67" s="191"/>
      <c r="ER67" s="191"/>
      <c r="ES67" s="191"/>
      <c r="ET67" s="191"/>
      <c r="EU67" s="191"/>
      <c r="EV67" s="191"/>
      <c r="EW67" s="191"/>
      <c r="EX67" s="191"/>
      <c r="EY67" s="191"/>
      <c r="EZ67" s="191"/>
      <c r="FA67" s="191"/>
      <c r="FB67" s="191"/>
      <c r="FC67" s="191"/>
      <c r="FD67" s="191"/>
      <c r="FE67" s="191"/>
      <c r="FF67" s="191"/>
      <c r="FG67" s="191"/>
      <c r="FH67" s="191"/>
      <c r="FI67" s="191"/>
      <c r="FJ67" s="191"/>
      <c r="FK67" s="191"/>
      <c r="FL67" s="191"/>
      <c r="FM67" s="191"/>
      <c r="FN67" s="191"/>
      <c r="FO67" s="191"/>
      <c r="FP67" s="191"/>
      <c r="FQ67" s="191"/>
      <c r="FR67" s="191"/>
      <c r="FS67" s="191"/>
      <c r="FT67" s="122" t="str">
        <f t="shared" si="647"/>
        <v/>
      </c>
      <c r="FU67" s="122" t="str">
        <f t="shared" si="648"/>
        <v/>
      </c>
      <c r="FV67" s="122" t="str">
        <f t="shared" si="649"/>
        <v/>
      </c>
      <c r="FW67" s="122" t="str">
        <f t="shared" si="650"/>
        <v/>
      </c>
      <c r="FX67" s="122" t="str">
        <f t="shared" si="1844"/>
        <v/>
      </c>
      <c r="FY67" s="122" t="str">
        <f t="shared" si="1845"/>
        <v/>
      </c>
      <c r="FZ67" s="122" t="str">
        <f t="shared" si="1846"/>
        <v/>
      </c>
      <c r="GA67" s="122" t="str">
        <f t="shared" si="1847"/>
        <v/>
      </c>
      <c r="GB67" s="122" t="str">
        <f t="shared" si="1848"/>
        <v/>
      </c>
      <c r="GC67" s="122" t="str">
        <f t="shared" si="1849"/>
        <v/>
      </c>
      <c r="GD67" s="122" t="str">
        <f t="shared" si="1850"/>
        <v/>
      </c>
      <c r="GE67" s="122" t="str">
        <f t="shared" si="1851"/>
        <v/>
      </c>
      <c r="GF67" s="122" t="str">
        <f t="shared" si="1852"/>
        <v/>
      </c>
      <c r="GG67" s="122" t="str">
        <f t="shared" si="1853"/>
        <v/>
      </c>
      <c r="GH67" s="122"/>
      <c r="GI67" s="124" t="str">
        <f t="shared" si="651"/>
        <v/>
      </c>
      <c r="GJ67" s="139"/>
      <c r="GK67" s="139"/>
      <c r="GL67" s="139"/>
      <c r="GM67" s="140"/>
      <c r="GN67" s="140"/>
      <c r="GO67" s="140"/>
      <c r="GP67" s="140"/>
      <c r="GQ67" s="140"/>
      <c r="GR67" s="140"/>
      <c r="GS67" s="140"/>
      <c r="GT67" s="140"/>
      <c r="GU67" s="140"/>
      <c r="GV67" s="140"/>
      <c r="GW67" s="140"/>
      <c r="GX67" s="145">
        <v>1</v>
      </c>
      <c r="GY67" s="145">
        <v>1</v>
      </c>
      <c r="GZ67" s="145">
        <v>1</v>
      </c>
      <c r="HA67" s="145">
        <v>1</v>
      </c>
      <c r="HB67" s="145">
        <v>1</v>
      </c>
      <c r="HC67" s="145">
        <v>1</v>
      </c>
      <c r="HD67" s="145">
        <v>1</v>
      </c>
    </row>
    <row r="68" spans="1:217" x14ac:dyDescent="0.2">
      <c r="A68" s="298" t="s">
        <v>489</v>
      </c>
      <c r="B68" s="288" t="s">
        <v>493</v>
      </c>
      <c r="C68" s="299">
        <v>131</v>
      </c>
      <c r="D68" s="167">
        <f t="shared" si="133"/>
        <v>26.200000000000003</v>
      </c>
      <c r="E68" s="167">
        <f t="shared" si="134"/>
        <v>32.75</v>
      </c>
      <c r="F68" s="167">
        <f t="shared" si="135"/>
        <v>49.125</v>
      </c>
      <c r="G68" s="167">
        <f t="shared" si="136"/>
        <v>26.200000000000003</v>
      </c>
      <c r="H68" s="167">
        <f t="shared" si="137"/>
        <v>32.75</v>
      </c>
      <c r="I68" s="167">
        <f t="shared" si="138"/>
        <v>32.75</v>
      </c>
      <c r="J68" s="167">
        <f t="shared" si="139"/>
        <v>32.75</v>
      </c>
      <c r="K68" s="167">
        <f t="shared" si="140"/>
        <v>49.125</v>
      </c>
      <c r="L68" s="167">
        <f t="shared" si="141"/>
        <v>26.200000000000003</v>
      </c>
      <c r="M68" s="167">
        <f t="shared" si="142"/>
        <v>32.75</v>
      </c>
      <c r="N68" s="147">
        <f t="shared" si="143"/>
        <v>58.95</v>
      </c>
      <c r="O68" s="94">
        <f t="shared" si="144"/>
        <v>65.5</v>
      </c>
      <c r="P68" s="94">
        <f t="shared" si="145"/>
        <v>196.5</v>
      </c>
      <c r="Q68" s="94">
        <f t="shared" si="146"/>
        <v>262</v>
      </c>
      <c r="R68" s="94">
        <f t="shared" si="147"/>
        <v>393</v>
      </c>
      <c r="S68" s="94">
        <f t="shared" si="148"/>
        <v>524</v>
      </c>
      <c r="T68" s="94">
        <f t="shared" si="149"/>
        <v>655</v>
      </c>
      <c r="U68" s="94">
        <f t="shared" si="150"/>
        <v>786</v>
      </c>
      <c r="V68" s="191"/>
      <c r="W68" s="191"/>
      <c r="X68" s="191"/>
      <c r="Y68" s="191"/>
      <c r="Z68" s="191"/>
      <c r="AA68" s="191"/>
      <c r="AB68" s="191"/>
      <c r="AC68" s="191"/>
      <c r="AD68" s="191"/>
      <c r="AE68" s="191"/>
      <c r="AF68" s="191"/>
      <c r="AG68" s="191"/>
      <c r="AH68" s="191"/>
      <c r="AI68" s="191"/>
      <c r="AJ68" s="191"/>
      <c r="AK68" s="191"/>
      <c r="AL68" s="191"/>
      <c r="AM68" s="191"/>
      <c r="AN68" s="191"/>
      <c r="AO68" s="191"/>
      <c r="AP68" s="191"/>
      <c r="AQ68" s="191"/>
      <c r="AR68" s="191"/>
      <c r="AS68" s="191"/>
      <c r="AT68" s="191"/>
      <c r="AU68" s="191"/>
      <c r="AV68" s="191"/>
      <c r="AW68" s="191"/>
      <c r="AX68" s="191"/>
      <c r="AY68" s="191"/>
      <c r="AZ68" s="191"/>
      <c r="BA68" s="191"/>
      <c r="BB68" s="191"/>
      <c r="BC68" s="191"/>
      <c r="BD68" s="191"/>
      <c r="BE68" s="191"/>
      <c r="BF68" s="191"/>
      <c r="BG68" s="191"/>
      <c r="BH68" s="191"/>
      <c r="BI68" s="191"/>
      <c r="BJ68" s="191"/>
      <c r="BK68" s="191"/>
      <c r="BL68" s="191"/>
      <c r="BM68" s="191"/>
      <c r="BN68" s="191"/>
      <c r="BO68" s="191"/>
      <c r="BP68" s="191"/>
      <c r="BQ68" s="191"/>
      <c r="BR68" s="191"/>
      <c r="BS68" s="191"/>
      <c r="BT68" s="191"/>
      <c r="BU68" s="191"/>
      <c r="BV68" s="191"/>
      <c r="BW68" s="191"/>
      <c r="BX68" s="191"/>
      <c r="BY68" s="191"/>
      <c r="BZ68" s="191"/>
      <c r="CA68" s="191"/>
      <c r="CB68" s="191"/>
      <c r="CC68" s="191"/>
      <c r="CD68" s="191"/>
      <c r="CE68" s="191"/>
      <c r="CF68" s="191"/>
      <c r="CG68" s="191"/>
      <c r="CH68" s="191"/>
      <c r="CI68" s="191"/>
      <c r="CJ68" s="191"/>
      <c r="CK68" s="191"/>
      <c r="CL68" s="191"/>
      <c r="CM68" s="191"/>
      <c r="CN68" s="191"/>
      <c r="CO68" s="191"/>
      <c r="CP68" s="191"/>
      <c r="CQ68" s="191"/>
      <c r="CR68" s="191"/>
      <c r="CS68" s="191"/>
      <c r="CT68" s="191"/>
      <c r="CU68" s="191"/>
      <c r="CV68" s="191"/>
      <c r="CW68" s="191"/>
      <c r="CX68" s="191"/>
      <c r="CY68" s="191"/>
      <c r="CZ68" s="191"/>
      <c r="DA68" s="191"/>
      <c r="DB68" s="191"/>
      <c r="DC68" s="191"/>
      <c r="DD68" s="191"/>
      <c r="DE68" s="191"/>
      <c r="DF68" s="191"/>
      <c r="DG68" s="191"/>
      <c r="DH68" s="191"/>
      <c r="DI68" s="191"/>
      <c r="DJ68" s="191"/>
      <c r="DK68" s="191"/>
      <c r="DL68" s="191"/>
      <c r="DM68" s="191"/>
      <c r="DN68" s="191"/>
      <c r="DO68" s="191"/>
      <c r="DP68" s="191"/>
      <c r="DQ68" s="191"/>
      <c r="DR68" s="191"/>
      <c r="DS68" s="191"/>
      <c r="DT68" s="191"/>
      <c r="DU68" s="191"/>
      <c r="DV68" s="191"/>
      <c r="DW68" s="191"/>
      <c r="DX68" s="191"/>
      <c r="DY68" s="191"/>
      <c r="DZ68" s="191"/>
      <c r="EA68" s="191"/>
      <c r="EB68" s="191"/>
      <c r="EC68" s="191"/>
      <c r="ED68" s="191"/>
      <c r="EE68" s="191"/>
      <c r="EF68" s="191"/>
      <c r="EG68" s="191"/>
      <c r="EH68" s="191"/>
      <c r="EI68" s="191"/>
      <c r="EJ68" s="191"/>
      <c r="EK68" s="191"/>
      <c r="EL68" s="191"/>
      <c r="EM68" s="191"/>
      <c r="EN68" s="191"/>
      <c r="EO68" s="191"/>
      <c r="EP68" s="191"/>
      <c r="EQ68" s="191"/>
      <c r="ER68" s="191"/>
      <c r="ES68" s="191"/>
      <c r="ET68" s="191"/>
      <c r="EU68" s="191"/>
      <c r="EV68" s="191"/>
      <c r="EW68" s="191"/>
      <c r="EX68" s="191"/>
      <c r="EY68" s="191"/>
      <c r="EZ68" s="191"/>
      <c r="FA68" s="191"/>
      <c r="FB68" s="191"/>
      <c r="FC68" s="191"/>
      <c r="FD68" s="191"/>
      <c r="FE68" s="191"/>
      <c r="FF68" s="191"/>
      <c r="FG68" s="191"/>
      <c r="FH68" s="191"/>
      <c r="FI68" s="191"/>
      <c r="FJ68" s="191"/>
      <c r="FK68" s="191"/>
      <c r="FL68" s="191"/>
      <c r="FM68" s="191"/>
      <c r="FN68" s="191"/>
      <c r="FO68" s="191"/>
      <c r="FP68" s="191"/>
      <c r="FQ68" s="191"/>
      <c r="FR68" s="191"/>
      <c r="FS68" s="191"/>
      <c r="FT68" s="122">
        <f t="shared" si="647"/>
        <v>8.7799999999999994</v>
      </c>
      <c r="FU68" s="122" t="str">
        <f t="shared" si="648"/>
        <v/>
      </c>
      <c r="FV68" s="122" t="str">
        <f t="shared" si="649"/>
        <v/>
      </c>
      <c r="FW68" s="122" t="str">
        <f t="shared" si="650"/>
        <v/>
      </c>
      <c r="FX68" s="122" t="str">
        <f t="shared" si="1844"/>
        <v/>
      </c>
      <c r="FY68" s="122" t="str">
        <f t="shared" si="1845"/>
        <v/>
      </c>
      <c r="FZ68" s="122" t="str">
        <f t="shared" si="1846"/>
        <v/>
      </c>
      <c r="GA68" s="122" t="str">
        <f t="shared" si="1847"/>
        <v/>
      </c>
      <c r="GB68" s="122" t="str">
        <f t="shared" si="1848"/>
        <v/>
      </c>
      <c r="GC68" s="122" t="str">
        <f t="shared" si="1849"/>
        <v/>
      </c>
      <c r="GD68" s="122" t="str">
        <f t="shared" si="1850"/>
        <v/>
      </c>
      <c r="GE68" s="122" t="str">
        <f t="shared" si="1851"/>
        <v/>
      </c>
      <c r="GF68" s="122" t="str">
        <f t="shared" si="1852"/>
        <v/>
      </c>
      <c r="GG68" s="122" t="str">
        <f t="shared" si="1853"/>
        <v/>
      </c>
      <c r="GH68" s="122"/>
      <c r="GI68" s="124">
        <f t="shared" si="651"/>
        <v>52048.188000000009</v>
      </c>
      <c r="GJ68" s="139"/>
      <c r="GK68" s="139"/>
      <c r="GL68" s="139"/>
      <c r="GM68" s="140"/>
      <c r="GN68" s="140"/>
      <c r="GO68" s="140"/>
      <c r="GP68" s="140"/>
      <c r="GQ68" s="140"/>
      <c r="GR68" s="140"/>
      <c r="GS68" s="140"/>
      <c r="GT68" s="140"/>
      <c r="GU68" s="140"/>
      <c r="GV68" s="140"/>
      <c r="GW68" s="140"/>
      <c r="GX68" s="145"/>
      <c r="GY68" s="145"/>
      <c r="GZ68" s="145"/>
      <c r="HA68" s="145"/>
      <c r="HB68" s="145"/>
      <c r="HC68" s="145"/>
      <c r="HD68" s="145">
        <v>1</v>
      </c>
    </row>
    <row r="69" spans="1:217" x14ac:dyDescent="0.2">
      <c r="A69" s="298" t="s">
        <v>491</v>
      </c>
      <c r="B69" s="288" t="s">
        <v>490</v>
      </c>
      <c r="C69" s="299">
        <v>131</v>
      </c>
      <c r="D69" s="167">
        <f t="shared" si="133"/>
        <v>26.200000000000003</v>
      </c>
      <c r="E69" s="167">
        <f t="shared" ref="E69:E103" si="1864">C69*0.25</f>
        <v>32.75</v>
      </c>
      <c r="F69" s="167">
        <f t="shared" ref="F69:F103" si="1865">C69*0.375</f>
        <v>49.125</v>
      </c>
      <c r="G69" s="167">
        <f t="shared" ref="G69:G103" si="1866">C69*0.2</f>
        <v>26.200000000000003</v>
      </c>
      <c r="H69" s="167">
        <f t="shared" ref="H69:H103" si="1867">C69*0.25</f>
        <v>32.75</v>
      </c>
      <c r="I69" s="167">
        <f t="shared" si="138"/>
        <v>32.75</v>
      </c>
      <c r="J69" s="167">
        <f t="shared" ref="J69:J103" si="1868">C69*0.25</f>
        <v>32.75</v>
      </c>
      <c r="K69" s="167">
        <f t="shared" ref="K69:K103" si="1869">C69*0.375</f>
        <v>49.125</v>
      </c>
      <c r="L69" s="167">
        <f t="shared" ref="L69:L103" si="1870">C69*0.2</f>
        <v>26.200000000000003</v>
      </c>
      <c r="M69" s="167">
        <f t="shared" ref="M69:M103" si="1871">C69*0.25</f>
        <v>32.75</v>
      </c>
      <c r="N69" s="147">
        <f t="shared" ref="N69:N80" si="1872">C69*0.45</f>
        <v>58.95</v>
      </c>
      <c r="O69" s="94">
        <f t="shared" si="144"/>
        <v>65.5</v>
      </c>
      <c r="P69" s="94">
        <f t="shared" si="145"/>
        <v>196.5</v>
      </c>
      <c r="Q69" s="94">
        <f t="shared" si="146"/>
        <v>262</v>
      </c>
      <c r="R69" s="94">
        <f t="shared" si="147"/>
        <v>393</v>
      </c>
      <c r="S69" s="94">
        <f t="shared" si="148"/>
        <v>524</v>
      </c>
      <c r="T69" s="94">
        <f t="shared" si="149"/>
        <v>655</v>
      </c>
      <c r="U69" s="94">
        <f t="shared" si="150"/>
        <v>786</v>
      </c>
      <c r="V69" s="191"/>
      <c r="W69" s="191"/>
      <c r="X69" s="191"/>
      <c r="Y69" s="191"/>
      <c r="Z69" s="191"/>
      <c r="AA69" s="191"/>
      <c r="AB69" s="191"/>
      <c r="AC69" s="191"/>
      <c r="AD69" s="191"/>
      <c r="AE69" s="191"/>
      <c r="AF69" s="191"/>
      <c r="AG69" s="191"/>
      <c r="AH69" s="191"/>
      <c r="AI69" s="191"/>
      <c r="AJ69" s="191"/>
      <c r="AK69" s="191"/>
      <c r="AL69" s="191"/>
      <c r="AM69" s="191"/>
      <c r="AN69" s="191"/>
      <c r="AO69" s="191"/>
      <c r="AP69" s="191"/>
      <c r="AQ69" s="191"/>
      <c r="AR69" s="191"/>
      <c r="AS69" s="191"/>
      <c r="AT69" s="191"/>
      <c r="AU69" s="191"/>
      <c r="AV69" s="191"/>
      <c r="AW69" s="191"/>
      <c r="AX69" s="191"/>
      <c r="AY69" s="191"/>
      <c r="AZ69" s="191"/>
      <c r="BA69" s="191"/>
      <c r="BB69" s="191"/>
      <c r="BC69" s="191"/>
      <c r="BD69" s="191"/>
      <c r="BE69" s="191"/>
      <c r="BF69" s="191"/>
      <c r="BG69" s="191"/>
      <c r="BH69" s="191"/>
      <c r="BI69" s="191"/>
      <c r="BJ69" s="191"/>
      <c r="BK69" s="191"/>
      <c r="BL69" s="191"/>
      <c r="BM69" s="191"/>
      <c r="BN69" s="191"/>
      <c r="BO69" s="191"/>
      <c r="BP69" s="191"/>
      <c r="BQ69" s="191"/>
      <c r="BR69" s="191"/>
      <c r="BS69" s="191"/>
      <c r="BT69" s="191"/>
      <c r="BU69" s="191"/>
      <c r="BV69" s="191"/>
      <c r="BW69" s="191"/>
      <c r="BX69" s="191"/>
      <c r="BY69" s="191"/>
      <c r="BZ69" s="191"/>
      <c r="CA69" s="191"/>
      <c r="CB69" s="191"/>
      <c r="CC69" s="191"/>
      <c r="CD69" s="191"/>
      <c r="CE69" s="191"/>
      <c r="CF69" s="191"/>
      <c r="CG69" s="191"/>
      <c r="CH69" s="191"/>
      <c r="CI69" s="191"/>
      <c r="CJ69" s="191"/>
      <c r="CK69" s="191"/>
      <c r="CL69" s="191"/>
      <c r="CM69" s="191"/>
      <c r="CN69" s="191"/>
      <c r="CO69" s="191"/>
      <c r="CP69" s="191"/>
      <c r="CQ69" s="191"/>
      <c r="CR69" s="191"/>
      <c r="CS69" s="191"/>
      <c r="CT69" s="191"/>
      <c r="CU69" s="191"/>
      <c r="CV69" s="191"/>
      <c r="CW69" s="191"/>
      <c r="CX69" s="191"/>
      <c r="CY69" s="191"/>
      <c r="CZ69" s="191"/>
      <c r="DA69" s="191"/>
      <c r="DB69" s="191"/>
      <c r="DC69" s="191"/>
      <c r="DD69" s="191"/>
      <c r="DE69" s="191"/>
      <c r="DF69" s="191"/>
      <c r="DG69" s="191"/>
      <c r="DH69" s="191"/>
      <c r="DI69" s="191"/>
      <c r="DJ69" s="191"/>
      <c r="DK69" s="191"/>
      <c r="DL69" s="191"/>
      <c r="DM69" s="191"/>
      <c r="DN69" s="191"/>
      <c r="DO69" s="191"/>
      <c r="DP69" s="191"/>
      <c r="DQ69" s="191"/>
      <c r="DR69" s="191"/>
      <c r="DS69" s="191"/>
      <c r="DT69" s="191"/>
      <c r="DU69" s="191"/>
      <c r="DV69" s="191"/>
      <c r="DW69" s="191"/>
      <c r="DX69" s="191"/>
      <c r="DY69" s="191"/>
      <c r="DZ69" s="191"/>
      <c r="EA69" s="191"/>
      <c r="EB69" s="191"/>
      <c r="EC69" s="191"/>
      <c r="ED69" s="191"/>
      <c r="EE69" s="191"/>
      <c r="EF69" s="191"/>
      <c r="EG69" s="191"/>
      <c r="EH69" s="191"/>
      <c r="EI69" s="191"/>
      <c r="EJ69" s="191"/>
      <c r="EK69" s="191"/>
      <c r="EL69" s="191"/>
      <c r="EM69" s="191"/>
      <c r="EN69" s="191"/>
      <c r="EO69" s="191"/>
      <c r="EP69" s="191"/>
      <c r="EQ69" s="191"/>
      <c r="ER69" s="191"/>
      <c r="ES69" s="191"/>
      <c r="ET69" s="191"/>
      <c r="EU69" s="191"/>
      <c r="EV69" s="191"/>
      <c r="EW69" s="191"/>
      <c r="EX69" s="191"/>
      <c r="EY69" s="191"/>
      <c r="EZ69" s="191"/>
      <c r="FA69" s="191"/>
      <c r="FB69" s="191"/>
      <c r="FC69" s="191"/>
      <c r="FD69" s="191"/>
      <c r="FE69" s="191"/>
      <c r="FF69" s="191"/>
      <c r="FG69" s="191"/>
      <c r="FH69" s="191"/>
      <c r="FI69" s="191"/>
      <c r="FJ69" s="191"/>
      <c r="FK69" s="191"/>
      <c r="FL69" s="191"/>
      <c r="FM69" s="191"/>
      <c r="FN69" s="191"/>
      <c r="FO69" s="191"/>
      <c r="FP69" s="191"/>
      <c r="FQ69" s="191"/>
      <c r="FR69" s="191"/>
      <c r="FS69" s="191"/>
      <c r="FT69" s="122">
        <f t="shared" si="647"/>
        <v>8.7799999999999994</v>
      </c>
      <c r="FU69" s="122" t="str">
        <f t="shared" si="648"/>
        <v/>
      </c>
      <c r="FV69" s="122" t="str">
        <f t="shared" si="649"/>
        <v/>
      </c>
      <c r="FW69" s="122" t="str">
        <f t="shared" si="650"/>
        <v/>
      </c>
      <c r="FX69" s="122" t="str">
        <f t="shared" si="1844"/>
        <v/>
      </c>
      <c r="FY69" s="122" t="str">
        <f t="shared" si="1845"/>
        <v/>
      </c>
      <c r="FZ69" s="122" t="str">
        <f t="shared" si="1846"/>
        <v/>
      </c>
      <c r="GA69" s="122" t="str">
        <f t="shared" si="1847"/>
        <v/>
      </c>
      <c r="GB69" s="122" t="str">
        <f t="shared" si="1848"/>
        <v/>
      </c>
      <c r="GC69" s="122" t="str">
        <f t="shared" si="1849"/>
        <v/>
      </c>
      <c r="GD69" s="122" t="str">
        <f t="shared" si="1850"/>
        <v/>
      </c>
      <c r="GE69" s="122" t="str">
        <f t="shared" si="1851"/>
        <v/>
      </c>
      <c r="GF69" s="122" t="str">
        <f t="shared" si="1852"/>
        <v/>
      </c>
      <c r="GG69" s="122" t="str">
        <f t="shared" si="1853"/>
        <v/>
      </c>
      <c r="GH69" s="122"/>
      <c r="GI69" s="124">
        <f t="shared" si="651"/>
        <v>52048.188000000009</v>
      </c>
      <c r="GJ69" s="139"/>
      <c r="GK69" s="139"/>
      <c r="GL69" s="139"/>
      <c r="GM69" s="140"/>
      <c r="GN69" s="140"/>
      <c r="GO69" s="140"/>
      <c r="GP69" s="140"/>
      <c r="GQ69" s="140"/>
      <c r="GR69" s="140"/>
      <c r="GS69" s="140"/>
      <c r="GT69" s="140"/>
      <c r="GU69" s="140"/>
      <c r="GV69" s="140"/>
      <c r="GW69" s="140"/>
      <c r="GX69" s="145"/>
      <c r="GY69" s="145"/>
      <c r="GZ69" s="145"/>
      <c r="HA69" s="145"/>
      <c r="HB69" s="145"/>
      <c r="HC69" s="145"/>
      <c r="HD69" s="145">
        <v>1</v>
      </c>
    </row>
    <row r="70" spans="1:217" x14ac:dyDescent="0.2">
      <c r="A70" s="298" t="s">
        <v>494</v>
      </c>
      <c r="B70" s="288" t="s">
        <v>495</v>
      </c>
      <c r="C70" s="299">
        <v>912</v>
      </c>
      <c r="D70" s="167">
        <f t="shared" ref="D70:D79" si="1873">C70*0.2</f>
        <v>182.4</v>
      </c>
      <c r="E70" s="167">
        <f t="shared" si="1864"/>
        <v>228</v>
      </c>
      <c r="F70" s="167">
        <f t="shared" si="1865"/>
        <v>342</v>
      </c>
      <c r="G70" s="167">
        <f t="shared" si="1866"/>
        <v>182.4</v>
      </c>
      <c r="H70" s="167">
        <f t="shared" si="1867"/>
        <v>228</v>
      </c>
      <c r="I70" s="167">
        <f t="shared" ref="I70:I79" si="1874">C70*0.25</f>
        <v>228</v>
      </c>
      <c r="J70" s="167">
        <f t="shared" si="1868"/>
        <v>228</v>
      </c>
      <c r="K70" s="167">
        <f t="shared" si="1869"/>
        <v>342</v>
      </c>
      <c r="L70" s="167">
        <f t="shared" si="1870"/>
        <v>182.4</v>
      </c>
      <c r="M70" s="167">
        <f t="shared" si="1871"/>
        <v>228</v>
      </c>
      <c r="N70" s="147">
        <f t="shared" si="1872"/>
        <v>410.40000000000003</v>
      </c>
      <c r="O70" s="94">
        <f t="shared" ref="O70:O79" si="1875">C70*0.5</f>
        <v>456</v>
      </c>
      <c r="P70" s="94">
        <f t="shared" ref="P70:P79" si="1876">C70*1.5</f>
        <v>1368</v>
      </c>
      <c r="Q70" s="94">
        <f t="shared" ref="Q70:Q79" si="1877">C70*2</f>
        <v>1824</v>
      </c>
      <c r="R70" s="94">
        <f t="shared" ref="R70:R79" si="1878">C70*3</f>
        <v>2736</v>
      </c>
      <c r="S70" s="94">
        <f t="shared" ref="S70:S79" si="1879">C70*4</f>
        <v>3648</v>
      </c>
      <c r="T70" s="94">
        <f t="shared" ref="T70:T79" si="1880">C70*5</f>
        <v>4560</v>
      </c>
      <c r="U70" s="94">
        <f t="shared" ref="U70:U79" si="1881">C70*6</f>
        <v>5472</v>
      </c>
      <c r="V70" s="191"/>
      <c r="W70" s="191"/>
      <c r="X70" s="191"/>
      <c r="Y70" s="191"/>
      <c r="Z70" s="191"/>
      <c r="AA70" s="191"/>
      <c r="AB70" s="191"/>
      <c r="AC70" s="191"/>
      <c r="AD70" s="191"/>
      <c r="AE70" s="191"/>
      <c r="AF70" s="191"/>
      <c r="AG70" s="191"/>
      <c r="AH70" s="191"/>
      <c r="AI70" s="191"/>
      <c r="AJ70" s="191"/>
      <c r="AK70" s="191"/>
      <c r="AL70" s="191"/>
      <c r="AM70" s="191"/>
      <c r="AN70" s="191"/>
      <c r="AO70" s="191"/>
      <c r="AP70" s="191"/>
      <c r="AQ70" s="191"/>
      <c r="AR70" s="191"/>
      <c r="AS70" s="191"/>
      <c r="AT70" s="191"/>
      <c r="AU70" s="191"/>
      <c r="AV70" s="191"/>
      <c r="AW70" s="191"/>
      <c r="AX70" s="191"/>
      <c r="AY70" s="191"/>
      <c r="AZ70" s="191"/>
      <c r="BA70" s="191"/>
      <c r="BB70" s="191"/>
      <c r="BC70" s="191"/>
      <c r="BD70" s="191"/>
      <c r="BE70" s="191"/>
      <c r="BF70" s="191"/>
      <c r="BG70" s="191"/>
      <c r="BH70" s="191"/>
      <c r="BI70" s="191"/>
      <c r="BJ70" s="191"/>
      <c r="BK70" s="191"/>
      <c r="BL70" s="191"/>
      <c r="BM70" s="191"/>
      <c r="BN70" s="191"/>
      <c r="BO70" s="191"/>
      <c r="BP70" s="191"/>
      <c r="BQ70" s="191"/>
      <c r="BR70" s="191"/>
      <c r="BS70" s="191"/>
      <c r="BT70" s="191"/>
      <c r="BU70" s="191"/>
      <c r="BV70" s="191"/>
      <c r="BW70" s="191"/>
      <c r="BX70" s="191"/>
      <c r="BY70" s="191"/>
      <c r="BZ70" s="191"/>
      <c r="CA70" s="191"/>
      <c r="CB70" s="191"/>
      <c r="CC70" s="191"/>
      <c r="CD70" s="191"/>
      <c r="CE70" s="191"/>
      <c r="CF70" s="191"/>
      <c r="CG70" s="191"/>
      <c r="CH70" s="191"/>
      <c r="CI70" s="191"/>
      <c r="CJ70" s="191"/>
      <c r="CK70" s="191"/>
      <c r="CL70" s="191"/>
      <c r="CM70" s="191"/>
      <c r="CN70" s="191"/>
      <c r="CO70" s="191"/>
      <c r="CP70" s="191"/>
      <c r="CQ70" s="191"/>
      <c r="CR70" s="191"/>
      <c r="CS70" s="191"/>
      <c r="CT70" s="191"/>
      <c r="CU70" s="191"/>
      <c r="CV70" s="191"/>
      <c r="CW70" s="191"/>
      <c r="CX70" s="191"/>
      <c r="CY70" s="191"/>
      <c r="CZ70" s="191"/>
      <c r="DA70" s="191"/>
      <c r="DB70" s="191"/>
      <c r="DC70" s="191"/>
      <c r="DD70" s="191"/>
      <c r="DE70" s="191"/>
      <c r="DF70" s="191"/>
      <c r="DG70" s="191"/>
      <c r="DH70" s="191"/>
      <c r="DI70" s="191"/>
      <c r="DJ70" s="191"/>
      <c r="DK70" s="191"/>
      <c r="DL70" s="191"/>
      <c r="DM70" s="191"/>
      <c r="DN70" s="191"/>
      <c r="DO70" s="191"/>
      <c r="DP70" s="191"/>
      <c r="DQ70" s="191"/>
      <c r="DR70" s="191"/>
      <c r="DS70" s="191"/>
      <c r="DT70" s="191"/>
      <c r="DU70" s="191"/>
      <c r="DV70" s="191"/>
      <c r="DW70" s="191"/>
      <c r="DX70" s="191"/>
      <c r="DY70" s="191"/>
      <c r="DZ70" s="191"/>
      <c r="EA70" s="191"/>
      <c r="EB70" s="191"/>
      <c r="EC70" s="191"/>
      <c r="ED70" s="191"/>
      <c r="EE70" s="191"/>
      <c r="EF70" s="191"/>
      <c r="EG70" s="191"/>
      <c r="EH70" s="191"/>
      <c r="EI70" s="191"/>
      <c r="EJ70" s="191"/>
      <c r="EK70" s="191"/>
      <c r="EL70" s="191"/>
      <c r="EM70" s="191"/>
      <c r="EN70" s="191"/>
      <c r="EO70" s="191"/>
      <c r="EP70" s="191"/>
      <c r="EQ70" s="191"/>
      <c r="ER70" s="191"/>
      <c r="ES70" s="191"/>
      <c r="ET70" s="191"/>
      <c r="EU70" s="191"/>
      <c r="EV70" s="191"/>
      <c r="EW70" s="191"/>
      <c r="EX70" s="191"/>
      <c r="EY70" s="191"/>
      <c r="EZ70" s="191"/>
      <c r="FA70" s="191"/>
      <c r="FB70" s="191"/>
      <c r="FC70" s="191"/>
      <c r="FD70" s="191"/>
      <c r="FE70" s="191"/>
      <c r="FF70" s="191"/>
      <c r="FG70" s="191"/>
      <c r="FH70" s="191"/>
      <c r="FI70" s="191"/>
      <c r="FJ70" s="191"/>
      <c r="FK70" s="191"/>
      <c r="FL70" s="191"/>
      <c r="FM70" s="191"/>
      <c r="FN70" s="191"/>
      <c r="FO70" s="191"/>
      <c r="FP70" s="191"/>
      <c r="FQ70" s="191"/>
      <c r="FR70" s="191"/>
      <c r="FS70" s="191"/>
      <c r="FT70" s="122">
        <f t="shared" si="647"/>
        <v>20.68</v>
      </c>
      <c r="FU70" s="122"/>
      <c r="FV70" s="122"/>
      <c r="FW70" s="122"/>
      <c r="FX70" s="122"/>
      <c r="FY70" s="122"/>
      <c r="FZ70" s="122"/>
      <c r="GA70" s="122"/>
      <c r="GB70" s="122"/>
      <c r="GC70" s="122"/>
      <c r="GD70" s="122"/>
      <c r="GE70" s="122"/>
      <c r="GF70" s="122"/>
      <c r="GG70" s="122"/>
      <c r="GH70" s="122"/>
      <c r="GI70" s="124">
        <f t="shared" si="651"/>
        <v>136915.6501</v>
      </c>
      <c r="GJ70" s="139"/>
      <c r="GK70" s="139"/>
      <c r="GL70" s="139"/>
      <c r="GM70" s="140"/>
      <c r="GN70" s="140"/>
      <c r="GO70" s="140"/>
      <c r="GP70" s="140"/>
      <c r="GQ70" s="140"/>
      <c r="GR70" s="140"/>
      <c r="GS70" s="140"/>
      <c r="GT70" s="140"/>
      <c r="GU70" s="140"/>
      <c r="GV70" s="140"/>
      <c r="GW70" s="140"/>
      <c r="GX70" s="145"/>
      <c r="GY70" s="145"/>
      <c r="GZ70" s="145"/>
      <c r="HA70" s="145"/>
      <c r="HB70" s="145"/>
      <c r="HC70" s="145"/>
      <c r="HD70" s="145">
        <v>1</v>
      </c>
    </row>
    <row r="71" spans="1:217" x14ac:dyDescent="0.2">
      <c r="A71" s="298" t="s">
        <v>535</v>
      </c>
      <c r="B71" s="288" t="s">
        <v>528</v>
      </c>
      <c r="C71" s="299">
        <v>2545</v>
      </c>
      <c r="D71" s="167">
        <f t="shared" si="1873"/>
        <v>509</v>
      </c>
      <c r="E71" s="167">
        <f t="shared" si="1864"/>
        <v>636.25</v>
      </c>
      <c r="F71" s="167">
        <f t="shared" si="1865"/>
        <v>954.375</v>
      </c>
      <c r="G71" s="167">
        <f t="shared" si="1866"/>
        <v>509</v>
      </c>
      <c r="H71" s="167">
        <f t="shared" si="1867"/>
        <v>636.25</v>
      </c>
      <c r="I71" s="167">
        <f t="shared" si="1874"/>
        <v>636.25</v>
      </c>
      <c r="J71" s="167">
        <f t="shared" si="1868"/>
        <v>636.25</v>
      </c>
      <c r="K71" s="167">
        <f t="shared" si="1869"/>
        <v>954.375</v>
      </c>
      <c r="L71" s="167">
        <f t="shared" si="1870"/>
        <v>509</v>
      </c>
      <c r="M71" s="167">
        <f t="shared" si="1871"/>
        <v>636.25</v>
      </c>
      <c r="N71" s="147">
        <f t="shared" si="1872"/>
        <v>1145.25</v>
      </c>
      <c r="O71" s="94">
        <f>C71*0.75</f>
        <v>1908.75</v>
      </c>
      <c r="P71" s="94">
        <f t="shared" si="1876"/>
        <v>3817.5</v>
      </c>
      <c r="Q71" s="94">
        <f t="shared" si="1877"/>
        <v>5090</v>
      </c>
      <c r="R71" s="94">
        <f t="shared" si="1878"/>
        <v>7635</v>
      </c>
      <c r="S71" s="94">
        <f t="shared" si="1879"/>
        <v>10180</v>
      </c>
      <c r="T71" s="94">
        <f t="shared" si="1880"/>
        <v>12725</v>
      </c>
      <c r="U71" s="94">
        <f t="shared" si="1881"/>
        <v>15270</v>
      </c>
      <c r="V71" s="191"/>
      <c r="W71" s="191"/>
      <c r="X71" s="191"/>
      <c r="Y71" s="191"/>
      <c r="Z71" s="191"/>
      <c r="AA71" s="191"/>
      <c r="AB71" s="191"/>
      <c r="AC71" s="191"/>
      <c r="AD71" s="191"/>
      <c r="AE71" s="191"/>
      <c r="AF71" s="191"/>
      <c r="AG71" s="191"/>
      <c r="AH71" s="191"/>
      <c r="AI71" s="191"/>
      <c r="AJ71" s="191"/>
      <c r="AK71" s="191"/>
      <c r="AL71" s="191"/>
      <c r="AM71" s="191"/>
      <c r="AN71" s="191"/>
      <c r="AO71" s="191"/>
      <c r="AP71" s="191"/>
      <c r="AQ71" s="191"/>
      <c r="AR71" s="191"/>
      <c r="AS71" s="191"/>
      <c r="AT71" s="191"/>
      <c r="AU71" s="191"/>
      <c r="AV71" s="191"/>
      <c r="AW71" s="191"/>
      <c r="AX71" s="191"/>
      <c r="AY71" s="191"/>
      <c r="AZ71" s="191"/>
      <c r="BA71" s="191"/>
      <c r="BB71" s="191"/>
      <c r="BC71" s="191"/>
      <c r="BD71" s="191"/>
      <c r="BE71" s="191"/>
      <c r="BF71" s="191"/>
      <c r="BG71" s="191"/>
      <c r="BH71" s="191"/>
      <c r="BI71" s="191"/>
      <c r="BJ71" s="191"/>
      <c r="BK71" s="191"/>
      <c r="BL71" s="191"/>
      <c r="BM71" s="191"/>
      <c r="BN71" s="191"/>
      <c r="BO71" s="191"/>
      <c r="BP71" s="191"/>
      <c r="BQ71" s="191"/>
      <c r="BR71" s="191"/>
      <c r="BS71" s="191"/>
      <c r="BT71" s="191"/>
      <c r="BU71" s="191"/>
      <c r="BV71" s="191"/>
      <c r="BW71" s="191"/>
      <c r="BX71" s="191"/>
      <c r="BY71" s="191"/>
      <c r="BZ71" s="191"/>
      <c r="CA71" s="191"/>
      <c r="CB71" s="191"/>
      <c r="CC71" s="191"/>
      <c r="CD71" s="191"/>
      <c r="CE71" s="191"/>
      <c r="CF71" s="191"/>
      <c r="CG71" s="191"/>
      <c r="CH71" s="191"/>
      <c r="CI71" s="191"/>
      <c r="CJ71" s="191"/>
      <c r="CK71" s="191"/>
      <c r="CL71" s="191"/>
      <c r="CM71" s="191"/>
      <c r="CN71" s="191"/>
      <c r="CO71" s="191"/>
      <c r="CP71" s="191"/>
      <c r="CQ71" s="191"/>
      <c r="CR71" s="191"/>
      <c r="CS71" s="191"/>
      <c r="CT71" s="191"/>
      <c r="CU71" s="191"/>
      <c r="CV71" s="191"/>
      <c r="CW71" s="191"/>
      <c r="CX71" s="191"/>
      <c r="CY71" s="191"/>
      <c r="CZ71" s="191"/>
      <c r="DA71" s="191"/>
      <c r="DB71" s="191"/>
      <c r="DC71" s="191"/>
      <c r="DD71" s="191"/>
      <c r="DE71" s="191"/>
      <c r="DF71" s="191"/>
      <c r="DG71" s="191"/>
      <c r="DH71" s="191"/>
      <c r="DI71" s="191"/>
      <c r="DJ71" s="191"/>
      <c r="DK71" s="191"/>
      <c r="DL71" s="191"/>
      <c r="DM71" s="191"/>
      <c r="DN71" s="191"/>
      <c r="DO71" s="191"/>
      <c r="DP71" s="191"/>
      <c r="DQ71" s="191"/>
      <c r="DR71" s="191"/>
      <c r="DS71" s="191"/>
      <c r="DT71" s="191"/>
      <c r="DU71" s="191"/>
      <c r="DV71" s="191"/>
      <c r="DW71" s="191"/>
      <c r="DX71" s="191"/>
      <c r="DY71" s="191"/>
      <c r="DZ71" s="191"/>
      <c r="EA71" s="191"/>
      <c r="EB71" s="191"/>
      <c r="EC71" s="191"/>
      <c r="ED71" s="191"/>
      <c r="EE71" s="191"/>
      <c r="EF71" s="191"/>
      <c r="EG71" s="191"/>
      <c r="EH71" s="191"/>
      <c r="EI71" s="191"/>
      <c r="EJ71" s="191"/>
      <c r="EK71" s="191"/>
      <c r="EL71" s="191"/>
      <c r="EM71" s="191"/>
      <c r="EN71" s="191"/>
      <c r="EO71" s="191"/>
      <c r="EP71" s="191"/>
      <c r="EQ71" s="191"/>
      <c r="ER71" s="191"/>
      <c r="ES71" s="191"/>
      <c r="ET71" s="191"/>
      <c r="EU71" s="191"/>
      <c r="EV71" s="191"/>
      <c r="EW71" s="191"/>
      <c r="EX71" s="191"/>
      <c r="EY71" s="191"/>
      <c r="EZ71" s="191"/>
      <c r="FA71" s="191"/>
      <c r="FB71" s="191"/>
      <c r="FC71" s="191"/>
      <c r="FD71" s="191"/>
      <c r="FE71" s="191"/>
      <c r="FF71" s="191"/>
      <c r="FG71" s="191"/>
      <c r="FH71" s="191"/>
      <c r="FI71" s="191"/>
      <c r="FJ71" s="191"/>
      <c r="FK71" s="191"/>
      <c r="FL71" s="191"/>
      <c r="FM71" s="191"/>
      <c r="FN71" s="191"/>
      <c r="FO71" s="191"/>
      <c r="FP71" s="191"/>
      <c r="FQ71" s="191"/>
      <c r="FR71" s="191"/>
      <c r="FS71" s="191"/>
      <c r="FT71" s="122">
        <f t="shared" si="647"/>
        <v>39.97</v>
      </c>
      <c r="FU71" s="122"/>
      <c r="FV71" s="122"/>
      <c r="FW71" s="122"/>
      <c r="FX71" s="122"/>
      <c r="FY71" s="122"/>
      <c r="FZ71" s="122"/>
      <c r="GA71" s="122"/>
      <c r="GB71" s="122"/>
      <c r="GC71" s="122"/>
      <c r="GD71" s="122"/>
      <c r="GE71" s="122"/>
      <c r="GF71" s="122"/>
      <c r="GG71" s="122"/>
      <c r="GH71" s="122"/>
      <c r="GI71" s="124">
        <f t="shared" si="651"/>
        <v>479421.64279999991</v>
      </c>
      <c r="GJ71" s="139"/>
      <c r="GK71" s="139"/>
      <c r="GL71" s="139"/>
      <c r="GM71" s="140"/>
      <c r="GN71" s="140"/>
      <c r="GO71" s="140"/>
      <c r="GP71" s="140"/>
      <c r="GQ71" s="140"/>
      <c r="GR71" s="140"/>
      <c r="GS71" s="140"/>
      <c r="GT71" s="140"/>
      <c r="GU71" s="140"/>
      <c r="GV71" s="140"/>
      <c r="GW71" s="140"/>
      <c r="GX71" s="145"/>
      <c r="GY71" s="145"/>
      <c r="GZ71" s="145"/>
      <c r="HA71" s="145">
        <v>1</v>
      </c>
      <c r="HB71" s="145"/>
      <c r="HC71" s="145"/>
      <c r="HD71" s="145"/>
    </row>
    <row r="72" spans="1:217" x14ac:dyDescent="0.2">
      <c r="A72" s="298" t="s">
        <v>400</v>
      </c>
      <c r="B72" s="288" t="s">
        <v>248</v>
      </c>
      <c r="C72" s="299">
        <v>1606</v>
      </c>
      <c r="D72" s="167">
        <f t="shared" si="1873"/>
        <v>321.20000000000005</v>
      </c>
      <c r="E72" s="167">
        <f t="shared" si="1864"/>
        <v>401.5</v>
      </c>
      <c r="F72" s="167">
        <f t="shared" si="1865"/>
        <v>602.25</v>
      </c>
      <c r="G72" s="167">
        <f t="shared" si="1866"/>
        <v>321.20000000000005</v>
      </c>
      <c r="H72" s="167">
        <f t="shared" si="1867"/>
        <v>401.5</v>
      </c>
      <c r="I72" s="167">
        <f t="shared" si="1874"/>
        <v>401.5</v>
      </c>
      <c r="J72" s="167">
        <f t="shared" si="1868"/>
        <v>401.5</v>
      </c>
      <c r="K72" s="167">
        <f t="shared" si="1869"/>
        <v>602.25</v>
      </c>
      <c r="L72" s="167">
        <f t="shared" si="1870"/>
        <v>321.20000000000005</v>
      </c>
      <c r="M72" s="167">
        <f t="shared" si="1871"/>
        <v>401.5</v>
      </c>
      <c r="N72" s="147">
        <f t="shared" si="1872"/>
        <v>722.7</v>
      </c>
      <c r="O72" s="94">
        <f>C72*0.75</f>
        <v>1204.5</v>
      </c>
      <c r="P72" s="94">
        <f t="shared" si="1876"/>
        <v>2409</v>
      </c>
      <c r="Q72" s="94">
        <f t="shared" si="1877"/>
        <v>3212</v>
      </c>
      <c r="R72" s="94">
        <f t="shared" si="1878"/>
        <v>4818</v>
      </c>
      <c r="S72" s="94">
        <f t="shared" si="1879"/>
        <v>6424</v>
      </c>
      <c r="T72" s="94">
        <f t="shared" si="1880"/>
        <v>8030</v>
      </c>
      <c r="U72" s="94">
        <f t="shared" si="1881"/>
        <v>9636</v>
      </c>
      <c r="V72" s="191"/>
      <c r="W72" s="191"/>
      <c r="X72" s="191"/>
      <c r="Y72" s="191"/>
      <c r="Z72" s="191"/>
      <c r="AA72" s="191"/>
      <c r="AB72" s="191"/>
      <c r="AC72" s="191"/>
      <c r="AD72" s="191"/>
      <c r="AE72" s="191"/>
      <c r="AF72" s="191"/>
      <c r="AG72" s="191"/>
      <c r="AH72" s="191"/>
      <c r="AI72" s="191"/>
      <c r="AJ72" s="191"/>
      <c r="AK72" s="191"/>
      <c r="AL72" s="191"/>
      <c r="AM72" s="191"/>
      <c r="AN72" s="191"/>
      <c r="AO72" s="191"/>
      <c r="AP72" s="191"/>
      <c r="AQ72" s="191"/>
      <c r="AR72" s="191"/>
      <c r="AS72" s="191"/>
      <c r="AT72" s="191"/>
      <c r="AU72" s="191"/>
      <c r="AV72" s="191"/>
      <c r="AW72" s="191"/>
      <c r="AX72" s="191"/>
      <c r="AY72" s="191"/>
      <c r="AZ72" s="191"/>
      <c r="BA72" s="191"/>
      <c r="BB72" s="191"/>
      <c r="BC72" s="191"/>
      <c r="BD72" s="191"/>
      <c r="BE72" s="191"/>
      <c r="BF72" s="191"/>
      <c r="BG72" s="191"/>
      <c r="BH72" s="191"/>
      <c r="BI72" s="191"/>
      <c r="BJ72" s="191"/>
      <c r="BK72" s="191"/>
      <c r="BL72" s="191"/>
      <c r="BM72" s="191"/>
      <c r="BN72" s="191"/>
      <c r="BO72" s="191"/>
      <c r="BP72" s="191"/>
      <c r="BQ72" s="191"/>
      <c r="BR72" s="191"/>
      <c r="BS72" s="191"/>
      <c r="BT72" s="191"/>
      <c r="BU72" s="191"/>
      <c r="BV72" s="191"/>
      <c r="BW72" s="191"/>
      <c r="BX72" s="191"/>
      <c r="BY72" s="191"/>
      <c r="BZ72" s="191"/>
      <c r="CA72" s="191"/>
      <c r="CB72" s="191"/>
      <c r="CC72" s="191"/>
      <c r="CD72" s="191"/>
      <c r="CE72" s="191"/>
      <c r="CF72" s="191"/>
      <c r="CG72" s="191"/>
      <c r="CH72" s="191"/>
      <c r="CI72" s="191"/>
      <c r="CJ72" s="191"/>
      <c r="CK72" s="191"/>
      <c r="CL72" s="191"/>
      <c r="CM72" s="191"/>
      <c r="CN72" s="191"/>
      <c r="CO72" s="191"/>
      <c r="CP72" s="191"/>
      <c r="CQ72" s="191"/>
      <c r="CR72" s="191"/>
      <c r="CS72" s="191"/>
      <c r="CT72" s="191"/>
      <c r="CU72" s="191"/>
      <c r="CV72" s="191"/>
      <c r="CW72" s="191"/>
      <c r="CX72" s="191"/>
      <c r="CY72" s="191"/>
      <c r="CZ72" s="191"/>
      <c r="DA72" s="191"/>
      <c r="DB72" s="191"/>
      <c r="DC72" s="191"/>
      <c r="DD72" s="191"/>
      <c r="DE72" s="191"/>
      <c r="DF72" s="191"/>
      <c r="DG72" s="191"/>
      <c r="DH72" s="191"/>
      <c r="DI72" s="191"/>
      <c r="DJ72" s="191"/>
      <c r="DK72" s="191"/>
      <c r="DL72" s="191"/>
      <c r="DM72" s="191"/>
      <c r="DN72" s="191"/>
      <c r="DO72" s="191"/>
      <c r="DP72" s="191"/>
      <c r="DQ72" s="191"/>
      <c r="DR72" s="191"/>
      <c r="DS72" s="191"/>
      <c r="DT72" s="191"/>
      <c r="DU72" s="191"/>
      <c r="DV72" s="191"/>
      <c r="DW72" s="191"/>
      <c r="DX72" s="191"/>
      <c r="DY72" s="191"/>
      <c r="DZ72" s="191"/>
      <c r="EA72" s="191"/>
      <c r="EB72" s="191"/>
      <c r="EC72" s="191"/>
      <c r="ED72" s="191"/>
      <c r="EE72" s="191"/>
      <c r="EF72" s="191"/>
      <c r="EG72" s="191"/>
      <c r="EH72" s="191"/>
      <c r="EI72" s="191"/>
      <c r="EJ72" s="191"/>
      <c r="EK72" s="191"/>
      <c r="EL72" s="191"/>
      <c r="EM72" s="191"/>
      <c r="EN72" s="191"/>
      <c r="EO72" s="191"/>
      <c r="EP72" s="191"/>
      <c r="EQ72" s="191"/>
      <c r="ER72" s="191"/>
      <c r="ES72" s="191"/>
      <c r="ET72" s="191"/>
      <c r="EU72" s="191"/>
      <c r="EV72" s="191"/>
      <c r="EW72" s="191"/>
      <c r="EX72" s="191"/>
      <c r="EY72" s="191"/>
      <c r="EZ72" s="191"/>
      <c r="FA72" s="191"/>
      <c r="FB72" s="191"/>
      <c r="FC72" s="191"/>
      <c r="FD72" s="191"/>
      <c r="FE72" s="191"/>
      <c r="FF72" s="191"/>
      <c r="FG72" s="191"/>
      <c r="FH72" s="191"/>
      <c r="FI72" s="191"/>
      <c r="FJ72" s="191"/>
      <c r="FK72" s="191"/>
      <c r="FL72" s="191"/>
      <c r="FM72" s="191"/>
      <c r="FN72" s="191"/>
      <c r="FO72" s="191"/>
      <c r="FP72" s="191"/>
      <c r="FQ72" s="191"/>
      <c r="FR72" s="191"/>
      <c r="FS72" s="191"/>
      <c r="FT72" s="122">
        <f t="shared" si="647"/>
        <v>22.2</v>
      </c>
      <c r="FU72" s="122"/>
      <c r="FV72" s="122"/>
      <c r="FW72" s="122"/>
      <c r="FX72" s="122"/>
      <c r="FY72" s="122"/>
      <c r="FZ72" s="122"/>
      <c r="GA72" s="122"/>
      <c r="GB72" s="122"/>
      <c r="GC72" s="122"/>
      <c r="GD72" s="122"/>
      <c r="GE72" s="122"/>
      <c r="GF72" s="122"/>
      <c r="GG72" s="122"/>
      <c r="GH72" s="122"/>
      <c r="GI72" s="124">
        <f t="shared" si="651"/>
        <v>217156.6066</v>
      </c>
      <c r="GJ72" s="139"/>
      <c r="GK72" s="139"/>
      <c r="GL72" s="139"/>
      <c r="GM72" s="140"/>
      <c r="GN72" s="140"/>
      <c r="GO72" s="140"/>
      <c r="GP72" s="140"/>
      <c r="GQ72" s="140"/>
      <c r="GR72" s="140"/>
      <c r="GS72" s="140"/>
      <c r="GT72" s="140"/>
      <c r="GU72" s="140"/>
      <c r="GV72" s="140"/>
      <c r="GW72" s="140"/>
      <c r="GX72" s="145"/>
      <c r="GY72" s="145">
        <v>1</v>
      </c>
      <c r="GZ72" s="145">
        <v>1</v>
      </c>
      <c r="HA72" s="145">
        <v>1</v>
      </c>
      <c r="HB72" s="145">
        <v>1</v>
      </c>
      <c r="HC72" s="145">
        <v>1</v>
      </c>
      <c r="HD72" s="145"/>
    </row>
    <row r="73" spans="1:217" x14ac:dyDescent="0.2">
      <c r="A73" s="298" t="s">
        <v>401</v>
      </c>
      <c r="B73" s="288" t="s">
        <v>527</v>
      </c>
      <c r="C73" s="299">
        <v>905</v>
      </c>
      <c r="D73" s="167">
        <f t="shared" si="1873"/>
        <v>181</v>
      </c>
      <c r="E73" s="167">
        <f t="shared" si="1864"/>
        <v>226.25</v>
      </c>
      <c r="F73" s="167">
        <f t="shared" si="1865"/>
        <v>339.375</v>
      </c>
      <c r="G73" s="167">
        <f t="shared" si="1866"/>
        <v>181</v>
      </c>
      <c r="H73" s="167">
        <f t="shared" si="1867"/>
        <v>226.25</v>
      </c>
      <c r="I73" s="167">
        <f t="shared" si="1874"/>
        <v>226.25</v>
      </c>
      <c r="J73" s="167">
        <f t="shared" si="1868"/>
        <v>226.25</v>
      </c>
      <c r="K73" s="167">
        <f t="shared" si="1869"/>
        <v>339.375</v>
      </c>
      <c r="L73" s="167">
        <f t="shared" si="1870"/>
        <v>181</v>
      </c>
      <c r="M73" s="167">
        <f t="shared" si="1871"/>
        <v>226.25</v>
      </c>
      <c r="N73" s="147">
        <f t="shared" si="1872"/>
        <v>407.25</v>
      </c>
      <c r="O73" s="94">
        <f>C73*0.75</f>
        <v>678.75</v>
      </c>
      <c r="P73" s="94">
        <f t="shared" si="1876"/>
        <v>1357.5</v>
      </c>
      <c r="Q73" s="94">
        <f t="shared" si="1877"/>
        <v>1810</v>
      </c>
      <c r="R73" s="94">
        <f t="shared" si="1878"/>
        <v>2715</v>
      </c>
      <c r="S73" s="94">
        <f t="shared" si="1879"/>
        <v>3620</v>
      </c>
      <c r="T73" s="94">
        <f t="shared" si="1880"/>
        <v>4525</v>
      </c>
      <c r="U73" s="94">
        <f t="shared" si="1881"/>
        <v>5430</v>
      </c>
      <c r="V73" s="191"/>
      <c r="W73" s="191"/>
      <c r="X73" s="191"/>
      <c r="Y73" s="191"/>
      <c r="Z73" s="191"/>
      <c r="AA73" s="191"/>
      <c r="AB73" s="191"/>
      <c r="AC73" s="191"/>
      <c r="AD73" s="191"/>
      <c r="AE73" s="191"/>
      <c r="AF73" s="191"/>
      <c r="AG73" s="191"/>
      <c r="AH73" s="191"/>
      <c r="AI73" s="191"/>
      <c r="AJ73" s="191"/>
      <c r="AK73" s="191"/>
      <c r="AL73" s="191"/>
      <c r="AM73" s="191"/>
      <c r="AN73" s="191"/>
      <c r="AO73" s="191"/>
      <c r="AP73" s="191"/>
      <c r="AQ73" s="191"/>
      <c r="AR73" s="191"/>
      <c r="AS73" s="191"/>
      <c r="AT73" s="191"/>
      <c r="AU73" s="191"/>
      <c r="AV73" s="191"/>
      <c r="AW73" s="191"/>
      <c r="AX73" s="191"/>
      <c r="AY73" s="191"/>
      <c r="AZ73" s="191"/>
      <c r="BA73" s="191"/>
      <c r="BB73" s="191"/>
      <c r="BC73" s="191"/>
      <c r="BD73" s="191"/>
      <c r="BE73" s="191"/>
      <c r="BF73" s="191"/>
      <c r="BG73" s="191"/>
      <c r="BH73" s="191"/>
      <c r="BI73" s="191"/>
      <c r="BJ73" s="191"/>
      <c r="BK73" s="191"/>
      <c r="BL73" s="191"/>
      <c r="BM73" s="191"/>
      <c r="BN73" s="191"/>
      <c r="BO73" s="191"/>
      <c r="BP73" s="191"/>
      <c r="BQ73" s="191"/>
      <c r="BR73" s="191"/>
      <c r="BS73" s="191"/>
      <c r="BT73" s="191"/>
      <c r="BU73" s="191"/>
      <c r="BV73" s="191"/>
      <c r="BW73" s="191"/>
      <c r="BX73" s="191"/>
      <c r="BY73" s="191"/>
      <c r="BZ73" s="191"/>
      <c r="CA73" s="191"/>
      <c r="CB73" s="191"/>
      <c r="CC73" s="191"/>
      <c r="CD73" s="191"/>
      <c r="CE73" s="191"/>
      <c r="CF73" s="191"/>
      <c r="CG73" s="191"/>
      <c r="CH73" s="191"/>
      <c r="CI73" s="191"/>
      <c r="CJ73" s="191"/>
      <c r="CK73" s="191"/>
      <c r="CL73" s="191"/>
      <c r="CM73" s="191"/>
      <c r="CN73" s="191"/>
      <c r="CO73" s="191"/>
      <c r="CP73" s="191"/>
      <c r="CQ73" s="191"/>
      <c r="CR73" s="191"/>
      <c r="CS73" s="191"/>
      <c r="CT73" s="191"/>
      <c r="CU73" s="191"/>
      <c r="CV73" s="191"/>
      <c r="CW73" s="191"/>
      <c r="CX73" s="191"/>
      <c r="CY73" s="191"/>
      <c r="CZ73" s="191"/>
      <c r="DA73" s="191"/>
      <c r="DB73" s="191"/>
      <c r="DC73" s="191"/>
      <c r="DD73" s="191"/>
      <c r="DE73" s="191"/>
      <c r="DF73" s="191"/>
      <c r="DG73" s="191"/>
      <c r="DH73" s="191"/>
      <c r="DI73" s="191"/>
      <c r="DJ73" s="191"/>
      <c r="DK73" s="191"/>
      <c r="DL73" s="191"/>
      <c r="DM73" s="191"/>
      <c r="DN73" s="191"/>
      <c r="DO73" s="191"/>
      <c r="DP73" s="191"/>
      <c r="DQ73" s="191"/>
      <c r="DR73" s="191"/>
      <c r="DS73" s="191"/>
      <c r="DT73" s="191"/>
      <c r="DU73" s="191"/>
      <c r="DV73" s="191"/>
      <c r="DW73" s="191"/>
      <c r="DX73" s="191"/>
      <c r="DY73" s="191"/>
      <c r="DZ73" s="191"/>
      <c r="EA73" s="191"/>
      <c r="EB73" s="191"/>
      <c r="EC73" s="191"/>
      <c r="ED73" s="191"/>
      <c r="EE73" s="191"/>
      <c r="EF73" s="191"/>
      <c r="EG73" s="191"/>
      <c r="EH73" s="191"/>
      <c r="EI73" s="191"/>
      <c r="EJ73" s="191"/>
      <c r="EK73" s="191"/>
      <c r="EL73" s="191"/>
      <c r="EM73" s="191"/>
      <c r="EN73" s="191"/>
      <c r="EO73" s="191"/>
      <c r="EP73" s="191"/>
      <c r="EQ73" s="191"/>
      <c r="ER73" s="191"/>
      <c r="ES73" s="191"/>
      <c r="ET73" s="191"/>
      <c r="EU73" s="191"/>
      <c r="EV73" s="191"/>
      <c r="EW73" s="191"/>
      <c r="EX73" s="191"/>
      <c r="EY73" s="191"/>
      <c r="EZ73" s="191"/>
      <c r="FA73" s="191"/>
      <c r="FB73" s="191"/>
      <c r="FC73" s="191"/>
      <c r="FD73" s="191"/>
      <c r="FE73" s="191"/>
      <c r="FF73" s="191"/>
      <c r="FG73" s="191"/>
      <c r="FH73" s="191"/>
      <c r="FI73" s="191"/>
      <c r="FJ73" s="191"/>
      <c r="FK73" s="191"/>
      <c r="FL73" s="191"/>
      <c r="FM73" s="191"/>
      <c r="FN73" s="191"/>
      <c r="FO73" s="191"/>
      <c r="FP73" s="191"/>
      <c r="FQ73" s="191"/>
      <c r="FR73" s="191"/>
      <c r="FS73" s="191"/>
      <c r="FT73" s="122">
        <f t="shared" si="647"/>
        <v>23.67</v>
      </c>
      <c r="FU73" s="122"/>
      <c r="FV73" s="122"/>
      <c r="FW73" s="122"/>
      <c r="FX73" s="122"/>
      <c r="FY73" s="122"/>
      <c r="FZ73" s="122"/>
      <c r="GA73" s="122"/>
      <c r="GB73" s="122"/>
      <c r="GC73" s="122"/>
      <c r="GD73" s="122"/>
      <c r="GE73" s="122"/>
      <c r="GF73" s="122"/>
      <c r="GG73" s="122"/>
      <c r="GH73" s="122"/>
      <c r="GI73" s="124">
        <f t="shared" si="651"/>
        <v>212963.83590000003</v>
      </c>
      <c r="GJ73" s="139"/>
      <c r="GK73" s="139"/>
      <c r="GL73" s="139"/>
      <c r="GM73" s="140"/>
      <c r="GN73" s="140"/>
      <c r="GO73" s="140"/>
      <c r="GP73" s="140"/>
      <c r="GQ73" s="140"/>
      <c r="GR73" s="140"/>
      <c r="GS73" s="140"/>
      <c r="GT73" s="140"/>
      <c r="GU73" s="140"/>
      <c r="GV73" s="140"/>
      <c r="GW73" s="140"/>
      <c r="GX73" s="145">
        <v>1</v>
      </c>
      <c r="GY73" s="145"/>
      <c r="GZ73" s="145"/>
      <c r="HA73" s="145"/>
      <c r="HB73" s="145"/>
      <c r="HC73" s="145"/>
      <c r="HD73" s="145"/>
    </row>
    <row r="74" spans="1:217" x14ac:dyDescent="0.2">
      <c r="A74" s="298" t="s">
        <v>529</v>
      </c>
      <c r="B74" s="288" t="s">
        <v>404</v>
      </c>
      <c r="C74" s="299">
        <v>2545</v>
      </c>
      <c r="D74" s="167">
        <f t="shared" si="1873"/>
        <v>509</v>
      </c>
      <c r="E74" s="167">
        <f t="shared" si="1864"/>
        <v>636.25</v>
      </c>
      <c r="F74" s="167">
        <f t="shared" si="1865"/>
        <v>954.375</v>
      </c>
      <c r="G74" s="167">
        <f t="shared" si="1866"/>
        <v>509</v>
      </c>
      <c r="H74" s="167">
        <f t="shared" si="1867"/>
        <v>636.25</v>
      </c>
      <c r="I74" s="167">
        <f t="shared" si="1874"/>
        <v>636.25</v>
      </c>
      <c r="J74" s="167">
        <f t="shared" si="1868"/>
        <v>636.25</v>
      </c>
      <c r="K74" s="167">
        <f t="shared" si="1869"/>
        <v>954.375</v>
      </c>
      <c r="L74" s="167">
        <f t="shared" si="1870"/>
        <v>509</v>
      </c>
      <c r="M74" s="167">
        <f t="shared" si="1871"/>
        <v>636.25</v>
      </c>
      <c r="N74" s="147">
        <f t="shared" si="1872"/>
        <v>1145.25</v>
      </c>
      <c r="O74" s="94">
        <f t="shared" si="1875"/>
        <v>1272.5</v>
      </c>
      <c r="P74" s="94">
        <f t="shared" si="1876"/>
        <v>3817.5</v>
      </c>
      <c r="Q74" s="94">
        <f t="shared" si="1877"/>
        <v>5090</v>
      </c>
      <c r="R74" s="94">
        <f t="shared" si="1878"/>
        <v>7635</v>
      </c>
      <c r="S74" s="94">
        <f t="shared" si="1879"/>
        <v>10180</v>
      </c>
      <c r="T74" s="94">
        <f t="shared" si="1880"/>
        <v>12725</v>
      </c>
      <c r="U74" s="94">
        <f t="shared" si="1881"/>
        <v>15270</v>
      </c>
      <c r="V74" s="191"/>
      <c r="W74" s="191"/>
      <c r="X74" s="191"/>
      <c r="Y74" s="191"/>
      <c r="Z74" s="191"/>
      <c r="AA74" s="191"/>
      <c r="AB74" s="191"/>
      <c r="AC74" s="191"/>
      <c r="AD74" s="191"/>
      <c r="AE74" s="191"/>
      <c r="AF74" s="191"/>
      <c r="AG74" s="191"/>
      <c r="AH74" s="191"/>
      <c r="AI74" s="191"/>
      <c r="AJ74" s="191"/>
      <c r="AK74" s="191"/>
      <c r="AL74" s="191"/>
      <c r="AM74" s="191"/>
      <c r="AN74" s="191"/>
      <c r="AO74" s="191"/>
      <c r="AP74" s="191"/>
      <c r="AQ74" s="191"/>
      <c r="AR74" s="191"/>
      <c r="AS74" s="191"/>
      <c r="AT74" s="191"/>
      <c r="AU74" s="191"/>
      <c r="AV74" s="191"/>
      <c r="AW74" s="191"/>
      <c r="AX74" s="191"/>
      <c r="AY74" s="191"/>
      <c r="AZ74" s="191"/>
      <c r="BA74" s="191"/>
      <c r="BB74" s="191"/>
      <c r="BC74" s="191"/>
      <c r="BD74" s="191"/>
      <c r="BE74" s="191"/>
      <c r="BF74" s="191"/>
      <c r="BG74" s="191"/>
      <c r="BH74" s="191"/>
      <c r="BI74" s="191"/>
      <c r="BJ74" s="191"/>
      <c r="BK74" s="191"/>
      <c r="BL74" s="191"/>
      <c r="BM74" s="191"/>
      <c r="BN74" s="191"/>
      <c r="BO74" s="191"/>
      <c r="BP74" s="191"/>
      <c r="BQ74" s="191"/>
      <c r="BR74" s="191"/>
      <c r="BS74" s="191"/>
      <c r="BT74" s="191"/>
      <c r="BU74" s="191"/>
      <c r="BV74" s="191"/>
      <c r="BW74" s="191"/>
      <c r="BX74" s="191"/>
      <c r="BY74" s="191"/>
      <c r="BZ74" s="191"/>
      <c r="CA74" s="191"/>
      <c r="CB74" s="191"/>
      <c r="CC74" s="191"/>
      <c r="CD74" s="191"/>
      <c r="CE74" s="191"/>
      <c r="CF74" s="191"/>
      <c r="CG74" s="191"/>
      <c r="CH74" s="191"/>
      <c r="CI74" s="191"/>
      <c r="CJ74" s="191"/>
      <c r="CK74" s="191"/>
      <c r="CL74" s="191"/>
      <c r="CM74" s="191"/>
      <c r="CN74" s="191"/>
      <c r="CO74" s="191"/>
      <c r="CP74" s="191"/>
      <c r="CQ74" s="191"/>
      <c r="CR74" s="191"/>
      <c r="CS74" s="191"/>
      <c r="CT74" s="191"/>
      <c r="CU74" s="191"/>
      <c r="CV74" s="191"/>
      <c r="CW74" s="191"/>
      <c r="CX74" s="191"/>
      <c r="CY74" s="191"/>
      <c r="CZ74" s="191"/>
      <c r="DA74" s="191"/>
      <c r="DB74" s="191"/>
      <c r="DC74" s="191"/>
      <c r="DD74" s="191"/>
      <c r="DE74" s="191"/>
      <c r="DF74" s="191"/>
      <c r="DG74" s="191"/>
      <c r="DH74" s="191"/>
      <c r="DI74" s="191"/>
      <c r="DJ74" s="191"/>
      <c r="DK74" s="191"/>
      <c r="DL74" s="191"/>
      <c r="DM74" s="191"/>
      <c r="DN74" s="191"/>
      <c r="DO74" s="191"/>
      <c r="DP74" s="191"/>
      <c r="DQ74" s="191"/>
      <c r="DR74" s="191"/>
      <c r="DS74" s="191"/>
      <c r="DT74" s="191"/>
      <c r="DU74" s="191"/>
      <c r="DV74" s="191"/>
      <c r="DW74" s="191"/>
      <c r="DX74" s="191"/>
      <c r="DY74" s="191"/>
      <c r="DZ74" s="191"/>
      <c r="EA74" s="191"/>
      <c r="EB74" s="191"/>
      <c r="EC74" s="191"/>
      <c r="ED74" s="191"/>
      <c r="EE74" s="191"/>
      <c r="EF74" s="191"/>
      <c r="EG74" s="191"/>
      <c r="EH74" s="191"/>
      <c r="EI74" s="191"/>
      <c r="EJ74" s="191"/>
      <c r="EK74" s="191"/>
      <c r="EL74" s="191"/>
      <c r="EM74" s="191"/>
      <c r="EN74" s="191"/>
      <c r="EO74" s="191"/>
      <c r="EP74" s="191"/>
      <c r="EQ74" s="191"/>
      <c r="ER74" s="191"/>
      <c r="ES74" s="191"/>
      <c r="ET74" s="191"/>
      <c r="EU74" s="191"/>
      <c r="EV74" s="191"/>
      <c r="EW74" s="191"/>
      <c r="EX74" s="191"/>
      <c r="EY74" s="191"/>
      <c r="EZ74" s="191"/>
      <c r="FA74" s="191"/>
      <c r="FB74" s="191"/>
      <c r="FC74" s="191"/>
      <c r="FD74" s="191"/>
      <c r="FE74" s="191"/>
      <c r="FF74" s="191"/>
      <c r="FG74" s="191"/>
      <c r="FH74" s="191"/>
      <c r="FI74" s="191"/>
      <c r="FJ74" s="191"/>
      <c r="FK74" s="191"/>
      <c r="FL74" s="191"/>
      <c r="FM74" s="191"/>
      <c r="FN74" s="191"/>
      <c r="FO74" s="191"/>
      <c r="FP74" s="191"/>
      <c r="FQ74" s="191"/>
      <c r="FR74" s="191"/>
      <c r="FS74" s="191"/>
      <c r="FT74" s="122">
        <f t="shared" si="647"/>
        <v>8.4499999999999993</v>
      </c>
      <c r="FU74" s="122"/>
      <c r="FV74" s="122"/>
      <c r="FW74" s="122"/>
      <c r="FX74" s="122"/>
      <c r="FY74" s="122"/>
      <c r="FZ74" s="122"/>
      <c r="GA74" s="122"/>
      <c r="GB74" s="122"/>
      <c r="GC74" s="122"/>
      <c r="GD74" s="122"/>
      <c r="GE74" s="122"/>
      <c r="GF74" s="122"/>
      <c r="GG74" s="122"/>
      <c r="GH74" s="122"/>
      <c r="GI74" s="124">
        <f t="shared" si="651"/>
        <v>172048.17700000003</v>
      </c>
      <c r="GJ74" s="139"/>
      <c r="GK74" s="139"/>
      <c r="GL74" s="139"/>
      <c r="GM74" s="140"/>
      <c r="GN74" s="140"/>
      <c r="GO74" s="140"/>
      <c r="GP74" s="140"/>
      <c r="GQ74" s="140"/>
      <c r="GR74" s="140"/>
      <c r="GS74" s="140"/>
      <c r="GT74" s="140"/>
      <c r="GU74" s="140"/>
      <c r="GV74" s="140"/>
      <c r="GW74" s="140"/>
      <c r="GX74" s="145"/>
      <c r="GY74" s="145"/>
      <c r="GZ74" s="145"/>
      <c r="HA74" s="145"/>
      <c r="HB74" s="145"/>
      <c r="HC74" s="145">
        <v>1</v>
      </c>
      <c r="HD74" s="145"/>
    </row>
    <row r="75" spans="1:217" x14ac:dyDescent="0.2">
      <c r="A75" s="298" t="s">
        <v>405</v>
      </c>
      <c r="B75" s="288" t="s">
        <v>268</v>
      </c>
      <c r="C75" s="299">
        <v>2545</v>
      </c>
      <c r="D75" s="167">
        <f t="shared" si="1873"/>
        <v>509</v>
      </c>
      <c r="E75" s="167">
        <f t="shared" si="1864"/>
        <v>636.25</v>
      </c>
      <c r="F75" s="167">
        <f t="shared" si="1865"/>
        <v>954.375</v>
      </c>
      <c r="G75" s="167">
        <f t="shared" si="1866"/>
        <v>509</v>
      </c>
      <c r="H75" s="167">
        <f t="shared" si="1867"/>
        <v>636.25</v>
      </c>
      <c r="I75" s="167">
        <f t="shared" si="1874"/>
        <v>636.25</v>
      </c>
      <c r="J75" s="167">
        <f t="shared" si="1868"/>
        <v>636.25</v>
      </c>
      <c r="K75" s="167">
        <f t="shared" si="1869"/>
        <v>954.375</v>
      </c>
      <c r="L75" s="167">
        <f t="shared" si="1870"/>
        <v>509</v>
      </c>
      <c r="M75" s="167">
        <f t="shared" si="1871"/>
        <v>636.25</v>
      </c>
      <c r="N75" s="147">
        <f t="shared" si="1872"/>
        <v>1145.25</v>
      </c>
      <c r="O75" s="94">
        <f t="shared" si="1875"/>
        <v>1272.5</v>
      </c>
      <c r="P75" s="94">
        <f t="shared" si="1876"/>
        <v>3817.5</v>
      </c>
      <c r="Q75" s="94">
        <f t="shared" si="1877"/>
        <v>5090</v>
      </c>
      <c r="R75" s="94">
        <f t="shared" si="1878"/>
        <v>7635</v>
      </c>
      <c r="S75" s="94">
        <f t="shared" si="1879"/>
        <v>10180</v>
      </c>
      <c r="T75" s="94">
        <f t="shared" si="1880"/>
        <v>12725</v>
      </c>
      <c r="U75" s="94">
        <f t="shared" si="1881"/>
        <v>15270</v>
      </c>
      <c r="V75" s="191"/>
      <c r="W75" s="191"/>
      <c r="X75" s="191"/>
      <c r="Y75" s="191"/>
      <c r="Z75" s="191"/>
      <c r="AA75" s="191"/>
      <c r="AB75" s="191"/>
      <c r="AC75" s="191"/>
      <c r="AD75" s="191"/>
      <c r="AE75" s="191"/>
      <c r="AF75" s="191"/>
      <c r="AG75" s="191"/>
      <c r="AH75" s="191"/>
      <c r="AI75" s="191"/>
      <c r="AJ75" s="191"/>
      <c r="AK75" s="191"/>
      <c r="AL75" s="191"/>
      <c r="AM75" s="191"/>
      <c r="AN75" s="191"/>
      <c r="AO75" s="191"/>
      <c r="AP75" s="191"/>
      <c r="AQ75" s="191"/>
      <c r="AR75" s="191"/>
      <c r="AS75" s="191"/>
      <c r="AT75" s="191"/>
      <c r="AU75" s="191"/>
      <c r="AV75" s="191"/>
      <c r="AW75" s="191"/>
      <c r="AX75" s="191"/>
      <c r="AY75" s="191"/>
      <c r="AZ75" s="191"/>
      <c r="BA75" s="191"/>
      <c r="BB75" s="191"/>
      <c r="BC75" s="191"/>
      <c r="BD75" s="191"/>
      <c r="BE75" s="191"/>
      <c r="BF75" s="191"/>
      <c r="BG75" s="191"/>
      <c r="BH75" s="191"/>
      <c r="BI75" s="191"/>
      <c r="BJ75" s="191"/>
      <c r="BK75" s="191"/>
      <c r="BL75" s="191"/>
      <c r="BM75" s="191"/>
      <c r="BN75" s="191"/>
      <c r="BO75" s="191"/>
      <c r="BP75" s="191"/>
      <c r="BQ75" s="191"/>
      <c r="BR75" s="191"/>
      <c r="BS75" s="191"/>
      <c r="BT75" s="191"/>
      <c r="BU75" s="191"/>
      <c r="BV75" s="191"/>
      <c r="BW75" s="191"/>
      <c r="BX75" s="191"/>
      <c r="BY75" s="191"/>
      <c r="BZ75" s="191"/>
      <c r="CA75" s="191"/>
      <c r="CB75" s="191"/>
      <c r="CC75" s="191"/>
      <c r="CD75" s="191"/>
      <c r="CE75" s="191"/>
      <c r="CF75" s="191"/>
      <c r="CG75" s="191"/>
      <c r="CH75" s="191"/>
      <c r="CI75" s="191"/>
      <c r="CJ75" s="191"/>
      <c r="CK75" s="191"/>
      <c r="CL75" s="191"/>
      <c r="CM75" s="191"/>
      <c r="CN75" s="191"/>
      <c r="CO75" s="191"/>
      <c r="CP75" s="191"/>
      <c r="CQ75" s="191"/>
      <c r="CR75" s="191"/>
      <c r="CS75" s="191"/>
      <c r="CT75" s="191"/>
      <c r="CU75" s="191"/>
      <c r="CV75" s="191"/>
      <c r="CW75" s="191"/>
      <c r="CX75" s="191"/>
      <c r="CY75" s="191"/>
      <c r="CZ75" s="191"/>
      <c r="DA75" s="191"/>
      <c r="DB75" s="191"/>
      <c r="DC75" s="191"/>
      <c r="DD75" s="191"/>
      <c r="DE75" s="191"/>
      <c r="DF75" s="191"/>
      <c r="DG75" s="191"/>
      <c r="DH75" s="191"/>
      <c r="DI75" s="191"/>
      <c r="DJ75" s="191"/>
      <c r="DK75" s="191"/>
      <c r="DL75" s="191"/>
      <c r="DM75" s="191"/>
      <c r="DN75" s="191"/>
      <c r="DO75" s="191"/>
      <c r="DP75" s="191"/>
      <c r="DQ75" s="191"/>
      <c r="DR75" s="191"/>
      <c r="DS75" s="191"/>
      <c r="DT75" s="191"/>
      <c r="DU75" s="191"/>
      <c r="DV75" s="191"/>
      <c r="DW75" s="191"/>
      <c r="DX75" s="191"/>
      <c r="DY75" s="191"/>
      <c r="DZ75" s="191"/>
      <c r="EA75" s="191"/>
      <c r="EB75" s="191"/>
      <c r="EC75" s="191"/>
      <c r="ED75" s="191"/>
      <c r="EE75" s="191"/>
      <c r="EF75" s="191"/>
      <c r="EG75" s="191"/>
      <c r="EH75" s="191"/>
      <c r="EI75" s="191"/>
      <c r="EJ75" s="191"/>
      <c r="EK75" s="191"/>
      <c r="EL75" s="191"/>
      <c r="EM75" s="191"/>
      <c r="EN75" s="191"/>
      <c r="EO75" s="191"/>
      <c r="EP75" s="191"/>
      <c r="EQ75" s="191"/>
      <c r="ER75" s="191"/>
      <c r="ES75" s="191"/>
      <c r="ET75" s="191"/>
      <c r="EU75" s="191"/>
      <c r="EV75" s="191"/>
      <c r="EW75" s="191"/>
      <c r="EX75" s="191"/>
      <c r="EY75" s="191"/>
      <c r="EZ75" s="191"/>
      <c r="FA75" s="191"/>
      <c r="FB75" s="191"/>
      <c r="FC75" s="191"/>
      <c r="FD75" s="191"/>
      <c r="FE75" s="191"/>
      <c r="FF75" s="191"/>
      <c r="FG75" s="191"/>
      <c r="FH75" s="191"/>
      <c r="FI75" s="191"/>
      <c r="FJ75" s="191"/>
      <c r="FK75" s="191"/>
      <c r="FL75" s="191"/>
      <c r="FM75" s="191"/>
      <c r="FN75" s="191"/>
      <c r="FO75" s="191"/>
      <c r="FP75" s="191"/>
      <c r="FQ75" s="191"/>
      <c r="FR75" s="191"/>
      <c r="FS75" s="191"/>
      <c r="FT75" s="122">
        <f t="shared" si="647"/>
        <v>8.4499999999999993</v>
      </c>
      <c r="FU75" s="122"/>
      <c r="FV75" s="122"/>
      <c r="FW75" s="122"/>
      <c r="FX75" s="122"/>
      <c r="FY75" s="122"/>
      <c r="FZ75" s="122"/>
      <c r="GA75" s="122"/>
      <c r="GB75" s="122"/>
      <c r="GC75" s="122"/>
      <c r="GD75" s="122"/>
      <c r="GE75" s="122"/>
      <c r="GF75" s="122"/>
      <c r="GG75" s="122"/>
      <c r="GH75" s="122"/>
      <c r="GI75" s="124">
        <f t="shared" si="651"/>
        <v>172048.17700000003</v>
      </c>
      <c r="GJ75" s="139"/>
      <c r="GK75" s="139"/>
      <c r="GL75" s="139"/>
      <c r="GM75" s="140"/>
      <c r="GN75" s="140"/>
      <c r="GO75" s="140"/>
      <c r="GP75" s="140"/>
      <c r="GQ75" s="140"/>
      <c r="GR75" s="140"/>
      <c r="GS75" s="140"/>
      <c r="GT75" s="140"/>
      <c r="GU75" s="140"/>
      <c r="GV75" s="140"/>
      <c r="GW75" s="140"/>
      <c r="GX75" s="145"/>
      <c r="GY75" s="145"/>
      <c r="GZ75" s="145"/>
      <c r="HA75" s="145"/>
      <c r="HB75" s="145"/>
      <c r="HC75" s="145">
        <v>1</v>
      </c>
      <c r="HD75" s="145"/>
    </row>
    <row r="76" spans="1:217" x14ac:dyDescent="0.2">
      <c r="A76" s="298" t="s">
        <v>531</v>
      </c>
      <c r="B76" s="288" t="s">
        <v>530</v>
      </c>
      <c r="C76" s="299">
        <v>2545</v>
      </c>
      <c r="D76" s="167">
        <f t="shared" si="1873"/>
        <v>509</v>
      </c>
      <c r="E76" s="167">
        <f t="shared" si="1864"/>
        <v>636.25</v>
      </c>
      <c r="F76" s="167">
        <f t="shared" si="1865"/>
        <v>954.375</v>
      </c>
      <c r="G76" s="167">
        <f t="shared" si="1866"/>
        <v>509</v>
      </c>
      <c r="H76" s="167">
        <f t="shared" si="1867"/>
        <v>636.25</v>
      </c>
      <c r="I76" s="167">
        <f t="shared" si="1874"/>
        <v>636.25</v>
      </c>
      <c r="J76" s="167">
        <f t="shared" si="1868"/>
        <v>636.25</v>
      </c>
      <c r="K76" s="167">
        <f t="shared" si="1869"/>
        <v>954.375</v>
      </c>
      <c r="L76" s="167">
        <f t="shared" si="1870"/>
        <v>509</v>
      </c>
      <c r="M76" s="167">
        <f t="shared" si="1871"/>
        <v>636.25</v>
      </c>
      <c r="N76" s="147">
        <f t="shared" si="1872"/>
        <v>1145.25</v>
      </c>
      <c r="O76" s="94">
        <f>C76*0.75</f>
        <v>1908.75</v>
      </c>
      <c r="P76" s="94">
        <f t="shared" si="1876"/>
        <v>3817.5</v>
      </c>
      <c r="Q76" s="94">
        <f t="shared" si="1877"/>
        <v>5090</v>
      </c>
      <c r="R76" s="94">
        <f t="shared" si="1878"/>
        <v>7635</v>
      </c>
      <c r="S76" s="94">
        <f t="shared" si="1879"/>
        <v>10180</v>
      </c>
      <c r="T76" s="94">
        <f t="shared" si="1880"/>
        <v>12725</v>
      </c>
      <c r="U76" s="94">
        <f t="shared" si="1881"/>
        <v>15270</v>
      </c>
      <c r="V76" s="191"/>
      <c r="W76" s="191"/>
      <c r="X76" s="191"/>
      <c r="Y76" s="191"/>
      <c r="Z76" s="191"/>
      <c r="AA76" s="191"/>
      <c r="AB76" s="191"/>
      <c r="AC76" s="191"/>
      <c r="AD76" s="191"/>
      <c r="AE76" s="191"/>
      <c r="AF76" s="191"/>
      <c r="AG76" s="191"/>
      <c r="AH76" s="191"/>
      <c r="AI76" s="191"/>
      <c r="AJ76" s="191"/>
      <c r="AK76" s="191"/>
      <c r="AL76" s="191"/>
      <c r="AM76" s="191"/>
      <c r="AN76" s="191"/>
      <c r="AO76" s="191"/>
      <c r="AP76" s="191"/>
      <c r="AQ76" s="191"/>
      <c r="AR76" s="191"/>
      <c r="AS76" s="191"/>
      <c r="AT76" s="191"/>
      <c r="AU76" s="191"/>
      <c r="AV76" s="191"/>
      <c r="AW76" s="191"/>
      <c r="AX76" s="191"/>
      <c r="AY76" s="191"/>
      <c r="AZ76" s="191"/>
      <c r="BA76" s="191"/>
      <c r="BB76" s="191"/>
      <c r="BC76" s="191"/>
      <c r="BD76" s="191"/>
      <c r="BE76" s="191"/>
      <c r="BF76" s="191"/>
      <c r="BG76" s="191"/>
      <c r="BH76" s="191"/>
      <c r="BI76" s="191"/>
      <c r="BJ76" s="191"/>
      <c r="BK76" s="191"/>
      <c r="BL76" s="191"/>
      <c r="BM76" s="191"/>
      <c r="BN76" s="191"/>
      <c r="BO76" s="191"/>
      <c r="BP76" s="191"/>
      <c r="BQ76" s="191"/>
      <c r="BR76" s="191"/>
      <c r="BS76" s="191"/>
      <c r="BT76" s="191"/>
      <c r="BU76" s="191"/>
      <c r="BV76" s="191"/>
      <c r="BW76" s="191"/>
      <c r="BX76" s="191"/>
      <c r="BY76" s="191"/>
      <c r="BZ76" s="191"/>
      <c r="CA76" s="191"/>
      <c r="CB76" s="191"/>
      <c r="CC76" s="191"/>
      <c r="CD76" s="191"/>
      <c r="CE76" s="191"/>
      <c r="CF76" s="191"/>
      <c r="CG76" s="191"/>
      <c r="CH76" s="191"/>
      <c r="CI76" s="191"/>
      <c r="CJ76" s="191"/>
      <c r="CK76" s="191"/>
      <c r="CL76" s="191"/>
      <c r="CM76" s="191"/>
      <c r="CN76" s="191"/>
      <c r="CO76" s="191"/>
      <c r="CP76" s="191"/>
      <c r="CQ76" s="191"/>
      <c r="CR76" s="191"/>
      <c r="CS76" s="191"/>
      <c r="CT76" s="191"/>
      <c r="CU76" s="191"/>
      <c r="CV76" s="191"/>
      <c r="CW76" s="191"/>
      <c r="CX76" s="191"/>
      <c r="CY76" s="191"/>
      <c r="CZ76" s="191"/>
      <c r="DA76" s="191"/>
      <c r="DB76" s="191"/>
      <c r="DC76" s="191"/>
      <c r="DD76" s="191"/>
      <c r="DE76" s="191"/>
      <c r="DF76" s="191"/>
      <c r="DG76" s="191"/>
      <c r="DH76" s="191"/>
      <c r="DI76" s="191"/>
      <c r="DJ76" s="191"/>
      <c r="DK76" s="191"/>
      <c r="DL76" s="191"/>
      <c r="DM76" s="191"/>
      <c r="DN76" s="191"/>
      <c r="DO76" s="191"/>
      <c r="DP76" s="191"/>
      <c r="DQ76" s="191"/>
      <c r="DR76" s="191"/>
      <c r="DS76" s="191"/>
      <c r="DT76" s="191"/>
      <c r="DU76" s="191"/>
      <c r="DV76" s="191"/>
      <c r="DW76" s="191"/>
      <c r="DX76" s="191"/>
      <c r="DY76" s="191"/>
      <c r="DZ76" s="191"/>
      <c r="EA76" s="191"/>
      <c r="EB76" s="191"/>
      <c r="EC76" s="191"/>
      <c r="ED76" s="191"/>
      <c r="EE76" s="191"/>
      <c r="EF76" s="191"/>
      <c r="EG76" s="191"/>
      <c r="EH76" s="191"/>
      <c r="EI76" s="191"/>
      <c r="EJ76" s="191"/>
      <c r="EK76" s="191"/>
      <c r="EL76" s="191"/>
      <c r="EM76" s="191"/>
      <c r="EN76" s="191"/>
      <c r="EO76" s="191"/>
      <c r="EP76" s="191"/>
      <c r="EQ76" s="191"/>
      <c r="ER76" s="191"/>
      <c r="ES76" s="191"/>
      <c r="ET76" s="191"/>
      <c r="EU76" s="191"/>
      <c r="EV76" s="191"/>
      <c r="EW76" s="191"/>
      <c r="EX76" s="191"/>
      <c r="EY76" s="191"/>
      <c r="EZ76" s="191"/>
      <c r="FA76" s="191"/>
      <c r="FB76" s="191"/>
      <c r="FC76" s="191"/>
      <c r="FD76" s="191"/>
      <c r="FE76" s="191"/>
      <c r="FF76" s="191"/>
      <c r="FG76" s="191"/>
      <c r="FH76" s="191"/>
      <c r="FI76" s="191"/>
      <c r="FJ76" s="191"/>
      <c r="FK76" s="191"/>
      <c r="FL76" s="191"/>
      <c r="FM76" s="191"/>
      <c r="FN76" s="191"/>
      <c r="FO76" s="191"/>
      <c r="FP76" s="191"/>
      <c r="FQ76" s="191"/>
      <c r="FR76" s="191"/>
      <c r="FS76" s="191"/>
      <c r="FT76" s="122">
        <f t="shared" si="647"/>
        <v>39.97</v>
      </c>
      <c r="FU76" s="122"/>
      <c r="FV76" s="122"/>
      <c r="FW76" s="122"/>
      <c r="FX76" s="122"/>
      <c r="FY76" s="122"/>
      <c r="FZ76" s="122"/>
      <c r="GA76" s="122"/>
      <c r="GB76" s="122"/>
      <c r="GC76" s="122"/>
      <c r="GD76" s="122"/>
      <c r="GE76" s="122"/>
      <c r="GF76" s="122"/>
      <c r="GG76" s="122"/>
      <c r="GH76" s="122"/>
      <c r="GI76" s="124">
        <f t="shared" si="651"/>
        <v>479421.64279999991</v>
      </c>
      <c r="GJ76" s="139"/>
      <c r="GK76" s="139"/>
      <c r="GL76" s="139"/>
      <c r="GM76" s="140"/>
      <c r="GN76" s="140"/>
      <c r="GO76" s="140"/>
      <c r="GP76" s="140"/>
      <c r="GQ76" s="140"/>
      <c r="GR76" s="140"/>
      <c r="GS76" s="140"/>
      <c r="GT76" s="140"/>
      <c r="GU76" s="140"/>
      <c r="GV76" s="140"/>
      <c r="GW76" s="140"/>
      <c r="GX76" s="145"/>
      <c r="GY76" s="145"/>
      <c r="GZ76" s="145"/>
      <c r="HA76" s="145">
        <v>1</v>
      </c>
      <c r="HB76" s="145"/>
      <c r="HC76" s="145"/>
      <c r="HD76" s="145"/>
    </row>
    <row r="77" spans="1:217" x14ac:dyDescent="0.2">
      <c r="A77" s="298" t="s">
        <v>408</v>
      </c>
      <c r="B77" s="288" t="s">
        <v>266</v>
      </c>
      <c r="C77" s="299">
        <v>1388</v>
      </c>
      <c r="D77" s="167">
        <f t="shared" si="1873"/>
        <v>277.60000000000002</v>
      </c>
      <c r="E77" s="167">
        <f t="shared" si="1864"/>
        <v>347</v>
      </c>
      <c r="F77" s="167">
        <f t="shared" si="1865"/>
        <v>520.5</v>
      </c>
      <c r="G77" s="167">
        <f t="shared" si="1866"/>
        <v>277.60000000000002</v>
      </c>
      <c r="H77" s="167">
        <f t="shared" si="1867"/>
        <v>347</v>
      </c>
      <c r="I77" s="167">
        <f t="shared" si="1874"/>
        <v>347</v>
      </c>
      <c r="J77" s="167">
        <f t="shared" si="1868"/>
        <v>347</v>
      </c>
      <c r="K77" s="167">
        <f t="shared" si="1869"/>
        <v>520.5</v>
      </c>
      <c r="L77" s="167">
        <f t="shared" si="1870"/>
        <v>277.60000000000002</v>
      </c>
      <c r="M77" s="167">
        <f t="shared" si="1871"/>
        <v>347</v>
      </c>
      <c r="N77" s="147">
        <f t="shared" si="1872"/>
        <v>624.6</v>
      </c>
      <c r="O77" s="94">
        <f t="shared" si="1875"/>
        <v>694</v>
      </c>
      <c r="P77" s="94">
        <f t="shared" si="1876"/>
        <v>2082</v>
      </c>
      <c r="Q77" s="94">
        <f t="shared" si="1877"/>
        <v>2776</v>
      </c>
      <c r="R77" s="94">
        <f t="shared" si="1878"/>
        <v>4164</v>
      </c>
      <c r="S77" s="94">
        <f t="shared" si="1879"/>
        <v>5552</v>
      </c>
      <c r="T77" s="94">
        <f t="shared" si="1880"/>
        <v>6940</v>
      </c>
      <c r="U77" s="94">
        <f t="shared" si="1881"/>
        <v>8328</v>
      </c>
      <c r="V77" s="191"/>
      <c r="W77" s="191"/>
      <c r="X77" s="191"/>
      <c r="Y77" s="191"/>
      <c r="Z77" s="191"/>
      <c r="AA77" s="191"/>
      <c r="AB77" s="191"/>
      <c r="AC77" s="191"/>
      <c r="AD77" s="191"/>
      <c r="AE77" s="191"/>
      <c r="AF77" s="191"/>
      <c r="AG77" s="191"/>
      <c r="AH77" s="191"/>
      <c r="AI77" s="191"/>
      <c r="AJ77" s="191"/>
      <c r="AK77" s="191"/>
      <c r="AL77" s="191"/>
      <c r="AM77" s="191"/>
      <c r="AN77" s="191"/>
      <c r="AO77" s="191"/>
      <c r="AP77" s="191"/>
      <c r="AQ77" s="191"/>
      <c r="AR77" s="191"/>
      <c r="AS77" s="191"/>
      <c r="AT77" s="191"/>
      <c r="AU77" s="191"/>
      <c r="AV77" s="191"/>
      <c r="AW77" s="191"/>
      <c r="AX77" s="191"/>
      <c r="AY77" s="191"/>
      <c r="AZ77" s="191"/>
      <c r="BA77" s="191"/>
      <c r="BB77" s="191"/>
      <c r="BC77" s="191"/>
      <c r="BD77" s="191"/>
      <c r="BE77" s="191"/>
      <c r="BF77" s="191"/>
      <c r="BG77" s="191"/>
      <c r="BH77" s="191"/>
      <c r="BI77" s="191"/>
      <c r="BJ77" s="191"/>
      <c r="BK77" s="191"/>
      <c r="BL77" s="191"/>
      <c r="BM77" s="191"/>
      <c r="BN77" s="191"/>
      <c r="BO77" s="191"/>
      <c r="BP77" s="191"/>
      <c r="BQ77" s="191"/>
      <c r="BR77" s="191"/>
      <c r="BS77" s="191"/>
      <c r="BT77" s="191"/>
      <c r="BU77" s="191"/>
      <c r="BV77" s="191"/>
      <c r="BW77" s="191"/>
      <c r="BX77" s="191"/>
      <c r="BY77" s="191"/>
      <c r="BZ77" s="191"/>
      <c r="CA77" s="191"/>
      <c r="CB77" s="191"/>
      <c r="CC77" s="191"/>
      <c r="CD77" s="191"/>
      <c r="CE77" s="191"/>
      <c r="CF77" s="191"/>
      <c r="CG77" s="191"/>
      <c r="CH77" s="191"/>
      <c r="CI77" s="191"/>
      <c r="CJ77" s="191"/>
      <c r="CK77" s="191"/>
      <c r="CL77" s="191"/>
      <c r="CM77" s="191"/>
      <c r="CN77" s="191"/>
      <c r="CO77" s="191"/>
      <c r="CP77" s="191"/>
      <c r="CQ77" s="191"/>
      <c r="CR77" s="191"/>
      <c r="CS77" s="191"/>
      <c r="CT77" s="191"/>
      <c r="CU77" s="191"/>
      <c r="CV77" s="191"/>
      <c r="CW77" s="191"/>
      <c r="CX77" s="191"/>
      <c r="CY77" s="191"/>
      <c r="CZ77" s="191"/>
      <c r="DA77" s="191"/>
      <c r="DB77" s="191"/>
      <c r="DC77" s="191"/>
      <c r="DD77" s="191"/>
      <c r="DE77" s="191"/>
      <c r="DF77" s="191"/>
      <c r="DG77" s="191"/>
      <c r="DH77" s="191"/>
      <c r="DI77" s="191"/>
      <c r="DJ77" s="191"/>
      <c r="DK77" s="191"/>
      <c r="DL77" s="191"/>
      <c r="DM77" s="191"/>
      <c r="DN77" s="191"/>
      <c r="DO77" s="191"/>
      <c r="DP77" s="191"/>
      <c r="DQ77" s="191"/>
      <c r="DR77" s="191"/>
      <c r="DS77" s="191"/>
      <c r="DT77" s="191"/>
      <c r="DU77" s="191"/>
      <c r="DV77" s="191"/>
      <c r="DW77" s="191"/>
      <c r="DX77" s="191"/>
      <c r="DY77" s="191"/>
      <c r="DZ77" s="191"/>
      <c r="EA77" s="191"/>
      <c r="EB77" s="191"/>
      <c r="EC77" s="191"/>
      <c r="ED77" s="191"/>
      <c r="EE77" s="191"/>
      <c r="EF77" s="191"/>
      <c r="EG77" s="191"/>
      <c r="EH77" s="191"/>
      <c r="EI77" s="191"/>
      <c r="EJ77" s="191"/>
      <c r="EK77" s="191"/>
      <c r="EL77" s="191"/>
      <c r="EM77" s="191"/>
      <c r="EN77" s="191"/>
      <c r="EO77" s="191"/>
      <c r="EP77" s="191"/>
      <c r="EQ77" s="191"/>
      <c r="ER77" s="191"/>
      <c r="ES77" s="191"/>
      <c r="ET77" s="191"/>
      <c r="EU77" s="191"/>
      <c r="EV77" s="191"/>
      <c r="EW77" s="191"/>
      <c r="EX77" s="191"/>
      <c r="EY77" s="191"/>
      <c r="EZ77" s="191"/>
      <c r="FA77" s="191"/>
      <c r="FB77" s="191"/>
      <c r="FC77" s="191"/>
      <c r="FD77" s="191"/>
      <c r="FE77" s="191"/>
      <c r="FF77" s="191"/>
      <c r="FG77" s="191"/>
      <c r="FH77" s="191"/>
      <c r="FI77" s="191"/>
      <c r="FJ77" s="191"/>
      <c r="FK77" s="191"/>
      <c r="FL77" s="191"/>
      <c r="FM77" s="191"/>
      <c r="FN77" s="191"/>
      <c r="FO77" s="191"/>
      <c r="FP77" s="191"/>
      <c r="FQ77" s="191"/>
      <c r="FR77" s="191"/>
      <c r="FS77" s="191"/>
      <c r="FT77" s="122">
        <f t="shared" si="647"/>
        <v>28.34</v>
      </c>
      <c r="FU77" s="122"/>
      <c r="FV77" s="122"/>
      <c r="FW77" s="122"/>
      <c r="FX77" s="122"/>
      <c r="FY77" s="122"/>
      <c r="FZ77" s="122"/>
      <c r="GA77" s="122"/>
      <c r="GB77" s="122"/>
      <c r="GC77" s="122"/>
      <c r="GD77" s="122"/>
      <c r="GE77" s="122"/>
      <c r="GF77" s="122"/>
      <c r="GG77" s="122"/>
      <c r="GH77" s="122"/>
      <c r="GI77" s="124">
        <f t="shared" si="651"/>
        <v>324578.28350000002</v>
      </c>
      <c r="GJ77" s="139"/>
      <c r="GK77" s="139"/>
      <c r="GL77" s="139"/>
      <c r="GM77" s="140"/>
      <c r="GN77" s="140"/>
      <c r="GO77" s="140"/>
      <c r="GP77" s="140"/>
      <c r="GQ77" s="140"/>
      <c r="GR77" s="140"/>
      <c r="GS77" s="140"/>
      <c r="GT77" s="140"/>
      <c r="GU77" s="140"/>
      <c r="GV77" s="140"/>
      <c r="GW77" s="140"/>
      <c r="GX77" s="145"/>
      <c r="GY77" s="145"/>
      <c r="GZ77" s="145">
        <v>1</v>
      </c>
      <c r="HA77" s="145"/>
      <c r="HB77" s="145"/>
      <c r="HC77" s="145"/>
      <c r="HD77" s="145"/>
    </row>
    <row r="78" spans="1:217" x14ac:dyDescent="0.2">
      <c r="A78" s="298" t="s">
        <v>274</v>
      </c>
      <c r="B78" s="288" t="s">
        <v>231</v>
      </c>
      <c r="C78" s="299">
        <v>2703</v>
      </c>
      <c r="D78" s="167">
        <f t="shared" si="1873"/>
        <v>540.6</v>
      </c>
      <c r="E78" s="167">
        <f t="shared" si="1864"/>
        <v>675.75</v>
      </c>
      <c r="F78" s="167">
        <f t="shared" si="1865"/>
        <v>1013.625</v>
      </c>
      <c r="G78" s="167">
        <f t="shared" si="1866"/>
        <v>540.6</v>
      </c>
      <c r="H78" s="167">
        <f t="shared" si="1867"/>
        <v>675.75</v>
      </c>
      <c r="I78" s="167">
        <f t="shared" si="1874"/>
        <v>675.75</v>
      </c>
      <c r="J78" s="167">
        <f t="shared" si="1868"/>
        <v>675.75</v>
      </c>
      <c r="K78" s="167">
        <f t="shared" si="1869"/>
        <v>1013.625</v>
      </c>
      <c r="L78" s="167">
        <f t="shared" si="1870"/>
        <v>540.6</v>
      </c>
      <c r="M78" s="167">
        <f t="shared" si="1871"/>
        <v>675.75</v>
      </c>
      <c r="N78" s="147">
        <f t="shared" si="1872"/>
        <v>1216.3500000000001</v>
      </c>
      <c r="O78" s="94">
        <f>C78*0.75</f>
        <v>2027.25</v>
      </c>
      <c r="P78" s="94">
        <f t="shared" si="1876"/>
        <v>4054.5</v>
      </c>
      <c r="Q78" s="94">
        <f t="shared" si="1877"/>
        <v>5406</v>
      </c>
      <c r="R78" s="94">
        <f t="shared" si="1878"/>
        <v>8109</v>
      </c>
      <c r="S78" s="94">
        <f t="shared" si="1879"/>
        <v>10812</v>
      </c>
      <c r="T78" s="94">
        <f t="shared" si="1880"/>
        <v>13515</v>
      </c>
      <c r="U78" s="94">
        <f t="shared" si="1881"/>
        <v>16218</v>
      </c>
      <c r="V78" s="191"/>
      <c r="W78" s="191"/>
      <c r="X78" s="191"/>
      <c r="Y78" s="191"/>
      <c r="Z78" s="191"/>
      <c r="AA78" s="191"/>
      <c r="AB78" s="191"/>
      <c r="AC78" s="191"/>
      <c r="AD78" s="191"/>
      <c r="AE78" s="191"/>
      <c r="AF78" s="191"/>
      <c r="AG78" s="191"/>
      <c r="AH78" s="191"/>
      <c r="AI78" s="191"/>
      <c r="AJ78" s="191"/>
      <c r="AK78" s="191"/>
      <c r="AL78" s="191"/>
      <c r="AM78" s="191"/>
      <c r="AN78" s="191"/>
      <c r="AO78" s="191"/>
      <c r="AP78" s="191"/>
      <c r="AQ78" s="191"/>
      <c r="AR78" s="191"/>
      <c r="AS78" s="191"/>
      <c r="AT78" s="191"/>
      <c r="AU78" s="191"/>
      <c r="AV78" s="191"/>
      <c r="AW78" s="191"/>
      <c r="AX78" s="191"/>
      <c r="AY78" s="191"/>
      <c r="AZ78" s="191"/>
      <c r="BA78" s="191"/>
      <c r="BB78" s="191"/>
      <c r="BC78" s="191"/>
      <c r="BD78" s="191"/>
      <c r="BE78" s="191"/>
      <c r="BF78" s="191"/>
      <c r="BG78" s="191"/>
      <c r="BH78" s="191"/>
      <c r="BI78" s="191"/>
      <c r="BJ78" s="191"/>
      <c r="BK78" s="191"/>
      <c r="BL78" s="191"/>
      <c r="BM78" s="191"/>
      <c r="BN78" s="191"/>
      <c r="BO78" s="191"/>
      <c r="BP78" s="191"/>
      <c r="BQ78" s="191"/>
      <c r="BR78" s="191"/>
      <c r="BS78" s="191"/>
      <c r="BT78" s="191"/>
      <c r="BU78" s="191"/>
      <c r="BV78" s="191"/>
      <c r="BW78" s="191"/>
      <c r="BX78" s="191"/>
      <c r="BY78" s="191"/>
      <c r="BZ78" s="191"/>
      <c r="CA78" s="191"/>
      <c r="CB78" s="191"/>
      <c r="CC78" s="191"/>
      <c r="CD78" s="191"/>
      <c r="CE78" s="191"/>
      <c r="CF78" s="191"/>
      <c r="CG78" s="191"/>
      <c r="CH78" s="191"/>
      <c r="CI78" s="191"/>
      <c r="CJ78" s="191"/>
      <c r="CK78" s="191"/>
      <c r="CL78" s="191"/>
      <c r="CM78" s="191"/>
      <c r="CN78" s="191"/>
      <c r="CO78" s="191"/>
      <c r="CP78" s="191"/>
      <c r="CQ78" s="191"/>
      <c r="CR78" s="191"/>
      <c r="CS78" s="191"/>
      <c r="CT78" s="191"/>
      <c r="CU78" s="191"/>
      <c r="CV78" s="191"/>
      <c r="CW78" s="191"/>
      <c r="CX78" s="191"/>
      <c r="CY78" s="191"/>
      <c r="CZ78" s="191"/>
      <c r="DA78" s="191"/>
      <c r="DB78" s="191"/>
      <c r="DC78" s="191"/>
      <c r="DD78" s="191"/>
      <c r="DE78" s="191"/>
      <c r="DF78" s="191"/>
      <c r="DG78" s="191"/>
      <c r="DH78" s="191"/>
      <c r="DI78" s="191"/>
      <c r="DJ78" s="191"/>
      <c r="DK78" s="191"/>
      <c r="DL78" s="191"/>
      <c r="DM78" s="191"/>
      <c r="DN78" s="191"/>
      <c r="DO78" s="191"/>
      <c r="DP78" s="191"/>
      <c r="DQ78" s="191"/>
      <c r="DR78" s="191"/>
      <c r="DS78" s="191"/>
      <c r="DT78" s="191"/>
      <c r="DU78" s="191"/>
      <c r="DV78" s="191"/>
      <c r="DW78" s="191"/>
      <c r="DX78" s="191"/>
      <c r="DY78" s="191"/>
      <c r="DZ78" s="191"/>
      <c r="EA78" s="191"/>
      <c r="EB78" s="191"/>
      <c r="EC78" s="191"/>
      <c r="ED78" s="191"/>
      <c r="EE78" s="191"/>
      <c r="EF78" s="191"/>
      <c r="EG78" s="191"/>
      <c r="EH78" s="191"/>
      <c r="EI78" s="191"/>
      <c r="EJ78" s="191"/>
      <c r="EK78" s="191"/>
      <c r="EL78" s="191"/>
      <c r="EM78" s="191"/>
      <c r="EN78" s="191"/>
      <c r="EO78" s="191"/>
      <c r="EP78" s="191"/>
      <c r="EQ78" s="191"/>
      <c r="ER78" s="191"/>
      <c r="ES78" s="191"/>
      <c r="ET78" s="191"/>
      <c r="EU78" s="191"/>
      <c r="EV78" s="191"/>
      <c r="EW78" s="191"/>
      <c r="EX78" s="191"/>
      <c r="EY78" s="191"/>
      <c r="EZ78" s="191"/>
      <c r="FA78" s="191"/>
      <c r="FB78" s="191"/>
      <c r="FC78" s="191"/>
      <c r="FD78" s="191"/>
      <c r="FE78" s="191"/>
      <c r="FF78" s="191"/>
      <c r="FG78" s="191"/>
      <c r="FH78" s="191"/>
      <c r="FI78" s="191"/>
      <c r="FJ78" s="191"/>
      <c r="FK78" s="191"/>
      <c r="FL78" s="191"/>
      <c r="FM78" s="191"/>
      <c r="FN78" s="191"/>
      <c r="FO78" s="191"/>
      <c r="FP78" s="191"/>
      <c r="FQ78" s="191"/>
      <c r="FR78" s="191"/>
      <c r="FS78" s="191"/>
      <c r="FT78" s="122">
        <f t="shared" si="647"/>
        <v>28.34</v>
      </c>
      <c r="FU78" s="122"/>
      <c r="FV78" s="122"/>
      <c r="FW78" s="122"/>
      <c r="FX78" s="122"/>
      <c r="FY78" s="122"/>
      <c r="FZ78" s="122"/>
      <c r="GA78" s="122"/>
      <c r="GB78" s="122"/>
      <c r="GC78" s="122"/>
      <c r="GD78" s="122"/>
      <c r="GE78" s="122"/>
      <c r="GF78" s="122"/>
      <c r="GG78" s="122"/>
      <c r="GH78" s="122"/>
      <c r="GI78" s="124">
        <f t="shared" si="651"/>
        <v>324578.28350000002</v>
      </c>
      <c r="GJ78" s="139"/>
      <c r="GK78" s="139"/>
      <c r="GL78" s="139"/>
      <c r="GM78" s="140"/>
      <c r="GN78" s="140"/>
      <c r="GO78" s="140"/>
      <c r="GP78" s="140"/>
      <c r="GQ78" s="140"/>
      <c r="GR78" s="140"/>
      <c r="GS78" s="140"/>
      <c r="GT78" s="140"/>
      <c r="GU78" s="140"/>
      <c r="GV78" s="140"/>
      <c r="GW78" s="140"/>
      <c r="GX78" s="145"/>
      <c r="GY78" s="145"/>
      <c r="GZ78" s="145">
        <v>1</v>
      </c>
      <c r="HA78" s="145"/>
      <c r="HB78" s="145">
        <v>1</v>
      </c>
      <c r="HC78" s="145"/>
      <c r="HD78" s="145"/>
    </row>
    <row r="79" spans="1:217" ht="13.5" thickBot="1" x14ac:dyDescent="0.25">
      <c r="A79" s="300" t="s">
        <v>398</v>
      </c>
      <c r="B79" s="301" t="s">
        <v>399</v>
      </c>
      <c r="C79" s="302"/>
      <c r="D79" s="167">
        <f t="shared" si="1873"/>
        <v>0</v>
      </c>
      <c r="E79" s="167">
        <f t="shared" si="1864"/>
        <v>0</v>
      </c>
      <c r="F79" s="167">
        <f t="shared" si="1865"/>
        <v>0</v>
      </c>
      <c r="G79" s="167">
        <f t="shared" si="1866"/>
        <v>0</v>
      </c>
      <c r="H79" s="167">
        <f t="shared" si="1867"/>
        <v>0</v>
      </c>
      <c r="I79" s="167">
        <f t="shared" si="1874"/>
        <v>0</v>
      </c>
      <c r="J79" s="167">
        <f t="shared" si="1868"/>
        <v>0</v>
      </c>
      <c r="K79" s="167">
        <f t="shared" si="1869"/>
        <v>0</v>
      </c>
      <c r="L79" s="167">
        <f t="shared" si="1870"/>
        <v>0</v>
      </c>
      <c r="M79" s="167">
        <f t="shared" si="1871"/>
        <v>0</v>
      </c>
      <c r="N79" s="147">
        <f t="shared" si="1872"/>
        <v>0</v>
      </c>
      <c r="O79" s="94">
        <f t="shared" si="1875"/>
        <v>0</v>
      </c>
      <c r="P79" s="94">
        <f t="shared" si="1876"/>
        <v>0</v>
      </c>
      <c r="Q79" s="94">
        <f t="shared" si="1877"/>
        <v>0</v>
      </c>
      <c r="R79" s="94">
        <f t="shared" si="1878"/>
        <v>0</v>
      </c>
      <c r="S79" s="94">
        <f t="shared" si="1879"/>
        <v>0</v>
      </c>
      <c r="T79" s="94">
        <f t="shared" si="1880"/>
        <v>0</v>
      </c>
      <c r="U79" s="94">
        <f t="shared" si="1881"/>
        <v>0</v>
      </c>
      <c r="V79" s="191"/>
      <c r="W79" s="191"/>
      <c r="X79" s="191"/>
      <c r="Y79" s="191"/>
      <c r="Z79" s="191"/>
      <c r="AA79" s="191"/>
      <c r="AB79" s="191"/>
      <c r="AC79" s="191"/>
      <c r="AD79" s="191"/>
      <c r="AE79" s="191"/>
      <c r="AF79" s="191"/>
      <c r="AG79" s="191"/>
      <c r="AH79" s="191"/>
      <c r="AI79" s="191"/>
      <c r="AJ79" s="191"/>
      <c r="AK79" s="191"/>
      <c r="AL79" s="191"/>
      <c r="AM79" s="191"/>
      <c r="AN79" s="191"/>
      <c r="AO79" s="191"/>
      <c r="AP79" s="191"/>
      <c r="AQ79" s="191"/>
      <c r="AR79" s="191"/>
      <c r="AS79" s="191"/>
      <c r="AT79" s="191"/>
      <c r="AU79" s="191"/>
      <c r="AV79" s="191"/>
      <c r="AW79" s="191"/>
      <c r="AX79" s="191"/>
      <c r="AY79" s="191"/>
      <c r="AZ79" s="191"/>
      <c r="BA79" s="191"/>
      <c r="BB79" s="191"/>
      <c r="BC79" s="191"/>
      <c r="BD79" s="191"/>
      <c r="BE79" s="191"/>
      <c r="BF79" s="191"/>
      <c r="BG79" s="191"/>
      <c r="BH79" s="191"/>
      <c r="BI79" s="191"/>
      <c r="BJ79" s="191"/>
      <c r="BK79" s="191"/>
      <c r="BL79" s="191"/>
      <c r="BM79" s="191"/>
      <c r="BN79" s="191"/>
      <c r="BO79" s="191"/>
      <c r="BP79" s="191"/>
      <c r="BQ79" s="191"/>
      <c r="BR79" s="191"/>
      <c r="BS79" s="191"/>
      <c r="BT79" s="191"/>
      <c r="BU79" s="191"/>
      <c r="BV79" s="191"/>
      <c r="BW79" s="191"/>
      <c r="BX79" s="191"/>
      <c r="BY79" s="191"/>
      <c r="BZ79" s="191"/>
      <c r="CA79" s="191"/>
      <c r="CB79" s="191"/>
      <c r="CC79" s="191"/>
      <c r="CD79" s="191"/>
      <c r="CE79" s="191"/>
      <c r="CF79" s="191"/>
      <c r="CG79" s="191"/>
      <c r="CH79" s="191"/>
      <c r="CI79" s="191"/>
      <c r="CJ79" s="191"/>
      <c r="CK79" s="191"/>
      <c r="CL79" s="191"/>
      <c r="CM79" s="191"/>
      <c r="CN79" s="191"/>
      <c r="CO79" s="191"/>
      <c r="CP79" s="191"/>
      <c r="CQ79" s="191"/>
      <c r="CR79" s="191"/>
      <c r="CS79" s="191"/>
      <c r="CT79" s="191"/>
      <c r="CU79" s="191"/>
      <c r="CV79" s="191"/>
      <c r="CW79" s="191"/>
      <c r="CX79" s="191"/>
      <c r="CY79" s="191"/>
      <c r="CZ79" s="191"/>
      <c r="DA79" s="191"/>
      <c r="DB79" s="191"/>
      <c r="DC79" s="191"/>
      <c r="DD79" s="191"/>
      <c r="DE79" s="191"/>
      <c r="DF79" s="191"/>
      <c r="DG79" s="191"/>
      <c r="DH79" s="191"/>
      <c r="DI79" s="191"/>
      <c r="DJ79" s="191"/>
      <c r="DK79" s="191"/>
      <c r="DL79" s="191"/>
      <c r="DM79" s="191"/>
      <c r="DN79" s="191"/>
      <c r="DO79" s="191"/>
      <c r="DP79" s="191"/>
      <c r="DQ79" s="191"/>
      <c r="DR79" s="191"/>
      <c r="DS79" s="191"/>
      <c r="DT79" s="191"/>
      <c r="DU79" s="191"/>
      <c r="DV79" s="191"/>
      <c r="DW79" s="191"/>
      <c r="DX79" s="191"/>
      <c r="DY79" s="191"/>
      <c r="DZ79" s="191"/>
      <c r="EA79" s="191"/>
      <c r="EB79" s="191"/>
      <c r="EC79" s="191"/>
      <c r="ED79" s="191"/>
      <c r="EE79" s="191"/>
      <c r="EF79" s="191"/>
      <c r="EG79" s="191"/>
      <c r="EH79" s="191"/>
      <c r="EI79" s="191"/>
      <c r="EJ79" s="191"/>
      <c r="EK79" s="191"/>
      <c r="EL79" s="191"/>
      <c r="EM79" s="191"/>
      <c r="EN79" s="191"/>
      <c r="EO79" s="191"/>
      <c r="EP79" s="191"/>
      <c r="EQ79" s="191"/>
      <c r="ER79" s="191"/>
      <c r="ES79" s="191"/>
      <c r="ET79" s="191"/>
      <c r="EU79" s="191"/>
      <c r="EV79" s="191"/>
      <c r="EW79" s="191"/>
      <c r="EX79" s="191"/>
      <c r="EY79" s="191"/>
      <c r="EZ79" s="191"/>
      <c r="FA79" s="191"/>
      <c r="FB79" s="191"/>
      <c r="FC79" s="191"/>
      <c r="FD79" s="191"/>
      <c r="FE79" s="191"/>
      <c r="FF79" s="191"/>
      <c r="FG79" s="191"/>
      <c r="FH79" s="191"/>
      <c r="FI79" s="191"/>
      <c r="FJ79" s="191"/>
      <c r="FK79" s="191"/>
      <c r="FL79" s="191"/>
      <c r="FM79" s="191"/>
      <c r="FN79" s="191"/>
      <c r="FO79" s="191"/>
      <c r="FP79" s="191"/>
      <c r="FQ79" s="191"/>
      <c r="FR79" s="191"/>
      <c r="FS79" s="191"/>
      <c r="FT79" s="122" t="str">
        <f t="shared" si="647"/>
        <v/>
      </c>
      <c r="FU79" s="122"/>
      <c r="FV79" s="122"/>
      <c r="FW79" s="122"/>
      <c r="FX79" s="122"/>
      <c r="FY79" s="122"/>
      <c r="FZ79" s="122"/>
      <c r="GA79" s="122"/>
      <c r="GB79" s="122"/>
      <c r="GC79" s="122"/>
      <c r="GD79" s="122"/>
      <c r="GE79" s="122"/>
      <c r="GF79" s="122"/>
      <c r="GG79" s="122"/>
      <c r="GH79" s="122"/>
      <c r="GI79" s="124" t="str">
        <f t="shared" si="651"/>
        <v/>
      </c>
      <c r="GJ79" s="139"/>
      <c r="GK79" s="139"/>
      <c r="GL79" s="139"/>
      <c r="GM79" s="140"/>
      <c r="GN79" s="140"/>
      <c r="GO79" s="140"/>
      <c r="GP79" s="140"/>
      <c r="GQ79" s="140"/>
      <c r="GR79" s="140"/>
      <c r="GS79" s="140"/>
      <c r="GT79" s="140"/>
      <c r="GU79" s="140"/>
      <c r="GV79" s="140"/>
      <c r="GW79" s="140"/>
      <c r="GX79" s="145"/>
      <c r="GY79" s="145"/>
      <c r="GZ79" s="145"/>
      <c r="HA79" s="145"/>
      <c r="HB79" s="145"/>
      <c r="HC79" s="145"/>
      <c r="HD79" s="145"/>
    </row>
    <row r="80" spans="1:217" ht="13.5" thickBot="1" x14ac:dyDescent="0.25">
      <c r="A80" s="300" t="s">
        <v>418</v>
      </c>
      <c r="B80" s="301" t="s">
        <v>417</v>
      </c>
      <c r="C80" s="302">
        <v>706</v>
      </c>
      <c r="D80" s="167">
        <f t="shared" ref="D80:D86" si="1882">C80*0.2</f>
        <v>141.20000000000002</v>
      </c>
      <c r="E80" s="167">
        <f t="shared" si="1864"/>
        <v>176.5</v>
      </c>
      <c r="F80" s="167">
        <f t="shared" si="1865"/>
        <v>264.75</v>
      </c>
      <c r="G80" s="167">
        <f t="shared" si="1866"/>
        <v>141.20000000000002</v>
      </c>
      <c r="H80" s="167">
        <f t="shared" si="1867"/>
        <v>176.5</v>
      </c>
      <c r="I80" s="167">
        <f t="shared" ref="I80" si="1883">C80*0.25</f>
        <v>176.5</v>
      </c>
      <c r="J80" s="167">
        <f t="shared" si="1868"/>
        <v>176.5</v>
      </c>
      <c r="K80" s="167">
        <f t="shared" si="1869"/>
        <v>264.75</v>
      </c>
      <c r="L80" s="167">
        <f t="shared" si="1870"/>
        <v>141.20000000000002</v>
      </c>
      <c r="M80" s="167">
        <f t="shared" si="1871"/>
        <v>176.5</v>
      </c>
      <c r="N80" s="147">
        <f t="shared" si="1872"/>
        <v>317.7</v>
      </c>
      <c r="O80" s="94">
        <f t="shared" ref="O80" si="1884">C80*0.5</f>
        <v>353</v>
      </c>
      <c r="P80" s="94">
        <f t="shared" ref="P80" si="1885">C80*1.5</f>
        <v>1059</v>
      </c>
      <c r="Q80" s="94">
        <f t="shared" ref="Q80" si="1886">C80*2</f>
        <v>1412</v>
      </c>
      <c r="R80" s="94">
        <f t="shared" ref="R80" si="1887">C80*3</f>
        <v>2118</v>
      </c>
      <c r="S80" s="94">
        <f t="shared" ref="S80" si="1888">C80*4</f>
        <v>2824</v>
      </c>
      <c r="T80" s="94">
        <f t="shared" ref="T80" si="1889">C80*5</f>
        <v>3530</v>
      </c>
      <c r="U80" s="94">
        <f t="shared" ref="U80" si="1890">C80*6</f>
        <v>4236</v>
      </c>
      <c r="V80" s="191"/>
      <c r="W80" s="191"/>
      <c r="X80" s="191"/>
      <c r="Y80" s="191"/>
      <c r="Z80" s="191"/>
      <c r="AA80" s="191"/>
      <c r="AB80" s="191"/>
      <c r="AC80" s="191"/>
      <c r="AD80" s="191"/>
      <c r="AE80" s="191"/>
      <c r="AF80" s="191"/>
      <c r="AG80" s="191"/>
      <c r="AH80" s="191"/>
      <c r="AI80" s="191"/>
      <c r="AJ80" s="191"/>
      <c r="AK80" s="191"/>
      <c r="AL80" s="191"/>
      <c r="AM80" s="191"/>
      <c r="AN80" s="191"/>
      <c r="AO80" s="191"/>
      <c r="AP80" s="191"/>
      <c r="AQ80" s="191"/>
      <c r="AR80" s="191"/>
      <c r="AS80" s="191"/>
      <c r="AT80" s="191"/>
      <c r="AU80" s="191"/>
      <c r="AV80" s="191"/>
      <c r="AW80" s="191"/>
      <c r="AX80" s="191"/>
      <c r="AY80" s="191"/>
      <c r="AZ80" s="191"/>
      <c r="BA80" s="191"/>
      <c r="BB80" s="191"/>
      <c r="BC80" s="191"/>
      <c r="BD80" s="191"/>
      <c r="BE80" s="191"/>
      <c r="BF80" s="191"/>
      <c r="BG80" s="191"/>
      <c r="BH80" s="191"/>
      <c r="BI80" s="191"/>
      <c r="BJ80" s="191"/>
      <c r="BK80" s="191"/>
      <c r="BL80" s="191"/>
      <c r="BM80" s="191"/>
      <c r="BN80" s="191"/>
      <c r="BO80" s="191"/>
      <c r="BP80" s="191"/>
      <c r="BQ80" s="191"/>
      <c r="BR80" s="191"/>
      <c r="BS80" s="191"/>
      <c r="BT80" s="191"/>
      <c r="BU80" s="191"/>
      <c r="BV80" s="191"/>
      <c r="BW80" s="191"/>
      <c r="BX80" s="191"/>
      <c r="BY80" s="191"/>
      <c r="BZ80" s="191"/>
      <c r="CA80" s="191"/>
      <c r="CB80" s="191"/>
      <c r="CC80" s="191"/>
      <c r="CD80" s="191"/>
      <c r="CE80" s="191"/>
      <c r="CF80" s="191"/>
      <c r="CG80" s="191"/>
      <c r="CH80" s="191"/>
      <c r="CI80" s="191"/>
      <c r="CJ80" s="191"/>
      <c r="CK80" s="191"/>
      <c r="CL80" s="191"/>
      <c r="CM80" s="191"/>
      <c r="CN80" s="191"/>
      <c r="CO80" s="191"/>
      <c r="CP80" s="191"/>
      <c r="CQ80" s="191"/>
      <c r="CR80" s="191"/>
      <c r="CS80" s="191"/>
      <c r="CT80" s="191"/>
      <c r="CU80" s="191"/>
      <c r="CV80" s="191"/>
      <c r="CW80" s="191"/>
      <c r="CX80" s="191"/>
      <c r="CY80" s="191"/>
      <c r="CZ80" s="191"/>
      <c r="DA80" s="191"/>
      <c r="DB80" s="191"/>
      <c r="DC80" s="191"/>
      <c r="DD80" s="191"/>
      <c r="DE80" s="191"/>
      <c r="DF80" s="191"/>
      <c r="DG80" s="191"/>
      <c r="DH80" s="191"/>
      <c r="DI80" s="191"/>
      <c r="DJ80" s="191"/>
      <c r="DK80" s="191"/>
      <c r="DL80" s="191"/>
      <c r="DM80" s="191"/>
      <c r="DN80" s="191"/>
      <c r="DO80" s="191"/>
      <c r="DP80" s="191"/>
      <c r="DQ80" s="191"/>
      <c r="DR80" s="191"/>
      <c r="DS80" s="191"/>
      <c r="DT80" s="191"/>
      <c r="DU80" s="191"/>
      <c r="DV80" s="191"/>
      <c r="DW80" s="191"/>
      <c r="DX80" s="191"/>
      <c r="DY80" s="191"/>
      <c r="DZ80" s="191"/>
      <c r="EA80" s="191"/>
      <c r="EB80" s="191"/>
      <c r="EC80" s="191"/>
      <c r="ED80" s="191"/>
      <c r="EE80" s="191"/>
      <c r="EF80" s="191"/>
      <c r="EG80" s="191"/>
      <c r="EH80" s="191"/>
      <c r="EI80" s="191"/>
      <c r="EJ80" s="191"/>
      <c r="EK80" s="191"/>
      <c r="EL80" s="191"/>
      <c r="EM80" s="191"/>
      <c r="EN80" s="191"/>
      <c r="EO80" s="191"/>
      <c r="EP80" s="191"/>
      <c r="EQ80" s="191"/>
      <c r="ER80" s="191"/>
      <c r="ES80" s="191"/>
      <c r="ET80" s="191"/>
      <c r="EU80" s="191"/>
      <c r="EV80" s="191"/>
      <c r="EW80" s="191"/>
      <c r="EX80" s="191"/>
      <c r="EY80" s="191"/>
      <c r="EZ80" s="191"/>
      <c r="FA80" s="191"/>
      <c r="FB80" s="191"/>
      <c r="FC80" s="191"/>
      <c r="FD80" s="191"/>
      <c r="FE80" s="191"/>
      <c r="FF80" s="191"/>
      <c r="FG80" s="191"/>
      <c r="FH80" s="191"/>
      <c r="FI80" s="191"/>
      <c r="FJ80" s="191"/>
      <c r="FK80" s="191"/>
      <c r="FL80" s="191"/>
      <c r="FM80" s="191"/>
      <c r="FN80" s="191"/>
      <c r="FO80" s="191"/>
      <c r="FP80" s="191"/>
      <c r="FQ80" s="191"/>
      <c r="FR80" s="191"/>
      <c r="FS80" s="191"/>
      <c r="FT80" s="122">
        <f t="shared" si="647"/>
        <v>19.600000000000001</v>
      </c>
      <c r="FU80" s="122"/>
      <c r="FV80" s="122"/>
      <c r="FW80" s="122"/>
      <c r="FX80" s="122"/>
      <c r="FY80" s="122"/>
      <c r="FZ80" s="122"/>
      <c r="GA80" s="122"/>
      <c r="GB80" s="122"/>
      <c r="GC80" s="122"/>
      <c r="GD80" s="122"/>
      <c r="GE80" s="122"/>
      <c r="GF80" s="122"/>
      <c r="GG80" s="122"/>
      <c r="GH80" s="122"/>
      <c r="GI80" s="124">
        <f t="shared" si="651"/>
        <v>172626.4902</v>
      </c>
      <c r="GJ80" s="139"/>
      <c r="GK80" s="139"/>
      <c r="GL80" s="139"/>
      <c r="GM80" s="140"/>
      <c r="GN80" s="140"/>
      <c r="GO80" s="140"/>
      <c r="GP80" s="140"/>
      <c r="GQ80" s="140"/>
      <c r="GR80" s="140"/>
      <c r="GS80" s="140"/>
      <c r="GT80" s="140"/>
      <c r="GU80" s="140"/>
      <c r="GV80" s="140"/>
      <c r="GW80" s="140"/>
      <c r="GX80" s="145"/>
      <c r="GY80" s="145">
        <v>1</v>
      </c>
      <c r="GZ80" s="145">
        <v>1</v>
      </c>
      <c r="HA80" s="145">
        <v>1</v>
      </c>
      <c r="HB80" s="145">
        <v>1</v>
      </c>
      <c r="HC80" s="145">
        <v>1</v>
      </c>
      <c r="HD80" s="145"/>
    </row>
    <row r="81" spans="1:212" x14ac:dyDescent="0.2">
      <c r="A81" s="190" t="s">
        <v>513</v>
      </c>
      <c r="B81" s="38" t="s">
        <v>511</v>
      </c>
      <c r="C81" s="191">
        <v>905</v>
      </c>
      <c r="D81" s="167">
        <f t="shared" si="1882"/>
        <v>181</v>
      </c>
      <c r="E81" s="167">
        <f t="shared" si="1864"/>
        <v>226.25</v>
      </c>
      <c r="F81" s="167">
        <f t="shared" si="1865"/>
        <v>339.375</v>
      </c>
      <c r="G81" s="167">
        <f t="shared" si="1866"/>
        <v>181</v>
      </c>
      <c r="H81" s="167">
        <f t="shared" si="1867"/>
        <v>226.25</v>
      </c>
      <c r="I81" s="167">
        <f t="shared" ref="I81:I86" si="1891">C81*0.25</f>
        <v>226.25</v>
      </c>
      <c r="J81" s="167">
        <f t="shared" si="1868"/>
        <v>226.25</v>
      </c>
      <c r="K81" s="167">
        <f t="shared" si="1869"/>
        <v>339.375</v>
      </c>
      <c r="L81" s="167">
        <f t="shared" si="1870"/>
        <v>181</v>
      </c>
      <c r="M81" s="167">
        <f t="shared" si="1871"/>
        <v>226.25</v>
      </c>
      <c r="N81" s="147">
        <f t="shared" ref="N81:N86" si="1892">C81*0.45</f>
        <v>407.25</v>
      </c>
      <c r="O81" s="94">
        <f>C81*0.75</f>
        <v>678.75</v>
      </c>
      <c r="P81" s="94">
        <f t="shared" ref="P81:P86" si="1893">C81*1.5</f>
        <v>1357.5</v>
      </c>
      <c r="Q81" s="94">
        <f t="shared" ref="Q81:Q86" si="1894">C81*2</f>
        <v>1810</v>
      </c>
      <c r="R81" s="94">
        <f t="shared" ref="R81:R86" si="1895">C81*3</f>
        <v>2715</v>
      </c>
      <c r="S81" s="94">
        <f t="shared" ref="S81:S86" si="1896">C81*4</f>
        <v>3620</v>
      </c>
      <c r="T81" s="94">
        <f t="shared" ref="T81:T86" si="1897">C81*5</f>
        <v>4525</v>
      </c>
      <c r="U81" s="94">
        <f t="shared" ref="U81:U86" si="1898">C81*6</f>
        <v>5430</v>
      </c>
      <c r="V81" s="191"/>
      <c r="W81" s="191"/>
      <c r="X81" s="191"/>
      <c r="Y81" s="191"/>
      <c r="Z81" s="191"/>
      <c r="AA81" s="191"/>
      <c r="AB81" s="191"/>
      <c r="AC81" s="191"/>
      <c r="AD81" s="191"/>
      <c r="AE81" s="191"/>
      <c r="AF81" s="191"/>
      <c r="AH81" s="191"/>
      <c r="AI81" s="191"/>
      <c r="AJ81" s="191"/>
      <c r="AK81" s="191"/>
      <c r="AL81" s="191"/>
      <c r="AM81" s="191"/>
      <c r="AN81" s="191"/>
      <c r="AO81" s="191"/>
      <c r="AP81" s="191"/>
      <c r="AQ81" s="191"/>
      <c r="AS81" s="191"/>
      <c r="AT81" s="191"/>
      <c r="AU81" s="191"/>
      <c r="AV81" s="191"/>
      <c r="AW81" s="191"/>
      <c r="AX81" s="191"/>
      <c r="AY81" s="191"/>
      <c r="AZ81" s="191"/>
      <c r="BA81" s="191"/>
      <c r="BB81" s="191"/>
      <c r="BC81" s="191"/>
      <c r="BD81" s="191"/>
      <c r="BE81" s="191"/>
      <c r="BF81" s="191"/>
      <c r="BG81" s="191"/>
      <c r="BH81" s="191"/>
      <c r="BI81" s="191"/>
      <c r="BJ81" s="191"/>
      <c r="BK81" s="191"/>
      <c r="BL81" s="191"/>
      <c r="BM81" s="191"/>
      <c r="BN81" s="191"/>
      <c r="BO81" s="191"/>
      <c r="BP81" s="191"/>
      <c r="BQ81" s="191"/>
      <c r="BR81" s="191"/>
      <c r="BS81" s="191"/>
      <c r="BT81" s="191"/>
      <c r="BU81" s="191"/>
      <c r="BV81" s="191"/>
      <c r="BW81" s="191"/>
      <c r="BX81" s="191"/>
      <c r="BY81" s="191"/>
      <c r="BZ81" s="191"/>
      <c r="CA81" s="191"/>
      <c r="CB81" s="191"/>
      <c r="CC81" s="191"/>
      <c r="CD81" s="191"/>
      <c r="CE81" s="191"/>
      <c r="CF81" s="191"/>
      <c r="CG81" s="191"/>
      <c r="CH81" s="191"/>
      <c r="CI81" s="191"/>
      <c r="CJ81" s="191"/>
      <c r="CK81" s="191"/>
      <c r="CL81" s="191"/>
      <c r="CM81" s="191"/>
      <c r="CN81" s="191"/>
      <c r="CO81" s="191"/>
      <c r="CP81" s="191"/>
      <c r="CQ81" s="191"/>
      <c r="CR81" s="191"/>
      <c r="CS81" s="191"/>
      <c r="CT81" s="191"/>
      <c r="CU81" s="191"/>
      <c r="CV81" s="191"/>
      <c r="CW81" s="191"/>
      <c r="CX81" s="191"/>
      <c r="CY81" s="191"/>
      <c r="CZ81" s="191"/>
      <c r="DA81" s="191"/>
      <c r="DB81" s="191"/>
      <c r="DC81" s="191"/>
      <c r="DD81" s="191"/>
      <c r="DE81" s="191"/>
      <c r="DF81" s="191"/>
      <c r="DG81" s="191"/>
      <c r="DH81" s="191"/>
      <c r="DI81" s="191"/>
      <c r="DJ81" s="191"/>
      <c r="DK81" s="191"/>
      <c r="DL81" s="191"/>
      <c r="DM81" s="191"/>
      <c r="DN81" s="191"/>
      <c r="DO81" s="191"/>
      <c r="DP81" s="191"/>
      <c r="DQ81" s="191"/>
      <c r="DR81" s="191"/>
      <c r="DS81" s="191"/>
      <c r="DT81" s="191"/>
      <c r="DU81" s="191"/>
      <c r="DV81" s="191"/>
      <c r="DW81" s="191"/>
      <c r="DX81" s="191"/>
      <c r="DY81" s="191"/>
      <c r="DZ81" s="191"/>
      <c r="EA81" s="191"/>
      <c r="EB81" s="191"/>
      <c r="EC81" s="191"/>
      <c r="ED81" s="191"/>
      <c r="EE81" s="191"/>
      <c r="EF81" s="191"/>
      <c r="EG81" s="191"/>
      <c r="EH81" s="191"/>
      <c r="EI81" s="191"/>
      <c r="EJ81" s="191"/>
      <c r="EK81" s="191"/>
      <c r="EL81" s="191"/>
      <c r="EM81" s="191"/>
      <c r="EN81" s="191"/>
      <c r="EO81" s="191"/>
      <c r="EP81" s="191"/>
      <c r="EQ81" s="191"/>
      <c r="ER81" s="191"/>
      <c r="ES81" s="191"/>
      <c r="ET81" s="191"/>
      <c r="EU81" s="191"/>
      <c r="EV81" s="191"/>
      <c r="EW81" s="191"/>
      <c r="EX81" s="191"/>
      <c r="EY81" s="191"/>
      <c r="EZ81" s="191"/>
      <c r="FA81" s="191"/>
      <c r="FB81" s="191"/>
      <c r="FC81" s="191"/>
      <c r="FD81" s="191"/>
      <c r="FE81" s="191"/>
      <c r="FF81" s="191"/>
      <c r="FG81" s="191"/>
      <c r="FH81" s="191"/>
      <c r="FI81" s="191"/>
      <c r="FJ81" s="191"/>
      <c r="FK81" s="191"/>
      <c r="FL81" s="191"/>
      <c r="FM81" s="191"/>
      <c r="FN81" s="191"/>
      <c r="FO81" s="191"/>
      <c r="FP81" s="191"/>
      <c r="FQ81" s="191"/>
      <c r="FR81" s="191"/>
      <c r="FS81" s="191"/>
      <c r="FT81" s="122">
        <f t="shared" si="647"/>
        <v>26.57</v>
      </c>
      <c r="FU81" s="122" t="str">
        <f t="shared" si="648"/>
        <v/>
      </c>
      <c r="FV81" s="122" t="str">
        <f t="shared" si="649"/>
        <v/>
      </c>
      <c r="FW81" s="122" t="str">
        <f t="shared" si="650"/>
        <v/>
      </c>
      <c r="FX81" s="122" t="str">
        <f t="shared" si="1844"/>
        <v/>
      </c>
      <c r="FY81" s="122" t="str">
        <f t="shared" si="1845"/>
        <v/>
      </c>
      <c r="FZ81" s="122" t="str">
        <f t="shared" si="1846"/>
        <v/>
      </c>
      <c r="GA81" s="122" t="str">
        <f t="shared" si="1847"/>
        <v/>
      </c>
      <c r="GB81" s="122" t="str">
        <f t="shared" si="1848"/>
        <v/>
      </c>
      <c r="GC81" s="122" t="str">
        <f t="shared" si="1849"/>
        <v/>
      </c>
      <c r="GD81" s="122" t="str">
        <f t="shared" si="1850"/>
        <v/>
      </c>
      <c r="GE81" s="122" t="str">
        <f t="shared" si="1851"/>
        <v/>
      </c>
      <c r="GF81" s="122" t="str">
        <f t="shared" si="1852"/>
        <v/>
      </c>
      <c r="GG81" s="122" t="str">
        <f t="shared" si="1853"/>
        <v/>
      </c>
      <c r="GH81" s="122"/>
      <c r="GI81" s="124">
        <f t="shared" si="651"/>
        <v>263855.39750000002</v>
      </c>
      <c r="GJ81" s="139"/>
      <c r="GK81" s="139"/>
      <c r="GL81" s="139"/>
      <c r="GM81" s="140"/>
      <c r="GN81" s="140"/>
      <c r="GO81" s="140"/>
      <c r="GP81" s="140"/>
      <c r="GQ81" s="140"/>
      <c r="GR81" s="140"/>
      <c r="GS81" s="140"/>
      <c r="GT81" s="140"/>
      <c r="GU81" s="140"/>
      <c r="GV81" s="140"/>
      <c r="GW81" s="140"/>
      <c r="GX81" s="145">
        <v>1</v>
      </c>
      <c r="GY81" s="145"/>
      <c r="GZ81" s="145"/>
      <c r="HA81" s="145"/>
      <c r="HB81" s="145"/>
      <c r="HC81" s="145"/>
      <c r="HD81" s="145"/>
    </row>
    <row r="82" spans="1:212" x14ac:dyDescent="0.2">
      <c r="A82" s="190" t="s">
        <v>568</v>
      </c>
      <c r="B82" s="38" t="s">
        <v>515</v>
      </c>
      <c r="C82" s="191">
        <v>871</v>
      </c>
      <c r="D82" s="191">
        <f t="shared" si="1882"/>
        <v>174.20000000000002</v>
      </c>
      <c r="E82" s="167">
        <f t="shared" si="1864"/>
        <v>217.75</v>
      </c>
      <c r="F82" s="167">
        <f t="shared" si="1865"/>
        <v>326.625</v>
      </c>
      <c r="G82" s="167">
        <f t="shared" si="1866"/>
        <v>174.20000000000002</v>
      </c>
      <c r="H82" s="167">
        <f t="shared" si="1867"/>
        <v>217.75</v>
      </c>
      <c r="I82" s="167">
        <f t="shared" si="1891"/>
        <v>217.75</v>
      </c>
      <c r="J82" s="167">
        <f t="shared" si="1868"/>
        <v>217.75</v>
      </c>
      <c r="K82" s="167">
        <f t="shared" si="1869"/>
        <v>326.625</v>
      </c>
      <c r="L82" s="167">
        <f t="shared" si="1870"/>
        <v>174.20000000000002</v>
      </c>
      <c r="M82" s="167">
        <f t="shared" si="1871"/>
        <v>217.75</v>
      </c>
      <c r="N82" s="147">
        <f t="shared" si="1892"/>
        <v>391.95</v>
      </c>
      <c r="O82" s="94">
        <f>C82*0.5</f>
        <v>435.5</v>
      </c>
      <c r="P82" s="191">
        <f t="shared" si="1893"/>
        <v>1306.5</v>
      </c>
      <c r="Q82" s="191">
        <f t="shared" si="1894"/>
        <v>1742</v>
      </c>
      <c r="R82" s="191">
        <f t="shared" si="1895"/>
        <v>2613</v>
      </c>
      <c r="S82" s="191">
        <f t="shared" si="1896"/>
        <v>3484</v>
      </c>
      <c r="T82" s="191">
        <f t="shared" si="1897"/>
        <v>4355</v>
      </c>
      <c r="U82" s="191">
        <f t="shared" si="1898"/>
        <v>5226</v>
      </c>
      <c r="W82" s="191"/>
      <c r="X82" s="191"/>
      <c r="Y82" s="191"/>
      <c r="Z82" s="191"/>
      <c r="AA82" s="191"/>
      <c r="AB82" s="191"/>
      <c r="AC82" s="191"/>
      <c r="AD82" s="191"/>
      <c r="AE82" s="191"/>
      <c r="AF82" s="191"/>
      <c r="AG82" s="191"/>
      <c r="AH82" s="191"/>
      <c r="AI82" s="191"/>
      <c r="AJ82" s="191"/>
      <c r="AK82" s="191"/>
      <c r="AL82" s="191"/>
      <c r="AM82" s="191"/>
      <c r="AN82" s="191"/>
      <c r="AO82" s="191"/>
      <c r="AP82" s="191"/>
      <c r="AQ82" s="191"/>
      <c r="AR82" s="191"/>
      <c r="AS82" s="191"/>
      <c r="AT82" s="191"/>
      <c r="AU82" s="191"/>
      <c r="AV82" s="191"/>
      <c r="AW82" s="191"/>
      <c r="AX82" s="191"/>
      <c r="AY82" s="191"/>
      <c r="AZ82" s="191"/>
      <c r="BA82" s="191"/>
      <c r="BB82" s="191"/>
      <c r="BC82" s="191"/>
      <c r="BD82" s="191"/>
      <c r="BE82" s="191"/>
      <c r="BF82" s="191"/>
      <c r="BG82" s="191"/>
      <c r="BH82" s="191"/>
      <c r="BI82" s="191"/>
      <c r="BJ82" s="191"/>
      <c r="BK82" s="191"/>
      <c r="BL82" s="191"/>
      <c r="BM82" s="191"/>
      <c r="BN82" s="191"/>
      <c r="BO82" s="191"/>
      <c r="BP82" s="191"/>
      <c r="BQ82" s="191"/>
      <c r="BR82" s="191"/>
      <c r="BS82" s="191"/>
      <c r="BT82" s="191"/>
      <c r="BU82" s="191"/>
      <c r="BV82" s="191"/>
      <c r="BW82" s="191"/>
      <c r="BX82" s="191"/>
      <c r="BY82" s="191"/>
      <c r="BZ82" s="191"/>
      <c r="CA82" s="191"/>
      <c r="CB82" s="191"/>
      <c r="CC82" s="191"/>
      <c r="CD82" s="191"/>
      <c r="CE82" s="191"/>
      <c r="CF82" s="191"/>
      <c r="CG82" s="191"/>
      <c r="CH82" s="191"/>
      <c r="CI82" s="191"/>
      <c r="CJ82" s="191"/>
      <c r="CK82" s="191"/>
      <c r="CL82" s="191"/>
      <c r="CM82" s="191"/>
      <c r="CN82" s="191"/>
      <c r="CO82" s="191"/>
      <c r="CP82" s="191"/>
      <c r="CQ82" s="191"/>
      <c r="CR82" s="191"/>
      <c r="CS82" s="191"/>
      <c r="CT82" s="191"/>
      <c r="CU82" s="191"/>
      <c r="CV82" s="191"/>
      <c r="CW82" s="191"/>
      <c r="CX82" s="191"/>
      <c r="CY82" s="191"/>
      <c r="CZ82" s="191"/>
      <c r="DA82" s="191"/>
      <c r="DB82" s="191"/>
      <c r="DC82" s="191"/>
      <c r="DD82" s="191"/>
      <c r="DE82" s="191"/>
      <c r="DF82" s="191"/>
      <c r="DG82" s="191"/>
      <c r="DH82" s="191"/>
      <c r="DI82" s="191"/>
      <c r="DJ82" s="191"/>
      <c r="DK82" s="191"/>
      <c r="DL82" s="191"/>
      <c r="DM82" s="191"/>
      <c r="DN82" s="191"/>
      <c r="DO82" s="191"/>
      <c r="DP82" s="191"/>
      <c r="DQ82" s="191"/>
      <c r="DR82" s="191"/>
      <c r="DS82" s="191"/>
      <c r="DT82" s="191"/>
      <c r="DU82" s="191"/>
      <c r="DV82" s="191"/>
      <c r="DW82" s="191"/>
      <c r="DX82" s="191"/>
      <c r="DY82" s="191"/>
      <c r="DZ82" s="191"/>
      <c r="EA82" s="191"/>
      <c r="EB82" s="191"/>
      <c r="EC82" s="191"/>
      <c r="ED82" s="191"/>
      <c r="EE82" s="191"/>
      <c r="EF82" s="191"/>
      <c r="EG82" s="191"/>
      <c r="EH82" s="191"/>
      <c r="EI82" s="191"/>
      <c r="EJ82" s="191"/>
      <c r="EK82" s="191"/>
      <c r="EL82" s="191"/>
      <c r="EM82" s="191"/>
      <c r="EN82" s="191"/>
      <c r="EO82" s="191"/>
      <c r="EP82" s="191"/>
      <c r="EQ82" s="191"/>
      <c r="ER82" s="191"/>
      <c r="ES82" s="191"/>
      <c r="ET82" s="191"/>
      <c r="EU82" s="191"/>
      <c r="EV82" s="191"/>
      <c r="EW82" s="191"/>
      <c r="EX82" s="191"/>
      <c r="EY82" s="191"/>
      <c r="EZ82" s="191"/>
      <c r="FA82" s="191"/>
      <c r="FB82" s="191"/>
      <c r="FC82" s="191"/>
      <c r="FD82" s="191"/>
      <c r="FE82" s="191"/>
      <c r="FF82" s="191"/>
      <c r="FG82" s="191"/>
      <c r="FH82" s="191"/>
      <c r="FI82" s="191"/>
      <c r="FJ82" s="191"/>
      <c r="FK82" s="191"/>
      <c r="FL82" s="191"/>
      <c r="FM82" s="191"/>
      <c r="FN82" s="191"/>
      <c r="FO82" s="191"/>
      <c r="FP82" s="191"/>
      <c r="FQ82" s="191"/>
      <c r="FR82" s="191"/>
      <c r="FS82" s="191"/>
      <c r="FT82" s="122">
        <f t="shared" si="647"/>
        <v>26.57</v>
      </c>
      <c r="FU82" s="122" t="str">
        <f t="shared" si="648"/>
        <v/>
      </c>
      <c r="FV82" s="122" t="str">
        <f t="shared" si="649"/>
        <v/>
      </c>
      <c r="FW82" s="122" t="str">
        <f t="shared" si="650"/>
        <v/>
      </c>
      <c r="FX82" s="122" t="str">
        <f t="shared" si="1844"/>
        <v/>
      </c>
      <c r="FY82" s="122" t="str">
        <f t="shared" si="1845"/>
        <v/>
      </c>
      <c r="FZ82" s="122" t="str">
        <f t="shared" si="1846"/>
        <v/>
      </c>
      <c r="GA82" s="122" t="str">
        <f t="shared" si="1847"/>
        <v/>
      </c>
      <c r="GB82" s="122" t="str">
        <f t="shared" si="1848"/>
        <v/>
      </c>
      <c r="GC82" s="122" t="str">
        <f t="shared" si="1849"/>
        <v/>
      </c>
      <c r="GD82" s="122" t="str">
        <f t="shared" si="1850"/>
        <v/>
      </c>
      <c r="GE82" s="122" t="str">
        <f t="shared" si="1851"/>
        <v/>
      </c>
      <c r="GF82" s="122" t="str">
        <f t="shared" si="1852"/>
        <v/>
      </c>
      <c r="GG82" s="122" t="str">
        <f t="shared" si="1853"/>
        <v/>
      </c>
      <c r="GH82" s="122"/>
      <c r="GI82" s="124">
        <f t="shared" si="651"/>
        <v>263855.39750000002</v>
      </c>
      <c r="GJ82" s="139"/>
      <c r="GK82" s="139"/>
      <c r="GL82" s="139"/>
      <c r="GM82" s="140"/>
      <c r="GN82" s="140"/>
      <c r="GO82" s="140"/>
      <c r="GP82" s="140"/>
      <c r="GQ82" s="140"/>
      <c r="GR82" s="140"/>
      <c r="GS82" s="140"/>
      <c r="GT82" s="140"/>
      <c r="GU82" s="140"/>
      <c r="GV82" s="140"/>
      <c r="GW82" s="140"/>
      <c r="GX82" s="145"/>
      <c r="GY82" s="145"/>
      <c r="GZ82" s="145"/>
      <c r="HA82" s="145"/>
      <c r="HB82" s="145"/>
      <c r="HC82" s="145"/>
      <c r="HD82" s="145">
        <v>1</v>
      </c>
    </row>
    <row r="83" spans="1:212" x14ac:dyDescent="0.2">
      <c r="A83" s="190" t="s">
        <v>516</v>
      </c>
      <c r="B83" s="38" t="s">
        <v>517</v>
      </c>
      <c r="C83" s="191">
        <v>3549</v>
      </c>
      <c r="D83" s="191">
        <f t="shared" si="1882"/>
        <v>709.80000000000007</v>
      </c>
      <c r="E83" s="167">
        <f t="shared" si="1864"/>
        <v>887.25</v>
      </c>
      <c r="F83" s="167">
        <f t="shared" si="1865"/>
        <v>1330.875</v>
      </c>
      <c r="G83" s="167">
        <f t="shared" si="1866"/>
        <v>709.80000000000007</v>
      </c>
      <c r="H83" s="167">
        <f t="shared" si="1867"/>
        <v>887.25</v>
      </c>
      <c r="I83" s="191">
        <f t="shared" si="1891"/>
        <v>887.25</v>
      </c>
      <c r="J83" s="167">
        <f t="shared" si="1868"/>
        <v>887.25</v>
      </c>
      <c r="K83" s="167">
        <f t="shared" si="1869"/>
        <v>1330.875</v>
      </c>
      <c r="L83" s="167">
        <f t="shared" si="1870"/>
        <v>709.80000000000007</v>
      </c>
      <c r="M83" s="167">
        <f t="shared" si="1871"/>
        <v>887.25</v>
      </c>
      <c r="N83" s="191">
        <f t="shared" si="1892"/>
        <v>1597.05</v>
      </c>
      <c r="O83" s="94">
        <f>C83*0.75</f>
        <v>2661.75</v>
      </c>
      <c r="P83" s="191">
        <f t="shared" si="1893"/>
        <v>5323.5</v>
      </c>
      <c r="Q83" s="191">
        <f t="shared" si="1894"/>
        <v>7098</v>
      </c>
      <c r="R83" s="191">
        <f t="shared" si="1895"/>
        <v>10647</v>
      </c>
      <c r="S83" s="191">
        <f t="shared" si="1896"/>
        <v>14196</v>
      </c>
      <c r="T83" s="191">
        <f t="shared" si="1897"/>
        <v>17745</v>
      </c>
      <c r="U83" s="191">
        <f t="shared" si="1898"/>
        <v>21294</v>
      </c>
      <c r="V83" s="191"/>
      <c r="W83" s="191"/>
      <c r="X83" s="191"/>
      <c r="Y83" s="191"/>
      <c r="Z83" s="191"/>
      <c r="AA83" s="191"/>
      <c r="AB83" s="191"/>
      <c r="AC83" s="191"/>
      <c r="AD83" s="191"/>
      <c r="AE83" s="191"/>
      <c r="AF83" s="191"/>
      <c r="AG83" s="191"/>
      <c r="AH83" s="191"/>
      <c r="AI83" s="191"/>
      <c r="AJ83" s="191"/>
      <c r="AK83" s="191"/>
      <c r="AL83" s="191"/>
      <c r="AM83" s="191"/>
      <c r="AN83" s="191"/>
      <c r="AO83" s="191"/>
      <c r="AP83" s="191"/>
      <c r="AQ83" s="191"/>
      <c r="AR83" s="191"/>
      <c r="AS83" s="191"/>
      <c r="AT83" s="191"/>
      <c r="AU83" s="191"/>
      <c r="AV83" s="191"/>
      <c r="AW83" s="191"/>
      <c r="AX83" s="191"/>
      <c r="AY83" s="191"/>
      <c r="AZ83" s="191"/>
      <c r="BA83" s="191"/>
      <c r="BB83" s="191"/>
      <c r="BC83" s="191"/>
      <c r="BD83" s="191"/>
      <c r="BE83" s="191"/>
      <c r="BF83" s="191"/>
      <c r="BG83" s="191"/>
      <c r="BH83" s="191"/>
      <c r="BI83" s="191"/>
      <c r="BJ83" s="191"/>
      <c r="BK83" s="191"/>
      <c r="BL83" s="191"/>
      <c r="BM83" s="191"/>
      <c r="BN83" s="191"/>
      <c r="BO83" s="191"/>
      <c r="BP83" s="191"/>
      <c r="BQ83" s="191"/>
      <c r="BR83" s="191"/>
      <c r="BS83" s="191"/>
      <c r="BT83" s="191"/>
      <c r="BU83" s="191"/>
      <c r="BV83" s="191"/>
      <c r="BW83" s="191"/>
      <c r="BX83" s="191"/>
      <c r="BY83" s="191"/>
      <c r="BZ83" s="191"/>
      <c r="CA83" s="191"/>
      <c r="CB83" s="191"/>
      <c r="CC83" s="191"/>
      <c r="CD83" s="191"/>
      <c r="CE83" s="191"/>
      <c r="CF83" s="191"/>
      <c r="CG83" s="191"/>
      <c r="CH83" s="191"/>
      <c r="CI83" s="191"/>
      <c r="CJ83" s="191"/>
      <c r="CK83" s="191"/>
      <c r="CL83" s="191"/>
      <c r="CM83" s="191"/>
      <c r="CN83" s="191"/>
      <c r="CO83" s="191"/>
      <c r="CP83" s="191"/>
      <c r="CQ83" s="191"/>
      <c r="CR83" s="191"/>
      <c r="CS83" s="191"/>
      <c r="CT83" s="191"/>
      <c r="CU83" s="191"/>
      <c r="CV83" s="191"/>
      <c r="CW83" s="191"/>
      <c r="CX83" s="191"/>
      <c r="CY83" s="191"/>
      <c r="CZ83" s="191"/>
      <c r="DA83" s="191"/>
      <c r="DB83" s="191"/>
      <c r="DC83" s="191"/>
      <c r="DD83" s="191"/>
      <c r="DE83" s="191"/>
      <c r="DF83" s="191"/>
      <c r="DG83" s="191"/>
      <c r="DH83" s="191"/>
      <c r="DI83" s="191"/>
      <c r="DJ83" s="191"/>
      <c r="DK83" s="191"/>
      <c r="DL83" s="191"/>
      <c r="DM83" s="191"/>
      <c r="DN83" s="191"/>
      <c r="DO83" s="191"/>
      <c r="DP83" s="191"/>
      <c r="DQ83" s="191"/>
      <c r="DR83" s="191"/>
      <c r="DS83" s="191"/>
      <c r="DT83" s="191"/>
      <c r="DU83" s="191"/>
      <c r="DV83" s="191"/>
      <c r="DW83" s="191"/>
      <c r="DX83" s="191"/>
      <c r="DY83" s="191"/>
      <c r="DZ83" s="191"/>
      <c r="EA83" s="191"/>
      <c r="EB83" s="191"/>
      <c r="EC83" s="191"/>
      <c r="ED83" s="191"/>
      <c r="EE83" s="191"/>
      <c r="EF83" s="191"/>
      <c r="EG83" s="191"/>
      <c r="EH83" s="191"/>
      <c r="EI83" s="191"/>
      <c r="EJ83" s="191"/>
      <c r="EK83" s="191"/>
      <c r="EL83" s="191"/>
      <c r="EM83" s="191"/>
      <c r="EN83" s="191"/>
      <c r="EO83" s="191"/>
      <c r="EP83" s="191"/>
      <c r="EQ83" s="191"/>
      <c r="ER83" s="191"/>
      <c r="ES83" s="191"/>
      <c r="ET83" s="191"/>
      <c r="EU83" s="191"/>
      <c r="EV83" s="191"/>
      <c r="EW83" s="191"/>
      <c r="EX83" s="191"/>
      <c r="EY83" s="191"/>
      <c r="EZ83" s="191"/>
      <c r="FA83" s="191"/>
      <c r="FB83" s="191"/>
      <c r="FC83" s="191"/>
      <c r="FD83" s="191"/>
      <c r="FE83" s="191"/>
      <c r="FF83" s="191"/>
      <c r="FG83" s="191"/>
      <c r="FH83" s="191"/>
      <c r="FI83" s="191"/>
      <c r="FJ83" s="191"/>
      <c r="FK83" s="191"/>
      <c r="FL83" s="191"/>
      <c r="FM83" s="191"/>
      <c r="FN83" s="191"/>
      <c r="FO83" s="191"/>
      <c r="FP83" s="191"/>
      <c r="FQ83" s="191"/>
      <c r="FR83" s="191"/>
      <c r="FS83" s="191"/>
      <c r="FT83" s="122">
        <f t="shared" si="647"/>
        <v>43.42</v>
      </c>
      <c r="FU83" s="122" t="str">
        <f t="shared" si="648"/>
        <v/>
      </c>
      <c r="FV83" s="122" t="str">
        <f t="shared" si="649"/>
        <v/>
      </c>
      <c r="FW83" s="122" t="str">
        <f t="shared" si="650"/>
        <v/>
      </c>
      <c r="FX83" s="122" t="str">
        <f t="shared" si="1844"/>
        <v/>
      </c>
      <c r="FY83" s="122" t="str">
        <f t="shared" si="1845"/>
        <v/>
      </c>
      <c r="FZ83" s="122" t="str">
        <f t="shared" si="1846"/>
        <v/>
      </c>
      <c r="GA83" s="122" t="str">
        <f t="shared" si="1847"/>
        <v/>
      </c>
      <c r="GB83" s="122" t="str">
        <f t="shared" si="1848"/>
        <v/>
      </c>
      <c r="GC83" s="122" t="str">
        <f t="shared" si="1849"/>
        <v/>
      </c>
      <c r="GD83" s="122" t="str">
        <f t="shared" si="1850"/>
        <v/>
      </c>
      <c r="GE83" s="122" t="str">
        <f t="shared" si="1851"/>
        <v/>
      </c>
      <c r="GF83" s="122" t="str">
        <f t="shared" si="1852"/>
        <v/>
      </c>
      <c r="GG83" s="122" t="str">
        <f t="shared" si="1853"/>
        <v/>
      </c>
      <c r="GH83" s="122"/>
      <c r="GI83" s="124">
        <f t="shared" si="651"/>
        <v>427228.87649999995</v>
      </c>
      <c r="GJ83" s="139"/>
      <c r="GK83" s="139"/>
      <c r="GL83" s="139"/>
      <c r="GM83" s="140"/>
      <c r="GN83" s="140"/>
      <c r="GO83" s="140"/>
      <c r="GP83" s="140"/>
      <c r="GQ83" s="140"/>
      <c r="GR83" s="140"/>
      <c r="GS83" s="140"/>
      <c r="GT83" s="140"/>
      <c r="GU83" s="140"/>
      <c r="GV83" s="140"/>
      <c r="GW83" s="140"/>
      <c r="GX83" s="145"/>
      <c r="GY83" s="145"/>
      <c r="GZ83" s="145"/>
      <c r="HA83" s="145"/>
      <c r="HB83" s="145"/>
      <c r="HC83" s="145"/>
      <c r="HD83" s="145">
        <v>1</v>
      </c>
    </row>
    <row r="84" spans="1:212" x14ac:dyDescent="0.2">
      <c r="A84" s="190" t="s">
        <v>521</v>
      </c>
      <c r="B84" s="38" t="s">
        <v>522</v>
      </c>
      <c r="C84" s="191">
        <v>565</v>
      </c>
      <c r="D84" s="191">
        <f t="shared" si="1882"/>
        <v>113</v>
      </c>
      <c r="E84" s="167">
        <f t="shared" si="1864"/>
        <v>141.25</v>
      </c>
      <c r="F84" s="167">
        <f t="shared" si="1865"/>
        <v>211.875</v>
      </c>
      <c r="G84" s="167">
        <f t="shared" si="1866"/>
        <v>113</v>
      </c>
      <c r="H84" s="167">
        <f t="shared" si="1867"/>
        <v>141.25</v>
      </c>
      <c r="I84" s="191">
        <f t="shared" si="1891"/>
        <v>141.25</v>
      </c>
      <c r="J84" s="167">
        <f t="shared" si="1868"/>
        <v>141.25</v>
      </c>
      <c r="K84" s="167">
        <f t="shared" si="1869"/>
        <v>211.875</v>
      </c>
      <c r="L84" s="167">
        <f t="shared" si="1870"/>
        <v>113</v>
      </c>
      <c r="M84" s="167">
        <f t="shared" si="1871"/>
        <v>141.25</v>
      </c>
      <c r="N84" s="191">
        <f t="shared" si="1892"/>
        <v>254.25</v>
      </c>
      <c r="O84" s="94">
        <f>C84*0.5</f>
        <v>282.5</v>
      </c>
      <c r="P84" s="191">
        <f t="shared" si="1893"/>
        <v>847.5</v>
      </c>
      <c r="Q84" s="191">
        <f t="shared" si="1894"/>
        <v>1130</v>
      </c>
      <c r="R84" s="191">
        <f t="shared" si="1895"/>
        <v>1695</v>
      </c>
      <c r="S84" s="191">
        <f t="shared" si="1896"/>
        <v>2260</v>
      </c>
      <c r="T84" s="191">
        <f t="shared" si="1897"/>
        <v>2825</v>
      </c>
      <c r="U84" s="191">
        <f t="shared" si="1898"/>
        <v>3390</v>
      </c>
      <c r="V84" s="191"/>
      <c r="W84" s="191"/>
      <c r="X84" s="191"/>
      <c r="Y84" s="191"/>
      <c r="Z84" s="191"/>
      <c r="AA84" s="191"/>
      <c r="AB84" s="191"/>
      <c r="AC84" s="191"/>
      <c r="AD84" s="191"/>
      <c r="AE84" s="191"/>
      <c r="AF84" s="191"/>
      <c r="AG84" s="191"/>
      <c r="AH84" s="191"/>
      <c r="AI84" s="191"/>
      <c r="AJ84" s="191"/>
      <c r="AK84" s="191"/>
      <c r="AL84" s="191"/>
      <c r="AM84" s="191"/>
      <c r="AN84" s="191"/>
      <c r="AO84" s="191"/>
      <c r="AP84" s="191"/>
      <c r="AQ84" s="191"/>
      <c r="AR84" s="191"/>
      <c r="AS84" s="191"/>
      <c r="AT84" s="191"/>
      <c r="AU84" s="191"/>
      <c r="AV84" s="191"/>
      <c r="AW84" s="191"/>
      <c r="AX84" s="191"/>
      <c r="AY84" s="191"/>
      <c r="AZ84" s="191"/>
      <c r="BA84" s="191"/>
      <c r="BB84" s="191"/>
      <c r="BC84" s="191"/>
      <c r="BD84" s="191"/>
      <c r="BE84" s="191"/>
      <c r="BF84" s="191"/>
      <c r="BG84" s="191"/>
      <c r="BH84" s="191"/>
      <c r="BI84" s="191"/>
      <c r="BJ84" s="191"/>
      <c r="BK84" s="191"/>
      <c r="BL84" s="191"/>
      <c r="BM84" s="191"/>
      <c r="BN84" s="191"/>
      <c r="BO84" s="191"/>
      <c r="BP84" s="191"/>
      <c r="BQ84" s="191"/>
      <c r="BR84" s="191"/>
      <c r="BS84" s="191"/>
      <c r="BT84" s="191"/>
      <c r="BU84" s="191"/>
      <c r="BV84" s="191"/>
      <c r="BW84" s="191"/>
      <c r="BX84" s="191"/>
      <c r="BY84" s="191"/>
      <c r="BZ84" s="191"/>
      <c r="CA84" s="191"/>
      <c r="CB84" s="191"/>
      <c r="CC84" s="191"/>
      <c r="CD84" s="191"/>
      <c r="CE84" s="191"/>
      <c r="CF84" s="191"/>
      <c r="CG84" s="191"/>
      <c r="CH84" s="191"/>
      <c r="CI84" s="191"/>
      <c r="CJ84" s="191"/>
      <c r="CK84" s="191"/>
      <c r="CL84" s="191"/>
      <c r="CM84" s="191"/>
      <c r="CN84" s="191"/>
      <c r="CO84" s="191"/>
      <c r="CP84" s="191"/>
      <c r="CQ84" s="191"/>
      <c r="CR84" s="191"/>
      <c r="CS84" s="191"/>
      <c r="CT84" s="191"/>
      <c r="CU84" s="191"/>
      <c r="CV84" s="191"/>
      <c r="CW84" s="191"/>
      <c r="CX84" s="191"/>
      <c r="CY84" s="191"/>
      <c r="CZ84" s="191"/>
      <c r="DA84" s="191"/>
      <c r="DB84" s="191"/>
      <c r="DC84" s="191"/>
      <c r="DD84" s="191"/>
      <c r="DE84" s="191"/>
      <c r="DF84" s="191"/>
      <c r="DG84" s="191"/>
      <c r="DH84" s="191"/>
      <c r="DI84" s="191"/>
      <c r="DJ84" s="191"/>
      <c r="DK84" s="191"/>
      <c r="DL84" s="191"/>
      <c r="DM84" s="191"/>
      <c r="DN84" s="191"/>
      <c r="DO84" s="191"/>
      <c r="DP84" s="191"/>
      <c r="DQ84" s="191"/>
      <c r="DR84" s="191"/>
      <c r="DS84" s="191"/>
      <c r="DT84" s="191"/>
      <c r="DU84" s="191"/>
      <c r="DV84" s="191"/>
      <c r="DW84" s="191"/>
      <c r="DX84" s="191"/>
      <c r="DY84" s="191"/>
      <c r="DZ84" s="191"/>
      <c r="EA84" s="191"/>
      <c r="EB84" s="191"/>
      <c r="EC84" s="191"/>
      <c r="ED84" s="191"/>
      <c r="EE84" s="191"/>
      <c r="EF84" s="191"/>
      <c r="EG84" s="191"/>
      <c r="EH84" s="191"/>
      <c r="EI84" s="191"/>
      <c r="EJ84" s="191"/>
      <c r="EK84" s="191"/>
      <c r="EL84" s="191"/>
      <c r="EM84" s="191"/>
      <c r="EN84" s="191"/>
      <c r="EO84" s="191"/>
      <c r="EP84" s="191"/>
      <c r="EQ84" s="191"/>
      <c r="ER84" s="191"/>
      <c r="ES84" s="191"/>
      <c r="ET84" s="191"/>
      <c r="EU84" s="191"/>
      <c r="EV84" s="191"/>
      <c r="EW84" s="191"/>
      <c r="EX84" s="191"/>
      <c r="EY84" s="191"/>
      <c r="EZ84" s="191"/>
      <c r="FA84" s="191"/>
      <c r="FB84" s="191"/>
      <c r="FC84" s="191"/>
      <c r="FD84" s="191"/>
      <c r="FE84" s="191"/>
      <c r="FF84" s="191"/>
      <c r="FG84" s="191"/>
      <c r="FH84" s="191"/>
      <c r="FI84" s="191"/>
      <c r="FJ84" s="191"/>
      <c r="FK84" s="191"/>
      <c r="FL84" s="191"/>
      <c r="FM84" s="191"/>
      <c r="FN84" s="191"/>
      <c r="FO84" s="191"/>
      <c r="FP84" s="191"/>
      <c r="FQ84" s="191"/>
      <c r="FR84" s="191"/>
      <c r="FS84" s="191"/>
      <c r="FT84" s="122">
        <f t="shared" si="647"/>
        <v>18.79</v>
      </c>
      <c r="FU84" s="122" t="str">
        <f t="shared" si="648"/>
        <v/>
      </c>
      <c r="FV84" s="122" t="str">
        <f t="shared" si="649"/>
        <v/>
      </c>
      <c r="FW84" s="122" t="str">
        <f t="shared" si="650"/>
        <v/>
      </c>
      <c r="FX84" s="122" t="str">
        <f t="shared" ref="FX84" si="1899">IF(ISERROR(FT84+FU84),"",FT84+FU84)</f>
        <v/>
      </c>
      <c r="FY84" s="122" t="str">
        <f t="shared" ref="FY84" si="1900">IF(ISERROR(FT84+FV84),"",FT84+FV84)</f>
        <v/>
      </c>
      <c r="FZ84" s="122" t="str">
        <f t="shared" ref="FZ84" si="1901">IF(ISERROR(FT84+FW84),"",FT84+FW84)</f>
        <v/>
      </c>
      <c r="GA84" s="122" t="str">
        <f t="shared" ref="GA84" si="1902">IF(ISERROR(FU84+FV84),"",FU84+FV84)</f>
        <v/>
      </c>
      <c r="GB84" s="122" t="str">
        <f t="shared" ref="GB84" si="1903">IF(ISERROR(FU84+FW84),"",FU84+FW84)</f>
        <v/>
      </c>
      <c r="GC84" s="122" t="str">
        <f t="shared" ref="GC84" si="1904">IF(ISERROR(FV84+FW84),"",FV84+FW84)</f>
        <v/>
      </c>
      <c r="GD84" s="122" t="str">
        <f t="shared" ref="GD84" si="1905">IF(ISERROR(FT84+FV84+FW84),"",FT84+FV84+FW84)</f>
        <v/>
      </c>
      <c r="GE84" s="122" t="str">
        <f t="shared" ref="GE84" si="1906">IF(ISERROR(FT84+FV84+FU84),"",FT84+FV84+FU84)</f>
        <v/>
      </c>
      <c r="GF84" s="122" t="str">
        <f t="shared" ref="GF84" si="1907">IF(ISERROR(FT84+FU84+FW84),"",FT84+FU84+FW84)</f>
        <v/>
      </c>
      <c r="GG84" s="122" t="str">
        <f t="shared" ref="GG84" si="1908">IF(ISERROR(FV84+FW84+FU84),"",FV84+FW84+FU84)</f>
        <v/>
      </c>
      <c r="GH84" s="122"/>
      <c r="GI84" s="124">
        <f t="shared" si="651"/>
        <v>162361.43090000001</v>
      </c>
      <c r="GJ84" s="139"/>
      <c r="GK84" s="139"/>
      <c r="GL84" s="139"/>
      <c r="GM84" s="140"/>
      <c r="GN84" s="140"/>
      <c r="GO84" s="140"/>
      <c r="GP84" s="140"/>
      <c r="GQ84" s="140"/>
      <c r="GR84" s="140"/>
      <c r="GS84" s="140"/>
      <c r="GT84" s="140"/>
      <c r="GU84" s="140"/>
      <c r="GV84" s="140"/>
      <c r="GW84" s="140"/>
      <c r="GX84" s="145"/>
      <c r="GY84" s="145">
        <v>1</v>
      </c>
      <c r="GZ84" s="145">
        <v>1</v>
      </c>
      <c r="HA84" s="145">
        <v>1</v>
      </c>
      <c r="HB84" s="145">
        <v>1</v>
      </c>
      <c r="HC84" s="145">
        <v>1</v>
      </c>
      <c r="HD84" s="145"/>
    </row>
    <row r="85" spans="1:212" x14ac:dyDescent="0.2">
      <c r="A85" s="190" t="s">
        <v>523</v>
      </c>
      <c r="B85" s="38" t="s">
        <v>524</v>
      </c>
      <c r="C85" s="191">
        <v>905</v>
      </c>
      <c r="D85" s="191">
        <f t="shared" si="1882"/>
        <v>181</v>
      </c>
      <c r="E85" s="167">
        <f t="shared" si="1864"/>
        <v>226.25</v>
      </c>
      <c r="F85" s="167">
        <f t="shared" si="1865"/>
        <v>339.375</v>
      </c>
      <c r="G85" s="167">
        <f t="shared" si="1866"/>
        <v>181</v>
      </c>
      <c r="H85" s="167">
        <f t="shared" si="1867"/>
        <v>226.25</v>
      </c>
      <c r="I85" s="191">
        <f t="shared" si="1891"/>
        <v>226.25</v>
      </c>
      <c r="J85" s="167">
        <f t="shared" si="1868"/>
        <v>226.25</v>
      </c>
      <c r="K85" s="167">
        <f t="shared" si="1869"/>
        <v>339.375</v>
      </c>
      <c r="L85" s="167">
        <f t="shared" si="1870"/>
        <v>181</v>
      </c>
      <c r="M85" s="167">
        <f t="shared" si="1871"/>
        <v>226.25</v>
      </c>
      <c r="N85" s="191">
        <f t="shared" si="1892"/>
        <v>407.25</v>
      </c>
      <c r="O85" s="94">
        <f>C85*0.75</f>
        <v>678.75</v>
      </c>
      <c r="P85" s="191">
        <f t="shared" si="1893"/>
        <v>1357.5</v>
      </c>
      <c r="Q85" s="191">
        <f t="shared" si="1894"/>
        <v>1810</v>
      </c>
      <c r="R85" s="191">
        <f t="shared" si="1895"/>
        <v>2715</v>
      </c>
      <c r="S85" s="191">
        <f t="shared" si="1896"/>
        <v>3620</v>
      </c>
      <c r="T85" s="191">
        <f t="shared" si="1897"/>
        <v>4525</v>
      </c>
      <c r="U85" s="191">
        <f t="shared" si="1898"/>
        <v>5430</v>
      </c>
      <c r="V85" s="191"/>
      <c r="W85" s="191"/>
      <c r="X85" s="191"/>
      <c r="Y85" s="191"/>
      <c r="Z85" s="191"/>
      <c r="AA85" s="191"/>
      <c r="AB85" s="191"/>
      <c r="AC85" s="191"/>
      <c r="AD85" s="191"/>
      <c r="AE85" s="191"/>
      <c r="AF85" s="191"/>
      <c r="AG85" s="191"/>
      <c r="AH85" s="191"/>
      <c r="AI85" s="191"/>
      <c r="AJ85" s="191"/>
      <c r="AK85" s="191"/>
      <c r="AL85" s="191"/>
      <c r="AM85" s="191"/>
      <c r="AN85" s="191"/>
      <c r="AO85" s="191"/>
      <c r="AP85" s="191"/>
      <c r="AQ85" s="191"/>
      <c r="AR85" s="191"/>
      <c r="AS85" s="191"/>
      <c r="AT85" s="191"/>
      <c r="AU85" s="191"/>
      <c r="AV85" s="191"/>
      <c r="AW85" s="191"/>
      <c r="AX85" s="191"/>
      <c r="AY85" s="191"/>
      <c r="AZ85" s="191"/>
      <c r="BA85" s="191"/>
      <c r="BB85" s="191"/>
      <c r="BC85" s="191"/>
      <c r="BD85" s="191"/>
      <c r="BE85" s="191"/>
      <c r="BF85" s="191"/>
      <c r="BG85" s="191"/>
      <c r="BH85" s="191"/>
      <c r="BI85" s="191"/>
      <c r="BJ85" s="191"/>
      <c r="BK85" s="191"/>
      <c r="BL85" s="191"/>
      <c r="BM85" s="191"/>
      <c r="BN85" s="191"/>
      <c r="BO85" s="191"/>
      <c r="BP85" s="191"/>
      <c r="BQ85" s="191"/>
      <c r="BR85" s="191"/>
      <c r="BS85" s="191"/>
      <c r="BT85" s="191"/>
      <c r="BU85" s="191"/>
      <c r="BV85" s="191"/>
      <c r="BW85" s="191"/>
      <c r="BX85" s="191"/>
      <c r="BY85" s="191"/>
      <c r="BZ85" s="191"/>
      <c r="CA85" s="191"/>
      <c r="CB85" s="191"/>
      <c r="CC85" s="191"/>
      <c r="CD85" s="191"/>
      <c r="CE85" s="191"/>
      <c r="CF85" s="191"/>
      <c r="CG85" s="191"/>
      <c r="CH85" s="191"/>
      <c r="CI85" s="191"/>
      <c r="CJ85" s="191"/>
      <c r="CK85" s="191"/>
      <c r="CL85" s="191"/>
      <c r="CM85" s="191"/>
      <c r="CN85" s="191"/>
      <c r="CO85" s="191"/>
      <c r="CP85" s="191"/>
      <c r="CQ85" s="191"/>
      <c r="CR85" s="191"/>
      <c r="CS85" s="191"/>
      <c r="CT85" s="191"/>
      <c r="CU85" s="191"/>
      <c r="CV85" s="191"/>
      <c r="CW85" s="191"/>
      <c r="CX85" s="191"/>
      <c r="CY85" s="191"/>
      <c r="CZ85" s="191"/>
      <c r="DA85" s="191"/>
      <c r="DB85" s="191"/>
      <c r="DC85" s="191"/>
      <c r="DD85" s="191"/>
      <c r="DE85" s="191"/>
      <c r="DF85" s="191"/>
      <c r="DG85" s="191"/>
      <c r="DH85" s="191"/>
      <c r="DI85" s="191"/>
      <c r="DJ85" s="191"/>
      <c r="DK85" s="191"/>
      <c r="DL85" s="191"/>
      <c r="DM85" s="191"/>
      <c r="DN85" s="191"/>
      <c r="DO85" s="191"/>
      <c r="DP85" s="191"/>
      <c r="DQ85" s="191"/>
      <c r="DR85" s="191"/>
      <c r="DS85" s="191"/>
      <c r="DT85" s="191"/>
      <c r="DU85" s="191"/>
      <c r="DV85" s="191"/>
      <c r="DW85" s="191"/>
      <c r="DX85" s="191"/>
      <c r="DY85" s="191"/>
      <c r="DZ85" s="191"/>
      <c r="EA85" s="191"/>
      <c r="EB85" s="191"/>
      <c r="EC85" s="191"/>
      <c r="ED85" s="191"/>
      <c r="EE85" s="191"/>
      <c r="EF85" s="191"/>
      <c r="EG85" s="191"/>
      <c r="EH85" s="191"/>
      <c r="EI85" s="191"/>
      <c r="EJ85" s="191"/>
      <c r="EK85" s="191"/>
      <c r="EL85" s="191"/>
      <c r="EM85" s="191"/>
      <c r="EN85" s="191"/>
      <c r="EO85" s="191"/>
      <c r="EP85" s="191"/>
      <c r="EQ85" s="191"/>
      <c r="ER85" s="191"/>
      <c r="ES85" s="191"/>
      <c r="ET85" s="191"/>
      <c r="EU85" s="191"/>
      <c r="EV85" s="191"/>
      <c r="EW85" s="191"/>
      <c r="EX85" s="191"/>
      <c r="EY85" s="191"/>
      <c r="EZ85" s="191"/>
      <c r="FA85" s="191"/>
      <c r="FB85" s="191"/>
      <c r="FC85" s="191"/>
      <c r="FD85" s="191"/>
      <c r="FE85" s="191"/>
      <c r="FF85" s="191"/>
      <c r="FG85" s="191"/>
      <c r="FH85" s="191"/>
      <c r="FI85" s="191"/>
      <c r="FJ85" s="191"/>
      <c r="FK85" s="191"/>
      <c r="FL85" s="191"/>
      <c r="FM85" s="191"/>
      <c r="FN85" s="191"/>
      <c r="FO85" s="191"/>
      <c r="FP85" s="191"/>
      <c r="FQ85" s="191"/>
      <c r="FR85" s="191"/>
      <c r="FS85" s="191"/>
      <c r="FT85" s="122">
        <f t="shared" si="647"/>
        <v>26.57</v>
      </c>
      <c r="FU85" s="122" t="str">
        <f t="shared" si="648"/>
        <v/>
      </c>
      <c r="FV85" s="122" t="str">
        <f t="shared" si="649"/>
        <v/>
      </c>
      <c r="FW85" s="122" t="str">
        <f t="shared" si="650"/>
        <v/>
      </c>
      <c r="FX85" s="122" t="str">
        <f t="shared" ref="FX85:FX86" si="1909">IF(ISERROR(FT85+FU85),"",FT85+FU85)</f>
        <v/>
      </c>
      <c r="FY85" s="122" t="str">
        <f t="shared" ref="FY85:FY86" si="1910">IF(ISERROR(FT85+FV85),"",FT85+FV85)</f>
        <v/>
      </c>
      <c r="FZ85" s="122" t="str">
        <f t="shared" ref="FZ85:FZ86" si="1911">IF(ISERROR(FT85+FW85),"",FT85+FW85)</f>
        <v/>
      </c>
      <c r="GA85" s="122" t="str">
        <f t="shared" ref="GA85:GA86" si="1912">IF(ISERROR(FU85+FV85),"",FU85+FV85)</f>
        <v/>
      </c>
      <c r="GB85" s="122" t="str">
        <f t="shared" ref="GB85:GB86" si="1913">IF(ISERROR(FU85+FW85),"",FU85+FW85)</f>
        <v/>
      </c>
      <c r="GC85" s="122" t="str">
        <f t="shared" ref="GC85:GC86" si="1914">IF(ISERROR(FV85+FW85),"",FV85+FW85)</f>
        <v/>
      </c>
      <c r="GD85" s="122" t="str">
        <f t="shared" ref="GD85:GD86" si="1915">IF(ISERROR(FT85+FV85+FW85),"",FT85+FV85+FW85)</f>
        <v/>
      </c>
      <c r="GE85" s="122" t="str">
        <f t="shared" ref="GE85:GE86" si="1916">IF(ISERROR(FT85+FV85+FU85),"",FT85+FV85+FU85)</f>
        <v/>
      </c>
      <c r="GF85" s="122" t="str">
        <f t="shared" ref="GF85:GF86" si="1917">IF(ISERROR(FT85+FU85+FW85),"",FT85+FU85+FW85)</f>
        <v/>
      </c>
      <c r="GG85" s="122" t="str">
        <f t="shared" ref="GG85:GG86" si="1918">IF(ISERROR(FV85+FW85+FU85),"",FV85+FW85+FU85)</f>
        <v/>
      </c>
      <c r="GH85" s="122"/>
      <c r="GI85" s="124">
        <f t="shared" si="651"/>
        <v>263855.39750000002</v>
      </c>
      <c r="GJ85" s="139"/>
      <c r="GK85" s="139"/>
      <c r="GL85" s="139"/>
      <c r="GM85" s="140"/>
      <c r="GN85" s="140"/>
      <c r="GO85" s="140"/>
      <c r="GP85" s="140"/>
      <c r="GQ85" s="140"/>
      <c r="GR85" s="140"/>
      <c r="GS85" s="140"/>
      <c r="GT85" s="140"/>
      <c r="GU85" s="140"/>
      <c r="GV85" s="140"/>
      <c r="GW85" s="140"/>
      <c r="GX85" s="145">
        <v>1</v>
      </c>
      <c r="GY85" s="145"/>
      <c r="GZ85" s="145"/>
      <c r="HA85" s="145"/>
      <c r="HB85" s="145"/>
      <c r="HC85" s="145"/>
      <c r="HD85" s="145"/>
    </row>
    <row r="86" spans="1:212" x14ac:dyDescent="0.2">
      <c r="A86" s="190" t="s">
        <v>525</v>
      </c>
      <c r="B86" s="38" t="s">
        <v>526</v>
      </c>
      <c r="C86" s="191">
        <v>2545</v>
      </c>
      <c r="D86" s="191">
        <f t="shared" si="1882"/>
        <v>509</v>
      </c>
      <c r="E86" s="167">
        <f t="shared" si="1864"/>
        <v>636.25</v>
      </c>
      <c r="F86" s="167">
        <f t="shared" si="1865"/>
        <v>954.375</v>
      </c>
      <c r="G86" s="167">
        <f t="shared" si="1866"/>
        <v>509</v>
      </c>
      <c r="H86" s="167">
        <f t="shared" si="1867"/>
        <v>636.25</v>
      </c>
      <c r="I86" s="191">
        <f t="shared" si="1891"/>
        <v>636.25</v>
      </c>
      <c r="J86" s="167">
        <f t="shared" si="1868"/>
        <v>636.25</v>
      </c>
      <c r="K86" s="167">
        <f t="shared" si="1869"/>
        <v>954.375</v>
      </c>
      <c r="L86" s="167">
        <f t="shared" si="1870"/>
        <v>509</v>
      </c>
      <c r="M86" s="167">
        <f t="shared" si="1871"/>
        <v>636.25</v>
      </c>
      <c r="N86" s="191">
        <f t="shared" si="1892"/>
        <v>1145.25</v>
      </c>
      <c r="O86" s="191">
        <f>C86*0.75</f>
        <v>1908.75</v>
      </c>
      <c r="P86" s="191">
        <f t="shared" si="1893"/>
        <v>3817.5</v>
      </c>
      <c r="Q86" s="191">
        <f t="shared" si="1894"/>
        <v>5090</v>
      </c>
      <c r="R86" s="191">
        <f t="shared" si="1895"/>
        <v>7635</v>
      </c>
      <c r="S86" s="191">
        <f t="shared" si="1896"/>
        <v>10180</v>
      </c>
      <c r="T86" s="191">
        <f t="shared" si="1897"/>
        <v>12725</v>
      </c>
      <c r="U86" s="191">
        <f t="shared" si="1898"/>
        <v>15270</v>
      </c>
      <c r="V86" s="191"/>
      <c r="W86" s="191"/>
      <c r="X86" s="191"/>
      <c r="Y86" s="191"/>
      <c r="Z86" s="191"/>
      <c r="AA86" s="191"/>
      <c r="AB86" s="191"/>
      <c r="AC86" s="191"/>
      <c r="AD86" s="191"/>
      <c r="AE86" s="191"/>
      <c r="AF86" s="191"/>
      <c r="AG86" s="191"/>
      <c r="AH86" s="191"/>
      <c r="AI86" s="191"/>
      <c r="AJ86" s="191"/>
      <c r="AK86" s="191"/>
      <c r="AL86" s="191"/>
      <c r="AM86" s="191"/>
      <c r="AN86" s="191"/>
      <c r="AO86" s="191"/>
      <c r="AP86" s="191"/>
      <c r="AQ86" s="191"/>
      <c r="AR86" s="191"/>
      <c r="AS86" s="191"/>
      <c r="AT86" s="191"/>
      <c r="AU86" s="191"/>
      <c r="AV86" s="191"/>
      <c r="AW86" s="191"/>
      <c r="AX86" s="191"/>
      <c r="AY86" s="191"/>
      <c r="AZ86" s="191"/>
      <c r="BA86" s="191"/>
      <c r="BB86" s="191"/>
      <c r="BC86" s="191"/>
      <c r="BD86" s="191"/>
      <c r="BE86" s="191"/>
      <c r="BF86" s="191"/>
      <c r="BG86" s="191"/>
      <c r="BH86" s="191"/>
      <c r="BI86" s="191"/>
      <c r="BJ86" s="191"/>
      <c r="BK86" s="191"/>
      <c r="BL86" s="191"/>
      <c r="BM86" s="191"/>
      <c r="BN86" s="191"/>
      <c r="BO86" s="191"/>
      <c r="BP86" s="191"/>
      <c r="BQ86" s="191"/>
      <c r="BR86" s="191"/>
      <c r="BS86" s="191"/>
      <c r="BT86" s="191"/>
      <c r="BU86" s="191"/>
      <c r="BV86" s="191"/>
      <c r="BW86" s="191"/>
      <c r="BX86" s="191"/>
      <c r="BY86" s="191"/>
      <c r="BZ86" s="191"/>
      <c r="CA86" s="191"/>
      <c r="CB86" s="191"/>
      <c r="CC86" s="191"/>
      <c r="CD86" s="191"/>
      <c r="CE86" s="191"/>
      <c r="CF86" s="191"/>
      <c r="CG86" s="191"/>
      <c r="CH86" s="191"/>
      <c r="CI86" s="191"/>
      <c r="CJ86" s="191"/>
      <c r="CK86" s="191"/>
      <c r="CL86" s="191"/>
      <c r="CM86" s="191"/>
      <c r="CN86" s="191"/>
      <c r="CO86" s="191"/>
      <c r="CP86" s="191"/>
      <c r="CQ86" s="191"/>
      <c r="CR86" s="191"/>
      <c r="CS86" s="191"/>
      <c r="CT86" s="191"/>
      <c r="CU86" s="191"/>
      <c r="CV86" s="191"/>
      <c r="CW86" s="191"/>
      <c r="CX86" s="191"/>
      <c r="CY86" s="191"/>
      <c r="CZ86" s="191"/>
      <c r="DA86" s="191"/>
      <c r="DB86" s="191"/>
      <c r="DC86" s="191"/>
      <c r="DD86" s="191"/>
      <c r="DE86" s="191"/>
      <c r="DF86" s="191"/>
      <c r="DG86" s="191"/>
      <c r="DH86" s="191"/>
      <c r="DI86" s="191"/>
      <c r="DJ86" s="191"/>
      <c r="DK86" s="191"/>
      <c r="DL86" s="191"/>
      <c r="DM86" s="191"/>
      <c r="DN86" s="191"/>
      <c r="DO86" s="191"/>
      <c r="DP86" s="191"/>
      <c r="DQ86" s="191"/>
      <c r="DR86" s="191"/>
      <c r="DS86" s="191"/>
      <c r="DT86" s="191"/>
      <c r="DU86" s="191"/>
      <c r="DV86" s="191"/>
      <c r="DW86" s="191"/>
      <c r="DX86" s="191"/>
      <c r="DY86" s="191"/>
      <c r="DZ86" s="191"/>
      <c r="EA86" s="191"/>
      <c r="EB86" s="191"/>
      <c r="EC86" s="191"/>
      <c r="ED86" s="191"/>
      <c r="EE86" s="191"/>
      <c r="EF86" s="191"/>
      <c r="EG86" s="191"/>
      <c r="EH86" s="191"/>
      <c r="EI86" s="191"/>
      <c r="EJ86" s="191"/>
      <c r="EK86" s="191"/>
      <c r="EL86" s="191"/>
      <c r="EM86" s="191"/>
      <c r="EN86" s="191"/>
      <c r="EO86" s="191"/>
      <c r="EP86" s="191"/>
      <c r="EQ86" s="191"/>
      <c r="ER86" s="191"/>
      <c r="ES86" s="191"/>
      <c r="ET86" s="191"/>
      <c r="EU86" s="191"/>
      <c r="EV86" s="191"/>
      <c r="EW86" s="191"/>
      <c r="EX86" s="191"/>
      <c r="EY86" s="191"/>
      <c r="EZ86" s="191"/>
      <c r="FA86" s="191"/>
      <c r="FB86" s="191"/>
      <c r="FC86" s="191"/>
      <c r="FD86" s="191"/>
      <c r="FE86" s="191"/>
      <c r="FF86" s="191"/>
      <c r="FG86" s="191"/>
      <c r="FH86" s="191"/>
      <c r="FI86" s="191"/>
      <c r="FJ86" s="191"/>
      <c r="FK86" s="191"/>
      <c r="FL86" s="191"/>
      <c r="FM86" s="191"/>
      <c r="FN86" s="191"/>
      <c r="FO86" s="191"/>
      <c r="FP86" s="191"/>
      <c r="FQ86" s="191"/>
      <c r="FR86" s="191"/>
      <c r="FS86" s="191"/>
      <c r="FT86" s="122">
        <f t="shared" si="647"/>
        <v>17.45</v>
      </c>
      <c r="FU86" s="122" t="str">
        <f t="shared" si="648"/>
        <v/>
      </c>
      <c r="FV86" s="122" t="str">
        <f t="shared" si="649"/>
        <v/>
      </c>
      <c r="FW86" s="122" t="str">
        <f t="shared" si="650"/>
        <v/>
      </c>
      <c r="FX86" s="122" t="str">
        <f t="shared" si="1909"/>
        <v/>
      </c>
      <c r="FY86" s="122" t="str">
        <f t="shared" si="1910"/>
        <v/>
      </c>
      <c r="FZ86" s="122" t="str">
        <f t="shared" si="1911"/>
        <v/>
      </c>
      <c r="GA86" s="122" t="str">
        <f t="shared" si="1912"/>
        <v/>
      </c>
      <c r="GB86" s="122" t="str">
        <f t="shared" si="1913"/>
        <v/>
      </c>
      <c r="GC86" s="122" t="str">
        <f t="shared" si="1914"/>
        <v/>
      </c>
      <c r="GD86" s="122" t="str">
        <f t="shared" si="1915"/>
        <v/>
      </c>
      <c r="GE86" s="122" t="str">
        <f t="shared" si="1916"/>
        <v/>
      </c>
      <c r="GF86" s="122" t="str">
        <f t="shared" si="1917"/>
        <v/>
      </c>
      <c r="GG86" s="122" t="str">
        <f t="shared" si="1918"/>
        <v/>
      </c>
      <c r="GH86" s="122"/>
      <c r="GI86" s="124">
        <f t="shared" si="651"/>
        <v>189686.72959999996</v>
      </c>
      <c r="GJ86" s="139"/>
      <c r="GK86" s="139"/>
      <c r="GL86" s="139"/>
      <c r="GM86" s="140"/>
      <c r="GN86" s="140"/>
      <c r="GO86" s="140"/>
      <c r="GP86" s="140"/>
      <c r="GQ86" s="140"/>
      <c r="GR86" s="140"/>
      <c r="GS86" s="140"/>
      <c r="GT86" s="140"/>
      <c r="GU86" s="140"/>
      <c r="GV86" s="140"/>
      <c r="GW86" s="140"/>
      <c r="GX86" s="145"/>
      <c r="GY86" s="145"/>
      <c r="GZ86" s="145"/>
      <c r="HA86" s="145"/>
      <c r="HB86" s="145"/>
      <c r="HC86" s="145"/>
      <c r="HD86" s="145"/>
    </row>
    <row r="87" spans="1:212" x14ac:dyDescent="0.2">
      <c r="A87" s="190" t="s">
        <v>532</v>
      </c>
      <c r="B87" s="38" t="s">
        <v>402</v>
      </c>
      <c r="C87" s="191">
        <v>1592</v>
      </c>
      <c r="D87" s="191">
        <f t="shared" ref="D87:D199" si="1919">C87*0.2</f>
        <v>318.40000000000003</v>
      </c>
      <c r="E87" s="167">
        <f t="shared" si="1864"/>
        <v>398</v>
      </c>
      <c r="F87" s="167">
        <f t="shared" si="1865"/>
        <v>597</v>
      </c>
      <c r="G87" s="167">
        <f t="shared" si="1866"/>
        <v>318.40000000000003</v>
      </c>
      <c r="H87" s="167">
        <f t="shared" si="1867"/>
        <v>398</v>
      </c>
      <c r="I87" s="191">
        <f t="shared" ref="I87:I199" si="1920">C87*0.25</f>
        <v>398</v>
      </c>
      <c r="J87" s="167">
        <f t="shared" si="1868"/>
        <v>398</v>
      </c>
      <c r="K87" s="167">
        <f t="shared" si="1869"/>
        <v>597</v>
      </c>
      <c r="L87" s="167">
        <f t="shared" si="1870"/>
        <v>318.40000000000003</v>
      </c>
      <c r="M87" s="167">
        <f t="shared" si="1871"/>
        <v>398</v>
      </c>
      <c r="N87" s="191">
        <f t="shared" ref="N87:N199" si="1921">C87*0.45</f>
        <v>716.4</v>
      </c>
      <c r="O87" s="191">
        <f t="shared" ref="O87:O199" si="1922">C87*0.75</f>
        <v>1194</v>
      </c>
      <c r="P87" s="191">
        <f t="shared" ref="P87:P199" si="1923">C87*1.5</f>
        <v>2388</v>
      </c>
      <c r="Q87" s="191">
        <f t="shared" ref="Q87:Q199" si="1924">C87*2</f>
        <v>3184</v>
      </c>
      <c r="R87" s="191">
        <f t="shared" ref="R87:R199" si="1925">C87*3</f>
        <v>4776</v>
      </c>
      <c r="S87" s="191">
        <f t="shared" ref="S87:S199" si="1926">C87*4</f>
        <v>6368</v>
      </c>
      <c r="T87" s="191">
        <f t="shared" ref="T87:T199" si="1927">C87*5</f>
        <v>7960</v>
      </c>
      <c r="U87" s="191">
        <f t="shared" ref="U87:U199" si="1928">C87*6</f>
        <v>9552</v>
      </c>
      <c r="V87" s="191"/>
      <c r="W87" s="191"/>
      <c r="X87" s="191"/>
      <c r="Y87" s="191"/>
      <c r="Z87" s="191"/>
      <c r="AA87" s="191"/>
      <c r="AB87" s="191"/>
      <c r="AC87" s="191"/>
      <c r="AD87" s="191"/>
      <c r="AE87" s="191"/>
      <c r="AF87" s="191"/>
      <c r="AG87" s="191"/>
      <c r="AH87" s="191"/>
      <c r="AI87" s="191"/>
      <c r="AJ87" s="191"/>
      <c r="AK87" s="191"/>
      <c r="AL87" s="191"/>
      <c r="AM87" s="191"/>
      <c r="AN87" s="191"/>
      <c r="AO87" s="191"/>
      <c r="AP87" s="191"/>
      <c r="AQ87" s="191"/>
      <c r="AR87" s="191"/>
      <c r="AS87" s="191"/>
      <c r="AT87" s="191"/>
      <c r="AU87" s="191"/>
      <c r="AV87" s="191"/>
      <c r="AW87" s="191"/>
      <c r="AX87" s="191"/>
      <c r="AY87" s="191"/>
      <c r="AZ87" s="191"/>
      <c r="BA87" s="191"/>
      <c r="BB87" s="191"/>
      <c r="BC87" s="191"/>
      <c r="BD87" s="191"/>
      <c r="BE87" s="191"/>
      <c r="BF87" s="191"/>
      <c r="BG87" s="191"/>
      <c r="BH87" s="191"/>
      <c r="BI87" s="191"/>
      <c r="BJ87" s="191"/>
      <c r="BK87" s="191"/>
      <c r="BL87" s="191"/>
      <c r="BM87" s="191"/>
      <c r="BN87" s="191"/>
      <c r="BO87" s="191"/>
      <c r="BP87" s="191"/>
      <c r="BQ87" s="191"/>
      <c r="BR87" s="191"/>
      <c r="BS87" s="191"/>
      <c r="BT87" s="191"/>
      <c r="BU87" s="191"/>
      <c r="BV87" s="191"/>
      <c r="BW87" s="191"/>
      <c r="BX87" s="191"/>
      <c r="BY87" s="191"/>
      <c r="BZ87" s="191"/>
      <c r="CA87" s="191"/>
      <c r="CB87" s="191"/>
      <c r="CC87" s="191"/>
      <c r="CD87" s="191"/>
      <c r="CE87" s="191"/>
      <c r="CF87" s="191"/>
      <c r="CG87" s="191"/>
      <c r="CH87" s="191"/>
      <c r="CI87" s="191"/>
      <c r="CJ87" s="191"/>
      <c r="CK87" s="191"/>
      <c r="CL87" s="191"/>
      <c r="CM87" s="191"/>
      <c r="CN87" s="191"/>
      <c r="CO87" s="191"/>
      <c r="CP87" s="191"/>
      <c r="CQ87" s="191"/>
      <c r="CR87" s="191"/>
      <c r="CS87" s="191"/>
      <c r="CT87" s="191"/>
      <c r="CU87" s="191"/>
      <c r="CV87" s="191"/>
      <c r="CW87" s="191"/>
      <c r="CX87" s="191"/>
      <c r="CY87" s="191"/>
      <c r="CZ87" s="191"/>
      <c r="DA87" s="191"/>
      <c r="DB87" s="191"/>
      <c r="DC87" s="191"/>
      <c r="DD87" s="191"/>
      <c r="DE87" s="191"/>
      <c r="DF87" s="191"/>
      <c r="DG87" s="191"/>
      <c r="DH87" s="191"/>
      <c r="DI87" s="191"/>
      <c r="DJ87" s="191"/>
      <c r="DK87" s="191"/>
      <c r="DL87" s="191"/>
      <c r="DM87" s="191"/>
      <c r="DN87" s="191"/>
      <c r="DO87" s="191"/>
      <c r="DP87" s="191"/>
      <c r="DQ87" s="191"/>
      <c r="DR87" s="191"/>
      <c r="DS87" s="191"/>
      <c r="DT87" s="191"/>
      <c r="DU87" s="191"/>
      <c r="DV87" s="191"/>
      <c r="DW87" s="191"/>
      <c r="DX87" s="191"/>
      <c r="DY87" s="191"/>
      <c r="DZ87" s="191"/>
      <c r="EA87" s="191"/>
      <c r="EB87" s="191"/>
      <c r="EC87" s="191"/>
      <c r="ED87" s="191"/>
      <c r="EE87" s="191"/>
      <c r="EF87" s="191"/>
      <c r="EG87" s="191"/>
      <c r="EH87" s="191"/>
      <c r="EI87" s="191"/>
      <c r="EJ87" s="191"/>
      <c r="EK87" s="191"/>
      <c r="EL87" s="191"/>
      <c r="EM87" s="191"/>
      <c r="EN87" s="191"/>
      <c r="EO87" s="191"/>
      <c r="EP87" s="191"/>
      <c r="EQ87" s="191"/>
      <c r="ER87" s="191"/>
      <c r="ES87" s="191"/>
      <c r="ET87" s="191"/>
      <c r="EU87" s="191"/>
      <c r="EV87" s="191"/>
      <c r="EW87" s="191"/>
      <c r="EX87" s="191"/>
      <c r="EY87" s="191"/>
      <c r="EZ87" s="191"/>
      <c r="FA87" s="191"/>
      <c r="FB87" s="191"/>
      <c r="FC87" s="191"/>
      <c r="FD87" s="191"/>
      <c r="FE87" s="191"/>
      <c r="FF87" s="191"/>
      <c r="FG87" s="191"/>
      <c r="FH87" s="191"/>
      <c r="FI87" s="191"/>
      <c r="FJ87" s="191"/>
      <c r="FK87" s="191"/>
      <c r="FL87" s="191"/>
      <c r="FM87" s="191"/>
      <c r="FN87" s="191"/>
      <c r="FO87" s="191"/>
      <c r="FP87" s="191"/>
      <c r="FQ87" s="191"/>
      <c r="FR87" s="191"/>
      <c r="FS87" s="191"/>
      <c r="FT87" s="122">
        <f t="shared" si="647"/>
        <v>28.34</v>
      </c>
      <c r="FU87" s="122" t="str">
        <f t="shared" si="648"/>
        <v/>
      </c>
      <c r="FV87" s="122" t="str">
        <f t="shared" si="649"/>
        <v/>
      </c>
      <c r="FW87" s="122" t="str">
        <f t="shared" si="650"/>
        <v/>
      </c>
      <c r="FX87" s="122" t="str">
        <f t="shared" ref="FX87:FX98" si="1929">IF(ISERROR(FT87+FU87),"",FT87+FU87)</f>
        <v/>
      </c>
      <c r="FY87" s="122" t="str">
        <f t="shared" ref="FY87:FY98" si="1930">IF(ISERROR(FT87+FV87),"",FT87+FV87)</f>
        <v/>
      </c>
      <c r="FZ87" s="122" t="str">
        <f t="shared" ref="FZ87:FZ98" si="1931">IF(ISERROR(FT87+FW87),"",FT87+FW87)</f>
        <v/>
      </c>
      <c r="GA87" s="122" t="str">
        <f t="shared" ref="GA87:GA98" si="1932">IF(ISERROR(FU87+FV87),"",FU87+FV87)</f>
        <v/>
      </c>
      <c r="GB87" s="122" t="str">
        <f t="shared" ref="GB87:GB98" si="1933">IF(ISERROR(FU87+FW87),"",FU87+FW87)</f>
        <v/>
      </c>
      <c r="GC87" s="122" t="str">
        <f t="shared" ref="GC87:GC98" si="1934">IF(ISERROR(FV87+FW87),"",FV87+FW87)</f>
        <v/>
      </c>
      <c r="GD87" s="122" t="str">
        <f t="shared" ref="GD87:GD98" si="1935">IF(ISERROR(FT87+FV87+FW87),"",FT87+FV87+FW87)</f>
        <v/>
      </c>
      <c r="GE87" s="122" t="str">
        <f t="shared" ref="GE87:GE98" si="1936">IF(ISERROR(FT87+FV87+FU87),"",FT87+FV87+FU87)</f>
        <v/>
      </c>
      <c r="GF87" s="122" t="str">
        <f t="shared" ref="GF87:GF98" si="1937">IF(ISERROR(FT87+FU87+FW87),"",FT87+FU87+FW87)</f>
        <v/>
      </c>
      <c r="GG87" s="122" t="str">
        <f t="shared" ref="GG87:GG98" si="1938">IF(ISERROR(FV87+FW87+FU87),"",FV87+FW87+FU87)</f>
        <v/>
      </c>
      <c r="GH87" s="122"/>
      <c r="GI87" s="124">
        <f t="shared" si="651"/>
        <v>324578.28350000002</v>
      </c>
      <c r="GJ87" s="139"/>
      <c r="GK87" s="139"/>
      <c r="GL87" s="139"/>
      <c r="GM87" s="140"/>
      <c r="GN87" s="140"/>
      <c r="GO87" s="140"/>
      <c r="GP87" s="140"/>
      <c r="GQ87" s="140"/>
      <c r="GR87" s="140"/>
      <c r="GS87" s="140"/>
      <c r="GT87" s="140"/>
      <c r="GU87" s="140"/>
      <c r="GV87" s="140"/>
      <c r="GW87" s="140"/>
      <c r="GX87" s="145"/>
      <c r="GY87" s="145"/>
      <c r="GZ87" s="145">
        <v>1</v>
      </c>
      <c r="HA87" s="145"/>
      <c r="HB87" s="145"/>
      <c r="HC87" s="145"/>
      <c r="HD87" s="145"/>
    </row>
    <row r="88" spans="1:212" x14ac:dyDescent="0.2">
      <c r="A88" s="190" t="s">
        <v>538</v>
      </c>
      <c r="B88" s="38" t="s">
        <v>539</v>
      </c>
      <c r="C88" s="191">
        <v>1146</v>
      </c>
      <c r="D88" s="191">
        <f t="shared" si="1919"/>
        <v>229.20000000000002</v>
      </c>
      <c r="E88" s="167">
        <f t="shared" si="1864"/>
        <v>286.5</v>
      </c>
      <c r="F88" s="167">
        <f t="shared" si="1865"/>
        <v>429.75</v>
      </c>
      <c r="G88" s="167">
        <f t="shared" si="1866"/>
        <v>229.20000000000002</v>
      </c>
      <c r="H88" s="167">
        <f t="shared" si="1867"/>
        <v>286.5</v>
      </c>
      <c r="I88" s="191">
        <f t="shared" si="1920"/>
        <v>286.5</v>
      </c>
      <c r="J88" s="167">
        <f t="shared" si="1868"/>
        <v>286.5</v>
      </c>
      <c r="K88" s="167">
        <f t="shared" si="1869"/>
        <v>429.75</v>
      </c>
      <c r="L88" s="167">
        <f t="shared" si="1870"/>
        <v>229.20000000000002</v>
      </c>
      <c r="M88" s="167">
        <f t="shared" si="1871"/>
        <v>286.5</v>
      </c>
      <c r="N88" s="191">
        <f t="shared" si="1921"/>
        <v>515.70000000000005</v>
      </c>
      <c r="O88" s="191">
        <f t="shared" si="1922"/>
        <v>859.5</v>
      </c>
      <c r="P88" s="191">
        <f t="shared" si="1923"/>
        <v>1719</v>
      </c>
      <c r="Q88" s="191">
        <f t="shared" si="1924"/>
        <v>2292</v>
      </c>
      <c r="R88" s="191">
        <f t="shared" si="1925"/>
        <v>3438</v>
      </c>
      <c r="S88" s="191">
        <f t="shared" si="1926"/>
        <v>4584</v>
      </c>
      <c r="T88" s="191">
        <f t="shared" si="1927"/>
        <v>5730</v>
      </c>
      <c r="U88" s="191">
        <f t="shared" si="1928"/>
        <v>6876</v>
      </c>
      <c r="V88" s="191"/>
      <c r="W88" s="191"/>
      <c r="X88" s="191"/>
      <c r="Y88" s="191"/>
      <c r="Z88" s="191"/>
      <c r="AA88" s="191"/>
      <c r="AB88" s="191"/>
      <c r="AC88" s="191"/>
      <c r="AD88" s="191"/>
      <c r="AE88" s="191"/>
      <c r="AF88" s="191"/>
      <c r="AG88" s="191"/>
      <c r="AH88" s="191"/>
      <c r="AI88" s="191"/>
      <c r="AJ88" s="191"/>
      <c r="AK88" s="191"/>
      <c r="AL88" s="191"/>
      <c r="AM88" s="191"/>
      <c r="AN88" s="191"/>
      <c r="AO88" s="191"/>
      <c r="AP88" s="191"/>
      <c r="AQ88" s="191"/>
      <c r="AR88" s="191"/>
      <c r="AS88" s="191"/>
      <c r="AT88" s="191"/>
      <c r="AU88" s="191"/>
      <c r="AV88" s="191"/>
      <c r="AW88" s="191"/>
      <c r="AX88" s="191"/>
      <c r="AY88" s="191"/>
      <c r="AZ88" s="191"/>
      <c r="BA88" s="191"/>
      <c r="BB88" s="191"/>
      <c r="BC88" s="191"/>
      <c r="BD88" s="191"/>
      <c r="BE88" s="191"/>
      <c r="BF88" s="191"/>
      <c r="BG88" s="191"/>
      <c r="BH88" s="191"/>
      <c r="BI88" s="191"/>
      <c r="BJ88" s="191"/>
      <c r="BK88" s="191"/>
      <c r="BL88" s="191"/>
      <c r="BM88" s="191"/>
      <c r="BN88" s="191"/>
      <c r="BO88" s="191"/>
      <c r="BP88" s="191"/>
      <c r="BQ88" s="191"/>
      <c r="BR88" s="191"/>
      <c r="BS88" s="191"/>
      <c r="BT88" s="191"/>
      <c r="BU88" s="191"/>
      <c r="BV88" s="191"/>
      <c r="BW88" s="191"/>
      <c r="BX88" s="191"/>
      <c r="BY88" s="191"/>
      <c r="BZ88" s="191"/>
      <c r="CA88" s="191"/>
      <c r="CB88" s="191"/>
      <c r="CC88" s="191"/>
      <c r="CD88" s="191"/>
      <c r="CE88" s="191"/>
      <c r="CF88" s="191"/>
      <c r="CG88" s="191"/>
      <c r="CH88" s="191"/>
      <c r="CI88" s="191"/>
      <c r="CJ88" s="191"/>
      <c r="CK88" s="191"/>
      <c r="CL88" s="191"/>
      <c r="CM88" s="191"/>
      <c r="CN88" s="191"/>
      <c r="CO88" s="191"/>
      <c r="CP88" s="191"/>
      <c r="CQ88" s="191"/>
      <c r="CR88" s="191"/>
      <c r="CS88" s="191"/>
      <c r="CT88" s="191"/>
      <c r="CU88" s="191"/>
      <c r="CV88" s="191"/>
      <c r="CW88" s="191"/>
      <c r="CX88" s="191"/>
      <c r="CY88" s="191"/>
      <c r="CZ88" s="191"/>
      <c r="DA88" s="191"/>
      <c r="DB88" s="191"/>
      <c r="DC88" s="191"/>
      <c r="DD88" s="191"/>
      <c r="DE88" s="191"/>
      <c r="DF88" s="191"/>
      <c r="DG88" s="191"/>
      <c r="DH88" s="191"/>
      <c r="DI88" s="191"/>
      <c r="DJ88" s="191"/>
      <c r="DK88" s="191"/>
      <c r="DL88" s="191"/>
      <c r="DM88" s="191"/>
      <c r="DN88" s="191"/>
      <c r="DO88" s="191"/>
      <c r="DP88" s="191"/>
      <c r="DQ88" s="191"/>
      <c r="DR88" s="191"/>
      <c r="DS88" s="191"/>
      <c r="DT88" s="191"/>
      <c r="DU88" s="191"/>
      <c r="DV88" s="191"/>
      <c r="DW88" s="191"/>
      <c r="DX88" s="191"/>
      <c r="DY88" s="191"/>
      <c r="DZ88" s="191"/>
      <c r="EA88" s="191"/>
      <c r="EB88" s="191"/>
      <c r="EC88" s="191"/>
      <c r="ED88" s="191"/>
      <c r="EE88" s="191"/>
      <c r="EF88" s="191"/>
      <c r="EG88" s="191"/>
      <c r="EH88" s="191"/>
      <c r="EI88" s="191"/>
      <c r="EJ88" s="191"/>
      <c r="EK88" s="191"/>
      <c r="EL88" s="191"/>
      <c r="EM88" s="191"/>
      <c r="EN88" s="191"/>
      <c r="EO88" s="191"/>
      <c r="EP88" s="191"/>
      <c r="EQ88" s="191"/>
      <c r="ER88" s="191"/>
      <c r="ES88" s="191"/>
      <c r="ET88" s="191"/>
      <c r="EU88" s="191"/>
      <c r="EV88" s="191"/>
      <c r="EW88" s="191"/>
      <c r="EX88" s="191"/>
      <c r="EY88" s="191"/>
      <c r="EZ88" s="191"/>
      <c r="FA88" s="191"/>
      <c r="FB88" s="191"/>
      <c r="FC88" s="191"/>
      <c r="FD88" s="191"/>
      <c r="FE88" s="191"/>
      <c r="FF88" s="191"/>
      <c r="FG88" s="191"/>
      <c r="FH88" s="191"/>
      <c r="FI88" s="191"/>
      <c r="FJ88" s="191"/>
      <c r="FK88" s="191"/>
      <c r="FL88" s="191"/>
      <c r="FM88" s="191"/>
      <c r="FN88" s="191"/>
      <c r="FO88" s="191"/>
      <c r="FP88" s="191"/>
      <c r="FQ88" s="191"/>
      <c r="FR88" s="191"/>
      <c r="FS88" s="191"/>
      <c r="FT88" s="122">
        <f t="shared" si="647"/>
        <v>39.97</v>
      </c>
      <c r="FU88" s="122" t="str">
        <f t="shared" si="648"/>
        <v/>
      </c>
      <c r="FV88" s="122" t="str">
        <f t="shared" si="649"/>
        <v/>
      </c>
      <c r="FW88" s="122" t="str">
        <f t="shared" si="650"/>
        <v/>
      </c>
      <c r="FX88" s="122" t="str">
        <f t="shared" si="1929"/>
        <v/>
      </c>
      <c r="FY88" s="122" t="str">
        <f t="shared" si="1930"/>
        <v/>
      </c>
      <c r="FZ88" s="122" t="str">
        <f t="shared" si="1931"/>
        <v/>
      </c>
      <c r="GA88" s="122" t="str">
        <f t="shared" si="1932"/>
        <v/>
      </c>
      <c r="GB88" s="122" t="str">
        <f t="shared" si="1933"/>
        <v/>
      </c>
      <c r="GC88" s="122" t="str">
        <f t="shared" si="1934"/>
        <v/>
      </c>
      <c r="GD88" s="122" t="str">
        <f t="shared" si="1935"/>
        <v/>
      </c>
      <c r="GE88" s="122" t="str">
        <f t="shared" si="1936"/>
        <v/>
      </c>
      <c r="GF88" s="122" t="str">
        <f t="shared" si="1937"/>
        <v/>
      </c>
      <c r="GG88" s="122" t="str">
        <f t="shared" si="1938"/>
        <v/>
      </c>
      <c r="GH88" s="122"/>
      <c r="GI88" s="124">
        <f t="shared" si="651"/>
        <v>479421.64279999991</v>
      </c>
      <c r="GJ88" s="139"/>
      <c r="GK88" s="139"/>
      <c r="GL88" s="139"/>
      <c r="GM88" s="140"/>
      <c r="GN88" s="140"/>
      <c r="GO88" s="140"/>
      <c r="GP88" s="140"/>
      <c r="GQ88" s="140"/>
      <c r="GR88" s="140"/>
      <c r="GS88" s="140"/>
      <c r="GT88" s="140"/>
      <c r="GU88" s="140"/>
      <c r="GV88" s="140"/>
      <c r="GW88" s="140"/>
      <c r="GX88" s="145"/>
      <c r="GY88" s="145"/>
      <c r="GZ88" s="145"/>
      <c r="HA88" s="145">
        <v>1</v>
      </c>
      <c r="HB88" s="145"/>
      <c r="HC88" s="145"/>
      <c r="HD88" s="145"/>
    </row>
    <row r="89" spans="1:212" x14ac:dyDescent="0.2">
      <c r="A89" s="190" t="s">
        <v>533</v>
      </c>
      <c r="B89" s="38" t="s">
        <v>534</v>
      </c>
      <c r="C89" s="191">
        <v>1592</v>
      </c>
      <c r="D89" s="191">
        <f t="shared" si="1919"/>
        <v>318.40000000000003</v>
      </c>
      <c r="E89" s="167">
        <f t="shared" si="1864"/>
        <v>398</v>
      </c>
      <c r="F89" s="167">
        <f t="shared" si="1865"/>
        <v>597</v>
      </c>
      <c r="G89" s="167">
        <f t="shared" si="1866"/>
        <v>318.40000000000003</v>
      </c>
      <c r="H89" s="167">
        <f t="shared" si="1867"/>
        <v>398</v>
      </c>
      <c r="I89" s="191">
        <f t="shared" si="1920"/>
        <v>398</v>
      </c>
      <c r="J89" s="167">
        <f t="shared" si="1868"/>
        <v>398</v>
      </c>
      <c r="K89" s="167">
        <f t="shared" si="1869"/>
        <v>597</v>
      </c>
      <c r="L89" s="167">
        <f t="shared" si="1870"/>
        <v>318.40000000000003</v>
      </c>
      <c r="M89" s="167">
        <f t="shared" si="1871"/>
        <v>398</v>
      </c>
      <c r="N89" s="191">
        <f t="shared" si="1921"/>
        <v>716.4</v>
      </c>
      <c r="O89" s="191">
        <f t="shared" si="1922"/>
        <v>1194</v>
      </c>
      <c r="P89" s="191">
        <f t="shared" si="1923"/>
        <v>2388</v>
      </c>
      <c r="Q89" s="191">
        <f t="shared" si="1924"/>
        <v>3184</v>
      </c>
      <c r="R89" s="191">
        <f t="shared" si="1925"/>
        <v>4776</v>
      </c>
      <c r="S89" s="191">
        <f t="shared" si="1926"/>
        <v>6368</v>
      </c>
      <c r="T89" s="191">
        <f t="shared" si="1927"/>
        <v>7960</v>
      </c>
      <c r="U89" s="191">
        <f t="shared" si="1928"/>
        <v>9552</v>
      </c>
      <c r="V89" s="191"/>
      <c r="W89" s="191"/>
      <c r="X89" s="191"/>
      <c r="Y89" s="191"/>
      <c r="Z89" s="191"/>
      <c r="AA89" s="191"/>
      <c r="AB89" s="191"/>
      <c r="AC89" s="191"/>
      <c r="AD89" s="191"/>
      <c r="AE89" s="191"/>
      <c r="AF89" s="191"/>
      <c r="AG89" s="191"/>
      <c r="AH89" s="191"/>
      <c r="AI89" s="191"/>
      <c r="AJ89" s="191"/>
      <c r="AK89" s="191"/>
      <c r="AL89" s="191"/>
      <c r="AM89" s="191"/>
      <c r="AN89" s="191"/>
      <c r="AO89" s="191"/>
      <c r="AP89" s="191"/>
      <c r="AQ89" s="191"/>
      <c r="AR89" s="191"/>
      <c r="AS89" s="191"/>
      <c r="AT89" s="191"/>
      <c r="AU89" s="191"/>
      <c r="AV89" s="191"/>
      <c r="AW89" s="191"/>
      <c r="AX89" s="191"/>
      <c r="AY89" s="191"/>
      <c r="AZ89" s="191"/>
      <c r="BA89" s="191"/>
      <c r="BB89" s="191"/>
      <c r="BC89" s="191"/>
      <c r="BD89" s="191"/>
      <c r="BE89" s="191"/>
      <c r="BF89" s="191"/>
      <c r="BG89" s="191"/>
      <c r="BH89" s="191"/>
      <c r="BI89" s="191"/>
      <c r="BJ89" s="191"/>
      <c r="BK89" s="191"/>
      <c r="BL89" s="191"/>
      <c r="BM89" s="191"/>
      <c r="BN89" s="191"/>
      <c r="BO89" s="191"/>
      <c r="BP89" s="191"/>
      <c r="BQ89" s="191"/>
      <c r="BR89" s="191"/>
      <c r="BS89" s="191"/>
      <c r="BT89" s="191"/>
      <c r="BU89" s="191"/>
      <c r="BV89" s="191"/>
      <c r="BW89" s="191"/>
      <c r="BX89" s="191"/>
      <c r="BY89" s="191"/>
      <c r="BZ89" s="191"/>
      <c r="CA89" s="191"/>
      <c r="CB89" s="191"/>
      <c r="CC89" s="191"/>
      <c r="CD89" s="191"/>
      <c r="CE89" s="191"/>
      <c r="CF89" s="191"/>
      <c r="CG89" s="191"/>
      <c r="CH89" s="191"/>
      <c r="CI89" s="191"/>
      <c r="CJ89" s="191"/>
      <c r="CK89" s="191"/>
      <c r="CL89" s="191"/>
      <c r="CM89" s="191"/>
      <c r="CN89" s="191"/>
      <c r="CO89" s="191"/>
      <c r="CP89" s="191"/>
      <c r="CQ89" s="191"/>
      <c r="CR89" s="191"/>
      <c r="CS89" s="191"/>
      <c r="CT89" s="191"/>
      <c r="CU89" s="191"/>
      <c r="CV89" s="191"/>
      <c r="CW89" s="191"/>
      <c r="CX89" s="191"/>
      <c r="CY89" s="191"/>
      <c r="CZ89" s="191"/>
      <c r="DA89" s="191"/>
      <c r="DB89" s="191"/>
      <c r="DC89" s="191"/>
      <c r="DD89" s="191"/>
      <c r="DE89" s="191"/>
      <c r="DF89" s="191"/>
      <c r="DG89" s="191"/>
      <c r="DH89" s="191"/>
      <c r="DI89" s="191"/>
      <c r="DJ89" s="191"/>
      <c r="DK89" s="191"/>
      <c r="DL89" s="191"/>
      <c r="DM89" s="191"/>
      <c r="DN89" s="191"/>
      <c r="DO89" s="191"/>
      <c r="DP89" s="191"/>
      <c r="DQ89" s="191"/>
      <c r="DR89" s="191"/>
      <c r="DS89" s="191"/>
      <c r="DT89" s="191"/>
      <c r="DU89" s="191"/>
      <c r="DV89" s="191"/>
      <c r="DW89" s="191"/>
      <c r="DX89" s="191"/>
      <c r="DY89" s="191"/>
      <c r="DZ89" s="191"/>
      <c r="EA89" s="191"/>
      <c r="EB89" s="191"/>
      <c r="EC89" s="191"/>
      <c r="ED89" s="191"/>
      <c r="EE89" s="191"/>
      <c r="EF89" s="191"/>
      <c r="EG89" s="191"/>
      <c r="EH89" s="191"/>
      <c r="EI89" s="191"/>
      <c r="EJ89" s="191"/>
      <c r="EK89" s="191"/>
      <c r="EL89" s="191"/>
      <c r="EM89" s="191"/>
      <c r="EN89" s="191"/>
      <c r="EO89" s="191"/>
      <c r="EP89" s="191"/>
      <c r="EQ89" s="191"/>
      <c r="ER89" s="191"/>
      <c r="ES89" s="191"/>
      <c r="ET89" s="191"/>
      <c r="EU89" s="191"/>
      <c r="EV89" s="191"/>
      <c r="EW89" s="191"/>
      <c r="EX89" s="191"/>
      <c r="EY89" s="191"/>
      <c r="EZ89" s="191"/>
      <c r="FA89" s="191"/>
      <c r="FB89" s="191"/>
      <c r="FC89" s="191"/>
      <c r="FD89" s="191"/>
      <c r="FE89" s="191"/>
      <c r="FF89" s="191"/>
      <c r="FG89" s="191"/>
      <c r="FH89" s="191"/>
      <c r="FI89" s="191"/>
      <c r="FJ89" s="191"/>
      <c r="FK89" s="191"/>
      <c r="FL89" s="191"/>
      <c r="FM89" s="191"/>
      <c r="FN89" s="191"/>
      <c r="FO89" s="191"/>
      <c r="FP89" s="191"/>
      <c r="FQ89" s="191"/>
      <c r="FR89" s="191"/>
      <c r="FS89" s="191"/>
      <c r="FT89" s="122">
        <f t="shared" si="647"/>
        <v>14.66</v>
      </c>
      <c r="FU89" s="122" t="str">
        <f t="shared" si="648"/>
        <v/>
      </c>
      <c r="FV89" s="122" t="str">
        <f t="shared" si="649"/>
        <v/>
      </c>
      <c r="FW89" s="122" t="str">
        <f t="shared" si="650"/>
        <v/>
      </c>
      <c r="FX89" s="122" t="str">
        <f t="shared" si="1929"/>
        <v/>
      </c>
      <c r="FY89" s="122" t="str">
        <f t="shared" si="1930"/>
        <v/>
      </c>
      <c r="FZ89" s="122" t="str">
        <f t="shared" si="1931"/>
        <v/>
      </c>
      <c r="GA89" s="122" t="str">
        <f t="shared" si="1932"/>
        <v/>
      </c>
      <c r="GB89" s="122" t="str">
        <f t="shared" si="1933"/>
        <v/>
      </c>
      <c r="GC89" s="122" t="str">
        <f t="shared" si="1934"/>
        <v/>
      </c>
      <c r="GD89" s="122" t="str">
        <f t="shared" si="1935"/>
        <v/>
      </c>
      <c r="GE89" s="122" t="str">
        <f t="shared" si="1936"/>
        <v/>
      </c>
      <c r="GF89" s="122" t="str">
        <f t="shared" si="1937"/>
        <v/>
      </c>
      <c r="GG89" s="122" t="str">
        <f t="shared" si="1938"/>
        <v/>
      </c>
      <c r="GH89" s="122"/>
      <c r="GI89" s="124">
        <f t="shared" si="651"/>
        <v>167277.0931</v>
      </c>
      <c r="GJ89" s="139"/>
      <c r="GK89" s="139"/>
      <c r="GL89" s="139"/>
      <c r="GM89" s="140"/>
      <c r="GN89" s="140"/>
      <c r="GO89" s="140"/>
      <c r="GP89" s="140"/>
      <c r="GQ89" s="140"/>
      <c r="GR89" s="140"/>
      <c r="GS89" s="140"/>
      <c r="GT89" s="140"/>
      <c r="GU89" s="140"/>
      <c r="GV89" s="140"/>
      <c r="GW89" s="140"/>
      <c r="GX89" s="145"/>
      <c r="GY89" s="145">
        <v>1</v>
      </c>
      <c r="GZ89" s="145"/>
      <c r="HA89" s="145"/>
      <c r="HB89" s="145"/>
      <c r="HC89" s="145"/>
      <c r="HD89" s="145"/>
    </row>
    <row r="90" spans="1:212" x14ac:dyDescent="0.2">
      <c r="A90" s="190" t="s">
        <v>536</v>
      </c>
      <c r="B90" s="38" t="s">
        <v>537</v>
      </c>
      <c r="C90" s="191">
        <v>1606</v>
      </c>
      <c r="D90" s="191">
        <f t="shared" si="1919"/>
        <v>321.20000000000005</v>
      </c>
      <c r="E90" s="167">
        <f t="shared" si="1864"/>
        <v>401.5</v>
      </c>
      <c r="F90" s="167">
        <f t="shared" si="1865"/>
        <v>602.25</v>
      </c>
      <c r="G90" s="167">
        <f t="shared" si="1866"/>
        <v>321.20000000000005</v>
      </c>
      <c r="H90" s="167">
        <f t="shared" si="1867"/>
        <v>401.5</v>
      </c>
      <c r="I90" s="191">
        <f t="shared" si="1920"/>
        <v>401.5</v>
      </c>
      <c r="J90" s="167">
        <f t="shared" si="1868"/>
        <v>401.5</v>
      </c>
      <c r="K90" s="167">
        <f t="shared" si="1869"/>
        <v>602.25</v>
      </c>
      <c r="L90" s="167">
        <f t="shared" si="1870"/>
        <v>321.20000000000005</v>
      </c>
      <c r="M90" s="167">
        <f t="shared" si="1871"/>
        <v>401.5</v>
      </c>
      <c r="N90" s="191">
        <f t="shared" si="1921"/>
        <v>722.7</v>
      </c>
      <c r="O90" s="191">
        <f t="shared" si="1922"/>
        <v>1204.5</v>
      </c>
      <c r="P90" s="191">
        <f t="shared" si="1923"/>
        <v>2409</v>
      </c>
      <c r="Q90" s="191">
        <f t="shared" si="1924"/>
        <v>3212</v>
      </c>
      <c r="R90" s="191">
        <f t="shared" si="1925"/>
        <v>4818</v>
      </c>
      <c r="S90" s="191">
        <f t="shared" si="1926"/>
        <v>6424</v>
      </c>
      <c r="T90" s="191">
        <f t="shared" si="1927"/>
        <v>8030</v>
      </c>
      <c r="U90" s="191">
        <f t="shared" si="1928"/>
        <v>9636</v>
      </c>
      <c r="V90" s="191"/>
      <c r="W90" s="191"/>
      <c r="X90" s="191"/>
      <c r="Y90" s="191"/>
      <c r="Z90" s="191"/>
      <c r="AA90" s="191"/>
      <c r="AB90" s="191"/>
      <c r="AC90" s="191"/>
      <c r="AD90" s="191"/>
      <c r="AE90" s="191"/>
      <c r="AF90" s="191"/>
      <c r="AG90" s="191"/>
      <c r="AH90" s="191"/>
      <c r="AI90" s="191"/>
      <c r="AJ90" s="191"/>
      <c r="AK90" s="191"/>
      <c r="AL90" s="191"/>
      <c r="AM90" s="191"/>
      <c r="AN90" s="191"/>
      <c r="AO90" s="191"/>
      <c r="AP90" s="191"/>
      <c r="AQ90" s="191"/>
      <c r="AR90" s="191"/>
      <c r="AS90" s="191"/>
      <c r="AT90" s="191"/>
      <c r="AU90" s="191"/>
      <c r="AV90" s="191"/>
      <c r="AW90" s="191"/>
      <c r="AX90" s="191"/>
      <c r="AY90" s="191"/>
      <c r="AZ90" s="191"/>
      <c r="BA90" s="191"/>
      <c r="BB90" s="191"/>
      <c r="BC90" s="191"/>
      <c r="BD90" s="191"/>
      <c r="BE90" s="191"/>
      <c r="BF90" s="191"/>
      <c r="BG90" s="191"/>
      <c r="BH90" s="191"/>
      <c r="BI90" s="191"/>
      <c r="BJ90" s="191"/>
      <c r="BK90" s="191"/>
      <c r="BL90" s="191"/>
      <c r="BM90" s="191"/>
      <c r="BN90" s="191"/>
      <c r="BO90" s="191"/>
      <c r="BP90" s="191"/>
      <c r="BQ90" s="191"/>
      <c r="BR90" s="191"/>
      <c r="BS90" s="191"/>
      <c r="BT90" s="191"/>
      <c r="BU90" s="191"/>
      <c r="BV90" s="191"/>
      <c r="BW90" s="191"/>
      <c r="BX90" s="191"/>
      <c r="BY90" s="191"/>
      <c r="BZ90" s="191"/>
      <c r="CA90" s="191"/>
      <c r="CB90" s="191"/>
      <c r="CC90" s="191"/>
      <c r="CD90" s="191"/>
      <c r="CE90" s="191"/>
      <c r="CF90" s="191"/>
      <c r="CG90" s="191"/>
      <c r="CH90" s="191"/>
      <c r="CI90" s="191"/>
      <c r="CJ90" s="191"/>
      <c r="CK90" s="191"/>
      <c r="CL90" s="191"/>
      <c r="CM90" s="191"/>
      <c r="CN90" s="191"/>
      <c r="CO90" s="191"/>
      <c r="CP90" s="191"/>
      <c r="CQ90" s="191"/>
      <c r="CR90" s="191"/>
      <c r="CS90" s="191"/>
      <c r="CT90" s="191"/>
      <c r="CU90" s="191"/>
      <c r="CV90" s="191"/>
      <c r="CW90" s="191"/>
      <c r="CX90" s="191"/>
      <c r="CY90" s="191"/>
      <c r="CZ90" s="191"/>
      <c r="DA90" s="191"/>
      <c r="DB90" s="191"/>
      <c r="DC90" s="191"/>
      <c r="DD90" s="191"/>
      <c r="DE90" s="191"/>
      <c r="DF90" s="191"/>
      <c r="DG90" s="191"/>
      <c r="DH90" s="191"/>
      <c r="DI90" s="191"/>
      <c r="DJ90" s="191"/>
      <c r="DK90" s="191"/>
      <c r="DL90" s="191"/>
      <c r="DM90" s="191"/>
      <c r="DN90" s="191"/>
      <c r="DO90" s="191"/>
      <c r="DP90" s="191"/>
      <c r="DQ90" s="191"/>
      <c r="DR90" s="191"/>
      <c r="DS90" s="191"/>
      <c r="DT90" s="191"/>
      <c r="DU90" s="191"/>
      <c r="DV90" s="191"/>
      <c r="DW90" s="191"/>
      <c r="DX90" s="191"/>
      <c r="DY90" s="191"/>
      <c r="DZ90" s="191"/>
      <c r="EA90" s="191"/>
      <c r="EB90" s="191"/>
      <c r="EC90" s="191"/>
      <c r="ED90" s="191"/>
      <c r="EE90" s="191"/>
      <c r="EF90" s="191"/>
      <c r="EG90" s="191"/>
      <c r="EH90" s="191"/>
      <c r="EI90" s="191"/>
      <c r="EJ90" s="191"/>
      <c r="EK90" s="191"/>
      <c r="EL90" s="191"/>
      <c r="EM90" s="191"/>
      <c r="EN90" s="191"/>
      <c r="EO90" s="191"/>
      <c r="EP90" s="191"/>
      <c r="EQ90" s="191"/>
      <c r="ER90" s="191"/>
      <c r="ES90" s="191"/>
      <c r="ET90" s="191"/>
      <c r="EU90" s="191"/>
      <c r="EV90" s="191"/>
      <c r="EW90" s="191"/>
      <c r="EX90" s="191"/>
      <c r="EY90" s="191"/>
      <c r="EZ90" s="191"/>
      <c r="FA90" s="191"/>
      <c r="FB90" s="191"/>
      <c r="FC90" s="191"/>
      <c r="FD90" s="191"/>
      <c r="FE90" s="191"/>
      <c r="FF90" s="191"/>
      <c r="FG90" s="191"/>
      <c r="FH90" s="191"/>
      <c r="FI90" s="191"/>
      <c r="FJ90" s="191"/>
      <c r="FK90" s="191"/>
      <c r="FL90" s="191"/>
      <c r="FM90" s="191"/>
      <c r="FN90" s="191"/>
      <c r="FO90" s="191"/>
      <c r="FP90" s="191"/>
      <c r="FQ90" s="191"/>
      <c r="FR90" s="191"/>
      <c r="FS90" s="191"/>
      <c r="FT90" s="122">
        <f t="shared" ref="FT90" si="1939">IF(ISERROR(VLOOKUP($B90,ibope,3,FALSE)),"0",VLOOKUP($B90,ibope,3,FALSE))</f>
        <v>22.2</v>
      </c>
      <c r="FU90" s="122" t="str">
        <f t="shared" ref="FU90:FU199" si="1940">IF(ISERROR(VLOOKUP($B90,ibope,5,FALSE)),"0",VLOOKUP($B90,ibope,5,FALSE))</f>
        <v/>
      </c>
      <c r="FV90" s="122" t="str">
        <f t="shared" ref="FV90:FV199" si="1941">IF(ISERROR(VLOOKUP($B90,ibope,7,FALSE)),"0",VLOOKUP($B90,ibope,7,FALSE))</f>
        <v/>
      </c>
      <c r="FW90" s="122" t="str">
        <f t="shared" ref="FW90:FW199" si="1942">IF(ISERROR(VLOOKUP($B90,ibope,9,FALSE)),"0",VLOOKUP($B90,ibope,9,FALSE))</f>
        <v/>
      </c>
      <c r="FX90" s="122" t="str">
        <f t="shared" si="1929"/>
        <v/>
      </c>
      <c r="FY90" s="122" t="str">
        <f t="shared" si="1930"/>
        <v/>
      </c>
      <c r="FZ90" s="122" t="str">
        <f t="shared" si="1931"/>
        <v/>
      </c>
      <c r="GA90" s="122" t="str">
        <f t="shared" si="1932"/>
        <v/>
      </c>
      <c r="GB90" s="122" t="str">
        <f t="shared" si="1933"/>
        <v/>
      </c>
      <c r="GC90" s="122" t="str">
        <f t="shared" si="1934"/>
        <v/>
      </c>
      <c r="GD90" s="122" t="str">
        <f t="shared" si="1935"/>
        <v/>
      </c>
      <c r="GE90" s="122" t="str">
        <f t="shared" si="1936"/>
        <v/>
      </c>
      <c r="GF90" s="122" t="str">
        <f t="shared" si="1937"/>
        <v/>
      </c>
      <c r="GG90" s="122" t="str">
        <f t="shared" si="1938"/>
        <v/>
      </c>
      <c r="GH90" s="122"/>
      <c r="GI90" s="124">
        <f t="shared" ref="GI90:GI199" si="1943">IF(ISERROR(VLOOKUP($B90,ibope,4,FALSE)),"0",VLOOKUP($B90,ibope,4,FALSE))</f>
        <v>217156.6066</v>
      </c>
      <c r="GJ90" s="139"/>
      <c r="GK90" s="139"/>
      <c r="GL90" s="139"/>
      <c r="GM90" s="140"/>
      <c r="GN90" s="140"/>
      <c r="GO90" s="140"/>
      <c r="GP90" s="140"/>
      <c r="GQ90" s="140"/>
      <c r="GR90" s="140"/>
      <c r="GS90" s="140"/>
      <c r="GT90" s="140"/>
      <c r="GU90" s="140"/>
      <c r="GV90" s="140"/>
      <c r="GW90" s="140"/>
      <c r="GX90" s="145"/>
      <c r="GY90" s="145"/>
      <c r="GZ90" s="145">
        <v>1</v>
      </c>
      <c r="HA90" s="145"/>
      <c r="HB90" s="145"/>
      <c r="HC90" s="145"/>
      <c r="HD90" s="145"/>
    </row>
    <row r="91" spans="1:212" x14ac:dyDescent="0.2">
      <c r="A91" s="190" t="s">
        <v>542</v>
      </c>
      <c r="B91" s="38" t="s">
        <v>543</v>
      </c>
      <c r="C91" s="191">
        <v>1592</v>
      </c>
      <c r="D91" s="191">
        <f t="shared" si="1919"/>
        <v>318.40000000000003</v>
      </c>
      <c r="E91" s="167">
        <f t="shared" si="1864"/>
        <v>398</v>
      </c>
      <c r="F91" s="167">
        <f t="shared" si="1865"/>
        <v>597</v>
      </c>
      <c r="G91" s="167">
        <f t="shared" si="1866"/>
        <v>318.40000000000003</v>
      </c>
      <c r="H91" s="167">
        <f t="shared" si="1867"/>
        <v>398</v>
      </c>
      <c r="I91" s="191">
        <f t="shared" si="1920"/>
        <v>398</v>
      </c>
      <c r="J91" s="167">
        <f t="shared" si="1868"/>
        <v>398</v>
      </c>
      <c r="K91" s="167">
        <f t="shared" si="1869"/>
        <v>597</v>
      </c>
      <c r="L91" s="167">
        <f t="shared" si="1870"/>
        <v>318.40000000000003</v>
      </c>
      <c r="M91" s="167">
        <f t="shared" si="1871"/>
        <v>398</v>
      </c>
      <c r="N91" s="191">
        <f t="shared" si="1921"/>
        <v>716.4</v>
      </c>
      <c r="O91" s="191">
        <f t="shared" si="1922"/>
        <v>1194</v>
      </c>
      <c r="P91" s="191">
        <f t="shared" si="1923"/>
        <v>2388</v>
      </c>
      <c r="Q91" s="191">
        <f t="shared" si="1924"/>
        <v>3184</v>
      </c>
      <c r="R91" s="191">
        <f t="shared" si="1925"/>
        <v>4776</v>
      </c>
      <c r="S91" s="191">
        <f t="shared" si="1926"/>
        <v>6368</v>
      </c>
      <c r="T91" s="191">
        <f t="shared" si="1927"/>
        <v>7960</v>
      </c>
      <c r="U91" s="191">
        <f t="shared" si="1928"/>
        <v>9552</v>
      </c>
      <c r="V91" s="191"/>
      <c r="W91" s="191"/>
      <c r="X91" s="191"/>
      <c r="Y91" s="191"/>
      <c r="Z91" s="191"/>
      <c r="AA91" s="191"/>
      <c r="AB91" s="191"/>
      <c r="AC91" s="191"/>
      <c r="AD91" s="191"/>
      <c r="AE91" s="191"/>
      <c r="AF91" s="191"/>
      <c r="AG91" s="191"/>
      <c r="AH91" s="191"/>
      <c r="AI91" s="191"/>
      <c r="AJ91" s="191"/>
      <c r="AK91" s="191"/>
      <c r="AL91" s="191"/>
      <c r="AM91" s="191"/>
      <c r="AN91" s="191"/>
      <c r="AO91" s="191"/>
      <c r="AP91" s="191"/>
      <c r="AQ91" s="191"/>
      <c r="AR91" s="191"/>
      <c r="AS91" s="191"/>
      <c r="AT91" s="191"/>
      <c r="AU91" s="191"/>
      <c r="AV91" s="191"/>
      <c r="AW91" s="191"/>
      <c r="AX91" s="191"/>
      <c r="AY91" s="191"/>
      <c r="AZ91" s="191"/>
      <c r="BA91" s="191"/>
      <c r="BB91" s="191"/>
      <c r="BC91" s="191"/>
      <c r="BD91" s="191"/>
      <c r="BE91" s="191"/>
      <c r="BF91" s="191"/>
      <c r="BG91" s="191"/>
      <c r="BH91" s="191"/>
      <c r="BI91" s="191"/>
      <c r="BJ91" s="191"/>
      <c r="BK91" s="191"/>
      <c r="BL91" s="191"/>
      <c r="BM91" s="191"/>
      <c r="BN91" s="191"/>
      <c r="BO91" s="191"/>
      <c r="BP91" s="191"/>
      <c r="BQ91" s="191"/>
      <c r="BR91" s="191"/>
      <c r="BS91" s="191"/>
      <c r="BT91" s="191"/>
      <c r="BU91" s="191"/>
      <c r="BV91" s="191"/>
      <c r="BW91" s="191"/>
      <c r="BX91" s="191"/>
      <c r="BY91" s="191"/>
      <c r="BZ91" s="191"/>
      <c r="CA91" s="191"/>
      <c r="CB91" s="191"/>
      <c r="CC91" s="191"/>
      <c r="CD91" s="191"/>
      <c r="CE91" s="191"/>
      <c r="CF91" s="191"/>
      <c r="CG91" s="191"/>
      <c r="CH91" s="191"/>
      <c r="CI91" s="191"/>
      <c r="CJ91" s="191"/>
      <c r="CK91" s="191"/>
      <c r="CL91" s="191"/>
      <c r="CM91" s="191"/>
      <c r="CN91" s="191"/>
      <c r="CO91" s="191"/>
      <c r="CP91" s="191"/>
      <c r="CQ91" s="191"/>
      <c r="CR91" s="191"/>
      <c r="CS91" s="191"/>
      <c r="CT91" s="191"/>
      <c r="CU91" s="191"/>
      <c r="CV91" s="191"/>
      <c r="CW91" s="191"/>
      <c r="CX91" s="191"/>
      <c r="CY91" s="191"/>
      <c r="CZ91" s="191"/>
      <c r="DA91" s="191"/>
      <c r="DB91" s="191"/>
      <c r="DC91" s="191"/>
      <c r="DD91" s="191"/>
      <c r="DE91" s="191"/>
      <c r="DF91" s="191"/>
      <c r="DG91" s="191"/>
      <c r="DH91" s="191"/>
      <c r="DI91" s="191"/>
      <c r="DJ91" s="191"/>
      <c r="DK91" s="191"/>
      <c r="DL91" s="191"/>
      <c r="DM91" s="191"/>
      <c r="DN91" s="191"/>
      <c r="DO91" s="191"/>
      <c r="DP91" s="191"/>
      <c r="DQ91" s="191"/>
      <c r="DR91" s="191"/>
      <c r="DS91" s="191"/>
      <c r="DT91" s="191"/>
      <c r="DU91" s="191"/>
      <c r="DV91" s="191"/>
      <c r="DW91" s="191"/>
      <c r="DX91" s="191"/>
      <c r="DY91" s="191"/>
      <c r="DZ91" s="191"/>
      <c r="EA91" s="191"/>
      <c r="EB91" s="191"/>
      <c r="EC91" s="191"/>
      <c r="ED91" s="191"/>
      <c r="EE91" s="191"/>
      <c r="EF91" s="191"/>
      <c r="EG91" s="191"/>
      <c r="EH91" s="191"/>
      <c r="EI91" s="191"/>
      <c r="EJ91" s="191"/>
      <c r="EK91" s="191"/>
      <c r="EL91" s="191"/>
      <c r="EM91" s="191"/>
      <c r="EN91" s="191"/>
      <c r="EO91" s="191"/>
      <c r="EP91" s="191"/>
      <c r="EQ91" s="191"/>
      <c r="ER91" s="191"/>
      <c r="ES91" s="191"/>
      <c r="ET91" s="191"/>
      <c r="EU91" s="191"/>
      <c r="EV91" s="191"/>
      <c r="EW91" s="191"/>
      <c r="EX91" s="191"/>
      <c r="EY91" s="191"/>
      <c r="EZ91" s="191"/>
      <c r="FA91" s="191"/>
      <c r="FB91" s="191"/>
      <c r="FC91" s="191"/>
      <c r="FD91" s="191"/>
      <c r="FE91" s="191"/>
      <c r="FF91" s="191"/>
      <c r="FG91" s="191"/>
      <c r="FH91" s="191"/>
      <c r="FI91" s="191"/>
      <c r="FJ91" s="191"/>
      <c r="FK91" s="191"/>
      <c r="FL91" s="191"/>
      <c r="FM91" s="191"/>
      <c r="FN91" s="191"/>
      <c r="FO91" s="191"/>
      <c r="FP91" s="191"/>
      <c r="FQ91" s="191"/>
      <c r="FR91" s="191"/>
      <c r="FS91" s="191"/>
      <c r="FT91" s="122">
        <f t="shared" ref="FT91:FT199" si="1944">IF(ISERROR(VLOOKUP($B91,ibope,3,FALSE)),"0",VLOOKUP($B91,ibope,3,FALSE))</f>
        <v>28.34</v>
      </c>
      <c r="FU91" s="122" t="str">
        <f t="shared" si="1940"/>
        <v/>
      </c>
      <c r="FV91" s="122" t="str">
        <f t="shared" si="1941"/>
        <v/>
      </c>
      <c r="FW91" s="122" t="str">
        <f t="shared" si="1942"/>
        <v/>
      </c>
      <c r="FX91" s="122" t="str">
        <f t="shared" si="1929"/>
        <v/>
      </c>
      <c r="FY91" s="122" t="str">
        <f t="shared" si="1930"/>
        <v/>
      </c>
      <c r="FZ91" s="122" t="str">
        <f t="shared" si="1931"/>
        <v/>
      </c>
      <c r="GA91" s="122" t="str">
        <f t="shared" si="1932"/>
        <v/>
      </c>
      <c r="GB91" s="122" t="str">
        <f t="shared" si="1933"/>
        <v/>
      </c>
      <c r="GC91" s="122" t="str">
        <f t="shared" si="1934"/>
        <v/>
      </c>
      <c r="GD91" s="122" t="str">
        <f t="shared" si="1935"/>
        <v/>
      </c>
      <c r="GE91" s="122" t="str">
        <f t="shared" si="1936"/>
        <v/>
      </c>
      <c r="GF91" s="122" t="str">
        <f t="shared" si="1937"/>
        <v/>
      </c>
      <c r="GG91" s="122" t="str">
        <f t="shared" si="1938"/>
        <v/>
      </c>
      <c r="GH91" s="122"/>
      <c r="GI91" s="124">
        <f t="shared" si="1943"/>
        <v>324578.28350000002</v>
      </c>
      <c r="GJ91" s="139"/>
      <c r="GK91" s="139"/>
      <c r="GL91" s="139"/>
      <c r="GM91" s="140"/>
      <c r="GN91" s="140"/>
      <c r="GO91" s="140"/>
      <c r="GP91" s="140"/>
      <c r="GQ91" s="140"/>
      <c r="GR91" s="140"/>
      <c r="GS91" s="140"/>
      <c r="GT91" s="140"/>
      <c r="GU91" s="140"/>
      <c r="GV91" s="140"/>
      <c r="GW91" s="140"/>
      <c r="GX91" s="145"/>
      <c r="GY91" s="145"/>
      <c r="GZ91" s="145"/>
      <c r="HA91" s="145">
        <v>1</v>
      </c>
      <c r="HB91" s="145">
        <v>1</v>
      </c>
      <c r="HC91" s="145">
        <v>1</v>
      </c>
      <c r="HD91" s="145"/>
    </row>
    <row r="92" spans="1:212" x14ac:dyDescent="0.2">
      <c r="A92" s="190" t="s">
        <v>544</v>
      </c>
      <c r="B92" s="38" t="s">
        <v>545</v>
      </c>
      <c r="C92" s="191">
        <v>1606</v>
      </c>
      <c r="D92" s="191">
        <f t="shared" si="1919"/>
        <v>321.20000000000005</v>
      </c>
      <c r="E92" s="167">
        <f t="shared" si="1864"/>
        <v>401.5</v>
      </c>
      <c r="F92" s="167">
        <f t="shared" si="1865"/>
        <v>602.25</v>
      </c>
      <c r="G92" s="167">
        <f t="shared" si="1866"/>
        <v>321.20000000000005</v>
      </c>
      <c r="H92" s="167">
        <f t="shared" si="1867"/>
        <v>401.5</v>
      </c>
      <c r="I92" s="191">
        <f t="shared" si="1920"/>
        <v>401.5</v>
      </c>
      <c r="J92" s="167">
        <f t="shared" si="1868"/>
        <v>401.5</v>
      </c>
      <c r="K92" s="167">
        <f t="shared" si="1869"/>
        <v>602.25</v>
      </c>
      <c r="L92" s="167">
        <f t="shared" si="1870"/>
        <v>321.20000000000005</v>
      </c>
      <c r="M92" s="167">
        <f t="shared" si="1871"/>
        <v>401.5</v>
      </c>
      <c r="N92" s="191">
        <f t="shared" si="1921"/>
        <v>722.7</v>
      </c>
      <c r="O92" s="191">
        <f t="shared" si="1922"/>
        <v>1204.5</v>
      </c>
      <c r="P92" s="191">
        <f t="shared" si="1923"/>
        <v>2409</v>
      </c>
      <c r="Q92" s="191">
        <f t="shared" si="1924"/>
        <v>3212</v>
      </c>
      <c r="R92" s="191">
        <f t="shared" si="1925"/>
        <v>4818</v>
      </c>
      <c r="S92" s="191">
        <f t="shared" si="1926"/>
        <v>6424</v>
      </c>
      <c r="T92" s="191">
        <f t="shared" si="1927"/>
        <v>8030</v>
      </c>
      <c r="U92" s="191">
        <f t="shared" si="1928"/>
        <v>9636</v>
      </c>
      <c r="V92" s="191"/>
      <c r="W92" s="191"/>
      <c r="X92" s="191"/>
      <c r="Y92" s="191"/>
      <c r="Z92" s="191"/>
      <c r="AA92" s="191"/>
      <c r="AB92" s="191"/>
      <c r="AC92" s="191"/>
      <c r="AD92" s="191"/>
      <c r="AE92" s="191"/>
      <c r="AF92" s="191"/>
      <c r="AG92" s="191"/>
      <c r="AH92" s="191"/>
      <c r="AI92" s="191"/>
      <c r="AJ92" s="191"/>
      <c r="AK92" s="191"/>
      <c r="AL92" s="191"/>
      <c r="AM92" s="191"/>
      <c r="AN92" s="191"/>
      <c r="AO92" s="191"/>
      <c r="AP92" s="191"/>
      <c r="AQ92" s="191"/>
      <c r="AR92" s="191"/>
      <c r="AS92" s="191"/>
      <c r="AT92" s="191"/>
      <c r="AU92" s="191"/>
      <c r="AV92" s="191"/>
      <c r="AW92" s="191"/>
      <c r="AX92" s="191"/>
      <c r="AY92" s="191"/>
      <c r="AZ92" s="191"/>
      <c r="BA92" s="191"/>
      <c r="BB92" s="191"/>
      <c r="BC92" s="191"/>
      <c r="BD92" s="191"/>
      <c r="BE92" s="191"/>
      <c r="BF92" s="191"/>
      <c r="BG92" s="191"/>
      <c r="BH92" s="191"/>
      <c r="BI92" s="191"/>
      <c r="BJ92" s="191"/>
      <c r="BK92" s="191"/>
      <c r="BL92" s="191"/>
      <c r="BM92" s="191"/>
      <c r="BN92" s="191"/>
      <c r="BO92" s="191"/>
      <c r="BP92" s="191"/>
      <c r="BQ92" s="191"/>
      <c r="BR92" s="191"/>
      <c r="BS92" s="191"/>
      <c r="BT92" s="191"/>
      <c r="BU92" s="191"/>
      <c r="BV92" s="191"/>
      <c r="BW92" s="191"/>
      <c r="BX92" s="191"/>
      <c r="BY92" s="191"/>
      <c r="BZ92" s="191"/>
      <c r="CA92" s="191"/>
      <c r="CB92" s="191"/>
      <c r="CC92" s="191"/>
      <c r="CD92" s="191"/>
      <c r="CE92" s="191"/>
      <c r="CF92" s="191"/>
      <c r="CG92" s="191"/>
      <c r="CH92" s="191"/>
      <c r="CI92" s="191"/>
      <c r="CJ92" s="191"/>
      <c r="CK92" s="191"/>
      <c r="CL92" s="191"/>
      <c r="CM92" s="191"/>
      <c r="CN92" s="191"/>
      <c r="CO92" s="191"/>
      <c r="CP92" s="191"/>
      <c r="CQ92" s="191"/>
      <c r="CR92" s="191"/>
      <c r="CS92" s="191"/>
      <c r="CT92" s="191"/>
      <c r="CU92" s="191"/>
      <c r="CV92" s="191"/>
      <c r="CW92" s="191"/>
      <c r="CX92" s="191"/>
      <c r="CY92" s="191"/>
      <c r="CZ92" s="191"/>
      <c r="DA92" s="191"/>
      <c r="DB92" s="191"/>
      <c r="DC92" s="191"/>
      <c r="DD92" s="191"/>
      <c r="DE92" s="191"/>
      <c r="DF92" s="191"/>
      <c r="DG92" s="191"/>
      <c r="DH92" s="191"/>
      <c r="DI92" s="191"/>
      <c r="DJ92" s="191"/>
      <c r="DK92" s="191"/>
      <c r="DL92" s="191"/>
      <c r="DM92" s="191"/>
      <c r="DN92" s="191"/>
      <c r="DO92" s="191"/>
      <c r="DP92" s="191"/>
      <c r="DQ92" s="191"/>
      <c r="DR92" s="191"/>
      <c r="DS92" s="191"/>
      <c r="DT92" s="191"/>
      <c r="DU92" s="191"/>
      <c r="DV92" s="191"/>
      <c r="DW92" s="191"/>
      <c r="DX92" s="191"/>
      <c r="DY92" s="191"/>
      <c r="DZ92" s="191"/>
      <c r="EA92" s="191"/>
      <c r="EB92" s="191"/>
      <c r="EC92" s="191"/>
      <c r="ED92" s="191"/>
      <c r="EE92" s="191"/>
      <c r="EF92" s="191"/>
      <c r="EG92" s="191"/>
      <c r="EH92" s="191"/>
      <c r="EI92" s="191"/>
      <c r="EJ92" s="191"/>
      <c r="EK92" s="191"/>
      <c r="EL92" s="191"/>
      <c r="EM92" s="191"/>
      <c r="EN92" s="191"/>
      <c r="EO92" s="191"/>
      <c r="EP92" s="191"/>
      <c r="EQ92" s="191"/>
      <c r="ER92" s="191"/>
      <c r="ES92" s="191"/>
      <c r="ET92" s="191"/>
      <c r="EU92" s="191"/>
      <c r="EV92" s="191"/>
      <c r="EW92" s="191"/>
      <c r="EX92" s="191"/>
      <c r="EY92" s="191"/>
      <c r="EZ92" s="191"/>
      <c r="FA92" s="191"/>
      <c r="FB92" s="191"/>
      <c r="FC92" s="191"/>
      <c r="FD92" s="191"/>
      <c r="FE92" s="191"/>
      <c r="FF92" s="191"/>
      <c r="FG92" s="191"/>
      <c r="FH92" s="191"/>
      <c r="FI92" s="191"/>
      <c r="FJ92" s="191"/>
      <c r="FK92" s="191"/>
      <c r="FL92" s="191"/>
      <c r="FM92" s="191"/>
      <c r="FN92" s="191"/>
      <c r="FO92" s="191"/>
      <c r="FP92" s="191"/>
      <c r="FQ92" s="191"/>
      <c r="FR92" s="191"/>
      <c r="FS92" s="191"/>
      <c r="FT92" s="122">
        <f t="shared" si="1944"/>
        <v>28.34</v>
      </c>
      <c r="FU92" s="122" t="str">
        <f t="shared" si="1940"/>
        <v/>
      </c>
      <c r="FV92" s="122" t="str">
        <f t="shared" si="1941"/>
        <v/>
      </c>
      <c r="FW92" s="122" t="str">
        <f t="shared" si="1942"/>
        <v/>
      </c>
      <c r="FX92" s="122" t="str">
        <f t="shared" si="1929"/>
        <v/>
      </c>
      <c r="FY92" s="122" t="str">
        <f t="shared" si="1930"/>
        <v/>
      </c>
      <c r="FZ92" s="122" t="str">
        <f t="shared" si="1931"/>
        <v/>
      </c>
      <c r="GA92" s="122" t="str">
        <f t="shared" si="1932"/>
        <v/>
      </c>
      <c r="GB92" s="122" t="str">
        <f t="shared" si="1933"/>
        <v/>
      </c>
      <c r="GC92" s="122" t="str">
        <f t="shared" si="1934"/>
        <v/>
      </c>
      <c r="GD92" s="122" t="str">
        <f t="shared" si="1935"/>
        <v/>
      </c>
      <c r="GE92" s="122" t="str">
        <f t="shared" si="1936"/>
        <v/>
      </c>
      <c r="GF92" s="122" t="str">
        <f t="shared" si="1937"/>
        <v/>
      </c>
      <c r="GG92" s="122" t="str">
        <f t="shared" si="1938"/>
        <v/>
      </c>
      <c r="GH92" s="122"/>
      <c r="GI92" s="124">
        <f t="shared" si="1943"/>
        <v>324578.28350000002</v>
      </c>
      <c r="GJ92" s="139"/>
      <c r="GK92" s="139"/>
      <c r="GL92" s="139"/>
      <c r="GM92" s="140"/>
      <c r="GN92" s="140"/>
      <c r="GO92" s="140"/>
      <c r="GP92" s="140"/>
      <c r="GQ92" s="140"/>
      <c r="GR92" s="140"/>
      <c r="GS92" s="140"/>
      <c r="GT92" s="140"/>
      <c r="GU92" s="140"/>
      <c r="GV92" s="140"/>
      <c r="GW92" s="140"/>
      <c r="GX92" s="145"/>
      <c r="GY92" s="145"/>
      <c r="GZ92" s="145">
        <v>1</v>
      </c>
      <c r="HA92" s="145">
        <v>1</v>
      </c>
      <c r="HB92" s="145">
        <v>1</v>
      </c>
      <c r="HC92" s="145">
        <v>1</v>
      </c>
      <c r="HD92" s="145"/>
    </row>
    <row r="93" spans="1:212" x14ac:dyDescent="0.2">
      <c r="A93" s="190" t="s">
        <v>546</v>
      </c>
      <c r="B93" s="38" t="s">
        <v>547</v>
      </c>
      <c r="C93" s="191">
        <v>1388</v>
      </c>
      <c r="D93" s="191">
        <f t="shared" si="1919"/>
        <v>277.60000000000002</v>
      </c>
      <c r="E93" s="167">
        <f t="shared" si="1864"/>
        <v>347</v>
      </c>
      <c r="F93" s="167">
        <f t="shared" si="1865"/>
        <v>520.5</v>
      </c>
      <c r="G93" s="167">
        <f t="shared" si="1866"/>
        <v>277.60000000000002</v>
      </c>
      <c r="H93" s="167">
        <f t="shared" si="1867"/>
        <v>347</v>
      </c>
      <c r="I93" s="191">
        <f t="shared" si="1920"/>
        <v>347</v>
      </c>
      <c r="J93" s="167">
        <f t="shared" si="1868"/>
        <v>347</v>
      </c>
      <c r="K93" s="167">
        <f t="shared" si="1869"/>
        <v>520.5</v>
      </c>
      <c r="L93" s="167">
        <f t="shared" si="1870"/>
        <v>277.60000000000002</v>
      </c>
      <c r="M93" s="167">
        <f t="shared" si="1871"/>
        <v>347</v>
      </c>
      <c r="N93" s="191">
        <f t="shared" si="1921"/>
        <v>624.6</v>
      </c>
      <c r="O93" s="191">
        <f>C93*0.5</f>
        <v>694</v>
      </c>
      <c r="P93" s="191">
        <f t="shared" si="1923"/>
        <v>2082</v>
      </c>
      <c r="Q93" s="191">
        <f t="shared" si="1924"/>
        <v>2776</v>
      </c>
      <c r="R93" s="191">
        <f t="shared" si="1925"/>
        <v>4164</v>
      </c>
      <c r="S93" s="191">
        <f t="shared" si="1926"/>
        <v>5552</v>
      </c>
      <c r="T93" s="191">
        <f t="shared" si="1927"/>
        <v>6940</v>
      </c>
      <c r="U93" s="191">
        <f t="shared" si="1928"/>
        <v>8328</v>
      </c>
      <c r="V93" s="191"/>
      <c r="W93" s="191"/>
      <c r="X93" s="191"/>
      <c r="Y93" s="191"/>
      <c r="Z93" s="191"/>
      <c r="AA93" s="191"/>
      <c r="AB93" s="191"/>
      <c r="AC93" s="191"/>
      <c r="AD93" s="191"/>
      <c r="AE93" s="191"/>
      <c r="AF93" s="191"/>
      <c r="AG93" s="191"/>
      <c r="AH93" s="191"/>
      <c r="AI93" s="191"/>
      <c r="AJ93" s="191"/>
      <c r="AK93" s="191"/>
      <c r="AL93" s="191"/>
      <c r="AM93" s="191"/>
      <c r="AN93" s="191"/>
      <c r="AO93" s="191"/>
      <c r="AP93" s="191"/>
      <c r="AQ93" s="191"/>
      <c r="AR93" s="191"/>
      <c r="AS93" s="191"/>
      <c r="AT93" s="191"/>
      <c r="AU93" s="191"/>
      <c r="AV93" s="191"/>
      <c r="AW93" s="191"/>
      <c r="AX93" s="191"/>
      <c r="AY93" s="191"/>
      <c r="AZ93" s="191"/>
      <c r="BA93" s="191"/>
      <c r="BB93" s="191"/>
      <c r="BC93" s="191"/>
      <c r="BD93" s="191"/>
      <c r="BE93" s="191"/>
      <c r="BF93" s="191"/>
      <c r="BG93" s="191"/>
      <c r="BH93" s="191"/>
      <c r="BI93" s="191"/>
      <c r="BJ93" s="191"/>
      <c r="BK93" s="191"/>
      <c r="BL93" s="191"/>
      <c r="BM93" s="191"/>
      <c r="BN93" s="191"/>
      <c r="BO93" s="191"/>
      <c r="BP93" s="191"/>
      <c r="BQ93" s="191"/>
      <c r="BR93" s="191"/>
      <c r="BS93" s="191"/>
      <c r="BT93" s="191"/>
      <c r="BU93" s="191"/>
      <c r="BV93" s="191"/>
      <c r="BW93" s="191"/>
      <c r="BX93" s="191"/>
      <c r="BY93" s="191"/>
      <c r="BZ93" s="191"/>
      <c r="CA93" s="191"/>
      <c r="CB93" s="191"/>
      <c r="CC93" s="191"/>
      <c r="CD93" s="191"/>
      <c r="CE93" s="191"/>
      <c r="CF93" s="191"/>
      <c r="CG93" s="191"/>
      <c r="CH93" s="191"/>
      <c r="CI93" s="191"/>
      <c r="CJ93" s="191"/>
      <c r="CK93" s="191"/>
      <c r="CL93" s="191"/>
      <c r="CM93" s="191"/>
      <c r="CN93" s="191"/>
      <c r="CO93" s="191"/>
      <c r="CP93" s="191"/>
      <c r="CQ93" s="191"/>
      <c r="CR93" s="191"/>
      <c r="CS93" s="191"/>
      <c r="CT93" s="191"/>
      <c r="CU93" s="191"/>
      <c r="CV93" s="191"/>
      <c r="CW93" s="191"/>
      <c r="CX93" s="191"/>
      <c r="CY93" s="191"/>
      <c r="CZ93" s="191"/>
      <c r="DA93" s="191"/>
      <c r="DB93" s="191"/>
      <c r="DC93" s="191"/>
      <c r="DD93" s="191"/>
      <c r="DE93" s="191"/>
      <c r="DF93" s="191"/>
      <c r="DG93" s="191"/>
      <c r="DH93" s="191"/>
      <c r="DI93" s="191"/>
      <c r="DJ93" s="191"/>
      <c r="DK93" s="191"/>
      <c r="DL93" s="191"/>
      <c r="DM93" s="191"/>
      <c r="DN93" s="191"/>
      <c r="DO93" s="191"/>
      <c r="DP93" s="191"/>
      <c r="DQ93" s="191"/>
      <c r="DR93" s="191"/>
      <c r="DS93" s="191"/>
      <c r="DT93" s="191"/>
      <c r="DU93" s="191"/>
      <c r="DV93" s="191"/>
      <c r="DW93" s="191"/>
      <c r="DX93" s="191"/>
      <c r="DY93" s="191"/>
      <c r="DZ93" s="191"/>
      <c r="EA93" s="191"/>
      <c r="EB93" s="191"/>
      <c r="EC93" s="191"/>
      <c r="ED93" s="191"/>
      <c r="EE93" s="191"/>
      <c r="EF93" s="191"/>
      <c r="EG93" s="191"/>
      <c r="EH93" s="191"/>
      <c r="EI93" s="191"/>
      <c r="EJ93" s="191"/>
      <c r="EK93" s="191"/>
      <c r="EL93" s="191"/>
      <c r="EM93" s="191"/>
      <c r="EN93" s="191"/>
      <c r="EO93" s="191"/>
      <c r="EP93" s="191"/>
      <c r="EQ93" s="191"/>
      <c r="ER93" s="191"/>
      <c r="ES93" s="191"/>
      <c r="ET93" s="191"/>
      <c r="EU93" s="191"/>
      <c r="EV93" s="191"/>
      <c r="EW93" s="191"/>
      <c r="EX93" s="191"/>
      <c r="EY93" s="191"/>
      <c r="EZ93" s="191"/>
      <c r="FA93" s="191"/>
      <c r="FB93" s="191"/>
      <c r="FC93" s="191"/>
      <c r="FD93" s="191"/>
      <c r="FE93" s="191"/>
      <c r="FF93" s="191"/>
      <c r="FG93" s="191"/>
      <c r="FH93" s="191"/>
      <c r="FI93" s="191"/>
      <c r="FJ93" s="191"/>
      <c r="FK93" s="191"/>
      <c r="FL93" s="191"/>
      <c r="FM93" s="191"/>
      <c r="FN93" s="191"/>
      <c r="FO93" s="191"/>
      <c r="FP93" s="191"/>
      <c r="FQ93" s="191"/>
      <c r="FR93" s="191"/>
      <c r="FS93" s="191"/>
      <c r="FT93" s="122">
        <f t="shared" si="1944"/>
        <v>22.2</v>
      </c>
      <c r="FU93" s="122" t="str">
        <f t="shared" si="1940"/>
        <v/>
      </c>
      <c r="FV93" s="122" t="str">
        <f t="shared" si="1941"/>
        <v/>
      </c>
      <c r="FW93" s="122" t="str">
        <f t="shared" si="1942"/>
        <v/>
      </c>
      <c r="FX93" s="122" t="str">
        <f t="shared" si="1929"/>
        <v/>
      </c>
      <c r="FY93" s="122" t="str">
        <f t="shared" si="1930"/>
        <v/>
      </c>
      <c r="FZ93" s="122" t="str">
        <f t="shared" si="1931"/>
        <v/>
      </c>
      <c r="GA93" s="122" t="str">
        <f t="shared" si="1932"/>
        <v/>
      </c>
      <c r="GB93" s="122" t="str">
        <f t="shared" si="1933"/>
        <v/>
      </c>
      <c r="GC93" s="122" t="str">
        <f t="shared" si="1934"/>
        <v/>
      </c>
      <c r="GD93" s="122" t="str">
        <f t="shared" si="1935"/>
        <v/>
      </c>
      <c r="GE93" s="122" t="str">
        <f t="shared" si="1936"/>
        <v/>
      </c>
      <c r="GF93" s="122" t="str">
        <f t="shared" si="1937"/>
        <v/>
      </c>
      <c r="GG93" s="122" t="str">
        <f t="shared" si="1938"/>
        <v/>
      </c>
      <c r="GH93" s="122"/>
      <c r="GI93" s="124">
        <f t="shared" si="1943"/>
        <v>217156.6066</v>
      </c>
      <c r="GJ93" s="139"/>
      <c r="GK93" s="139"/>
      <c r="GL93" s="139"/>
      <c r="GM93" s="140"/>
      <c r="GN93" s="140"/>
      <c r="GO93" s="140"/>
      <c r="GP93" s="140"/>
      <c r="GQ93" s="140"/>
      <c r="GR93" s="140"/>
      <c r="GS93" s="140"/>
      <c r="GT93" s="140"/>
      <c r="GU93" s="140"/>
      <c r="GV93" s="140"/>
      <c r="GW93" s="140"/>
      <c r="GX93" s="145"/>
      <c r="GY93" s="145"/>
      <c r="GZ93" s="145">
        <v>1</v>
      </c>
      <c r="HA93" s="145">
        <v>1</v>
      </c>
      <c r="HB93" s="145">
        <v>1</v>
      </c>
      <c r="HC93" s="145"/>
      <c r="HD93" s="145"/>
    </row>
    <row r="94" spans="1:212" x14ac:dyDescent="0.2">
      <c r="A94" s="190" t="s">
        <v>548</v>
      </c>
      <c r="B94" s="38" t="s">
        <v>549</v>
      </c>
      <c r="C94" s="191">
        <v>1592</v>
      </c>
      <c r="D94" s="191">
        <f t="shared" si="1919"/>
        <v>318.40000000000003</v>
      </c>
      <c r="E94" s="167">
        <f t="shared" si="1864"/>
        <v>398</v>
      </c>
      <c r="F94" s="167">
        <f t="shared" si="1865"/>
        <v>597</v>
      </c>
      <c r="G94" s="167">
        <f t="shared" si="1866"/>
        <v>318.40000000000003</v>
      </c>
      <c r="H94" s="167">
        <f t="shared" si="1867"/>
        <v>398</v>
      </c>
      <c r="I94" s="191">
        <f t="shared" si="1920"/>
        <v>398</v>
      </c>
      <c r="J94" s="167">
        <f t="shared" si="1868"/>
        <v>398</v>
      </c>
      <c r="K94" s="167">
        <f t="shared" si="1869"/>
        <v>597</v>
      </c>
      <c r="L94" s="167">
        <f t="shared" si="1870"/>
        <v>318.40000000000003</v>
      </c>
      <c r="M94" s="167">
        <f t="shared" si="1871"/>
        <v>398</v>
      </c>
      <c r="N94" s="191">
        <f t="shared" si="1921"/>
        <v>716.4</v>
      </c>
      <c r="O94" s="191">
        <f t="shared" si="1922"/>
        <v>1194</v>
      </c>
      <c r="P94" s="191">
        <f t="shared" si="1923"/>
        <v>2388</v>
      </c>
      <c r="Q94" s="191">
        <f t="shared" si="1924"/>
        <v>3184</v>
      </c>
      <c r="R94" s="191">
        <f t="shared" si="1925"/>
        <v>4776</v>
      </c>
      <c r="S94" s="191">
        <f t="shared" si="1926"/>
        <v>6368</v>
      </c>
      <c r="T94" s="191">
        <f t="shared" si="1927"/>
        <v>7960</v>
      </c>
      <c r="U94" s="191">
        <f t="shared" si="1928"/>
        <v>9552</v>
      </c>
      <c r="V94" s="191"/>
      <c r="W94" s="191"/>
      <c r="X94" s="191"/>
      <c r="Y94" s="191"/>
      <c r="Z94" s="191"/>
      <c r="AA94" s="191"/>
      <c r="AB94" s="191"/>
      <c r="AC94" s="191"/>
      <c r="AD94" s="191"/>
      <c r="AE94" s="191"/>
      <c r="AF94" s="191"/>
      <c r="AG94" s="191"/>
      <c r="AH94" s="191"/>
      <c r="AI94" s="191"/>
      <c r="AJ94" s="191"/>
      <c r="AK94" s="191"/>
      <c r="AL94" s="191"/>
      <c r="AM94" s="191"/>
      <c r="AN94" s="191"/>
      <c r="AO94" s="191"/>
      <c r="AP94" s="191"/>
      <c r="AQ94" s="191"/>
      <c r="AR94" s="191"/>
      <c r="AS94" s="191"/>
      <c r="AT94" s="191"/>
      <c r="AU94" s="191"/>
      <c r="AV94" s="191"/>
      <c r="AW94" s="191"/>
      <c r="AX94" s="191"/>
      <c r="AY94" s="191"/>
      <c r="AZ94" s="191"/>
      <c r="BA94" s="191"/>
      <c r="BB94" s="191"/>
      <c r="BC94" s="191"/>
      <c r="BD94" s="191"/>
      <c r="BE94" s="191"/>
      <c r="BF94" s="191"/>
      <c r="BG94" s="191"/>
      <c r="BH94" s="191"/>
      <c r="BI94" s="191"/>
      <c r="BJ94" s="191"/>
      <c r="BK94" s="191"/>
      <c r="BL94" s="191"/>
      <c r="BM94" s="191"/>
      <c r="BN94" s="191"/>
      <c r="BO94" s="191"/>
      <c r="BP94" s="191"/>
      <c r="BQ94" s="191"/>
      <c r="BR94" s="191"/>
      <c r="BS94" s="191"/>
      <c r="BT94" s="191"/>
      <c r="BU94" s="191"/>
      <c r="BV94" s="191"/>
      <c r="BW94" s="191"/>
      <c r="BX94" s="191"/>
      <c r="BY94" s="191"/>
      <c r="BZ94" s="191"/>
      <c r="CA94" s="191"/>
      <c r="CB94" s="191"/>
      <c r="CC94" s="191"/>
      <c r="CD94" s="191"/>
      <c r="CE94" s="191"/>
      <c r="CF94" s="191"/>
      <c r="CG94" s="191"/>
      <c r="CH94" s="191"/>
      <c r="CI94" s="191"/>
      <c r="CJ94" s="191"/>
      <c r="CK94" s="191"/>
      <c r="CL94" s="191"/>
      <c r="CM94" s="191"/>
      <c r="CN94" s="191"/>
      <c r="CO94" s="191"/>
      <c r="CP94" s="191"/>
      <c r="CQ94" s="191"/>
      <c r="CR94" s="191"/>
      <c r="CS94" s="191"/>
      <c r="CT94" s="191"/>
      <c r="CU94" s="191"/>
      <c r="CV94" s="191"/>
      <c r="CW94" s="191"/>
      <c r="CX94" s="191"/>
      <c r="CY94" s="191"/>
      <c r="CZ94" s="191"/>
      <c r="DA94" s="191"/>
      <c r="DB94" s="191"/>
      <c r="DC94" s="191"/>
      <c r="DD94" s="191"/>
      <c r="DE94" s="191"/>
      <c r="DF94" s="191"/>
      <c r="DG94" s="191"/>
      <c r="DH94" s="191"/>
      <c r="DI94" s="191"/>
      <c r="DJ94" s="191"/>
      <c r="DK94" s="191"/>
      <c r="DL94" s="191"/>
      <c r="DM94" s="191"/>
      <c r="DN94" s="191"/>
      <c r="DO94" s="191"/>
      <c r="DP94" s="191"/>
      <c r="DQ94" s="191"/>
      <c r="DR94" s="191"/>
      <c r="DS94" s="191"/>
      <c r="DT94" s="191"/>
      <c r="DU94" s="191"/>
      <c r="DV94" s="191"/>
      <c r="DW94" s="191"/>
      <c r="DX94" s="191"/>
      <c r="DY94" s="191"/>
      <c r="DZ94" s="191"/>
      <c r="EA94" s="191"/>
      <c r="EB94" s="191"/>
      <c r="EC94" s="191"/>
      <c r="ED94" s="191"/>
      <c r="EE94" s="191"/>
      <c r="EF94" s="191"/>
      <c r="EG94" s="191"/>
      <c r="EH94" s="191"/>
      <c r="EI94" s="191"/>
      <c r="EJ94" s="191"/>
      <c r="EK94" s="191"/>
      <c r="EL94" s="191"/>
      <c r="EM94" s="191"/>
      <c r="EN94" s="191"/>
      <c r="EO94" s="191"/>
      <c r="EP94" s="191"/>
      <c r="EQ94" s="191"/>
      <c r="ER94" s="191"/>
      <c r="ES94" s="191"/>
      <c r="ET94" s="191"/>
      <c r="EU94" s="191"/>
      <c r="EV94" s="191"/>
      <c r="EW94" s="191"/>
      <c r="EX94" s="191"/>
      <c r="EY94" s="191"/>
      <c r="EZ94" s="191"/>
      <c r="FA94" s="191"/>
      <c r="FB94" s="191"/>
      <c r="FC94" s="191"/>
      <c r="FD94" s="191"/>
      <c r="FE94" s="191"/>
      <c r="FF94" s="191"/>
      <c r="FG94" s="191"/>
      <c r="FH94" s="191"/>
      <c r="FI94" s="191"/>
      <c r="FJ94" s="191"/>
      <c r="FK94" s="191"/>
      <c r="FL94" s="191"/>
      <c r="FM94" s="191"/>
      <c r="FN94" s="191"/>
      <c r="FO94" s="191"/>
      <c r="FP94" s="191"/>
      <c r="FQ94" s="191"/>
      <c r="FR94" s="191"/>
      <c r="FS94" s="191"/>
      <c r="FT94" s="122">
        <f t="shared" si="1944"/>
        <v>6.26</v>
      </c>
      <c r="FU94" s="122" t="str">
        <f t="shared" si="1940"/>
        <v/>
      </c>
      <c r="FV94" s="122" t="str">
        <f t="shared" si="1941"/>
        <v/>
      </c>
      <c r="FW94" s="122" t="str">
        <f t="shared" si="1942"/>
        <v/>
      </c>
      <c r="FX94" s="122" t="str">
        <f t="shared" si="1929"/>
        <v/>
      </c>
      <c r="FY94" s="122" t="str">
        <f t="shared" si="1930"/>
        <v/>
      </c>
      <c r="FZ94" s="122" t="str">
        <f t="shared" si="1931"/>
        <v/>
      </c>
      <c r="GA94" s="122" t="str">
        <f t="shared" si="1932"/>
        <v/>
      </c>
      <c r="GB94" s="122" t="str">
        <f t="shared" si="1933"/>
        <v/>
      </c>
      <c r="GC94" s="122" t="str">
        <f t="shared" si="1934"/>
        <v/>
      </c>
      <c r="GD94" s="122" t="str">
        <f t="shared" si="1935"/>
        <v/>
      </c>
      <c r="GE94" s="122" t="str">
        <f t="shared" si="1936"/>
        <v/>
      </c>
      <c r="GF94" s="122" t="str">
        <f t="shared" si="1937"/>
        <v/>
      </c>
      <c r="GG94" s="122" t="str">
        <f t="shared" si="1938"/>
        <v/>
      </c>
      <c r="GH94" s="122"/>
      <c r="GI94" s="124">
        <f t="shared" si="1943"/>
        <v>44530.116399999999</v>
      </c>
      <c r="GJ94" s="139"/>
      <c r="GK94" s="139"/>
      <c r="GL94" s="139"/>
      <c r="GM94" s="140"/>
      <c r="GN94" s="140"/>
      <c r="GO94" s="140"/>
      <c r="GP94" s="140"/>
      <c r="GQ94" s="140"/>
      <c r="GR94" s="140"/>
      <c r="GS94" s="140"/>
      <c r="GT94" s="140"/>
      <c r="GU94" s="140"/>
      <c r="GV94" s="140"/>
      <c r="GW94" s="140"/>
      <c r="GX94" s="145"/>
      <c r="GY94" s="145"/>
      <c r="GZ94" s="145"/>
      <c r="HA94" s="145">
        <v>1</v>
      </c>
      <c r="HB94" s="145"/>
      <c r="HC94" s="145"/>
      <c r="HD94" s="145"/>
    </row>
    <row r="95" spans="1:212" x14ac:dyDescent="0.2">
      <c r="A95" s="190" t="s">
        <v>550</v>
      </c>
      <c r="B95" s="38" t="s">
        <v>551</v>
      </c>
      <c r="C95" s="191">
        <v>1639</v>
      </c>
      <c r="D95" s="191">
        <f t="shared" si="1919"/>
        <v>327.8</v>
      </c>
      <c r="E95" s="167">
        <f t="shared" si="1864"/>
        <v>409.75</v>
      </c>
      <c r="F95" s="167">
        <f t="shared" si="1865"/>
        <v>614.625</v>
      </c>
      <c r="G95" s="167">
        <f t="shared" si="1866"/>
        <v>327.8</v>
      </c>
      <c r="H95" s="167">
        <f t="shared" si="1867"/>
        <v>409.75</v>
      </c>
      <c r="I95" s="191">
        <f t="shared" si="1920"/>
        <v>409.75</v>
      </c>
      <c r="J95" s="167">
        <f t="shared" si="1868"/>
        <v>409.75</v>
      </c>
      <c r="K95" s="167">
        <f t="shared" si="1869"/>
        <v>614.625</v>
      </c>
      <c r="L95" s="167">
        <f t="shared" si="1870"/>
        <v>327.8</v>
      </c>
      <c r="M95" s="167">
        <f t="shared" si="1871"/>
        <v>409.75</v>
      </c>
      <c r="N95" s="191">
        <f t="shared" si="1921"/>
        <v>737.55000000000007</v>
      </c>
      <c r="O95" s="191">
        <f t="shared" si="1922"/>
        <v>1229.25</v>
      </c>
      <c r="P95" s="191">
        <f t="shared" si="1923"/>
        <v>2458.5</v>
      </c>
      <c r="Q95" s="191">
        <f t="shared" si="1924"/>
        <v>3278</v>
      </c>
      <c r="R95" s="191">
        <f t="shared" si="1925"/>
        <v>4917</v>
      </c>
      <c r="S95" s="191">
        <f t="shared" si="1926"/>
        <v>6556</v>
      </c>
      <c r="T95" s="191">
        <f t="shared" si="1927"/>
        <v>8195</v>
      </c>
      <c r="U95" s="191">
        <f t="shared" si="1928"/>
        <v>9834</v>
      </c>
      <c r="V95" s="191"/>
      <c r="W95" s="191"/>
      <c r="X95" s="191"/>
      <c r="Y95" s="191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191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  <c r="BI95" s="191"/>
      <c r="BJ95" s="191"/>
      <c r="BK95" s="191"/>
      <c r="BL95" s="191"/>
      <c r="BM95" s="191"/>
      <c r="BN95" s="191"/>
      <c r="BO95" s="191"/>
      <c r="BP95" s="191"/>
      <c r="BQ95" s="191"/>
      <c r="BR95" s="191"/>
      <c r="BS95" s="191"/>
      <c r="BT95" s="191"/>
      <c r="BU95" s="191"/>
      <c r="BV95" s="191"/>
      <c r="BW95" s="191"/>
      <c r="BX95" s="191"/>
      <c r="BY95" s="191"/>
      <c r="BZ95" s="191"/>
      <c r="CA95" s="191"/>
      <c r="CB95" s="191"/>
      <c r="CC95" s="191"/>
      <c r="CD95" s="191"/>
      <c r="CE95" s="191"/>
      <c r="CF95" s="191"/>
      <c r="CG95" s="191"/>
      <c r="CH95" s="191"/>
      <c r="CI95" s="191"/>
      <c r="CJ95" s="191"/>
      <c r="CK95" s="191"/>
      <c r="CL95" s="191"/>
      <c r="CM95" s="191"/>
      <c r="CN95" s="191"/>
      <c r="CO95" s="191"/>
      <c r="CP95" s="191"/>
      <c r="CQ95" s="191"/>
      <c r="CR95" s="191"/>
      <c r="CS95" s="191"/>
      <c r="CT95" s="191"/>
      <c r="CU95" s="191"/>
      <c r="CV95" s="191"/>
      <c r="CW95" s="191"/>
      <c r="CX95" s="191"/>
      <c r="CY95" s="191"/>
      <c r="CZ95" s="191"/>
      <c r="DA95" s="191"/>
      <c r="DB95" s="191"/>
      <c r="DC95" s="191"/>
      <c r="DD95" s="191"/>
      <c r="DE95" s="191"/>
      <c r="DF95" s="191"/>
      <c r="DG95" s="191"/>
      <c r="DH95" s="191"/>
      <c r="DI95" s="191"/>
      <c r="DJ95" s="191"/>
      <c r="DK95" s="191"/>
      <c r="DL95" s="191"/>
      <c r="DM95" s="191"/>
      <c r="DN95" s="191"/>
      <c r="DO95" s="191"/>
      <c r="DP95" s="191"/>
      <c r="DQ95" s="191"/>
      <c r="DR95" s="191"/>
      <c r="DS95" s="191"/>
      <c r="DT95" s="191"/>
      <c r="DU95" s="191"/>
      <c r="DV95" s="191"/>
      <c r="DW95" s="191"/>
      <c r="DX95" s="191"/>
      <c r="DY95" s="191"/>
      <c r="DZ95" s="191"/>
      <c r="EA95" s="191"/>
      <c r="EB95" s="191"/>
      <c r="EC95" s="191"/>
      <c r="ED95" s="191"/>
      <c r="EE95" s="191"/>
      <c r="EF95" s="191"/>
      <c r="EG95" s="191"/>
      <c r="EH95" s="191"/>
      <c r="EI95" s="191"/>
      <c r="EJ95" s="191"/>
      <c r="EK95" s="191"/>
      <c r="EL95" s="191"/>
      <c r="EM95" s="191"/>
      <c r="EN95" s="191"/>
      <c r="EO95" s="191"/>
      <c r="EP95" s="191"/>
      <c r="EQ95" s="191"/>
      <c r="ER95" s="191"/>
      <c r="ES95" s="191"/>
      <c r="ET95" s="191"/>
      <c r="EU95" s="191"/>
      <c r="EV95" s="191"/>
      <c r="EW95" s="191"/>
      <c r="EX95" s="191"/>
      <c r="EY95" s="191"/>
      <c r="EZ95" s="191"/>
      <c r="FA95" s="191"/>
      <c r="FB95" s="191"/>
      <c r="FC95" s="191"/>
      <c r="FD95" s="191"/>
      <c r="FE95" s="191"/>
      <c r="FF95" s="191"/>
      <c r="FG95" s="191"/>
      <c r="FH95" s="191"/>
      <c r="FI95" s="191"/>
      <c r="FJ95" s="191"/>
      <c r="FK95" s="191"/>
      <c r="FL95" s="191"/>
      <c r="FM95" s="191"/>
      <c r="FN95" s="191"/>
      <c r="FO95" s="191"/>
      <c r="FP95" s="191"/>
      <c r="FQ95" s="191"/>
      <c r="FR95" s="191"/>
      <c r="FS95" s="191"/>
      <c r="FT95" s="122">
        <f t="shared" si="1944"/>
        <v>38.35</v>
      </c>
      <c r="FU95" s="122" t="str">
        <f t="shared" si="1940"/>
        <v/>
      </c>
      <c r="FV95" s="122" t="str">
        <f t="shared" si="1941"/>
        <v/>
      </c>
      <c r="FW95" s="122" t="str">
        <f t="shared" si="1942"/>
        <v/>
      </c>
      <c r="FX95" s="122" t="str">
        <f t="shared" si="1929"/>
        <v/>
      </c>
      <c r="FY95" s="122" t="str">
        <f t="shared" si="1930"/>
        <v/>
      </c>
      <c r="FZ95" s="122" t="str">
        <f t="shared" si="1931"/>
        <v/>
      </c>
      <c r="GA95" s="122" t="str">
        <f t="shared" si="1932"/>
        <v/>
      </c>
      <c r="GB95" s="122" t="str">
        <f t="shared" si="1933"/>
        <v/>
      </c>
      <c r="GC95" s="122" t="str">
        <f t="shared" si="1934"/>
        <v/>
      </c>
      <c r="GD95" s="122" t="str">
        <f t="shared" si="1935"/>
        <v/>
      </c>
      <c r="GE95" s="122" t="str">
        <f t="shared" si="1936"/>
        <v/>
      </c>
      <c r="GF95" s="122" t="str">
        <f t="shared" si="1937"/>
        <v/>
      </c>
      <c r="GG95" s="122" t="str">
        <f t="shared" si="1938"/>
        <v/>
      </c>
      <c r="GH95" s="122"/>
      <c r="GI95" s="124">
        <f t="shared" si="1943"/>
        <v>347566.23320000002</v>
      </c>
      <c r="GJ95" s="139"/>
      <c r="GK95" s="139"/>
      <c r="GL95" s="139"/>
      <c r="GM95" s="140"/>
      <c r="GN95" s="140"/>
      <c r="GO95" s="140"/>
      <c r="GP95" s="140"/>
      <c r="GQ95" s="140"/>
      <c r="GR95" s="140"/>
      <c r="GS95" s="140"/>
      <c r="GT95" s="140"/>
      <c r="GU95" s="140"/>
      <c r="GV95" s="140"/>
      <c r="GW95" s="140"/>
      <c r="GX95" s="145"/>
      <c r="GY95" s="145"/>
      <c r="GZ95" s="145"/>
      <c r="HA95" s="145"/>
      <c r="HB95" s="145"/>
      <c r="HC95" s="145"/>
      <c r="HD95" s="145">
        <v>1</v>
      </c>
    </row>
    <row r="96" spans="1:212" x14ac:dyDescent="0.2">
      <c r="A96" s="190" t="s">
        <v>552</v>
      </c>
      <c r="B96" s="38" t="s">
        <v>553</v>
      </c>
      <c r="C96" s="191">
        <v>2466</v>
      </c>
      <c r="D96" s="191">
        <f t="shared" si="1919"/>
        <v>493.20000000000005</v>
      </c>
      <c r="E96" s="167">
        <f t="shared" si="1864"/>
        <v>616.5</v>
      </c>
      <c r="F96" s="167">
        <f t="shared" si="1865"/>
        <v>924.75</v>
      </c>
      <c r="G96" s="167">
        <f t="shared" si="1866"/>
        <v>493.20000000000005</v>
      </c>
      <c r="H96" s="167">
        <f t="shared" si="1867"/>
        <v>616.5</v>
      </c>
      <c r="I96" s="191">
        <f t="shared" si="1920"/>
        <v>616.5</v>
      </c>
      <c r="J96" s="167">
        <f t="shared" si="1868"/>
        <v>616.5</v>
      </c>
      <c r="K96" s="167">
        <f t="shared" si="1869"/>
        <v>924.75</v>
      </c>
      <c r="L96" s="167">
        <f t="shared" si="1870"/>
        <v>493.20000000000005</v>
      </c>
      <c r="M96" s="167">
        <f t="shared" si="1871"/>
        <v>616.5</v>
      </c>
      <c r="N96" s="191">
        <f t="shared" si="1921"/>
        <v>1109.7</v>
      </c>
      <c r="O96" s="191">
        <f t="shared" si="1922"/>
        <v>1849.5</v>
      </c>
      <c r="P96" s="191">
        <f t="shared" si="1923"/>
        <v>3699</v>
      </c>
      <c r="Q96" s="191">
        <f t="shared" si="1924"/>
        <v>4932</v>
      </c>
      <c r="R96" s="191">
        <f t="shared" si="1925"/>
        <v>7398</v>
      </c>
      <c r="S96" s="191">
        <f t="shared" si="1926"/>
        <v>9864</v>
      </c>
      <c r="T96" s="191">
        <f t="shared" si="1927"/>
        <v>12330</v>
      </c>
      <c r="U96" s="191">
        <f t="shared" si="1928"/>
        <v>14796</v>
      </c>
      <c r="V96" s="191"/>
      <c r="W96" s="191"/>
      <c r="X96" s="191"/>
      <c r="Y96" s="191"/>
      <c r="Z96" s="191"/>
      <c r="AA96" s="191"/>
      <c r="AB96" s="191"/>
      <c r="AC96" s="191"/>
      <c r="AD96" s="191"/>
      <c r="AE96" s="191"/>
      <c r="AF96" s="191"/>
      <c r="AG96" s="191"/>
      <c r="AH96" s="191"/>
      <c r="AI96" s="191"/>
      <c r="AJ96" s="191"/>
      <c r="AK96" s="191"/>
      <c r="AL96" s="191"/>
      <c r="AM96" s="191"/>
      <c r="AN96" s="191"/>
      <c r="AO96" s="191"/>
      <c r="AP96" s="191"/>
      <c r="AQ96" s="191"/>
      <c r="AR96" s="191"/>
      <c r="AS96" s="191"/>
      <c r="AT96" s="191"/>
      <c r="AU96" s="191"/>
      <c r="AV96" s="191"/>
      <c r="AW96" s="191"/>
      <c r="AX96" s="191"/>
      <c r="AY96" s="191"/>
      <c r="AZ96" s="191"/>
      <c r="BA96" s="191"/>
      <c r="BB96" s="191"/>
      <c r="BC96" s="191"/>
      <c r="BD96" s="191"/>
      <c r="BE96" s="191"/>
      <c r="BF96" s="191"/>
      <c r="BG96" s="191"/>
      <c r="BH96" s="191"/>
      <c r="BI96" s="191"/>
      <c r="BJ96" s="191"/>
      <c r="BK96" s="191"/>
      <c r="BL96" s="191"/>
      <c r="BM96" s="191"/>
      <c r="BN96" s="191"/>
      <c r="BO96" s="191"/>
      <c r="BP96" s="191"/>
      <c r="BQ96" s="191"/>
      <c r="BR96" s="191"/>
      <c r="BS96" s="191"/>
      <c r="BT96" s="191"/>
      <c r="BU96" s="191"/>
      <c r="BV96" s="191"/>
      <c r="BW96" s="191"/>
      <c r="BX96" s="191"/>
      <c r="BY96" s="191"/>
      <c r="BZ96" s="191"/>
      <c r="CA96" s="191"/>
      <c r="CB96" s="191"/>
      <c r="CC96" s="191"/>
      <c r="CD96" s="191"/>
      <c r="CE96" s="191"/>
      <c r="CF96" s="191"/>
      <c r="CG96" s="191"/>
      <c r="CH96" s="191"/>
      <c r="CI96" s="191"/>
      <c r="CJ96" s="191"/>
      <c r="CK96" s="191"/>
      <c r="CL96" s="191"/>
      <c r="CM96" s="191"/>
      <c r="CN96" s="191"/>
      <c r="CO96" s="191"/>
      <c r="CP96" s="191"/>
      <c r="CQ96" s="191"/>
      <c r="CR96" s="191"/>
      <c r="CS96" s="191"/>
      <c r="CT96" s="191"/>
      <c r="CU96" s="191"/>
      <c r="CV96" s="191"/>
      <c r="CW96" s="191"/>
      <c r="CX96" s="191"/>
      <c r="CY96" s="191"/>
      <c r="CZ96" s="191"/>
      <c r="DA96" s="191"/>
      <c r="DB96" s="191"/>
      <c r="DC96" s="191"/>
      <c r="DD96" s="191"/>
      <c r="DE96" s="191"/>
      <c r="DF96" s="191"/>
      <c r="DG96" s="191"/>
      <c r="DH96" s="191"/>
      <c r="DI96" s="191"/>
      <c r="DJ96" s="191"/>
      <c r="DK96" s="191"/>
      <c r="DL96" s="191"/>
      <c r="DM96" s="191"/>
      <c r="DN96" s="191"/>
      <c r="DO96" s="191"/>
      <c r="DP96" s="191"/>
      <c r="DQ96" s="191"/>
      <c r="DR96" s="191"/>
      <c r="DS96" s="191"/>
      <c r="DT96" s="191"/>
      <c r="DU96" s="191"/>
      <c r="DV96" s="191"/>
      <c r="DW96" s="191"/>
      <c r="DX96" s="191"/>
      <c r="DY96" s="191"/>
      <c r="DZ96" s="191"/>
      <c r="EA96" s="191"/>
      <c r="EB96" s="191"/>
      <c r="EC96" s="191"/>
      <c r="ED96" s="191"/>
      <c r="EE96" s="191"/>
      <c r="EF96" s="191"/>
      <c r="EG96" s="191"/>
      <c r="EH96" s="191"/>
      <c r="EI96" s="191"/>
      <c r="EJ96" s="191"/>
      <c r="EK96" s="191"/>
      <c r="EL96" s="191"/>
      <c r="EM96" s="191"/>
      <c r="EN96" s="191"/>
      <c r="EO96" s="191"/>
      <c r="EP96" s="191"/>
      <c r="EQ96" s="191"/>
      <c r="ER96" s="191"/>
      <c r="ES96" s="191"/>
      <c r="ET96" s="191"/>
      <c r="EU96" s="191"/>
      <c r="EV96" s="191"/>
      <c r="EW96" s="191"/>
      <c r="EX96" s="191"/>
      <c r="EY96" s="191"/>
      <c r="EZ96" s="191"/>
      <c r="FA96" s="191"/>
      <c r="FB96" s="191"/>
      <c r="FC96" s="191"/>
      <c r="FD96" s="191"/>
      <c r="FE96" s="191"/>
      <c r="FF96" s="191"/>
      <c r="FG96" s="191"/>
      <c r="FH96" s="191"/>
      <c r="FI96" s="191"/>
      <c r="FJ96" s="191"/>
      <c r="FK96" s="191"/>
      <c r="FL96" s="191"/>
      <c r="FM96" s="191"/>
      <c r="FN96" s="191"/>
      <c r="FO96" s="191"/>
      <c r="FP96" s="191"/>
      <c r="FQ96" s="191"/>
      <c r="FR96" s="191"/>
      <c r="FS96" s="191"/>
      <c r="FT96" s="122">
        <f t="shared" si="1944"/>
        <v>41.85</v>
      </c>
      <c r="FU96" s="122" t="str">
        <f t="shared" si="1940"/>
        <v/>
      </c>
      <c r="FV96" s="122" t="str">
        <f t="shared" si="1941"/>
        <v/>
      </c>
      <c r="FW96" s="122" t="str">
        <f t="shared" si="1942"/>
        <v/>
      </c>
      <c r="FX96" s="122" t="str">
        <f t="shared" si="1929"/>
        <v/>
      </c>
      <c r="FY96" s="122" t="str">
        <f t="shared" si="1930"/>
        <v/>
      </c>
      <c r="FZ96" s="122" t="str">
        <f t="shared" si="1931"/>
        <v/>
      </c>
      <c r="GA96" s="122" t="str">
        <f t="shared" si="1932"/>
        <v/>
      </c>
      <c r="GB96" s="122" t="str">
        <f t="shared" si="1933"/>
        <v/>
      </c>
      <c r="GC96" s="122" t="str">
        <f t="shared" si="1934"/>
        <v/>
      </c>
      <c r="GD96" s="122" t="str">
        <f t="shared" si="1935"/>
        <v/>
      </c>
      <c r="GE96" s="122" t="str">
        <f t="shared" si="1936"/>
        <v/>
      </c>
      <c r="GF96" s="122" t="str">
        <f t="shared" si="1937"/>
        <v/>
      </c>
      <c r="GG96" s="122" t="str">
        <f t="shared" si="1938"/>
        <v/>
      </c>
      <c r="GH96" s="122"/>
      <c r="GI96" s="124">
        <f t="shared" si="1943"/>
        <v>336867.43900000001</v>
      </c>
      <c r="GJ96" s="139"/>
      <c r="GK96" s="139"/>
      <c r="GL96" s="139"/>
      <c r="GM96" s="140"/>
      <c r="GN96" s="140"/>
      <c r="GO96" s="140"/>
      <c r="GP96" s="140"/>
      <c r="GQ96" s="140"/>
      <c r="GR96" s="140"/>
      <c r="GS96" s="140"/>
      <c r="GT96" s="140"/>
      <c r="GU96" s="140"/>
      <c r="GV96" s="140"/>
      <c r="GW96" s="140"/>
      <c r="GX96" s="145"/>
      <c r="GY96" s="145"/>
      <c r="GZ96" s="145"/>
      <c r="HA96" s="145"/>
      <c r="HB96" s="145"/>
      <c r="HC96" s="145"/>
      <c r="HD96" s="145">
        <v>1</v>
      </c>
    </row>
    <row r="97" spans="1:212" x14ac:dyDescent="0.2">
      <c r="A97" s="190" t="s">
        <v>554</v>
      </c>
      <c r="B97" s="38" t="s">
        <v>555</v>
      </c>
      <c r="C97" s="191">
        <v>2304</v>
      </c>
      <c r="D97" s="191">
        <f t="shared" si="1919"/>
        <v>460.8</v>
      </c>
      <c r="E97" s="167">
        <f t="shared" si="1864"/>
        <v>576</v>
      </c>
      <c r="F97" s="167">
        <f t="shared" si="1865"/>
        <v>864</v>
      </c>
      <c r="G97" s="167">
        <f t="shared" si="1866"/>
        <v>460.8</v>
      </c>
      <c r="H97" s="167">
        <f t="shared" si="1867"/>
        <v>576</v>
      </c>
      <c r="I97" s="191">
        <f t="shared" si="1920"/>
        <v>576</v>
      </c>
      <c r="J97" s="167">
        <f t="shared" si="1868"/>
        <v>576</v>
      </c>
      <c r="K97" s="167">
        <f t="shared" si="1869"/>
        <v>864</v>
      </c>
      <c r="L97" s="167">
        <f t="shared" si="1870"/>
        <v>460.8</v>
      </c>
      <c r="M97" s="167">
        <f t="shared" si="1871"/>
        <v>576</v>
      </c>
      <c r="N97" s="191">
        <f t="shared" si="1921"/>
        <v>1036.8</v>
      </c>
      <c r="O97" s="191">
        <f t="shared" si="1922"/>
        <v>1728</v>
      </c>
      <c r="P97" s="191">
        <f t="shared" si="1923"/>
        <v>3456</v>
      </c>
      <c r="Q97" s="191">
        <f t="shared" si="1924"/>
        <v>4608</v>
      </c>
      <c r="R97" s="191">
        <f t="shared" si="1925"/>
        <v>6912</v>
      </c>
      <c r="S97" s="191">
        <f t="shared" si="1926"/>
        <v>9216</v>
      </c>
      <c r="T97" s="191">
        <f t="shared" si="1927"/>
        <v>11520</v>
      </c>
      <c r="U97" s="191">
        <f t="shared" si="1928"/>
        <v>13824</v>
      </c>
      <c r="V97" s="191"/>
      <c r="W97" s="191"/>
      <c r="X97" s="191"/>
      <c r="Y97" s="191"/>
      <c r="Z97" s="191"/>
      <c r="AA97" s="191"/>
      <c r="AB97" s="191"/>
      <c r="AC97" s="191"/>
      <c r="AD97" s="191"/>
      <c r="AE97" s="191"/>
      <c r="AF97" s="191"/>
      <c r="AG97" s="191"/>
      <c r="AH97" s="191"/>
      <c r="AI97" s="191"/>
      <c r="AJ97" s="191"/>
      <c r="AK97" s="191"/>
      <c r="AL97" s="191"/>
      <c r="AM97" s="191"/>
      <c r="AN97" s="191"/>
      <c r="AO97" s="191"/>
      <c r="AP97" s="191"/>
      <c r="AQ97" s="191"/>
      <c r="AR97" s="191"/>
      <c r="AS97" s="191"/>
      <c r="AT97" s="191"/>
      <c r="AU97" s="191"/>
      <c r="AV97" s="191"/>
      <c r="AW97" s="191"/>
      <c r="AX97" s="191"/>
      <c r="AY97" s="191"/>
      <c r="AZ97" s="191"/>
      <c r="BA97" s="191"/>
      <c r="BB97" s="191"/>
      <c r="BC97" s="191"/>
      <c r="BD97" s="191"/>
      <c r="BE97" s="191"/>
      <c r="BF97" s="191"/>
      <c r="BG97" s="191"/>
      <c r="BH97" s="191"/>
      <c r="BI97" s="191"/>
      <c r="BJ97" s="191"/>
      <c r="BK97" s="191"/>
      <c r="BL97" s="191"/>
      <c r="BM97" s="191"/>
      <c r="BN97" s="191"/>
      <c r="BO97" s="191"/>
      <c r="BP97" s="191"/>
      <c r="BQ97" s="191"/>
      <c r="BR97" s="191"/>
      <c r="BS97" s="191"/>
      <c r="BT97" s="191"/>
      <c r="BU97" s="191"/>
      <c r="BV97" s="191"/>
      <c r="BW97" s="191"/>
      <c r="BX97" s="191"/>
      <c r="BY97" s="191"/>
      <c r="BZ97" s="191"/>
      <c r="CA97" s="191"/>
      <c r="CB97" s="191"/>
      <c r="CC97" s="191"/>
      <c r="CD97" s="191"/>
      <c r="CE97" s="191"/>
      <c r="CF97" s="191"/>
      <c r="CG97" s="191"/>
      <c r="CH97" s="191"/>
      <c r="CI97" s="191"/>
      <c r="CJ97" s="191"/>
      <c r="CK97" s="191"/>
      <c r="CL97" s="191"/>
      <c r="CM97" s="191"/>
      <c r="CN97" s="191"/>
      <c r="CO97" s="191"/>
      <c r="CP97" s="191"/>
      <c r="CQ97" s="191"/>
      <c r="CR97" s="191"/>
      <c r="CS97" s="191"/>
      <c r="CT97" s="191"/>
      <c r="CU97" s="191"/>
      <c r="CV97" s="191"/>
      <c r="CW97" s="191"/>
      <c r="CX97" s="191"/>
      <c r="CY97" s="191"/>
      <c r="CZ97" s="191"/>
      <c r="DA97" s="191"/>
      <c r="DB97" s="191"/>
      <c r="DC97" s="191"/>
      <c r="DD97" s="191"/>
      <c r="DE97" s="191"/>
      <c r="DF97" s="191"/>
      <c r="DG97" s="191"/>
      <c r="DH97" s="191"/>
      <c r="DI97" s="191"/>
      <c r="DJ97" s="191"/>
      <c r="DK97" s="191"/>
      <c r="DL97" s="191"/>
      <c r="DM97" s="191"/>
      <c r="DN97" s="191"/>
      <c r="DO97" s="191"/>
      <c r="DP97" s="191"/>
      <c r="DQ97" s="191"/>
      <c r="DR97" s="191"/>
      <c r="DS97" s="191"/>
      <c r="DT97" s="191"/>
      <c r="DU97" s="191"/>
      <c r="DV97" s="191"/>
      <c r="DW97" s="191"/>
      <c r="DX97" s="191"/>
      <c r="DY97" s="191"/>
      <c r="DZ97" s="191"/>
      <c r="EA97" s="191"/>
      <c r="EB97" s="191"/>
      <c r="EC97" s="191"/>
      <c r="ED97" s="191"/>
      <c r="EE97" s="191"/>
      <c r="EF97" s="191"/>
      <c r="EG97" s="191"/>
      <c r="EH97" s="191"/>
      <c r="EI97" s="191"/>
      <c r="EJ97" s="191"/>
      <c r="EK97" s="191"/>
      <c r="EL97" s="191"/>
      <c r="EM97" s="191"/>
      <c r="EN97" s="191"/>
      <c r="EO97" s="191"/>
      <c r="EP97" s="191"/>
      <c r="EQ97" s="191"/>
      <c r="ER97" s="191"/>
      <c r="ES97" s="191"/>
      <c r="ET97" s="191"/>
      <c r="EU97" s="191"/>
      <c r="EV97" s="191"/>
      <c r="EW97" s="191"/>
      <c r="EX97" s="191"/>
      <c r="EY97" s="191"/>
      <c r="EZ97" s="191"/>
      <c r="FA97" s="191"/>
      <c r="FB97" s="191"/>
      <c r="FC97" s="191"/>
      <c r="FD97" s="191"/>
      <c r="FE97" s="191"/>
      <c r="FF97" s="191"/>
      <c r="FG97" s="191"/>
      <c r="FH97" s="191"/>
      <c r="FI97" s="191"/>
      <c r="FJ97" s="191"/>
      <c r="FK97" s="191"/>
      <c r="FL97" s="191"/>
      <c r="FM97" s="191"/>
      <c r="FN97" s="191"/>
      <c r="FO97" s="191"/>
      <c r="FP97" s="191"/>
      <c r="FQ97" s="191"/>
      <c r="FR97" s="191"/>
      <c r="FS97" s="191"/>
      <c r="FT97" s="122">
        <f t="shared" si="1944"/>
        <v>44.02</v>
      </c>
      <c r="FU97" s="122" t="str">
        <f t="shared" si="1940"/>
        <v/>
      </c>
      <c r="FV97" s="122" t="str">
        <f t="shared" si="1941"/>
        <v/>
      </c>
      <c r="FW97" s="122" t="str">
        <f t="shared" si="1942"/>
        <v/>
      </c>
      <c r="FX97" s="122" t="str">
        <f t="shared" si="1929"/>
        <v/>
      </c>
      <c r="FY97" s="122" t="str">
        <f t="shared" si="1930"/>
        <v/>
      </c>
      <c r="FZ97" s="122" t="str">
        <f t="shared" si="1931"/>
        <v/>
      </c>
      <c r="GA97" s="122" t="str">
        <f t="shared" si="1932"/>
        <v/>
      </c>
      <c r="GB97" s="122" t="str">
        <f t="shared" si="1933"/>
        <v/>
      </c>
      <c r="GC97" s="122" t="str">
        <f t="shared" si="1934"/>
        <v/>
      </c>
      <c r="GD97" s="122" t="str">
        <f t="shared" si="1935"/>
        <v/>
      </c>
      <c r="GE97" s="122" t="str">
        <f t="shared" si="1936"/>
        <v/>
      </c>
      <c r="GF97" s="122" t="str">
        <f t="shared" si="1937"/>
        <v/>
      </c>
      <c r="GG97" s="122" t="str">
        <f t="shared" si="1938"/>
        <v/>
      </c>
      <c r="GH97" s="122"/>
      <c r="GI97" s="124">
        <f t="shared" si="1943"/>
        <v>390795.14489999996</v>
      </c>
      <c r="GJ97" s="139"/>
      <c r="GK97" s="139"/>
      <c r="GL97" s="139"/>
      <c r="GM97" s="140"/>
      <c r="GN97" s="140"/>
      <c r="GO97" s="140"/>
      <c r="GP97" s="140"/>
      <c r="GQ97" s="140"/>
      <c r="GR97" s="140"/>
      <c r="GS97" s="140"/>
      <c r="GT97" s="140"/>
      <c r="GU97" s="140"/>
      <c r="GV97" s="140"/>
      <c r="GW97" s="140"/>
      <c r="GX97" s="145"/>
      <c r="GY97" s="145"/>
      <c r="GZ97" s="145"/>
      <c r="HA97" s="145"/>
      <c r="HB97" s="145"/>
      <c r="HC97" s="145"/>
      <c r="HD97" s="145">
        <v>1</v>
      </c>
    </row>
    <row r="98" spans="1:212" x14ac:dyDescent="0.2">
      <c r="A98" s="190" t="s">
        <v>556</v>
      </c>
      <c r="B98" s="38" t="s">
        <v>557</v>
      </c>
      <c r="C98" s="191">
        <v>4130</v>
      </c>
      <c r="D98" s="191">
        <f t="shared" si="1919"/>
        <v>826</v>
      </c>
      <c r="E98" s="167">
        <f t="shared" si="1864"/>
        <v>1032.5</v>
      </c>
      <c r="F98" s="167">
        <f t="shared" si="1865"/>
        <v>1548.75</v>
      </c>
      <c r="G98" s="167">
        <f t="shared" si="1866"/>
        <v>826</v>
      </c>
      <c r="H98" s="167">
        <f t="shared" si="1867"/>
        <v>1032.5</v>
      </c>
      <c r="I98" s="191">
        <f t="shared" si="1920"/>
        <v>1032.5</v>
      </c>
      <c r="J98" s="167">
        <f t="shared" si="1868"/>
        <v>1032.5</v>
      </c>
      <c r="K98" s="167">
        <f t="shared" si="1869"/>
        <v>1548.75</v>
      </c>
      <c r="L98" s="167">
        <f t="shared" si="1870"/>
        <v>826</v>
      </c>
      <c r="M98" s="167">
        <f t="shared" si="1871"/>
        <v>1032.5</v>
      </c>
      <c r="N98" s="191">
        <f t="shared" si="1921"/>
        <v>1858.5</v>
      </c>
      <c r="O98" s="191">
        <f t="shared" si="1922"/>
        <v>3097.5</v>
      </c>
      <c r="P98" s="191">
        <f t="shared" si="1923"/>
        <v>6195</v>
      </c>
      <c r="Q98" s="191">
        <f t="shared" si="1924"/>
        <v>8260</v>
      </c>
      <c r="R98" s="191">
        <f t="shared" si="1925"/>
        <v>12390</v>
      </c>
      <c r="S98" s="191">
        <f t="shared" si="1926"/>
        <v>16520</v>
      </c>
      <c r="T98" s="191">
        <f t="shared" si="1927"/>
        <v>20650</v>
      </c>
      <c r="U98" s="191">
        <f t="shared" si="1928"/>
        <v>24780</v>
      </c>
      <c r="V98" s="191"/>
      <c r="W98" s="191"/>
      <c r="X98" s="191"/>
      <c r="Y98" s="191"/>
      <c r="Z98" s="191"/>
      <c r="AA98" s="191"/>
      <c r="AB98" s="191"/>
      <c r="AC98" s="191"/>
      <c r="AD98" s="191"/>
      <c r="AE98" s="191"/>
      <c r="AF98" s="191"/>
      <c r="AG98" s="191"/>
      <c r="AH98" s="191"/>
      <c r="AI98" s="191"/>
      <c r="AJ98" s="191"/>
      <c r="AK98" s="191"/>
      <c r="AL98" s="191"/>
      <c r="AM98" s="191"/>
      <c r="AN98" s="191"/>
      <c r="AO98" s="191"/>
      <c r="AP98" s="191"/>
      <c r="AQ98" s="191"/>
      <c r="AR98" s="191"/>
      <c r="AS98" s="191"/>
      <c r="AT98" s="191"/>
      <c r="AU98" s="191"/>
      <c r="AV98" s="191"/>
      <c r="AW98" s="191"/>
      <c r="AX98" s="191"/>
      <c r="AY98" s="191"/>
      <c r="AZ98" s="191"/>
      <c r="BA98" s="191"/>
      <c r="BB98" s="191"/>
      <c r="BC98" s="191"/>
      <c r="BD98" s="191"/>
      <c r="BE98" s="191"/>
      <c r="BF98" s="191"/>
      <c r="BG98" s="191"/>
      <c r="BH98" s="191"/>
      <c r="BI98" s="191"/>
      <c r="BJ98" s="191"/>
      <c r="BK98" s="191"/>
      <c r="BL98" s="191"/>
      <c r="BM98" s="191"/>
      <c r="BN98" s="191"/>
      <c r="BO98" s="191"/>
      <c r="BP98" s="191"/>
      <c r="BQ98" s="191"/>
      <c r="BR98" s="191"/>
      <c r="BS98" s="191"/>
      <c r="BT98" s="191"/>
      <c r="BU98" s="191"/>
      <c r="BV98" s="191"/>
      <c r="BW98" s="191"/>
      <c r="BX98" s="191"/>
      <c r="BY98" s="191"/>
      <c r="BZ98" s="191"/>
      <c r="CA98" s="191"/>
      <c r="CB98" s="191"/>
      <c r="CC98" s="191"/>
      <c r="CD98" s="191"/>
      <c r="CE98" s="191"/>
      <c r="CF98" s="191"/>
      <c r="CG98" s="191"/>
      <c r="CH98" s="191"/>
      <c r="CI98" s="191"/>
      <c r="CJ98" s="191"/>
      <c r="CK98" s="191"/>
      <c r="CL98" s="191"/>
      <c r="CM98" s="191"/>
      <c r="CN98" s="191"/>
      <c r="CO98" s="191"/>
      <c r="CP98" s="191"/>
      <c r="CQ98" s="191"/>
      <c r="CR98" s="191"/>
      <c r="CS98" s="191"/>
      <c r="CT98" s="191"/>
      <c r="CU98" s="191"/>
      <c r="CV98" s="191"/>
      <c r="CW98" s="191"/>
      <c r="CX98" s="191"/>
      <c r="CY98" s="191"/>
      <c r="CZ98" s="191"/>
      <c r="DA98" s="191"/>
      <c r="DB98" s="191"/>
      <c r="DC98" s="191"/>
      <c r="DD98" s="191"/>
      <c r="DE98" s="191"/>
      <c r="DF98" s="191"/>
      <c r="DG98" s="191"/>
      <c r="DH98" s="191"/>
      <c r="DI98" s="191"/>
      <c r="DJ98" s="191"/>
      <c r="DK98" s="191"/>
      <c r="DL98" s="191"/>
      <c r="DM98" s="191"/>
      <c r="DN98" s="191"/>
      <c r="DO98" s="191"/>
      <c r="DP98" s="191"/>
      <c r="DQ98" s="191"/>
      <c r="DR98" s="191"/>
      <c r="DS98" s="191"/>
      <c r="DT98" s="191"/>
      <c r="DU98" s="191"/>
      <c r="DV98" s="191"/>
      <c r="DW98" s="191"/>
      <c r="DX98" s="191"/>
      <c r="DY98" s="191"/>
      <c r="DZ98" s="191"/>
      <c r="EA98" s="191"/>
      <c r="EB98" s="191"/>
      <c r="EC98" s="191"/>
      <c r="ED98" s="191"/>
      <c r="EE98" s="191"/>
      <c r="EF98" s="191"/>
      <c r="EG98" s="191"/>
      <c r="EH98" s="191"/>
      <c r="EI98" s="191"/>
      <c r="EJ98" s="191"/>
      <c r="EK98" s="191"/>
      <c r="EL98" s="191"/>
      <c r="EM98" s="191"/>
      <c r="EN98" s="191"/>
      <c r="EO98" s="191"/>
      <c r="EP98" s="191"/>
      <c r="EQ98" s="191"/>
      <c r="ER98" s="191"/>
      <c r="ES98" s="191"/>
      <c r="ET98" s="191"/>
      <c r="EU98" s="191"/>
      <c r="EV98" s="191"/>
      <c r="EW98" s="191"/>
      <c r="EX98" s="191"/>
      <c r="EY98" s="191"/>
      <c r="EZ98" s="191"/>
      <c r="FA98" s="191"/>
      <c r="FB98" s="191"/>
      <c r="FC98" s="191"/>
      <c r="FD98" s="191"/>
      <c r="FE98" s="191"/>
      <c r="FF98" s="191"/>
      <c r="FG98" s="191"/>
      <c r="FH98" s="191"/>
      <c r="FI98" s="191"/>
      <c r="FJ98" s="191"/>
      <c r="FK98" s="191"/>
      <c r="FL98" s="191"/>
      <c r="FM98" s="191"/>
      <c r="FN98" s="191"/>
      <c r="FO98" s="191"/>
      <c r="FP98" s="191"/>
      <c r="FQ98" s="191"/>
      <c r="FR98" s="191"/>
      <c r="FS98" s="191"/>
      <c r="FT98" s="122">
        <f t="shared" si="1944"/>
        <v>46.49</v>
      </c>
      <c r="FU98" s="122" t="str">
        <f t="shared" si="1940"/>
        <v/>
      </c>
      <c r="FV98" s="122" t="str">
        <f t="shared" si="1941"/>
        <v/>
      </c>
      <c r="FW98" s="122" t="str">
        <f t="shared" si="1942"/>
        <v/>
      </c>
      <c r="FX98" s="122" t="str">
        <f t="shared" si="1929"/>
        <v/>
      </c>
      <c r="FY98" s="122" t="str">
        <f t="shared" si="1930"/>
        <v/>
      </c>
      <c r="FZ98" s="122" t="str">
        <f t="shared" si="1931"/>
        <v/>
      </c>
      <c r="GA98" s="122" t="str">
        <f t="shared" si="1932"/>
        <v/>
      </c>
      <c r="GB98" s="122" t="str">
        <f t="shared" si="1933"/>
        <v/>
      </c>
      <c r="GC98" s="122" t="str">
        <f t="shared" si="1934"/>
        <v/>
      </c>
      <c r="GD98" s="122" t="str">
        <f t="shared" si="1935"/>
        <v/>
      </c>
      <c r="GE98" s="122" t="str">
        <f t="shared" si="1936"/>
        <v/>
      </c>
      <c r="GF98" s="122" t="str">
        <f t="shared" si="1937"/>
        <v/>
      </c>
      <c r="GG98" s="122" t="str">
        <f t="shared" si="1938"/>
        <v/>
      </c>
      <c r="GH98" s="122"/>
      <c r="GI98" s="124">
        <f t="shared" si="1943"/>
        <v>426650.56330000004</v>
      </c>
      <c r="GJ98" s="139"/>
      <c r="GK98" s="139"/>
      <c r="GL98" s="139"/>
      <c r="GM98" s="140"/>
      <c r="GN98" s="140"/>
      <c r="GO98" s="140"/>
      <c r="GP98" s="140"/>
      <c r="GQ98" s="140"/>
      <c r="GR98" s="140"/>
      <c r="GS98" s="140"/>
      <c r="GT98" s="140"/>
      <c r="GU98" s="140"/>
      <c r="GV98" s="140"/>
      <c r="GW98" s="140"/>
      <c r="GX98" s="145"/>
      <c r="GY98" s="145"/>
      <c r="GZ98" s="145"/>
      <c r="HA98" s="145"/>
      <c r="HB98" s="145"/>
      <c r="HC98" s="145"/>
      <c r="HD98" s="145">
        <v>1</v>
      </c>
    </row>
    <row r="99" spans="1:212" x14ac:dyDescent="0.2">
      <c r="A99" s="190" t="s">
        <v>566</v>
      </c>
      <c r="B99" s="38" t="s">
        <v>567</v>
      </c>
      <c r="C99" s="191">
        <v>1606</v>
      </c>
      <c r="D99" s="191">
        <f t="shared" si="1919"/>
        <v>321.20000000000005</v>
      </c>
      <c r="E99" s="167">
        <f t="shared" si="1864"/>
        <v>401.5</v>
      </c>
      <c r="F99" s="167">
        <f t="shared" si="1865"/>
        <v>602.25</v>
      </c>
      <c r="G99" s="167">
        <f t="shared" si="1866"/>
        <v>321.20000000000005</v>
      </c>
      <c r="H99" s="167">
        <f t="shared" si="1867"/>
        <v>401.5</v>
      </c>
      <c r="I99" s="191">
        <f t="shared" si="1920"/>
        <v>401.5</v>
      </c>
      <c r="J99" s="167">
        <f t="shared" si="1868"/>
        <v>401.5</v>
      </c>
      <c r="K99" s="167">
        <f t="shared" si="1869"/>
        <v>602.25</v>
      </c>
      <c r="L99" s="167">
        <f t="shared" si="1870"/>
        <v>321.20000000000005</v>
      </c>
      <c r="M99" s="167">
        <f t="shared" si="1871"/>
        <v>401.5</v>
      </c>
      <c r="N99" s="191">
        <f t="shared" si="1921"/>
        <v>722.7</v>
      </c>
      <c r="O99" s="191">
        <f t="shared" si="1922"/>
        <v>1204.5</v>
      </c>
      <c r="P99" s="191">
        <f t="shared" si="1923"/>
        <v>2409</v>
      </c>
      <c r="Q99" s="191">
        <f t="shared" si="1924"/>
        <v>3212</v>
      </c>
      <c r="R99" s="191">
        <f t="shared" si="1925"/>
        <v>4818</v>
      </c>
      <c r="S99" s="191">
        <f t="shared" si="1926"/>
        <v>6424</v>
      </c>
      <c r="T99" s="191">
        <f t="shared" si="1927"/>
        <v>8030</v>
      </c>
      <c r="U99" s="191">
        <f t="shared" si="1928"/>
        <v>9636</v>
      </c>
      <c r="V99" s="191"/>
      <c r="W99" s="191"/>
      <c r="X99" s="191"/>
      <c r="Y99" s="191"/>
      <c r="Z99" s="191"/>
      <c r="AA99" s="191"/>
      <c r="AB99" s="191"/>
      <c r="AC99" s="191"/>
      <c r="AD99" s="191"/>
      <c r="AE99" s="191"/>
      <c r="AF99" s="191"/>
      <c r="AG99" s="191"/>
      <c r="AH99" s="191"/>
      <c r="AI99" s="191"/>
      <c r="AJ99" s="191"/>
      <c r="AK99" s="191"/>
      <c r="AL99" s="191"/>
      <c r="AM99" s="191"/>
      <c r="AN99" s="191"/>
      <c r="AO99" s="191"/>
      <c r="AP99" s="191"/>
      <c r="AQ99" s="191"/>
      <c r="AR99" s="191"/>
      <c r="AS99" s="191"/>
      <c r="AT99" s="191"/>
      <c r="AU99" s="191"/>
      <c r="AV99" s="191"/>
      <c r="AW99" s="191"/>
      <c r="AX99" s="191"/>
      <c r="AY99" s="191"/>
      <c r="AZ99" s="191"/>
      <c r="BA99" s="191"/>
      <c r="BB99" s="191"/>
      <c r="BC99" s="191"/>
      <c r="BD99" s="191"/>
      <c r="BE99" s="191"/>
      <c r="BF99" s="191"/>
      <c r="BG99" s="191"/>
      <c r="BH99" s="191"/>
      <c r="BI99" s="191"/>
      <c r="BJ99" s="191"/>
      <c r="BK99" s="191"/>
      <c r="BL99" s="191"/>
      <c r="BM99" s="191"/>
      <c r="BN99" s="191"/>
      <c r="BO99" s="191"/>
      <c r="BP99" s="191"/>
      <c r="BQ99" s="191"/>
      <c r="BR99" s="191"/>
      <c r="BS99" s="191"/>
      <c r="BT99" s="191"/>
      <c r="BU99" s="191"/>
      <c r="BV99" s="191"/>
      <c r="BW99" s="191"/>
      <c r="BX99" s="191"/>
      <c r="BY99" s="191"/>
      <c r="BZ99" s="191"/>
      <c r="CA99" s="191"/>
      <c r="CB99" s="191"/>
      <c r="CC99" s="191"/>
      <c r="CD99" s="191"/>
      <c r="CE99" s="191"/>
      <c r="CF99" s="191"/>
      <c r="CG99" s="191"/>
      <c r="CH99" s="191"/>
      <c r="CI99" s="191"/>
      <c r="CJ99" s="191"/>
      <c r="CK99" s="191"/>
      <c r="CL99" s="191"/>
      <c r="CM99" s="191"/>
      <c r="CN99" s="191"/>
      <c r="CO99" s="191"/>
      <c r="CP99" s="191"/>
      <c r="CQ99" s="191"/>
      <c r="CR99" s="191"/>
      <c r="CS99" s="191"/>
      <c r="CT99" s="191"/>
      <c r="CU99" s="191"/>
      <c r="CV99" s="191"/>
      <c r="CW99" s="191"/>
      <c r="CX99" s="191"/>
      <c r="CY99" s="191"/>
      <c r="CZ99" s="191"/>
      <c r="DA99" s="191"/>
      <c r="DB99" s="191"/>
      <c r="DC99" s="191"/>
      <c r="DD99" s="191"/>
      <c r="DE99" s="191"/>
      <c r="DF99" s="191"/>
      <c r="DG99" s="191"/>
      <c r="DH99" s="191"/>
      <c r="DI99" s="191"/>
      <c r="DJ99" s="191"/>
      <c r="DK99" s="191"/>
      <c r="DL99" s="191"/>
      <c r="DM99" s="191"/>
      <c r="DN99" s="191"/>
      <c r="DO99" s="191"/>
      <c r="DP99" s="191"/>
      <c r="DQ99" s="191"/>
      <c r="DR99" s="191"/>
      <c r="DS99" s="191"/>
      <c r="DT99" s="191"/>
      <c r="DU99" s="191"/>
      <c r="DV99" s="191"/>
      <c r="DW99" s="191"/>
      <c r="DX99" s="191"/>
      <c r="DY99" s="191"/>
      <c r="DZ99" s="191"/>
      <c r="EA99" s="191"/>
      <c r="EB99" s="191"/>
      <c r="EC99" s="191"/>
      <c r="ED99" s="191"/>
      <c r="EE99" s="191"/>
      <c r="EF99" s="191"/>
      <c r="EG99" s="191"/>
      <c r="EH99" s="191"/>
      <c r="EI99" s="191"/>
      <c r="EJ99" s="191"/>
      <c r="EK99" s="191"/>
      <c r="EL99" s="191"/>
      <c r="EM99" s="191"/>
      <c r="EN99" s="191"/>
      <c r="EO99" s="191"/>
      <c r="EP99" s="191"/>
      <c r="EQ99" s="191"/>
      <c r="ER99" s="191"/>
      <c r="ES99" s="191"/>
      <c r="ET99" s="191"/>
      <c r="EU99" s="191"/>
      <c r="EV99" s="191"/>
      <c r="EW99" s="191"/>
      <c r="EX99" s="191"/>
      <c r="EY99" s="191"/>
      <c r="EZ99" s="191"/>
      <c r="FA99" s="191"/>
      <c r="FB99" s="191"/>
      <c r="FC99" s="191"/>
      <c r="FD99" s="191"/>
      <c r="FE99" s="191"/>
      <c r="FF99" s="191"/>
      <c r="FG99" s="191"/>
      <c r="FH99" s="191"/>
      <c r="FI99" s="191"/>
      <c r="FJ99" s="191"/>
      <c r="FK99" s="191"/>
      <c r="FL99" s="191"/>
      <c r="FM99" s="191"/>
      <c r="FN99" s="191"/>
      <c r="FO99" s="191"/>
      <c r="FP99" s="191"/>
      <c r="FQ99" s="191"/>
      <c r="FR99" s="191"/>
      <c r="FS99" s="191"/>
      <c r="FT99" s="122">
        <f t="shared" si="1944"/>
        <v>22.2</v>
      </c>
      <c r="FU99" s="122" t="str">
        <f t="shared" si="1940"/>
        <v/>
      </c>
      <c r="FV99" s="122" t="str">
        <f t="shared" si="1941"/>
        <v/>
      </c>
      <c r="FW99" s="122" t="str">
        <f t="shared" si="1942"/>
        <v/>
      </c>
      <c r="FX99" s="122" t="str">
        <f t="shared" ref="FX99:FX162" si="1945">IF(ISERROR(FT99+FU99),"",FT99+FU99)</f>
        <v/>
      </c>
      <c r="FY99" s="122" t="str">
        <f t="shared" ref="FY99:FY162" si="1946">IF(ISERROR(FT99+FV99),"",FT99+FV99)</f>
        <v/>
      </c>
      <c r="FZ99" s="122" t="str">
        <f t="shared" ref="FZ99:FZ162" si="1947">IF(ISERROR(FT99+FW99),"",FT99+FW99)</f>
        <v/>
      </c>
      <c r="GA99" s="122" t="str">
        <f t="shared" ref="GA99:GA162" si="1948">IF(ISERROR(FU99+FV99),"",FU99+FV99)</f>
        <v/>
      </c>
      <c r="GB99" s="122" t="str">
        <f t="shared" ref="GB99:GB162" si="1949">IF(ISERROR(FU99+FW99),"",FU99+FW99)</f>
        <v/>
      </c>
      <c r="GC99" s="122" t="str">
        <f t="shared" ref="GC99:GC162" si="1950">IF(ISERROR(FV99+FW99),"",FV99+FW99)</f>
        <v/>
      </c>
      <c r="GD99" s="122" t="str">
        <f t="shared" ref="GD99:GD162" si="1951">IF(ISERROR(FT99+FV99+FW99),"",FT99+FV99+FW99)</f>
        <v/>
      </c>
      <c r="GE99" s="122" t="str">
        <f t="shared" ref="GE99:GE162" si="1952">IF(ISERROR(FT99+FV99+FU99),"",FT99+FV99+FU99)</f>
        <v/>
      </c>
      <c r="GF99" s="122" t="str">
        <f t="shared" ref="GF99:GF162" si="1953">IF(ISERROR(FT99+FU99+FW99),"",FT99+FU99+FW99)</f>
        <v/>
      </c>
      <c r="GG99" s="122" t="str">
        <f t="shared" ref="GG99:GG162" si="1954">IF(ISERROR(FV99+FW99+FU99),"",FV99+FW99+FU99)</f>
        <v/>
      </c>
      <c r="GH99" s="122"/>
      <c r="GI99" s="124">
        <f t="shared" si="1943"/>
        <v>217156.6066</v>
      </c>
      <c r="GJ99" s="139"/>
      <c r="GK99" s="139"/>
      <c r="GL99" s="139"/>
      <c r="GM99" s="140"/>
      <c r="GN99" s="140"/>
      <c r="GO99" s="140"/>
      <c r="GP99" s="140"/>
      <c r="GQ99" s="140"/>
      <c r="GR99" s="140"/>
      <c r="GS99" s="140"/>
      <c r="GT99" s="140"/>
      <c r="GU99" s="140"/>
      <c r="GV99" s="140"/>
      <c r="GW99" s="140"/>
      <c r="GX99" s="145"/>
      <c r="GY99" s="145"/>
      <c r="GZ99" s="145">
        <v>1</v>
      </c>
      <c r="HA99" s="145"/>
      <c r="HB99" s="145"/>
      <c r="HC99" s="145"/>
      <c r="HD99" s="145"/>
    </row>
    <row r="100" spans="1:212" x14ac:dyDescent="0.2">
      <c r="A100" s="190" t="s">
        <v>570</v>
      </c>
      <c r="B100" s="38" t="s">
        <v>571</v>
      </c>
      <c r="C100" s="191">
        <v>626</v>
      </c>
      <c r="D100" s="191">
        <f t="shared" si="1919"/>
        <v>125.2</v>
      </c>
      <c r="E100" s="167">
        <f t="shared" si="1864"/>
        <v>156.5</v>
      </c>
      <c r="F100" s="167">
        <f t="shared" si="1865"/>
        <v>234.75</v>
      </c>
      <c r="G100" s="167">
        <f t="shared" si="1866"/>
        <v>125.2</v>
      </c>
      <c r="H100" s="167">
        <f t="shared" si="1867"/>
        <v>156.5</v>
      </c>
      <c r="I100" s="191">
        <f t="shared" si="1920"/>
        <v>156.5</v>
      </c>
      <c r="J100" s="167">
        <f t="shared" si="1868"/>
        <v>156.5</v>
      </c>
      <c r="K100" s="167">
        <f t="shared" si="1869"/>
        <v>234.75</v>
      </c>
      <c r="L100" s="167">
        <f t="shared" si="1870"/>
        <v>125.2</v>
      </c>
      <c r="M100" s="167">
        <f t="shared" si="1871"/>
        <v>156.5</v>
      </c>
      <c r="N100" s="191">
        <f t="shared" si="1921"/>
        <v>281.7</v>
      </c>
      <c r="O100" s="191">
        <f>C100*0.5</f>
        <v>313</v>
      </c>
      <c r="P100" s="191">
        <f t="shared" si="1923"/>
        <v>939</v>
      </c>
      <c r="Q100" s="191">
        <f t="shared" si="1924"/>
        <v>1252</v>
      </c>
      <c r="R100" s="191">
        <f t="shared" si="1925"/>
        <v>1878</v>
      </c>
      <c r="S100" s="191">
        <f t="shared" si="1926"/>
        <v>2504</v>
      </c>
      <c r="T100" s="191">
        <f t="shared" si="1927"/>
        <v>3130</v>
      </c>
      <c r="U100" s="191">
        <f t="shared" si="1928"/>
        <v>3756</v>
      </c>
      <c r="V100" s="191"/>
      <c r="W100" s="191"/>
      <c r="X100" s="191"/>
      <c r="Y100" s="191"/>
      <c r="Z100" s="191"/>
      <c r="AA100" s="191"/>
      <c r="AB100" s="191"/>
      <c r="AC100" s="191"/>
      <c r="AD100" s="191"/>
      <c r="AE100" s="191"/>
      <c r="AF100" s="191"/>
      <c r="AG100" s="191"/>
      <c r="AH100" s="191"/>
      <c r="AI100" s="191"/>
      <c r="AJ100" s="191"/>
      <c r="AK100" s="191"/>
      <c r="AL100" s="191"/>
      <c r="AM100" s="191"/>
      <c r="AN100" s="191"/>
      <c r="AO100" s="191"/>
      <c r="AP100" s="191"/>
      <c r="AQ100" s="191"/>
      <c r="AR100" s="191"/>
      <c r="AS100" s="191"/>
      <c r="AT100" s="191"/>
      <c r="AU100" s="191"/>
      <c r="AV100" s="191"/>
      <c r="AW100" s="191"/>
      <c r="AX100" s="191"/>
      <c r="AY100" s="191"/>
      <c r="AZ100" s="191"/>
      <c r="BA100" s="191"/>
      <c r="BB100" s="191"/>
      <c r="BC100" s="191"/>
      <c r="BD100" s="191"/>
      <c r="BE100" s="191"/>
      <c r="BF100" s="191"/>
      <c r="BG100" s="191"/>
      <c r="BH100" s="191"/>
      <c r="BI100" s="191"/>
      <c r="BJ100" s="191"/>
      <c r="BK100" s="191"/>
      <c r="BL100" s="191"/>
      <c r="BM100" s="191"/>
      <c r="BN100" s="191"/>
      <c r="BO100" s="191"/>
      <c r="BP100" s="191"/>
      <c r="BQ100" s="191"/>
      <c r="BR100" s="191"/>
      <c r="BS100" s="191"/>
      <c r="BT100" s="191"/>
      <c r="BU100" s="191"/>
      <c r="BV100" s="191"/>
      <c r="BW100" s="191"/>
      <c r="BX100" s="191"/>
      <c r="BY100" s="191"/>
      <c r="BZ100" s="191"/>
      <c r="CA100" s="191"/>
      <c r="CB100" s="191"/>
      <c r="CC100" s="191"/>
      <c r="CD100" s="191"/>
      <c r="CE100" s="191"/>
      <c r="CF100" s="191"/>
      <c r="CG100" s="191"/>
      <c r="CH100" s="191"/>
      <c r="CI100" s="191"/>
      <c r="CJ100" s="191"/>
      <c r="CK100" s="191"/>
      <c r="CL100" s="191"/>
      <c r="CM100" s="191"/>
      <c r="CN100" s="191"/>
      <c r="CO100" s="191"/>
      <c r="CP100" s="191"/>
      <c r="CQ100" s="191"/>
      <c r="CR100" s="191"/>
      <c r="CS100" s="191"/>
      <c r="CT100" s="191"/>
      <c r="CU100" s="191"/>
      <c r="CV100" s="191"/>
      <c r="CW100" s="191"/>
      <c r="CX100" s="191"/>
      <c r="CY100" s="191"/>
      <c r="CZ100" s="191"/>
      <c r="DA100" s="191"/>
      <c r="DB100" s="191"/>
      <c r="DC100" s="191"/>
      <c r="DD100" s="191"/>
      <c r="DE100" s="191"/>
      <c r="DF100" s="191"/>
      <c r="DG100" s="191"/>
      <c r="DH100" s="191"/>
      <c r="DI100" s="191"/>
      <c r="DJ100" s="191"/>
      <c r="DK100" s="191"/>
      <c r="DL100" s="191"/>
      <c r="DM100" s="191"/>
      <c r="DN100" s="191"/>
      <c r="DO100" s="191"/>
      <c r="DP100" s="191"/>
      <c r="DQ100" s="191"/>
      <c r="DR100" s="191"/>
      <c r="DS100" s="191"/>
      <c r="DT100" s="191"/>
      <c r="DU100" s="191"/>
      <c r="DV100" s="191"/>
      <c r="DW100" s="191"/>
      <c r="DX100" s="191"/>
      <c r="DY100" s="191"/>
      <c r="DZ100" s="191"/>
      <c r="EA100" s="191"/>
      <c r="EB100" s="191"/>
      <c r="EC100" s="191"/>
      <c r="ED100" s="191"/>
      <c r="EE100" s="191"/>
      <c r="EF100" s="191"/>
      <c r="EG100" s="191"/>
      <c r="EH100" s="191"/>
      <c r="EI100" s="191"/>
      <c r="EJ100" s="191"/>
      <c r="EK100" s="191"/>
      <c r="EL100" s="191"/>
      <c r="EM100" s="191"/>
      <c r="EN100" s="191"/>
      <c r="EO100" s="191"/>
      <c r="EP100" s="191"/>
      <c r="EQ100" s="191"/>
      <c r="ER100" s="191"/>
      <c r="ES100" s="191"/>
      <c r="ET100" s="191"/>
      <c r="EU100" s="191"/>
      <c r="EV100" s="191"/>
      <c r="EW100" s="191"/>
      <c r="EX100" s="191"/>
      <c r="EY100" s="191"/>
      <c r="EZ100" s="191"/>
      <c r="FA100" s="191"/>
      <c r="FB100" s="191"/>
      <c r="FC100" s="191"/>
      <c r="FD100" s="191"/>
      <c r="FE100" s="191"/>
      <c r="FF100" s="191"/>
      <c r="FG100" s="191"/>
      <c r="FH100" s="191"/>
      <c r="FI100" s="191"/>
      <c r="FJ100" s="191"/>
      <c r="FK100" s="191"/>
      <c r="FL100" s="191"/>
      <c r="FM100" s="191"/>
      <c r="FN100" s="191"/>
      <c r="FO100" s="191"/>
      <c r="FP100" s="191"/>
      <c r="FQ100" s="191"/>
      <c r="FR100" s="191"/>
      <c r="FS100" s="191"/>
      <c r="FT100" s="122">
        <f t="shared" si="1944"/>
        <v>13.41</v>
      </c>
      <c r="FU100" s="122" t="str">
        <f t="shared" si="1940"/>
        <v/>
      </c>
      <c r="FV100" s="122" t="str">
        <f t="shared" si="1941"/>
        <v/>
      </c>
      <c r="FW100" s="122" t="str">
        <f t="shared" si="1942"/>
        <v/>
      </c>
      <c r="FX100" s="122" t="str">
        <f t="shared" si="1945"/>
        <v/>
      </c>
      <c r="FY100" s="122" t="str">
        <f t="shared" si="1946"/>
        <v/>
      </c>
      <c r="FZ100" s="122" t="str">
        <f t="shared" si="1947"/>
        <v/>
      </c>
      <c r="GA100" s="122" t="str">
        <f t="shared" si="1948"/>
        <v/>
      </c>
      <c r="GB100" s="122" t="str">
        <f t="shared" si="1949"/>
        <v/>
      </c>
      <c r="GC100" s="122" t="str">
        <f t="shared" si="1950"/>
        <v/>
      </c>
      <c r="GD100" s="122" t="str">
        <f t="shared" si="1951"/>
        <v/>
      </c>
      <c r="GE100" s="122" t="str">
        <f t="shared" si="1952"/>
        <v/>
      </c>
      <c r="GF100" s="122" t="str">
        <f t="shared" si="1953"/>
        <v/>
      </c>
      <c r="GG100" s="122" t="str">
        <f t="shared" si="1954"/>
        <v/>
      </c>
      <c r="GH100" s="122"/>
      <c r="GI100" s="124">
        <f t="shared" si="1943"/>
        <v>233349.37620000003</v>
      </c>
      <c r="GJ100" s="139"/>
      <c r="GK100" s="139"/>
      <c r="GL100" s="139"/>
      <c r="GM100" s="140"/>
      <c r="GN100" s="140"/>
      <c r="GO100" s="140"/>
      <c r="GP100" s="140"/>
      <c r="GQ100" s="140"/>
      <c r="GR100" s="140"/>
      <c r="GS100" s="140"/>
      <c r="GT100" s="140"/>
      <c r="GU100" s="140"/>
      <c r="GV100" s="140"/>
      <c r="GW100" s="140"/>
      <c r="GX100" s="145"/>
      <c r="GY100" s="145">
        <v>1</v>
      </c>
      <c r="GZ100" s="145">
        <v>1</v>
      </c>
      <c r="HA100" s="145">
        <v>1</v>
      </c>
      <c r="HB100" s="145">
        <v>1</v>
      </c>
      <c r="HC100" s="145">
        <v>1</v>
      </c>
      <c r="HD100" s="145"/>
    </row>
    <row r="101" spans="1:212" x14ac:dyDescent="0.2">
      <c r="A101" s="190" t="s">
        <v>572</v>
      </c>
      <c r="B101" s="38" t="s">
        <v>573</v>
      </c>
      <c r="C101" s="191">
        <v>131</v>
      </c>
      <c r="D101" s="191">
        <f t="shared" si="1919"/>
        <v>26.200000000000003</v>
      </c>
      <c r="E101" s="167">
        <f t="shared" si="1864"/>
        <v>32.75</v>
      </c>
      <c r="F101" s="167">
        <f t="shared" si="1865"/>
        <v>49.125</v>
      </c>
      <c r="G101" s="167">
        <f t="shared" si="1866"/>
        <v>26.200000000000003</v>
      </c>
      <c r="H101" s="167">
        <f t="shared" si="1867"/>
        <v>32.75</v>
      </c>
      <c r="I101" s="191">
        <f t="shared" si="1920"/>
        <v>32.75</v>
      </c>
      <c r="J101" s="167">
        <f t="shared" si="1868"/>
        <v>32.75</v>
      </c>
      <c r="K101" s="167">
        <f t="shared" si="1869"/>
        <v>49.125</v>
      </c>
      <c r="L101" s="167">
        <f t="shared" si="1870"/>
        <v>26.200000000000003</v>
      </c>
      <c r="M101" s="167">
        <f t="shared" si="1871"/>
        <v>32.75</v>
      </c>
      <c r="N101" s="191">
        <f t="shared" si="1921"/>
        <v>58.95</v>
      </c>
      <c r="O101" s="191">
        <f>C101*0.5</f>
        <v>65.5</v>
      </c>
      <c r="P101" s="191">
        <f t="shared" si="1923"/>
        <v>196.5</v>
      </c>
      <c r="Q101" s="191">
        <f t="shared" si="1924"/>
        <v>262</v>
      </c>
      <c r="R101" s="191">
        <f t="shared" si="1925"/>
        <v>393</v>
      </c>
      <c r="S101" s="191">
        <f t="shared" si="1926"/>
        <v>524</v>
      </c>
      <c r="T101" s="191">
        <f t="shared" si="1927"/>
        <v>655</v>
      </c>
      <c r="U101" s="191">
        <f t="shared" si="1928"/>
        <v>786</v>
      </c>
      <c r="V101" s="191"/>
      <c r="W101" s="191"/>
      <c r="X101" s="191"/>
      <c r="Y101" s="191"/>
      <c r="Z101" s="191"/>
      <c r="AA101" s="191"/>
      <c r="AB101" s="191"/>
      <c r="AC101" s="191"/>
      <c r="AD101" s="191"/>
      <c r="AE101" s="191"/>
      <c r="AF101" s="191"/>
      <c r="AG101" s="191"/>
      <c r="AH101" s="191"/>
      <c r="AI101" s="191"/>
      <c r="AJ101" s="191"/>
      <c r="AK101" s="191"/>
      <c r="AL101" s="191"/>
      <c r="AM101" s="191"/>
      <c r="AN101" s="191"/>
      <c r="AO101" s="191"/>
      <c r="AP101" s="191"/>
      <c r="AQ101" s="191"/>
      <c r="AR101" s="191"/>
      <c r="AS101" s="191"/>
      <c r="AT101" s="191"/>
      <c r="AU101" s="191"/>
      <c r="AV101" s="191"/>
      <c r="AW101" s="191"/>
      <c r="AX101" s="191"/>
      <c r="AY101" s="191"/>
      <c r="AZ101" s="191"/>
      <c r="BA101" s="191"/>
      <c r="BB101" s="191"/>
      <c r="BC101" s="191"/>
      <c r="BD101" s="191"/>
      <c r="BE101" s="191"/>
      <c r="BF101" s="191"/>
      <c r="BG101" s="191"/>
      <c r="BH101" s="191"/>
      <c r="BI101" s="191"/>
      <c r="BJ101" s="191"/>
      <c r="BK101" s="191"/>
      <c r="BL101" s="191"/>
      <c r="BM101" s="191"/>
      <c r="BN101" s="191"/>
      <c r="BO101" s="191"/>
      <c r="BP101" s="191"/>
      <c r="BQ101" s="191"/>
      <c r="BR101" s="191"/>
      <c r="BS101" s="191"/>
      <c r="BT101" s="191"/>
      <c r="BU101" s="191"/>
      <c r="BV101" s="191"/>
      <c r="BW101" s="191"/>
      <c r="BX101" s="191"/>
      <c r="BY101" s="191"/>
      <c r="BZ101" s="191"/>
      <c r="CA101" s="191"/>
      <c r="CB101" s="191"/>
      <c r="CC101" s="191"/>
      <c r="CD101" s="191"/>
      <c r="CE101" s="191"/>
      <c r="CF101" s="191"/>
      <c r="CG101" s="191"/>
      <c r="CH101" s="191"/>
      <c r="CI101" s="191"/>
      <c r="CJ101" s="191"/>
      <c r="CK101" s="191"/>
      <c r="CL101" s="191"/>
      <c r="CM101" s="191"/>
      <c r="CN101" s="191"/>
      <c r="CO101" s="191"/>
      <c r="CP101" s="191"/>
      <c r="CQ101" s="191"/>
      <c r="CR101" s="191"/>
      <c r="CS101" s="191"/>
      <c r="CT101" s="191"/>
      <c r="CU101" s="191"/>
      <c r="CV101" s="191"/>
      <c r="CW101" s="191"/>
      <c r="CX101" s="191"/>
      <c r="CY101" s="191"/>
      <c r="CZ101" s="191"/>
      <c r="DA101" s="191"/>
      <c r="DB101" s="191"/>
      <c r="DC101" s="191"/>
      <c r="DD101" s="191"/>
      <c r="DE101" s="191"/>
      <c r="DF101" s="191"/>
      <c r="DG101" s="191"/>
      <c r="DH101" s="191"/>
      <c r="DI101" s="191"/>
      <c r="DJ101" s="191"/>
      <c r="DK101" s="191"/>
      <c r="DL101" s="191"/>
      <c r="DM101" s="191"/>
      <c r="DN101" s="191"/>
      <c r="DO101" s="191"/>
      <c r="DP101" s="191"/>
      <c r="DQ101" s="191"/>
      <c r="DR101" s="191"/>
      <c r="DS101" s="191"/>
      <c r="DT101" s="191"/>
      <c r="DU101" s="191"/>
      <c r="DV101" s="191"/>
      <c r="DW101" s="191"/>
      <c r="DX101" s="191"/>
      <c r="DY101" s="191"/>
      <c r="DZ101" s="191"/>
      <c r="EA101" s="191"/>
      <c r="EB101" s="191"/>
      <c r="EC101" s="191"/>
      <c r="ED101" s="191"/>
      <c r="EE101" s="191"/>
      <c r="EF101" s="191"/>
      <c r="EG101" s="191"/>
      <c r="EH101" s="191"/>
      <c r="EI101" s="191"/>
      <c r="EJ101" s="191"/>
      <c r="EK101" s="191"/>
      <c r="EL101" s="191"/>
      <c r="EM101" s="191"/>
      <c r="EN101" s="191"/>
      <c r="EO101" s="191"/>
      <c r="EP101" s="191"/>
      <c r="EQ101" s="191"/>
      <c r="ER101" s="191"/>
      <c r="ES101" s="191"/>
      <c r="ET101" s="191"/>
      <c r="EU101" s="191"/>
      <c r="EV101" s="191"/>
      <c r="EW101" s="191"/>
      <c r="EX101" s="191"/>
      <c r="EY101" s="191"/>
      <c r="EZ101" s="191"/>
      <c r="FA101" s="191"/>
      <c r="FB101" s="191"/>
      <c r="FC101" s="191"/>
      <c r="FD101" s="191"/>
      <c r="FE101" s="191"/>
      <c r="FF101" s="191"/>
      <c r="FG101" s="191"/>
      <c r="FH101" s="191"/>
      <c r="FI101" s="191"/>
      <c r="FJ101" s="191"/>
      <c r="FK101" s="191"/>
      <c r="FL101" s="191"/>
      <c r="FM101" s="191"/>
      <c r="FN101" s="191"/>
      <c r="FO101" s="191"/>
      <c r="FP101" s="191"/>
      <c r="FQ101" s="191"/>
      <c r="FR101" s="191"/>
      <c r="FS101" s="191"/>
      <c r="FT101" s="122">
        <f t="shared" si="1944"/>
        <v>4.42</v>
      </c>
      <c r="FU101" s="122" t="str">
        <f t="shared" si="1940"/>
        <v/>
      </c>
      <c r="FV101" s="122" t="str">
        <f t="shared" si="1941"/>
        <v/>
      </c>
      <c r="FW101" s="122" t="str">
        <f t="shared" si="1942"/>
        <v/>
      </c>
      <c r="FX101" s="122" t="str">
        <f t="shared" si="1945"/>
        <v/>
      </c>
      <c r="FY101" s="122" t="str">
        <f t="shared" si="1946"/>
        <v/>
      </c>
      <c r="FZ101" s="122" t="str">
        <f t="shared" si="1947"/>
        <v/>
      </c>
      <c r="GA101" s="122" t="str">
        <f t="shared" si="1948"/>
        <v/>
      </c>
      <c r="GB101" s="122" t="str">
        <f t="shared" si="1949"/>
        <v/>
      </c>
      <c r="GC101" s="122" t="str">
        <f t="shared" si="1950"/>
        <v/>
      </c>
      <c r="GD101" s="122" t="str">
        <f t="shared" si="1951"/>
        <v/>
      </c>
      <c r="GE101" s="122" t="str">
        <f t="shared" si="1952"/>
        <v/>
      </c>
      <c r="GF101" s="122" t="str">
        <f t="shared" si="1953"/>
        <v/>
      </c>
      <c r="GG101" s="122" t="str">
        <f t="shared" si="1954"/>
        <v/>
      </c>
      <c r="GH101" s="122"/>
      <c r="GI101" s="124">
        <f t="shared" si="1943"/>
        <v>48289.152199999997</v>
      </c>
      <c r="GJ101" s="139"/>
      <c r="GK101" s="139"/>
      <c r="GL101" s="139"/>
      <c r="GM101" s="140"/>
      <c r="GN101" s="140"/>
      <c r="GO101" s="140"/>
      <c r="GP101" s="140"/>
      <c r="GQ101" s="140"/>
      <c r="GR101" s="140"/>
      <c r="GS101" s="140"/>
      <c r="GT101" s="140"/>
      <c r="GU101" s="140"/>
      <c r="GV101" s="140"/>
      <c r="GW101" s="140"/>
      <c r="GX101" s="145"/>
      <c r="GY101" s="145"/>
      <c r="GZ101" s="145"/>
      <c r="HA101" s="145"/>
      <c r="HB101" s="145"/>
      <c r="HC101" s="145"/>
      <c r="HD101" s="145">
        <v>1</v>
      </c>
    </row>
    <row r="102" spans="1:212" x14ac:dyDescent="0.2">
      <c r="A102" s="190" t="s">
        <v>578</v>
      </c>
      <c r="B102" s="38" t="s">
        <v>579</v>
      </c>
      <c r="C102" s="191">
        <v>626</v>
      </c>
      <c r="D102" s="191">
        <f t="shared" si="1919"/>
        <v>125.2</v>
      </c>
      <c r="E102" s="167">
        <f t="shared" si="1864"/>
        <v>156.5</v>
      </c>
      <c r="F102" s="167">
        <f t="shared" si="1865"/>
        <v>234.75</v>
      </c>
      <c r="G102" s="167">
        <f t="shared" si="1866"/>
        <v>125.2</v>
      </c>
      <c r="H102" s="167">
        <f t="shared" si="1867"/>
        <v>156.5</v>
      </c>
      <c r="I102" s="191">
        <f t="shared" si="1920"/>
        <v>156.5</v>
      </c>
      <c r="J102" s="167">
        <f t="shared" si="1868"/>
        <v>156.5</v>
      </c>
      <c r="K102" s="167">
        <f t="shared" si="1869"/>
        <v>234.75</v>
      </c>
      <c r="L102" s="167">
        <f t="shared" si="1870"/>
        <v>125.2</v>
      </c>
      <c r="M102" s="167">
        <f t="shared" si="1871"/>
        <v>156.5</v>
      </c>
      <c r="N102" s="191">
        <f t="shared" si="1921"/>
        <v>281.7</v>
      </c>
      <c r="O102" s="191">
        <v>313</v>
      </c>
      <c r="P102" s="191">
        <f t="shared" si="1923"/>
        <v>939</v>
      </c>
      <c r="Q102" s="191">
        <f t="shared" si="1924"/>
        <v>1252</v>
      </c>
      <c r="R102" s="191">
        <f t="shared" si="1925"/>
        <v>1878</v>
      </c>
      <c r="S102" s="191">
        <f t="shared" si="1926"/>
        <v>2504</v>
      </c>
      <c r="T102" s="191">
        <f t="shared" si="1927"/>
        <v>3130</v>
      </c>
      <c r="U102" s="191">
        <f t="shared" si="1928"/>
        <v>3756</v>
      </c>
      <c r="V102" s="191"/>
      <c r="W102" s="191"/>
      <c r="X102" s="191"/>
      <c r="Y102" s="191"/>
      <c r="Z102" s="191"/>
      <c r="AA102" s="191"/>
      <c r="AB102" s="191"/>
      <c r="AC102" s="191"/>
      <c r="AD102" s="191"/>
      <c r="AE102" s="191"/>
      <c r="AF102" s="191"/>
      <c r="AG102" s="191"/>
      <c r="AH102" s="191"/>
      <c r="AI102" s="191"/>
      <c r="AJ102" s="191"/>
      <c r="AK102" s="191"/>
      <c r="AL102" s="191"/>
      <c r="AM102" s="191"/>
      <c r="AN102" s="191"/>
      <c r="AO102" s="191"/>
      <c r="AP102" s="191"/>
      <c r="AQ102" s="191"/>
      <c r="AR102" s="191"/>
      <c r="AS102" s="191"/>
      <c r="AT102" s="191"/>
      <c r="AU102" s="191"/>
      <c r="AV102" s="191"/>
      <c r="AW102" s="191"/>
      <c r="AX102" s="191"/>
      <c r="AY102" s="191"/>
      <c r="AZ102" s="191"/>
      <c r="BA102" s="191"/>
      <c r="BB102" s="191"/>
      <c r="BC102" s="191"/>
      <c r="BD102" s="191"/>
      <c r="BE102" s="191"/>
      <c r="BF102" s="191"/>
      <c r="BG102" s="191"/>
      <c r="BH102" s="191"/>
      <c r="BI102" s="191"/>
      <c r="BJ102" s="191"/>
      <c r="BK102" s="191"/>
      <c r="BL102" s="191"/>
      <c r="BM102" s="191"/>
      <c r="BN102" s="191"/>
      <c r="BO102" s="191"/>
      <c r="BP102" s="191"/>
      <c r="BQ102" s="191"/>
      <c r="BR102" s="191"/>
      <c r="BS102" s="191"/>
      <c r="BT102" s="191"/>
      <c r="BU102" s="191"/>
      <c r="BV102" s="191"/>
      <c r="BW102" s="191"/>
      <c r="BX102" s="191"/>
      <c r="BY102" s="191"/>
      <c r="BZ102" s="191"/>
      <c r="CA102" s="191"/>
      <c r="CB102" s="191"/>
      <c r="CC102" s="191"/>
      <c r="CD102" s="191"/>
      <c r="CE102" s="191"/>
      <c r="CF102" s="191"/>
      <c r="CG102" s="191"/>
      <c r="CH102" s="191"/>
      <c r="CI102" s="191"/>
      <c r="CJ102" s="191"/>
      <c r="CK102" s="191"/>
      <c r="CL102" s="191"/>
      <c r="CM102" s="191"/>
      <c r="CN102" s="191"/>
      <c r="CO102" s="191"/>
      <c r="CP102" s="191"/>
      <c r="CQ102" s="191"/>
      <c r="CR102" s="191"/>
      <c r="CS102" s="191"/>
      <c r="CT102" s="191"/>
      <c r="CU102" s="191"/>
      <c r="CV102" s="191"/>
      <c r="CW102" s="191"/>
      <c r="CX102" s="191"/>
      <c r="CY102" s="191"/>
      <c r="CZ102" s="191"/>
      <c r="DA102" s="191"/>
      <c r="DB102" s="191"/>
      <c r="DC102" s="191"/>
      <c r="DD102" s="191"/>
      <c r="DE102" s="191"/>
      <c r="DF102" s="191"/>
      <c r="DG102" s="191"/>
      <c r="DH102" s="191"/>
      <c r="DI102" s="191"/>
      <c r="DJ102" s="191"/>
      <c r="DK102" s="191"/>
      <c r="DL102" s="191"/>
      <c r="DM102" s="191"/>
      <c r="DN102" s="191"/>
      <c r="DO102" s="191"/>
      <c r="DP102" s="191"/>
      <c r="DQ102" s="191"/>
      <c r="DR102" s="191"/>
      <c r="DS102" s="191"/>
      <c r="DT102" s="191"/>
      <c r="DU102" s="191"/>
      <c r="DV102" s="191"/>
      <c r="DW102" s="191"/>
      <c r="DX102" s="191"/>
      <c r="DY102" s="191"/>
      <c r="DZ102" s="191"/>
      <c r="EA102" s="191"/>
      <c r="EB102" s="191"/>
      <c r="EC102" s="191"/>
      <c r="ED102" s="191"/>
      <c r="EE102" s="191"/>
      <c r="EF102" s="191"/>
      <c r="EG102" s="191"/>
      <c r="EH102" s="191"/>
      <c r="EI102" s="191"/>
      <c r="EJ102" s="191"/>
      <c r="EK102" s="191"/>
      <c r="EL102" s="191"/>
      <c r="EM102" s="191"/>
      <c r="EN102" s="191"/>
      <c r="EO102" s="191"/>
      <c r="EP102" s="191"/>
      <c r="EQ102" s="191"/>
      <c r="ER102" s="191"/>
      <c r="ES102" s="191"/>
      <c r="ET102" s="191"/>
      <c r="EU102" s="191"/>
      <c r="EV102" s="191"/>
      <c r="EW102" s="191"/>
      <c r="EX102" s="191"/>
      <c r="EY102" s="191"/>
      <c r="EZ102" s="191"/>
      <c r="FA102" s="191"/>
      <c r="FB102" s="191"/>
      <c r="FC102" s="191"/>
      <c r="FD102" s="191"/>
      <c r="FE102" s="191"/>
      <c r="FF102" s="191"/>
      <c r="FG102" s="191"/>
      <c r="FH102" s="191"/>
      <c r="FI102" s="191"/>
      <c r="FJ102" s="191"/>
      <c r="FK102" s="191"/>
      <c r="FL102" s="191"/>
      <c r="FM102" s="191"/>
      <c r="FN102" s="191"/>
      <c r="FO102" s="191"/>
      <c r="FP102" s="191"/>
      <c r="FQ102" s="191"/>
      <c r="FR102" s="191"/>
      <c r="FS102" s="191"/>
      <c r="FT102" s="122" t="str">
        <f t="shared" si="1944"/>
        <v>0</v>
      </c>
      <c r="FU102" s="122" t="str">
        <f t="shared" si="1940"/>
        <v>0</v>
      </c>
      <c r="FV102" s="122" t="str">
        <f t="shared" si="1941"/>
        <v>0</v>
      </c>
      <c r="FW102" s="122" t="str">
        <f t="shared" si="1942"/>
        <v>0</v>
      </c>
      <c r="FX102" s="122">
        <f t="shared" si="1945"/>
        <v>0</v>
      </c>
      <c r="FY102" s="122">
        <f t="shared" si="1946"/>
        <v>0</v>
      </c>
      <c r="FZ102" s="122">
        <f t="shared" si="1947"/>
        <v>0</v>
      </c>
      <c r="GA102" s="122">
        <f t="shared" si="1948"/>
        <v>0</v>
      </c>
      <c r="GB102" s="122">
        <f t="shared" si="1949"/>
        <v>0</v>
      </c>
      <c r="GC102" s="122">
        <f t="shared" si="1950"/>
        <v>0</v>
      </c>
      <c r="GD102" s="122">
        <f t="shared" si="1951"/>
        <v>0</v>
      </c>
      <c r="GE102" s="122">
        <f t="shared" si="1952"/>
        <v>0</v>
      </c>
      <c r="GF102" s="122">
        <f t="shared" si="1953"/>
        <v>0</v>
      </c>
      <c r="GG102" s="122">
        <f t="shared" si="1954"/>
        <v>0</v>
      </c>
      <c r="GH102" s="122"/>
      <c r="GI102" s="124" t="str">
        <f t="shared" si="1943"/>
        <v>0</v>
      </c>
      <c r="GJ102" s="139"/>
      <c r="GK102" s="139"/>
      <c r="GL102" s="139"/>
      <c r="GM102" s="140"/>
      <c r="GN102" s="140"/>
      <c r="GO102" s="140"/>
      <c r="GP102" s="140"/>
      <c r="GQ102" s="140"/>
      <c r="GR102" s="140"/>
      <c r="GS102" s="140"/>
      <c r="GT102" s="140"/>
      <c r="GU102" s="140"/>
      <c r="GV102" s="140"/>
      <c r="GW102" s="140"/>
      <c r="GX102" s="145"/>
      <c r="GY102" s="145">
        <v>1</v>
      </c>
      <c r="GZ102" s="145">
        <v>1</v>
      </c>
      <c r="HA102" s="145">
        <v>1</v>
      </c>
      <c r="HB102" s="145">
        <v>1</v>
      </c>
      <c r="HC102" s="145">
        <v>1</v>
      </c>
      <c r="HD102" s="145"/>
    </row>
    <row r="103" spans="1:212" x14ac:dyDescent="0.2">
      <c r="A103" s="190" t="s">
        <v>581</v>
      </c>
      <c r="B103" s="396" t="s">
        <v>580</v>
      </c>
      <c r="C103" s="191">
        <v>777</v>
      </c>
      <c r="D103" s="191">
        <f t="shared" si="1919"/>
        <v>155.4</v>
      </c>
      <c r="E103" s="167">
        <f t="shared" si="1864"/>
        <v>194.25</v>
      </c>
      <c r="F103" s="167">
        <f t="shared" si="1865"/>
        <v>291.375</v>
      </c>
      <c r="G103" s="167">
        <f t="shared" si="1866"/>
        <v>155.4</v>
      </c>
      <c r="H103" s="167">
        <f t="shared" si="1867"/>
        <v>194.25</v>
      </c>
      <c r="I103" s="191">
        <f t="shared" si="1920"/>
        <v>194.25</v>
      </c>
      <c r="J103" s="167">
        <f t="shared" si="1868"/>
        <v>194.25</v>
      </c>
      <c r="K103" s="167">
        <f t="shared" si="1869"/>
        <v>291.375</v>
      </c>
      <c r="L103" s="167">
        <f t="shared" si="1870"/>
        <v>155.4</v>
      </c>
      <c r="M103" s="167">
        <f t="shared" si="1871"/>
        <v>194.25</v>
      </c>
      <c r="N103" s="191">
        <f t="shared" si="1921"/>
        <v>349.65000000000003</v>
      </c>
      <c r="O103" s="191">
        <v>388.5</v>
      </c>
      <c r="P103" s="191">
        <f t="shared" si="1923"/>
        <v>1165.5</v>
      </c>
      <c r="Q103" s="191">
        <f t="shared" si="1924"/>
        <v>1554</v>
      </c>
      <c r="R103" s="191">
        <f t="shared" si="1925"/>
        <v>2331</v>
      </c>
      <c r="S103" s="191">
        <f t="shared" si="1926"/>
        <v>3108</v>
      </c>
      <c r="T103" s="191">
        <f t="shared" si="1927"/>
        <v>3885</v>
      </c>
      <c r="U103" s="191">
        <f t="shared" si="1928"/>
        <v>4662</v>
      </c>
      <c r="V103" s="191"/>
      <c r="W103" s="191"/>
      <c r="X103" s="191"/>
      <c r="Y103" s="191"/>
      <c r="Z103" s="191"/>
      <c r="AA103" s="191"/>
      <c r="AB103" s="191"/>
      <c r="AC103" s="191"/>
      <c r="AD103" s="191"/>
      <c r="AE103" s="191"/>
      <c r="AF103" s="191"/>
      <c r="AG103" s="191"/>
      <c r="AH103" s="191"/>
      <c r="AI103" s="191"/>
      <c r="AJ103" s="191"/>
      <c r="AK103" s="191"/>
      <c r="AL103" s="191"/>
      <c r="AM103" s="191"/>
      <c r="AN103" s="191"/>
      <c r="AO103" s="191"/>
      <c r="AP103" s="191"/>
      <c r="AQ103" s="191"/>
      <c r="AR103" s="191"/>
      <c r="AS103" s="191"/>
      <c r="AT103" s="191"/>
      <c r="AU103" s="191"/>
      <c r="AV103" s="191"/>
      <c r="AW103" s="191"/>
      <c r="AX103" s="191"/>
      <c r="AY103" s="191"/>
      <c r="AZ103" s="191"/>
      <c r="BA103" s="191"/>
      <c r="BB103" s="191"/>
      <c r="BC103" s="191"/>
      <c r="BD103" s="191"/>
      <c r="BE103" s="191"/>
      <c r="BF103" s="191"/>
      <c r="BG103" s="191"/>
      <c r="BH103" s="191"/>
      <c r="BI103" s="191"/>
      <c r="BJ103" s="191"/>
      <c r="BK103" s="191"/>
      <c r="BL103" s="191"/>
      <c r="BM103" s="191"/>
      <c r="BN103" s="191"/>
      <c r="BO103" s="191"/>
      <c r="BP103" s="191"/>
      <c r="BQ103" s="191"/>
      <c r="BR103" s="191"/>
      <c r="BS103" s="191"/>
      <c r="BT103" s="191"/>
      <c r="BU103" s="191"/>
      <c r="BV103" s="191"/>
      <c r="BW103" s="191"/>
      <c r="BX103" s="191"/>
      <c r="BY103" s="191"/>
      <c r="BZ103" s="191"/>
      <c r="CA103" s="191"/>
      <c r="CB103" s="191"/>
      <c r="CC103" s="191"/>
      <c r="CD103" s="191"/>
      <c r="CE103" s="191"/>
      <c r="CF103" s="191"/>
      <c r="CG103" s="191"/>
      <c r="CH103" s="191"/>
      <c r="CI103" s="191"/>
      <c r="CJ103" s="191"/>
      <c r="CK103" s="191"/>
      <c r="CL103" s="191"/>
      <c r="CM103" s="191"/>
      <c r="CN103" s="191"/>
      <c r="CO103" s="191"/>
      <c r="CP103" s="191"/>
      <c r="CQ103" s="191"/>
      <c r="CR103" s="191"/>
      <c r="CS103" s="191"/>
      <c r="CT103" s="191"/>
      <c r="CU103" s="191"/>
      <c r="CV103" s="191"/>
      <c r="CW103" s="191"/>
      <c r="CX103" s="191"/>
      <c r="CY103" s="191"/>
      <c r="CZ103" s="191"/>
      <c r="DA103" s="191"/>
      <c r="DB103" s="191"/>
      <c r="DC103" s="191"/>
      <c r="DD103" s="191"/>
      <c r="DE103" s="191"/>
      <c r="DF103" s="191"/>
      <c r="DG103" s="191"/>
      <c r="DH103" s="191"/>
      <c r="DI103" s="191"/>
      <c r="DJ103" s="191"/>
      <c r="DK103" s="191"/>
      <c r="DL103" s="191"/>
      <c r="DM103" s="191"/>
      <c r="DN103" s="191"/>
      <c r="DO103" s="191"/>
      <c r="DP103" s="191"/>
      <c r="DQ103" s="191"/>
      <c r="DR103" s="191"/>
      <c r="DS103" s="191"/>
      <c r="DT103" s="191"/>
      <c r="DU103" s="191"/>
      <c r="DV103" s="191"/>
      <c r="DW103" s="191"/>
      <c r="DX103" s="191"/>
      <c r="DY103" s="191"/>
      <c r="DZ103" s="191"/>
      <c r="EA103" s="191"/>
      <c r="EB103" s="191"/>
      <c r="EC103" s="191"/>
      <c r="ED103" s="191"/>
      <c r="EE103" s="191"/>
      <c r="EF103" s="191"/>
      <c r="EG103" s="191"/>
      <c r="EH103" s="191"/>
      <c r="EI103" s="191"/>
      <c r="EJ103" s="191"/>
      <c r="EK103" s="191"/>
      <c r="EL103" s="191"/>
      <c r="EM103" s="191"/>
      <c r="EN103" s="191"/>
      <c r="EO103" s="191"/>
      <c r="EP103" s="191"/>
      <c r="EQ103" s="191"/>
      <c r="ER103" s="191"/>
      <c r="ES103" s="191"/>
      <c r="ET103" s="191"/>
      <c r="EU103" s="191"/>
      <c r="EV103" s="191"/>
      <c r="EW103" s="191"/>
      <c r="EX103" s="191"/>
      <c r="EY103" s="191"/>
      <c r="EZ103" s="191"/>
      <c r="FA103" s="191"/>
      <c r="FB103" s="191"/>
      <c r="FC103" s="191"/>
      <c r="FD103" s="191"/>
      <c r="FE103" s="191"/>
      <c r="FF103" s="191"/>
      <c r="FG103" s="191"/>
      <c r="FH103" s="191"/>
      <c r="FI103" s="191"/>
      <c r="FJ103" s="191"/>
      <c r="FK103" s="191"/>
      <c r="FL103" s="191"/>
      <c r="FM103" s="191"/>
      <c r="FN103" s="191"/>
      <c r="FO103" s="191"/>
      <c r="FP103" s="191"/>
      <c r="FQ103" s="191"/>
      <c r="FR103" s="191"/>
      <c r="FS103" s="191"/>
      <c r="FT103" s="122" t="str">
        <f t="shared" si="1944"/>
        <v>0</v>
      </c>
      <c r="FU103" s="122" t="str">
        <f t="shared" si="1940"/>
        <v>0</v>
      </c>
      <c r="FV103" s="122" t="str">
        <f t="shared" si="1941"/>
        <v>0</v>
      </c>
      <c r="FW103" s="122" t="str">
        <f t="shared" si="1942"/>
        <v>0</v>
      </c>
      <c r="FX103" s="122">
        <f t="shared" si="1945"/>
        <v>0</v>
      </c>
      <c r="FY103" s="122">
        <f t="shared" si="1946"/>
        <v>0</v>
      </c>
      <c r="FZ103" s="122">
        <f t="shared" si="1947"/>
        <v>0</v>
      </c>
      <c r="GA103" s="122">
        <f t="shared" si="1948"/>
        <v>0</v>
      </c>
      <c r="GB103" s="122">
        <f t="shared" si="1949"/>
        <v>0</v>
      </c>
      <c r="GC103" s="122">
        <f t="shared" si="1950"/>
        <v>0</v>
      </c>
      <c r="GD103" s="122">
        <f t="shared" si="1951"/>
        <v>0</v>
      </c>
      <c r="GE103" s="122">
        <f t="shared" si="1952"/>
        <v>0</v>
      </c>
      <c r="GF103" s="122">
        <f t="shared" si="1953"/>
        <v>0</v>
      </c>
      <c r="GG103" s="122">
        <f t="shared" si="1954"/>
        <v>0</v>
      </c>
      <c r="GH103" s="122"/>
      <c r="GI103" s="124" t="str">
        <f t="shared" si="1943"/>
        <v>0</v>
      </c>
      <c r="GJ103" s="139"/>
      <c r="GK103" s="139"/>
      <c r="GL103" s="139"/>
      <c r="GM103" s="140"/>
      <c r="GN103" s="140"/>
      <c r="GO103" s="140"/>
      <c r="GP103" s="140"/>
      <c r="GQ103" s="140"/>
      <c r="GR103" s="140"/>
      <c r="GS103" s="140"/>
      <c r="GT103" s="140"/>
      <c r="GU103" s="140"/>
      <c r="GV103" s="140"/>
      <c r="GW103" s="140"/>
      <c r="GX103" s="145"/>
      <c r="GY103" s="145"/>
      <c r="GZ103" s="145"/>
      <c r="HA103" s="145"/>
      <c r="HB103" s="145"/>
      <c r="HC103" s="145"/>
      <c r="HD103" s="145">
        <v>1</v>
      </c>
    </row>
    <row r="104" spans="1:212" x14ac:dyDescent="0.2">
      <c r="A104" s="190"/>
      <c r="C104" s="191"/>
      <c r="D104" s="191"/>
      <c r="E104" s="191"/>
      <c r="F104" s="191"/>
      <c r="G104" s="191"/>
      <c r="H104" s="191"/>
      <c r="I104" s="191"/>
      <c r="J104" s="191"/>
      <c r="K104" s="191"/>
      <c r="L104" s="191"/>
      <c r="M104" s="191"/>
      <c r="N104" s="191"/>
      <c r="O104" s="191"/>
      <c r="P104" s="191"/>
      <c r="Q104" s="191"/>
      <c r="R104" s="191"/>
      <c r="S104" s="191"/>
      <c r="T104" s="191"/>
      <c r="U104" s="191"/>
      <c r="V104" s="191"/>
      <c r="W104" s="191"/>
      <c r="X104" s="191"/>
      <c r="Y104" s="191"/>
      <c r="Z104" s="191"/>
      <c r="AA104" s="191"/>
      <c r="AB104" s="191"/>
      <c r="AC104" s="191"/>
      <c r="AD104" s="191"/>
      <c r="AE104" s="191"/>
      <c r="AF104" s="191"/>
      <c r="AG104" s="191"/>
      <c r="AH104" s="191"/>
      <c r="AI104" s="191"/>
      <c r="AJ104" s="191"/>
      <c r="AK104" s="191"/>
      <c r="AL104" s="191"/>
      <c r="AM104" s="191"/>
      <c r="AN104" s="191"/>
      <c r="AO104" s="191"/>
      <c r="AP104" s="191"/>
      <c r="AQ104" s="191"/>
      <c r="AR104" s="191"/>
      <c r="AS104" s="191"/>
      <c r="AT104" s="191"/>
      <c r="AU104" s="191"/>
      <c r="AV104" s="191"/>
      <c r="AW104" s="191"/>
      <c r="AX104" s="191"/>
      <c r="AY104" s="191"/>
      <c r="AZ104" s="191"/>
      <c r="BA104" s="191"/>
      <c r="BB104" s="191"/>
      <c r="BC104" s="191"/>
      <c r="BD104" s="191"/>
      <c r="BE104" s="191"/>
      <c r="BF104" s="191"/>
      <c r="BG104" s="191"/>
      <c r="BH104" s="191"/>
      <c r="BI104" s="191"/>
      <c r="BJ104" s="191"/>
      <c r="BK104" s="191"/>
      <c r="BL104" s="191"/>
      <c r="BM104" s="191"/>
      <c r="BN104" s="191"/>
      <c r="BO104" s="191"/>
      <c r="BP104" s="191"/>
      <c r="BQ104" s="191"/>
      <c r="BR104" s="191"/>
      <c r="BS104" s="191"/>
      <c r="BT104" s="191"/>
      <c r="BU104" s="191"/>
      <c r="BV104" s="191"/>
      <c r="BW104" s="191"/>
      <c r="BX104" s="191"/>
      <c r="BY104" s="191"/>
      <c r="BZ104" s="191"/>
      <c r="CA104" s="191"/>
      <c r="CB104" s="191"/>
      <c r="CC104" s="191"/>
      <c r="CD104" s="191"/>
      <c r="CE104" s="191"/>
      <c r="CF104" s="191"/>
      <c r="CG104" s="191"/>
      <c r="CH104" s="191"/>
      <c r="CI104" s="191"/>
      <c r="CJ104" s="191"/>
      <c r="CK104" s="191"/>
      <c r="CL104" s="191"/>
      <c r="CM104" s="191"/>
      <c r="CN104" s="191"/>
      <c r="CO104" s="191"/>
      <c r="CP104" s="191"/>
      <c r="CQ104" s="191"/>
      <c r="CR104" s="191"/>
      <c r="CS104" s="191"/>
      <c r="CT104" s="191"/>
      <c r="CU104" s="191"/>
      <c r="CV104" s="191"/>
      <c r="CW104" s="191"/>
      <c r="CX104" s="191"/>
      <c r="CY104" s="191"/>
      <c r="CZ104" s="191"/>
      <c r="DA104" s="191"/>
      <c r="DB104" s="191"/>
      <c r="DC104" s="191"/>
      <c r="DD104" s="191"/>
      <c r="DE104" s="191"/>
      <c r="DF104" s="191"/>
      <c r="DG104" s="191"/>
      <c r="DH104" s="191"/>
      <c r="DI104" s="191"/>
      <c r="DJ104" s="191"/>
      <c r="DK104" s="191"/>
      <c r="DL104" s="191"/>
      <c r="DM104" s="191"/>
      <c r="DN104" s="191"/>
      <c r="DO104" s="191"/>
      <c r="DP104" s="191"/>
      <c r="DQ104" s="191"/>
      <c r="DR104" s="191"/>
      <c r="DS104" s="191"/>
      <c r="DT104" s="191"/>
      <c r="DU104" s="191"/>
      <c r="DV104" s="191"/>
      <c r="DW104" s="191"/>
      <c r="DX104" s="191"/>
      <c r="DY104" s="191"/>
      <c r="DZ104" s="191"/>
      <c r="EA104" s="191"/>
      <c r="EB104" s="191"/>
      <c r="EC104" s="191"/>
      <c r="ED104" s="191"/>
      <c r="EE104" s="191"/>
      <c r="EF104" s="191"/>
      <c r="EG104" s="191"/>
      <c r="EH104" s="191"/>
      <c r="EI104" s="191"/>
      <c r="EJ104" s="191"/>
      <c r="EK104" s="191"/>
      <c r="EL104" s="191"/>
      <c r="EM104" s="191"/>
      <c r="EN104" s="191"/>
      <c r="EO104" s="191"/>
      <c r="EP104" s="191"/>
      <c r="EQ104" s="191"/>
      <c r="ER104" s="191"/>
      <c r="ES104" s="191"/>
      <c r="ET104" s="191"/>
      <c r="EU104" s="191"/>
      <c r="EV104" s="191"/>
      <c r="EW104" s="191"/>
      <c r="EX104" s="191"/>
      <c r="EY104" s="191"/>
      <c r="EZ104" s="191"/>
      <c r="FA104" s="191"/>
      <c r="FB104" s="191"/>
      <c r="FC104" s="191"/>
      <c r="FD104" s="191"/>
      <c r="FE104" s="191"/>
      <c r="FF104" s="191"/>
      <c r="FG104" s="191"/>
      <c r="FH104" s="191"/>
      <c r="FI104" s="191"/>
      <c r="FJ104" s="191"/>
      <c r="FK104" s="191"/>
      <c r="FL104" s="191"/>
      <c r="FM104" s="191"/>
      <c r="FN104" s="191"/>
      <c r="FO104" s="191"/>
      <c r="FP104" s="191"/>
      <c r="FQ104" s="191"/>
      <c r="FR104" s="191"/>
      <c r="FS104" s="191"/>
      <c r="FT104" s="122" t="str">
        <f t="shared" si="1944"/>
        <v>0</v>
      </c>
      <c r="FU104" s="122" t="str">
        <f t="shared" si="1940"/>
        <v>0</v>
      </c>
      <c r="FV104" s="122" t="str">
        <f t="shared" si="1941"/>
        <v>0</v>
      </c>
      <c r="FW104" s="122" t="str">
        <f t="shared" si="1942"/>
        <v>0</v>
      </c>
      <c r="FX104" s="122">
        <f t="shared" si="1945"/>
        <v>0</v>
      </c>
      <c r="FY104" s="122">
        <f t="shared" si="1946"/>
        <v>0</v>
      </c>
      <c r="FZ104" s="122">
        <f t="shared" si="1947"/>
        <v>0</v>
      </c>
      <c r="GA104" s="122">
        <f t="shared" si="1948"/>
        <v>0</v>
      </c>
      <c r="GB104" s="122">
        <f t="shared" si="1949"/>
        <v>0</v>
      </c>
      <c r="GC104" s="122">
        <f t="shared" si="1950"/>
        <v>0</v>
      </c>
      <c r="GD104" s="122">
        <f t="shared" si="1951"/>
        <v>0</v>
      </c>
      <c r="GE104" s="122">
        <f t="shared" si="1952"/>
        <v>0</v>
      </c>
      <c r="GF104" s="122">
        <f t="shared" si="1953"/>
        <v>0</v>
      </c>
      <c r="GG104" s="122">
        <f t="shared" si="1954"/>
        <v>0</v>
      </c>
      <c r="GH104" s="122"/>
      <c r="GI104" s="124" t="str">
        <f t="shared" si="1943"/>
        <v>0</v>
      </c>
      <c r="GJ104" s="139"/>
      <c r="GK104" s="139"/>
      <c r="GL104" s="139"/>
      <c r="GM104" s="140"/>
      <c r="GN104" s="140"/>
      <c r="GO104" s="140"/>
      <c r="GP104" s="140"/>
      <c r="GQ104" s="140"/>
      <c r="GR104" s="140"/>
      <c r="GS104" s="140"/>
      <c r="GT104" s="140"/>
      <c r="GU104" s="140"/>
      <c r="GV104" s="140"/>
      <c r="GW104" s="140"/>
      <c r="GX104" s="145"/>
      <c r="GY104" s="145"/>
      <c r="GZ104" s="145"/>
      <c r="HA104" s="145"/>
      <c r="HB104" s="145"/>
      <c r="HC104" s="145"/>
      <c r="HD104" s="145"/>
    </row>
    <row r="105" spans="1:212" x14ac:dyDescent="0.2">
      <c r="A105" s="190"/>
      <c r="C105" s="191"/>
      <c r="D105" s="191"/>
      <c r="E105" s="191"/>
      <c r="F105" s="191"/>
      <c r="G105" s="191"/>
      <c r="H105" s="191"/>
      <c r="I105" s="191"/>
      <c r="J105" s="191"/>
      <c r="K105" s="191"/>
      <c r="L105" s="191"/>
      <c r="M105" s="191"/>
      <c r="N105" s="191"/>
      <c r="O105" s="191"/>
      <c r="P105" s="191"/>
      <c r="Q105" s="191"/>
      <c r="R105" s="191"/>
      <c r="S105" s="191"/>
      <c r="T105" s="191"/>
      <c r="U105" s="191"/>
      <c r="V105" s="191"/>
      <c r="W105" s="191"/>
      <c r="X105" s="191"/>
      <c r="Y105" s="191"/>
      <c r="Z105" s="191"/>
      <c r="AA105" s="191"/>
      <c r="AB105" s="191"/>
      <c r="AC105" s="191"/>
      <c r="AD105" s="191"/>
      <c r="AE105" s="191"/>
      <c r="AF105" s="191"/>
      <c r="AG105" s="191"/>
      <c r="AH105" s="191"/>
      <c r="AI105" s="191"/>
      <c r="AJ105" s="191"/>
      <c r="AK105" s="191"/>
      <c r="AL105" s="191"/>
      <c r="AM105" s="191"/>
      <c r="AN105" s="191"/>
      <c r="AO105" s="191"/>
      <c r="AP105" s="191"/>
      <c r="AQ105" s="191"/>
      <c r="AR105" s="191"/>
      <c r="AS105" s="191"/>
      <c r="AT105" s="191"/>
      <c r="AU105" s="191"/>
      <c r="AV105" s="191"/>
      <c r="AW105" s="191"/>
      <c r="AX105" s="191"/>
      <c r="AY105" s="191"/>
      <c r="AZ105" s="191"/>
      <c r="BA105" s="191"/>
      <c r="BB105" s="191"/>
      <c r="BC105" s="191"/>
      <c r="BD105" s="191"/>
      <c r="BE105" s="191"/>
      <c r="BF105" s="191"/>
      <c r="BG105" s="191"/>
      <c r="BH105" s="191"/>
      <c r="BI105" s="191"/>
      <c r="BJ105" s="191"/>
      <c r="BK105" s="191"/>
      <c r="BL105" s="191"/>
      <c r="BM105" s="191"/>
      <c r="BN105" s="191"/>
      <c r="BO105" s="191"/>
      <c r="BP105" s="191"/>
      <c r="BQ105" s="191"/>
      <c r="BR105" s="191"/>
      <c r="BS105" s="191"/>
      <c r="BT105" s="191"/>
      <c r="BU105" s="191"/>
      <c r="BV105" s="191"/>
      <c r="BW105" s="191"/>
      <c r="BX105" s="191"/>
      <c r="BY105" s="191"/>
      <c r="BZ105" s="191"/>
      <c r="CA105" s="191"/>
      <c r="CB105" s="191"/>
      <c r="CC105" s="191"/>
      <c r="CD105" s="191"/>
      <c r="CE105" s="191"/>
      <c r="CF105" s="191"/>
      <c r="CG105" s="191"/>
      <c r="CH105" s="191"/>
      <c r="CI105" s="191"/>
      <c r="CJ105" s="191"/>
      <c r="CK105" s="191"/>
      <c r="CL105" s="191"/>
      <c r="CM105" s="191"/>
      <c r="CN105" s="191"/>
      <c r="CO105" s="191"/>
      <c r="CP105" s="191"/>
      <c r="CQ105" s="191"/>
      <c r="CR105" s="191"/>
      <c r="CS105" s="191"/>
      <c r="CT105" s="191"/>
      <c r="CU105" s="191"/>
      <c r="CV105" s="191"/>
      <c r="CW105" s="191"/>
      <c r="CX105" s="191"/>
      <c r="CY105" s="191"/>
      <c r="CZ105" s="191"/>
      <c r="DA105" s="191"/>
      <c r="DB105" s="191"/>
      <c r="DC105" s="191"/>
      <c r="DD105" s="191"/>
      <c r="DE105" s="191"/>
      <c r="DF105" s="191"/>
      <c r="DG105" s="191"/>
      <c r="DH105" s="191"/>
      <c r="DI105" s="191"/>
      <c r="DJ105" s="191"/>
      <c r="DK105" s="191"/>
      <c r="DL105" s="191"/>
      <c r="DM105" s="191"/>
      <c r="DN105" s="191"/>
      <c r="DO105" s="191"/>
      <c r="DP105" s="191"/>
      <c r="DQ105" s="191"/>
      <c r="DR105" s="191"/>
      <c r="DS105" s="191"/>
      <c r="DT105" s="191"/>
      <c r="DU105" s="191"/>
      <c r="DV105" s="191"/>
      <c r="DW105" s="191"/>
      <c r="DX105" s="191"/>
      <c r="DY105" s="191"/>
      <c r="DZ105" s="191"/>
      <c r="EA105" s="191"/>
      <c r="EB105" s="191"/>
      <c r="EC105" s="191"/>
      <c r="ED105" s="191"/>
      <c r="EE105" s="191"/>
      <c r="EF105" s="191"/>
      <c r="EG105" s="191"/>
      <c r="EH105" s="191"/>
      <c r="EI105" s="191"/>
      <c r="EJ105" s="191"/>
      <c r="EK105" s="191"/>
      <c r="EL105" s="191"/>
      <c r="EM105" s="191"/>
      <c r="EN105" s="191"/>
      <c r="EO105" s="191"/>
      <c r="EP105" s="191"/>
      <c r="EQ105" s="191"/>
      <c r="ER105" s="191"/>
      <c r="ES105" s="191"/>
      <c r="ET105" s="191"/>
      <c r="EU105" s="191"/>
      <c r="EV105" s="191"/>
      <c r="EW105" s="191"/>
      <c r="EX105" s="191"/>
      <c r="EY105" s="191"/>
      <c r="EZ105" s="191"/>
      <c r="FA105" s="191"/>
      <c r="FB105" s="191"/>
      <c r="FC105" s="191"/>
      <c r="FD105" s="191"/>
      <c r="FE105" s="191"/>
      <c r="FF105" s="191"/>
      <c r="FG105" s="191"/>
      <c r="FH105" s="191"/>
      <c r="FI105" s="191"/>
      <c r="FJ105" s="191"/>
      <c r="FK105" s="191"/>
      <c r="FL105" s="191"/>
      <c r="FM105" s="191"/>
      <c r="FN105" s="191"/>
      <c r="FO105" s="191"/>
      <c r="FP105" s="191"/>
      <c r="FQ105" s="191"/>
      <c r="FR105" s="191"/>
      <c r="FS105" s="191"/>
      <c r="FT105" s="122" t="str">
        <f t="shared" si="1944"/>
        <v>0</v>
      </c>
      <c r="FU105" s="122" t="str">
        <f t="shared" si="1940"/>
        <v>0</v>
      </c>
      <c r="FV105" s="122" t="str">
        <f t="shared" si="1941"/>
        <v>0</v>
      </c>
      <c r="FW105" s="122" t="str">
        <f t="shared" si="1942"/>
        <v>0</v>
      </c>
      <c r="FX105" s="122">
        <f t="shared" si="1945"/>
        <v>0</v>
      </c>
      <c r="FY105" s="122">
        <f t="shared" si="1946"/>
        <v>0</v>
      </c>
      <c r="FZ105" s="122">
        <f t="shared" si="1947"/>
        <v>0</v>
      </c>
      <c r="GA105" s="122">
        <f t="shared" si="1948"/>
        <v>0</v>
      </c>
      <c r="GB105" s="122">
        <f t="shared" si="1949"/>
        <v>0</v>
      </c>
      <c r="GC105" s="122">
        <f t="shared" si="1950"/>
        <v>0</v>
      </c>
      <c r="GD105" s="122">
        <f t="shared" si="1951"/>
        <v>0</v>
      </c>
      <c r="GE105" s="122">
        <f t="shared" si="1952"/>
        <v>0</v>
      </c>
      <c r="GF105" s="122">
        <f t="shared" si="1953"/>
        <v>0</v>
      </c>
      <c r="GG105" s="122">
        <f t="shared" si="1954"/>
        <v>0</v>
      </c>
      <c r="GH105" s="122"/>
      <c r="GI105" s="124" t="str">
        <f t="shared" si="1943"/>
        <v>0</v>
      </c>
      <c r="GJ105" s="139"/>
      <c r="GK105" s="139"/>
      <c r="GL105" s="139"/>
      <c r="GM105" s="140"/>
      <c r="GN105" s="140"/>
      <c r="GO105" s="140"/>
      <c r="GP105" s="140"/>
      <c r="GQ105" s="140"/>
      <c r="GR105" s="140"/>
      <c r="GS105" s="140"/>
      <c r="GT105" s="140"/>
      <c r="GU105" s="140"/>
      <c r="GV105" s="140"/>
      <c r="GW105" s="140"/>
      <c r="GX105" s="145"/>
      <c r="GY105" s="145"/>
      <c r="GZ105" s="145"/>
      <c r="HA105" s="145"/>
      <c r="HB105" s="145"/>
      <c r="HC105" s="145"/>
      <c r="HD105" s="145"/>
    </row>
    <row r="106" spans="1:212" x14ac:dyDescent="0.2">
      <c r="A106" s="190"/>
      <c r="C106" s="191"/>
      <c r="D106" s="191"/>
      <c r="E106" s="191"/>
      <c r="F106" s="191"/>
      <c r="G106" s="191"/>
      <c r="H106" s="191"/>
      <c r="I106" s="191"/>
      <c r="J106" s="191"/>
      <c r="K106" s="191"/>
      <c r="L106" s="191"/>
      <c r="M106" s="191"/>
      <c r="N106" s="191"/>
      <c r="O106" s="191"/>
      <c r="P106" s="191"/>
      <c r="Q106" s="191"/>
      <c r="R106" s="191"/>
      <c r="S106" s="191"/>
      <c r="T106" s="191"/>
      <c r="U106" s="191"/>
      <c r="V106" s="191"/>
      <c r="W106" s="191"/>
      <c r="X106" s="191"/>
      <c r="Y106" s="191"/>
      <c r="Z106" s="191"/>
      <c r="AA106" s="191"/>
      <c r="AB106" s="191"/>
      <c r="AC106" s="191"/>
      <c r="AD106" s="191"/>
      <c r="AE106" s="191"/>
      <c r="AF106" s="191"/>
      <c r="AG106" s="191"/>
      <c r="AH106" s="191"/>
      <c r="AI106" s="191"/>
      <c r="AJ106" s="191"/>
      <c r="AK106" s="191"/>
      <c r="AL106" s="191"/>
      <c r="AM106" s="191"/>
      <c r="AN106" s="191"/>
      <c r="AO106" s="191"/>
      <c r="AP106" s="191"/>
      <c r="AQ106" s="191"/>
      <c r="AR106" s="191"/>
      <c r="AS106" s="191"/>
      <c r="AT106" s="191"/>
      <c r="AU106" s="191"/>
      <c r="AV106" s="191"/>
      <c r="AW106" s="191"/>
      <c r="AX106" s="191"/>
      <c r="AY106" s="191"/>
      <c r="AZ106" s="191"/>
      <c r="BA106" s="191"/>
      <c r="BB106" s="191"/>
      <c r="BC106" s="191"/>
      <c r="BD106" s="191"/>
      <c r="BE106" s="191"/>
      <c r="BF106" s="191"/>
      <c r="BG106" s="191"/>
      <c r="BH106" s="191"/>
      <c r="BI106" s="191"/>
      <c r="BJ106" s="191"/>
      <c r="BK106" s="191"/>
      <c r="BL106" s="191"/>
      <c r="BM106" s="191"/>
      <c r="BN106" s="191"/>
      <c r="BO106" s="191"/>
      <c r="BP106" s="191"/>
      <c r="BQ106" s="191"/>
      <c r="BR106" s="191"/>
      <c r="BS106" s="191"/>
      <c r="BT106" s="191"/>
      <c r="BU106" s="191"/>
      <c r="BV106" s="191"/>
      <c r="BW106" s="191"/>
      <c r="BX106" s="191"/>
      <c r="BY106" s="191"/>
      <c r="BZ106" s="191"/>
      <c r="CA106" s="191"/>
      <c r="CB106" s="191"/>
      <c r="CC106" s="191"/>
      <c r="CD106" s="191"/>
      <c r="CE106" s="191"/>
      <c r="CF106" s="191"/>
      <c r="CG106" s="191"/>
      <c r="CH106" s="191"/>
      <c r="CI106" s="191"/>
      <c r="CJ106" s="191"/>
      <c r="CK106" s="191"/>
      <c r="CL106" s="191"/>
      <c r="CM106" s="191"/>
      <c r="CN106" s="191"/>
      <c r="CO106" s="191"/>
      <c r="CP106" s="191"/>
      <c r="CQ106" s="191"/>
      <c r="CR106" s="191"/>
      <c r="CS106" s="191"/>
      <c r="CT106" s="191"/>
      <c r="CU106" s="191"/>
      <c r="CV106" s="191"/>
      <c r="CW106" s="191"/>
      <c r="CX106" s="191"/>
      <c r="CY106" s="191"/>
      <c r="CZ106" s="191"/>
      <c r="DA106" s="191"/>
      <c r="DB106" s="191"/>
      <c r="DC106" s="191"/>
      <c r="DD106" s="191"/>
      <c r="DE106" s="191"/>
      <c r="DF106" s="191"/>
      <c r="DG106" s="191"/>
      <c r="DH106" s="191"/>
      <c r="DI106" s="191"/>
      <c r="DJ106" s="191"/>
      <c r="DK106" s="191"/>
      <c r="DL106" s="191"/>
      <c r="DM106" s="191"/>
      <c r="DN106" s="191"/>
      <c r="DO106" s="191"/>
      <c r="DP106" s="191"/>
      <c r="DQ106" s="191"/>
      <c r="DR106" s="191"/>
      <c r="DS106" s="191"/>
      <c r="DT106" s="191"/>
      <c r="DU106" s="191"/>
      <c r="DV106" s="191"/>
      <c r="DW106" s="191"/>
      <c r="DX106" s="191"/>
      <c r="DY106" s="191"/>
      <c r="DZ106" s="191"/>
      <c r="EA106" s="191"/>
      <c r="EB106" s="191"/>
      <c r="EC106" s="191"/>
      <c r="ED106" s="191"/>
      <c r="EE106" s="191"/>
      <c r="EF106" s="191"/>
      <c r="EG106" s="191"/>
      <c r="EH106" s="191"/>
      <c r="EI106" s="191"/>
      <c r="EJ106" s="191"/>
      <c r="EK106" s="191"/>
      <c r="EL106" s="191"/>
      <c r="EM106" s="191"/>
      <c r="EN106" s="191"/>
      <c r="EO106" s="191"/>
      <c r="EP106" s="191"/>
      <c r="EQ106" s="191"/>
      <c r="ER106" s="191"/>
      <c r="ES106" s="191"/>
      <c r="ET106" s="191"/>
      <c r="EU106" s="191"/>
      <c r="EV106" s="191"/>
      <c r="EW106" s="191"/>
      <c r="EX106" s="191"/>
      <c r="EY106" s="191"/>
      <c r="EZ106" s="191"/>
      <c r="FA106" s="191"/>
      <c r="FB106" s="191"/>
      <c r="FC106" s="191"/>
      <c r="FD106" s="191"/>
      <c r="FE106" s="191"/>
      <c r="FF106" s="191"/>
      <c r="FG106" s="191"/>
      <c r="FH106" s="191"/>
      <c r="FI106" s="191"/>
      <c r="FJ106" s="191"/>
      <c r="FK106" s="191"/>
      <c r="FL106" s="191"/>
      <c r="FM106" s="191"/>
      <c r="FN106" s="191"/>
      <c r="FO106" s="191"/>
      <c r="FP106" s="191"/>
      <c r="FQ106" s="191"/>
      <c r="FR106" s="191"/>
      <c r="FS106" s="191"/>
      <c r="FT106" s="122" t="str">
        <f t="shared" si="1944"/>
        <v>0</v>
      </c>
      <c r="FU106" s="122" t="str">
        <f t="shared" si="1940"/>
        <v>0</v>
      </c>
      <c r="FV106" s="122" t="str">
        <f t="shared" si="1941"/>
        <v>0</v>
      </c>
      <c r="FW106" s="122" t="str">
        <f t="shared" si="1942"/>
        <v>0</v>
      </c>
      <c r="FX106" s="122">
        <f t="shared" si="1945"/>
        <v>0</v>
      </c>
      <c r="FY106" s="122">
        <f t="shared" si="1946"/>
        <v>0</v>
      </c>
      <c r="FZ106" s="122">
        <f t="shared" si="1947"/>
        <v>0</v>
      </c>
      <c r="GA106" s="122">
        <f t="shared" si="1948"/>
        <v>0</v>
      </c>
      <c r="GB106" s="122">
        <f t="shared" si="1949"/>
        <v>0</v>
      </c>
      <c r="GC106" s="122">
        <f t="shared" si="1950"/>
        <v>0</v>
      </c>
      <c r="GD106" s="122">
        <f t="shared" si="1951"/>
        <v>0</v>
      </c>
      <c r="GE106" s="122">
        <f t="shared" si="1952"/>
        <v>0</v>
      </c>
      <c r="GF106" s="122">
        <f t="shared" si="1953"/>
        <v>0</v>
      </c>
      <c r="GG106" s="122">
        <f t="shared" si="1954"/>
        <v>0</v>
      </c>
      <c r="GH106" s="122"/>
      <c r="GI106" s="124" t="str">
        <f t="shared" si="1943"/>
        <v>0</v>
      </c>
      <c r="GJ106" s="139"/>
      <c r="GK106" s="139"/>
      <c r="GL106" s="139"/>
      <c r="GM106" s="140"/>
      <c r="GN106" s="140"/>
      <c r="GO106" s="140"/>
      <c r="GP106" s="140"/>
      <c r="GQ106" s="140"/>
      <c r="GR106" s="140"/>
      <c r="GS106" s="140"/>
      <c r="GT106" s="140"/>
      <c r="GU106" s="140"/>
      <c r="GV106" s="140"/>
      <c r="GW106" s="140"/>
      <c r="GX106" s="145"/>
      <c r="GY106" s="145"/>
      <c r="GZ106" s="145"/>
      <c r="HA106" s="145"/>
      <c r="HB106" s="145"/>
      <c r="HC106" s="145"/>
      <c r="HD106" s="145"/>
    </row>
    <row r="107" spans="1:212" x14ac:dyDescent="0.2">
      <c r="A107" s="190"/>
      <c r="C107" s="191"/>
      <c r="D107" s="191"/>
      <c r="E107" s="191"/>
      <c r="F107" s="191"/>
      <c r="G107" s="191"/>
      <c r="H107" s="191"/>
      <c r="I107" s="191"/>
      <c r="J107" s="191"/>
      <c r="K107" s="191"/>
      <c r="L107" s="191"/>
      <c r="M107" s="191"/>
      <c r="N107" s="191"/>
      <c r="O107" s="191"/>
      <c r="P107" s="191"/>
      <c r="Q107" s="191"/>
      <c r="R107" s="191"/>
      <c r="S107" s="191"/>
      <c r="T107" s="191"/>
      <c r="U107" s="191"/>
      <c r="V107" s="191"/>
      <c r="W107" s="191"/>
      <c r="X107" s="191"/>
      <c r="Y107" s="191"/>
      <c r="Z107" s="191"/>
      <c r="AA107" s="191"/>
      <c r="AB107" s="191"/>
      <c r="AC107" s="191"/>
      <c r="AD107" s="191"/>
      <c r="AE107" s="191"/>
      <c r="AF107" s="191"/>
      <c r="AG107" s="191"/>
      <c r="AH107" s="191"/>
      <c r="AI107" s="191"/>
      <c r="AJ107" s="191"/>
      <c r="AK107" s="191"/>
      <c r="AL107" s="191"/>
      <c r="AM107" s="191"/>
      <c r="AN107" s="191"/>
      <c r="AO107" s="191"/>
      <c r="AP107" s="191"/>
      <c r="AQ107" s="191"/>
      <c r="AR107" s="191"/>
      <c r="AS107" s="191"/>
      <c r="AT107" s="191"/>
      <c r="AU107" s="191"/>
      <c r="AV107" s="191"/>
      <c r="AW107" s="191"/>
      <c r="AX107" s="191"/>
      <c r="AY107" s="191"/>
      <c r="AZ107" s="191"/>
      <c r="BA107" s="191"/>
      <c r="BB107" s="191"/>
      <c r="BC107" s="191"/>
      <c r="BD107" s="191"/>
      <c r="BE107" s="191"/>
      <c r="BF107" s="191"/>
      <c r="BG107" s="191"/>
      <c r="BH107" s="191"/>
      <c r="BI107" s="191"/>
      <c r="BJ107" s="191"/>
      <c r="BK107" s="191"/>
      <c r="BL107" s="191"/>
      <c r="BM107" s="191"/>
      <c r="BN107" s="191"/>
      <c r="BO107" s="191"/>
      <c r="BP107" s="191"/>
      <c r="BQ107" s="191"/>
      <c r="BR107" s="191"/>
      <c r="BS107" s="191"/>
      <c r="BT107" s="191"/>
      <c r="BU107" s="191"/>
      <c r="BV107" s="191"/>
      <c r="BW107" s="191"/>
      <c r="BX107" s="191"/>
      <c r="BY107" s="191"/>
      <c r="BZ107" s="191"/>
      <c r="CA107" s="191"/>
      <c r="CB107" s="191"/>
      <c r="CC107" s="191"/>
      <c r="CD107" s="191"/>
      <c r="CE107" s="191"/>
      <c r="CF107" s="191"/>
      <c r="CG107" s="191"/>
      <c r="CH107" s="191"/>
      <c r="CI107" s="191"/>
      <c r="CJ107" s="191"/>
      <c r="CK107" s="191"/>
      <c r="CL107" s="191"/>
      <c r="CM107" s="191"/>
      <c r="CN107" s="191"/>
      <c r="CO107" s="191"/>
      <c r="CP107" s="191"/>
      <c r="CQ107" s="191"/>
      <c r="CR107" s="191"/>
      <c r="CS107" s="191"/>
      <c r="CT107" s="191"/>
      <c r="CU107" s="191"/>
      <c r="CV107" s="191"/>
      <c r="CW107" s="191"/>
      <c r="CX107" s="191"/>
      <c r="CY107" s="191"/>
      <c r="CZ107" s="191"/>
      <c r="DA107" s="191"/>
      <c r="DB107" s="191"/>
      <c r="DC107" s="191"/>
      <c r="DD107" s="191"/>
      <c r="DE107" s="191"/>
      <c r="DF107" s="191"/>
      <c r="DG107" s="191"/>
      <c r="DH107" s="191"/>
      <c r="DI107" s="191"/>
      <c r="DJ107" s="191"/>
      <c r="DK107" s="191"/>
      <c r="DL107" s="191"/>
      <c r="DM107" s="191"/>
      <c r="DN107" s="191"/>
      <c r="DO107" s="191"/>
      <c r="DP107" s="191"/>
      <c r="DQ107" s="191"/>
      <c r="DR107" s="191"/>
      <c r="DS107" s="191"/>
      <c r="DT107" s="191"/>
      <c r="DU107" s="191"/>
      <c r="DV107" s="191"/>
      <c r="DW107" s="191"/>
      <c r="DX107" s="191"/>
      <c r="DY107" s="191"/>
      <c r="DZ107" s="191"/>
      <c r="EA107" s="191"/>
      <c r="EB107" s="191"/>
      <c r="EC107" s="191"/>
      <c r="ED107" s="191"/>
      <c r="EE107" s="191"/>
      <c r="EF107" s="191"/>
      <c r="EG107" s="191"/>
      <c r="EH107" s="191"/>
      <c r="EI107" s="191"/>
      <c r="EJ107" s="191"/>
      <c r="EK107" s="191"/>
      <c r="EL107" s="191"/>
      <c r="EM107" s="191"/>
      <c r="EN107" s="191"/>
      <c r="EO107" s="191"/>
      <c r="EP107" s="191"/>
      <c r="EQ107" s="191"/>
      <c r="ER107" s="191"/>
      <c r="ES107" s="191"/>
      <c r="ET107" s="191"/>
      <c r="EU107" s="191"/>
      <c r="EV107" s="191"/>
      <c r="EW107" s="191"/>
      <c r="EX107" s="191"/>
      <c r="EY107" s="191"/>
      <c r="EZ107" s="191"/>
      <c r="FA107" s="191"/>
      <c r="FB107" s="191"/>
      <c r="FC107" s="191"/>
      <c r="FD107" s="191"/>
      <c r="FE107" s="191"/>
      <c r="FF107" s="191"/>
      <c r="FG107" s="191"/>
      <c r="FH107" s="191"/>
      <c r="FI107" s="191"/>
      <c r="FJ107" s="191"/>
      <c r="FK107" s="191"/>
      <c r="FL107" s="191"/>
      <c r="FM107" s="191"/>
      <c r="FN107" s="191"/>
      <c r="FO107" s="191"/>
      <c r="FP107" s="191"/>
      <c r="FQ107" s="191"/>
      <c r="FR107" s="191"/>
      <c r="FS107" s="191"/>
      <c r="FT107" s="122" t="str">
        <f t="shared" si="1944"/>
        <v>0</v>
      </c>
      <c r="FU107" s="122" t="str">
        <f t="shared" si="1940"/>
        <v>0</v>
      </c>
      <c r="FV107" s="122" t="str">
        <f t="shared" si="1941"/>
        <v>0</v>
      </c>
      <c r="FW107" s="122" t="str">
        <f t="shared" si="1942"/>
        <v>0</v>
      </c>
      <c r="FX107" s="122">
        <f t="shared" si="1945"/>
        <v>0</v>
      </c>
      <c r="FY107" s="122">
        <f t="shared" si="1946"/>
        <v>0</v>
      </c>
      <c r="FZ107" s="122">
        <f t="shared" si="1947"/>
        <v>0</v>
      </c>
      <c r="GA107" s="122">
        <f t="shared" si="1948"/>
        <v>0</v>
      </c>
      <c r="GB107" s="122">
        <f t="shared" si="1949"/>
        <v>0</v>
      </c>
      <c r="GC107" s="122">
        <f t="shared" si="1950"/>
        <v>0</v>
      </c>
      <c r="GD107" s="122">
        <f t="shared" si="1951"/>
        <v>0</v>
      </c>
      <c r="GE107" s="122">
        <f t="shared" si="1952"/>
        <v>0</v>
      </c>
      <c r="GF107" s="122">
        <f t="shared" si="1953"/>
        <v>0</v>
      </c>
      <c r="GG107" s="122">
        <f t="shared" si="1954"/>
        <v>0</v>
      </c>
      <c r="GH107" s="122"/>
      <c r="GI107" s="124" t="str">
        <f t="shared" si="1943"/>
        <v>0</v>
      </c>
      <c r="GJ107" s="139"/>
      <c r="GK107" s="139"/>
      <c r="GL107" s="139"/>
      <c r="GM107" s="140"/>
      <c r="GN107" s="140"/>
      <c r="GO107" s="140"/>
      <c r="GP107" s="140"/>
      <c r="GQ107" s="140"/>
      <c r="GR107" s="140"/>
      <c r="GS107" s="140"/>
      <c r="GT107" s="140"/>
      <c r="GU107" s="140"/>
      <c r="GV107" s="140"/>
      <c r="GW107" s="140"/>
      <c r="GX107" s="145"/>
      <c r="GY107" s="145"/>
      <c r="GZ107" s="145"/>
      <c r="HA107" s="145"/>
      <c r="HB107" s="145"/>
      <c r="HC107" s="145"/>
      <c r="HD107" s="145"/>
    </row>
    <row r="108" spans="1:212" x14ac:dyDescent="0.2">
      <c r="A108" s="190"/>
      <c r="C108" s="191"/>
      <c r="D108" s="191"/>
      <c r="E108" s="191"/>
      <c r="F108" s="191"/>
      <c r="G108" s="191"/>
      <c r="H108" s="191"/>
      <c r="I108" s="191"/>
      <c r="J108" s="191"/>
      <c r="K108" s="191"/>
      <c r="L108" s="191"/>
      <c r="M108" s="191"/>
      <c r="N108" s="191"/>
      <c r="O108" s="191"/>
      <c r="P108" s="191"/>
      <c r="Q108" s="191"/>
      <c r="R108" s="191"/>
      <c r="S108" s="191"/>
      <c r="T108" s="191"/>
      <c r="U108" s="191"/>
      <c r="V108" s="191"/>
      <c r="W108" s="191"/>
      <c r="X108" s="191"/>
      <c r="Y108" s="191"/>
      <c r="Z108" s="191"/>
      <c r="AA108" s="191"/>
      <c r="AB108" s="191"/>
      <c r="AC108" s="191"/>
      <c r="AD108" s="191"/>
      <c r="AE108" s="191"/>
      <c r="AF108" s="191"/>
      <c r="AG108" s="191"/>
      <c r="AH108" s="191"/>
      <c r="AI108" s="191"/>
      <c r="AJ108" s="191"/>
      <c r="AK108" s="191"/>
      <c r="AL108" s="191"/>
      <c r="AM108" s="191"/>
      <c r="AN108" s="191"/>
      <c r="AO108" s="191"/>
      <c r="AP108" s="191"/>
      <c r="AQ108" s="191"/>
      <c r="AR108" s="191"/>
      <c r="AS108" s="191"/>
      <c r="AT108" s="191"/>
      <c r="AU108" s="191"/>
      <c r="AV108" s="191"/>
      <c r="AW108" s="191"/>
      <c r="AX108" s="191"/>
      <c r="AY108" s="191"/>
      <c r="AZ108" s="191"/>
      <c r="BA108" s="191"/>
      <c r="BB108" s="191"/>
      <c r="BC108" s="191"/>
      <c r="BD108" s="191"/>
      <c r="BE108" s="191"/>
      <c r="BF108" s="191"/>
      <c r="BG108" s="191"/>
      <c r="BH108" s="191"/>
      <c r="BI108" s="191"/>
      <c r="BJ108" s="191"/>
      <c r="BK108" s="191"/>
      <c r="BL108" s="191"/>
      <c r="BM108" s="191"/>
      <c r="BN108" s="191"/>
      <c r="BO108" s="191"/>
      <c r="BP108" s="191"/>
      <c r="BQ108" s="191"/>
      <c r="BR108" s="191"/>
      <c r="BS108" s="191"/>
      <c r="BT108" s="191"/>
      <c r="BU108" s="191"/>
      <c r="BV108" s="191"/>
      <c r="BW108" s="191"/>
      <c r="BX108" s="191"/>
      <c r="BY108" s="191"/>
      <c r="BZ108" s="191"/>
      <c r="CA108" s="191"/>
      <c r="CB108" s="191"/>
      <c r="CC108" s="191"/>
      <c r="CD108" s="191"/>
      <c r="CE108" s="191"/>
      <c r="CF108" s="191"/>
      <c r="CG108" s="191"/>
      <c r="CH108" s="191"/>
      <c r="CI108" s="191"/>
      <c r="CJ108" s="191"/>
      <c r="CK108" s="191"/>
      <c r="CL108" s="191"/>
      <c r="CM108" s="191"/>
      <c r="CN108" s="191"/>
      <c r="CO108" s="191"/>
      <c r="CP108" s="191"/>
      <c r="CQ108" s="191"/>
      <c r="CR108" s="191"/>
      <c r="CS108" s="191"/>
      <c r="CT108" s="191"/>
      <c r="CU108" s="191"/>
      <c r="CV108" s="191"/>
      <c r="CW108" s="191"/>
      <c r="CX108" s="191"/>
      <c r="CY108" s="191"/>
      <c r="CZ108" s="191"/>
      <c r="DA108" s="191"/>
      <c r="DB108" s="191"/>
      <c r="DC108" s="191"/>
      <c r="DD108" s="191"/>
      <c r="DE108" s="191"/>
      <c r="DF108" s="191"/>
      <c r="DG108" s="191"/>
      <c r="DH108" s="191"/>
      <c r="DI108" s="191"/>
      <c r="DJ108" s="191"/>
      <c r="DK108" s="191"/>
      <c r="DL108" s="191"/>
      <c r="DM108" s="191"/>
      <c r="DN108" s="191"/>
      <c r="DO108" s="191"/>
      <c r="DP108" s="191"/>
      <c r="DQ108" s="191"/>
      <c r="DR108" s="191"/>
      <c r="DS108" s="191"/>
      <c r="DT108" s="191"/>
      <c r="DU108" s="191"/>
      <c r="DV108" s="191"/>
      <c r="DW108" s="191"/>
      <c r="DX108" s="191"/>
      <c r="DY108" s="191"/>
      <c r="DZ108" s="191"/>
      <c r="EA108" s="191"/>
      <c r="EB108" s="191"/>
      <c r="EC108" s="191"/>
      <c r="ED108" s="191"/>
      <c r="EE108" s="191"/>
      <c r="EF108" s="191"/>
      <c r="EG108" s="191"/>
      <c r="EH108" s="191"/>
      <c r="EI108" s="191"/>
      <c r="EJ108" s="191"/>
      <c r="EK108" s="191"/>
      <c r="EL108" s="191"/>
      <c r="EM108" s="191"/>
      <c r="EN108" s="191"/>
      <c r="EO108" s="191"/>
      <c r="EP108" s="191"/>
      <c r="EQ108" s="191"/>
      <c r="ER108" s="191"/>
      <c r="ES108" s="191"/>
      <c r="ET108" s="191"/>
      <c r="EU108" s="191"/>
      <c r="EV108" s="191"/>
      <c r="EW108" s="191"/>
      <c r="EX108" s="191"/>
      <c r="EY108" s="191"/>
      <c r="EZ108" s="191"/>
      <c r="FA108" s="191"/>
      <c r="FB108" s="191"/>
      <c r="FC108" s="191"/>
      <c r="FD108" s="191"/>
      <c r="FE108" s="191"/>
      <c r="FF108" s="191"/>
      <c r="FG108" s="191"/>
      <c r="FH108" s="191"/>
      <c r="FI108" s="191"/>
      <c r="FJ108" s="191"/>
      <c r="FK108" s="191"/>
      <c r="FL108" s="191"/>
      <c r="FM108" s="191"/>
      <c r="FN108" s="191"/>
      <c r="FO108" s="191"/>
      <c r="FP108" s="191"/>
      <c r="FQ108" s="191"/>
      <c r="FR108" s="191"/>
      <c r="FS108" s="191"/>
      <c r="FT108" s="122" t="str">
        <f t="shared" si="1944"/>
        <v>0</v>
      </c>
      <c r="FU108" s="122" t="str">
        <f t="shared" si="1940"/>
        <v>0</v>
      </c>
      <c r="FV108" s="122" t="str">
        <f t="shared" si="1941"/>
        <v>0</v>
      </c>
      <c r="FW108" s="122" t="str">
        <f t="shared" si="1942"/>
        <v>0</v>
      </c>
      <c r="FX108" s="122">
        <f t="shared" si="1945"/>
        <v>0</v>
      </c>
      <c r="FY108" s="122">
        <f t="shared" si="1946"/>
        <v>0</v>
      </c>
      <c r="FZ108" s="122">
        <f t="shared" si="1947"/>
        <v>0</v>
      </c>
      <c r="GA108" s="122">
        <f t="shared" si="1948"/>
        <v>0</v>
      </c>
      <c r="GB108" s="122">
        <f t="shared" si="1949"/>
        <v>0</v>
      </c>
      <c r="GC108" s="122">
        <f t="shared" si="1950"/>
        <v>0</v>
      </c>
      <c r="GD108" s="122">
        <f t="shared" si="1951"/>
        <v>0</v>
      </c>
      <c r="GE108" s="122">
        <f t="shared" si="1952"/>
        <v>0</v>
      </c>
      <c r="GF108" s="122">
        <f t="shared" si="1953"/>
        <v>0</v>
      </c>
      <c r="GG108" s="122">
        <f t="shared" si="1954"/>
        <v>0</v>
      </c>
      <c r="GH108" s="122"/>
      <c r="GI108" s="124" t="str">
        <f t="shared" si="1943"/>
        <v>0</v>
      </c>
      <c r="GJ108" s="139"/>
      <c r="GK108" s="139"/>
      <c r="GL108" s="139"/>
      <c r="GM108" s="140"/>
      <c r="GN108" s="140"/>
      <c r="GO108" s="140"/>
      <c r="GP108" s="140"/>
      <c r="GQ108" s="140"/>
      <c r="GR108" s="140"/>
      <c r="GS108" s="140"/>
      <c r="GT108" s="140"/>
      <c r="GU108" s="140"/>
      <c r="GV108" s="140"/>
      <c r="GW108" s="140"/>
      <c r="GX108" s="145"/>
      <c r="GY108" s="145"/>
      <c r="GZ108" s="145"/>
      <c r="HA108" s="145"/>
      <c r="HB108" s="145"/>
      <c r="HC108" s="145"/>
      <c r="HD108" s="145"/>
    </row>
    <row r="109" spans="1:212" x14ac:dyDescent="0.2">
      <c r="A109" s="190"/>
      <c r="C109" s="191"/>
      <c r="D109" s="191"/>
      <c r="E109" s="191"/>
      <c r="F109" s="191"/>
      <c r="G109" s="191"/>
      <c r="H109" s="191"/>
      <c r="I109" s="191"/>
      <c r="J109" s="191"/>
      <c r="K109" s="191"/>
      <c r="L109" s="191"/>
      <c r="M109" s="191"/>
      <c r="N109" s="191"/>
      <c r="O109" s="191"/>
      <c r="P109" s="191"/>
      <c r="Q109" s="191"/>
      <c r="R109" s="191"/>
      <c r="S109" s="191"/>
      <c r="T109" s="191"/>
      <c r="U109" s="191"/>
      <c r="V109" s="191"/>
      <c r="W109" s="191"/>
      <c r="X109" s="191"/>
      <c r="Y109" s="191"/>
      <c r="Z109" s="191"/>
      <c r="AA109" s="191"/>
      <c r="AB109" s="191"/>
      <c r="AC109" s="191"/>
      <c r="AD109" s="191"/>
      <c r="AE109" s="191"/>
      <c r="AF109" s="191"/>
      <c r="AG109" s="191"/>
      <c r="AH109" s="191"/>
      <c r="AI109" s="191"/>
      <c r="AJ109" s="191"/>
      <c r="AK109" s="191"/>
      <c r="AL109" s="191"/>
      <c r="AM109" s="191"/>
      <c r="AN109" s="191"/>
      <c r="AO109" s="191"/>
      <c r="AP109" s="191"/>
      <c r="AQ109" s="191"/>
      <c r="AR109" s="191"/>
      <c r="AS109" s="191"/>
      <c r="AT109" s="191"/>
      <c r="AU109" s="191"/>
      <c r="AV109" s="191"/>
      <c r="AW109" s="191"/>
      <c r="AX109" s="191"/>
      <c r="AY109" s="191"/>
      <c r="AZ109" s="191"/>
      <c r="BA109" s="191"/>
      <c r="BB109" s="191"/>
      <c r="BC109" s="191"/>
      <c r="BD109" s="191"/>
      <c r="BE109" s="191"/>
      <c r="BF109" s="191"/>
      <c r="BG109" s="191"/>
      <c r="BH109" s="191"/>
      <c r="BI109" s="191"/>
      <c r="BJ109" s="191"/>
      <c r="BK109" s="191"/>
      <c r="BL109" s="191"/>
      <c r="BM109" s="191"/>
      <c r="BN109" s="191"/>
      <c r="BO109" s="191"/>
      <c r="BP109" s="191"/>
      <c r="BQ109" s="191"/>
      <c r="BR109" s="191"/>
      <c r="BS109" s="191"/>
      <c r="BT109" s="191"/>
      <c r="BU109" s="191"/>
      <c r="BV109" s="191"/>
      <c r="BW109" s="191"/>
      <c r="BX109" s="191"/>
      <c r="BY109" s="191"/>
      <c r="BZ109" s="191"/>
      <c r="CA109" s="191"/>
      <c r="CB109" s="191"/>
      <c r="CC109" s="191"/>
      <c r="CD109" s="191"/>
      <c r="CE109" s="191"/>
      <c r="CF109" s="191"/>
      <c r="CG109" s="191"/>
      <c r="CH109" s="191"/>
      <c r="CI109" s="191"/>
      <c r="CJ109" s="191"/>
      <c r="CK109" s="191"/>
      <c r="CL109" s="191"/>
      <c r="CM109" s="191"/>
      <c r="CN109" s="191"/>
      <c r="CO109" s="191"/>
      <c r="CP109" s="191"/>
      <c r="CQ109" s="191"/>
      <c r="CR109" s="191"/>
      <c r="CS109" s="191"/>
      <c r="CT109" s="191"/>
      <c r="CU109" s="191"/>
      <c r="CV109" s="191"/>
      <c r="CW109" s="191"/>
      <c r="CX109" s="191"/>
      <c r="CY109" s="191"/>
      <c r="CZ109" s="191"/>
      <c r="DA109" s="191"/>
      <c r="DB109" s="191"/>
      <c r="DC109" s="191"/>
      <c r="DD109" s="191"/>
      <c r="DE109" s="191"/>
      <c r="DF109" s="191"/>
      <c r="DG109" s="191"/>
      <c r="DH109" s="191"/>
      <c r="DI109" s="191"/>
      <c r="DJ109" s="191"/>
      <c r="DK109" s="191"/>
      <c r="DL109" s="191"/>
      <c r="DM109" s="191"/>
      <c r="DN109" s="191"/>
      <c r="DO109" s="191"/>
      <c r="DP109" s="191"/>
      <c r="DQ109" s="191"/>
      <c r="DR109" s="191"/>
      <c r="DS109" s="191"/>
      <c r="DT109" s="191"/>
      <c r="DU109" s="191"/>
      <c r="DV109" s="191"/>
      <c r="DW109" s="191"/>
      <c r="DX109" s="191"/>
      <c r="DY109" s="191"/>
      <c r="DZ109" s="191"/>
      <c r="EA109" s="191"/>
      <c r="EB109" s="191"/>
      <c r="EC109" s="191"/>
      <c r="ED109" s="191"/>
      <c r="EE109" s="191"/>
      <c r="EF109" s="191"/>
      <c r="EG109" s="191"/>
      <c r="EH109" s="191"/>
      <c r="EI109" s="191"/>
      <c r="EJ109" s="191"/>
      <c r="EK109" s="191"/>
      <c r="EL109" s="191"/>
      <c r="EM109" s="191"/>
      <c r="EN109" s="191"/>
      <c r="EO109" s="191"/>
      <c r="EP109" s="191"/>
      <c r="EQ109" s="191"/>
      <c r="ER109" s="191"/>
      <c r="ES109" s="191"/>
      <c r="ET109" s="191"/>
      <c r="EU109" s="191"/>
      <c r="EV109" s="191"/>
      <c r="EW109" s="191"/>
      <c r="EX109" s="191"/>
      <c r="EY109" s="191"/>
      <c r="EZ109" s="191"/>
      <c r="FA109" s="191"/>
      <c r="FB109" s="191"/>
      <c r="FC109" s="191"/>
      <c r="FD109" s="191"/>
      <c r="FE109" s="191"/>
      <c r="FF109" s="191"/>
      <c r="FG109" s="191"/>
      <c r="FH109" s="191"/>
      <c r="FI109" s="191"/>
      <c r="FJ109" s="191"/>
      <c r="FK109" s="191"/>
      <c r="FL109" s="191"/>
      <c r="FM109" s="191"/>
      <c r="FN109" s="191"/>
      <c r="FO109" s="191"/>
      <c r="FP109" s="191"/>
      <c r="FQ109" s="191"/>
      <c r="FR109" s="191"/>
      <c r="FS109" s="191"/>
      <c r="FT109" s="122" t="str">
        <f t="shared" si="1944"/>
        <v>0</v>
      </c>
      <c r="FU109" s="122" t="str">
        <f t="shared" si="1940"/>
        <v>0</v>
      </c>
      <c r="FV109" s="122" t="str">
        <f t="shared" si="1941"/>
        <v>0</v>
      </c>
      <c r="FW109" s="122" t="str">
        <f t="shared" si="1942"/>
        <v>0</v>
      </c>
      <c r="FX109" s="122">
        <f t="shared" si="1945"/>
        <v>0</v>
      </c>
      <c r="FY109" s="122">
        <f t="shared" si="1946"/>
        <v>0</v>
      </c>
      <c r="FZ109" s="122">
        <f t="shared" si="1947"/>
        <v>0</v>
      </c>
      <c r="GA109" s="122">
        <f t="shared" si="1948"/>
        <v>0</v>
      </c>
      <c r="GB109" s="122">
        <f t="shared" si="1949"/>
        <v>0</v>
      </c>
      <c r="GC109" s="122">
        <f t="shared" si="1950"/>
        <v>0</v>
      </c>
      <c r="GD109" s="122">
        <f t="shared" si="1951"/>
        <v>0</v>
      </c>
      <c r="GE109" s="122">
        <f t="shared" si="1952"/>
        <v>0</v>
      </c>
      <c r="GF109" s="122">
        <f t="shared" si="1953"/>
        <v>0</v>
      </c>
      <c r="GG109" s="122">
        <f t="shared" si="1954"/>
        <v>0</v>
      </c>
      <c r="GH109" s="122"/>
      <c r="GI109" s="124" t="str">
        <f t="shared" si="1943"/>
        <v>0</v>
      </c>
      <c r="GJ109" s="139"/>
      <c r="GK109" s="139"/>
      <c r="GL109" s="139"/>
      <c r="GM109" s="140"/>
      <c r="GN109" s="140"/>
      <c r="GO109" s="140"/>
      <c r="GP109" s="140"/>
      <c r="GQ109" s="140"/>
      <c r="GR109" s="140"/>
      <c r="GS109" s="140"/>
      <c r="GT109" s="140"/>
      <c r="GU109" s="140"/>
      <c r="GV109" s="140"/>
      <c r="GW109" s="140"/>
      <c r="GX109" s="145"/>
      <c r="GY109" s="145"/>
      <c r="GZ109" s="145"/>
      <c r="HA109" s="145"/>
      <c r="HB109" s="145"/>
      <c r="HC109" s="145"/>
      <c r="HD109" s="145"/>
    </row>
    <row r="110" spans="1:212" x14ac:dyDescent="0.2">
      <c r="A110" s="190"/>
      <c r="C110" s="191"/>
      <c r="D110" s="191"/>
      <c r="E110" s="191"/>
      <c r="F110" s="191"/>
      <c r="G110" s="191"/>
      <c r="H110" s="191"/>
      <c r="I110" s="191"/>
      <c r="J110" s="191"/>
      <c r="K110" s="191"/>
      <c r="L110" s="191"/>
      <c r="M110" s="191"/>
      <c r="N110" s="191"/>
      <c r="O110" s="191"/>
      <c r="P110" s="191"/>
      <c r="Q110" s="191"/>
      <c r="R110" s="191"/>
      <c r="S110" s="191"/>
      <c r="T110" s="191"/>
      <c r="U110" s="191"/>
      <c r="V110" s="191"/>
      <c r="W110" s="191"/>
      <c r="X110" s="191"/>
      <c r="Y110" s="191"/>
      <c r="Z110" s="191"/>
      <c r="AA110" s="191"/>
      <c r="AB110" s="191"/>
      <c r="AC110" s="191"/>
      <c r="AD110" s="191"/>
      <c r="AE110" s="191"/>
      <c r="AF110" s="191"/>
      <c r="AG110" s="191"/>
      <c r="AH110" s="191"/>
      <c r="AI110" s="191"/>
      <c r="AJ110" s="191"/>
      <c r="AK110" s="191"/>
      <c r="AL110" s="191"/>
      <c r="AM110" s="191"/>
      <c r="AN110" s="191"/>
      <c r="AO110" s="191"/>
      <c r="AP110" s="191"/>
      <c r="AQ110" s="191"/>
      <c r="AR110" s="191"/>
      <c r="AS110" s="191"/>
      <c r="AT110" s="191"/>
      <c r="AU110" s="191"/>
      <c r="AV110" s="191"/>
      <c r="AW110" s="191"/>
      <c r="AX110" s="191"/>
      <c r="AY110" s="191"/>
      <c r="AZ110" s="191"/>
      <c r="BA110" s="191"/>
      <c r="BB110" s="191"/>
      <c r="BC110" s="191"/>
      <c r="BD110" s="191"/>
      <c r="BE110" s="191"/>
      <c r="BF110" s="191"/>
      <c r="BG110" s="191"/>
      <c r="BH110" s="191"/>
      <c r="BI110" s="191"/>
      <c r="BJ110" s="191"/>
      <c r="BK110" s="191"/>
      <c r="BL110" s="191"/>
      <c r="BM110" s="191"/>
      <c r="BN110" s="191"/>
      <c r="BO110" s="191"/>
      <c r="BP110" s="191"/>
      <c r="BQ110" s="191"/>
      <c r="BR110" s="191"/>
      <c r="BS110" s="191"/>
      <c r="BT110" s="191"/>
      <c r="BU110" s="191"/>
      <c r="BV110" s="191"/>
      <c r="BW110" s="191"/>
      <c r="BX110" s="191"/>
      <c r="BY110" s="191"/>
      <c r="BZ110" s="191"/>
      <c r="CA110" s="191"/>
      <c r="CB110" s="191"/>
      <c r="CC110" s="191"/>
      <c r="CD110" s="191"/>
      <c r="CE110" s="191"/>
      <c r="CF110" s="191"/>
      <c r="CG110" s="191"/>
      <c r="CH110" s="191"/>
      <c r="CI110" s="191"/>
      <c r="CJ110" s="191"/>
      <c r="CK110" s="191"/>
      <c r="CL110" s="191"/>
      <c r="CM110" s="191"/>
      <c r="CN110" s="191"/>
      <c r="CO110" s="191"/>
      <c r="CP110" s="191"/>
      <c r="CQ110" s="191"/>
      <c r="CR110" s="191"/>
      <c r="CS110" s="191"/>
      <c r="CT110" s="191"/>
      <c r="CU110" s="191"/>
      <c r="CV110" s="191"/>
      <c r="CW110" s="191"/>
      <c r="CX110" s="191"/>
      <c r="CY110" s="191"/>
      <c r="CZ110" s="191"/>
      <c r="DA110" s="191"/>
      <c r="DB110" s="191"/>
      <c r="DC110" s="191"/>
      <c r="DD110" s="191"/>
      <c r="DE110" s="191"/>
      <c r="DF110" s="191"/>
      <c r="DG110" s="191"/>
      <c r="DH110" s="191"/>
      <c r="DI110" s="191"/>
      <c r="DJ110" s="191"/>
      <c r="DK110" s="191"/>
      <c r="DL110" s="191"/>
      <c r="DM110" s="191"/>
      <c r="DN110" s="191"/>
      <c r="DO110" s="191"/>
      <c r="DP110" s="191"/>
      <c r="DQ110" s="191"/>
      <c r="DR110" s="191"/>
      <c r="DS110" s="191"/>
      <c r="DT110" s="191"/>
      <c r="DU110" s="191"/>
      <c r="DV110" s="191"/>
      <c r="DW110" s="191"/>
      <c r="DX110" s="191"/>
      <c r="DY110" s="191"/>
      <c r="DZ110" s="191"/>
      <c r="EA110" s="191"/>
      <c r="EB110" s="191"/>
      <c r="EC110" s="191"/>
      <c r="ED110" s="191"/>
      <c r="EE110" s="191"/>
      <c r="EF110" s="191"/>
      <c r="EG110" s="191"/>
      <c r="EH110" s="191"/>
      <c r="EI110" s="191"/>
      <c r="EJ110" s="191"/>
      <c r="EK110" s="191"/>
      <c r="EL110" s="191"/>
      <c r="EM110" s="191"/>
      <c r="EN110" s="191"/>
      <c r="EO110" s="191"/>
      <c r="EP110" s="191"/>
      <c r="EQ110" s="191"/>
      <c r="ER110" s="191"/>
      <c r="ES110" s="191"/>
      <c r="ET110" s="191"/>
      <c r="EU110" s="191"/>
      <c r="EV110" s="191"/>
      <c r="EW110" s="191"/>
      <c r="EX110" s="191"/>
      <c r="EY110" s="191"/>
      <c r="EZ110" s="191"/>
      <c r="FA110" s="191"/>
      <c r="FB110" s="191"/>
      <c r="FC110" s="191"/>
      <c r="FD110" s="191"/>
      <c r="FE110" s="191"/>
      <c r="FF110" s="191"/>
      <c r="FG110" s="191"/>
      <c r="FH110" s="191"/>
      <c r="FI110" s="191"/>
      <c r="FJ110" s="191"/>
      <c r="FK110" s="191"/>
      <c r="FL110" s="191"/>
      <c r="FM110" s="191"/>
      <c r="FN110" s="191"/>
      <c r="FO110" s="191"/>
      <c r="FP110" s="191"/>
      <c r="FQ110" s="191"/>
      <c r="FR110" s="191"/>
      <c r="FS110" s="191"/>
      <c r="FT110" s="122" t="str">
        <f t="shared" si="1944"/>
        <v>0</v>
      </c>
      <c r="FU110" s="122" t="str">
        <f t="shared" si="1940"/>
        <v>0</v>
      </c>
      <c r="FV110" s="122" t="str">
        <f t="shared" si="1941"/>
        <v>0</v>
      </c>
      <c r="FW110" s="122" t="str">
        <f t="shared" si="1942"/>
        <v>0</v>
      </c>
      <c r="FX110" s="122">
        <f t="shared" si="1945"/>
        <v>0</v>
      </c>
      <c r="FY110" s="122">
        <f t="shared" si="1946"/>
        <v>0</v>
      </c>
      <c r="FZ110" s="122">
        <f t="shared" si="1947"/>
        <v>0</v>
      </c>
      <c r="GA110" s="122">
        <f t="shared" si="1948"/>
        <v>0</v>
      </c>
      <c r="GB110" s="122">
        <f t="shared" si="1949"/>
        <v>0</v>
      </c>
      <c r="GC110" s="122">
        <f t="shared" si="1950"/>
        <v>0</v>
      </c>
      <c r="GD110" s="122">
        <f t="shared" si="1951"/>
        <v>0</v>
      </c>
      <c r="GE110" s="122">
        <f t="shared" si="1952"/>
        <v>0</v>
      </c>
      <c r="GF110" s="122">
        <f t="shared" si="1953"/>
        <v>0</v>
      </c>
      <c r="GG110" s="122">
        <f t="shared" si="1954"/>
        <v>0</v>
      </c>
      <c r="GH110" s="122"/>
      <c r="GI110" s="124" t="str">
        <f t="shared" si="1943"/>
        <v>0</v>
      </c>
      <c r="GJ110" s="139"/>
      <c r="GK110" s="139"/>
      <c r="GL110" s="139"/>
      <c r="GM110" s="140"/>
      <c r="GN110" s="140"/>
      <c r="GO110" s="140"/>
      <c r="GP110" s="140"/>
      <c r="GQ110" s="140"/>
      <c r="GR110" s="140"/>
      <c r="GS110" s="140"/>
      <c r="GT110" s="140"/>
      <c r="GU110" s="140"/>
      <c r="GV110" s="140"/>
      <c r="GW110" s="140"/>
      <c r="GX110" s="145"/>
      <c r="GY110" s="145"/>
      <c r="GZ110" s="145"/>
      <c r="HA110" s="145"/>
      <c r="HB110" s="145"/>
      <c r="HC110" s="145"/>
      <c r="HD110" s="145"/>
    </row>
    <row r="111" spans="1:212" x14ac:dyDescent="0.2">
      <c r="A111" s="190"/>
      <c r="C111" s="191"/>
      <c r="D111" s="191"/>
      <c r="E111" s="191"/>
      <c r="F111" s="191"/>
      <c r="G111" s="191"/>
      <c r="H111" s="191"/>
      <c r="I111" s="191"/>
      <c r="J111" s="191"/>
      <c r="K111" s="191"/>
      <c r="L111" s="191"/>
      <c r="M111" s="191"/>
      <c r="N111" s="191"/>
      <c r="O111" s="191"/>
      <c r="P111" s="191"/>
      <c r="Q111" s="191"/>
      <c r="R111" s="191"/>
      <c r="S111" s="191"/>
      <c r="T111" s="191"/>
      <c r="U111" s="191"/>
      <c r="V111" s="191"/>
      <c r="W111" s="191"/>
      <c r="X111" s="191"/>
      <c r="Y111" s="191"/>
      <c r="Z111" s="191"/>
      <c r="AA111" s="191"/>
      <c r="AB111" s="191"/>
      <c r="AC111" s="191"/>
      <c r="AD111" s="191"/>
      <c r="AE111" s="191"/>
      <c r="AF111" s="191"/>
      <c r="AG111" s="191"/>
      <c r="AH111" s="191"/>
      <c r="AI111" s="191"/>
      <c r="AJ111" s="191"/>
      <c r="AK111" s="191"/>
      <c r="AL111" s="191"/>
      <c r="AM111" s="191"/>
      <c r="AN111" s="191"/>
      <c r="AO111" s="191"/>
      <c r="AP111" s="191"/>
      <c r="AQ111" s="191"/>
      <c r="AR111" s="191"/>
      <c r="AS111" s="191"/>
      <c r="AT111" s="191"/>
      <c r="AU111" s="191"/>
      <c r="AV111" s="191"/>
      <c r="AW111" s="191"/>
      <c r="AX111" s="191"/>
      <c r="AY111" s="191"/>
      <c r="AZ111" s="191"/>
      <c r="BA111" s="191"/>
      <c r="BB111" s="191"/>
      <c r="BC111" s="191"/>
      <c r="BD111" s="191"/>
      <c r="BE111" s="191"/>
      <c r="BF111" s="191"/>
      <c r="BG111" s="191"/>
      <c r="BH111" s="191"/>
      <c r="BI111" s="191"/>
      <c r="BJ111" s="191"/>
      <c r="BK111" s="191"/>
      <c r="BL111" s="191"/>
      <c r="BM111" s="191"/>
      <c r="BN111" s="191"/>
      <c r="BO111" s="191"/>
      <c r="BP111" s="191"/>
      <c r="BQ111" s="191"/>
      <c r="BR111" s="191"/>
      <c r="BS111" s="191"/>
      <c r="BT111" s="191"/>
      <c r="BU111" s="191"/>
      <c r="BV111" s="191"/>
      <c r="BW111" s="191"/>
      <c r="BX111" s="191"/>
      <c r="BY111" s="191"/>
      <c r="BZ111" s="191"/>
      <c r="CA111" s="191"/>
      <c r="CB111" s="191"/>
      <c r="CC111" s="191"/>
      <c r="CD111" s="191"/>
      <c r="CE111" s="191"/>
      <c r="CF111" s="191"/>
      <c r="CG111" s="191"/>
      <c r="CH111" s="191"/>
      <c r="CI111" s="191"/>
      <c r="CJ111" s="191"/>
      <c r="CK111" s="191"/>
      <c r="CL111" s="191"/>
      <c r="CM111" s="191"/>
      <c r="CN111" s="191"/>
      <c r="CO111" s="191"/>
      <c r="CP111" s="191"/>
      <c r="CQ111" s="191"/>
      <c r="CR111" s="191"/>
      <c r="CS111" s="191"/>
      <c r="CT111" s="191"/>
      <c r="CU111" s="191"/>
      <c r="CV111" s="191"/>
      <c r="CW111" s="191"/>
      <c r="CX111" s="191"/>
      <c r="CY111" s="191"/>
      <c r="CZ111" s="191"/>
      <c r="DA111" s="191"/>
      <c r="DB111" s="191"/>
      <c r="DC111" s="191"/>
      <c r="DD111" s="191"/>
      <c r="DE111" s="191"/>
      <c r="DF111" s="191"/>
      <c r="DG111" s="191"/>
      <c r="DH111" s="191"/>
      <c r="DI111" s="191"/>
      <c r="DJ111" s="191"/>
      <c r="DK111" s="191"/>
      <c r="DL111" s="191"/>
      <c r="DM111" s="191"/>
      <c r="DN111" s="191"/>
      <c r="DO111" s="191"/>
      <c r="DP111" s="191"/>
      <c r="DQ111" s="191"/>
      <c r="DR111" s="191"/>
      <c r="DS111" s="191"/>
      <c r="DT111" s="191"/>
      <c r="DU111" s="191"/>
      <c r="DV111" s="191"/>
      <c r="DW111" s="191"/>
      <c r="DX111" s="191"/>
      <c r="DY111" s="191"/>
      <c r="DZ111" s="191"/>
      <c r="EA111" s="191"/>
      <c r="EB111" s="191"/>
      <c r="EC111" s="191"/>
      <c r="ED111" s="191"/>
      <c r="EE111" s="191"/>
      <c r="EF111" s="191"/>
      <c r="EG111" s="191"/>
      <c r="EH111" s="191"/>
      <c r="EI111" s="191"/>
      <c r="EJ111" s="191"/>
      <c r="EK111" s="191"/>
      <c r="EL111" s="191"/>
      <c r="EM111" s="191"/>
      <c r="EN111" s="191"/>
      <c r="EO111" s="191"/>
      <c r="EP111" s="191"/>
      <c r="EQ111" s="191"/>
      <c r="ER111" s="191"/>
      <c r="ES111" s="191"/>
      <c r="ET111" s="191"/>
      <c r="EU111" s="191"/>
      <c r="EV111" s="191"/>
      <c r="EW111" s="191"/>
      <c r="EX111" s="191"/>
      <c r="EY111" s="191"/>
      <c r="EZ111" s="191"/>
      <c r="FA111" s="191"/>
      <c r="FB111" s="191"/>
      <c r="FC111" s="191"/>
      <c r="FD111" s="191"/>
      <c r="FE111" s="191"/>
      <c r="FF111" s="191"/>
      <c r="FG111" s="191"/>
      <c r="FH111" s="191"/>
      <c r="FI111" s="191"/>
      <c r="FJ111" s="191"/>
      <c r="FK111" s="191"/>
      <c r="FL111" s="191"/>
      <c r="FM111" s="191"/>
      <c r="FN111" s="191"/>
      <c r="FO111" s="191"/>
      <c r="FP111" s="191"/>
      <c r="FQ111" s="191"/>
      <c r="FR111" s="191"/>
      <c r="FS111" s="191"/>
      <c r="FT111" s="122" t="str">
        <f t="shared" si="1944"/>
        <v>0</v>
      </c>
      <c r="FU111" s="122" t="str">
        <f t="shared" si="1940"/>
        <v>0</v>
      </c>
      <c r="FV111" s="122" t="str">
        <f t="shared" si="1941"/>
        <v>0</v>
      </c>
      <c r="FW111" s="122" t="str">
        <f t="shared" si="1942"/>
        <v>0</v>
      </c>
      <c r="FX111" s="122">
        <f t="shared" si="1945"/>
        <v>0</v>
      </c>
      <c r="FY111" s="122">
        <f t="shared" si="1946"/>
        <v>0</v>
      </c>
      <c r="FZ111" s="122">
        <f t="shared" si="1947"/>
        <v>0</v>
      </c>
      <c r="GA111" s="122">
        <f t="shared" si="1948"/>
        <v>0</v>
      </c>
      <c r="GB111" s="122">
        <f t="shared" si="1949"/>
        <v>0</v>
      </c>
      <c r="GC111" s="122">
        <f t="shared" si="1950"/>
        <v>0</v>
      </c>
      <c r="GD111" s="122">
        <f t="shared" si="1951"/>
        <v>0</v>
      </c>
      <c r="GE111" s="122">
        <f t="shared" si="1952"/>
        <v>0</v>
      </c>
      <c r="GF111" s="122">
        <f t="shared" si="1953"/>
        <v>0</v>
      </c>
      <c r="GG111" s="122">
        <f t="shared" si="1954"/>
        <v>0</v>
      </c>
      <c r="GH111" s="122"/>
      <c r="GI111" s="124" t="str">
        <f t="shared" si="1943"/>
        <v>0</v>
      </c>
      <c r="GJ111" s="139"/>
      <c r="GK111" s="139"/>
      <c r="GL111" s="139"/>
      <c r="GM111" s="140"/>
      <c r="GN111" s="140"/>
      <c r="GO111" s="140"/>
      <c r="GP111" s="140"/>
      <c r="GQ111" s="140"/>
      <c r="GR111" s="140"/>
      <c r="GS111" s="140"/>
      <c r="GT111" s="140"/>
      <c r="GU111" s="140"/>
      <c r="GV111" s="140"/>
      <c r="GW111" s="140"/>
      <c r="GX111" s="145"/>
      <c r="GY111" s="145"/>
      <c r="GZ111" s="145"/>
      <c r="HA111" s="145"/>
      <c r="HB111" s="145"/>
      <c r="HC111" s="145"/>
      <c r="HD111" s="145"/>
    </row>
    <row r="112" spans="1:212" x14ac:dyDescent="0.2">
      <c r="A112" s="190"/>
      <c r="C112" s="191"/>
      <c r="D112" s="191"/>
      <c r="E112" s="191"/>
      <c r="F112" s="191"/>
      <c r="G112" s="191"/>
      <c r="H112" s="191"/>
      <c r="I112" s="191"/>
      <c r="J112" s="191"/>
      <c r="K112" s="191"/>
      <c r="L112" s="191"/>
      <c r="M112" s="191"/>
      <c r="N112" s="191"/>
      <c r="O112" s="191"/>
      <c r="P112" s="191"/>
      <c r="Q112" s="191"/>
      <c r="R112" s="191"/>
      <c r="S112" s="191"/>
      <c r="T112" s="191"/>
      <c r="U112" s="191"/>
      <c r="V112" s="191"/>
      <c r="W112" s="191"/>
      <c r="X112" s="191"/>
      <c r="Y112" s="191"/>
      <c r="Z112" s="191"/>
      <c r="AA112" s="191"/>
      <c r="AB112" s="191"/>
      <c r="AC112" s="191"/>
      <c r="AD112" s="191"/>
      <c r="AE112" s="191"/>
      <c r="AF112" s="191"/>
      <c r="AG112" s="191"/>
      <c r="AH112" s="191"/>
      <c r="AI112" s="191"/>
      <c r="AJ112" s="191"/>
      <c r="AK112" s="191"/>
      <c r="AL112" s="191"/>
      <c r="AM112" s="191"/>
      <c r="AN112" s="191"/>
      <c r="AO112" s="191"/>
      <c r="AP112" s="191"/>
      <c r="AQ112" s="191"/>
      <c r="AR112" s="191"/>
      <c r="AS112" s="191"/>
      <c r="AT112" s="191"/>
      <c r="AU112" s="191"/>
      <c r="AV112" s="191"/>
      <c r="AW112" s="191"/>
      <c r="AX112" s="191"/>
      <c r="AY112" s="191"/>
      <c r="AZ112" s="191"/>
      <c r="BA112" s="191"/>
      <c r="BB112" s="191"/>
      <c r="BC112" s="191"/>
      <c r="BD112" s="191"/>
      <c r="BE112" s="191"/>
      <c r="BF112" s="191"/>
      <c r="BG112" s="191"/>
      <c r="BH112" s="191"/>
      <c r="BI112" s="191"/>
      <c r="BJ112" s="191"/>
      <c r="BK112" s="191"/>
      <c r="BL112" s="191"/>
      <c r="BM112" s="191"/>
      <c r="BN112" s="191"/>
      <c r="BO112" s="191"/>
      <c r="BP112" s="191"/>
      <c r="BQ112" s="191"/>
      <c r="BR112" s="191"/>
      <c r="BS112" s="191"/>
      <c r="BT112" s="191"/>
      <c r="BU112" s="191"/>
      <c r="BV112" s="191"/>
      <c r="BW112" s="191"/>
      <c r="BX112" s="191"/>
      <c r="BY112" s="191"/>
      <c r="BZ112" s="191"/>
      <c r="CA112" s="191"/>
      <c r="CB112" s="191"/>
      <c r="CC112" s="191"/>
      <c r="CD112" s="191"/>
      <c r="CE112" s="191"/>
      <c r="CF112" s="191"/>
      <c r="CG112" s="191"/>
      <c r="CH112" s="191"/>
      <c r="CI112" s="191"/>
      <c r="CJ112" s="191"/>
      <c r="CK112" s="191"/>
      <c r="CL112" s="191"/>
      <c r="CM112" s="191"/>
      <c r="CN112" s="191"/>
      <c r="CO112" s="191"/>
      <c r="CP112" s="191"/>
      <c r="CQ112" s="191"/>
      <c r="CR112" s="191"/>
      <c r="CS112" s="191"/>
      <c r="CT112" s="191"/>
      <c r="CU112" s="191"/>
      <c r="CV112" s="191"/>
      <c r="CW112" s="191"/>
      <c r="CX112" s="191"/>
      <c r="CY112" s="191"/>
      <c r="CZ112" s="191"/>
      <c r="DA112" s="191"/>
      <c r="DB112" s="191"/>
      <c r="DC112" s="191"/>
      <c r="DD112" s="191"/>
      <c r="DE112" s="191"/>
      <c r="DF112" s="191"/>
      <c r="DG112" s="191"/>
      <c r="DH112" s="191"/>
      <c r="DI112" s="191"/>
      <c r="DJ112" s="191"/>
      <c r="DK112" s="191"/>
      <c r="DL112" s="191"/>
      <c r="DM112" s="191"/>
      <c r="DN112" s="191"/>
      <c r="DO112" s="191"/>
      <c r="DP112" s="191"/>
      <c r="DQ112" s="191"/>
      <c r="DR112" s="191"/>
      <c r="DS112" s="191"/>
      <c r="DT112" s="191"/>
      <c r="DU112" s="191"/>
      <c r="DV112" s="191"/>
      <c r="DW112" s="191"/>
      <c r="DX112" s="191"/>
      <c r="DY112" s="191"/>
      <c r="DZ112" s="191"/>
      <c r="EA112" s="191"/>
      <c r="EB112" s="191"/>
      <c r="EC112" s="191"/>
      <c r="ED112" s="191"/>
      <c r="EE112" s="191"/>
      <c r="EF112" s="191"/>
      <c r="EG112" s="191"/>
      <c r="EH112" s="191"/>
      <c r="EI112" s="191"/>
      <c r="EJ112" s="191"/>
      <c r="EK112" s="191"/>
      <c r="EL112" s="191"/>
      <c r="EM112" s="191"/>
      <c r="EN112" s="191"/>
      <c r="EO112" s="191"/>
      <c r="EP112" s="191"/>
      <c r="EQ112" s="191"/>
      <c r="ER112" s="191"/>
      <c r="ES112" s="191"/>
      <c r="ET112" s="191"/>
      <c r="EU112" s="191"/>
      <c r="EV112" s="191"/>
      <c r="EW112" s="191"/>
      <c r="EX112" s="191"/>
      <c r="EY112" s="191"/>
      <c r="EZ112" s="191"/>
      <c r="FA112" s="191"/>
      <c r="FB112" s="191"/>
      <c r="FC112" s="191"/>
      <c r="FD112" s="191"/>
      <c r="FE112" s="191"/>
      <c r="FF112" s="191"/>
      <c r="FG112" s="191"/>
      <c r="FH112" s="191"/>
      <c r="FI112" s="191"/>
      <c r="FJ112" s="191"/>
      <c r="FK112" s="191"/>
      <c r="FL112" s="191"/>
      <c r="FM112" s="191"/>
      <c r="FN112" s="191"/>
      <c r="FO112" s="191"/>
      <c r="FP112" s="191"/>
      <c r="FQ112" s="191"/>
      <c r="FR112" s="191"/>
      <c r="FS112" s="191"/>
      <c r="FT112" s="122" t="str">
        <f t="shared" si="1944"/>
        <v>0</v>
      </c>
      <c r="FU112" s="122" t="str">
        <f t="shared" si="1940"/>
        <v>0</v>
      </c>
      <c r="FV112" s="122" t="str">
        <f t="shared" si="1941"/>
        <v>0</v>
      </c>
      <c r="FW112" s="122" t="str">
        <f t="shared" si="1942"/>
        <v>0</v>
      </c>
      <c r="FX112" s="122">
        <f t="shared" si="1945"/>
        <v>0</v>
      </c>
      <c r="FY112" s="122">
        <f t="shared" si="1946"/>
        <v>0</v>
      </c>
      <c r="FZ112" s="122">
        <f t="shared" si="1947"/>
        <v>0</v>
      </c>
      <c r="GA112" s="122">
        <f t="shared" si="1948"/>
        <v>0</v>
      </c>
      <c r="GB112" s="122">
        <f t="shared" si="1949"/>
        <v>0</v>
      </c>
      <c r="GC112" s="122">
        <f t="shared" si="1950"/>
        <v>0</v>
      </c>
      <c r="GD112" s="122">
        <f t="shared" si="1951"/>
        <v>0</v>
      </c>
      <c r="GE112" s="122">
        <f t="shared" si="1952"/>
        <v>0</v>
      </c>
      <c r="GF112" s="122">
        <f t="shared" si="1953"/>
        <v>0</v>
      </c>
      <c r="GG112" s="122">
        <f t="shared" si="1954"/>
        <v>0</v>
      </c>
      <c r="GH112" s="122"/>
      <c r="GI112" s="124" t="str">
        <f t="shared" si="1943"/>
        <v>0</v>
      </c>
      <c r="GJ112" s="139"/>
      <c r="GK112" s="139"/>
      <c r="GL112" s="139"/>
      <c r="GM112" s="140"/>
      <c r="GN112" s="140"/>
      <c r="GO112" s="140"/>
      <c r="GP112" s="140"/>
      <c r="GQ112" s="140"/>
      <c r="GR112" s="140"/>
      <c r="GS112" s="140"/>
      <c r="GT112" s="140"/>
      <c r="GU112" s="140"/>
      <c r="GV112" s="140"/>
      <c r="GW112" s="140"/>
      <c r="GX112" s="145"/>
      <c r="GY112" s="145"/>
      <c r="GZ112" s="145"/>
      <c r="HA112" s="145"/>
      <c r="HB112" s="145"/>
      <c r="HC112" s="145"/>
      <c r="HD112" s="145"/>
    </row>
    <row r="113" spans="1:212" x14ac:dyDescent="0.2">
      <c r="A113" s="190"/>
      <c r="C113" s="191"/>
      <c r="D113" s="191"/>
      <c r="E113" s="191"/>
      <c r="F113" s="191"/>
      <c r="G113" s="191"/>
      <c r="H113" s="191"/>
      <c r="I113" s="191"/>
      <c r="J113" s="191"/>
      <c r="K113" s="191"/>
      <c r="L113" s="191"/>
      <c r="M113" s="191"/>
      <c r="N113" s="191"/>
      <c r="O113" s="191"/>
      <c r="P113" s="191"/>
      <c r="Q113" s="191"/>
      <c r="R113" s="191"/>
      <c r="S113" s="191"/>
      <c r="T113" s="191"/>
      <c r="U113" s="191"/>
      <c r="V113" s="191"/>
      <c r="W113" s="191"/>
      <c r="X113" s="191"/>
      <c r="Y113" s="191"/>
      <c r="Z113" s="191"/>
      <c r="AA113" s="191"/>
      <c r="AB113" s="191"/>
      <c r="AC113" s="191"/>
      <c r="AD113" s="191"/>
      <c r="AE113" s="191"/>
      <c r="AF113" s="191"/>
      <c r="AG113" s="191"/>
      <c r="AH113" s="191"/>
      <c r="AI113" s="191"/>
      <c r="AJ113" s="191"/>
      <c r="AK113" s="191"/>
      <c r="AL113" s="191"/>
      <c r="AM113" s="191"/>
      <c r="AN113" s="191"/>
      <c r="AO113" s="191"/>
      <c r="AP113" s="191"/>
      <c r="AQ113" s="191"/>
      <c r="AR113" s="191"/>
      <c r="AS113" s="191"/>
      <c r="AT113" s="191"/>
      <c r="AU113" s="191"/>
      <c r="AV113" s="191"/>
      <c r="AW113" s="191"/>
      <c r="AX113" s="191"/>
      <c r="AY113" s="191"/>
      <c r="AZ113" s="191"/>
      <c r="BA113" s="191"/>
      <c r="BB113" s="191"/>
      <c r="BC113" s="191"/>
      <c r="BD113" s="191"/>
      <c r="BE113" s="191"/>
      <c r="BF113" s="191"/>
      <c r="BG113" s="191"/>
      <c r="BH113" s="191"/>
      <c r="BI113" s="191"/>
      <c r="BJ113" s="191"/>
      <c r="BK113" s="191"/>
      <c r="BL113" s="191"/>
      <c r="BM113" s="191"/>
      <c r="BN113" s="191"/>
      <c r="BO113" s="191"/>
      <c r="BP113" s="191"/>
      <c r="BQ113" s="191"/>
      <c r="BR113" s="191"/>
      <c r="BS113" s="191"/>
      <c r="BT113" s="191"/>
      <c r="BU113" s="191"/>
      <c r="BV113" s="191"/>
      <c r="BW113" s="191"/>
      <c r="BX113" s="191"/>
      <c r="BY113" s="191"/>
      <c r="BZ113" s="191"/>
      <c r="CA113" s="191"/>
      <c r="CB113" s="191"/>
      <c r="CC113" s="191"/>
      <c r="CD113" s="191"/>
      <c r="CE113" s="191"/>
      <c r="CF113" s="191"/>
      <c r="CG113" s="191"/>
      <c r="CH113" s="191"/>
      <c r="CI113" s="191"/>
      <c r="CJ113" s="191"/>
      <c r="CK113" s="191"/>
      <c r="CL113" s="191"/>
      <c r="CM113" s="191"/>
      <c r="CN113" s="191"/>
      <c r="CO113" s="191"/>
      <c r="CP113" s="191"/>
      <c r="CQ113" s="191"/>
      <c r="CR113" s="191"/>
      <c r="CS113" s="191"/>
      <c r="CT113" s="191"/>
      <c r="CU113" s="191"/>
      <c r="CV113" s="191"/>
      <c r="CW113" s="191"/>
      <c r="CX113" s="191"/>
      <c r="CY113" s="191"/>
      <c r="CZ113" s="191"/>
      <c r="DA113" s="191"/>
      <c r="DB113" s="191"/>
      <c r="DC113" s="191"/>
      <c r="DD113" s="191"/>
      <c r="DE113" s="191"/>
      <c r="DF113" s="191"/>
      <c r="DG113" s="191"/>
      <c r="DH113" s="191"/>
      <c r="DI113" s="191"/>
      <c r="DJ113" s="191"/>
      <c r="DK113" s="191"/>
      <c r="DL113" s="191"/>
      <c r="DM113" s="191"/>
      <c r="DN113" s="191"/>
      <c r="DO113" s="191"/>
      <c r="DP113" s="191"/>
      <c r="DQ113" s="191"/>
      <c r="DR113" s="191"/>
      <c r="DS113" s="191"/>
      <c r="DT113" s="191"/>
      <c r="DU113" s="191"/>
      <c r="DV113" s="191"/>
      <c r="DW113" s="191"/>
      <c r="DX113" s="191"/>
      <c r="DY113" s="191"/>
      <c r="DZ113" s="191"/>
      <c r="EA113" s="191"/>
      <c r="EB113" s="191"/>
      <c r="EC113" s="191"/>
      <c r="ED113" s="191"/>
      <c r="EE113" s="191"/>
      <c r="EF113" s="191"/>
      <c r="EG113" s="191"/>
      <c r="EH113" s="191"/>
      <c r="EI113" s="191"/>
      <c r="EJ113" s="191"/>
      <c r="EK113" s="191"/>
      <c r="EL113" s="191"/>
      <c r="EM113" s="191"/>
      <c r="EN113" s="191"/>
      <c r="EO113" s="191"/>
      <c r="EP113" s="191"/>
      <c r="EQ113" s="191"/>
      <c r="ER113" s="191"/>
      <c r="ES113" s="191"/>
      <c r="ET113" s="191"/>
      <c r="EU113" s="191"/>
      <c r="EV113" s="191"/>
      <c r="EW113" s="191"/>
      <c r="EX113" s="191"/>
      <c r="EY113" s="191"/>
      <c r="EZ113" s="191"/>
      <c r="FA113" s="191"/>
      <c r="FB113" s="191"/>
      <c r="FC113" s="191"/>
      <c r="FD113" s="191"/>
      <c r="FE113" s="191"/>
      <c r="FF113" s="191"/>
      <c r="FG113" s="191"/>
      <c r="FH113" s="191"/>
      <c r="FI113" s="191"/>
      <c r="FJ113" s="191"/>
      <c r="FK113" s="191"/>
      <c r="FL113" s="191"/>
      <c r="FM113" s="191"/>
      <c r="FN113" s="191"/>
      <c r="FO113" s="191"/>
      <c r="FP113" s="191"/>
      <c r="FQ113" s="191"/>
      <c r="FR113" s="191"/>
      <c r="FS113" s="191"/>
      <c r="FT113" s="122" t="str">
        <f t="shared" si="1944"/>
        <v>0</v>
      </c>
      <c r="FU113" s="122" t="str">
        <f t="shared" si="1940"/>
        <v>0</v>
      </c>
      <c r="FV113" s="122" t="str">
        <f t="shared" si="1941"/>
        <v>0</v>
      </c>
      <c r="FW113" s="122" t="str">
        <f t="shared" si="1942"/>
        <v>0</v>
      </c>
      <c r="FX113" s="122">
        <f t="shared" si="1945"/>
        <v>0</v>
      </c>
      <c r="FY113" s="122">
        <f t="shared" si="1946"/>
        <v>0</v>
      </c>
      <c r="FZ113" s="122">
        <f t="shared" si="1947"/>
        <v>0</v>
      </c>
      <c r="GA113" s="122">
        <f t="shared" si="1948"/>
        <v>0</v>
      </c>
      <c r="GB113" s="122">
        <f t="shared" si="1949"/>
        <v>0</v>
      </c>
      <c r="GC113" s="122">
        <f t="shared" si="1950"/>
        <v>0</v>
      </c>
      <c r="GD113" s="122">
        <f t="shared" si="1951"/>
        <v>0</v>
      </c>
      <c r="GE113" s="122">
        <f t="shared" si="1952"/>
        <v>0</v>
      </c>
      <c r="GF113" s="122">
        <f t="shared" si="1953"/>
        <v>0</v>
      </c>
      <c r="GG113" s="122">
        <f t="shared" si="1954"/>
        <v>0</v>
      </c>
      <c r="GH113" s="122"/>
      <c r="GI113" s="124" t="str">
        <f t="shared" si="1943"/>
        <v>0</v>
      </c>
      <c r="GJ113" s="139"/>
      <c r="GK113" s="139"/>
      <c r="GL113" s="139"/>
      <c r="GM113" s="140"/>
      <c r="GN113" s="140"/>
      <c r="GO113" s="140"/>
      <c r="GP113" s="140"/>
      <c r="GQ113" s="140"/>
      <c r="GR113" s="140"/>
      <c r="GS113" s="140"/>
      <c r="GT113" s="140"/>
      <c r="GU113" s="140"/>
      <c r="GV113" s="140"/>
      <c r="GW113" s="140"/>
      <c r="GX113" s="145"/>
      <c r="GY113" s="145"/>
      <c r="GZ113" s="145"/>
      <c r="HA113" s="145"/>
      <c r="HB113" s="145"/>
      <c r="HC113" s="145"/>
      <c r="HD113" s="145"/>
    </row>
    <row r="114" spans="1:212" x14ac:dyDescent="0.2">
      <c r="A114" s="190"/>
      <c r="C114" s="191"/>
      <c r="D114" s="191"/>
      <c r="E114" s="191"/>
      <c r="F114" s="191"/>
      <c r="G114" s="191"/>
      <c r="H114" s="191"/>
      <c r="I114" s="191"/>
      <c r="J114" s="191"/>
      <c r="K114" s="191"/>
      <c r="L114" s="191"/>
      <c r="M114" s="191"/>
      <c r="N114" s="191"/>
      <c r="O114" s="191"/>
      <c r="P114" s="191"/>
      <c r="Q114" s="191"/>
      <c r="R114" s="191"/>
      <c r="S114" s="191"/>
      <c r="T114" s="191"/>
      <c r="U114" s="191"/>
      <c r="V114" s="191"/>
      <c r="W114" s="191"/>
      <c r="X114" s="191"/>
      <c r="Y114" s="191"/>
      <c r="Z114" s="191"/>
      <c r="AA114" s="191"/>
      <c r="AB114" s="191"/>
      <c r="AC114" s="191"/>
      <c r="AD114" s="191"/>
      <c r="AE114" s="191"/>
      <c r="AF114" s="191"/>
      <c r="AG114" s="191"/>
      <c r="AH114" s="191"/>
      <c r="AI114" s="191"/>
      <c r="AJ114" s="191"/>
      <c r="AK114" s="191"/>
      <c r="AL114" s="191"/>
      <c r="AM114" s="191"/>
      <c r="AN114" s="191"/>
      <c r="AO114" s="191"/>
      <c r="AP114" s="191"/>
      <c r="AQ114" s="191"/>
      <c r="AR114" s="191"/>
      <c r="AS114" s="191"/>
      <c r="AT114" s="191"/>
      <c r="AU114" s="191"/>
      <c r="AV114" s="191"/>
      <c r="AW114" s="191"/>
      <c r="AX114" s="191"/>
      <c r="AY114" s="191"/>
      <c r="AZ114" s="191"/>
      <c r="BA114" s="191"/>
      <c r="BB114" s="191"/>
      <c r="BC114" s="191"/>
      <c r="BD114" s="191"/>
      <c r="BE114" s="191"/>
      <c r="BF114" s="191"/>
      <c r="BG114" s="191"/>
      <c r="BH114" s="191"/>
      <c r="BI114" s="191"/>
      <c r="BJ114" s="191"/>
      <c r="BK114" s="191"/>
      <c r="BL114" s="191"/>
      <c r="BM114" s="191"/>
      <c r="BN114" s="191"/>
      <c r="BO114" s="191"/>
      <c r="BP114" s="191"/>
      <c r="BQ114" s="191"/>
      <c r="BR114" s="191"/>
      <c r="BS114" s="191"/>
      <c r="BT114" s="191"/>
      <c r="BU114" s="191"/>
      <c r="BV114" s="191"/>
      <c r="BW114" s="191"/>
      <c r="BX114" s="191"/>
      <c r="BY114" s="191"/>
      <c r="BZ114" s="191"/>
      <c r="CA114" s="191"/>
      <c r="CB114" s="191"/>
      <c r="CC114" s="191"/>
      <c r="CD114" s="191"/>
      <c r="CE114" s="191"/>
      <c r="CF114" s="191"/>
      <c r="CG114" s="191"/>
      <c r="CH114" s="191"/>
      <c r="CI114" s="191"/>
      <c r="CJ114" s="191"/>
      <c r="CK114" s="191"/>
      <c r="CL114" s="191"/>
      <c r="CM114" s="191"/>
      <c r="CN114" s="191"/>
      <c r="CO114" s="191"/>
      <c r="CP114" s="191"/>
      <c r="CQ114" s="191"/>
      <c r="CR114" s="191"/>
      <c r="CS114" s="191"/>
      <c r="CT114" s="191"/>
      <c r="CU114" s="191"/>
      <c r="CV114" s="191"/>
      <c r="CW114" s="191"/>
      <c r="CX114" s="191"/>
      <c r="CY114" s="191"/>
      <c r="CZ114" s="191"/>
      <c r="DA114" s="191"/>
      <c r="DB114" s="191"/>
      <c r="DC114" s="191"/>
      <c r="DD114" s="191"/>
      <c r="DE114" s="191"/>
      <c r="DF114" s="191"/>
      <c r="DG114" s="191"/>
      <c r="DH114" s="191"/>
      <c r="DI114" s="191"/>
      <c r="DJ114" s="191"/>
      <c r="DK114" s="191"/>
      <c r="DL114" s="191"/>
      <c r="DM114" s="191"/>
      <c r="DN114" s="191"/>
      <c r="DO114" s="191"/>
      <c r="DP114" s="191"/>
      <c r="DQ114" s="191"/>
      <c r="DR114" s="191"/>
      <c r="DS114" s="191"/>
      <c r="DT114" s="191"/>
      <c r="DU114" s="191"/>
      <c r="DV114" s="191"/>
      <c r="DW114" s="191"/>
      <c r="DX114" s="191"/>
      <c r="DY114" s="191"/>
      <c r="DZ114" s="191"/>
      <c r="EA114" s="191"/>
      <c r="EB114" s="191"/>
      <c r="EC114" s="191"/>
      <c r="ED114" s="191"/>
      <c r="EE114" s="191"/>
      <c r="EF114" s="191"/>
      <c r="EG114" s="191"/>
      <c r="EH114" s="191"/>
      <c r="EI114" s="191"/>
      <c r="EJ114" s="191"/>
      <c r="EK114" s="191"/>
      <c r="EL114" s="191"/>
      <c r="EM114" s="191"/>
      <c r="EN114" s="191"/>
      <c r="EO114" s="191"/>
      <c r="EP114" s="191"/>
      <c r="EQ114" s="191"/>
      <c r="ER114" s="191"/>
      <c r="ES114" s="191"/>
      <c r="ET114" s="191"/>
      <c r="EU114" s="191"/>
      <c r="EV114" s="191"/>
      <c r="EW114" s="191"/>
      <c r="EX114" s="191"/>
      <c r="EY114" s="191"/>
      <c r="EZ114" s="191"/>
      <c r="FA114" s="191"/>
      <c r="FB114" s="191"/>
      <c r="FC114" s="191"/>
      <c r="FD114" s="191"/>
      <c r="FE114" s="191"/>
      <c r="FF114" s="191"/>
      <c r="FG114" s="191"/>
      <c r="FH114" s="191"/>
      <c r="FI114" s="191"/>
      <c r="FJ114" s="191"/>
      <c r="FK114" s="191"/>
      <c r="FL114" s="191"/>
      <c r="FM114" s="191"/>
      <c r="FN114" s="191"/>
      <c r="FO114" s="191"/>
      <c r="FP114" s="191"/>
      <c r="FQ114" s="191"/>
      <c r="FR114" s="191"/>
      <c r="FS114" s="191"/>
      <c r="FT114" s="122" t="str">
        <f t="shared" si="1944"/>
        <v>0</v>
      </c>
      <c r="FU114" s="122" t="str">
        <f t="shared" si="1940"/>
        <v>0</v>
      </c>
      <c r="FV114" s="122" t="str">
        <f t="shared" si="1941"/>
        <v>0</v>
      </c>
      <c r="FW114" s="122" t="str">
        <f t="shared" si="1942"/>
        <v>0</v>
      </c>
      <c r="FX114" s="122">
        <f t="shared" si="1945"/>
        <v>0</v>
      </c>
      <c r="FY114" s="122">
        <f t="shared" si="1946"/>
        <v>0</v>
      </c>
      <c r="FZ114" s="122">
        <f t="shared" si="1947"/>
        <v>0</v>
      </c>
      <c r="GA114" s="122">
        <f t="shared" si="1948"/>
        <v>0</v>
      </c>
      <c r="GB114" s="122">
        <f t="shared" si="1949"/>
        <v>0</v>
      </c>
      <c r="GC114" s="122">
        <f t="shared" si="1950"/>
        <v>0</v>
      </c>
      <c r="GD114" s="122">
        <f t="shared" si="1951"/>
        <v>0</v>
      </c>
      <c r="GE114" s="122">
        <f t="shared" si="1952"/>
        <v>0</v>
      </c>
      <c r="GF114" s="122">
        <f t="shared" si="1953"/>
        <v>0</v>
      </c>
      <c r="GG114" s="122">
        <f t="shared" si="1954"/>
        <v>0</v>
      </c>
      <c r="GH114" s="122"/>
      <c r="GI114" s="124" t="str">
        <f t="shared" si="1943"/>
        <v>0</v>
      </c>
      <c r="GJ114" s="139"/>
      <c r="GK114" s="139"/>
      <c r="GL114" s="139"/>
      <c r="GM114" s="140"/>
      <c r="GN114" s="140"/>
      <c r="GO114" s="140"/>
      <c r="GP114" s="140"/>
      <c r="GQ114" s="140"/>
      <c r="GR114" s="140"/>
      <c r="GS114" s="140"/>
      <c r="GT114" s="140"/>
      <c r="GU114" s="140"/>
      <c r="GV114" s="140"/>
      <c r="GW114" s="140"/>
      <c r="GX114" s="145"/>
      <c r="GY114" s="145"/>
      <c r="GZ114" s="145"/>
      <c r="HA114" s="145"/>
      <c r="HB114" s="145"/>
      <c r="HC114" s="145"/>
      <c r="HD114" s="145"/>
    </row>
    <row r="115" spans="1:212" x14ac:dyDescent="0.2">
      <c r="A115" s="190"/>
      <c r="C115" s="191"/>
      <c r="D115" s="191"/>
      <c r="E115" s="191"/>
      <c r="F115" s="191"/>
      <c r="G115" s="191"/>
      <c r="H115" s="191"/>
      <c r="I115" s="191"/>
      <c r="J115" s="191"/>
      <c r="K115" s="191"/>
      <c r="L115" s="191"/>
      <c r="M115" s="191"/>
      <c r="N115" s="191"/>
      <c r="O115" s="191"/>
      <c r="P115" s="191"/>
      <c r="Q115" s="191"/>
      <c r="R115" s="191"/>
      <c r="S115" s="191"/>
      <c r="T115" s="191"/>
      <c r="U115" s="191"/>
      <c r="V115" s="191"/>
      <c r="W115" s="191"/>
      <c r="X115" s="191"/>
      <c r="Y115" s="191"/>
      <c r="Z115" s="191"/>
      <c r="AA115" s="191"/>
      <c r="AB115" s="191"/>
      <c r="AC115" s="191"/>
      <c r="AD115" s="191"/>
      <c r="AE115" s="191"/>
      <c r="AF115" s="191"/>
      <c r="AG115" s="191"/>
      <c r="AH115" s="191"/>
      <c r="AI115" s="191"/>
      <c r="AJ115" s="191"/>
      <c r="AK115" s="191"/>
      <c r="AL115" s="191"/>
      <c r="AM115" s="191"/>
      <c r="AN115" s="191"/>
      <c r="AO115" s="191"/>
      <c r="AP115" s="191"/>
      <c r="AQ115" s="191"/>
      <c r="AR115" s="191"/>
      <c r="AS115" s="191"/>
      <c r="AT115" s="191"/>
      <c r="AU115" s="191"/>
      <c r="AV115" s="191"/>
      <c r="AW115" s="191"/>
      <c r="AX115" s="191"/>
      <c r="AY115" s="191"/>
      <c r="AZ115" s="191"/>
      <c r="BA115" s="191"/>
      <c r="BB115" s="191"/>
      <c r="BC115" s="191"/>
      <c r="BD115" s="191"/>
      <c r="BE115" s="191"/>
      <c r="BF115" s="191"/>
      <c r="BG115" s="191"/>
      <c r="BH115" s="191"/>
      <c r="BI115" s="191"/>
      <c r="BJ115" s="191"/>
      <c r="BK115" s="191"/>
      <c r="BL115" s="191"/>
      <c r="BM115" s="191"/>
      <c r="BN115" s="191"/>
      <c r="BO115" s="191"/>
      <c r="BP115" s="191"/>
      <c r="BQ115" s="191"/>
      <c r="BR115" s="191"/>
      <c r="BS115" s="191"/>
      <c r="BT115" s="191"/>
      <c r="BU115" s="191"/>
      <c r="BV115" s="191"/>
      <c r="BW115" s="191"/>
      <c r="BX115" s="191"/>
      <c r="BY115" s="191"/>
      <c r="BZ115" s="191"/>
      <c r="CA115" s="191"/>
      <c r="CB115" s="191"/>
      <c r="CC115" s="191"/>
      <c r="CD115" s="191"/>
      <c r="CE115" s="191"/>
      <c r="CF115" s="191"/>
      <c r="CG115" s="191"/>
      <c r="CH115" s="191"/>
      <c r="CI115" s="191"/>
      <c r="CJ115" s="191"/>
      <c r="CK115" s="191"/>
      <c r="CL115" s="191"/>
      <c r="CM115" s="191"/>
      <c r="CN115" s="191"/>
      <c r="CO115" s="191"/>
      <c r="CP115" s="191"/>
      <c r="CQ115" s="191"/>
      <c r="CR115" s="191"/>
      <c r="CS115" s="191"/>
      <c r="CT115" s="191"/>
      <c r="CU115" s="191"/>
      <c r="CV115" s="191"/>
      <c r="CW115" s="191"/>
      <c r="CX115" s="191"/>
      <c r="CY115" s="191"/>
      <c r="CZ115" s="191"/>
      <c r="DA115" s="191"/>
      <c r="DB115" s="191"/>
      <c r="DC115" s="191"/>
      <c r="DD115" s="191"/>
      <c r="DE115" s="191"/>
      <c r="DF115" s="191"/>
      <c r="DG115" s="191"/>
      <c r="DH115" s="191"/>
      <c r="DI115" s="191"/>
      <c r="DJ115" s="191"/>
      <c r="DK115" s="191"/>
      <c r="DL115" s="191"/>
      <c r="DM115" s="191"/>
      <c r="DN115" s="191"/>
      <c r="DO115" s="191"/>
      <c r="DP115" s="191"/>
      <c r="DQ115" s="191"/>
      <c r="DR115" s="191"/>
      <c r="DS115" s="191"/>
      <c r="DT115" s="191"/>
      <c r="DU115" s="191"/>
      <c r="DV115" s="191"/>
      <c r="DW115" s="191"/>
      <c r="DX115" s="191"/>
      <c r="DY115" s="191"/>
      <c r="DZ115" s="191"/>
      <c r="EA115" s="191"/>
      <c r="EB115" s="191"/>
      <c r="EC115" s="191"/>
      <c r="ED115" s="191"/>
      <c r="EE115" s="191"/>
      <c r="EF115" s="191"/>
      <c r="EG115" s="191"/>
      <c r="EH115" s="191"/>
      <c r="EI115" s="191"/>
      <c r="EJ115" s="191"/>
      <c r="EK115" s="191"/>
      <c r="EL115" s="191"/>
      <c r="EM115" s="191"/>
      <c r="EN115" s="191"/>
      <c r="EO115" s="191"/>
      <c r="EP115" s="191"/>
      <c r="EQ115" s="191"/>
      <c r="ER115" s="191"/>
      <c r="ES115" s="191"/>
      <c r="ET115" s="191"/>
      <c r="EU115" s="191"/>
      <c r="EV115" s="191"/>
      <c r="EW115" s="191"/>
      <c r="EX115" s="191"/>
      <c r="EY115" s="191"/>
      <c r="EZ115" s="191"/>
      <c r="FA115" s="191"/>
      <c r="FB115" s="191"/>
      <c r="FC115" s="191"/>
      <c r="FD115" s="191"/>
      <c r="FE115" s="191"/>
      <c r="FF115" s="191"/>
      <c r="FG115" s="191"/>
      <c r="FH115" s="191"/>
      <c r="FI115" s="191"/>
      <c r="FJ115" s="191"/>
      <c r="FK115" s="191"/>
      <c r="FL115" s="191"/>
      <c r="FM115" s="191"/>
      <c r="FN115" s="191"/>
      <c r="FO115" s="191"/>
      <c r="FP115" s="191"/>
      <c r="FQ115" s="191"/>
      <c r="FR115" s="191"/>
      <c r="FS115" s="191"/>
      <c r="FT115" s="122" t="str">
        <f t="shared" si="1944"/>
        <v>0</v>
      </c>
      <c r="FU115" s="122" t="str">
        <f t="shared" si="1940"/>
        <v>0</v>
      </c>
      <c r="FV115" s="122" t="str">
        <f t="shared" si="1941"/>
        <v>0</v>
      </c>
      <c r="FW115" s="122" t="str">
        <f t="shared" si="1942"/>
        <v>0</v>
      </c>
      <c r="FX115" s="122">
        <f t="shared" si="1945"/>
        <v>0</v>
      </c>
      <c r="FY115" s="122">
        <f t="shared" si="1946"/>
        <v>0</v>
      </c>
      <c r="FZ115" s="122">
        <f t="shared" si="1947"/>
        <v>0</v>
      </c>
      <c r="GA115" s="122">
        <f t="shared" si="1948"/>
        <v>0</v>
      </c>
      <c r="GB115" s="122">
        <f t="shared" si="1949"/>
        <v>0</v>
      </c>
      <c r="GC115" s="122">
        <f t="shared" si="1950"/>
        <v>0</v>
      </c>
      <c r="GD115" s="122">
        <f t="shared" si="1951"/>
        <v>0</v>
      </c>
      <c r="GE115" s="122">
        <f t="shared" si="1952"/>
        <v>0</v>
      </c>
      <c r="GF115" s="122">
        <f t="shared" si="1953"/>
        <v>0</v>
      </c>
      <c r="GG115" s="122">
        <f t="shared" si="1954"/>
        <v>0</v>
      </c>
      <c r="GH115" s="122"/>
      <c r="GI115" s="124" t="str">
        <f t="shared" si="1943"/>
        <v>0</v>
      </c>
      <c r="GJ115" s="139"/>
      <c r="GK115" s="139"/>
      <c r="GL115" s="139"/>
      <c r="GM115" s="140"/>
      <c r="GN115" s="140"/>
      <c r="GO115" s="140"/>
      <c r="GP115" s="140"/>
      <c r="GQ115" s="140"/>
      <c r="GR115" s="140"/>
      <c r="GS115" s="140"/>
      <c r="GT115" s="140"/>
      <c r="GU115" s="140"/>
      <c r="GV115" s="140"/>
      <c r="GW115" s="140"/>
      <c r="GX115" s="145"/>
      <c r="GY115" s="145"/>
      <c r="GZ115" s="145"/>
      <c r="HA115" s="145"/>
      <c r="HB115" s="145"/>
      <c r="HC115" s="145"/>
      <c r="HD115" s="145"/>
    </row>
    <row r="116" spans="1:212" x14ac:dyDescent="0.2">
      <c r="A116" s="190"/>
      <c r="C116" s="191"/>
      <c r="D116" s="191"/>
      <c r="E116" s="191"/>
      <c r="F116" s="191"/>
      <c r="G116" s="191"/>
      <c r="H116" s="191"/>
      <c r="I116" s="191"/>
      <c r="J116" s="191"/>
      <c r="K116" s="191"/>
      <c r="L116" s="191"/>
      <c r="M116" s="191"/>
      <c r="N116" s="191"/>
      <c r="O116" s="191"/>
      <c r="P116" s="191"/>
      <c r="Q116" s="191"/>
      <c r="R116" s="191"/>
      <c r="S116" s="191"/>
      <c r="T116" s="191"/>
      <c r="U116" s="191"/>
      <c r="V116" s="191"/>
      <c r="W116" s="191"/>
      <c r="X116" s="191"/>
      <c r="Y116" s="191"/>
      <c r="Z116" s="191"/>
      <c r="AA116" s="191"/>
      <c r="AB116" s="191"/>
      <c r="AC116" s="191"/>
      <c r="AD116" s="191"/>
      <c r="AE116" s="191"/>
      <c r="AF116" s="191"/>
      <c r="AG116" s="191"/>
      <c r="AH116" s="191"/>
      <c r="AI116" s="191"/>
      <c r="AJ116" s="191"/>
      <c r="AK116" s="191"/>
      <c r="AL116" s="191"/>
      <c r="AM116" s="191"/>
      <c r="AN116" s="191"/>
      <c r="AO116" s="191"/>
      <c r="AP116" s="191"/>
      <c r="AQ116" s="191"/>
      <c r="AR116" s="191"/>
      <c r="AS116" s="191"/>
      <c r="AT116" s="191"/>
      <c r="AU116" s="191"/>
      <c r="AV116" s="191"/>
      <c r="AW116" s="191"/>
      <c r="AX116" s="191"/>
      <c r="AY116" s="191"/>
      <c r="AZ116" s="191"/>
      <c r="BA116" s="191"/>
      <c r="BB116" s="191"/>
      <c r="BC116" s="191"/>
      <c r="BD116" s="191"/>
      <c r="BE116" s="191"/>
      <c r="BF116" s="191"/>
      <c r="BG116" s="191"/>
      <c r="BH116" s="191"/>
      <c r="BI116" s="191"/>
      <c r="BJ116" s="191"/>
      <c r="BK116" s="191"/>
      <c r="BL116" s="191"/>
      <c r="BM116" s="191"/>
      <c r="BN116" s="191"/>
      <c r="BO116" s="191"/>
      <c r="BP116" s="191"/>
      <c r="BQ116" s="191"/>
      <c r="BR116" s="191"/>
      <c r="BS116" s="191"/>
      <c r="BT116" s="191"/>
      <c r="BU116" s="191"/>
      <c r="BV116" s="191"/>
      <c r="BW116" s="191"/>
      <c r="BX116" s="191"/>
      <c r="BY116" s="191"/>
      <c r="BZ116" s="191"/>
      <c r="CA116" s="191"/>
      <c r="CB116" s="191"/>
      <c r="CC116" s="191"/>
      <c r="CD116" s="191"/>
      <c r="CE116" s="191"/>
      <c r="CF116" s="191"/>
      <c r="CG116" s="191"/>
      <c r="CH116" s="191"/>
      <c r="CI116" s="191"/>
      <c r="CJ116" s="191"/>
      <c r="CK116" s="191"/>
      <c r="CL116" s="191"/>
      <c r="CM116" s="191"/>
      <c r="CN116" s="191"/>
      <c r="CO116" s="191"/>
      <c r="CP116" s="191"/>
      <c r="CQ116" s="191"/>
      <c r="CR116" s="191"/>
      <c r="CS116" s="191"/>
      <c r="CT116" s="191"/>
      <c r="CU116" s="191"/>
      <c r="CV116" s="191"/>
      <c r="CW116" s="191"/>
      <c r="CX116" s="191"/>
      <c r="CY116" s="191"/>
      <c r="CZ116" s="191"/>
      <c r="DA116" s="191"/>
      <c r="DB116" s="191"/>
      <c r="DC116" s="191"/>
      <c r="DD116" s="191"/>
      <c r="DE116" s="191"/>
      <c r="DF116" s="191"/>
      <c r="DG116" s="191"/>
      <c r="DH116" s="191"/>
      <c r="DI116" s="191"/>
      <c r="DJ116" s="191"/>
      <c r="DK116" s="191"/>
      <c r="DL116" s="191"/>
      <c r="DM116" s="191"/>
      <c r="DN116" s="191"/>
      <c r="DO116" s="191"/>
      <c r="DP116" s="191"/>
      <c r="DQ116" s="191"/>
      <c r="DR116" s="191"/>
      <c r="DS116" s="191"/>
      <c r="DT116" s="191"/>
      <c r="DU116" s="191"/>
      <c r="DV116" s="191"/>
      <c r="DW116" s="191"/>
      <c r="DX116" s="191"/>
      <c r="DY116" s="191"/>
      <c r="DZ116" s="191"/>
      <c r="EA116" s="191"/>
      <c r="EB116" s="191"/>
      <c r="EC116" s="191"/>
      <c r="ED116" s="191"/>
      <c r="EE116" s="191"/>
      <c r="EF116" s="191"/>
      <c r="EG116" s="191"/>
      <c r="EH116" s="191"/>
      <c r="EI116" s="191"/>
      <c r="EJ116" s="191"/>
      <c r="EK116" s="191"/>
      <c r="EL116" s="191"/>
      <c r="EM116" s="191"/>
      <c r="EN116" s="191"/>
      <c r="EO116" s="191"/>
      <c r="EP116" s="191"/>
      <c r="EQ116" s="191"/>
      <c r="ER116" s="191"/>
      <c r="ES116" s="191"/>
      <c r="ET116" s="191"/>
      <c r="EU116" s="191"/>
      <c r="EV116" s="191"/>
      <c r="EW116" s="191"/>
      <c r="EX116" s="191"/>
      <c r="EY116" s="191"/>
      <c r="EZ116" s="191"/>
      <c r="FA116" s="191"/>
      <c r="FB116" s="191"/>
      <c r="FC116" s="191"/>
      <c r="FD116" s="191"/>
      <c r="FE116" s="191"/>
      <c r="FF116" s="191"/>
      <c r="FG116" s="191"/>
      <c r="FH116" s="191"/>
      <c r="FI116" s="191"/>
      <c r="FJ116" s="191"/>
      <c r="FK116" s="191"/>
      <c r="FL116" s="191"/>
      <c r="FM116" s="191"/>
      <c r="FN116" s="191"/>
      <c r="FO116" s="191"/>
      <c r="FP116" s="191"/>
      <c r="FQ116" s="191"/>
      <c r="FR116" s="191"/>
      <c r="FS116" s="191"/>
      <c r="FT116" s="122" t="str">
        <f t="shared" si="1944"/>
        <v>0</v>
      </c>
      <c r="FU116" s="122" t="str">
        <f t="shared" si="1940"/>
        <v>0</v>
      </c>
      <c r="FV116" s="122" t="str">
        <f t="shared" si="1941"/>
        <v>0</v>
      </c>
      <c r="FW116" s="122" t="str">
        <f t="shared" si="1942"/>
        <v>0</v>
      </c>
      <c r="FX116" s="122">
        <f t="shared" si="1945"/>
        <v>0</v>
      </c>
      <c r="FY116" s="122">
        <f t="shared" si="1946"/>
        <v>0</v>
      </c>
      <c r="FZ116" s="122">
        <f t="shared" si="1947"/>
        <v>0</v>
      </c>
      <c r="GA116" s="122">
        <f t="shared" si="1948"/>
        <v>0</v>
      </c>
      <c r="GB116" s="122">
        <f t="shared" si="1949"/>
        <v>0</v>
      </c>
      <c r="GC116" s="122">
        <f t="shared" si="1950"/>
        <v>0</v>
      </c>
      <c r="GD116" s="122">
        <f t="shared" si="1951"/>
        <v>0</v>
      </c>
      <c r="GE116" s="122">
        <f t="shared" si="1952"/>
        <v>0</v>
      </c>
      <c r="GF116" s="122">
        <f t="shared" si="1953"/>
        <v>0</v>
      </c>
      <c r="GG116" s="122">
        <f t="shared" si="1954"/>
        <v>0</v>
      </c>
      <c r="GH116" s="122"/>
      <c r="GI116" s="124" t="str">
        <f t="shared" si="1943"/>
        <v>0</v>
      </c>
      <c r="GJ116" s="139"/>
      <c r="GK116" s="139"/>
      <c r="GL116" s="139"/>
      <c r="GM116" s="140"/>
      <c r="GN116" s="140"/>
      <c r="GO116" s="140"/>
      <c r="GP116" s="140"/>
      <c r="GQ116" s="140"/>
      <c r="GR116" s="140"/>
      <c r="GS116" s="140"/>
      <c r="GT116" s="140"/>
      <c r="GU116" s="140"/>
      <c r="GV116" s="140"/>
      <c r="GW116" s="140"/>
      <c r="GX116" s="145"/>
      <c r="GY116" s="145"/>
      <c r="GZ116" s="145"/>
      <c r="HA116" s="145"/>
      <c r="HB116" s="145"/>
      <c r="HC116" s="145"/>
      <c r="HD116" s="145"/>
    </row>
    <row r="117" spans="1:212" x14ac:dyDescent="0.2">
      <c r="A117" s="190"/>
      <c r="C117" s="191"/>
      <c r="D117" s="191"/>
      <c r="E117" s="191"/>
      <c r="F117" s="191"/>
      <c r="G117" s="191"/>
      <c r="H117" s="191"/>
      <c r="I117" s="191"/>
      <c r="J117" s="191"/>
      <c r="K117" s="191"/>
      <c r="L117" s="191"/>
      <c r="M117" s="191"/>
      <c r="N117" s="191"/>
      <c r="O117" s="191"/>
      <c r="P117" s="191"/>
      <c r="Q117" s="191"/>
      <c r="R117" s="191"/>
      <c r="S117" s="191"/>
      <c r="T117" s="191"/>
      <c r="U117" s="191"/>
      <c r="V117" s="191"/>
      <c r="W117" s="191"/>
      <c r="X117" s="191"/>
      <c r="Y117" s="191"/>
      <c r="Z117" s="191"/>
      <c r="AA117" s="191"/>
      <c r="AB117" s="191"/>
      <c r="AC117" s="191"/>
      <c r="AD117" s="191"/>
      <c r="AE117" s="191"/>
      <c r="AF117" s="191"/>
      <c r="AG117" s="191"/>
      <c r="AH117" s="191"/>
      <c r="AI117" s="191"/>
      <c r="AJ117" s="191"/>
      <c r="AK117" s="191"/>
      <c r="AL117" s="191"/>
      <c r="AM117" s="191"/>
      <c r="AN117" s="191"/>
      <c r="AO117" s="191"/>
      <c r="AP117" s="191"/>
      <c r="AQ117" s="191"/>
      <c r="AR117" s="191"/>
      <c r="AS117" s="191"/>
      <c r="AT117" s="191"/>
      <c r="AU117" s="191"/>
      <c r="AV117" s="191"/>
      <c r="AW117" s="191"/>
      <c r="AX117" s="191"/>
      <c r="AY117" s="191"/>
      <c r="AZ117" s="191"/>
      <c r="BA117" s="191"/>
      <c r="BB117" s="191"/>
      <c r="BC117" s="191"/>
      <c r="BD117" s="191"/>
      <c r="BE117" s="191"/>
      <c r="BF117" s="191"/>
      <c r="BG117" s="191"/>
      <c r="BH117" s="191"/>
      <c r="BI117" s="191"/>
      <c r="BJ117" s="191"/>
      <c r="BK117" s="191"/>
      <c r="BL117" s="191"/>
      <c r="BM117" s="191"/>
      <c r="BN117" s="191"/>
      <c r="BO117" s="191"/>
      <c r="BP117" s="191"/>
      <c r="BQ117" s="191"/>
      <c r="BR117" s="191"/>
      <c r="BS117" s="191"/>
      <c r="BT117" s="191"/>
      <c r="BU117" s="191"/>
      <c r="BV117" s="191"/>
      <c r="BW117" s="191"/>
      <c r="BX117" s="191"/>
      <c r="BY117" s="191"/>
      <c r="BZ117" s="191"/>
      <c r="CA117" s="191"/>
      <c r="CB117" s="191"/>
      <c r="CC117" s="191"/>
      <c r="CD117" s="191"/>
      <c r="CE117" s="191"/>
      <c r="CF117" s="191"/>
      <c r="CG117" s="191"/>
      <c r="CH117" s="191"/>
      <c r="CI117" s="191"/>
      <c r="CJ117" s="191"/>
      <c r="CK117" s="191"/>
      <c r="CL117" s="191"/>
      <c r="CM117" s="191"/>
      <c r="CN117" s="191"/>
      <c r="CO117" s="191"/>
      <c r="CP117" s="191"/>
      <c r="CQ117" s="191"/>
      <c r="CR117" s="191"/>
      <c r="CS117" s="191"/>
      <c r="CT117" s="191"/>
      <c r="CU117" s="191"/>
      <c r="CV117" s="191"/>
      <c r="CW117" s="191"/>
      <c r="CX117" s="191"/>
      <c r="CY117" s="191"/>
      <c r="CZ117" s="191"/>
      <c r="DA117" s="191"/>
      <c r="DB117" s="191"/>
      <c r="DC117" s="191"/>
      <c r="DD117" s="191"/>
      <c r="DE117" s="191"/>
      <c r="DF117" s="191"/>
      <c r="DG117" s="191"/>
      <c r="DH117" s="191"/>
      <c r="DI117" s="191"/>
      <c r="DJ117" s="191"/>
      <c r="DK117" s="191"/>
      <c r="DL117" s="191"/>
      <c r="DM117" s="191"/>
      <c r="DN117" s="191"/>
      <c r="DO117" s="191"/>
      <c r="DP117" s="191"/>
      <c r="DQ117" s="191"/>
      <c r="DR117" s="191"/>
      <c r="DS117" s="191"/>
      <c r="DT117" s="191"/>
      <c r="DU117" s="191"/>
      <c r="DV117" s="191"/>
      <c r="DW117" s="191"/>
      <c r="DX117" s="191"/>
      <c r="DY117" s="191"/>
      <c r="DZ117" s="191"/>
      <c r="EA117" s="191"/>
      <c r="EB117" s="191"/>
      <c r="EC117" s="191"/>
      <c r="ED117" s="191"/>
      <c r="EE117" s="191"/>
      <c r="EF117" s="191"/>
      <c r="EG117" s="191"/>
      <c r="EH117" s="191"/>
      <c r="EI117" s="191"/>
      <c r="EJ117" s="191"/>
      <c r="EK117" s="191"/>
      <c r="EL117" s="191"/>
      <c r="EM117" s="191"/>
      <c r="EN117" s="191"/>
      <c r="EO117" s="191"/>
      <c r="EP117" s="191"/>
      <c r="EQ117" s="191"/>
      <c r="ER117" s="191"/>
      <c r="ES117" s="191"/>
      <c r="ET117" s="191"/>
      <c r="EU117" s="191"/>
      <c r="EV117" s="191"/>
      <c r="EW117" s="191"/>
      <c r="EX117" s="191"/>
      <c r="EY117" s="191"/>
      <c r="EZ117" s="191"/>
      <c r="FA117" s="191"/>
      <c r="FB117" s="191"/>
      <c r="FC117" s="191"/>
      <c r="FD117" s="191"/>
      <c r="FE117" s="191"/>
      <c r="FF117" s="191"/>
      <c r="FG117" s="191"/>
      <c r="FH117" s="191"/>
      <c r="FI117" s="191"/>
      <c r="FJ117" s="191"/>
      <c r="FK117" s="191"/>
      <c r="FL117" s="191"/>
      <c r="FM117" s="191"/>
      <c r="FN117" s="191"/>
      <c r="FO117" s="191"/>
      <c r="FP117" s="191"/>
      <c r="FQ117" s="191"/>
      <c r="FR117" s="191"/>
      <c r="FS117" s="191"/>
      <c r="FT117" s="122" t="str">
        <f t="shared" si="1944"/>
        <v>0</v>
      </c>
      <c r="FU117" s="122" t="str">
        <f t="shared" si="1940"/>
        <v>0</v>
      </c>
      <c r="FV117" s="122" t="str">
        <f t="shared" si="1941"/>
        <v>0</v>
      </c>
      <c r="FW117" s="122" t="str">
        <f t="shared" si="1942"/>
        <v>0</v>
      </c>
      <c r="FX117" s="122">
        <f t="shared" si="1945"/>
        <v>0</v>
      </c>
      <c r="FY117" s="122">
        <f t="shared" si="1946"/>
        <v>0</v>
      </c>
      <c r="FZ117" s="122">
        <f t="shared" si="1947"/>
        <v>0</v>
      </c>
      <c r="GA117" s="122">
        <f t="shared" si="1948"/>
        <v>0</v>
      </c>
      <c r="GB117" s="122">
        <f t="shared" si="1949"/>
        <v>0</v>
      </c>
      <c r="GC117" s="122">
        <f t="shared" si="1950"/>
        <v>0</v>
      </c>
      <c r="GD117" s="122">
        <f t="shared" si="1951"/>
        <v>0</v>
      </c>
      <c r="GE117" s="122">
        <f t="shared" si="1952"/>
        <v>0</v>
      </c>
      <c r="GF117" s="122">
        <f t="shared" si="1953"/>
        <v>0</v>
      </c>
      <c r="GG117" s="122">
        <f t="shared" si="1954"/>
        <v>0</v>
      </c>
      <c r="GH117" s="122"/>
      <c r="GI117" s="124" t="str">
        <f t="shared" si="1943"/>
        <v>0</v>
      </c>
      <c r="GJ117" s="139"/>
      <c r="GK117" s="139"/>
      <c r="GL117" s="139"/>
      <c r="GM117" s="140"/>
      <c r="GN117" s="140"/>
      <c r="GO117" s="140"/>
      <c r="GP117" s="140"/>
      <c r="GQ117" s="140"/>
      <c r="GR117" s="140"/>
      <c r="GS117" s="140"/>
      <c r="GT117" s="140"/>
      <c r="GU117" s="140"/>
      <c r="GV117" s="140"/>
      <c r="GW117" s="140"/>
      <c r="GX117" s="145"/>
      <c r="GY117" s="145"/>
      <c r="GZ117" s="145"/>
      <c r="HA117" s="145"/>
      <c r="HB117" s="145"/>
      <c r="HC117" s="145"/>
      <c r="HD117" s="145"/>
    </row>
    <row r="118" spans="1:212" x14ac:dyDescent="0.2">
      <c r="A118" s="190"/>
      <c r="C118" s="191"/>
      <c r="D118" s="191"/>
      <c r="E118" s="191"/>
      <c r="F118" s="191"/>
      <c r="G118" s="191"/>
      <c r="H118" s="191"/>
      <c r="I118" s="191"/>
      <c r="J118" s="191"/>
      <c r="K118" s="191"/>
      <c r="L118" s="191"/>
      <c r="M118" s="191"/>
      <c r="N118" s="191"/>
      <c r="O118" s="191"/>
      <c r="P118" s="191"/>
      <c r="Q118" s="191"/>
      <c r="R118" s="191"/>
      <c r="S118" s="191"/>
      <c r="T118" s="191"/>
      <c r="U118" s="191"/>
      <c r="V118" s="191"/>
      <c r="W118" s="191"/>
      <c r="X118" s="191"/>
      <c r="Y118" s="191"/>
      <c r="Z118" s="191"/>
      <c r="AA118" s="191"/>
      <c r="AB118" s="191"/>
      <c r="AC118" s="191"/>
      <c r="AD118" s="191"/>
      <c r="AE118" s="191"/>
      <c r="AF118" s="191"/>
      <c r="AG118" s="191"/>
      <c r="AH118" s="191"/>
      <c r="AI118" s="191"/>
      <c r="AJ118" s="191"/>
      <c r="AK118" s="191"/>
      <c r="AL118" s="191"/>
      <c r="AM118" s="191"/>
      <c r="AN118" s="191"/>
      <c r="AO118" s="191"/>
      <c r="AP118" s="191"/>
      <c r="AQ118" s="191"/>
      <c r="AR118" s="191"/>
      <c r="AS118" s="191"/>
      <c r="AT118" s="191"/>
      <c r="AU118" s="191"/>
      <c r="AV118" s="191"/>
      <c r="AW118" s="191"/>
      <c r="AX118" s="191"/>
      <c r="AY118" s="191"/>
      <c r="AZ118" s="191"/>
      <c r="BA118" s="191"/>
      <c r="BB118" s="191"/>
      <c r="BC118" s="191"/>
      <c r="BD118" s="191"/>
      <c r="BE118" s="191"/>
      <c r="BF118" s="191"/>
      <c r="BG118" s="191"/>
      <c r="BH118" s="191"/>
      <c r="BI118" s="191"/>
      <c r="BJ118" s="191"/>
      <c r="BK118" s="191"/>
      <c r="BL118" s="191"/>
      <c r="BM118" s="191"/>
      <c r="BN118" s="191"/>
      <c r="BO118" s="191"/>
      <c r="BP118" s="191"/>
      <c r="BQ118" s="191"/>
      <c r="BR118" s="191"/>
      <c r="BS118" s="191"/>
      <c r="BT118" s="191"/>
      <c r="BU118" s="191"/>
      <c r="BV118" s="191"/>
      <c r="BW118" s="191"/>
      <c r="BX118" s="191"/>
      <c r="BY118" s="191"/>
      <c r="BZ118" s="191"/>
      <c r="CA118" s="191"/>
      <c r="CB118" s="191"/>
      <c r="CC118" s="191"/>
      <c r="CD118" s="191"/>
      <c r="CE118" s="191"/>
      <c r="CF118" s="191"/>
      <c r="CG118" s="191"/>
      <c r="CH118" s="191"/>
      <c r="CI118" s="191"/>
      <c r="CJ118" s="191"/>
      <c r="CK118" s="191"/>
      <c r="CL118" s="191"/>
      <c r="CM118" s="191"/>
      <c r="CN118" s="191"/>
      <c r="CO118" s="191"/>
      <c r="CP118" s="191"/>
      <c r="CQ118" s="191"/>
      <c r="CR118" s="191"/>
      <c r="CS118" s="191"/>
      <c r="CT118" s="191"/>
      <c r="CU118" s="191"/>
      <c r="CV118" s="191"/>
      <c r="CW118" s="191"/>
      <c r="CX118" s="191"/>
      <c r="CY118" s="191"/>
      <c r="CZ118" s="191"/>
      <c r="DA118" s="191"/>
      <c r="DB118" s="191"/>
      <c r="DC118" s="191"/>
      <c r="DD118" s="191"/>
      <c r="DE118" s="191"/>
      <c r="DF118" s="191"/>
      <c r="DG118" s="191"/>
      <c r="DH118" s="191"/>
      <c r="DI118" s="191"/>
      <c r="DJ118" s="191"/>
      <c r="DK118" s="191"/>
      <c r="DL118" s="191"/>
      <c r="DM118" s="191"/>
      <c r="DN118" s="191"/>
      <c r="DO118" s="191"/>
      <c r="DP118" s="191"/>
      <c r="DQ118" s="191"/>
      <c r="DR118" s="191"/>
      <c r="DS118" s="191"/>
      <c r="DT118" s="191"/>
      <c r="DU118" s="191"/>
      <c r="DV118" s="191"/>
      <c r="DW118" s="191"/>
      <c r="DX118" s="191"/>
      <c r="DY118" s="191"/>
      <c r="DZ118" s="191"/>
      <c r="EA118" s="191"/>
      <c r="EB118" s="191"/>
      <c r="EC118" s="191"/>
      <c r="ED118" s="191"/>
      <c r="EE118" s="191"/>
      <c r="EF118" s="191"/>
      <c r="EG118" s="191"/>
      <c r="EH118" s="191"/>
      <c r="EI118" s="191"/>
      <c r="EJ118" s="191"/>
      <c r="EK118" s="191"/>
      <c r="EL118" s="191"/>
      <c r="EM118" s="191"/>
      <c r="EN118" s="191"/>
      <c r="EO118" s="191"/>
      <c r="EP118" s="191"/>
      <c r="EQ118" s="191"/>
      <c r="ER118" s="191"/>
      <c r="ES118" s="191"/>
      <c r="ET118" s="191"/>
      <c r="EU118" s="191"/>
      <c r="EV118" s="191"/>
      <c r="EW118" s="191"/>
      <c r="EX118" s="191"/>
      <c r="EY118" s="191"/>
      <c r="EZ118" s="191"/>
      <c r="FA118" s="191"/>
      <c r="FB118" s="191"/>
      <c r="FC118" s="191"/>
      <c r="FD118" s="191"/>
      <c r="FE118" s="191"/>
      <c r="FF118" s="191"/>
      <c r="FG118" s="191"/>
      <c r="FH118" s="191"/>
      <c r="FI118" s="191"/>
      <c r="FJ118" s="191"/>
      <c r="FK118" s="191"/>
      <c r="FL118" s="191"/>
      <c r="FM118" s="191"/>
      <c r="FN118" s="191"/>
      <c r="FO118" s="191"/>
      <c r="FP118" s="191"/>
      <c r="FQ118" s="191"/>
      <c r="FR118" s="191"/>
      <c r="FS118" s="191"/>
      <c r="FT118" s="122" t="str">
        <f t="shared" si="1944"/>
        <v>0</v>
      </c>
      <c r="FU118" s="122" t="str">
        <f t="shared" si="1940"/>
        <v>0</v>
      </c>
      <c r="FV118" s="122" t="str">
        <f t="shared" si="1941"/>
        <v>0</v>
      </c>
      <c r="FW118" s="122" t="str">
        <f t="shared" si="1942"/>
        <v>0</v>
      </c>
      <c r="FX118" s="122">
        <f t="shared" si="1945"/>
        <v>0</v>
      </c>
      <c r="FY118" s="122">
        <f t="shared" si="1946"/>
        <v>0</v>
      </c>
      <c r="FZ118" s="122">
        <f t="shared" si="1947"/>
        <v>0</v>
      </c>
      <c r="GA118" s="122">
        <f t="shared" si="1948"/>
        <v>0</v>
      </c>
      <c r="GB118" s="122">
        <f t="shared" si="1949"/>
        <v>0</v>
      </c>
      <c r="GC118" s="122">
        <f t="shared" si="1950"/>
        <v>0</v>
      </c>
      <c r="GD118" s="122">
        <f t="shared" si="1951"/>
        <v>0</v>
      </c>
      <c r="GE118" s="122">
        <f t="shared" si="1952"/>
        <v>0</v>
      </c>
      <c r="GF118" s="122">
        <f t="shared" si="1953"/>
        <v>0</v>
      </c>
      <c r="GG118" s="122">
        <f t="shared" si="1954"/>
        <v>0</v>
      </c>
      <c r="GH118" s="122"/>
      <c r="GI118" s="124" t="str">
        <f t="shared" si="1943"/>
        <v>0</v>
      </c>
      <c r="GJ118" s="139"/>
      <c r="GK118" s="139"/>
      <c r="GL118" s="139"/>
      <c r="GM118" s="140"/>
      <c r="GN118" s="140"/>
      <c r="GO118" s="140"/>
      <c r="GP118" s="140"/>
      <c r="GQ118" s="140"/>
      <c r="GR118" s="140"/>
      <c r="GS118" s="140"/>
      <c r="GT118" s="140"/>
      <c r="GU118" s="140"/>
      <c r="GV118" s="140"/>
      <c r="GW118" s="140"/>
      <c r="GX118" s="145"/>
      <c r="GY118" s="145"/>
      <c r="GZ118" s="145"/>
      <c r="HA118" s="145"/>
      <c r="HB118" s="145"/>
      <c r="HC118" s="145"/>
      <c r="HD118" s="145"/>
    </row>
    <row r="119" spans="1:212" x14ac:dyDescent="0.2">
      <c r="A119" s="190"/>
      <c r="C119" s="191"/>
      <c r="D119" s="191"/>
      <c r="E119" s="191"/>
      <c r="F119" s="191"/>
      <c r="G119" s="191"/>
      <c r="H119" s="191"/>
      <c r="I119" s="191"/>
      <c r="J119" s="191"/>
      <c r="K119" s="191"/>
      <c r="L119" s="191"/>
      <c r="M119" s="191"/>
      <c r="N119" s="191"/>
      <c r="O119" s="191"/>
      <c r="P119" s="191"/>
      <c r="Q119" s="191"/>
      <c r="R119" s="191"/>
      <c r="S119" s="191"/>
      <c r="T119" s="191"/>
      <c r="U119" s="191"/>
      <c r="V119" s="191"/>
      <c r="W119" s="191"/>
      <c r="X119" s="191"/>
      <c r="Y119" s="191"/>
      <c r="Z119" s="191"/>
      <c r="AA119" s="191"/>
      <c r="AB119" s="191"/>
      <c r="AC119" s="191"/>
      <c r="AD119" s="191"/>
      <c r="AE119" s="191"/>
      <c r="AF119" s="191"/>
      <c r="AG119" s="191"/>
      <c r="AH119" s="191"/>
      <c r="AI119" s="191"/>
      <c r="AJ119" s="191"/>
      <c r="AK119" s="191"/>
      <c r="AL119" s="191"/>
      <c r="AM119" s="191"/>
      <c r="AN119" s="191"/>
      <c r="AO119" s="191"/>
      <c r="AP119" s="191"/>
      <c r="AQ119" s="191"/>
      <c r="AR119" s="191"/>
      <c r="AS119" s="191"/>
      <c r="AT119" s="191"/>
      <c r="AU119" s="191"/>
      <c r="AV119" s="191"/>
      <c r="AW119" s="191"/>
      <c r="AX119" s="191"/>
      <c r="AY119" s="191"/>
      <c r="AZ119" s="191"/>
      <c r="BA119" s="191"/>
      <c r="BB119" s="191"/>
      <c r="BC119" s="191"/>
      <c r="BD119" s="191"/>
      <c r="BE119" s="191"/>
      <c r="BF119" s="191"/>
      <c r="BG119" s="191"/>
      <c r="BH119" s="191"/>
      <c r="BI119" s="191"/>
      <c r="BJ119" s="191"/>
      <c r="BK119" s="191"/>
      <c r="BL119" s="191"/>
      <c r="BM119" s="191"/>
      <c r="BN119" s="191"/>
      <c r="BO119" s="191"/>
      <c r="BP119" s="191"/>
      <c r="BQ119" s="191"/>
      <c r="BR119" s="191"/>
      <c r="BS119" s="191"/>
      <c r="BT119" s="191"/>
      <c r="BU119" s="191"/>
      <c r="BV119" s="191"/>
      <c r="BW119" s="191"/>
      <c r="BX119" s="191"/>
      <c r="BY119" s="191"/>
      <c r="BZ119" s="191"/>
      <c r="CA119" s="191"/>
      <c r="CB119" s="191"/>
      <c r="CC119" s="191"/>
      <c r="CD119" s="191"/>
      <c r="CE119" s="191"/>
      <c r="CF119" s="191"/>
      <c r="CG119" s="191"/>
      <c r="CH119" s="191"/>
      <c r="CI119" s="191"/>
      <c r="CJ119" s="191"/>
      <c r="CK119" s="191"/>
      <c r="CL119" s="191"/>
      <c r="CM119" s="191"/>
      <c r="CN119" s="191"/>
      <c r="CO119" s="191"/>
      <c r="CP119" s="191"/>
      <c r="CQ119" s="191"/>
      <c r="CR119" s="191"/>
      <c r="CS119" s="191"/>
      <c r="CT119" s="191"/>
      <c r="CU119" s="191"/>
      <c r="CV119" s="191"/>
      <c r="CW119" s="191"/>
      <c r="CX119" s="191"/>
      <c r="CY119" s="191"/>
      <c r="CZ119" s="191"/>
      <c r="DA119" s="191"/>
      <c r="DB119" s="191"/>
      <c r="DC119" s="191"/>
      <c r="DD119" s="191"/>
      <c r="DE119" s="191"/>
      <c r="DF119" s="191"/>
      <c r="DG119" s="191"/>
      <c r="DH119" s="191"/>
      <c r="DI119" s="191"/>
      <c r="DJ119" s="191"/>
      <c r="DK119" s="191"/>
      <c r="DL119" s="191"/>
      <c r="DM119" s="191"/>
      <c r="DN119" s="191"/>
      <c r="DO119" s="191"/>
      <c r="DP119" s="191"/>
      <c r="DQ119" s="191"/>
      <c r="DR119" s="191"/>
      <c r="DS119" s="191"/>
      <c r="DT119" s="191"/>
      <c r="DU119" s="191"/>
      <c r="DV119" s="191"/>
      <c r="DW119" s="191"/>
      <c r="DX119" s="191"/>
      <c r="DY119" s="191"/>
      <c r="DZ119" s="191"/>
      <c r="EA119" s="191"/>
      <c r="EB119" s="191"/>
      <c r="EC119" s="191"/>
      <c r="ED119" s="191"/>
      <c r="EE119" s="191"/>
      <c r="EF119" s="191"/>
      <c r="EG119" s="191"/>
      <c r="EH119" s="191"/>
      <c r="EI119" s="191"/>
      <c r="EJ119" s="191"/>
      <c r="EK119" s="191"/>
      <c r="EL119" s="191"/>
      <c r="EM119" s="191"/>
      <c r="EN119" s="191"/>
      <c r="EO119" s="191"/>
      <c r="EP119" s="191"/>
      <c r="EQ119" s="191"/>
      <c r="ER119" s="191"/>
      <c r="ES119" s="191"/>
      <c r="ET119" s="191"/>
      <c r="EU119" s="191"/>
      <c r="EV119" s="191"/>
      <c r="EW119" s="191"/>
      <c r="EX119" s="191"/>
      <c r="EY119" s="191"/>
      <c r="EZ119" s="191"/>
      <c r="FA119" s="191"/>
      <c r="FB119" s="191"/>
      <c r="FC119" s="191"/>
      <c r="FD119" s="191"/>
      <c r="FE119" s="191"/>
      <c r="FF119" s="191"/>
      <c r="FG119" s="191"/>
      <c r="FH119" s="191"/>
      <c r="FI119" s="191"/>
      <c r="FJ119" s="191"/>
      <c r="FK119" s="191"/>
      <c r="FL119" s="191"/>
      <c r="FM119" s="191"/>
      <c r="FN119" s="191"/>
      <c r="FO119" s="191"/>
      <c r="FP119" s="191"/>
      <c r="FQ119" s="191"/>
      <c r="FR119" s="191"/>
      <c r="FS119" s="191"/>
      <c r="FT119" s="122" t="str">
        <f t="shared" si="1944"/>
        <v>0</v>
      </c>
      <c r="FU119" s="122" t="str">
        <f t="shared" si="1940"/>
        <v>0</v>
      </c>
      <c r="FV119" s="122" t="str">
        <f t="shared" si="1941"/>
        <v>0</v>
      </c>
      <c r="FW119" s="122" t="str">
        <f t="shared" si="1942"/>
        <v>0</v>
      </c>
      <c r="FX119" s="122">
        <f t="shared" si="1945"/>
        <v>0</v>
      </c>
      <c r="FY119" s="122">
        <f t="shared" si="1946"/>
        <v>0</v>
      </c>
      <c r="FZ119" s="122">
        <f t="shared" si="1947"/>
        <v>0</v>
      </c>
      <c r="GA119" s="122">
        <f t="shared" si="1948"/>
        <v>0</v>
      </c>
      <c r="GB119" s="122">
        <f t="shared" si="1949"/>
        <v>0</v>
      </c>
      <c r="GC119" s="122">
        <f t="shared" si="1950"/>
        <v>0</v>
      </c>
      <c r="GD119" s="122">
        <f t="shared" si="1951"/>
        <v>0</v>
      </c>
      <c r="GE119" s="122">
        <f t="shared" si="1952"/>
        <v>0</v>
      </c>
      <c r="GF119" s="122">
        <f t="shared" si="1953"/>
        <v>0</v>
      </c>
      <c r="GG119" s="122">
        <f t="shared" si="1954"/>
        <v>0</v>
      </c>
      <c r="GH119" s="122"/>
      <c r="GI119" s="124" t="str">
        <f t="shared" si="1943"/>
        <v>0</v>
      </c>
      <c r="GJ119" s="139"/>
      <c r="GK119" s="139"/>
      <c r="GL119" s="139"/>
      <c r="GM119" s="140"/>
      <c r="GN119" s="140"/>
      <c r="GO119" s="140"/>
      <c r="GP119" s="140"/>
      <c r="GQ119" s="140"/>
      <c r="GR119" s="140"/>
      <c r="GS119" s="140"/>
      <c r="GT119" s="140"/>
      <c r="GU119" s="140"/>
      <c r="GV119" s="140"/>
      <c r="GW119" s="140"/>
      <c r="GX119" s="145"/>
      <c r="GY119" s="145"/>
      <c r="GZ119" s="145"/>
      <c r="HA119" s="145"/>
      <c r="HB119" s="145"/>
      <c r="HC119" s="145"/>
      <c r="HD119" s="145"/>
    </row>
    <row r="120" spans="1:212" x14ac:dyDescent="0.2">
      <c r="A120" s="190"/>
      <c r="C120" s="191"/>
      <c r="D120" s="191"/>
      <c r="E120" s="191"/>
      <c r="F120" s="191"/>
      <c r="G120" s="191"/>
      <c r="H120" s="191"/>
      <c r="I120" s="191"/>
      <c r="J120" s="191"/>
      <c r="K120" s="191"/>
      <c r="L120" s="191"/>
      <c r="M120" s="191"/>
      <c r="N120" s="191"/>
      <c r="O120" s="191"/>
      <c r="P120" s="191"/>
      <c r="Q120" s="191"/>
      <c r="R120" s="191"/>
      <c r="S120" s="191"/>
      <c r="T120" s="191"/>
      <c r="U120" s="191"/>
      <c r="V120" s="191"/>
      <c r="W120" s="191"/>
      <c r="X120" s="191"/>
      <c r="Y120" s="191"/>
      <c r="Z120" s="191"/>
      <c r="AA120" s="191"/>
      <c r="AB120" s="191"/>
      <c r="AC120" s="191"/>
      <c r="AD120" s="191"/>
      <c r="AE120" s="191"/>
      <c r="AF120" s="191"/>
      <c r="AG120" s="191"/>
      <c r="AH120" s="191"/>
      <c r="AI120" s="191"/>
      <c r="AJ120" s="191"/>
      <c r="AK120" s="191"/>
      <c r="AL120" s="191"/>
      <c r="AM120" s="191"/>
      <c r="AN120" s="191"/>
      <c r="AO120" s="191"/>
      <c r="AP120" s="191"/>
      <c r="AQ120" s="191"/>
      <c r="AR120" s="191"/>
      <c r="AS120" s="191"/>
      <c r="AT120" s="191"/>
      <c r="AU120" s="191"/>
      <c r="AV120" s="191"/>
      <c r="AW120" s="191"/>
      <c r="AX120" s="191"/>
      <c r="AY120" s="191"/>
      <c r="AZ120" s="191"/>
      <c r="BA120" s="191"/>
      <c r="BB120" s="191"/>
      <c r="BC120" s="191"/>
      <c r="BD120" s="191"/>
      <c r="BE120" s="191"/>
      <c r="BF120" s="191"/>
      <c r="BG120" s="191"/>
      <c r="BH120" s="191"/>
      <c r="BI120" s="191"/>
      <c r="BJ120" s="191"/>
      <c r="BK120" s="191"/>
      <c r="BL120" s="191"/>
      <c r="BM120" s="191"/>
      <c r="BN120" s="191"/>
      <c r="BO120" s="191"/>
      <c r="BP120" s="191"/>
      <c r="BQ120" s="191"/>
      <c r="BR120" s="191"/>
      <c r="BS120" s="191"/>
      <c r="BT120" s="191"/>
      <c r="BU120" s="191"/>
      <c r="BV120" s="191"/>
      <c r="BW120" s="191"/>
      <c r="BX120" s="191"/>
      <c r="BY120" s="191"/>
      <c r="BZ120" s="191"/>
      <c r="CA120" s="191"/>
      <c r="CB120" s="191"/>
      <c r="CC120" s="191"/>
      <c r="CD120" s="191"/>
      <c r="CE120" s="191"/>
      <c r="CF120" s="191"/>
      <c r="CG120" s="191"/>
      <c r="CH120" s="191"/>
      <c r="CI120" s="191"/>
      <c r="CJ120" s="191"/>
      <c r="CK120" s="191"/>
      <c r="CL120" s="191"/>
      <c r="CM120" s="191"/>
      <c r="CN120" s="191"/>
      <c r="CO120" s="191"/>
      <c r="CP120" s="191"/>
      <c r="CQ120" s="191"/>
      <c r="CR120" s="191"/>
      <c r="CS120" s="191"/>
      <c r="CT120" s="191"/>
      <c r="CU120" s="191"/>
      <c r="CV120" s="191"/>
      <c r="CW120" s="191"/>
      <c r="CX120" s="191"/>
      <c r="CY120" s="191"/>
      <c r="CZ120" s="191"/>
      <c r="DA120" s="191"/>
      <c r="DB120" s="191"/>
      <c r="DC120" s="191"/>
      <c r="DD120" s="191"/>
      <c r="DE120" s="191"/>
      <c r="DF120" s="191"/>
      <c r="DG120" s="191"/>
      <c r="DH120" s="191"/>
      <c r="DI120" s="191"/>
      <c r="DJ120" s="191"/>
      <c r="DK120" s="191"/>
      <c r="DL120" s="191"/>
      <c r="DM120" s="191"/>
      <c r="DN120" s="191"/>
      <c r="DO120" s="191"/>
      <c r="DP120" s="191"/>
      <c r="DQ120" s="191"/>
      <c r="DR120" s="191"/>
      <c r="DS120" s="191"/>
      <c r="DT120" s="191"/>
      <c r="DU120" s="191"/>
      <c r="DV120" s="191"/>
      <c r="DW120" s="191"/>
      <c r="DX120" s="191"/>
      <c r="DY120" s="191"/>
      <c r="DZ120" s="191"/>
      <c r="EA120" s="191"/>
      <c r="EB120" s="191"/>
      <c r="EC120" s="191"/>
      <c r="ED120" s="191"/>
      <c r="EE120" s="191"/>
      <c r="EF120" s="191"/>
      <c r="EG120" s="191"/>
      <c r="EH120" s="191"/>
      <c r="EI120" s="191"/>
      <c r="EJ120" s="191"/>
      <c r="EK120" s="191"/>
      <c r="EL120" s="191"/>
      <c r="EM120" s="191"/>
      <c r="EN120" s="191"/>
      <c r="EO120" s="191"/>
      <c r="EP120" s="191"/>
      <c r="EQ120" s="191"/>
      <c r="ER120" s="191"/>
      <c r="ES120" s="191"/>
      <c r="ET120" s="191"/>
      <c r="EU120" s="191"/>
      <c r="EV120" s="191"/>
      <c r="EW120" s="191"/>
      <c r="EX120" s="191"/>
      <c r="EY120" s="191"/>
      <c r="EZ120" s="191"/>
      <c r="FA120" s="191"/>
      <c r="FB120" s="191"/>
      <c r="FC120" s="191"/>
      <c r="FD120" s="191"/>
      <c r="FE120" s="191"/>
      <c r="FF120" s="191"/>
      <c r="FG120" s="191"/>
      <c r="FH120" s="191"/>
      <c r="FI120" s="191"/>
      <c r="FJ120" s="191"/>
      <c r="FK120" s="191"/>
      <c r="FL120" s="191"/>
      <c r="FM120" s="191"/>
      <c r="FN120" s="191"/>
      <c r="FO120" s="191"/>
      <c r="FP120" s="191"/>
      <c r="FQ120" s="191"/>
      <c r="FR120" s="191"/>
      <c r="FS120" s="191"/>
      <c r="FT120" s="122" t="str">
        <f t="shared" si="1944"/>
        <v>0</v>
      </c>
      <c r="FU120" s="122" t="str">
        <f t="shared" si="1940"/>
        <v>0</v>
      </c>
      <c r="FV120" s="122" t="str">
        <f t="shared" si="1941"/>
        <v>0</v>
      </c>
      <c r="FW120" s="122" t="str">
        <f t="shared" si="1942"/>
        <v>0</v>
      </c>
      <c r="FX120" s="122">
        <f t="shared" si="1945"/>
        <v>0</v>
      </c>
      <c r="FY120" s="122">
        <f t="shared" si="1946"/>
        <v>0</v>
      </c>
      <c r="FZ120" s="122">
        <f t="shared" si="1947"/>
        <v>0</v>
      </c>
      <c r="GA120" s="122">
        <f t="shared" si="1948"/>
        <v>0</v>
      </c>
      <c r="GB120" s="122">
        <f t="shared" si="1949"/>
        <v>0</v>
      </c>
      <c r="GC120" s="122">
        <f t="shared" si="1950"/>
        <v>0</v>
      </c>
      <c r="GD120" s="122">
        <f t="shared" si="1951"/>
        <v>0</v>
      </c>
      <c r="GE120" s="122">
        <f t="shared" si="1952"/>
        <v>0</v>
      </c>
      <c r="GF120" s="122">
        <f t="shared" si="1953"/>
        <v>0</v>
      </c>
      <c r="GG120" s="122">
        <f t="shared" si="1954"/>
        <v>0</v>
      </c>
      <c r="GH120" s="122"/>
      <c r="GI120" s="124" t="str">
        <f t="shared" si="1943"/>
        <v>0</v>
      </c>
      <c r="GJ120" s="139"/>
      <c r="GK120" s="139"/>
      <c r="GL120" s="139"/>
      <c r="GM120" s="140"/>
      <c r="GN120" s="140"/>
      <c r="GO120" s="140"/>
      <c r="GP120" s="140"/>
      <c r="GQ120" s="140"/>
      <c r="GR120" s="140"/>
      <c r="GS120" s="140"/>
      <c r="GT120" s="140"/>
      <c r="GU120" s="140"/>
      <c r="GV120" s="140"/>
      <c r="GW120" s="140"/>
      <c r="GX120" s="145"/>
      <c r="GY120" s="145"/>
      <c r="GZ120" s="145"/>
      <c r="HA120" s="145"/>
      <c r="HB120" s="145"/>
      <c r="HC120" s="145"/>
      <c r="HD120" s="145"/>
    </row>
    <row r="121" spans="1:212" x14ac:dyDescent="0.2">
      <c r="A121" s="190"/>
      <c r="C121" s="191"/>
      <c r="D121" s="191"/>
      <c r="E121" s="191"/>
      <c r="F121" s="191"/>
      <c r="G121" s="191"/>
      <c r="H121" s="191"/>
      <c r="I121" s="191"/>
      <c r="J121" s="191"/>
      <c r="K121" s="191"/>
      <c r="L121" s="191"/>
      <c r="M121" s="191"/>
      <c r="N121" s="191"/>
      <c r="O121" s="191"/>
      <c r="P121" s="191"/>
      <c r="Q121" s="191"/>
      <c r="R121" s="191"/>
      <c r="S121" s="191"/>
      <c r="T121" s="191"/>
      <c r="U121" s="191"/>
      <c r="V121" s="191"/>
      <c r="W121" s="191"/>
      <c r="X121" s="191"/>
      <c r="Y121" s="191"/>
      <c r="Z121" s="191"/>
      <c r="AA121" s="191"/>
      <c r="AB121" s="191"/>
      <c r="AC121" s="191"/>
      <c r="AD121" s="191"/>
      <c r="AE121" s="191"/>
      <c r="AF121" s="191"/>
      <c r="AG121" s="191"/>
      <c r="AH121" s="191"/>
      <c r="AI121" s="191"/>
      <c r="AJ121" s="191"/>
      <c r="AK121" s="191"/>
      <c r="AL121" s="191"/>
      <c r="AM121" s="191"/>
      <c r="AN121" s="191"/>
      <c r="AO121" s="191"/>
      <c r="AP121" s="191"/>
      <c r="AQ121" s="191"/>
      <c r="AR121" s="191"/>
      <c r="AS121" s="191"/>
      <c r="AT121" s="191"/>
      <c r="AU121" s="191"/>
      <c r="AV121" s="191"/>
      <c r="AW121" s="191"/>
      <c r="AX121" s="191"/>
      <c r="AY121" s="191"/>
      <c r="AZ121" s="191"/>
      <c r="BA121" s="191"/>
      <c r="BB121" s="191"/>
      <c r="BC121" s="191"/>
      <c r="BD121" s="191"/>
      <c r="BE121" s="191"/>
      <c r="BF121" s="191"/>
      <c r="BG121" s="191"/>
      <c r="BH121" s="191"/>
      <c r="BI121" s="191"/>
      <c r="BJ121" s="191"/>
      <c r="BK121" s="191"/>
      <c r="BL121" s="191"/>
      <c r="BM121" s="191"/>
      <c r="BN121" s="191"/>
      <c r="BO121" s="191"/>
      <c r="BP121" s="191"/>
      <c r="BQ121" s="191"/>
      <c r="BR121" s="191"/>
      <c r="BS121" s="191"/>
      <c r="BT121" s="191"/>
      <c r="BU121" s="191"/>
      <c r="BV121" s="191"/>
      <c r="BW121" s="191"/>
      <c r="BX121" s="191"/>
      <c r="BY121" s="191"/>
      <c r="BZ121" s="191"/>
      <c r="CA121" s="191"/>
      <c r="CB121" s="191"/>
      <c r="CC121" s="191"/>
      <c r="CD121" s="191"/>
      <c r="CE121" s="191"/>
      <c r="CF121" s="191"/>
      <c r="CG121" s="191"/>
      <c r="CH121" s="191"/>
      <c r="CI121" s="191"/>
      <c r="CJ121" s="191"/>
      <c r="CK121" s="191"/>
      <c r="CL121" s="191"/>
      <c r="CM121" s="191"/>
      <c r="CN121" s="191"/>
      <c r="CO121" s="191"/>
      <c r="CP121" s="191"/>
      <c r="CQ121" s="191"/>
      <c r="CR121" s="191"/>
      <c r="CS121" s="191"/>
      <c r="CT121" s="191"/>
      <c r="CU121" s="191"/>
      <c r="CV121" s="191"/>
      <c r="CW121" s="191"/>
      <c r="CX121" s="191"/>
      <c r="CY121" s="191"/>
      <c r="CZ121" s="191"/>
      <c r="DA121" s="191"/>
      <c r="DB121" s="191"/>
      <c r="DC121" s="191"/>
      <c r="DD121" s="191"/>
      <c r="DE121" s="191"/>
      <c r="DF121" s="191"/>
      <c r="DG121" s="191"/>
      <c r="DH121" s="191"/>
      <c r="DI121" s="191"/>
      <c r="DJ121" s="191"/>
      <c r="DK121" s="191"/>
      <c r="DL121" s="191"/>
      <c r="DM121" s="191"/>
      <c r="DN121" s="191"/>
      <c r="DO121" s="191"/>
      <c r="DP121" s="191"/>
      <c r="DQ121" s="191"/>
      <c r="DR121" s="191"/>
      <c r="DS121" s="191"/>
      <c r="DT121" s="191"/>
      <c r="DU121" s="191"/>
      <c r="DV121" s="191"/>
      <c r="DW121" s="191"/>
      <c r="DX121" s="191"/>
      <c r="DY121" s="191"/>
      <c r="DZ121" s="191"/>
      <c r="EA121" s="191"/>
      <c r="EB121" s="191"/>
      <c r="EC121" s="191"/>
      <c r="ED121" s="191"/>
      <c r="EE121" s="191"/>
      <c r="EF121" s="191"/>
      <c r="EG121" s="191"/>
      <c r="EH121" s="191"/>
      <c r="EI121" s="191"/>
      <c r="EJ121" s="191"/>
      <c r="EK121" s="191"/>
      <c r="EL121" s="191"/>
      <c r="EM121" s="191"/>
      <c r="EN121" s="191"/>
      <c r="EO121" s="191"/>
      <c r="EP121" s="191"/>
      <c r="EQ121" s="191"/>
      <c r="ER121" s="191"/>
      <c r="ES121" s="191"/>
      <c r="ET121" s="191"/>
      <c r="EU121" s="191"/>
      <c r="EV121" s="191"/>
      <c r="EW121" s="191"/>
      <c r="EX121" s="191"/>
      <c r="EY121" s="191"/>
      <c r="EZ121" s="191"/>
      <c r="FA121" s="191"/>
      <c r="FB121" s="191"/>
      <c r="FC121" s="191"/>
      <c r="FD121" s="191"/>
      <c r="FE121" s="191"/>
      <c r="FF121" s="191"/>
      <c r="FG121" s="191"/>
      <c r="FH121" s="191"/>
      <c r="FI121" s="191"/>
      <c r="FJ121" s="191"/>
      <c r="FK121" s="191"/>
      <c r="FL121" s="191"/>
      <c r="FM121" s="191"/>
      <c r="FN121" s="191"/>
      <c r="FO121" s="191"/>
      <c r="FP121" s="191"/>
      <c r="FQ121" s="191"/>
      <c r="FR121" s="191"/>
      <c r="FS121" s="191"/>
      <c r="FT121" s="122" t="str">
        <f t="shared" si="1944"/>
        <v>0</v>
      </c>
      <c r="FU121" s="122" t="str">
        <f t="shared" si="1940"/>
        <v>0</v>
      </c>
      <c r="FV121" s="122" t="str">
        <f t="shared" si="1941"/>
        <v>0</v>
      </c>
      <c r="FW121" s="122" t="str">
        <f t="shared" si="1942"/>
        <v>0</v>
      </c>
      <c r="FX121" s="122">
        <f t="shared" si="1945"/>
        <v>0</v>
      </c>
      <c r="FY121" s="122">
        <f t="shared" si="1946"/>
        <v>0</v>
      </c>
      <c r="FZ121" s="122">
        <f t="shared" si="1947"/>
        <v>0</v>
      </c>
      <c r="GA121" s="122">
        <f t="shared" si="1948"/>
        <v>0</v>
      </c>
      <c r="GB121" s="122">
        <f t="shared" si="1949"/>
        <v>0</v>
      </c>
      <c r="GC121" s="122">
        <f t="shared" si="1950"/>
        <v>0</v>
      </c>
      <c r="GD121" s="122">
        <f t="shared" si="1951"/>
        <v>0</v>
      </c>
      <c r="GE121" s="122">
        <f t="shared" si="1952"/>
        <v>0</v>
      </c>
      <c r="GF121" s="122">
        <f t="shared" si="1953"/>
        <v>0</v>
      </c>
      <c r="GG121" s="122">
        <f t="shared" si="1954"/>
        <v>0</v>
      </c>
      <c r="GH121" s="122"/>
      <c r="GI121" s="124" t="str">
        <f t="shared" si="1943"/>
        <v>0</v>
      </c>
      <c r="GJ121" s="139"/>
      <c r="GK121" s="139"/>
      <c r="GL121" s="139"/>
      <c r="GM121" s="140"/>
      <c r="GN121" s="140"/>
      <c r="GO121" s="140"/>
      <c r="GP121" s="140"/>
      <c r="GQ121" s="140"/>
      <c r="GR121" s="140"/>
      <c r="GS121" s="140"/>
      <c r="GT121" s="140"/>
      <c r="GU121" s="140"/>
      <c r="GV121" s="140"/>
      <c r="GW121" s="140"/>
      <c r="GX121" s="145"/>
      <c r="GY121" s="145"/>
      <c r="GZ121" s="145"/>
      <c r="HA121" s="145"/>
      <c r="HB121" s="145"/>
      <c r="HC121" s="145"/>
      <c r="HD121" s="145"/>
    </row>
    <row r="122" spans="1:212" x14ac:dyDescent="0.2">
      <c r="A122" s="190"/>
      <c r="C122" s="191"/>
      <c r="D122" s="191"/>
      <c r="E122" s="191"/>
      <c r="F122" s="191"/>
      <c r="G122" s="191"/>
      <c r="H122" s="191"/>
      <c r="I122" s="191"/>
      <c r="J122" s="191"/>
      <c r="K122" s="191"/>
      <c r="L122" s="191"/>
      <c r="M122" s="191"/>
      <c r="N122" s="191"/>
      <c r="O122" s="191"/>
      <c r="P122" s="191"/>
      <c r="Q122" s="191"/>
      <c r="R122" s="191"/>
      <c r="S122" s="191"/>
      <c r="T122" s="191"/>
      <c r="U122" s="191"/>
      <c r="V122" s="191"/>
      <c r="W122" s="191"/>
      <c r="X122" s="191"/>
      <c r="Y122" s="191"/>
      <c r="Z122" s="191"/>
      <c r="AA122" s="191"/>
      <c r="AB122" s="191"/>
      <c r="AC122" s="191"/>
      <c r="AD122" s="191"/>
      <c r="AE122" s="191"/>
      <c r="AF122" s="191"/>
      <c r="AG122" s="191"/>
      <c r="AH122" s="191"/>
      <c r="AI122" s="191"/>
      <c r="AJ122" s="191"/>
      <c r="AK122" s="191"/>
      <c r="AL122" s="191"/>
      <c r="AM122" s="191"/>
      <c r="AN122" s="191"/>
      <c r="AO122" s="191"/>
      <c r="AP122" s="191"/>
      <c r="AQ122" s="191"/>
      <c r="AR122" s="191"/>
      <c r="AS122" s="191"/>
      <c r="AT122" s="191"/>
      <c r="AU122" s="191"/>
      <c r="AV122" s="191"/>
      <c r="AW122" s="191"/>
      <c r="AX122" s="191"/>
      <c r="AY122" s="191"/>
      <c r="AZ122" s="191"/>
      <c r="BA122" s="191"/>
      <c r="BB122" s="191"/>
      <c r="BC122" s="191"/>
      <c r="BD122" s="191"/>
      <c r="BE122" s="191"/>
      <c r="BF122" s="191"/>
      <c r="BG122" s="191"/>
      <c r="BH122" s="191"/>
      <c r="BI122" s="191"/>
      <c r="BJ122" s="191"/>
      <c r="BK122" s="191"/>
      <c r="BL122" s="191"/>
      <c r="BM122" s="191"/>
      <c r="BN122" s="191"/>
      <c r="BO122" s="191"/>
      <c r="BP122" s="191"/>
      <c r="BQ122" s="191"/>
      <c r="BR122" s="191"/>
      <c r="BS122" s="191"/>
      <c r="BT122" s="191"/>
      <c r="BU122" s="191"/>
      <c r="BV122" s="191"/>
      <c r="BW122" s="191"/>
      <c r="BX122" s="191"/>
      <c r="BY122" s="191"/>
      <c r="BZ122" s="191"/>
      <c r="CA122" s="191"/>
      <c r="CB122" s="191"/>
      <c r="CC122" s="191"/>
      <c r="CD122" s="191"/>
      <c r="CE122" s="191"/>
      <c r="CF122" s="191"/>
      <c r="CG122" s="191"/>
      <c r="CH122" s="191"/>
      <c r="CI122" s="191"/>
      <c r="CJ122" s="191"/>
      <c r="CK122" s="191"/>
      <c r="CL122" s="191"/>
      <c r="CM122" s="191"/>
      <c r="CN122" s="191"/>
      <c r="CO122" s="191"/>
      <c r="CP122" s="191"/>
      <c r="CQ122" s="191"/>
      <c r="CR122" s="191"/>
      <c r="CS122" s="191"/>
      <c r="CT122" s="191"/>
      <c r="CU122" s="191"/>
      <c r="CV122" s="191"/>
      <c r="CW122" s="191"/>
      <c r="CX122" s="191"/>
      <c r="CY122" s="191"/>
      <c r="CZ122" s="191"/>
      <c r="DA122" s="191"/>
      <c r="DB122" s="191"/>
      <c r="DC122" s="191"/>
      <c r="DD122" s="191"/>
      <c r="DE122" s="191"/>
      <c r="DF122" s="191"/>
      <c r="DG122" s="191"/>
      <c r="DH122" s="191"/>
      <c r="DI122" s="191"/>
      <c r="DJ122" s="191"/>
      <c r="DK122" s="191"/>
      <c r="DL122" s="191"/>
      <c r="DM122" s="191"/>
      <c r="DN122" s="191"/>
      <c r="DO122" s="191"/>
      <c r="DP122" s="191"/>
      <c r="DQ122" s="191"/>
      <c r="DR122" s="191"/>
      <c r="DS122" s="191"/>
      <c r="DT122" s="191"/>
      <c r="DU122" s="191"/>
      <c r="DV122" s="191"/>
      <c r="DW122" s="191"/>
      <c r="DX122" s="191"/>
      <c r="DY122" s="191"/>
      <c r="DZ122" s="191"/>
      <c r="EA122" s="191"/>
      <c r="EB122" s="191"/>
      <c r="EC122" s="191"/>
      <c r="ED122" s="191"/>
      <c r="EE122" s="191"/>
      <c r="EF122" s="191"/>
      <c r="EG122" s="191"/>
      <c r="EH122" s="191"/>
      <c r="EI122" s="191"/>
      <c r="EJ122" s="191"/>
      <c r="EK122" s="191"/>
      <c r="EL122" s="191"/>
      <c r="EM122" s="191"/>
      <c r="EN122" s="191"/>
      <c r="EO122" s="191"/>
      <c r="EP122" s="191"/>
      <c r="EQ122" s="191"/>
      <c r="ER122" s="191"/>
      <c r="ES122" s="191"/>
      <c r="ET122" s="191"/>
      <c r="EU122" s="191"/>
      <c r="EV122" s="191"/>
      <c r="EW122" s="191"/>
      <c r="EX122" s="191"/>
      <c r="EY122" s="191"/>
      <c r="EZ122" s="191"/>
      <c r="FA122" s="191"/>
      <c r="FB122" s="191"/>
      <c r="FC122" s="191"/>
      <c r="FD122" s="191"/>
      <c r="FE122" s="191"/>
      <c r="FF122" s="191"/>
      <c r="FG122" s="191"/>
      <c r="FH122" s="191"/>
      <c r="FI122" s="191"/>
      <c r="FJ122" s="191"/>
      <c r="FK122" s="191"/>
      <c r="FL122" s="191"/>
      <c r="FM122" s="191"/>
      <c r="FN122" s="191"/>
      <c r="FO122" s="191"/>
      <c r="FP122" s="191"/>
      <c r="FQ122" s="191"/>
      <c r="FR122" s="191"/>
      <c r="FS122" s="191"/>
      <c r="FT122" s="122" t="str">
        <f t="shared" si="1944"/>
        <v>0</v>
      </c>
      <c r="FU122" s="122" t="str">
        <f t="shared" si="1940"/>
        <v>0</v>
      </c>
      <c r="FV122" s="122" t="str">
        <f t="shared" si="1941"/>
        <v>0</v>
      </c>
      <c r="FW122" s="122" t="str">
        <f t="shared" si="1942"/>
        <v>0</v>
      </c>
      <c r="FX122" s="122">
        <f t="shared" si="1945"/>
        <v>0</v>
      </c>
      <c r="FY122" s="122">
        <f t="shared" si="1946"/>
        <v>0</v>
      </c>
      <c r="FZ122" s="122">
        <f t="shared" si="1947"/>
        <v>0</v>
      </c>
      <c r="GA122" s="122">
        <f t="shared" si="1948"/>
        <v>0</v>
      </c>
      <c r="GB122" s="122">
        <f t="shared" si="1949"/>
        <v>0</v>
      </c>
      <c r="GC122" s="122">
        <f t="shared" si="1950"/>
        <v>0</v>
      </c>
      <c r="GD122" s="122">
        <f t="shared" si="1951"/>
        <v>0</v>
      </c>
      <c r="GE122" s="122">
        <f t="shared" si="1952"/>
        <v>0</v>
      </c>
      <c r="GF122" s="122">
        <f t="shared" si="1953"/>
        <v>0</v>
      </c>
      <c r="GG122" s="122">
        <f t="shared" si="1954"/>
        <v>0</v>
      </c>
      <c r="GH122" s="122"/>
      <c r="GI122" s="124" t="str">
        <f t="shared" si="1943"/>
        <v>0</v>
      </c>
      <c r="GJ122" s="139"/>
      <c r="GK122" s="139"/>
      <c r="GL122" s="139"/>
      <c r="GM122" s="140"/>
      <c r="GN122" s="140"/>
      <c r="GO122" s="140"/>
      <c r="GP122" s="140"/>
      <c r="GQ122" s="140"/>
      <c r="GR122" s="140"/>
      <c r="GS122" s="140"/>
      <c r="GT122" s="140"/>
      <c r="GU122" s="140"/>
      <c r="GV122" s="140"/>
      <c r="GW122" s="140"/>
      <c r="GX122" s="145"/>
      <c r="GY122" s="145"/>
      <c r="GZ122" s="145"/>
      <c r="HA122" s="145"/>
      <c r="HB122" s="145"/>
      <c r="HC122" s="145"/>
      <c r="HD122" s="145"/>
    </row>
    <row r="123" spans="1:212" x14ac:dyDescent="0.2">
      <c r="A123" s="190"/>
      <c r="C123" s="191"/>
      <c r="D123" s="191"/>
      <c r="E123" s="191"/>
      <c r="F123" s="191"/>
      <c r="G123" s="191"/>
      <c r="H123" s="191"/>
      <c r="I123" s="191"/>
      <c r="J123" s="191"/>
      <c r="K123" s="191"/>
      <c r="L123" s="191"/>
      <c r="M123" s="191"/>
      <c r="N123" s="191"/>
      <c r="O123" s="191"/>
      <c r="P123" s="191"/>
      <c r="Q123" s="191"/>
      <c r="R123" s="191"/>
      <c r="S123" s="191"/>
      <c r="T123" s="191"/>
      <c r="U123" s="191"/>
      <c r="V123" s="191"/>
      <c r="W123" s="191"/>
      <c r="X123" s="191"/>
      <c r="Y123" s="191"/>
      <c r="Z123" s="191"/>
      <c r="AA123" s="191"/>
      <c r="AB123" s="191"/>
      <c r="AC123" s="191"/>
      <c r="AD123" s="191"/>
      <c r="AE123" s="191"/>
      <c r="AF123" s="191"/>
      <c r="AG123" s="191"/>
      <c r="AH123" s="191"/>
      <c r="AI123" s="191"/>
      <c r="AJ123" s="191"/>
      <c r="AK123" s="191"/>
      <c r="AL123" s="191"/>
      <c r="AM123" s="191"/>
      <c r="AN123" s="191"/>
      <c r="AO123" s="191"/>
      <c r="AP123" s="191"/>
      <c r="AQ123" s="191"/>
      <c r="AR123" s="191"/>
      <c r="AS123" s="191"/>
      <c r="AT123" s="191"/>
      <c r="AU123" s="191"/>
      <c r="AV123" s="191"/>
      <c r="AW123" s="191"/>
      <c r="AX123" s="191"/>
      <c r="AY123" s="191"/>
      <c r="AZ123" s="191"/>
      <c r="BA123" s="191"/>
      <c r="BB123" s="191"/>
      <c r="BC123" s="191"/>
      <c r="BD123" s="191"/>
      <c r="BE123" s="191"/>
      <c r="BF123" s="191"/>
      <c r="BG123" s="191"/>
      <c r="BH123" s="191"/>
      <c r="BI123" s="191"/>
      <c r="BJ123" s="191"/>
      <c r="BK123" s="191"/>
      <c r="BL123" s="191"/>
      <c r="BM123" s="191"/>
      <c r="BN123" s="191"/>
      <c r="BO123" s="191"/>
      <c r="BP123" s="191"/>
      <c r="BQ123" s="191"/>
      <c r="BR123" s="191"/>
      <c r="BS123" s="191"/>
      <c r="BT123" s="191"/>
      <c r="BU123" s="191"/>
      <c r="BV123" s="191"/>
      <c r="BW123" s="191"/>
      <c r="BX123" s="191"/>
      <c r="BY123" s="191"/>
      <c r="BZ123" s="191"/>
      <c r="CA123" s="191"/>
      <c r="CB123" s="191"/>
      <c r="CC123" s="191"/>
      <c r="CD123" s="191"/>
      <c r="CE123" s="191"/>
      <c r="CF123" s="191"/>
      <c r="CG123" s="191"/>
      <c r="CH123" s="191"/>
      <c r="CI123" s="191"/>
      <c r="CJ123" s="191"/>
      <c r="CK123" s="191"/>
      <c r="CL123" s="191"/>
      <c r="CM123" s="191"/>
      <c r="CN123" s="191"/>
      <c r="CO123" s="191"/>
      <c r="CP123" s="191"/>
      <c r="CQ123" s="191"/>
      <c r="CR123" s="191"/>
      <c r="CS123" s="191"/>
      <c r="CT123" s="191"/>
      <c r="CU123" s="191"/>
      <c r="CV123" s="191"/>
      <c r="CW123" s="191"/>
      <c r="CX123" s="191"/>
      <c r="CY123" s="191"/>
      <c r="CZ123" s="191"/>
      <c r="DA123" s="191"/>
      <c r="DB123" s="191"/>
      <c r="DC123" s="191"/>
      <c r="DD123" s="191"/>
      <c r="DE123" s="191"/>
      <c r="DF123" s="191"/>
      <c r="DG123" s="191"/>
      <c r="DH123" s="191"/>
      <c r="DI123" s="191"/>
      <c r="DJ123" s="191"/>
      <c r="DK123" s="191"/>
      <c r="DL123" s="191"/>
      <c r="DM123" s="191"/>
      <c r="DN123" s="191"/>
      <c r="DO123" s="191"/>
      <c r="DP123" s="191"/>
      <c r="DQ123" s="191"/>
      <c r="DR123" s="191"/>
      <c r="DS123" s="191"/>
      <c r="DT123" s="191"/>
      <c r="DU123" s="191"/>
      <c r="DV123" s="191"/>
      <c r="DW123" s="191"/>
      <c r="DX123" s="191"/>
      <c r="DY123" s="191"/>
      <c r="DZ123" s="191"/>
      <c r="EA123" s="191"/>
      <c r="EB123" s="191"/>
      <c r="EC123" s="191"/>
      <c r="ED123" s="191"/>
      <c r="EE123" s="191"/>
      <c r="EF123" s="191"/>
      <c r="EG123" s="191"/>
      <c r="EH123" s="191"/>
      <c r="EI123" s="191"/>
      <c r="EJ123" s="191"/>
      <c r="EK123" s="191"/>
      <c r="EL123" s="191"/>
      <c r="EM123" s="191"/>
      <c r="EN123" s="191"/>
      <c r="EO123" s="191"/>
      <c r="EP123" s="191"/>
      <c r="EQ123" s="191"/>
      <c r="ER123" s="191"/>
      <c r="ES123" s="191"/>
      <c r="ET123" s="191"/>
      <c r="EU123" s="191"/>
      <c r="EV123" s="191"/>
      <c r="EW123" s="191"/>
      <c r="EX123" s="191"/>
      <c r="EY123" s="191"/>
      <c r="EZ123" s="191"/>
      <c r="FA123" s="191"/>
      <c r="FB123" s="191"/>
      <c r="FC123" s="191"/>
      <c r="FD123" s="191"/>
      <c r="FE123" s="191"/>
      <c r="FF123" s="191"/>
      <c r="FG123" s="191"/>
      <c r="FH123" s="191"/>
      <c r="FI123" s="191"/>
      <c r="FJ123" s="191"/>
      <c r="FK123" s="191"/>
      <c r="FL123" s="191"/>
      <c r="FM123" s="191"/>
      <c r="FN123" s="191"/>
      <c r="FO123" s="191"/>
      <c r="FP123" s="191"/>
      <c r="FQ123" s="191"/>
      <c r="FR123" s="191"/>
      <c r="FS123" s="191"/>
      <c r="FT123" s="122" t="str">
        <f t="shared" si="1944"/>
        <v>0</v>
      </c>
      <c r="FU123" s="122" t="str">
        <f t="shared" si="1940"/>
        <v>0</v>
      </c>
      <c r="FV123" s="122" t="str">
        <f t="shared" si="1941"/>
        <v>0</v>
      </c>
      <c r="FW123" s="122" t="str">
        <f t="shared" si="1942"/>
        <v>0</v>
      </c>
      <c r="FX123" s="122">
        <f t="shared" si="1945"/>
        <v>0</v>
      </c>
      <c r="FY123" s="122">
        <f t="shared" si="1946"/>
        <v>0</v>
      </c>
      <c r="FZ123" s="122">
        <f t="shared" si="1947"/>
        <v>0</v>
      </c>
      <c r="GA123" s="122">
        <f t="shared" si="1948"/>
        <v>0</v>
      </c>
      <c r="GB123" s="122">
        <f t="shared" si="1949"/>
        <v>0</v>
      </c>
      <c r="GC123" s="122">
        <f t="shared" si="1950"/>
        <v>0</v>
      </c>
      <c r="GD123" s="122">
        <f t="shared" si="1951"/>
        <v>0</v>
      </c>
      <c r="GE123" s="122">
        <f t="shared" si="1952"/>
        <v>0</v>
      </c>
      <c r="GF123" s="122">
        <f t="shared" si="1953"/>
        <v>0</v>
      </c>
      <c r="GG123" s="122">
        <f t="shared" si="1954"/>
        <v>0</v>
      </c>
      <c r="GH123" s="122"/>
      <c r="GI123" s="124" t="str">
        <f t="shared" si="1943"/>
        <v>0</v>
      </c>
      <c r="GJ123" s="139"/>
      <c r="GK123" s="139"/>
      <c r="GL123" s="139"/>
      <c r="GM123" s="140"/>
      <c r="GN123" s="140"/>
      <c r="GO123" s="140"/>
      <c r="GP123" s="140"/>
      <c r="GQ123" s="140"/>
      <c r="GR123" s="140"/>
      <c r="GS123" s="140"/>
      <c r="GT123" s="140"/>
      <c r="GU123" s="140"/>
      <c r="GV123" s="140"/>
      <c r="GW123" s="140"/>
      <c r="GX123" s="145"/>
      <c r="GY123" s="145"/>
      <c r="GZ123" s="145"/>
      <c r="HA123" s="145"/>
      <c r="HB123" s="145"/>
      <c r="HC123" s="145"/>
      <c r="HD123" s="145"/>
    </row>
    <row r="124" spans="1:212" x14ac:dyDescent="0.2">
      <c r="A124" s="190"/>
      <c r="C124" s="191"/>
      <c r="D124" s="191"/>
      <c r="E124" s="191"/>
      <c r="F124" s="191"/>
      <c r="G124" s="191"/>
      <c r="H124" s="191"/>
      <c r="I124" s="191"/>
      <c r="J124" s="191"/>
      <c r="K124" s="191"/>
      <c r="L124" s="191"/>
      <c r="M124" s="191"/>
      <c r="N124" s="191"/>
      <c r="O124" s="191"/>
      <c r="P124" s="191"/>
      <c r="Q124" s="191"/>
      <c r="R124" s="191"/>
      <c r="S124" s="191"/>
      <c r="T124" s="191"/>
      <c r="U124" s="191"/>
      <c r="V124" s="191"/>
      <c r="W124" s="191"/>
      <c r="X124" s="191"/>
      <c r="Y124" s="191"/>
      <c r="Z124" s="191"/>
      <c r="AA124" s="191"/>
      <c r="AB124" s="191"/>
      <c r="AC124" s="191"/>
      <c r="AD124" s="191"/>
      <c r="AE124" s="191"/>
      <c r="AF124" s="191"/>
      <c r="AG124" s="191"/>
      <c r="AH124" s="191"/>
      <c r="AI124" s="191"/>
      <c r="AJ124" s="191"/>
      <c r="AK124" s="191"/>
      <c r="AL124" s="191"/>
      <c r="AM124" s="191"/>
      <c r="AN124" s="191"/>
      <c r="AO124" s="191"/>
      <c r="AP124" s="191"/>
      <c r="AQ124" s="191"/>
      <c r="AR124" s="191"/>
      <c r="AS124" s="191"/>
      <c r="AT124" s="191"/>
      <c r="AU124" s="191"/>
      <c r="AV124" s="191"/>
      <c r="AW124" s="191"/>
      <c r="AX124" s="191"/>
      <c r="AY124" s="191"/>
      <c r="AZ124" s="191"/>
      <c r="BA124" s="191"/>
      <c r="BB124" s="191"/>
      <c r="BC124" s="191"/>
      <c r="BD124" s="191"/>
      <c r="BE124" s="191"/>
      <c r="BF124" s="191"/>
      <c r="BG124" s="191"/>
      <c r="BH124" s="191"/>
      <c r="BI124" s="191"/>
      <c r="BJ124" s="191"/>
      <c r="BK124" s="191"/>
      <c r="BL124" s="191"/>
      <c r="BM124" s="191"/>
      <c r="BN124" s="191"/>
      <c r="BO124" s="191"/>
      <c r="BP124" s="191"/>
      <c r="BQ124" s="191"/>
      <c r="BR124" s="191"/>
      <c r="BS124" s="191"/>
      <c r="BT124" s="191"/>
      <c r="BU124" s="191"/>
      <c r="BV124" s="191"/>
      <c r="BW124" s="191"/>
      <c r="BX124" s="191"/>
      <c r="BY124" s="191"/>
      <c r="BZ124" s="191"/>
      <c r="CA124" s="191"/>
      <c r="CB124" s="191"/>
      <c r="CC124" s="191"/>
      <c r="CD124" s="191"/>
      <c r="CE124" s="191"/>
      <c r="CF124" s="191"/>
      <c r="CG124" s="191"/>
      <c r="CH124" s="191"/>
      <c r="CI124" s="191"/>
      <c r="CJ124" s="191"/>
      <c r="CK124" s="191"/>
      <c r="CL124" s="191"/>
      <c r="CM124" s="191"/>
      <c r="CN124" s="191"/>
      <c r="CO124" s="191"/>
      <c r="CP124" s="191"/>
      <c r="CQ124" s="191"/>
      <c r="CR124" s="191"/>
      <c r="CS124" s="191"/>
      <c r="CT124" s="191"/>
      <c r="CU124" s="191"/>
      <c r="CV124" s="191"/>
      <c r="CW124" s="191"/>
      <c r="CX124" s="191"/>
      <c r="CY124" s="191"/>
      <c r="CZ124" s="191"/>
      <c r="DA124" s="191"/>
      <c r="DB124" s="191"/>
      <c r="DC124" s="191"/>
      <c r="DD124" s="191"/>
      <c r="DE124" s="191"/>
      <c r="DF124" s="191"/>
      <c r="DG124" s="191"/>
      <c r="DH124" s="191"/>
      <c r="DI124" s="191"/>
      <c r="DJ124" s="191"/>
      <c r="DK124" s="191"/>
      <c r="DL124" s="191"/>
      <c r="DM124" s="191"/>
      <c r="DN124" s="191"/>
      <c r="DO124" s="191"/>
      <c r="DP124" s="191"/>
      <c r="DQ124" s="191"/>
      <c r="DR124" s="191"/>
      <c r="DS124" s="191"/>
      <c r="DT124" s="191"/>
      <c r="DU124" s="191"/>
      <c r="DV124" s="191"/>
      <c r="DW124" s="191"/>
      <c r="DX124" s="191"/>
      <c r="DY124" s="191"/>
      <c r="DZ124" s="191"/>
      <c r="EA124" s="191"/>
      <c r="EB124" s="191"/>
      <c r="EC124" s="191"/>
      <c r="ED124" s="191"/>
      <c r="EE124" s="191"/>
      <c r="EF124" s="191"/>
      <c r="EG124" s="191"/>
      <c r="EH124" s="191"/>
      <c r="EI124" s="191"/>
      <c r="EJ124" s="191"/>
      <c r="EK124" s="191"/>
      <c r="EL124" s="191"/>
      <c r="EM124" s="191"/>
      <c r="EN124" s="191"/>
      <c r="EO124" s="191"/>
      <c r="EP124" s="191"/>
      <c r="EQ124" s="191"/>
      <c r="ER124" s="191"/>
      <c r="ES124" s="191"/>
      <c r="ET124" s="191"/>
      <c r="EU124" s="191"/>
      <c r="EV124" s="191"/>
      <c r="EW124" s="191"/>
      <c r="EX124" s="191"/>
      <c r="EY124" s="191"/>
      <c r="EZ124" s="191"/>
      <c r="FA124" s="191"/>
      <c r="FB124" s="191"/>
      <c r="FC124" s="191"/>
      <c r="FD124" s="191"/>
      <c r="FE124" s="191"/>
      <c r="FF124" s="191"/>
      <c r="FG124" s="191"/>
      <c r="FH124" s="191"/>
      <c r="FI124" s="191"/>
      <c r="FJ124" s="191"/>
      <c r="FK124" s="191"/>
      <c r="FL124" s="191"/>
      <c r="FM124" s="191"/>
      <c r="FN124" s="191"/>
      <c r="FO124" s="191"/>
      <c r="FP124" s="191"/>
      <c r="FQ124" s="191"/>
      <c r="FR124" s="191"/>
      <c r="FS124" s="191"/>
      <c r="FT124" s="122" t="str">
        <f t="shared" si="1944"/>
        <v>0</v>
      </c>
      <c r="FU124" s="122" t="str">
        <f t="shared" si="1940"/>
        <v>0</v>
      </c>
      <c r="FV124" s="122" t="str">
        <f t="shared" si="1941"/>
        <v>0</v>
      </c>
      <c r="FW124" s="122" t="str">
        <f t="shared" si="1942"/>
        <v>0</v>
      </c>
      <c r="FX124" s="122">
        <f t="shared" si="1945"/>
        <v>0</v>
      </c>
      <c r="FY124" s="122">
        <f t="shared" si="1946"/>
        <v>0</v>
      </c>
      <c r="FZ124" s="122">
        <f t="shared" si="1947"/>
        <v>0</v>
      </c>
      <c r="GA124" s="122">
        <f t="shared" si="1948"/>
        <v>0</v>
      </c>
      <c r="GB124" s="122">
        <f t="shared" si="1949"/>
        <v>0</v>
      </c>
      <c r="GC124" s="122">
        <f t="shared" si="1950"/>
        <v>0</v>
      </c>
      <c r="GD124" s="122">
        <f t="shared" si="1951"/>
        <v>0</v>
      </c>
      <c r="GE124" s="122">
        <f t="shared" si="1952"/>
        <v>0</v>
      </c>
      <c r="GF124" s="122">
        <f t="shared" si="1953"/>
        <v>0</v>
      </c>
      <c r="GG124" s="122">
        <f t="shared" si="1954"/>
        <v>0</v>
      </c>
      <c r="GH124" s="122"/>
      <c r="GI124" s="124" t="str">
        <f t="shared" si="1943"/>
        <v>0</v>
      </c>
      <c r="GJ124" s="139"/>
      <c r="GK124" s="139"/>
      <c r="GL124" s="139"/>
      <c r="GM124" s="140"/>
      <c r="GN124" s="140"/>
      <c r="GO124" s="140"/>
      <c r="GP124" s="140"/>
      <c r="GQ124" s="140"/>
      <c r="GR124" s="140"/>
      <c r="GS124" s="140"/>
      <c r="GT124" s="140"/>
      <c r="GU124" s="140"/>
      <c r="GV124" s="140"/>
      <c r="GW124" s="140"/>
      <c r="GX124" s="145"/>
      <c r="GY124" s="145"/>
      <c r="GZ124" s="145"/>
      <c r="HA124" s="145"/>
      <c r="HB124" s="145"/>
      <c r="HC124" s="145"/>
      <c r="HD124" s="145"/>
    </row>
    <row r="125" spans="1:212" x14ac:dyDescent="0.2">
      <c r="A125" s="190"/>
      <c r="C125" s="191"/>
      <c r="D125" s="191"/>
      <c r="E125" s="191"/>
      <c r="F125" s="191"/>
      <c r="G125" s="191"/>
      <c r="H125" s="191"/>
      <c r="I125" s="191"/>
      <c r="J125" s="191"/>
      <c r="K125" s="191"/>
      <c r="L125" s="191"/>
      <c r="M125" s="191"/>
      <c r="N125" s="191"/>
      <c r="O125" s="191"/>
      <c r="P125" s="191"/>
      <c r="Q125" s="191"/>
      <c r="R125" s="191"/>
      <c r="S125" s="191"/>
      <c r="T125" s="191"/>
      <c r="U125" s="191"/>
      <c r="V125" s="191"/>
      <c r="W125" s="191"/>
      <c r="X125" s="191"/>
      <c r="Y125" s="191"/>
      <c r="Z125" s="191"/>
      <c r="AA125" s="191"/>
      <c r="AB125" s="191"/>
      <c r="AC125" s="191"/>
      <c r="AD125" s="191"/>
      <c r="AE125" s="191"/>
      <c r="AF125" s="191"/>
      <c r="AG125" s="191"/>
      <c r="AH125" s="191"/>
      <c r="AI125" s="191"/>
      <c r="AJ125" s="191"/>
      <c r="AK125" s="191"/>
      <c r="AL125" s="191"/>
      <c r="AM125" s="191"/>
      <c r="AN125" s="191"/>
      <c r="AO125" s="191"/>
      <c r="AP125" s="191"/>
      <c r="AQ125" s="191"/>
      <c r="AR125" s="191"/>
      <c r="AS125" s="191"/>
      <c r="AT125" s="191"/>
      <c r="AU125" s="191"/>
      <c r="AV125" s="191"/>
      <c r="AW125" s="191"/>
      <c r="AX125" s="191"/>
      <c r="AY125" s="191"/>
      <c r="AZ125" s="191"/>
      <c r="BA125" s="191"/>
      <c r="BB125" s="191"/>
      <c r="BC125" s="191"/>
      <c r="BD125" s="191"/>
      <c r="BE125" s="191"/>
      <c r="BF125" s="191"/>
      <c r="BG125" s="191"/>
      <c r="BH125" s="191"/>
      <c r="BI125" s="191"/>
      <c r="BJ125" s="191"/>
      <c r="BK125" s="191"/>
      <c r="BL125" s="191"/>
      <c r="BM125" s="191"/>
      <c r="BN125" s="191"/>
      <c r="BO125" s="191"/>
      <c r="BP125" s="191"/>
      <c r="BQ125" s="191"/>
      <c r="BR125" s="191"/>
      <c r="BS125" s="191"/>
      <c r="BT125" s="191"/>
      <c r="BU125" s="191"/>
      <c r="BV125" s="191"/>
      <c r="BW125" s="191"/>
      <c r="BX125" s="191"/>
      <c r="BY125" s="191"/>
      <c r="BZ125" s="191"/>
      <c r="CA125" s="191"/>
      <c r="CB125" s="191"/>
      <c r="CC125" s="191"/>
      <c r="CD125" s="191"/>
      <c r="CE125" s="191"/>
      <c r="CF125" s="191"/>
      <c r="CG125" s="191"/>
      <c r="CH125" s="191"/>
      <c r="CI125" s="191"/>
      <c r="CJ125" s="191"/>
      <c r="CK125" s="191"/>
      <c r="CL125" s="191"/>
      <c r="CM125" s="191"/>
      <c r="CN125" s="191"/>
      <c r="CO125" s="191"/>
      <c r="CP125" s="191"/>
      <c r="CQ125" s="191"/>
      <c r="CR125" s="191"/>
      <c r="CS125" s="191"/>
      <c r="CT125" s="191"/>
      <c r="CU125" s="191"/>
      <c r="CV125" s="191"/>
      <c r="CW125" s="191"/>
      <c r="CX125" s="191"/>
      <c r="CY125" s="191"/>
      <c r="CZ125" s="191"/>
      <c r="DA125" s="191"/>
      <c r="DB125" s="191"/>
      <c r="DC125" s="191"/>
      <c r="DD125" s="191"/>
      <c r="DE125" s="191"/>
      <c r="DF125" s="191"/>
      <c r="DG125" s="191"/>
      <c r="DH125" s="191"/>
      <c r="DI125" s="191"/>
      <c r="DJ125" s="191"/>
      <c r="DK125" s="191"/>
      <c r="DL125" s="191"/>
      <c r="DM125" s="191"/>
      <c r="DN125" s="191"/>
      <c r="DO125" s="191"/>
      <c r="DP125" s="191"/>
      <c r="DQ125" s="191"/>
      <c r="DR125" s="191"/>
      <c r="DS125" s="191"/>
      <c r="DT125" s="191"/>
      <c r="DU125" s="191"/>
      <c r="DV125" s="191"/>
      <c r="DW125" s="191"/>
      <c r="DX125" s="191"/>
      <c r="DY125" s="191"/>
      <c r="DZ125" s="191"/>
      <c r="EA125" s="191"/>
      <c r="EB125" s="191"/>
      <c r="EC125" s="191"/>
      <c r="ED125" s="191"/>
      <c r="EE125" s="191"/>
      <c r="EF125" s="191"/>
      <c r="EG125" s="191"/>
      <c r="EH125" s="191"/>
      <c r="EI125" s="191"/>
      <c r="EJ125" s="191"/>
      <c r="EK125" s="191"/>
      <c r="EL125" s="191"/>
      <c r="EM125" s="191"/>
      <c r="EN125" s="191"/>
      <c r="EO125" s="191"/>
      <c r="EP125" s="191"/>
      <c r="EQ125" s="191"/>
      <c r="ER125" s="191"/>
      <c r="ES125" s="191"/>
      <c r="ET125" s="191"/>
      <c r="EU125" s="191"/>
      <c r="EV125" s="191"/>
      <c r="EW125" s="191"/>
      <c r="EX125" s="191"/>
      <c r="EY125" s="191"/>
      <c r="EZ125" s="191"/>
      <c r="FA125" s="191"/>
      <c r="FB125" s="191"/>
      <c r="FC125" s="191"/>
      <c r="FD125" s="191"/>
      <c r="FE125" s="191"/>
      <c r="FF125" s="191"/>
      <c r="FG125" s="191"/>
      <c r="FH125" s="191"/>
      <c r="FI125" s="191"/>
      <c r="FJ125" s="191"/>
      <c r="FK125" s="191"/>
      <c r="FL125" s="191"/>
      <c r="FM125" s="191"/>
      <c r="FN125" s="191"/>
      <c r="FO125" s="191"/>
      <c r="FP125" s="191"/>
      <c r="FQ125" s="191"/>
      <c r="FR125" s="191"/>
      <c r="FS125" s="191"/>
      <c r="FT125" s="122" t="str">
        <f t="shared" si="1944"/>
        <v>0</v>
      </c>
      <c r="FU125" s="122" t="str">
        <f t="shared" si="1940"/>
        <v>0</v>
      </c>
      <c r="FV125" s="122" t="str">
        <f t="shared" si="1941"/>
        <v>0</v>
      </c>
      <c r="FW125" s="122" t="str">
        <f t="shared" si="1942"/>
        <v>0</v>
      </c>
      <c r="FX125" s="122">
        <f t="shared" si="1945"/>
        <v>0</v>
      </c>
      <c r="FY125" s="122">
        <f t="shared" si="1946"/>
        <v>0</v>
      </c>
      <c r="FZ125" s="122">
        <f t="shared" si="1947"/>
        <v>0</v>
      </c>
      <c r="GA125" s="122">
        <f t="shared" si="1948"/>
        <v>0</v>
      </c>
      <c r="GB125" s="122">
        <f t="shared" si="1949"/>
        <v>0</v>
      </c>
      <c r="GC125" s="122">
        <f t="shared" si="1950"/>
        <v>0</v>
      </c>
      <c r="GD125" s="122">
        <f t="shared" si="1951"/>
        <v>0</v>
      </c>
      <c r="GE125" s="122">
        <f t="shared" si="1952"/>
        <v>0</v>
      </c>
      <c r="GF125" s="122">
        <f t="shared" si="1953"/>
        <v>0</v>
      </c>
      <c r="GG125" s="122">
        <f t="shared" si="1954"/>
        <v>0</v>
      </c>
      <c r="GH125" s="122"/>
      <c r="GI125" s="124" t="str">
        <f t="shared" si="1943"/>
        <v>0</v>
      </c>
      <c r="GJ125" s="139"/>
      <c r="GK125" s="139"/>
      <c r="GL125" s="139"/>
      <c r="GM125" s="140"/>
      <c r="GN125" s="140"/>
      <c r="GO125" s="140"/>
      <c r="GP125" s="140"/>
      <c r="GQ125" s="140"/>
      <c r="GR125" s="140"/>
      <c r="GS125" s="140"/>
      <c r="GT125" s="140"/>
      <c r="GU125" s="140"/>
      <c r="GV125" s="140"/>
      <c r="GW125" s="140"/>
      <c r="GX125" s="145"/>
      <c r="GY125" s="145"/>
      <c r="GZ125" s="145"/>
      <c r="HA125" s="145"/>
      <c r="HB125" s="145"/>
      <c r="HC125" s="145"/>
      <c r="HD125" s="145"/>
    </row>
    <row r="126" spans="1:212" x14ac:dyDescent="0.2">
      <c r="A126" s="190"/>
      <c r="C126" s="191"/>
      <c r="D126" s="191"/>
      <c r="E126" s="191"/>
      <c r="F126" s="191"/>
      <c r="G126" s="191"/>
      <c r="H126" s="191"/>
      <c r="I126" s="191"/>
      <c r="J126" s="191"/>
      <c r="K126" s="191"/>
      <c r="L126" s="191"/>
      <c r="M126" s="191"/>
      <c r="N126" s="191"/>
      <c r="O126" s="191"/>
      <c r="P126" s="191"/>
      <c r="Q126" s="191"/>
      <c r="R126" s="191"/>
      <c r="S126" s="191"/>
      <c r="T126" s="191"/>
      <c r="U126" s="191"/>
      <c r="V126" s="191"/>
      <c r="W126" s="191"/>
      <c r="X126" s="191"/>
      <c r="Y126" s="191"/>
      <c r="Z126" s="191"/>
      <c r="AA126" s="191"/>
      <c r="AB126" s="191"/>
      <c r="AC126" s="191"/>
      <c r="AD126" s="191"/>
      <c r="AE126" s="191"/>
      <c r="AF126" s="191"/>
      <c r="AG126" s="191"/>
      <c r="AH126" s="191"/>
      <c r="AI126" s="191"/>
      <c r="AJ126" s="191"/>
      <c r="AK126" s="191"/>
      <c r="AL126" s="191"/>
      <c r="AM126" s="191"/>
      <c r="AN126" s="191"/>
      <c r="AO126" s="191"/>
      <c r="AP126" s="191"/>
      <c r="AQ126" s="191"/>
      <c r="AR126" s="191"/>
      <c r="AS126" s="191"/>
      <c r="AT126" s="191"/>
      <c r="AU126" s="191"/>
      <c r="AV126" s="191"/>
      <c r="AW126" s="191"/>
      <c r="AX126" s="191"/>
      <c r="AY126" s="191"/>
      <c r="AZ126" s="191"/>
      <c r="BA126" s="191"/>
      <c r="BB126" s="191"/>
      <c r="BC126" s="191"/>
      <c r="BD126" s="191"/>
      <c r="BE126" s="191"/>
      <c r="BF126" s="191"/>
      <c r="BG126" s="191"/>
      <c r="BH126" s="191"/>
      <c r="BI126" s="191"/>
      <c r="BJ126" s="191"/>
      <c r="BK126" s="191"/>
      <c r="BL126" s="191"/>
      <c r="BM126" s="191"/>
      <c r="BN126" s="191"/>
      <c r="BO126" s="191"/>
      <c r="BP126" s="191"/>
      <c r="BQ126" s="191"/>
      <c r="BR126" s="191"/>
      <c r="BS126" s="191"/>
      <c r="BT126" s="191"/>
      <c r="BU126" s="191"/>
      <c r="BV126" s="191"/>
      <c r="BW126" s="191"/>
      <c r="BX126" s="191"/>
      <c r="BY126" s="191"/>
      <c r="BZ126" s="191"/>
      <c r="CA126" s="191"/>
      <c r="CB126" s="191"/>
      <c r="CC126" s="191"/>
      <c r="CD126" s="191"/>
      <c r="CE126" s="191"/>
      <c r="CF126" s="191"/>
      <c r="CG126" s="191"/>
      <c r="CH126" s="191"/>
      <c r="CI126" s="191"/>
      <c r="CJ126" s="191"/>
      <c r="CK126" s="191"/>
      <c r="CL126" s="191"/>
      <c r="CM126" s="191"/>
      <c r="CN126" s="191"/>
      <c r="CO126" s="191"/>
      <c r="CP126" s="191"/>
      <c r="CQ126" s="191"/>
      <c r="CR126" s="191"/>
      <c r="CS126" s="191"/>
      <c r="CT126" s="191"/>
      <c r="CU126" s="191"/>
      <c r="CV126" s="191"/>
      <c r="CW126" s="191"/>
      <c r="CX126" s="191"/>
      <c r="CY126" s="191"/>
      <c r="CZ126" s="191"/>
      <c r="DA126" s="191"/>
      <c r="DB126" s="191"/>
      <c r="DC126" s="191"/>
      <c r="DD126" s="191"/>
      <c r="DE126" s="191"/>
      <c r="DF126" s="191"/>
      <c r="DG126" s="191"/>
      <c r="DH126" s="191"/>
      <c r="DI126" s="191"/>
      <c r="DJ126" s="191"/>
      <c r="DK126" s="191"/>
      <c r="DL126" s="191"/>
      <c r="DM126" s="191"/>
      <c r="DN126" s="191"/>
      <c r="DO126" s="191"/>
      <c r="DP126" s="191"/>
      <c r="DQ126" s="191"/>
      <c r="DR126" s="191"/>
      <c r="DS126" s="191"/>
      <c r="DT126" s="191"/>
      <c r="DU126" s="191"/>
      <c r="DV126" s="191"/>
      <c r="DW126" s="191"/>
      <c r="DX126" s="191"/>
      <c r="DY126" s="191"/>
      <c r="DZ126" s="191"/>
      <c r="EA126" s="191"/>
      <c r="EB126" s="191"/>
      <c r="EC126" s="191"/>
      <c r="ED126" s="191"/>
      <c r="EE126" s="191"/>
      <c r="EF126" s="191"/>
      <c r="EG126" s="191"/>
      <c r="EH126" s="191"/>
      <c r="EI126" s="191"/>
      <c r="EJ126" s="191"/>
      <c r="EK126" s="191"/>
      <c r="EL126" s="191"/>
      <c r="EM126" s="191"/>
      <c r="EN126" s="191"/>
      <c r="EO126" s="191"/>
      <c r="EP126" s="191"/>
      <c r="EQ126" s="191"/>
      <c r="ER126" s="191"/>
      <c r="ES126" s="191"/>
      <c r="ET126" s="191"/>
      <c r="EU126" s="191"/>
      <c r="EV126" s="191"/>
      <c r="EW126" s="191"/>
      <c r="EX126" s="191"/>
      <c r="EY126" s="191"/>
      <c r="EZ126" s="191"/>
      <c r="FA126" s="191"/>
      <c r="FB126" s="191"/>
      <c r="FC126" s="191"/>
      <c r="FD126" s="191"/>
      <c r="FE126" s="191"/>
      <c r="FF126" s="191"/>
      <c r="FG126" s="191"/>
      <c r="FH126" s="191"/>
      <c r="FI126" s="191"/>
      <c r="FJ126" s="191"/>
      <c r="FK126" s="191"/>
      <c r="FL126" s="191"/>
      <c r="FM126" s="191"/>
      <c r="FN126" s="191"/>
      <c r="FO126" s="191"/>
      <c r="FP126" s="191"/>
      <c r="FQ126" s="191"/>
      <c r="FR126" s="191"/>
      <c r="FS126" s="191"/>
      <c r="FT126" s="122" t="str">
        <f t="shared" si="1944"/>
        <v>0</v>
      </c>
      <c r="FU126" s="122" t="str">
        <f t="shared" si="1940"/>
        <v>0</v>
      </c>
      <c r="FV126" s="122" t="str">
        <f t="shared" si="1941"/>
        <v>0</v>
      </c>
      <c r="FW126" s="122" t="str">
        <f t="shared" si="1942"/>
        <v>0</v>
      </c>
      <c r="FX126" s="122">
        <f t="shared" si="1945"/>
        <v>0</v>
      </c>
      <c r="FY126" s="122">
        <f t="shared" si="1946"/>
        <v>0</v>
      </c>
      <c r="FZ126" s="122">
        <f t="shared" si="1947"/>
        <v>0</v>
      </c>
      <c r="GA126" s="122">
        <f t="shared" si="1948"/>
        <v>0</v>
      </c>
      <c r="GB126" s="122">
        <f t="shared" si="1949"/>
        <v>0</v>
      </c>
      <c r="GC126" s="122">
        <f t="shared" si="1950"/>
        <v>0</v>
      </c>
      <c r="GD126" s="122">
        <f t="shared" si="1951"/>
        <v>0</v>
      </c>
      <c r="GE126" s="122">
        <f t="shared" si="1952"/>
        <v>0</v>
      </c>
      <c r="GF126" s="122">
        <f t="shared" si="1953"/>
        <v>0</v>
      </c>
      <c r="GG126" s="122">
        <f t="shared" si="1954"/>
        <v>0</v>
      </c>
      <c r="GH126" s="122"/>
      <c r="GI126" s="124" t="str">
        <f t="shared" si="1943"/>
        <v>0</v>
      </c>
      <c r="GJ126" s="139"/>
      <c r="GK126" s="139"/>
      <c r="GL126" s="139"/>
      <c r="GM126" s="140"/>
      <c r="GN126" s="140"/>
      <c r="GO126" s="140"/>
      <c r="GP126" s="140"/>
      <c r="GQ126" s="140"/>
      <c r="GR126" s="140"/>
      <c r="GS126" s="140"/>
      <c r="GT126" s="140"/>
      <c r="GU126" s="140"/>
      <c r="GV126" s="140"/>
      <c r="GW126" s="140"/>
      <c r="GX126" s="145"/>
      <c r="GY126" s="145"/>
      <c r="GZ126" s="145"/>
      <c r="HA126" s="145"/>
      <c r="HB126" s="145"/>
      <c r="HC126" s="145"/>
      <c r="HD126" s="145"/>
    </row>
    <row r="127" spans="1:212" x14ac:dyDescent="0.2">
      <c r="A127" s="190"/>
      <c r="C127" s="191"/>
      <c r="D127" s="191"/>
      <c r="E127" s="191"/>
      <c r="F127" s="191"/>
      <c r="G127" s="191"/>
      <c r="H127" s="191"/>
      <c r="I127" s="191"/>
      <c r="J127" s="191"/>
      <c r="K127" s="191"/>
      <c r="L127" s="191"/>
      <c r="M127" s="191"/>
      <c r="N127" s="191"/>
      <c r="O127" s="191"/>
      <c r="P127" s="191"/>
      <c r="Q127" s="191"/>
      <c r="R127" s="191"/>
      <c r="S127" s="191"/>
      <c r="T127" s="191"/>
      <c r="U127" s="191"/>
      <c r="V127" s="191"/>
      <c r="W127" s="191"/>
      <c r="X127" s="191"/>
      <c r="Y127" s="191"/>
      <c r="Z127" s="191"/>
      <c r="AA127" s="191"/>
      <c r="AB127" s="191"/>
      <c r="AC127" s="191"/>
      <c r="AD127" s="191"/>
      <c r="AE127" s="191"/>
      <c r="AF127" s="191"/>
      <c r="AG127" s="191"/>
      <c r="AH127" s="191"/>
      <c r="AI127" s="191"/>
      <c r="AJ127" s="191"/>
      <c r="AK127" s="191"/>
      <c r="AL127" s="191"/>
      <c r="AM127" s="191"/>
      <c r="AN127" s="191"/>
      <c r="AO127" s="191"/>
      <c r="AP127" s="191"/>
      <c r="AQ127" s="191"/>
      <c r="AR127" s="191"/>
      <c r="AS127" s="191"/>
      <c r="AT127" s="191"/>
      <c r="AU127" s="191"/>
      <c r="AV127" s="191"/>
      <c r="AW127" s="191"/>
      <c r="AX127" s="191"/>
      <c r="AY127" s="191"/>
      <c r="AZ127" s="191"/>
      <c r="BA127" s="191"/>
      <c r="BB127" s="191"/>
      <c r="BC127" s="191"/>
      <c r="BD127" s="191"/>
      <c r="BE127" s="191"/>
      <c r="BF127" s="191"/>
      <c r="BG127" s="191"/>
      <c r="BH127" s="191"/>
      <c r="BI127" s="191"/>
      <c r="BJ127" s="191"/>
      <c r="BK127" s="191"/>
      <c r="BL127" s="191"/>
      <c r="BM127" s="191"/>
      <c r="BN127" s="191"/>
      <c r="BO127" s="191"/>
      <c r="BP127" s="191"/>
      <c r="BQ127" s="191"/>
      <c r="BR127" s="191"/>
      <c r="BS127" s="191"/>
      <c r="BT127" s="191"/>
      <c r="BU127" s="191"/>
      <c r="BV127" s="191"/>
      <c r="BW127" s="191"/>
      <c r="BX127" s="191"/>
      <c r="BY127" s="191"/>
      <c r="BZ127" s="191"/>
      <c r="CA127" s="191"/>
      <c r="CB127" s="191"/>
      <c r="CC127" s="191"/>
      <c r="CD127" s="191"/>
      <c r="CE127" s="191"/>
      <c r="CF127" s="191"/>
      <c r="CG127" s="191"/>
      <c r="CH127" s="191"/>
      <c r="CI127" s="191"/>
      <c r="CJ127" s="191"/>
      <c r="CK127" s="191"/>
      <c r="CL127" s="191"/>
      <c r="CM127" s="191"/>
      <c r="CN127" s="191"/>
      <c r="CO127" s="191"/>
      <c r="CP127" s="191"/>
      <c r="CQ127" s="191"/>
      <c r="CR127" s="191"/>
      <c r="CS127" s="191"/>
      <c r="CT127" s="191"/>
      <c r="CU127" s="191"/>
      <c r="CV127" s="191"/>
      <c r="CW127" s="191"/>
      <c r="CX127" s="191"/>
      <c r="CY127" s="191"/>
      <c r="CZ127" s="191"/>
      <c r="DA127" s="191"/>
      <c r="DB127" s="191"/>
      <c r="DC127" s="191"/>
      <c r="DD127" s="191"/>
      <c r="DE127" s="191"/>
      <c r="DF127" s="191"/>
      <c r="DG127" s="191"/>
      <c r="DH127" s="191"/>
      <c r="DI127" s="191"/>
      <c r="DJ127" s="191"/>
      <c r="DK127" s="191"/>
      <c r="DL127" s="191"/>
      <c r="DM127" s="191"/>
      <c r="DN127" s="191"/>
      <c r="DO127" s="191"/>
      <c r="DP127" s="191"/>
      <c r="DQ127" s="191"/>
      <c r="DR127" s="191"/>
      <c r="DS127" s="191"/>
      <c r="DT127" s="191"/>
      <c r="DU127" s="191"/>
      <c r="DV127" s="191"/>
      <c r="DW127" s="191"/>
      <c r="DX127" s="191"/>
      <c r="DY127" s="191"/>
      <c r="DZ127" s="191"/>
      <c r="EA127" s="191"/>
      <c r="EB127" s="191"/>
      <c r="EC127" s="191"/>
      <c r="ED127" s="191"/>
      <c r="EE127" s="191"/>
      <c r="EF127" s="191"/>
      <c r="EG127" s="191"/>
      <c r="EH127" s="191"/>
      <c r="EI127" s="191"/>
      <c r="EJ127" s="191"/>
      <c r="EK127" s="191"/>
      <c r="EL127" s="191"/>
      <c r="EM127" s="191"/>
      <c r="EN127" s="191"/>
      <c r="EO127" s="191"/>
      <c r="EP127" s="191"/>
      <c r="EQ127" s="191"/>
      <c r="ER127" s="191"/>
      <c r="ES127" s="191"/>
      <c r="ET127" s="191"/>
      <c r="EU127" s="191"/>
      <c r="EV127" s="191"/>
      <c r="EW127" s="191"/>
      <c r="EX127" s="191"/>
      <c r="EY127" s="191"/>
      <c r="EZ127" s="191"/>
      <c r="FA127" s="191"/>
      <c r="FB127" s="191"/>
      <c r="FC127" s="191"/>
      <c r="FD127" s="191"/>
      <c r="FE127" s="191"/>
      <c r="FF127" s="191"/>
      <c r="FG127" s="191"/>
      <c r="FH127" s="191"/>
      <c r="FI127" s="191"/>
      <c r="FJ127" s="191"/>
      <c r="FK127" s="191"/>
      <c r="FL127" s="191"/>
      <c r="FM127" s="191"/>
      <c r="FN127" s="191"/>
      <c r="FO127" s="191"/>
      <c r="FP127" s="191"/>
      <c r="FQ127" s="191"/>
      <c r="FR127" s="191"/>
      <c r="FS127" s="191"/>
      <c r="FT127" s="122" t="str">
        <f t="shared" si="1944"/>
        <v>0</v>
      </c>
      <c r="FU127" s="122" t="str">
        <f t="shared" si="1940"/>
        <v>0</v>
      </c>
      <c r="FV127" s="122" t="str">
        <f t="shared" si="1941"/>
        <v>0</v>
      </c>
      <c r="FW127" s="122" t="str">
        <f t="shared" si="1942"/>
        <v>0</v>
      </c>
      <c r="FX127" s="122">
        <f t="shared" si="1945"/>
        <v>0</v>
      </c>
      <c r="FY127" s="122">
        <f t="shared" si="1946"/>
        <v>0</v>
      </c>
      <c r="FZ127" s="122">
        <f t="shared" si="1947"/>
        <v>0</v>
      </c>
      <c r="GA127" s="122">
        <f t="shared" si="1948"/>
        <v>0</v>
      </c>
      <c r="GB127" s="122">
        <f t="shared" si="1949"/>
        <v>0</v>
      </c>
      <c r="GC127" s="122">
        <f t="shared" si="1950"/>
        <v>0</v>
      </c>
      <c r="GD127" s="122">
        <f t="shared" si="1951"/>
        <v>0</v>
      </c>
      <c r="GE127" s="122">
        <f t="shared" si="1952"/>
        <v>0</v>
      </c>
      <c r="GF127" s="122">
        <f t="shared" si="1953"/>
        <v>0</v>
      </c>
      <c r="GG127" s="122">
        <f t="shared" si="1954"/>
        <v>0</v>
      </c>
      <c r="GH127" s="122"/>
      <c r="GI127" s="124" t="str">
        <f t="shared" si="1943"/>
        <v>0</v>
      </c>
      <c r="GJ127" s="139"/>
      <c r="GK127" s="139"/>
      <c r="GL127" s="139"/>
      <c r="GM127" s="140"/>
      <c r="GN127" s="140"/>
      <c r="GO127" s="140"/>
      <c r="GP127" s="140"/>
      <c r="GQ127" s="140"/>
      <c r="GR127" s="140"/>
      <c r="GS127" s="140"/>
      <c r="GT127" s="140"/>
      <c r="GU127" s="140"/>
      <c r="GV127" s="140"/>
      <c r="GW127" s="140"/>
      <c r="GX127" s="145"/>
      <c r="GY127" s="145"/>
      <c r="GZ127" s="145"/>
      <c r="HA127" s="145"/>
      <c r="HB127" s="145"/>
      <c r="HC127" s="145"/>
      <c r="HD127" s="145"/>
    </row>
    <row r="128" spans="1:212" x14ac:dyDescent="0.2">
      <c r="A128" s="190"/>
      <c r="C128" s="191"/>
      <c r="D128" s="191"/>
      <c r="E128" s="191"/>
      <c r="F128" s="191"/>
      <c r="G128" s="191"/>
      <c r="H128" s="191"/>
      <c r="I128" s="191"/>
      <c r="J128" s="191"/>
      <c r="K128" s="191"/>
      <c r="L128" s="191"/>
      <c r="M128" s="191"/>
      <c r="N128" s="191"/>
      <c r="O128" s="191"/>
      <c r="P128" s="191"/>
      <c r="Q128" s="191"/>
      <c r="R128" s="191"/>
      <c r="S128" s="191"/>
      <c r="T128" s="191"/>
      <c r="U128" s="191"/>
      <c r="V128" s="191"/>
      <c r="W128" s="191"/>
      <c r="X128" s="191"/>
      <c r="Y128" s="191"/>
      <c r="Z128" s="191"/>
      <c r="AA128" s="191"/>
      <c r="AB128" s="191"/>
      <c r="AC128" s="191"/>
      <c r="AD128" s="191"/>
      <c r="AE128" s="191"/>
      <c r="AF128" s="191"/>
      <c r="AG128" s="191"/>
      <c r="AH128" s="191"/>
      <c r="AI128" s="191"/>
      <c r="AJ128" s="191"/>
      <c r="AK128" s="191"/>
      <c r="AL128" s="191"/>
      <c r="AM128" s="191"/>
      <c r="AN128" s="191"/>
      <c r="AO128" s="191"/>
      <c r="AP128" s="191"/>
      <c r="AQ128" s="191"/>
      <c r="AR128" s="191"/>
      <c r="AS128" s="191"/>
      <c r="AT128" s="191"/>
      <c r="AU128" s="191"/>
      <c r="AV128" s="191"/>
      <c r="AW128" s="191"/>
      <c r="AX128" s="191"/>
      <c r="AY128" s="191"/>
      <c r="AZ128" s="191"/>
      <c r="BA128" s="191"/>
      <c r="BB128" s="191"/>
      <c r="BC128" s="191"/>
      <c r="BD128" s="191"/>
      <c r="BE128" s="191"/>
      <c r="BF128" s="191"/>
      <c r="BG128" s="191"/>
      <c r="BH128" s="191"/>
      <c r="BI128" s="191"/>
      <c r="BJ128" s="191"/>
      <c r="BK128" s="191"/>
      <c r="BL128" s="191"/>
      <c r="BM128" s="191"/>
      <c r="BN128" s="191"/>
      <c r="BO128" s="191"/>
      <c r="BP128" s="191"/>
      <c r="BQ128" s="191"/>
      <c r="BR128" s="191"/>
      <c r="BS128" s="191"/>
      <c r="BT128" s="191"/>
      <c r="BU128" s="191"/>
      <c r="BV128" s="191"/>
      <c r="BW128" s="191"/>
      <c r="BX128" s="191"/>
      <c r="BY128" s="191"/>
      <c r="BZ128" s="191"/>
      <c r="CA128" s="191"/>
      <c r="CB128" s="191"/>
      <c r="CC128" s="191"/>
      <c r="CD128" s="191"/>
      <c r="CE128" s="191"/>
      <c r="CF128" s="191"/>
      <c r="CG128" s="191"/>
      <c r="CH128" s="191"/>
      <c r="CI128" s="191"/>
      <c r="CJ128" s="191"/>
      <c r="CK128" s="191"/>
      <c r="CL128" s="191"/>
      <c r="CM128" s="191"/>
      <c r="CN128" s="191"/>
      <c r="CO128" s="191"/>
      <c r="CP128" s="191"/>
      <c r="CQ128" s="191"/>
      <c r="CR128" s="191"/>
      <c r="CS128" s="191"/>
      <c r="CT128" s="191"/>
      <c r="CU128" s="191"/>
      <c r="CV128" s="191"/>
      <c r="CW128" s="191"/>
      <c r="CX128" s="191"/>
      <c r="CY128" s="191"/>
      <c r="CZ128" s="191"/>
      <c r="DA128" s="191"/>
      <c r="DB128" s="191"/>
      <c r="DC128" s="191"/>
      <c r="DD128" s="191"/>
      <c r="DE128" s="191"/>
      <c r="DF128" s="191"/>
      <c r="DG128" s="191"/>
      <c r="DH128" s="191"/>
      <c r="DI128" s="191"/>
      <c r="DJ128" s="191"/>
      <c r="DK128" s="191"/>
      <c r="DL128" s="191"/>
      <c r="DM128" s="191"/>
      <c r="DN128" s="191"/>
      <c r="DO128" s="191"/>
      <c r="DP128" s="191"/>
      <c r="DQ128" s="191"/>
      <c r="DR128" s="191"/>
      <c r="DS128" s="191"/>
      <c r="DT128" s="191"/>
      <c r="DU128" s="191"/>
      <c r="DV128" s="191"/>
      <c r="DW128" s="191"/>
      <c r="DX128" s="191"/>
      <c r="DY128" s="191"/>
      <c r="DZ128" s="191"/>
      <c r="EA128" s="191"/>
      <c r="EB128" s="191"/>
      <c r="EC128" s="191"/>
      <c r="ED128" s="191"/>
      <c r="EE128" s="191"/>
      <c r="EF128" s="191"/>
      <c r="EG128" s="191"/>
      <c r="EH128" s="191"/>
      <c r="EI128" s="191"/>
      <c r="EJ128" s="191"/>
      <c r="EK128" s="191"/>
      <c r="EL128" s="191"/>
      <c r="EM128" s="191"/>
      <c r="EN128" s="191"/>
      <c r="EO128" s="191"/>
      <c r="EP128" s="191"/>
      <c r="EQ128" s="191"/>
      <c r="ER128" s="191"/>
      <c r="ES128" s="191"/>
      <c r="ET128" s="191"/>
      <c r="EU128" s="191"/>
      <c r="EV128" s="191"/>
      <c r="EW128" s="191"/>
      <c r="EX128" s="191"/>
      <c r="EY128" s="191"/>
      <c r="EZ128" s="191"/>
      <c r="FA128" s="191"/>
      <c r="FB128" s="191"/>
      <c r="FC128" s="191"/>
      <c r="FD128" s="191"/>
      <c r="FE128" s="191"/>
      <c r="FF128" s="191"/>
      <c r="FG128" s="191"/>
      <c r="FH128" s="191"/>
      <c r="FI128" s="191"/>
      <c r="FJ128" s="191"/>
      <c r="FK128" s="191"/>
      <c r="FL128" s="191"/>
      <c r="FM128" s="191"/>
      <c r="FN128" s="191"/>
      <c r="FO128" s="191"/>
      <c r="FP128" s="191"/>
      <c r="FQ128" s="191"/>
      <c r="FR128" s="191"/>
      <c r="FS128" s="191"/>
      <c r="FT128" s="122" t="str">
        <f t="shared" si="1944"/>
        <v>0</v>
      </c>
      <c r="FU128" s="122" t="str">
        <f t="shared" si="1940"/>
        <v>0</v>
      </c>
      <c r="FV128" s="122" t="str">
        <f t="shared" si="1941"/>
        <v>0</v>
      </c>
      <c r="FW128" s="122" t="str">
        <f t="shared" si="1942"/>
        <v>0</v>
      </c>
      <c r="FX128" s="122">
        <f t="shared" si="1945"/>
        <v>0</v>
      </c>
      <c r="FY128" s="122">
        <f t="shared" si="1946"/>
        <v>0</v>
      </c>
      <c r="FZ128" s="122">
        <f t="shared" si="1947"/>
        <v>0</v>
      </c>
      <c r="GA128" s="122">
        <f t="shared" si="1948"/>
        <v>0</v>
      </c>
      <c r="GB128" s="122">
        <f t="shared" si="1949"/>
        <v>0</v>
      </c>
      <c r="GC128" s="122">
        <f t="shared" si="1950"/>
        <v>0</v>
      </c>
      <c r="GD128" s="122">
        <f t="shared" si="1951"/>
        <v>0</v>
      </c>
      <c r="GE128" s="122">
        <f t="shared" si="1952"/>
        <v>0</v>
      </c>
      <c r="GF128" s="122">
        <f t="shared" si="1953"/>
        <v>0</v>
      </c>
      <c r="GG128" s="122">
        <f t="shared" si="1954"/>
        <v>0</v>
      </c>
      <c r="GH128" s="122"/>
      <c r="GI128" s="124" t="str">
        <f t="shared" si="1943"/>
        <v>0</v>
      </c>
      <c r="GJ128" s="139"/>
      <c r="GK128" s="139"/>
      <c r="GL128" s="139"/>
      <c r="GM128" s="140"/>
      <c r="GN128" s="140"/>
      <c r="GO128" s="140"/>
      <c r="GP128" s="140"/>
      <c r="GQ128" s="140"/>
      <c r="GR128" s="140"/>
      <c r="GS128" s="140"/>
      <c r="GT128" s="140"/>
      <c r="GU128" s="140"/>
      <c r="GV128" s="140"/>
      <c r="GW128" s="140"/>
      <c r="GX128" s="145"/>
      <c r="GY128" s="145"/>
      <c r="GZ128" s="145"/>
      <c r="HA128" s="145"/>
      <c r="HB128" s="145"/>
      <c r="HC128" s="145"/>
      <c r="HD128" s="145"/>
    </row>
    <row r="129" spans="1:212" x14ac:dyDescent="0.2">
      <c r="A129" s="190"/>
      <c r="C129" s="191"/>
      <c r="D129" s="191"/>
      <c r="E129" s="191"/>
      <c r="F129" s="191"/>
      <c r="G129" s="191"/>
      <c r="H129" s="191"/>
      <c r="I129" s="191"/>
      <c r="J129" s="191"/>
      <c r="K129" s="191"/>
      <c r="L129" s="191"/>
      <c r="M129" s="191"/>
      <c r="N129" s="191"/>
      <c r="O129" s="191"/>
      <c r="P129" s="191"/>
      <c r="Q129" s="191"/>
      <c r="R129" s="191"/>
      <c r="S129" s="191"/>
      <c r="T129" s="191"/>
      <c r="U129" s="191"/>
      <c r="V129" s="191"/>
      <c r="W129" s="191"/>
      <c r="X129" s="191"/>
      <c r="Y129" s="191"/>
      <c r="Z129" s="191"/>
      <c r="AA129" s="191"/>
      <c r="AB129" s="191"/>
      <c r="AC129" s="191"/>
      <c r="AD129" s="191"/>
      <c r="AE129" s="191"/>
      <c r="AF129" s="191"/>
      <c r="AG129" s="191"/>
      <c r="AH129" s="191"/>
      <c r="AI129" s="191"/>
      <c r="AJ129" s="191"/>
      <c r="AK129" s="191"/>
      <c r="AL129" s="191"/>
      <c r="AM129" s="191"/>
      <c r="AN129" s="191"/>
      <c r="AO129" s="191"/>
      <c r="AP129" s="191"/>
      <c r="AQ129" s="191"/>
      <c r="AR129" s="191"/>
      <c r="AS129" s="191"/>
      <c r="AT129" s="191"/>
      <c r="AU129" s="191"/>
      <c r="AV129" s="191"/>
      <c r="AW129" s="191"/>
      <c r="AX129" s="191"/>
      <c r="AY129" s="191"/>
      <c r="AZ129" s="191"/>
      <c r="BA129" s="191"/>
      <c r="BB129" s="191"/>
      <c r="BC129" s="191"/>
      <c r="BD129" s="191"/>
      <c r="BE129" s="191"/>
      <c r="BF129" s="191"/>
      <c r="BG129" s="191"/>
      <c r="BH129" s="191"/>
      <c r="BI129" s="191"/>
      <c r="BJ129" s="191"/>
      <c r="BK129" s="191"/>
      <c r="BL129" s="191"/>
      <c r="BM129" s="191"/>
      <c r="BN129" s="191"/>
      <c r="BO129" s="191"/>
      <c r="BP129" s="191"/>
      <c r="BQ129" s="191"/>
      <c r="BR129" s="191"/>
      <c r="BS129" s="191"/>
      <c r="BT129" s="191"/>
      <c r="BU129" s="191"/>
      <c r="BV129" s="191"/>
      <c r="BW129" s="191"/>
      <c r="BX129" s="191"/>
      <c r="BY129" s="191"/>
      <c r="BZ129" s="191"/>
      <c r="CA129" s="191"/>
      <c r="CB129" s="191"/>
      <c r="CC129" s="191"/>
      <c r="CD129" s="191"/>
      <c r="CE129" s="191"/>
      <c r="CF129" s="191"/>
      <c r="CG129" s="191"/>
      <c r="CH129" s="191"/>
      <c r="CI129" s="191"/>
      <c r="CJ129" s="191"/>
      <c r="CK129" s="191"/>
      <c r="CL129" s="191"/>
      <c r="CM129" s="191"/>
      <c r="CN129" s="191"/>
      <c r="CO129" s="191"/>
      <c r="CP129" s="191"/>
      <c r="CQ129" s="191"/>
      <c r="CR129" s="191"/>
      <c r="CS129" s="191"/>
      <c r="CT129" s="191"/>
      <c r="CU129" s="191"/>
      <c r="CV129" s="191"/>
      <c r="CW129" s="191"/>
      <c r="CX129" s="191"/>
      <c r="CY129" s="191"/>
      <c r="CZ129" s="191"/>
      <c r="DA129" s="191"/>
      <c r="DB129" s="191"/>
      <c r="DC129" s="191"/>
      <c r="DD129" s="191"/>
      <c r="DE129" s="191"/>
      <c r="DF129" s="191"/>
      <c r="DG129" s="191"/>
      <c r="DH129" s="191"/>
      <c r="DI129" s="191"/>
      <c r="DJ129" s="191"/>
      <c r="DK129" s="191"/>
      <c r="DL129" s="191"/>
      <c r="DM129" s="191"/>
      <c r="DN129" s="191"/>
      <c r="DO129" s="191"/>
      <c r="DP129" s="191"/>
      <c r="DQ129" s="191"/>
      <c r="DR129" s="191"/>
      <c r="DS129" s="191"/>
      <c r="DT129" s="191"/>
      <c r="DU129" s="191"/>
      <c r="DV129" s="191"/>
      <c r="DW129" s="191"/>
      <c r="DX129" s="191"/>
      <c r="DY129" s="191"/>
      <c r="DZ129" s="191"/>
      <c r="EA129" s="191"/>
      <c r="EB129" s="191"/>
      <c r="EC129" s="191"/>
      <c r="ED129" s="191"/>
      <c r="EE129" s="191"/>
      <c r="EF129" s="191"/>
      <c r="EG129" s="191"/>
      <c r="EH129" s="191"/>
      <c r="EI129" s="191"/>
      <c r="EJ129" s="191"/>
      <c r="EK129" s="191"/>
      <c r="EL129" s="191"/>
      <c r="EM129" s="191"/>
      <c r="EN129" s="191"/>
      <c r="EO129" s="191"/>
      <c r="EP129" s="191"/>
      <c r="EQ129" s="191"/>
      <c r="ER129" s="191"/>
      <c r="ES129" s="191"/>
      <c r="ET129" s="191"/>
      <c r="EU129" s="191"/>
      <c r="EV129" s="191"/>
      <c r="EW129" s="191"/>
      <c r="EX129" s="191"/>
      <c r="EY129" s="191"/>
      <c r="EZ129" s="191"/>
      <c r="FA129" s="191"/>
      <c r="FB129" s="191"/>
      <c r="FC129" s="191"/>
      <c r="FD129" s="191"/>
      <c r="FE129" s="191"/>
      <c r="FF129" s="191"/>
      <c r="FG129" s="191"/>
      <c r="FH129" s="191"/>
      <c r="FI129" s="191"/>
      <c r="FJ129" s="191"/>
      <c r="FK129" s="191"/>
      <c r="FL129" s="191"/>
      <c r="FM129" s="191"/>
      <c r="FN129" s="191"/>
      <c r="FO129" s="191"/>
      <c r="FP129" s="191"/>
      <c r="FQ129" s="191"/>
      <c r="FR129" s="191"/>
      <c r="FS129" s="191"/>
      <c r="FT129" s="122" t="str">
        <f t="shared" si="1944"/>
        <v>0</v>
      </c>
      <c r="FU129" s="122" t="str">
        <f t="shared" si="1940"/>
        <v>0</v>
      </c>
      <c r="FV129" s="122" t="str">
        <f t="shared" si="1941"/>
        <v>0</v>
      </c>
      <c r="FW129" s="122" t="str">
        <f t="shared" si="1942"/>
        <v>0</v>
      </c>
      <c r="FX129" s="122">
        <f t="shared" si="1945"/>
        <v>0</v>
      </c>
      <c r="FY129" s="122">
        <f t="shared" si="1946"/>
        <v>0</v>
      </c>
      <c r="FZ129" s="122">
        <f t="shared" si="1947"/>
        <v>0</v>
      </c>
      <c r="GA129" s="122">
        <f t="shared" si="1948"/>
        <v>0</v>
      </c>
      <c r="GB129" s="122">
        <f t="shared" si="1949"/>
        <v>0</v>
      </c>
      <c r="GC129" s="122">
        <f t="shared" si="1950"/>
        <v>0</v>
      </c>
      <c r="GD129" s="122">
        <f t="shared" si="1951"/>
        <v>0</v>
      </c>
      <c r="GE129" s="122">
        <f t="shared" si="1952"/>
        <v>0</v>
      </c>
      <c r="GF129" s="122">
        <f t="shared" si="1953"/>
        <v>0</v>
      </c>
      <c r="GG129" s="122">
        <f t="shared" si="1954"/>
        <v>0</v>
      </c>
      <c r="GH129" s="122"/>
      <c r="GI129" s="124" t="str">
        <f t="shared" si="1943"/>
        <v>0</v>
      </c>
      <c r="GJ129" s="139"/>
      <c r="GK129" s="139"/>
      <c r="GL129" s="139"/>
      <c r="GM129" s="140"/>
      <c r="GN129" s="140"/>
      <c r="GO129" s="140"/>
      <c r="GP129" s="140"/>
      <c r="GQ129" s="140"/>
      <c r="GR129" s="140"/>
      <c r="GS129" s="140"/>
      <c r="GT129" s="140"/>
      <c r="GU129" s="140"/>
      <c r="GV129" s="140"/>
      <c r="GW129" s="140"/>
      <c r="GX129" s="145"/>
      <c r="GY129" s="145"/>
      <c r="GZ129" s="145"/>
      <c r="HA129" s="145"/>
      <c r="HB129" s="145"/>
      <c r="HC129" s="145"/>
      <c r="HD129" s="145"/>
    </row>
    <row r="130" spans="1:212" x14ac:dyDescent="0.2">
      <c r="A130" s="190"/>
      <c r="C130" s="191"/>
      <c r="D130" s="191"/>
      <c r="E130" s="191"/>
      <c r="F130" s="191"/>
      <c r="G130" s="191"/>
      <c r="H130" s="191"/>
      <c r="I130" s="191"/>
      <c r="J130" s="191"/>
      <c r="K130" s="191"/>
      <c r="L130" s="191"/>
      <c r="M130" s="191"/>
      <c r="N130" s="191"/>
      <c r="O130" s="191"/>
      <c r="P130" s="191"/>
      <c r="Q130" s="191"/>
      <c r="R130" s="191"/>
      <c r="S130" s="191"/>
      <c r="T130" s="191"/>
      <c r="U130" s="191"/>
      <c r="V130" s="191"/>
      <c r="W130" s="191"/>
      <c r="X130" s="191"/>
      <c r="Y130" s="191"/>
      <c r="Z130" s="191"/>
      <c r="AA130" s="191"/>
      <c r="AB130" s="191"/>
      <c r="AC130" s="191"/>
      <c r="AD130" s="191"/>
      <c r="AE130" s="191"/>
      <c r="AF130" s="191"/>
      <c r="AG130" s="191"/>
      <c r="AH130" s="191"/>
      <c r="AI130" s="191"/>
      <c r="AJ130" s="191"/>
      <c r="AK130" s="191"/>
      <c r="AL130" s="191"/>
      <c r="AM130" s="191"/>
      <c r="AN130" s="191"/>
      <c r="AO130" s="191"/>
      <c r="AP130" s="191"/>
      <c r="AQ130" s="191"/>
      <c r="AR130" s="191"/>
      <c r="AS130" s="191"/>
      <c r="AT130" s="191"/>
      <c r="AU130" s="191"/>
      <c r="AV130" s="191"/>
      <c r="AW130" s="191"/>
      <c r="AX130" s="191"/>
      <c r="AY130" s="191"/>
      <c r="AZ130" s="191"/>
      <c r="BA130" s="191"/>
      <c r="BB130" s="191"/>
      <c r="BC130" s="191"/>
      <c r="BD130" s="191"/>
      <c r="BE130" s="191"/>
      <c r="BF130" s="191"/>
      <c r="BG130" s="191"/>
      <c r="BH130" s="191"/>
      <c r="BI130" s="191"/>
      <c r="BJ130" s="191"/>
      <c r="BK130" s="191"/>
      <c r="BL130" s="191"/>
      <c r="BM130" s="191"/>
      <c r="BN130" s="191"/>
      <c r="BO130" s="191"/>
      <c r="BP130" s="191"/>
      <c r="BQ130" s="191"/>
      <c r="BR130" s="191"/>
      <c r="BS130" s="191"/>
      <c r="BT130" s="191"/>
      <c r="BU130" s="191"/>
      <c r="BV130" s="191"/>
      <c r="BW130" s="191"/>
      <c r="BX130" s="191"/>
      <c r="BY130" s="191"/>
      <c r="BZ130" s="191"/>
      <c r="CA130" s="191"/>
      <c r="CB130" s="191"/>
      <c r="CC130" s="191"/>
      <c r="CD130" s="191"/>
      <c r="CE130" s="191"/>
      <c r="CF130" s="191"/>
      <c r="CG130" s="191"/>
      <c r="CH130" s="191"/>
      <c r="CI130" s="191"/>
      <c r="CJ130" s="191"/>
      <c r="CK130" s="191"/>
      <c r="CL130" s="191"/>
      <c r="CM130" s="191"/>
      <c r="CN130" s="191"/>
      <c r="CO130" s="191"/>
      <c r="CP130" s="191"/>
      <c r="CQ130" s="191"/>
      <c r="CR130" s="191"/>
      <c r="CS130" s="191"/>
      <c r="CT130" s="191"/>
      <c r="CU130" s="191"/>
      <c r="CV130" s="191"/>
      <c r="CW130" s="191"/>
      <c r="CX130" s="191"/>
      <c r="CY130" s="191"/>
      <c r="CZ130" s="191"/>
      <c r="DA130" s="191"/>
      <c r="DB130" s="191"/>
      <c r="DC130" s="191"/>
      <c r="DD130" s="191"/>
      <c r="DE130" s="191"/>
      <c r="DF130" s="191"/>
      <c r="DG130" s="191"/>
      <c r="DH130" s="191"/>
      <c r="DI130" s="191"/>
      <c r="DJ130" s="191"/>
      <c r="DK130" s="191"/>
      <c r="DL130" s="191"/>
      <c r="DM130" s="191"/>
      <c r="DN130" s="191"/>
      <c r="DO130" s="191"/>
      <c r="DP130" s="191"/>
      <c r="DQ130" s="191"/>
      <c r="DR130" s="191"/>
      <c r="DS130" s="191"/>
      <c r="DT130" s="191"/>
      <c r="DU130" s="191"/>
      <c r="DV130" s="191"/>
      <c r="DW130" s="191"/>
      <c r="DX130" s="191"/>
      <c r="DY130" s="191"/>
      <c r="DZ130" s="191"/>
      <c r="EA130" s="191"/>
      <c r="EB130" s="191"/>
      <c r="EC130" s="191"/>
      <c r="ED130" s="191"/>
      <c r="EE130" s="191"/>
      <c r="EF130" s="191"/>
      <c r="EG130" s="191"/>
      <c r="EH130" s="191"/>
      <c r="EI130" s="191"/>
      <c r="EJ130" s="191"/>
      <c r="EK130" s="191"/>
      <c r="EL130" s="191"/>
      <c r="EM130" s="191"/>
      <c r="EN130" s="191"/>
      <c r="EO130" s="191"/>
      <c r="EP130" s="191"/>
      <c r="EQ130" s="191"/>
      <c r="ER130" s="191"/>
      <c r="ES130" s="191"/>
      <c r="ET130" s="191"/>
      <c r="EU130" s="191"/>
      <c r="EV130" s="191"/>
      <c r="EW130" s="191"/>
      <c r="EX130" s="191"/>
      <c r="EY130" s="191"/>
      <c r="EZ130" s="191"/>
      <c r="FA130" s="191"/>
      <c r="FB130" s="191"/>
      <c r="FC130" s="191"/>
      <c r="FD130" s="191"/>
      <c r="FE130" s="191"/>
      <c r="FF130" s="191"/>
      <c r="FG130" s="191"/>
      <c r="FH130" s="191"/>
      <c r="FI130" s="191"/>
      <c r="FJ130" s="191"/>
      <c r="FK130" s="191"/>
      <c r="FL130" s="191"/>
      <c r="FM130" s="191"/>
      <c r="FN130" s="191"/>
      <c r="FO130" s="191"/>
      <c r="FP130" s="191"/>
      <c r="FQ130" s="191"/>
      <c r="FR130" s="191"/>
      <c r="FS130" s="191"/>
      <c r="FT130" s="122" t="str">
        <f t="shared" si="1944"/>
        <v>0</v>
      </c>
      <c r="FU130" s="122" t="str">
        <f t="shared" si="1940"/>
        <v>0</v>
      </c>
      <c r="FV130" s="122" t="str">
        <f t="shared" si="1941"/>
        <v>0</v>
      </c>
      <c r="FW130" s="122" t="str">
        <f t="shared" si="1942"/>
        <v>0</v>
      </c>
      <c r="FX130" s="122">
        <f t="shared" si="1945"/>
        <v>0</v>
      </c>
      <c r="FY130" s="122">
        <f t="shared" si="1946"/>
        <v>0</v>
      </c>
      <c r="FZ130" s="122">
        <f t="shared" si="1947"/>
        <v>0</v>
      </c>
      <c r="GA130" s="122">
        <f t="shared" si="1948"/>
        <v>0</v>
      </c>
      <c r="GB130" s="122">
        <f t="shared" si="1949"/>
        <v>0</v>
      </c>
      <c r="GC130" s="122">
        <f t="shared" si="1950"/>
        <v>0</v>
      </c>
      <c r="GD130" s="122">
        <f t="shared" si="1951"/>
        <v>0</v>
      </c>
      <c r="GE130" s="122">
        <f t="shared" si="1952"/>
        <v>0</v>
      </c>
      <c r="GF130" s="122">
        <f t="shared" si="1953"/>
        <v>0</v>
      </c>
      <c r="GG130" s="122">
        <f t="shared" si="1954"/>
        <v>0</v>
      </c>
      <c r="GH130" s="122"/>
      <c r="GI130" s="124" t="str">
        <f t="shared" si="1943"/>
        <v>0</v>
      </c>
      <c r="GJ130" s="139"/>
      <c r="GK130" s="139"/>
      <c r="GL130" s="139"/>
      <c r="GM130" s="140"/>
      <c r="GN130" s="140"/>
      <c r="GO130" s="140"/>
      <c r="GP130" s="140"/>
      <c r="GQ130" s="140"/>
      <c r="GR130" s="140"/>
      <c r="GS130" s="140"/>
      <c r="GT130" s="140"/>
      <c r="GU130" s="140"/>
      <c r="GV130" s="140"/>
      <c r="GW130" s="140"/>
      <c r="GX130" s="145"/>
      <c r="GY130" s="145"/>
      <c r="GZ130" s="145"/>
      <c r="HA130" s="145"/>
      <c r="HB130" s="145"/>
      <c r="HC130" s="145"/>
      <c r="HD130" s="145"/>
    </row>
    <row r="131" spans="1:212" x14ac:dyDescent="0.2">
      <c r="A131" s="190"/>
      <c r="C131" s="191"/>
      <c r="D131" s="191"/>
      <c r="E131" s="191"/>
      <c r="F131" s="191"/>
      <c r="G131" s="191"/>
      <c r="H131" s="191"/>
      <c r="I131" s="191"/>
      <c r="J131" s="191"/>
      <c r="K131" s="191"/>
      <c r="L131" s="191"/>
      <c r="M131" s="191"/>
      <c r="N131" s="191"/>
      <c r="O131" s="191"/>
      <c r="P131" s="191"/>
      <c r="Q131" s="191"/>
      <c r="R131" s="191"/>
      <c r="S131" s="191"/>
      <c r="T131" s="191"/>
      <c r="U131" s="191"/>
      <c r="V131" s="191"/>
      <c r="W131" s="191"/>
      <c r="X131" s="191"/>
      <c r="Y131" s="191"/>
      <c r="Z131" s="191"/>
      <c r="AA131" s="191"/>
      <c r="AB131" s="191"/>
      <c r="AC131" s="191"/>
      <c r="AD131" s="191"/>
      <c r="AE131" s="191"/>
      <c r="AF131" s="191"/>
      <c r="AG131" s="191"/>
      <c r="AH131" s="191"/>
      <c r="AI131" s="191"/>
      <c r="AJ131" s="191"/>
      <c r="AK131" s="191"/>
      <c r="AL131" s="191"/>
      <c r="AM131" s="191"/>
      <c r="AN131" s="191"/>
      <c r="AO131" s="191"/>
      <c r="AP131" s="191"/>
      <c r="AQ131" s="191"/>
      <c r="AR131" s="191"/>
      <c r="AS131" s="191"/>
      <c r="AT131" s="191"/>
      <c r="AU131" s="191"/>
      <c r="AV131" s="191"/>
      <c r="AW131" s="191"/>
      <c r="AX131" s="191"/>
      <c r="AY131" s="191"/>
      <c r="AZ131" s="191"/>
      <c r="BA131" s="191"/>
      <c r="BB131" s="191"/>
      <c r="BC131" s="191"/>
      <c r="BD131" s="191"/>
      <c r="BE131" s="191"/>
      <c r="BF131" s="191"/>
      <c r="BG131" s="191"/>
      <c r="BH131" s="191"/>
      <c r="BI131" s="191"/>
      <c r="BJ131" s="191"/>
      <c r="BK131" s="191"/>
      <c r="BL131" s="191"/>
      <c r="BM131" s="191"/>
      <c r="BN131" s="191"/>
      <c r="BO131" s="191"/>
      <c r="BP131" s="191"/>
      <c r="BQ131" s="191"/>
      <c r="BR131" s="191"/>
      <c r="BS131" s="191"/>
      <c r="BT131" s="191"/>
      <c r="BU131" s="191"/>
      <c r="BV131" s="191"/>
      <c r="BW131" s="191"/>
      <c r="BX131" s="191"/>
      <c r="BY131" s="191"/>
      <c r="BZ131" s="191"/>
      <c r="CA131" s="191"/>
      <c r="CB131" s="191"/>
      <c r="CC131" s="191"/>
      <c r="CD131" s="191"/>
      <c r="CE131" s="191"/>
      <c r="CF131" s="191"/>
      <c r="CG131" s="191"/>
      <c r="CH131" s="191"/>
      <c r="CI131" s="191"/>
      <c r="CJ131" s="191"/>
      <c r="CK131" s="191"/>
      <c r="CL131" s="191"/>
      <c r="CM131" s="191"/>
      <c r="CN131" s="191"/>
      <c r="CO131" s="191"/>
      <c r="CP131" s="191"/>
      <c r="CQ131" s="191"/>
      <c r="CR131" s="191"/>
      <c r="CS131" s="191"/>
      <c r="CT131" s="191"/>
      <c r="CU131" s="191"/>
      <c r="CV131" s="191"/>
      <c r="CW131" s="191"/>
      <c r="CX131" s="191"/>
      <c r="CY131" s="191"/>
      <c r="CZ131" s="191"/>
      <c r="DA131" s="191"/>
      <c r="DB131" s="191"/>
      <c r="DC131" s="191"/>
      <c r="DD131" s="191"/>
      <c r="DE131" s="191"/>
      <c r="DF131" s="191"/>
      <c r="DG131" s="191"/>
      <c r="DH131" s="191"/>
      <c r="DI131" s="191"/>
      <c r="DJ131" s="191"/>
      <c r="DK131" s="191"/>
      <c r="DL131" s="191"/>
      <c r="DM131" s="191"/>
      <c r="DN131" s="191"/>
      <c r="DO131" s="191"/>
      <c r="DP131" s="191"/>
      <c r="DQ131" s="191"/>
      <c r="DR131" s="191"/>
      <c r="DS131" s="191"/>
      <c r="DT131" s="191"/>
      <c r="DU131" s="191"/>
      <c r="DV131" s="191"/>
      <c r="DW131" s="191"/>
      <c r="DX131" s="191"/>
      <c r="DY131" s="191"/>
      <c r="DZ131" s="191"/>
      <c r="EA131" s="191"/>
      <c r="EB131" s="191"/>
      <c r="EC131" s="191"/>
      <c r="ED131" s="191"/>
      <c r="EE131" s="191"/>
      <c r="EF131" s="191"/>
      <c r="EG131" s="191"/>
      <c r="EH131" s="191"/>
      <c r="EI131" s="191"/>
      <c r="EJ131" s="191"/>
      <c r="EK131" s="191"/>
      <c r="EL131" s="191"/>
      <c r="EM131" s="191"/>
      <c r="EN131" s="191"/>
      <c r="EO131" s="191"/>
      <c r="EP131" s="191"/>
      <c r="EQ131" s="191"/>
      <c r="ER131" s="191"/>
      <c r="ES131" s="191"/>
      <c r="ET131" s="191"/>
      <c r="EU131" s="191"/>
      <c r="EV131" s="191"/>
      <c r="EW131" s="191"/>
      <c r="EX131" s="191"/>
      <c r="EY131" s="191"/>
      <c r="EZ131" s="191"/>
      <c r="FA131" s="191"/>
      <c r="FB131" s="191"/>
      <c r="FC131" s="191"/>
      <c r="FD131" s="191"/>
      <c r="FE131" s="191"/>
      <c r="FF131" s="191"/>
      <c r="FG131" s="191"/>
      <c r="FH131" s="191"/>
      <c r="FI131" s="191"/>
      <c r="FJ131" s="191"/>
      <c r="FK131" s="191"/>
      <c r="FL131" s="191"/>
      <c r="FM131" s="191"/>
      <c r="FN131" s="191"/>
      <c r="FO131" s="191"/>
      <c r="FP131" s="191"/>
      <c r="FQ131" s="191"/>
      <c r="FR131" s="191"/>
      <c r="FS131" s="191"/>
      <c r="FT131" s="122" t="str">
        <f t="shared" si="1944"/>
        <v>0</v>
      </c>
      <c r="FU131" s="122" t="str">
        <f t="shared" si="1940"/>
        <v>0</v>
      </c>
      <c r="FV131" s="122" t="str">
        <f t="shared" si="1941"/>
        <v>0</v>
      </c>
      <c r="FW131" s="122" t="str">
        <f t="shared" si="1942"/>
        <v>0</v>
      </c>
      <c r="FX131" s="122">
        <f t="shared" si="1945"/>
        <v>0</v>
      </c>
      <c r="FY131" s="122">
        <f t="shared" si="1946"/>
        <v>0</v>
      </c>
      <c r="FZ131" s="122">
        <f t="shared" si="1947"/>
        <v>0</v>
      </c>
      <c r="GA131" s="122">
        <f t="shared" si="1948"/>
        <v>0</v>
      </c>
      <c r="GB131" s="122">
        <f t="shared" si="1949"/>
        <v>0</v>
      </c>
      <c r="GC131" s="122">
        <f t="shared" si="1950"/>
        <v>0</v>
      </c>
      <c r="GD131" s="122">
        <f t="shared" si="1951"/>
        <v>0</v>
      </c>
      <c r="GE131" s="122">
        <f t="shared" si="1952"/>
        <v>0</v>
      </c>
      <c r="GF131" s="122">
        <f t="shared" si="1953"/>
        <v>0</v>
      </c>
      <c r="GG131" s="122">
        <f t="shared" si="1954"/>
        <v>0</v>
      </c>
      <c r="GH131" s="122"/>
      <c r="GI131" s="124" t="str">
        <f t="shared" si="1943"/>
        <v>0</v>
      </c>
      <c r="GJ131" s="139"/>
      <c r="GK131" s="139"/>
      <c r="GL131" s="139"/>
      <c r="GM131" s="140"/>
      <c r="GN131" s="140"/>
      <c r="GO131" s="140"/>
      <c r="GP131" s="140"/>
      <c r="GQ131" s="140"/>
      <c r="GR131" s="140"/>
      <c r="GS131" s="140"/>
      <c r="GT131" s="140"/>
      <c r="GU131" s="140"/>
      <c r="GV131" s="140"/>
      <c r="GW131" s="140"/>
      <c r="GX131" s="145"/>
      <c r="GY131" s="145"/>
      <c r="GZ131" s="145"/>
      <c r="HA131" s="145"/>
      <c r="HB131" s="145"/>
      <c r="HC131" s="145"/>
      <c r="HD131" s="145"/>
    </row>
    <row r="132" spans="1:212" x14ac:dyDescent="0.2">
      <c r="A132" s="190"/>
      <c r="C132" s="191"/>
      <c r="D132" s="191"/>
      <c r="E132" s="191"/>
      <c r="F132" s="191"/>
      <c r="G132" s="191"/>
      <c r="H132" s="191"/>
      <c r="I132" s="191"/>
      <c r="J132" s="191"/>
      <c r="K132" s="191"/>
      <c r="L132" s="191"/>
      <c r="M132" s="191"/>
      <c r="N132" s="191"/>
      <c r="O132" s="191"/>
      <c r="P132" s="191"/>
      <c r="Q132" s="191"/>
      <c r="R132" s="191"/>
      <c r="S132" s="191"/>
      <c r="T132" s="191"/>
      <c r="U132" s="191"/>
      <c r="V132" s="191"/>
      <c r="W132" s="191"/>
      <c r="X132" s="191"/>
      <c r="Y132" s="191"/>
      <c r="Z132" s="191"/>
      <c r="AA132" s="191"/>
      <c r="AB132" s="191"/>
      <c r="AC132" s="191"/>
      <c r="AD132" s="191"/>
      <c r="AE132" s="191"/>
      <c r="AF132" s="191"/>
      <c r="AG132" s="191"/>
      <c r="AH132" s="191"/>
      <c r="AI132" s="191"/>
      <c r="AJ132" s="191"/>
      <c r="AK132" s="191"/>
      <c r="AL132" s="191"/>
      <c r="AM132" s="191"/>
      <c r="AN132" s="191"/>
      <c r="AO132" s="191"/>
      <c r="AP132" s="191"/>
      <c r="AQ132" s="191"/>
      <c r="AR132" s="191"/>
      <c r="AS132" s="191"/>
      <c r="AT132" s="191"/>
      <c r="AU132" s="191"/>
      <c r="AV132" s="191"/>
      <c r="AW132" s="191"/>
      <c r="AX132" s="191"/>
      <c r="AY132" s="191"/>
      <c r="AZ132" s="191"/>
      <c r="BA132" s="191"/>
      <c r="BB132" s="191"/>
      <c r="BC132" s="191"/>
      <c r="BD132" s="191"/>
      <c r="BE132" s="191"/>
      <c r="BF132" s="191"/>
      <c r="BG132" s="191"/>
      <c r="BH132" s="191"/>
      <c r="BI132" s="191"/>
      <c r="BJ132" s="191"/>
      <c r="BK132" s="191"/>
      <c r="BL132" s="191"/>
      <c r="BM132" s="191"/>
      <c r="BN132" s="191"/>
      <c r="BO132" s="191"/>
      <c r="BP132" s="191"/>
      <c r="BQ132" s="191"/>
      <c r="BR132" s="191"/>
      <c r="BS132" s="191"/>
      <c r="BT132" s="191"/>
      <c r="BU132" s="191"/>
      <c r="BV132" s="191"/>
      <c r="BW132" s="191"/>
      <c r="BX132" s="191"/>
      <c r="BY132" s="191"/>
      <c r="BZ132" s="191"/>
      <c r="CA132" s="191"/>
      <c r="CB132" s="191"/>
      <c r="CC132" s="191"/>
      <c r="CD132" s="191"/>
      <c r="CE132" s="191"/>
      <c r="CF132" s="191"/>
      <c r="CG132" s="191"/>
      <c r="CH132" s="191"/>
      <c r="CI132" s="191"/>
      <c r="CJ132" s="191"/>
      <c r="CK132" s="191"/>
      <c r="CL132" s="191"/>
      <c r="CM132" s="191"/>
      <c r="CN132" s="191"/>
      <c r="CO132" s="191"/>
      <c r="CP132" s="191"/>
      <c r="CQ132" s="191"/>
      <c r="CR132" s="191"/>
      <c r="CS132" s="191"/>
      <c r="CT132" s="191"/>
      <c r="CU132" s="191"/>
      <c r="CV132" s="191"/>
      <c r="CW132" s="191"/>
      <c r="CX132" s="191"/>
      <c r="CY132" s="191"/>
      <c r="CZ132" s="191"/>
      <c r="DA132" s="191"/>
      <c r="DB132" s="191"/>
      <c r="DC132" s="191"/>
      <c r="DD132" s="191"/>
      <c r="DE132" s="191"/>
      <c r="DF132" s="191"/>
      <c r="DG132" s="191"/>
      <c r="DH132" s="191"/>
      <c r="DI132" s="191"/>
      <c r="DJ132" s="191"/>
      <c r="DK132" s="191"/>
      <c r="DL132" s="191"/>
      <c r="DM132" s="191"/>
      <c r="DN132" s="191"/>
      <c r="DO132" s="191"/>
      <c r="DP132" s="191"/>
      <c r="DQ132" s="191"/>
      <c r="DR132" s="191"/>
      <c r="DS132" s="191"/>
      <c r="DT132" s="191"/>
      <c r="DU132" s="191"/>
      <c r="DV132" s="191"/>
      <c r="DW132" s="191"/>
      <c r="DX132" s="191"/>
      <c r="DY132" s="191"/>
      <c r="DZ132" s="191"/>
      <c r="EA132" s="191"/>
      <c r="EB132" s="191"/>
      <c r="EC132" s="191"/>
      <c r="ED132" s="191"/>
      <c r="EE132" s="191"/>
      <c r="EF132" s="191"/>
      <c r="EG132" s="191"/>
      <c r="EH132" s="191"/>
      <c r="EI132" s="191"/>
      <c r="EJ132" s="191"/>
      <c r="EK132" s="191"/>
      <c r="EL132" s="191"/>
      <c r="EM132" s="191"/>
      <c r="EN132" s="191"/>
      <c r="EO132" s="191"/>
      <c r="EP132" s="191"/>
      <c r="EQ132" s="191"/>
      <c r="ER132" s="191"/>
      <c r="ES132" s="191"/>
      <c r="ET132" s="191"/>
      <c r="EU132" s="191"/>
      <c r="EV132" s="191"/>
      <c r="EW132" s="191"/>
      <c r="EX132" s="191"/>
      <c r="EY132" s="191"/>
      <c r="EZ132" s="191"/>
      <c r="FA132" s="191"/>
      <c r="FB132" s="191"/>
      <c r="FC132" s="191"/>
      <c r="FD132" s="191"/>
      <c r="FE132" s="191"/>
      <c r="FF132" s="191"/>
      <c r="FG132" s="191"/>
      <c r="FH132" s="191"/>
      <c r="FI132" s="191"/>
      <c r="FJ132" s="191"/>
      <c r="FK132" s="191"/>
      <c r="FL132" s="191"/>
      <c r="FM132" s="191"/>
      <c r="FN132" s="191"/>
      <c r="FO132" s="191"/>
      <c r="FP132" s="191"/>
      <c r="FQ132" s="191"/>
      <c r="FR132" s="191"/>
      <c r="FS132" s="191"/>
      <c r="FT132" s="122" t="str">
        <f t="shared" si="1944"/>
        <v>0</v>
      </c>
      <c r="FU132" s="122" t="str">
        <f t="shared" si="1940"/>
        <v>0</v>
      </c>
      <c r="FV132" s="122" t="str">
        <f t="shared" si="1941"/>
        <v>0</v>
      </c>
      <c r="FW132" s="122" t="str">
        <f t="shared" si="1942"/>
        <v>0</v>
      </c>
      <c r="FX132" s="122">
        <f t="shared" si="1945"/>
        <v>0</v>
      </c>
      <c r="FY132" s="122">
        <f t="shared" si="1946"/>
        <v>0</v>
      </c>
      <c r="FZ132" s="122">
        <f t="shared" si="1947"/>
        <v>0</v>
      </c>
      <c r="GA132" s="122">
        <f t="shared" si="1948"/>
        <v>0</v>
      </c>
      <c r="GB132" s="122">
        <f t="shared" si="1949"/>
        <v>0</v>
      </c>
      <c r="GC132" s="122">
        <f t="shared" si="1950"/>
        <v>0</v>
      </c>
      <c r="GD132" s="122">
        <f t="shared" si="1951"/>
        <v>0</v>
      </c>
      <c r="GE132" s="122">
        <f t="shared" si="1952"/>
        <v>0</v>
      </c>
      <c r="GF132" s="122">
        <f t="shared" si="1953"/>
        <v>0</v>
      </c>
      <c r="GG132" s="122">
        <f t="shared" si="1954"/>
        <v>0</v>
      </c>
      <c r="GH132" s="122"/>
      <c r="GI132" s="124" t="str">
        <f t="shared" si="1943"/>
        <v>0</v>
      </c>
      <c r="GJ132" s="139"/>
      <c r="GK132" s="139"/>
      <c r="GL132" s="139"/>
      <c r="GM132" s="140"/>
      <c r="GN132" s="140"/>
      <c r="GO132" s="140"/>
      <c r="GP132" s="140"/>
      <c r="GQ132" s="140"/>
      <c r="GR132" s="140"/>
      <c r="GS132" s="140"/>
      <c r="GT132" s="140"/>
      <c r="GU132" s="140"/>
      <c r="GV132" s="140"/>
      <c r="GW132" s="140"/>
      <c r="GX132" s="145"/>
      <c r="GY132" s="145"/>
      <c r="GZ132" s="145"/>
      <c r="HA132" s="145"/>
      <c r="HB132" s="145"/>
      <c r="HC132" s="145"/>
      <c r="HD132" s="145"/>
    </row>
    <row r="133" spans="1:212" x14ac:dyDescent="0.2">
      <c r="A133" s="190"/>
      <c r="C133" s="191"/>
      <c r="D133" s="191"/>
      <c r="E133" s="191"/>
      <c r="F133" s="191"/>
      <c r="G133" s="191"/>
      <c r="H133" s="191"/>
      <c r="I133" s="191"/>
      <c r="J133" s="191"/>
      <c r="K133" s="191"/>
      <c r="L133" s="191"/>
      <c r="M133" s="191"/>
      <c r="N133" s="191"/>
      <c r="O133" s="191"/>
      <c r="P133" s="191"/>
      <c r="Q133" s="191"/>
      <c r="R133" s="191"/>
      <c r="S133" s="191"/>
      <c r="T133" s="191"/>
      <c r="U133" s="191"/>
      <c r="V133" s="191"/>
      <c r="W133" s="191"/>
      <c r="X133" s="191"/>
      <c r="Y133" s="191"/>
      <c r="Z133" s="191"/>
      <c r="AA133" s="191"/>
      <c r="AB133" s="191"/>
      <c r="AC133" s="191"/>
      <c r="AD133" s="191"/>
      <c r="AE133" s="191"/>
      <c r="AF133" s="191"/>
      <c r="AG133" s="191"/>
      <c r="AH133" s="191"/>
      <c r="AI133" s="191"/>
      <c r="AJ133" s="191"/>
      <c r="AK133" s="191"/>
      <c r="AL133" s="191"/>
      <c r="AM133" s="191"/>
      <c r="AN133" s="191"/>
      <c r="AO133" s="191"/>
      <c r="AP133" s="191"/>
      <c r="AQ133" s="191"/>
      <c r="AR133" s="191"/>
      <c r="AS133" s="191"/>
      <c r="AT133" s="191"/>
      <c r="AU133" s="191"/>
      <c r="AV133" s="191"/>
      <c r="AW133" s="191"/>
      <c r="AX133" s="191"/>
      <c r="AY133" s="191"/>
      <c r="AZ133" s="191"/>
      <c r="BA133" s="191"/>
      <c r="BB133" s="191"/>
      <c r="BC133" s="191"/>
      <c r="BD133" s="191"/>
      <c r="BE133" s="191"/>
      <c r="BF133" s="191"/>
      <c r="BG133" s="191"/>
      <c r="BH133" s="191"/>
      <c r="BI133" s="191"/>
      <c r="BJ133" s="191"/>
      <c r="BK133" s="191"/>
      <c r="BL133" s="191"/>
      <c r="BM133" s="191"/>
      <c r="BN133" s="191"/>
      <c r="BO133" s="191"/>
      <c r="BP133" s="191"/>
      <c r="BQ133" s="191"/>
      <c r="BR133" s="191"/>
      <c r="BS133" s="191"/>
      <c r="BT133" s="191"/>
      <c r="BU133" s="191"/>
      <c r="BV133" s="191"/>
      <c r="BW133" s="191"/>
      <c r="BX133" s="191"/>
      <c r="BY133" s="191"/>
      <c r="BZ133" s="191"/>
      <c r="CA133" s="191"/>
      <c r="CB133" s="191"/>
      <c r="CC133" s="191"/>
      <c r="CD133" s="191"/>
      <c r="CE133" s="191"/>
      <c r="CF133" s="191"/>
      <c r="CG133" s="191"/>
      <c r="CH133" s="191"/>
      <c r="CI133" s="191"/>
      <c r="CJ133" s="191"/>
      <c r="CK133" s="191"/>
      <c r="CL133" s="191"/>
      <c r="CM133" s="191"/>
      <c r="CN133" s="191"/>
      <c r="CO133" s="191"/>
      <c r="CP133" s="191"/>
      <c r="CQ133" s="191"/>
      <c r="CR133" s="191"/>
      <c r="CS133" s="191"/>
      <c r="CT133" s="191"/>
      <c r="CU133" s="191"/>
      <c r="CV133" s="191"/>
      <c r="CW133" s="191"/>
      <c r="CX133" s="191"/>
      <c r="CY133" s="191"/>
      <c r="CZ133" s="191"/>
      <c r="DA133" s="191"/>
      <c r="DB133" s="191"/>
      <c r="DC133" s="191"/>
      <c r="DD133" s="191"/>
      <c r="DE133" s="191"/>
      <c r="DF133" s="191"/>
      <c r="DG133" s="191"/>
      <c r="DH133" s="191"/>
      <c r="DI133" s="191"/>
      <c r="DJ133" s="191"/>
      <c r="DK133" s="191"/>
      <c r="DL133" s="191"/>
      <c r="DM133" s="191"/>
      <c r="DN133" s="191"/>
      <c r="DO133" s="191"/>
      <c r="DP133" s="191"/>
      <c r="DQ133" s="191"/>
      <c r="DR133" s="191"/>
      <c r="DS133" s="191"/>
      <c r="DT133" s="191"/>
      <c r="DU133" s="191"/>
      <c r="DV133" s="191"/>
      <c r="DW133" s="191"/>
      <c r="DX133" s="191"/>
      <c r="DY133" s="191"/>
      <c r="DZ133" s="191"/>
      <c r="EA133" s="191"/>
      <c r="EB133" s="191"/>
      <c r="EC133" s="191"/>
      <c r="ED133" s="191"/>
      <c r="EE133" s="191"/>
      <c r="EF133" s="191"/>
      <c r="EG133" s="191"/>
      <c r="EH133" s="191"/>
      <c r="EI133" s="191"/>
      <c r="EJ133" s="191"/>
      <c r="EK133" s="191"/>
      <c r="EL133" s="191"/>
      <c r="EM133" s="191"/>
      <c r="EN133" s="191"/>
      <c r="EO133" s="191"/>
      <c r="EP133" s="191"/>
      <c r="EQ133" s="191"/>
      <c r="ER133" s="191"/>
      <c r="ES133" s="191"/>
      <c r="ET133" s="191"/>
      <c r="EU133" s="191"/>
      <c r="EV133" s="191"/>
      <c r="EW133" s="191"/>
      <c r="EX133" s="191"/>
      <c r="EY133" s="191"/>
      <c r="EZ133" s="191"/>
      <c r="FA133" s="191"/>
      <c r="FB133" s="191"/>
      <c r="FC133" s="191"/>
      <c r="FD133" s="191"/>
      <c r="FE133" s="191"/>
      <c r="FF133" s="191"/>
      <c r="FG133" s="191"/>
      <c r="FH133" s="191"/>
      <c r="FI133" s="191"/>
      <c r="FJ133" s="191"/>
      <c r="FK133" s="191"/>
      <c r="FL133" s="191"/>
      <c r="FM133" s="191"/>
      <c r="FN133" s="191"/>
      <c r="FO133" s="191"/>
      <c r="FP133" s="191"/>
      <c r="FQ133" s="191"/>
      <c r="FR133" s="191"/>
      <c r="FS133" s="191"/>
      <c r="FT133" s="122" t="str">
        <f t="shared" si="1944"/>
        <v>0</v>
      </c>
      <c r="FU133" s="122" t="str">
        <f t="shared" si="1940"/>
        <v>0</v>
      </c>
      <c r="FV133" s="122" t="str">
        <f t="shared" si="1941"/>
        <v>0</v>
      </c>
      <c r="FW133" s="122" t="str">
        <f t="shared" si="1942"/>
        <v>0</v>
      </c>
      <c r="FX133" s="122">
        <f t="shared" si="1945"/>
        <v>0</v>
      </c>
      <c r="FY133" s="122">
        <f t="shared" si="1946"/>
        <v>0</v>
      </c>
      <c r="FZ133" s="122">
        <f t="shared" si="1947"/>
        <v>0</v>
      </c>
      <c r="GA133" s="122">
        <f t="shared" si="1948"/>
        <v>0</v>
      </c>
      <c r="GB133" s="122">
        <f t="shared" si="1949"/>
        <v>0</v>
      </c>
      <c r="GC133" s="122">
        <f t="shared" si="1950"/>
        <v>0</v>
      </c>
      <c r="GD133" s="122">
        <f t="shared" si="1951"/>
        <v>0</v>
      </c>
      <c r="GE133" s="122">
        <f t="shared" si="1952"/>
        <v>0</v>
      </c>
      <c r="GF133" s="122">
        <f t="shared" si="1953"/>
        <v>0</v>
      </c>
      <c r="GG133" s="122">
        <f t="shared" si="1954"/>
        <v>0</v>
      </c>
      <c r="GH133" s="122"/>
      <c r="GI133" s="124" t="str">
        <f t="shared" si="1943"/>
        <v>0</v>
      </c>
      <c r="GJ133" s="139"/>
      <c r="GK133" s="139"/>
      <c r="GL133" s="139"/>
      <c r="GM133" s="140"/>
      <c r="GN133" s="140"/>
      <c r="GO133" s="140"/>
      <c r="GP133" s="140"/>
      <c r="GQ133" s="140"/>
      <c r="GR133" s="140"/>
      <c r="GS133" s="140"/>
      <c r="GT133" s="140"/>
      <c r="GU133" s="140"/>
      <c r="GV133" s="140"/>
      <c r="GW133" s="140"/>
      <c r="GX133" s="145"/>
      <c r="GY133" s="145"/>
      <c r="GZ133" s="145"/>
      <c r="HA133" s="145"/>
      <c r="HB133" s="145"/>
      <c r="HC133" s="145"/>
      <c r="HD133" s="145"/>
    </row>
    <row r="134" spans="1:212" x14ac:dyDescent="0.2">
      <c r="A134" s="190"/>
      <c r="C134" s="191"/>
      <c r="D134" s="191"/>
      <c r="E134" s="191"/>
      <c r="F134" s="191"/>
      <c r="G134" s="191"/>
      <c r="H134" s="191"/>
      <c r="I134" s="191"/>
      <c r="J134" s="191"/>
      <c r="K134" s="191"/>
      <c r="L134" s="191"/>
      <c r="M134" s="191"/>
      <c r="N134" s="191"/>
      <c r="O134" s="191"/>
      <c r="P134" s="191"/>
      <c r="Q134" s="191"/>
      <c r="R134" s="191"/>
      <c r="S134" s="191"/>
      <c r="T134" s="191"/>
      <c r="U134" s="191"/>
      <c r="V134" s="191"/>
      <c r="W134" s="191"/>
      <c r="X134" s="191"/>
      <c r="Y134" s="191"/>
      <c r="Z134" s="191"/>
      <c r="AA134" s="191"/>
      <c r="AB134" s="191"/>
      <c r="AC134" s="191"/>
      <c r="AD134" s="191"/>
      <c r="AE134" s="191"/>
      <c r="AF134" s="191"/>
      <c r="AG134" s="191"/>
      <c r="AH134" s="191"/>
      <c r="AI134" s="191"/>
      <c r="AJ134" s="191"/>
      <c r="AK134" s="191"/>
      <c r="AL134" s="191"/>
      <c r="AM134" s="191"/>
      <c r="AN134" s="191"/>
      <c r="AO134" s="191"/>
      <c r="AP134" s="191"/>
      <c r="AQ134" s="191"/>
      <c r="AR134" s="191"/>
      <c r="AS134" s="191"/>
      <c r="AT134" s="191"/>
      <c r="AU134" s="191"/>
      <c r="AV134" s="191"/>
      <c r="AW134" s="191"/>
      <c r="AX134" s="191"/>
      <c r="AY134" s="191"/>
      <c r="AZ134" s="191"/>
      <c r="BA134" s="191"/>
      <c r="BB134" s="191"/>
      <c r="BC134" s="191"/>
      <c r="BD134" s="191"/>
      <c r="BE134" s="191"/>
      <c r="BF134" s="191"/>
      <c r="BG134" s="191"/>
      <c r="BH134" s="191"/>
      <c r="BI134" s="191"/>
      <c r="BJ134" s="191"/>
      <c r="BK134" s="191"/>
      <c r="BL134" s="191"/>
      <c r="BM134" s="191"/>
      <c r="BN134" s="191"/>
      <c r="BO134" s="191"/>
      <c r="BP134" s="191"/>
      <c r="BQ134" s="191"/>
      <c r="BR134" s="191"/>
      <c r="BS134" s="191"/>
      <c r="BT134" s="191"/>
      <c r="BU134" s="191"/>
      <c r="BV134" s="191"/>
      <c r="BW134" s="191"/>
      <c r="BX134" s="191"/>
      <c r="BY134" s="191"/>
      <c r="BZ134" s="191"/>
      <c r="CA134" s="191"/>
      <c r="CB134" s="191"/>
      <c r="CC134" s="191"/>
      <c r="CD134" s="191"/>
      <c r="CE134" s="191"/>
      <c r="CF134" s="191"/>
      <c r="CG134" s="191"/>
      <c r="CH134" s="191"/>
      <c r="CI134" s="191"/>
      <c r="CJ134" s="191"/>
      <c r="CK134" s="191"/>
      <c r="CL134" s="191"/>
      <c r="CM134" s="191"/>
      <c r="CN134" s="191"/>
      <c r="CO134" s="191"/>
      <c r="CP134" s="191"/>
      <c r="CQ134" s="191"/>
      <c r="CR134" s="191"/>
      <c r="CS134" s="191"/>
      <c r="CT134" s="191"/>
      <c r="CU134" s="191"/>
      <c r="CV134" s="191"/>
      <c r="CW134" s="191"/>
      <c r="CX134" s="191"/>
      <c r="CY134" s="191"/>
      <c r="CZ134" s="191"/>
      <c r="DA134" s="191"/>
      <c r="DB134" s="191"/>
      <c r="DC134" s="191"/>
      <c r="DD134" s="191"/>
      <c r="DE134" s="191"/>
      <c r="DF134" s="191"/>
      <c r="DG134" s="191"/>
      <c r="DH134" s="191"/>
      <c r="DI134" s="191"/>
      <c r="DJ134" s="191"/>
      <c r="DK134" s="191"/>
      <c r="DL134" s="191"/>
      <c r="DM134" s="191"/>
      <c r="DN134" s="191"/>
      <c r="DO134" s="191"/>
      <c r="DP134" s="191"/>
      <c r="DQ134" s="191"/>
      <c r="DR134" s="191"/>
      <c r="DS134" s="191"/>
      <c r="DT134" s="191"/>
      <c r="DU134" s="191"/>
      <c r="DV134" s="191"/>
      <c r="DW134" s="191"/>
      <c r="DX134" s="191"/>
      <c r="DY134" s="191"/>
      <c r="DZ134" s="191"/>
      <c r="EA134" s="191"/>
      <c r="EB134" s="191"/>
      <c r="EC134" s="191"/>
      <c r="ED134" s="191"/>
      <c r="EE134" s="191"/>
      <c r="EF134" s="191"/>
      <c r="EG134" s="191"/>
      <c r="EH134" s="191"/>
      <c r="EI134" s="191"/>
      <c r="EJ134" s="191"/>
      <c r="EK134" s="191"/>
      <c r="EL134" s="191"/>
      <c r="EM134" s="191"/>
      <c r="EN134" s="191"/>
      <c r="EO134" s="191"/>
      <c r="EP134" s="191"/>
      <c r="EQ134" s="191"/>
      <c r="ER134" s="191"/>
      <c r="ES134" s="191"/>
      <c r="ET134" s="191"/>
      <c r="EU134" s="191"/>
      <c r="EV134" s="191"/>
      <c r="EW134" s="191"/>
      <c r="EX134" s="191"/>
      <c r="EY134" s="191"/>
      <c r="EZ134" s="191"/>
      <c r="FA134" s="191"/>
      <c r="FB134" s="191"/>
      <c r="FC134" s="191"/>
      <c r="FD134" s="191"/>
      <c r="FE134" s="191"/>
      <c r="FF134" s="191"/>
      <c r="FG134" s="191"/>
      <c r="FH134" s="191"/>
      <c r="FI134" s="191"/>
      <c r="FJ134" s="191"/>
      <c r="FK134" s="191"/>
      <c r="FL134" s="191"/>
      <c r="FM134" s="191"/>
      <c r="FN134" s="191"/>
      <c r="FO134" s="191"/>
      <c r="FP134" s="191"/>
      <c r="FQ134" s="191"/>
      <c r="FR134" s="191"/>
      <c r="FS134" s="191"/>
      <c r="FT134" s="122" t="str">
        <f t="shared" si="1944"/>
        <v>0</v>
      </c>
      <c r="FU134" s="122" t="str">
        <f t="shared" si="1940"/>
        <v>0</v>
      </c>
      <c r="FV134" s="122" t="str">
        <f t="shared" si="1941"/>
        <v>0</v>
      </c>
      <c r="FW134" s="122" t="str">
        <f t="shared" si="1942"/>
        <v>0</v>
      </c>
      <c r="FX134" s="122">
        <f t="shared" si="1945"/>
        <v>0</v>
      </c>
      <c r="FY134" s="122">
        <f t="shared" si="1946"/>
        <v>0</v>
      </c>
      <c r="FZ134" s="122">
        <f t="shared" si="1947"/>
        <v>0</v>
      </c>
      <c r="GA134" s="122">
        <f t="shared" si="1948"/>
        <v>0</v>
      </c>
      <c r="GB134" s="122">
        <f t="shared" si="1949"/>
        <v>0</v>
      </c>
      <c r="GC134" s="122">
        <f t="shared" si="1950"/>
        <v>0</v>
      </c>
      <c r="GD134" s="122">
        <f t="shared" si="1951"/>
        <v>0</v>
      </c>
      <c r="GE134" s="122">
        <f t="shared" si="1952"/>
        <v>0</v>
      </c>
      <c r="GF134" s="122">
        <f t="shared" si="1953"/>
        <v>0</v>
      </c>
      <c r="GG134" s="122">
        <f t="shared" si="1954"/>
        <v>0</v>
      </c>
      <c r="GH134" s="122"/>
      <c r="GI134" s="124" t="str">
        <f t="shared" si="1943"/>
        <v>0</v>
      </c>
      <c r="GJ134" s="139"/>
      <c r="GK134" s="139"/>
      <c r="GL134" s="139"/>
      <c r="GM134" s="140"/>
      <c r="GN134" s="140"/>
      <c r="GO134" s="140"/>
      <c r="GP134" s="140"/>
      <c r="GQ134" s="140"/>
      <c r="GR134" s="140"/>
      <c r="GS134" s="140"/>
      <c r="GT134" s="140"/>
      <c r="GU134" s="140"/>
      <c r="GV134" s="140"/>
      <c r="GW134" s="140"/>
      <c r="GX134" s="145"/>
      <c r="GY134" s="145"/>
      <c r="GZ134" s="145"/>
      <c r="HA134" s="145"/>
      <c r="HB134" s="145"/>
      <c r="HC134" s="145"/>
      <c r="HD134" s="145"/>
    </row>
    <row r="135" spans="1:212" x14ac:dyDescent="0.2">
      <c r="A135" s="190"/>
      <c r="C135" s="191"/>
      <c r="D135" s="191"/>
      <c r="E135" s="191"/>
      <c r="F135" s="191"/>
      <c r="G135" s="191"/>
      <c r="H135" s="191"/>
      <c r="I135" s="191"/>
      <c r="J135" s="191"/>
      <c r="K135" s="191"/>
      <c r="L135" s="191"/>
      <c r="M135" s="191"/>
      <c r="N135" s="191"/>
      <c r="O135" s="191"/>
      <c r="P135" s="191"/>
      <c r="Q135" s="191"/>
      <c r="R135" s="191"/>
      <c r="S135" s="191"/>
      <c r="T135" s="191"/>
      <c r="U135" s="191"/>
      <c r="V135" s="191"/>
      <c r="W135" s="191"/>
      <c r="X135" s="191"/>
      <c r="Y135" s="191"/>
      <c r="Z135" s="191"/>
      <c r="AA135" s="191"/>
      <c r="AB135" s="191"/>
      <c r="AC135" s="191"/>
      <c r="AD135" s="191"/>
      <c r="AE135" s="191"/>
      <c r="AF135" s="191"/>
      <c r="AG135" s="191"/>
      <c r="AH135" s="191"/>
      <c r="AI135" s="191"/>
      <c r="AJ135" s="191"/>
      <c r="AK135" s="191"/>
      <c r="AL135" s="191"/>
      <c r="AM135" s="191"/>
      <c r="AN135" s="191"/>
      <c r="AO135" s="191"/>
      <c r="AP135" s="191"/>
      <c r="AQ135" s="191"/>
      <c r="AR135" s="191"/>
      <c r="AS135" s="191"/>
      <c r="AT135" s="191"/>
      <c r="AU135" s="191"/>
      <c r="AV135" s="191"/>
      <c r="AW135" s="191"/>
      <c r="AX135" s="191"/>
      <c r="AY135" s="191"/>
      <c r="AZ135" s="191"/>
      <c r="BA135" s="191"/>
      <c r="BB135" s="191"/>
      <c r="BC135" s="191"/>
      <c r="BD135" s="191"/>
      <c r="BE135" s="191"/>
      <c r="BF135" s="191"/>
      <c r="BG135" s="191"/>
      <c r="BH135" s="191"/>
      <c r="BI135" s="191"/>
      <c r="BJ135" s="191"/>
      <c r="BK135" s="191"/>
      <c r="BL135" s="191"/>
      <c r="BM135" s="191"/>
      <c r="BN135" s="191"/>
      <c r="BO135" s="191"/>
      <c r="BP135" s="191"/>
      <c r="BQ135" s="191"/>
      <c r="BR135" s="191"/>
      <c r="BS135" s="191"/>
      <c r="BT135" s="191"/>
      <c r="BU135" s="191"/>
      <c r="BV135" s="191"/>
      <c r="BW135" s="191"/>
      <c r="BX135" s="191"/>
      <c r="BY135" s="191"/>
      <c r="BZ135" s="191"/>
      <c r="CA135" s="191"/>
      <c r="CB135" s="191"/>
      <c r="CC135" s="191"/>
      <c r="CD135" s="191"/>
      <c r="CE135" s="191"/>
      <c r="CF135" s="191"/>
      <c r="CG135" s="191"/>
      <c r="CH135" s="191"/>
      <c r="CI135" s="191"/>
      <c r="CJ135" s="191"/>
      <c r="CK135" s="191"/>
      <c r="CL135" s="191"/>
      <c r="CM135" s="191"/>
      <c r="CN135" s="191"/>
      <c r="CO135" s="191"/>
      <c r="CP135" s="191"/>
      <c r="CQ135" s="191"/>
      <c r="CR135" s="191"/>
      <c r="CS135" s="191"/>
      <c r="CT135" s="191"/>
      <c r="CU135" s="191"/>
      <c r="CV135" s="191"/>
      <c r="CW135" s="191"/>
      <c r="CX135" s="191"/>
      <c r="CY135" s="191"/>
      <c r="CZ135" s="191"/>
      <c r="DA135" s="191"/>
      <c r="DB135" s="191"/>
      <c r="DC135" s="191"/>
      <c r="DD135" s="191"/>
      <c r="DE135" s="191"/>
      <c r="DF135" s="191"/>
      <c r="DG135" s="191"/>
      <c r="DH135" s="191"/>
      <c r="DI135" s="191"/>
      <c r="DJ135" s="191"/>
      <c r="DK135" s="191"/>
      <c r="DL135" s="191"/>
      <c r="DM135" s="191"/>
      <c r="DN135" s="191"/>
      <c r="DO135" s="191"/>
      <c r="DP135" s="191"/>
      <c r="DQ135" s="191"/>
      <c r="DR135" s="191"/>
      <c r="DS135" s="191"/>
      <c r="DT135" s="191"/>
      <c r="DU135" s="191"/>
      <c r="DV135" s="191"/>
      <c r="DW135" s="191"/>
      <c r="DX135" s="191"/>
      <c r="DY135" s="191"/>
      <c r="DZ135" s="191"/>
      <c r="EA135" s="191"/>
      <c r="EB135" s="191"/>
      <c r="EC135" s="191"/>
      <c r="ED135" s="191"/>
      <c r="EE135" s="191"/>
      <c r="EF135" s="191"/>
      <c r="EG135" s="191"/>
      <c r="EH135" s="191"/>
      <c r="EI135" s="191"/>
      <c r="EJ135" s="191"/>
      <c r="EK135" s="191"/>
      <c r="EL135" s="191"/>
      <c r="EM135" s="191"/>
      <c r="EN135" s="191"/>
      <c r="EO135" s="191"/>
      <c r="EP135" s="191"/>
      <c r="EQ135" s="191"/>
      <c r="ER135" s="191"/>
      <c r="ES135" s="191"/>
      <c r="ET135" s="191"/>
      <c r="EU135" s="191"/>
      <c r="EV135" s="191"/>
      <c r="EW135" s="191"/>
      <c r="EX135" s="191"/>
      <c r="EY135" s="191"/>
      <c r="EZ135" s="191"/>
      <c r="FA135" s="191"/>
      <c r="FB135" s="191"/>
      <c r="FC135" s="191"/>
      <c r="FD135" s="191"/>
      <c r="FE135" s="191"/>
      <c r="FF135" s="191"/>
      <c r="FG135" s="191"/>
      <c r="FH135" s="191"/>
      <c r="FI135" s="191"/>
      <c r="FJ135" s="191"/>
      <c r="FK135" s="191"/>
      <c r="FL135" s="191"/>
      <c r="FM135" s="191"/>
      <c r="FN135" s="191"/>
      <c r="FO135" s="191"/>
      <c r="FP135" s="191"/>
      <c r="FQ135" s="191"/>
      <c r="FR135" s="191"/>
      <c r="FS135" s="191"/>
      <c r="FT135" s="122" t="str">
        <f t="shared" si="1944"/>
        <v>0</v>
      </c>
      <c r="FU135" s="122" t="str">
        <f t="shared" si="1940"/>
        <v>0</v>
      </c>
      <c r="FV135" s="122" t="str">
        <f t="shared" si="1941"/>
        <v>0</v>
      </c>
      <c r="FW135" s="122" t="str">
        <f t="shared" si="1942"/>
        <v>0</v>
      </c>
      <c r="FX135" s="122">
        <f t="shared" si="1945"/>
        <v>0</v>
      </c>
      <c r="FY135" s="122">
        <f t="shared" si="1946"/>
        <v>0</v>
      </c>
      <c r="FZ135" s="122">
        <f t="shared" si="1947"/>
        <v>0</v>
      </c>
      <c r="GA135" s="122">
        <f t="shared" si="1948"/>
        <v>0</v>
      </c>
      <c r="GB135" s="122">
        <f t="shared" si="1949"/>
        <v>0</v>
      </c>
      <c r="GC135" s="122">
        <f t="shared" si="1950"/>
        <v>0</v>
      </c>
      <c r="GD135" s="122">
        <f t="shared" si="1951"/>
        <v>0</v>
      </c>
      <c r="GE135" s="122">
        <f t="shared" si="1952"/>
        <v>0</v>
      </c>
      <c r="GF135" s="122">
        <f t="shared" si="1953"/>
        <v>0</v>
      </c>
      <c r="GG135" s="122">
        <f t="shared" si="1954"/>
        <v>0</v>
      </c>
      <c r="GH135" s="122"/>
      <c r="GI135" s="124" t="str">
        <f t="shared" si="1943"/>
        <v>0</v>
      </c>
      <c r="GJ135" s="139"/>
      <c r="GK135" s="139"/>
      <c r="GL135" s="139"/>
      <c r="GM135" s="140"/>
      <c r="GN135" s="140"/>
      <c r="GO135" s="140"/>
      <c r="GP135" s="140"/>
      <c r="GQ135" s="140"/>
      <c r="GR135" s="140"/>
      <c r="GS135" s="140"/>
      <c r="GT135" s="140"/>
      <c r="GU135" s="140"/>
      <c r="GV135" s="140"/>
      <c r="GW135" s="140"/>
      <c r="GX135" s="145"/>
      <c r="GY135" s="145"/>
      <c r="GZ135" s="145"/>
      <c r="HA135" s="145"/>
      <c r="HB135" s="145"/>
      <c r="HC135" s="145"/>
      <c r="HD135" s="145"/>
    </row>
    <row r="136" spans="1:212" x14ac:dyDescent="0.2">
      <c r="A136" s="190"/>
      <c r="C136" s="191"/>
      <c r="D136" s="191"/>
      <c r="E136" s="191"/>
      <c r="F136" s="191"/>
      <c r="G136" s="191"/>
      <c r="H136" s="191"/>
      <c r="I136" s="191"/>
      <c r="J136" s="191"/>
      <c r="K136" s="191"/>
      <c r="L136" s="191"/>
      <c r="M136" s="191"/>
      <c r="N136" s="191"/>
      <c r="O136" s="191"/>
      <c r="P136" s="191"/>
      <c r="Q136" s="191"/>
      <c r="R136" s="191"/>
      <c r="S136" s="191"/>
      <c r="T136" s="191"/>
      <c r="U136" s="191"/>
      <c r="V136" s="191"/>
      <c r="W136" s="191"/>
      <c r="X136" s="191"/>
      <c r="Y136" s="191"/>
      <c r="Z136" s="191"/>
      <c r="AA136" s="191"/>
      <c r="AB136" s="191"/>
      <c r="AC136" s="191"/>
      <c r="AD136" s="191"/>
      <c r="AE136" s="191"/>
      <c r="AF136" s="191"/>
      <c r="AG136" s="191"/>
      <c r="AH136" s="191"/>
      <c r="AI136" s="191"/>
      <c r="AJ136" s="191"/>
      <c r="AK136" s="191"/>
      <c r="AL136" s="191"/>
      <c r="AM136" s="191"/>
      <c r="AN136" s="191"/>
      <c r="AO136" s="191"/>
      <c r="AP136" s="191"/>
      <c r="AQ136" s="191"/>
      <c r="AR136" s="191"/>
      <c r="AS136" s="191"/>
      <c r="AT136" s="191"/>
      <c r="AU136" s="191"/>
      <c r="AV136" s="191"/>
      <c r="AW136" s="191"/>
      <c r="AX136" s="191"/>
      <c r="AY136" s="191"/>
      <c r="AZ136" s="191"/>
      <c r="BA136" s="191"/>
      <c r="BB136" s="191"/>
      <c r="BC136" s="191"/>
      <c r="BD136" s="191"/>
      <c r="BE136" s="191"/>
      <c r="BF136" s="191"/>
      <c r="BG136" s="191"/>
      <c r="BH136" s="191"/>
      <c r="BI136" s="191"/>
      <c r="BJ136" s="191"/>
      <c r="BK136" s="191"/>
      <c r="BL136" s="191"/>
      <c r="BM136" s="191"/>
      <c r="BN136" s="191"/>
      <c r="BO136" s="191"/>
      <c r="BP136" s="191"/>
      <c r="BQ136" s="191"/>
      <c r="BR136" s="191"/>
      <c r="BS136" s="191"/>
      <c r="BT136" s="191"/>
      <c r="BU136" s="191"/>
      <c r="BV136" s="191"/>
      <c r="BW136" s="191"/>
      <c r="BX136" s="191"/>
      <c r="BY136" s="191"/>
      <c r="BZ136" s="191"/>
      <c r="CA136" s="191"/>
      <c r="CB136" s="191"/>
      <c r="CC136" s="191"/>
      <c r="CD136" s="191"/>
      <c r="CE136" s="191"/>
      <c r="CF136" s="191"/>
      <c r="CG136" s="191"/>
      <c r="CH136" s="191"/>
      <c r="CI136" s="191"/>
      <c r="CJ136" s="191"/>
      <c r="CK136" s="191"/>
      <c r="CL136" s="191"/>
      <c r="CM136" s="191"/>
      <c r="CN136" s="191"/>
      <c r="CO136" s="191"/>
      <c r="CP136" s="191"/>
      <c r="CQ136" s="191"/>
      <c r="CR136" s="191"/>
      <c r="CS136" s="191"/>
      <c r="CT136" s="191"/>
      <c r="CU136" s="191"/>
      <c r="CV136" s="191"/>
      <c r="CW136" s="191"/>
      <c r="CX136" s="191"/>
      <c r="CY136" s="191"/>
      <c r="CZ136" s="191"/>
      <c r="DA136" s="191"/>
      <c r="DB136" s="191"/>
      <c r="DC136" s="191"/>
      <c r="DD136" s="191"/>
      <c r="DE136" s="191"/>
      <c r="DF136" s="191"/>
      <c r="DG136" s="191"/>
      <c r="DH136" s="191"/>
      <c r="DI136" s="191"/>
      <c r="DJ136" s="191"/>
      <c r="DK136" s="191"/>
      <c r="DL136" s="191"/>
      <c r="DM136" s="191"/>
      <c r="DN136" s="191"/>
      <c r="DO136" s="191"/>
      <c r="DP136" s="191"/>
      <c r="DQ136" s="191"/>
      <c r="DR136" s="191"/>
      <c r="DS136" s="191"/>
      <c r="DT136" s="191"/>
      <c r="DU136" s="191"/>
      <c r="DV136" s="191"/>
      <c r="DW136" s="191"/>
      <c r="DX136" s="191"/>
      <c r="DY136" s="191"/>
      <c r="DZ136" s="191"/>
      <c r="EA136" s="191"/>
      <c r="EB136" s="191"/>
      <c r="EC136" s="191"/>
      <c r="ED136" s="191"/>
      <c r="EE136" s="191"/>
      <c r="EF136" s="191"/>
      <c r="EG136" s="191"/>
      <c r="EH136" s="191"/>
      <c r="EI136" s="191"/>
      <c r="EJ136" s="191"/>
      <c r="EK136" s="191"/>
      <c r="EL136" s="191"/>
      <c r="EM136" s="191"/>
      <c r="EN136" s="191"/>
      <c r="EO136" s="191"/>
      <c r="EP136" s="191"/>
      <c r="EQ136" s="191"/>
      <c r="ER136" s="191"/>
      <c r="ES136" s="191"/>
      <c r="ET136" s="191"/>
      <c r="EU136" s="191"/>
      <c r="EV136" s="191"/>
      <c r="EW136" s="191"/>
      <c r="EX136" s="191"/>
      <c r="EY136" s="191"/>
      <c r="EZ136" s="191"/>
      <c r="FA136" s="191"/>
      <c r="FB136" s="191"/>
      <c r="FC136" s="191"/>
      <c r="FD136" s="191"/>
      <c r="FE136" s="191"/>
      <c r="FF136" s="191"/>
      <c r="FG136" s="191"/>
      <c r="FH136" s="191"/>
      <c r="FI136" s="191"/>
      <c r="FJ136" s="191"/>
      <c r="FK136" s="191"/>
      <c r="FL136" s="191"/>
      <c r="FM136" s="191"/>
      <c r="FN136" s="191"/>
      <c r="FO136" s="191"/>
      <c r="FP136" s="191"/>
      <c r="FQ136" s="191"/>
      <c r="FR136" s="191"/>
      <c r="FS136" s="191"/>
      <c r="FT136" s="122" t="str">
        <f t="shared" si="1944"/>
        <v>0</v>
      </c>
      <c r="FU136" s="122" t="str">
        <f t="shared" si="1940"/>
        <v>0</v>
      </c>
      <c r="FV136" s="122" t="str">
        <f t="shared" si="1941"/>
        <v>0</v>
      </c>
      <c r="FW136" s="122" t="str">
        <f t="shared" si="1942"/>
        <v>0</v>
      </c>
      <c r="FX136" s="122">
        <f t="shared" si="1945"/>
        <v>0</v>
      </c>
      <c r="FY136" s="122">
        <f t="shared" si="1946"/>
        <v>0</v>
      </c>
      <c r="FZ136" s="122">
        <f t="shared" si="1947"/>
        <v>0</v>
      </c>
      <c r="GA136" s="122">
        <f t="shared" si="1948"/>
        <v>0</v>
      </c>
      <c r="GB136" s="122">
        <f t="shared" si="1949"/>
        <v>0</v>
      </c>
      <c r="GC136" s="122">
        <f t="shared" si="1950"/>
        <v>0</v>
      </c>
      <c r="GD136" s="122">
        <f t="shared" si="1951"/>
        <v>0</v>
      </c>
      <c r="GE136" s="122">
        <f t="shared" si="1952"/>
        <v>0</v>
      </c>
      <c r="GF136" s="122">
        <f t="shared" si="1953"/>
        <v>0</v>
      </c>
      <c r="GG136" s="122">
        <f t="shared" si="1954"/>
        <v>0</v>
      </c>
      <c r="GH136" s="122"/>
      <c r="GI136" s="124" t="str">
        <f t="shared" si="1943"/>
        <v>0</v>
      </c>
      <c r="GJ136" s="139"/>
      <c r="GK136" s="139"/>
      <c r="GL136" s="139"/>
      <c r="GM136" s="140"/>
      <c r="GN136" s="140"/>
      <c r="GO136" s="140"/>
      <c r="GP136" s="140"/>
      <c r="GQ136" s="140"/>
      <c r="GR136" s="140"/>
      <c r="GS136" s="140"/>
      <c r="GT136" s="140"/>
      <c r="GU136" s="140"/>
      <c r="GV136" s="140"/>
      <c r="GW136" s="140"/>
      <c r="GX136" s="145"/>
      <c r="GY136" s="145"/>
      <c r="GZ136" s="145"/>
      <c r="HA136" s="145"/>
      <c r="HB136" s="145"/>
      <c r="HC136" s="145"/>
      <c r="HD136" s="145"/>
    </row>
    <row r="137" spans="1:212" x14ac:dyDescent="0.2">
      <c r="A137" s="190"/>
      <c r="C137" s="191"/>
      <c r="D137" s="191"/>
      <c r="E137" s="191"/>
      <c r="F137" s="191"/>
      <c r="G137" s="191"/>
      <c r="H137" s="191"/>
      <c r="I137" s="191"/>
      <c r="J137" s="191"/>
      <c r="K137" s="191"/>
      <c r="L137" s="191"/>
      <c r="M137" s="191"/>
      <c r="N137" s="191"/>
      <c r="O137" s="191"/>
      <c r="P137" s="191"/>
      <c r="Q137" s="191"/>
      <c r="R137" s="191"/>
      <c r="S137" s="191"/>
      <c r="T137" s="191"/>
      <c r="U137" s="191"/>
      <c r="V137" s="191"/>
      <c r="W137" s="191"/>
      <c r="X137" s="191"/>
      <c r="Y137" s="191"/>
      <c r="Z137" s="191"/>
      <c r="AA137" s="191"/>
      <c r="AB137" s="191"/>
      <c r="AC137" s="191"/>
      <c r="AD137" s="191"/>
      <c r="AE137" s="191"/>
      <c r="AF137" s="191"/>
      <c r="AG137" s="191"/>
      <c r="AH137" s="191"/>
      <c r="AI137" s="191"/>
      <c r="AJ137" s="191"/>
      <c r="AK137" s="191"/>
      <c r="AL137" s="191"/>
      <c r="AM137" s="191"/>
      <c r="AN137" s="191"/>
      <c r="AO137" s="191"/>
      <c r="AP137" s="191"/>
      <c r="AQ137" s="191"/>
      <c r="AR137" s="191"/>
      <c r="AS137" s="191"/>
      <c r="AT137" s="191"/>
      <c r="AU137" s="191"/>
      <c r="AV137" s="191"/>
      <c r="AW137" s="191"/>
      <c r="AX137" s="191"/>
      <c r="AY137" s="191"/>
      <c r="AZ137" s="191"/>
      <c r="BA137" s="191"/>
      <c r="BB137" s="191"/>
      <c r="BC137" s="191"/>
      <c r="BD137" s="191"/>
      <c r="BE137" s="191"/>
      <c r="BF137" s="191"/>
      <c r="BG137" s="191"/>
      <c r="BH137" s="191"/>
      <c r="BI137" s="191"/>
      <c r="BJ137" s="191"/>
      <c r="BK137" s="191"/>
      <c r="BL137" s="191"/>
      <c r="BM137" s="191"/>
      <c r="BN137" s="191"/>
      <c r="BO137" s="191"/>
      <c r="BP137" s="191"/>
      <c r="BQ137" s="191"/>
      <c r="BR137" s="191"/>
      <c r="BS137" s="191"/>
      <c r="BT137" s="191"/>
      <c r="BU137" s="191"/>
      <c r="BV137" s="191"/>
      <c r="BW137" s="191"/>
      <c r="BX137" s="191"/>
      <c r="BY137" s="191"/>
      <c r="BZ137" s="191"/>
      <c r="CA137" s="191"/>
      <c r="CB137" s="191"/>
      <c r="CC137" s="191"/>
      <c r="CD137" s="191"/>
      <c r="CE137" s="191"/>
      <c r="CF137" s="191"/>
      <c r="CG137" s="191"/>
      <c r="CH137" s="191"/>
      <c r="CI137" s="191"/>
      <c r="CJ137" s="191"/>
      <c r="CK137" s="191"/>
      <c r="CL137" s="191"/>
      <c r="CM137" s="191"/>
      <c r="CN137" s="191"/>
      <c r="CO137" s="191"/>
      <c r="CP137" s="191"/>
      <c r="CQ137" s="191"/>
      <c r="CR137" s="191"/>
      <c r="CS137" s="191"/>
      <c r="CT137" s="191"/>
      <c r="CU137" s="191"/>
      <c r="CV137" s="191"/>
      <c r="CW137" s="191"/>
      <c r="CX137" s="191"/>
      <c r="CY137" s="191"/>
      <c r="CZ137" s="191"/>
      <c r="DA137" s="191"/>
      <c r="DB137" s="191"/>
      <c r="DC137" s="191"/>
      <c r="DD137" s="191"/>
      <c r="DE137" s="191"/>
      <c r="DF137" s="191"/>
      <c r="DG137" s="191"/>
      <c r="DH137" s="191"/>
      <c r="DI137" s="191"/>
      <c r="DJ137" s="191"/>
      <c r="DK137" s="191"/>
      <c r="DL137" s="191"/>
      <c r="DM137" s="191"/>
      <c r="DN137" s="191"/>
      <c r="DO137" s="191"/>
      <c r="DP137" s="191"/>
      <c r="DQ137" s="191"/>
      <c r="DR137" s="191"/>
      <c r="DS137" s="191"/>
      <c r="DT137" s="191"/>
      <c r="DU137" s="191"/>
      <c r="DV137" s="191"/>
      <c r="DW137" s="191"/>
      <c r="DX137" s="191"/>
      <c r="DY137" s="191"/>
      <c r="DZ137" s="191"/>
      <c r="EA137" s="191"/>
      <c r="EB137" s="191"/>
      <c r="EC137" s="191"/>
      <c r="ED137" s="191"/>
      <c r="EE137" s="191"/>
      <c r="EF137" s="191"/>
      <c r="EG137" s="191"/>
      <c r="EH137" s="191"/>
      <c r="EI137" s="191"/>
      <c r="EJ137" s="191"/>
      <c r="EK137" s="191"/>
      <c r="EL137" s="191"/>
      <c r="EM137" s="191"/>
      <c r="EN137" s="191"/>
      <c r="EO137" s="191"/>
      <c r="EP137" s="191"/>
      <c r="EQ137" s="191"/>
      <c r="ER137" s="191"/>
      <c r="ES137" s="191"/>
      <c r="ET137" s="191"/>
      <c r="EU137" s="191"/>
      <c r="EV137" s="191"/>
      <c r="EW137" s="191"/>
      <c r="EX137" s="191"/>
      <c r="EY137" s="191"/>
      <c r="EZ137" s="191"/>
      <c r="FA137" s="191"/>
      <c r="FB137" s="191"/>
      <c r="FC137" s="191"/>
      <c r="FD137" s="191"/>
      <c r="FE137" s="191"/>
      <c r="FF137" s="191"/>
      <c r="FG137" s="191"/>
      <c r="FH137" s="191"/>
      <c r="FI137" s="191"/>
      <c r="FJ137" s="191"/>
      <c r="FK137" s="191"/>
      <c r="FL137" s="191"/>
      <c r="FM137" s="191"/>
      <c r="FN137" s="191"/>
      <c r="FO137" s="191"/>
      <c r="FP137" s="191"/>
      <c r="FQ137" s="191"/>
      <c r="FR137" s="191"/>
      <c r="FS137" s="191"/>
      <c r="FT137" s="122" t="str">
        <f t="shared" si="1944"/>
        <v>0</v>
      </c>
      <c r="FU137" s="122" t="str">
        <f t="shared" si="1940"/>
        <v>0</v>
      </c>
      <c r="FV137" s="122" t="str">
        <f t="shared" si="1941"/>
        <v>0</v>
      </c>
      <c r="FW137" s="122" t="str">
        <f t="shared" si="1942"/>
        <v>0</v>
      </c>
      <c r="FX137" s="122">
        <f t="shared" si="1945"/>
        <v>0</v>
      </c>
      <c r="FY137" s="122">
        <f t="shared" si="1946"/>
        <v>0</v>
      </c>
      <c r="FZ137" s="122">
        <f t="shared" si="1947"/>
        <v>0</v>
      </c>
      <c r="GA137" s="122">
        <f t="shared" si="1948"/>
        <v>0</v>
      </c>
      <c r="GB137" s="122">
        <f t="shared" si="1949"/>
        <v>0</v>
      </c>
      <c r="GC137" s="122">
        <f t="shared" si="1950"/>
        <v>0</v>
      </c>
      <c r="GD137" s="122">
        <f t="shared" si="1951"/>
        <v>0</v>
      </c>
      <c r="GE137" s="122">
        <f t="shared" si="1952"/>
        <v>0</v>
      </c>
      <c r="GF137" s="122">
        <f t="shared" si="1953"/>
        <v>0</v>
      </c>
      <c r="GG137" s="122">
        <f t="shared" si="1954"/>
        <v>0</v>
      </c>
      <c r="GH137" s="122"/>
      <c r="GI137" s="124" t="str">
        <f t="shared" si="1943"/>
        <v>0</v>
      </c>
      <c r="GJ137" s="139"/>
      <c r="GK137" s="139"/>
      <c r="GL137" s="139"/>
      <c r="GM137" s="140"/>
      <c r="GN137" s="140"/>
      <c r="GO137" s="140"/>
      <c r="GP137" s="140"/>
      <c r="GQ137" s="140"/>
      <c r="GR137" s="140"/>
      <c r="GS137" s="140"/>
      <c r="GT137" s="140"/>
      <c r="GU137" s="140"/>
      <c r="GV137" s="140"/>
      <c r="GW137" s="140"/>
      <c r="GX137" s="145"/>
      <c r="GY137" s="145"/>
      <c r="GZ137" s="145"/>
      <c r="HA137" s="145"/>
      <c r="HB137" s="145"/>
      <c r="HC137" s="145"/>
      <c r="HD137" s="145"/>
    </row>
    <row r="138" spans="1:212" x14ac:dyDescent="0.2">
      <c r="A138" s="190"/>
      <c r="C138" s="191"/>
      <c r="D138" s="191"/>
      <c r="E138" s="191"/>
      <c r="F138" s="191"/>
      <c r="G138" s="191"/>
      <c r="H138" s="191"/>
      <c r="I138" s="191"/>
      <c r="J138" s="191"/>
      <c r="K138" s="191"/>
      <c r="L138" s="191"/>
      <c r="M138" s="191"/>
      <c r="N138" s="191"/>
      <c r="O138" s="191"/>
      <c r="P138" s="191"/>
      <c r="Q138" s="191"/>
      <c r="R138" s="191"/>
      <c r="S138" s="191"/>
      <c r="T138" s="191"/>
      <c r="U138" s="191"/>
      <c r="V138" s="191"/>
      <c r="W138" s="191"/>
      <c r="X138" s="191"/>
      <c r="Y138" s="191"/>
      <c r="Z138" s="191"/>
      <c r="AA138" s="191"/>
      <c r="AB138" s="191"/>
      <c r="AC138" s="191"/>
      <c r="AD138" s="191"/>
      <c r="AE138" s="191"/>
      <c r="AF138" s="191"/>
      <c r="AG138" s="191"/>
      <c r="AH138" s="191"/>
      <c r="AI138" s="191"/>
      <c r="AJ138" s="191"/>
      <c r="AK138" s="191"/>
      <c r="AL138" s="191"/>
      <c r="AM138" s="191"/>
      <c r="AN138" s="191"/>
      <c r="AO138" s="191"/>
      <c r="AP138" s="191"/>
      <c r="AQ138" s="191"/>
      <c r="AR138" s="191"/>
      <c r="AS138" s="191"/>
      <c r="AT138" s="191"/>
      <c r="AU138" s="191"/>
      <c r="AV138" s="191"/>
      <c r="AW138" s="191"/>
      <c r="AX138" s="191"/>
      <c r="AY138" s="191"/>
      <c r="AZ138" s="191"/>
      <c r="BA138" s="191"/>
      <c r="BB138" s="191"/>
      <c r="BC138" s="191"/>
      <c r="BD138" s="191"/>
      <c r="BE138" s="191"/>
      <c r="BF138" s="191"/>
      <c r="BG138" s="191"/>
      <c r="BH138" s="191"/>
      <c r="BI138" s="191"/>
      <c r="BJ138" s="191"/>
      <c r="BK138" s="191"/>
      <c r="BL138" s="191"/>
      <c r="BM138" s="191"/>
      <c r="BN138" s="191"/>
      <c r="BO138" s="191"/>
      <c r="BP138" s="191"/>
      <c r="BQ138" s="191"/>
      <c r="BR138" s="191"/>
      <c r="BS138" s="191"/>
      <c r="BT138" s="191"/>
      <c r="BU138" s="191"/>
      <c r="BV138" s="191"/>
      <c r="BW138" s="191"/>
      <c r="BX138" s="191"/>
      <c r="BY138" s="191"/>
      <c r="BZ138" s="191"/>
      <c r="CA138" s="191"/>
      <c r="CB138" s="191"/>
      <c r="CC138" s="191"/>
      <c r="CD138" s="191"/>
      <c r="CE138" s="191"/>
      <c r="CF138" s="191"/>
      <c r="CG138" s="191"/>
      <c r="CH138" s="191"/>
      <c r="CI138" s="191"/>
      <c r="CJ138" s="191"/>
      <c r="CK138" s="191"/>
      <c r="CL138" s="191"/>
      <c r="CM138" s="191"/>
      <c r="CN138" s="191"/>
      <c r="CO138" s="191"/>
      <c r="CP138" s="191"/>
      <c r="CQ138" s="191"/>
      <c r="CR138" s="191"/>
      <c r="CS138" s="191"/>
      <c r="CT138" s="191"/>
      <c r="CU138" s="191"/>
      <c r="CV138" s="191"/>
      <c r="CW138" s="191"/>
      <c r="CX138" s="191"/>
      <c r="CY138" s="191"/>
      <c r="CZ138" s="191"/>
      <c r="DA138" s="191"/>
      <c r="DB138" s="191"/>
      <c r="DC138" s="191"/>
      <c r="DD138" s="191"/>
      <c r="DE138" s="191"/>
      <c r="DF138" s="191"/>
      <c r="DG138" s="191"/>
      <c r="DH138" s="191"/>
      <c r="DI138" s="191"/>
      <c r="DJ138" s="191"/>
      <c r="DK138" s="191"/>
      <c r="DL138" s="191"/>
      <c r="DM138" s="191"/>
      <c r="DN138" s="191"/>
      <c r="DO138" s="191"/>
      <c r="DP138" s="191"/>
      <c r="DQ138" s="191"/>
      <c r="DR138" s="191"/>
      <c r="DS138" s="191"/>
      <c r="DT138" s="191"/>
      <c r="DU138" s="191"/>
      <c r="DV138" s="191"/>
      <c r="DW138" s="191"/>
      <c r="DX138" s="191"/>
      <c r="DY138" s="191"/>
      <c r="DZ138" s="191"/>
      <c r="EA138" s="191"/>
      <c r="EB138" s="191"/>
      <c r="EC138" s="191"/>
      <c r="ED138" s="191"/>
      <c r="EE138" s="191"/>
      <c r="EF138" s="191"/>
      <c r="EG138" s="191"/>
      <c r="EH138" s="191"/>
      <c r="EI138" s="191"/>
      <c r="EJ138" s="191"/>
      <c r="EK138" s="191"/>
      <c r="EL138" s="191"/>
      <c r="EM138" s="191"/>
      <c r="EN138" s="191"/>
      <c r="EO138" s="191"/>
      <c r="EP138" s="191"/>
      <c r="EQ138" s="191"/>
      <c r="ER138" s="191"/>
      <c r="ES138" s="191"/>
      <c r="ET138" s="191"/>
      <c r="EU138" s="191"/>
      <c r="EV138" s="191"/>
      <c r="EW138" s="191"/>
      <c r="EX138" s="191"/>
      <c r="EY138" s="191"/>
      <c r="EZ138" s="191"/>
      <c r="FA138" s="191"/>
      <c r="FB138" s="191"/>
      <c r="FC138" s="191"/>
      <c r="FD138" s="191"/>
      <c r="FE138" s="191"/>
      <c r="FF138" s="191"/>
      <c r="FG138" s="191"/>
      <c r="FH138" s="191"/>
      <c r="FI138" s="191"/>
      <c r="FJ138" s="191"/>
      <c r="FK138" s="191"/>
      <c r="FL138" s="191"/>
      <c r="FM138" s="191"/>
      <c r="FN138" s="191"/>
      <c r="FO138" s="191"/>
      <c r="FP138" s="191"/>
      <c r="FQ138" s="191"/>
      <c r="FR138" s="191"/>
      <c r="FS138" s="191"/>
      <c r="FT138" s="122" t="str">
        <f t="shared" si="1944"/>
        <v>0</v>
      </c>
      <c r="FU138" s="122" t="str">
        <f t="shared" si="1940"/>
        <v>0</v>
      </c>
      <c r="FV138" s="122" t="str">
        <f t="shared" si="1941"/>
        <v>0</v>
      </c>
      <c r="FW138" s="122" t="str">
        <f t="shared" si="1942"/>
        <v>0</v>
      </c>
      <c r="FX138" s="122">
        <f t="shared" si="1945"/>
        <v>0</v>
      </c>
      <c r="FY138" s="122">
        <f t="shared" si="1946"/>
        <v>0</v>
      </c>
      <c r="FZ138" s="122">
        <f t="shared" si="1947"/>
        <v>0</v>
      </c>
      <c r="GA138" s="122">
        <f t="shared" si="1948"/>
        <v>0</v>
      </c>
      <c r="GB138" s="122">
        <f t="shared" si="1949"/>
        <v>0</v>
      </c>
      <c r="GC138" s="122">
        <f t="shared" si="1950"/>
        <v>0</v>
      </c>
      <c r="GD138" s="122">
        <f t="shared" si="1951"/>
        <v>0</v>
      </c>
      <c r="GE138" s="122">
        <f t="shared" si="1952"/>
        <v>0</v>
      </c>
      <c r="GF138" s="122">
        <f t="shared" si="1953"/>
        <v>0</v>
      </c>
      <c r="GG138" s="122">
        <f t="shared" si="1954"/>
        <v>0</v>
      </c>
      <c r="GH138" s="122"/>
      <c r="GI138" s="124" t="str">
        <f t="shared" si="1943"/>
        <v>0</v>
      </c>
      <c r="GJ138" s="139"/>
      <c r="GK138" s="139"/>
      <c r="GL138" s="139"/>
      <c r="GM138" s="140"/>
      <c r="GN138" s="140"/>
      <c r="GO138" s="140"/>
      <c r="GP138" s="140"/>
      <c r="GQ138" s="140"/>
      <c r="GR138" s="140"/>
      <c r="GS138" s="140"/>
      <c r="GT138" s="140"/>
      <c r="GU138" s="140"/>
      <c r="GV138" s="140"/>
      <c r="GW138" s="140"/>
      <c r="GX138" s="145"/>
      <c r="GY138" s="145"/>
      <c r="GZ138" s="145"/>
      <c r="HA138" s="145"/>
      <c r="HB138" s="145"/>
      <c r="HC138" s="145"/>
      <c r="HD138" s="145"/>
    </row>
    <row r="139" spans="1:212" x14ac:dyDescent="0.2">
      <c r="A139" s="190"/>
      <c r="C139" s="191"/>
      <c r="D139" s="191"/>
      <c r="E139" s="191"/>
      <c r="F139" s="191"/>
      <c r="G139" s="191"/>
      <c r="H139" s="191"/>
      <c r="I139" s="191"/>
      <c r="J139" s="191"/>
      <c r="K139" s="191"/>
      <c r="L139" s="191"/>
      <c r="M139" s="191"/>
      <c r="N139" s="191"/>
      <c r="O139" s="191"/>
      <c r="P139" s="191"/>
      <c r="Q139" s="191"/>
      <c r="R139" s="191"/>
      <c r="S139" s="191"/>
      <c r="T139" s="191"/>
      <c r="U139" s="191"/>
      <c r="V139" s="191"/>
      <c r="W139" s="191"/>
      <c r="X139" s="191"/>
      <c r="Y139" s="191"/>
      <c r="Z139" s="191"/>
      <c r="AA139" s="191"/>
      <c r="AB139" s="191"/>
      <c r="AC139" s="191"/>
      <c r="AD139" s="191"/>
      <c r="AE139" s="191"/>
      <c r="AF139" s="191"/>
      <c r="AG139" s="191"/>
      <c r="AH139" s="191"/>
      <c r="AI139" s="191"/>
      <c r="AJ139" s="191"/>
      <c r="AK139" s="191"/>
      <c r="AL139" s="191"/>
      <c r="AM139" s="191"/>
      <c r="AN139" s="191"/>
      <c r="AO139" s="191"/>
      <c r="AP139" s="191"/>
      <c r="AQ139" s="191"/>
      <c r="AR139" s="191"/>
      <c r="AS139" s="191"/>
      <c r="AT139" s="191"/>
      <c r="AU139" s="191"/>
      <c r="AV139" s="191"/>
      <c r="AW139" s="191"/>
      <c r="AX139" s="191"/>
      <c r="AY139" s="191"/>
      <c r="AZ139" s="191"/>
      <c r="BA139" s="191"/>
      <c r="BB139" s="191"/>
      <c r="BC139" s="191"/>
      <c r="BD139" s="191"/>
      <c r="BE139" s="191"/>
      <c r="BF139" s="191"/>
      <c r="BG139" s="191"/>
      <c r="BH139" s="191"/>
      <c r="BI139" s="191"/>
      <c r="BJ139" s="191"/>
      <c r="BK139" s="191"/>
      <c r="BL139" s="191"/>
      <c r="BM139" s="191"/>
      <c r="BN139" s="191"/>
      <c r="BO139" s="191"/>
      <c r="BP139" s="191"/>
      <c r="BQ139" s="191"/>
      <c r="BR139" s="191"/>
      <c r="BS139" s="191"/>
      <c r="BT139" s="191"/>
      <c r="BU139" s="191"/>
      <c r="BV139" s="191"/>
      <c r="BW139" s="191"/>
      <c r="BX139" s="191"/>
      <c r="BY139" s="191"/>
      <c r="BZ139" s="191"/>
      <c r="CA139" s="191"/>
      <c r="CB139" s="191"/>
      <c r="CC139" s="191"/>
      <c r="CD139" s="191"/>
      <c r="CE139" s="191"/>
      <c r="CF139" s="191"/>
      <c r="CG139" s="191"/>
      <c r="CH139" s="191"/>
      <c r="CI139" s="191"/>
      <c r="CJ139" s="191"/>
      <c r="CK139" s="191"/>
      <c r="CL139" s="191"/>
      <c r="CM139" s="191"/>
      <c r="CN139" s="191"/>
      <c r="CO139" s="191"/>
      <c r="CP139" s="191"/>
      <c r="CQ139" s="191"/>
      <c r="CR139" s="191"/>
      <c r="CS139" s="191"/>
      <c r="CT139" s="191"/>
      <c r="CU139" s="191"/>
      <c r="CV139" s="191"/>
      <c r="CW139" s="191"/>
      <c r="CX139" s="191"/>
      <c r="CY139" s="191"/>
      <c r="CZ139" s="191"/>
      <c r="DA139" s="191"/>
      <c r="DB139" s="191"/>
      <c r="DC139" s="191"/>
      <c r="DD139" s="191"/>
      <c r="DE139" s="191"/>
      <c r="DF139" s="191"/>
      <c r="DG139" s="191"/>
      <c r="DH139" s="191"/>
      <c r="DI139" s="191"/>
      <c r="DJ139" s="191"/>
      <c r="DK139" s="191"/>
      <c r="DL139" s="191"/>
      <c r="DM139" s="191"/>
      <c r="DN139" s="191"/>
      <c r="DO139" s="191"/>
      <c r="DP139" s="191"/>
      <c r="DQ139" s="191"/>
      <c r="DR139" s="191"/>
      <c r="DS139" s="191"/>
      <c r="DT139" s="191"/>
      <c r="DU139" s="191"/>
      <c r="DV139" s="191"/>
      <c r="DW139" s="191"/>
      <c r="DX139" s="191"/>
      <c r="DY139" s="191"/>
      <c r="DZ139" s="191"/>
      <c r="EA139" s="191"/>
      <c r="EB139" s="191"/>
      <c r="EC139" s="191"/>
      <c r="ED139" s="191"/>
      <c r="EE139" s="191"/>
      <c r="EF139" s="191"/>
      <c r="EG139" s="191"/>
      <c r="EH139" s="191"/>
      <c r="EI139" s="191"/>
      <c r="EJ139" s="191"/>
      <c r="EK139" s="191"/>
      <c r="EL139" s="191"/>
      <c r="EM139" s="191"/>
      <c r="EN139" s="191"/>
      <c r="EO139" s="191"/>
      <c r="EP139" s="191"/>
      <c r="EQ139" s="191"/>
      <c r="ER139" s="191"/>
      <c r="ES139" s="191"/>
      <c r="ET139" s="191"/>
      <c r="EU139" s="191"/>
      <c r="EV139" s="191"/>
      <c r="EW139" s="191"/>
      <c r="EX139" s="191"/>
      <c r="EY139" s="191"/>
      <c r="EZ139" s="191"/>
      <c r="FA139" s="191"/>
      <c r="FB139" s="191"/>
      <c r="FC139" s="191"/>
      <c r="FD139" s="191"/>
      <c r="FE139" s="191"/>
      <c r="FF139" s="191"/>
      <c r="FG139" s="191"/>
      <c r="FH139" s="191"/>
      <c r="FI139" s="191"/>
      <c r="FJ139" s="191"/>
      <c r="FK139" s="191"/>
      <c r="FL139" s="191"/>
      <c r="FM139" s="191"/>
      <c r="FN139" s="191"/>
      <c r="FO139" s="191"/>
      <c r="FP139" s="191"/>
      <c r="FQ139" s="191"/>
      <c r="FR139" s="191"/>
      <c r="FS139" s="191"/>
      <c r="FT139" s="122" t="str">
        <f t="shared" si="1944"/>
        <v>0</v>
      </c>
      <c r="FU139" s="122" t="str">
        <f t="shared" si="1940"/>
        <v>0</v>
      </c>
      <c r="FV139" s="122" t="str">
        <f t="shared" si="1941"/>
        <v>0</v>
      </c>
      <c r="FW139" s="122" t="str">
        <f t="shared" si="1942"/>
        <v>0</v>
      </c>
      <c r="FX139" s="122">
        <f t="shared" si="1945"/>
        <v>0</v>
      </c>
      <c r="FY139" s="122">
        <f t="shared" si="1946"/>
        <v>0</v>
      </c>
      <c r="FZ139" s="122">
        <f t="shared" si="1947"/>
        <v>0</v>
      </c>
      <c r="GA139" s="122">
        <f t="shared" si="1948"/>
        <v>0</v>
      </c>
      <c r="GB139" s="122">
        <f t="shared" si="1949"/>
        <v>0</v>
      </c>
      <c r="GC139" s="122">
        <f t="shared" si="1950"/>
        <v>0</v>
      </c>
      <c r="GD139" s="122">
        <f t="shared" si="1951"/>
        <v>0</v>
      </c>
      <c r="GE139" s="122">
        <f t="shared" si="1952"/>
        <v>0</v>
      </c>
      <c r="GF139" s="122">
        <f t="shared" si="1953"/>
        <v>0</v>
      </c>
      <c r="GG139" s="122">
        <f t="shared" si="1954"/>
        <v>0</v>
      </c>
      <c r="GH139" s="122"/>
      <c r="GI139" s="124" t="str">
        <f t="shared" si="1943"/>
        <v>0</v>
      </c>
      <c r="GJ139" s="139"/>
      <c r="GK139" s="139"/>
      <c r="GL139" s="139"/>
      <c r="GM139" s="140"/>
      <c r="GN139" s="140"/>
      <c r="GO139" s="140"/>
      <c r="GP139" s="140"/>
      <c r="GQ139" s="140"/>
      <c r="GR139" s="140"/>
      <c r="GS139" s="140"/>
      <c r="GT139" s="140"/>
      <c r="GU139" s="140"/>
      <c r="GV139" s="140"/>
      <c r="GW139" s="140"/>
      <c r="GX139" s="145"/>
      <c r="GY139" s="145"/>
      <c r="GZ139" s="145"/>
      <c r="HA139" s="145"/>
      <c r="HB139" s="145"/>
      <c r="HC139" s="145"/>
      <c r="HD139" s="145"/>
    </row>
    <row r="140" spans="1:212" x14ac:dyDescent="0.2">
      <c r="A140" s="190"/>
      <c r="C140" s="191"/>
      <c r="D140" s="191"/>
      <c r="E140" s="191"/>
      <c r="F140" s="191"/>
      <c r="G140" s="191"/>
      <c r="H140" s="191"/>
      <c r="I140" s="191"/>
      <c r="J140" s="191"/>
      <c r="K140" s="191"/>
      <c r="L140" s="191"/>
      <c r="M140" s="191"/>
      <c r="N140" s="191"/>
      <c r="O140" s="191"/>
      <c r="P140" s="191"/>
      <c r="Q140" s="191"/>
      <c r="R140" s="191"/>
      <c r="S140" s="191"/>
      <c r="T140" s="191"/>
      <c r="U140" s="191"/>
      <c r="V140" s="191"/>
      <c r="W140" s="191"/>
      <c r="X140" s="191"/>
      <c r="Y140" s="191"/>
      <c r="Z140" s="191"/>
      <c r="AA140" s="191"/>
      <c r="AB140" s="191"/>
      <c r="AC140" s="191"/>
      <c r="AD140" s="191"/>
      <c r="AE140" s="191"/>
      <c r="AF140" s="191"/>
      <c r="AG140" s="191"/>
      <c r="AH140" s="191"/>
      <c r="AI140" s="191"/>
      <c r="AJ140" s="191"/>
      <c r="AK140" s="191"/>
      <c r="AL140" s="191"/>
      <c r="AM140" s="191"/>
      <c r="AN140" s="191"/>
      <c r="AO140" s="191"/>
      <c r="AP140" s="191"/>
      <c r="AQ140" s="191"/>
      <c r="AR140" s="191"/>
      <c r="AS140" s="191"/>
      <c r="AT140" s="191"/>
      <c r="AU140" s="191"/>
      <c r="AV140" s="191"/>
      <c r="AW140" s="191"/>
      <c r="AX140" s="191"/>
      <c r="AY140" s="191"/>
      <c r="AZ140" s="191"/>
      <c r="BA140" s="191"/>
      <c r="BB140" s="191"/>
      <c r="BC140" s="191"/>
      <c r="BD140" s="191"/>
      <c r="BE140" s="191"/>
      <c r="BF140" s="191"/>
      <c r="BG140" s="191"/>
      <c r="BH140" s="191"/>
      <c r="BI140" s="191"/>
      <c r="BJ140" s="191"/>
      <c r="BK140" s="191"/>
      <c r="BL140" s="191"/>
      <c r="BM140" s="191"/>
      <c r="BN140" s="191"/>
      <c r="BO140" s="191"/>
      <c r="BP140" s="191"/>
      <c r="BQ140" s="191"/>
      <c r="BR140" s="191"/>
      <c r="BS140" s="191"/>
      <c r="BT140" s="191"/>
      <c r="BU140" s="191"/>
      <c r="BV140" s="191"/>
      <c r="BW140" s="191"/>
      <c r="BX140" s="191"/>
      <c r="BY140" s="191"/>
      <c r="BZ140" s="191"/>
      <c r="CA140" s="191"/>
      <c r="CB140" s="191"/>
      <c r="CC140" s="191"/>
      <c r="CD140" s="191"/>
      <c r="CE140" s="191"/>
      <c r="CF140" s="191"/>
      <c r="CG140" s="191"/>
      <c r="CH140" s="191"/>
      <c r="CI140" s="191"/>
      <c r="CJ140" s="191"/>
      <c r="CK140" s="191"/>
      <c r="CL140" s="191"/>
      <c r="CM140" s="191"/>
      <c r="CN140" s="191"/>
      <c r="CO140" s="191"/>
      <c r="CP140" s="191"/>
      <c r="CQ140" s="191"/>
      <c r="CR140" s="191"/>
      <c r="CS140" s="191"/>
      <c r="CT140" s="191"/>
      <c r="CU140" s="191"/>
      <c r="CV140" s="191"/>
      <c r="CW140" s="191"/>
      <c r="CX140" s="191"/>
      <c r="CY140" s="191"/>
      <c r="CZ140" s="191"/>
      <c r="DA140" s="191"/>
      <c r="DB140" s="191"/>
      <c r="DC140" s="191"/>
      <c r="DD140" s="191"/>
      <c r="DE140" s="191"/>
      <c r="DF140" s="191"/>
      <c r="DG140" s="191"/>
      <c r="DH140" s="191"/>
      <c r="DI140" s="191"/>
      <c r="DJ140" s="191"/>
      <c r="DK140" s="191"/>
      <c r="DL140" s="191"/>
      <c r="DM140" s="191"/>
      <c r="DN140" s="191"/>
      <c r="DO140" s="191"/>
      <c r="DP140" s="191"/>
      <c r="DQ140" s="191"/>
      <c r="DR140" s="191"/>
      <c r="DS140" s="191"/>
      <c r="DT140" s="191"/>
      <c r="DU140" s="191"/>
      <c r="DV140" s="191"/>
      <c r="DW140" s="191"/>
      <c r="DX140" s="191"/>
      <c r="DY140" s="191"/>
      <c r="DZ140" s="191"/>
      <c r="EA140" s="191"/>
      <c r="EB140" s="191"/>
      <c r="EC140" s="191"/>
      <c r="ED140" s="191"/>
      <c r="EE140" s="191"/>
      <c r="EF140" s="191"/>
      <c r="EG140" s="191"/>
      <c r="EH140" s="191"/>
      <c r="EI140" s="191"/>
      <c r="EJ140" s="191"/>
      <c r="EK140" s="191"/>
      <c r="EL140" s="191"/>
      <c r="EM140" s="191"/>
      <c r="EN140" s="191"/>
      <c r="EO140" s="191"/>
      <c r="EP140" s="191"/>
      <c r="EQ140" s="191"/>
      <c r="ER140" s="191"/>
      <c r="ES140" s="191"/>
      <c r="ET140" s="191"/>
      <c r="EU140" s="191"/>
      <c r="EV140" s="191"/>
      <c r="EW140" s="191"/>
      <c r="EX140" s="191"/>
      <c r="EY140" s="191"/>
      <c r="EZ140" s="191"/>
      <c r="FA140" s="191"/>
      <c r="FB140" s="191"/>
      <c r="FC140" s="191"/>
      <c r="FD140" s="191"/>
      <c r="FE140" s="191"/>
      <c r="FF140" s="191"/>
      <c r="FG140" s="191"/>
      <c r="FH140" s="191"/>
      <c r="FI140" s="191"/>
      <c r="FJ140" s="191"/>
      <c r="FK140" s="191"/>
      <c r="FL140" s="191"/>
      <c r="FM140" s="191"/>
      <c r="FN140" s="191"/>
      <c r="FO140" s="191"/>
      <c r="FP140" s="191"/>
      <c r="FQ140" s="191"/>
      <c r="FR140" s="191"/>
      <c r="FS140" s="191"/>
      <c r="FT140" s="122" t="str">
        <f t="shared" si="1944"/>
        <v>0</v>
      </c>
      <c r="FU140" s="122" t="str">
        <f t="shared" si="1940"/>
        <v>0</v>
      </c>
      <c r="FV140" s="122" t="str">
        <f t="shared" si="1941"/>
        <v>0</v>
      </c>
      <c r="FW140" s="122" t="str">
        <f t="shared" si="1942"/>
        <v>0</v>
      </c>
      <c r="FX140" s="122">
        <f t="shared" si="1945"/>
        <v>0</v>
      </c>
      <c r="FY140" s="122">
        <f t="shared" si="1946"/>
        <v>0</v>
      </c>
      <c r="FZ140" s="122">
        <f t="shared" si="1947"/>
        <v>0</v>
      </c>
      <c r="GA140" s="122">
        <f t="shared" si="1948"/>
        <v>0</v>
      </c>
      <c r="GB140" s="122">
        <f t="shared" si="1949"/>
        <v>0</v>
      </c>
      <c r="GC140" s="122">
        <f t="shared" si="1950"/>
        <v>0</v>
      </c>
      <c r="GD140" s="122">
        <f t="shared" si="1951"/>
        <v>0</v>
      </c>
      <c r="GE140" s="122">
        <f t="shared" si="1952"/>
        <v>0</v>
      </c>
      <c r="GF140" s="122">
        <f t="shared" si="1953"/>
        <v>0</v>
      </c>
      <c r="GG140" s="122">
        <f t="shared" si="1954"/>
        <v>0</v>
      </c>
      <c r="GH140" s="122"/>
      <c r="GI140" s="124" t="str">
        <f t="shared" si="1943"/>
        <v>0</v>
      </c>
      <c r="GJ140" s="139"/>
      <c r="GK140" s="139"/>
      <c r="GL140" s="139"/>
      <c r="GM140" s="140"/>
      <c r="GN140" s="140"/>
      <c r="GO140" s="140"/>
      <c r="GP140" s="140"/>
      <c r="GQ140" s="140"/>
      <c r="GR140" s="140"/>
      <c r="GS140" s="140"/>
      <c r="GT140" s="140"/>
      <c r="GU140" s="140"/>
      <c r="GV140" s="140"/>
      <c r="GW140" s="140"/>
      <c r="GX140" s="145"/>
      <c r="GY140" s="145"/>
      <c r="GZ140" s="145"/>
      <c r="HA140" s="145"/>
      <c r="HB140" s="145"/>
      <c r="HC140" s="145"/>
      <c r="HD140" s="145"/>
    </row>
    <row r="141" spans="1:212" x14ac:dyDescent="0.2">
      <c r="A141" s="190"/>
      <c r="C141" s="191"/>
      <c r="D141" s="191"/>
      <c r="E141" s="191"/>
      <c r="F141" s="191"/>
      <c r="G141" s="191"/>
      <c r="H141" s="191"/>
      <c r="I141" s="191"/>
      <c r="J141" s="191"/>
      <c r="K141" s="191"/>
      <c r="L141" s="191"/>
      <c r="M141" s="191"/>
      <c r="N141" s="191"/>
      <c r="O141" s="191"/>
      <c r="P141" s="191"/>
      <c r="Q141" s="191"/>
      <c r="R141" s="191"/>
      <c r="S141" s="191"/>
      <c r="T141" s="191"/>
      <c r="U141" s="191"/>
      <c r="V141" s="191"/>
      <c r="W141" s="191"/>
      <c r="X141" s="191"/>
      <c r="Y141" s="191"/>
      <c r="Z141" s="191"/>
      <c r="AA141" s="191"/>
      <c r="AB141" s="191"/>
      <c r="AC141" s="191"/>
      <c r="AD141" s="191"/>
      <c r="AE141" s="191"/>
      <c r="AF141" s="191"/>
      <c r="AG141" s="191"/>
      <c r="AH141" s="191"/>
      <c r="AI141" s="191"/>
      <c r="AJ141" s="191"/>
      <c r="AK141" s="191"/>
      <c r="AL141" s="191"/>
      <c r="AM141" s="191"/>
      <c r="AN141" s="191"/>
      <c r="AO141" s="191"/>
      <c r="AP141" s="191"/>
      <c r="AQ141" s="191"/>
      <c r="AR141" s="191"/>
      <c r="AS141" s="191"/>
      <c r="AT141" s="191"/>
      <c r="AU141" s="191"/>
      <c r="AV141" s="191"/>
      <c r="AW141" s="191"/>
      <c r="AX141" s="191"/>
      <c r="AY141" s="191"/>
      <c r="AZ141" s="191"/>
      <c r="BA141" s="191"/>
      <c r="BB141" s="191"/>
      <c r="BC141" s="191"/>
      <c r="BD141" s="191"/>
      <c r="BE141" s="191"/>
      <c r="BF141" s="191"/>
      <c r="BG141" s="191"/>
      <c r="BH141" s="191"/>
      <c r="BI141" s="191"/>
      <c r="BJ141" s="191"/>
      <c r="BK141" s="191"/>
      <c r="BL141" s="191"/>
      <c r="BM141" s="191"/>
      <c r="BN141" s="191"/>
      <c r="BO141" s="191"/>
      <c r="BP141" s="191"/>
      <c r="BQ141" s="191"/>
      <c r="BR141" s="191"/>
      <c r="BS141" s="191"/>
      <c r="BT141" s="191"/>
      <c r="BU141" s="191"/>
      <c r="BV141" s="191"/>
      <c r="BW141" s="191"/>
      <c r="BX141" s="191"/>
      <c r="BY141" s="191"/>
      <c r="BZ141" s="191"/>
      <c r="CA141" s="191"/>
      <c r="CB141" s="191"/>
      <c r="CC141" s="191"/>
      <c r="CD141" s="191"/>
      <c r="CE141" s="191"/>
      <c r="CF141" s="191"/>
      <c r="CG141" s="191"/>
      <c r="CH141" s="191"/>
      <c r="CI141" s="191"/>
      <c r="CJ141" s="191"/>
      <c r="CK141" s="191"/>
      <c r="CL141" s="191"/>
      <c r="CM141" s="191"/>
      <c r="CN141" s="191"/>
      <c r="CO141" s="191"/>
      <c r="CP141" s="191"/>
      <c r="CQ141" s="191"/>
      <c r="CR141" s="191"/>
      <c r="CS141" s="191"/>
      <c r="CT141" s="191"/>
      <c r="CU141" s="191"/>
      <c r="CV141" s="191"/>
      <c r="CW141" s="191"/>
      <c r="CX141" s="191"/>
      <c r="CY141" s="191"/>
      <c r="CZ141" s="191"/>
      <c r="DA141" s="191"/>
      <c r="DB141" s="191"/>
      <c r="DC141" s="191"/>
      <c r="DD141" s="191"/>
      <c r="DE141" s="191"/>
      <c r="DF141" s="191"/>
      <c r="DG141" s="191"/>
      <c r="DH141" s="191"/>
      <c r="DI141" s="191"/>
      <c r="DJ141" s="191"/>
      <c r="DK141" s="191"/>
      <c r="DL141" s="191"/>
      <c r="DM141" s="191"/>
      <c r="DN141" s="191"/>
      <c r="DO141" s="191"/>
      <c r="DP141" s="191"/>
      <c r="DQ141" s="191"/>
      <c r="DR141" s="191"/>
      <c r="DS141" s="191"/>
      <c r="DT141" s="191"/>
      <c r="DU141" s="191"/>
      <c r="DV141" s="191"/>
      <c r="DW141" s="191"/>
      <c r="DX141" s="191"/>
      <c r="DY141" s="191"/>
      <c r="DZ141" s="191"/>
      <c r="EA141" s="191"/>
      <c r="EB141" s="191"/>
      <c r="EC141" s="191"/>
      <c r="ED141" s="191"/>
      <c r="EE141" s="191"/>
      <c r="EF141" s="191"/>
      <c r="EG141" s="191"/>
      <c r="EH141" s="191"/>
      <c r="EI141" s="191"/>
      <c r="EJ141" s="191"/>
      <c r="EK141" s="191"/>
      <c r="EL141" s="191"/>
      <c r="EM141" s="191"/>
      <c r="EN141" s="191"/>
      <c r="EO141" s="191"/>
      <c r="EP141" s="191"/>
      <c r="EQ141" s="191"/>
      <c r="ER141" s="191"/>
      <c r="ES141" s="191"/>
      <c r="ET141" s="191"/>
      <c r="EU141" s="191"/>
      <c r="EV141" s="191"/>
      <c r="EW141" s="191"/>
      <c r="EX141" s="191"/>
      <c r="EY141" s="191"/>
      <c r="EZ141" s="191"/>
      <c r="FA141" s="191"/>
      <c r="FB141" s="191"/>
      <c r="FC141" s="191"/>
      <c r="FD141" s="191"/>
      <c r="FE141" s="191"/>
      <c r="FF141" s="191"/>
      <c r="FG141" s="191"/>
      <c r="FH141" s="191"/>
      <c r="FI141" s="191"/>
      <c r="FJ141" s="191"/>
      <c r="FK141" s="191"/>
      <c r="FL141" s="191"/>
      <c r="FM141" s="191"/>
      <c r="FN141" s="191"/>
      <c r="FO141" s="191"/>
      <c r="FP141" s="191"/>
      <c r="FQ141" s="191"/>
      <c r="FR141" s="191"/>
      <c r="FS141" s="191"/>
      <c r="FT141" s="122" t="str">
        <f t="shared" si="1944"/>
        <v>0</v>
      </c>
      <c r="FU141" s="122" t="str">
        <f t="shared" si="1940"/>
        <v>0</v>
      </c>
      <c r="FV141" s="122" t="str">
        <f t="shared" si="1941"/>
        <v>0</v>
      </c>
      <c r="FW141" s="122" t="str">
        <f t="shared" si="1942"/>
        <v>0</v>
      </c>
      <c r="FX141" s="122">
        <f t="shared" si="1945"/>
        <v>0</v>
      </c>
      <c r="FY141" s="122">
        <f t="shared" si="1946"/>
        <v>0</v>
      </c>
      <c r="FZ141" s="122">
        <f t="shared" si="1947"/>
        <v>0</v>
      </c>
      <c r="GA141" s="122">
        <f t="shared" si="1948"/>
        <v>0</v>
      </c>
      <c r="GB141" s="122">
        <f t="shared" si="1949"/>
        <v>0</v>
      </c>
      <c r="GC141" s="122">
        <f t="shared" si="1950"/>
        <v>0</v>
      </c>
      <c r="GD141" s="122">
        <f t="shared" si="1951"/>
        <v>0</v>
      </c>
      <c r="GE141" s="122">
        <f t="shared" si="1952"/>
        <v>0</v>
      </c>
      <c r="GF141" s="122">
        <f t="shared" si="1953"/>
        <v>0</v>
      </c>
      <c r="GG141" s="122">
        <f t="shared" si="1954"/>
        <v>0</v>
      </c>
      <c r="GH141" s="122"/>
      <c r="GI141" s="124" t="str">
        <f t="shared" si="1943"/>
        <v>0</v>
      </c>
      <c r="GJ141" s="139"/>
      <c r="GK141" s="139"/>
      <c r="GL141" s="139"/>
      <c r="GM141" s="140"/>
      <c r="GN141" s="140"/>
      <c r="GO141" s="140"/>
      <c r="GP141" s="140"/>
      <c r="GQ141" s="140"/>
      <c r="GR141" s="140"/>
      <c r="GS141" s="140"/>
      <c r="GT141" s="140"/>
      <c r="GU141" s="140"/>
      <c r="GV141" s="140"/>
      <c r="GW141" s="140"/>
      <c r="GX141" s="145"/>
      <c r="GY141" s="145"/>
      <c r="GZ141" s="145"/>
      <c r="HA141" s="145"/>
      <c r="HB141" s="145"/>
      <c r="HC141" s="145"/>
      <c r="HD141" s="145"/>
    </row>
    <row r="142" spans="1:212" x14ac:dyDescent="0.2">
      <c r="A142" s="190"/>
      <c r="C142" s="191"/>
      <c r="D142" s="191"/>
      <c r="E142" s="191"/>
      <c r="F142" s="191"/>
      <c r="G142" s="191"/>
      <c r="H142" s="191"/>
      <c r="I142" s="191"/>
      <c r="J142" s="191"/>
      <c r="K142" s="191"/>
      <c r="L142" s="191"/>
      <c r="M142" s="191"/>
      <c r="N142" s="191"/>
      <c r="O142" s="191"/>
      <c r="P142" s="191"/>
      <c r="Q142" s="191"/>
      <c r="R142" s="191"/>
      <c r="S142" s="191"/>
      <c r="T142" s="191"/>
      <c r="U142" s="191"/>
      <c r="V142" s="191"/>
      <c r="W142" s="191"/>
      <c r="X142" s="191"/>
      <c r="Y142" s="191"/>
      <c r="Z142" s="191"/>
      <c r="AA142" s="191"/>
      <c r="AB142" s="191"/>
      <c r="AC142" s="191"/>
      <c r="AD142" s="191"/>
      <c r="AE142" s="191"/>
      <c r="AF142" s="191"/>
      <c r="AG142" s="191"/>
      <c r="AH142" s="191"/>
      <c r="AI142" s="191"/>
      <c r="AJ142" s="191"/>
      <c r="AK142" s="191"/>
      <c r="AL142" s="191"/>
      <c r="AM142" s="191"/>
      <c r="AN142" s="191"/>
      <c r="AO142" s="191"/>
      <c r="AP142" s="191"/>
      <c r="AQ142" s="191"/>
      <c r="AR142" s="191"/>
      <c r="AS142" s="191"/>
      <c r="AT142" s="191"/>
      <c r="AU142" s="191"/>
      <c r="AV142" s="191"/>
      <c r="AW142" s="191"/>
      <c r="AX142" s="191"/>
      <c r="AY142" s="191"/>
      <c r="AZ142" s="191"/>
      <c r="BA142" s="191"/>
      <c r="BB142" s="191"/>
      <c r="BC142" s="191"/>
      <c r="BD142" s="191"/>
      <c r="BE142" s="191"/>
      <c r="BF142" s="191"/>
      <c r="BG142" s="191"/>
      <c r="BH142" s="191"/>
      <c r="BI142" s="191"/>
      <c r="BJ142" s="191"/>
      <c r="BK142" s="191"/>
      <c r="BL142" s="191"/>
      <c r="BM142" s="191"/>
      <c r="BN142" s="191"/>
      <c r="BO142" s="191"/>
      <c r="BP142" s="191"/>
      <c r="BQ142" s="191"/>
      <c r="BR142" s="191"/>
      <c r="BS142" s="191"/>
      <c r="BT142" s="191"/>
      <c r="BU142" s="191"/>
      <c r="BV142" s="191"/>
      <c r="BW142" s="191"/>
      <c r="BX142" s="191"/>
      <c r="BY142" s="191"/>
      <c r="BZ142" s="191"/>
      <c r="CA142" s="191"/>
      <c r="CB142" s="191"/>
      <c r="CC142" s="191"/>
      <c r="CD142" s="191"/>
      <c r="CE142" s="191"/>
      <c r="CF142" s="191"/>
      <c r="CG142" s="191"/>
      <c r="CH142" s="191"/>
      <c r="CI142" s="191"/>
      <c r="CJ142" s="191"/>
      <c r="CK142" s="191"/>
      <c r="CL142" s="191"/>
      <c r="CM142" s="191"/>
      <c r="CN142" s="191"/>
      <c r="CO142" s="191"/>
      <c r="CP142" s="191"/>
      <c r="CQ142" s="191"/>
      <c r="CR142" s="191"/>
      <c r="CS142" s="191"/>
      <c r="CT142" s="191"/>
      <c r="CU142" s="191"/>
      <c r="CV142" s="191"/>
      <c r="CW142" s="191"/>
      <c r="CX142" s="191"/>
      <c r="CY142" s="191"/>
      <c r="CZ142" s="191"/>
      <c r="DA142" s="191"/>
      <c r="DB142" s="191"/>
      <c r="DC142" s="191"/>
      <c r="DD142" s="191"/>
      <c r="DE142" s="191"/>
      <c r="DF142" s="191"/>
      <c r="DG142" s="191"/>
      <c r="DH142" s="191"/>
      <c r="DI142" s="191"/>
      <c r="DJ142" s="191"/>
      <c r="DK142" s="191"/>
      <c r="DL142" s="191"/>
      <c r="DM142" s="191"/>
      <c r="DN142" s="191"/>
      <c r="DO142" s="191"/>
      <c r="DP142" s="191"/>
      <c r="DQ142" s="191"/>
      <c r="DR142" s="191"/>
      <c r="DS142" s="191"/>
      <c r="DT142" s="191"/>
      <c r="DU142" s="191"/>
      <c r="DV142" s="191"/>
      <c r="DW142" s="191"/>
      <c r="DX142" s="191"/>
      <c r="DY142" s="191"/>
      <c r="DZ142" s="191"/>
      <c r="EA142" s="191"/>
      <c r="EB142" s="191"/>
      <c r="EC142" s="191"/>
      <c r="ED142" s="191"/>
      <c r="EE142" s="191"/>
      <c r="EF142" s="191"/>
      <c r="EG142" s="191"/>
      <c r="EH142" s="191"/>
      <c r="EI142" s="191"/>
      <c r="EJ142" s="191"/>
      <c r="EK142" s="191"/>
      <c r="EL142" s="191"/>
      <c r="EM142" s="191"/>
      <c r="EN142" s="191"/>
      <c r="EO142" s="191"/>
      <c r="EP142" s="191"/>
      <c r="EQ142" s="191"/>
      <c r="ER142" s="191"/>
      <c r="ES142" s="191"/>
      <c r="ET142" s="191"/>
      <c r="EU142" s="191"/>
      <c r="EV142" s="191"/>
      <c r="EW142" s="191"/>
      <c r="EX142" s="191"/>
      <c r="EY142" s="191"/>
      <c r="EZ142" s="191"/>
      <c r="FA142" s="191"/>
      <c r="FB142" s="191"/>
      <c r="FC142" s="191"/>
      <c r="FD142" s="191"/>
      <c r="FE142" s="191"/>
      <c r="FF142" s="191"/>
      <c r="FG142" s="191"/>
      <c r="FH142" s="191"/>
      <c r="FI142" s="191"/>
      <c r="FJ142" s="191"/>
      <c r="FK142" s="191"/>
      <c r="FL142" s="191"/>
      <c r="FM142" s="191"/>
      <c r="FN142" s="191"/>
      <c r="FO142" s="191"/>
      <c r="FP142" s="191"/>
      <c r="FQ142" s="191"/>
      <c r="FR142" s="191"/>
      <c r="FS142" s="191"/>
      <c r="FT142" s="122" t="str">
        <f t="shared" si="1944"/>
        <v>0</v>
      </c>
      <c r="FU142" s="122" t="str">
        <f t="shared" si="1940"/>
        <v>0</v>
      </c>
      <c r="FV142" s="122" t="str">
        <f t="shared" si="1941"/>
        <v>0</v>
      </c>
      <c r="FW142" s="122" t="str">
        <f t="shared" si="1942"/>
        <v>0</v>
      </c>
      <c r="FX142" s="122">
        <f t="shared" si="1945"/>
        <v>0</v>
      </c>
      <c r="FY142" s="122">
        <f t="shared" si="1946"/>
        <v>0</v>
      </c>
      <c r="FZ142" s="122">
        <f t="shared" si="1947"/>
        <v>0</v>
      </c>
      <c r="GA142" s="122">
        <f t="shared" si="1948"/>
        <v>0</v>
      </c>
      <c r="GB142" s="122">
        <f t="shared" si="1949"/>
        <v>0</v>
      </c>
      <c r="GC142" s="122">
        <f t="shared" si="1950"/>
        <v>0</v>
      </c>
      <c r="GD142" s="122">
        <f t="shared" si="1951"/>
        <v>0</v>
      </c>
      <c r="GE142" s="122">
        <f t="shared" si="1952"/>
        <v>0</v>
      </c>
      <c r="GF142" s="122">
        <f t="shared" si="1953"/>
        <v>0</v>
      </c>
      <c r="GG142" s="122">
        <f t="shared" si="1954"/>
        <v>0</v>
      </c>
      <c r="GH142" s="122"/>
      <c r="GI142" s="124" t="str">
        <f t="shared" si="1943"/>
        <v>0</v>
      </c>
      <c r="GJ142" s="139"/>
      <c r="GK142" s="139"/>
      <c r="GL142" s="139"/>
      <c r="GM142" s="140"/>
      <c r="GN142" s="140"/>
      <c r="GO142" s="140"/>
      <c r="GP142" s="140"/>
      <c r="GQ142" s="140"/>
      <c r="GR142" s="140"/>
      <c r="GS142" s="140"/>
      <c r="GT142" s="140"/>
      <c r="GU142" s="140"/>
      <c r="GV142" s="140"/>
      <c r="GW142" s="140"/>
      <c r="GX142" s="145"/>
      <c r="GY142" s="145"/>
      <c r="GZ142" s="145"/>
      <c r="HA142" s="145"/>
      <c r="HB142" s="145"/>
      <c r="HC142" s="145"/>
      <c r="HD142" s="145"/>
    </row>
    <row r="143" spans="1:212" x14ac:dyDescent="0.2">
      <c r="A143" s="190"/>
      <c r="C143" s="191"/>
      <c r="D143" s="191"/>
      <c r="E143" s="191"/>
      <c r="F143" s="191"/>
      <c r="G143" s="191"/>
      <c r="H143" s="191"/>
      <c r="I143" s="191"/>
      <c r="J143" s="191"/>
      <c r="K143" s="191"/>
      <c r="L143" s="191"/>
      <c r="M143" s="191"/>
      <c r="N143" s="191"/>
      <c r="O143" s="191"/>
      <c r="P143" s="191"/>
      <c r="Q143" s="191"/>
      <c r="R143" s="191"/>
      <c r="S143" s="191"/>
      <c r="T143" s="191"/>
      <c r="U143" s="191"/>
      <c r="V143" s="191"/>
      <c r="W143" s="191"/>
      <c r="X143" s="191"/>
      <c r="Y143" s="191"/>
      <c r="Z143" s="191"/>
      <c r="AA143" s="191"/>
      <c r="AB143" s="191"/>
      <c r="AC143" s="191"/>
      <c r="AD143" s="191"/>
      <c r="AE143" s="191"/>
      <c r="AF143" s="191"/>
      <c r="AG143" s="191"/>
      <c r="AH143" s="191"/>
      <c r="AI143" s="191"/>
      <c r="AJ143" s="191"/>
      <c r="AK143" s="191"/>
      <c r="AL143" s="191"/>
      <c r="AM143" s="191"/>
      <c r="AN143" s="191"/>
      <c r="AO143" s="191"/>
      <c r="AP143" s="191"/>
      <c r="AQ143" s="191"/>
      <c r="AR143" s="191"/>
      <c r="AS143" s="191"/>
      <c r="AT143" s="191"/>
      <c r="AU143" s="191"/>
      <c r="AV143" s="191"/>
      <c r="AW143" s="191"/>
      <c r="AX143" s="191"/>
      <c r="AY143" s="191"/>
      <c r="AZ143" s="191"/>
      <c r="BA143" s="191"/>
      <c r="BB143" s="191"/>
      <c r="BC143" s="191"/>
      <c r="BD143" s="191"/>
      <c r="BE143" s="191"/>
      <c r="BF143" s="191"/>
      <c r="BG143" s="191"/>
      <c r="BH143" s="191"/>
      <c r="BI143" s="191"/>
      <c r="BJ143" s="191"/>
      <c r="BK143" s="191"/>
      <c r="BL143" s="191"/>
      <c r="BM143" s="191"/>
      <c r="BN143" s="191"/>
      <c r="BO143" s="191"/>
      <c r="BP143" s="191"/>
      <c r="BQ143" s="191"/>
      <c r="BR143" s="191"/>
      <c r="BS143" s="191"/>
      <c r="BT143" s="191"/>
      <c r="BU143" s="191"/>
      <c r="BV143" s="191"/>
      <c r="BW143" s="191"/>
      <c r="BX143" s="191"/>
      <c r="BY143" s="191"/>
      <c r="BZ143" s="191"/>
      <c r="CA143" s="191"/>
      <c r="CB143" s="191"/>
      <c r="CC143" s="191"/>
      <c r="CD143" s="191"/>
      <c r="CE143" s="191"/>
      <c r="CF143" s="191"/>
      <c r="CG143" s="191"/>
      <c r="CH143" s="191"/>
      <c r="CI143" s="191"/>
      <c r="CJ143" s="191"/>
      <c r="CK143" s="191"/>
      <c r="CL143" s="191"/>
      <c r="CM143" s="191"/>
      <c r="CN143" s="191"/>
      <c r="CO143" s="191"/>
      <c r="CP143" s="191"/>
      <c r="CQ143" s="191"/>
      <c r="CR143" s="191"/>
      <c r="CS143" s="191"/>
      <c r="CT143" s="191"/>
      <c r="CU143" s="191"/>
      <c r="CV143" s="191"/>
      <c r="CW143" s="191"/>
      <c r="CX143" s="191"/>
      <c r="CY143" s="191"/>
      <c r="CZ143" s="191"/>
      <c r="DA143" s="191"/>
      <c r="DB143" s="191"/>
      <c r="DC143" s="191"/>
      <c r="DD143" s="191"/>
      <c r="DE143" s="191"/>
      <c r="DF143" s="191"/>
      <c r="DG143" s="191"/>
      <c r="DH143" s="191"/>
      <c r="DI143" s="191"/>
      <c r="DJ143" s="191"/>
      <c r="DK143" s="191"/>
      <c r="DL143" s="191"/>
      <c r="DM143" s="191"/>
      <c r="DN143" s="191"/>
      <c r="DO143" s="191"/>
      <c r="DP143" s="191"/>
      <c r="DQ143" s="191"/>
      <c r="DR143" s="191"/>
      <c r="DS143" s="191"/>
      <c r="DT143" s="191"/>
      <c r="DU143" s="191"/>
      <c r="DV143" s="191"/>
      <c r="DW143" s="191"/>
      <c r="DX143" s="191"/>
      <c r="DY143" s="191"/>
      <c r="DZ143" s="191"/>
      <c r="EA143" s="191"/>
      <c r="EB143" s="191"/>
      <c r="EC143" s="191"/>
      <c r="ED143" s="191"/>
      <c r="EE143" s="191"/>
      <c r="EF143" s="191"/>
      <c r="EG143" s="191"/>
      <c r="EH143" s="191"/>
      <c r="EI143" s="191"/>
      <c r="EJ143" s="191"/>
      <c r="EK143" s="191"/>
      <c r="EL143" s="191"/>
      <c r="EM143" s="191"/>
      <c r="EN143" s="191"/>
      <c r="EO143" s="191"/>
      <c r="EP143" s="191"/>
      <c r="EQ143" s="191"/>
      <c r="ER143" s="191"/>
      <c r="ES143" s="191"/>
      <c r="ET143" s="191"/>
      <c r="EU143" s="191"/>
      <c r="EV143" s="191"/>
      <c r="EW143" s="191"/>
      <c r="EX143" s="191"/>
      <c r="EY143" s="191"/>
      <c r="EZ143" s="191"/>
      <c r="FA143" s="191"/>
      <c r="FB143" s="191"/>
      <c r="FC143" s="191"/>
      <c r="FD143" s="191"/>
      <c r="FE143" s="191"/>
      <c r="FF143" s="191"/>
      <c r="FG143" s="191"/>
      <c r="FH143" s="191"/>
      <c r="FI143" s="191"/>
      <c r="FJ143" s="191"/>
      <c r="FK143" s="191"/>
      <c r="FL143" s="191"/>
      <c r="FM143" s="191"/>
      <c r="FN143" s="191"/>
      <c r="FO143" s="191"/>
      <c r="FP143" s="191"/>
      <c r="FQ143" s="191"/>
      <c r="FR143" s="191"/>
      <c r="FS143" s="191"/>
      <c r="FT143" s="122" t="str">
        <f t="shared" si="1944"/>
        <v>0</v>
      </c>
      <c r="FU143" s="122" t="str">
        <f t="shared" si="1940"/>
        <v>0</v>
      </c>
      <c r="FV143" s="122" t="str">
        <f t="shared" si="1941"/>
        <v>0</v>
      </c>
      <c r="FW143" s="122" t="str">
        <f t="shared" si="1942"/>
        <v>0</v>
      </c>
      <c r="FX143" s="122">
        <f t="shared" si="1945"/>
        <v>0</v>
      </c>
      <c r="FY143" s="122">
        <f t="shared" si="1946"/>
        <v>0</v>
      </c>
      <c r="FZ143" s="122">
        <f t="shared" si="1947"/>
        <v>0</v>
      </c>
      <c r="GA143" s="122">
        <f t="shared" si="1948"/>
        <v>0</v>
      </c>
      <c r="GB143" s="122">
        <f t="shared" si="1949"/>
        <v>0</v>
      </c>
      <c r="GC143" s="122">
        <f t="shared" si="1950"/>
        <v>0</v>
      </c>
      <c r="GD143" s="122">
        <f t="shared" si="1951"/>
        <v>0</v>
      </c>
      <c r="GE143" s="122">
        <f t="shared" si="1952"/>
        <v>0</v>
      </c>
      <c r="GF143" s="122">
        <f t="shared" si="1953"/>
        <v>0</v>
      </c>
      <c r="GG143" s="122">
        <f t="shared" si="1954"/>
        <v>0</v>
      </c>
      <c r="GH143" s="122"/>
      <c r="GI143" s="124" t="str">
        <f t="shared" si="1943"/>
        <v>0</v>
      </c>
      <c r="GJ143" s="139"/>
      <c r="GK143" s="139"/>
      <c r="GL143" s="139"/>
      <c r="GM143" s="140"/>
      <c r="GN143" s="140"/>
      <c r="GO143" s="140"/>
      <c r="GP143" s="140"/>
      <c r="GQ143" s="140"/>
      <c r="GR143" s="140"/>
      <c r="GS143" s="140"/>
      <c r="GT143" s="140"/>
      <c r="GU143" s="140"/>
      <c r="GV143" s="140"/>
      <c r="GW143" s="140"/>
      <c r="GX143" s="145"/>
      <c r="GY143" s="145"/>
      <c r="GZ143" s="145"/>
      <c r="HA143" s="145"/>
      <c r="HB143" s="145"/>
      <c r="HC143" s="145"/>
      <c r="HD143" s="145"/>
    </row>
    <row r="144" spans="1:212" x14ac:dyDescent="0.2">
      <c r="A144" s="190"/>
      <c r="C144" s="191"/>
      <c r="D144" s="191"/>
      <c r="E144" s="191"/>
      <c r="F144" s="191"/>
      <c r="G144" s="191"/>
      <c r="H144" s="191"/>
      <c r="I144" s="191"/>
      <c r="J144" s="191"/>
      <c r="K144" s="191"/>
      <c r="L144" s="191"/>
      <c r="M144" s="191"/>
      <c r="N144" s="191"/>
      <c r="O144" s="191"/>
      <c r="P144" s="191"/>
      <c r="Q144" s="191"/>
      <c r="R144" s="191"/>
      <c r="S144" s="191"/>
      <c r="T144" s="191"/>
      <c r="U144" s="191"/>
      <c r="V144" s="191"/>
      <c r="W144" s="191"/>
      <c r="X144" s="191"/>
      <c r="Y144" s="191"/>
      <c r="Z144" s="191"/>
      <c r="AA144" s="191"/>
      <c r="AB144" s="191"/>
      <c r="AC144" s="191"/>
      <c r="AD144" s="191"/>
      <c r="AE144" s="191"/>
      <c r="AF144" s="191"/>
      <c r="AG144" s="191"/>
      <c r="AH144" s="191"/>
      <c r="AI144" s="191"/>
      <c r="AJ144" s="191"/>
      <c r="AK144" s="191"/>
      <c r="AL144" s="191"/>
      <c r="AM144" s="191"/>
      <c r="AN144" s="191"/>
      <c r="AO144" s="191"/>
      <c r="AP144" s="191"/>
      <c r="AQ144" s="191"/>
      <c r="AR144" s="191"/>
      <c r="AS144" s="191"/>
      <c r="AT144" s="191"/>
      <c r="AU144" s="191"/>
      <c r="AV144" s="191"/>
      <c r="AW144" s="191"/>
      <c r="AX144" s="191"/>
      <c r="AY144" s="191"/>
      <c r="AZ144" s="191"/>
      <c r="BA144" s="191"/>
      <c r="BB144" s="191"/>
      <c r="BC144" s="191"/>
      <c r="BD144" s="191"/>
      <c r="BE144" s="191"/>
      <c r="BF144" s="191"/>
      <c r="BG144" s="191"/>
      <c r="BH144" s="191"/>
      <c r="BI144" s="191"/>
      <c r="BJ144" s="191"/>
      <c r="BK144" s="191"/>
      <c r="BL144" s="191"/>
      <c r="BM144" s="191"/>
      <c r="BN144" s="191"/>
      <c r="BO144" s="191"/>
      <c r="BP144" s="191"/>
      <c r="BQ144" s="191"/>
      <c r="BR144" s="191"/>
      <c r="BS144" s="191"/>
      <c r="BT144" s="191"/>
      <c r="BU144" s="191"/>
      <c r="BV144" s="191"/>
      <c r="BW144" s="191"/>
      <c r="BX144" s="191"/>
      <c r="BY144" s="191"/>
      <c r="BZ144" s="191"/>
      <c r="CA144" s="191"/>
      <c r="CB144" s="191"/>
      <c r="CC144" s="191"/>
      <c r="CD144" s="191"/>
      <c r="CE144" s="191"/>
      <c r="CF144" s="191"/>
      <c r="CG144" s="191"/>
      <c r="CH144" s="191"/>
      <c r="CI144" s="191"/>
      <c r="CJ144" s="191"/>
      <c r="CK144" s="191"/>
      <c r="CL144" s="191"/>
      <c r="CM144" s="191"/>
      <c r="CN144" s="191"/>
      <c r="CO144" s="191"/>
      <c r="CP144" s="191"/>
      <c r="CQ144" s="191"/>
      <c r="CR144" s="191"/>
      <c r="CS144" s="191"/>
      <c r="CT144" s="191"/>
      <c r="CU144" s="191"/>
      <c r="CV144" s="191"/>
      <c r="CW144" s="191"/>
      <c r="CX144" s="191"/>
      <c r="CY144" s="191"/>
      <c r="CZ144" s="191"/>
      <c r="DA144" s="191"/>
      <c r="DB144" s="191"/>
      <c r="DC144" s="191"/>
      <c r="DD144" s="191"/>
      <c r="DE144" s="191"/>
      <c r="DF144" s="191"/>
      <c r="DG144" s="191"/>
      <c r="DH144" s="191"/>
      <c r="DI144" s="191"/>
      <c r="DJ144" s="191"/>
      <c r="DK144" s="191"/>
      <c r="DL144" s="191"/>
      <c r="DM144" s="191"/>
      <c r="DN144" s="191"/>
      <c r="DO144" s="191"/>
      <c r="DP144" s="191"/>
      <c r="DQ144" s="191"/>
      <c r="DR144" s="191"/>
      <c r="DS144" s="191"/>
      <c r="DT144" s="191"/>
      <c r="DU144" s="191"/>
      <c r="DV144" s="191"/>
      <c r="DW144" s="191"/>
      <c r="DX144" s="191"/>
      <c r="DY144" s="191"/>
      <c r="DZ144" s="191"/>
      <c r="EA144" s="191"/>
      <c r="EB144" s="191"/>
      <c r="EC144" s="191"/>
      <c r="ED144" s="191"/>
      <c r="EE144" s="191"/>
      <c r="EF144" s="191"/>
      <c r="EG144" s="191"/>
      <c r="EH144" s="191"/>
      <c r="EI144" s="191"/>
      <c r="EJ144" s="191"/>
      <c r="EK144" s="191"/>
      <c r="EL144" s="191"/>
      <c r="EM144" s="191"/>
      <c r="EN144" s="191"/>
      <c r="EO144" s="191"/>
      <c r="EP144" s="191"/>
      <c r="EQ144" s="191"/>
      <c r="ER144" s="191"/>
      <c r="ES144" s="191"/>
      <c r="ET144" s="191"/>
      <c r="EU144" s="191"/>
      <c r="EV144" s="191"/>
      <c r="EW144" s="191"/>
      <c r="EX144" s="191"/>
      <c r="EY144" s="191"/>
      <c r="EZ144" s="191"/>
      <c r="FA144" s="191"/>
      <c r="FB144" s="191"/>
      <c r="FC144" s="191"/>
      <c r="FD144" s="191"/>
      <c r="FE144" s="191"/>
      <c r="FF144" s="191"/>
      <c r="FG144" s="191"/>
      <c r="FH144" s="191"/>
      <c r="FI144" s="191"/>
      <c r="FJ144" s="191"/>
      <c r="FK144" s="191"/>
      <c r="FL144" s="191"/>
      <c r="FM144" s="191"/>
      <c r="FN144" s="191"/>
      <c r="FO144" s="191"/>
      <c r="FP144" s="191"/>
      <c r="FQ144" s="191"/>
      <c r="FR144" s="191"/>
      <c r="FS144" s="191"/>
      <c r="FT144" s="122" t="str">
        <f t="shared" si="1944"/>
        <v>0</v>
      </c>
      <c r="FU144" s="122" t="str">
        <f t="shared" si="1940"/>
        <v>0</v>
      </c>
      <c r="FV144" s="122" t="str">
        <f t="shared" si="1941"/>
        <v>0</v>
      </c>
      <c r="FW144" s="122" t="str">
        <f t="shared" si="1942"/>
        <v>0</v>
      </c>
      <c r="FX144" s="122">
        <f t="shared" si="1945"/>
        <v>0</v>
      </c>
      <c r="FY144" s="122">
        <f t="shared" si="1946"/>
        <v>0</v>
      </c>
      <c r="FZ144" s="122">
        <f t="shared" si="1947"/>
        <v>0</v>
      </c>
      <c r="GA144" s="122">
        <f t="shared" si="1948"/>
        <v>0</v>
      </c>
      <c r="GB144" s="122">
        <f t="shared" si="1949"/>
        <v>0</v>
      </c>
      <c r="GC144" s="122">
        <f t="shared" si="1950"/>
        <v>0</v>
      </c>
      <c r="GD144" s="122">
        <f t="shared" si="1951"/>
        <v>0</v>
      </c>
      <c r="GE144" s="122">
        <f t="shared" si="1952"/>
        <v>0</v>
      </c>
      <c r="GF144" s="122">
        <f t="shared" si="1953"/>
        <v>0</v>
      </c>
      <c r="GG144" s="122">
        <f t="shared" si="1954"/>
        <v>0</v>
      </c>
      <c r="GH144" s="122"/>
      <c r="GI144" s="124" t="str">
        <f t="shared" si="1943"/>
        <v>0</v>
      </c>
      <c r="GJ144" s="139"/>
      <c r="GK144" s="139"/>
      <c r="GL144" s="139"/>
      <c r="GM144" s="140"/>
      <c r="GN144" s="140"/>
      <c r="GO144" s="140"/>
      <c r="GP144" s="140"/>
      <c r="GQ144" s="140"/>
      <c r="GR144" s="140"/>
      <c r="GS144" s="140"/>
      <c r="GT144" s="140"/>
      <c r="GU144" s="140"/>
      <c r="GV144" s="140"/>
      <c r="GW144" s="140"/>
      <c r="GX144" s="145"/>
      <c r="GY144" s="145"/>
      <c r="GZ144" s="145"/>
      <c r="HA144" s="145"/>
      <c r="HB144" s="145"/>
      <c r="HC144" s="145"/>
      <c r="HD144" s="145"/>
    </row>
    <row r="145" spans="1:212" x14ac:dyDescent="0.2">
      <c r="A145" s="190"/>
      <c r="C145" s="191"/>
      <c r="D145" s="191"/>
      <c r="E145" s="191"/>
      <c r="F145" s="191"/>
      <c r="G145" s="191"/>
      <c r="H145" s="191"/>
      <c r="I145" s="191"/>
      <c r="J145" s="191"/>
      <c r="K145" s="191"/>
      <c r="L145" s="191"/>
      <c r="M145" s="191"/>
      <c r="N145" s="191"/>
      <c r="O145" s="191"/>
      <c r="P145" s="191"/>
      <c r="Q145" s="191"/>
      <c r="R145" s="191"/>
      <c r="S145" s="191"/>
      <c r="T145" s="191"/>
      <c r="U145" s="191"/>
      <c r="V145" s="191"/>
      <c r="W145" s="191"/>
      <c r="X145" s="191"/>
      <c r="Y145" s="191"/>
      <c r="Z145" s="191"/>
      <c r="AA145" s="191"/>
      <c r="AB145" s="191"/>
      <c r="AC145" s="191"/>
      <c r="AD145" s="191"/>
      <c r="AE145" s="191"/>
      <c r="AF145" s="191"/>
      <c r="AG145" s="191"/>
      <c r="AH145" s="191"/>
      <c r="AI145" s="191"/>
      <c r="AJ145" s="191"/>
      <c r="AK145" s="191"/>
      <c r="AL145" s="191"/>
      <c r="AM145" s="191"/>
      <c r="AN145" s="191"/>
      <c r="AO145" s="191"/>
      <c r="AP145" s="191"/>
      <c r="AQ145" s="191"/>
      <c r="AR145" s="191"/>
      <c r="AS145" s="191"/>
      <c r="AT145" s="191"/>
      <c r="AU145" s="191"/>
      <c r="AV145" s="191"/>
      <c r="AW145" s="191"/>
      <c r="AX145" s="191"/>
      <c r="AY145" s="191"/>
      <c r="AZ145" s="191"/>
      <c r="BA145" s="191"/>
      <c r="BB145" s="191"/>
      <c r="BC145" s="191"/>
      <c r="BD145" s="191"/>
      <c r="BE145" s="191"/>
      <c r="BF145" s="191"/>
      <c r="BG145" s="191"/>
      <c r="BH145" s="191"/>
      <c r="BI145" s="191"/>
      <c r="BJ145" s="191"/>
      <c r="BK145" s="191"/>
      <c r="BL145" s="191"/>
      <c r="BM145" s="191"/>
      <c r="BN145" s="191"/>
      <c r="BO145" s="191"/>
      <c r="BP145" s="191"/>
      <c r="BQ145" s="191"/>
      <c r="BR145" s="191"/>
      <c r="BS145" s="191"/>
      <c r="BT145" s="191"/>
      <c r="BU145" s="191"/>
      <c r="BV145" s="191"/>
      <c r="BW145" s="191"/>
      <c r="BX145" s="191"/>
      <c r="BY145" s="191"/>
      <c r="BZ145" s="191"/>
      <c r="CA145" s="191"/>
      <c r="CB145" s="191"/>
      <c r="CC145" s="191"/>
      <c r="CD145" s="191"/>
      <c r="CE145" s="191"/>
      <c r="CF145" s="191"/>
      <c r="CG145" s="191"/>
      <c r="CH145" s="191"/>
      <c r="CI145" s="191"/>
      <c r="CJ145" s="191"/>
      <c r="CK145" s="191"/>
      <c r="CL145" s="191"/>
      <c r="CM145" s="191"/>
      <c r="CN145" s="191"/>
      <c r="CO145" s="191"/>
      <c r="CP145" s="191"/>
      <c r="CQ145" s="191"/>
      <c r="CR145" s="191"/>
      <c r="CS145" s="191"/>
      <c r="CT145" s="191"/>
      <c r="CU145" s="191"/>
      <c r="CV145" s="191"/>
      <c r="CW145" s="191"/>
      <c r="CX145" s="191"/>
      <c r="CY145" s="191"/>
      <c r="CZ145" s="191"/>
      <c r="DA145" s="191"/>
      <c r="DB145" s="191"/>
      <c r="DC145" s="191"/>
      <c r="DD145" s="191"/>
      <c r="DE145" s="191"/>
      <c r="DF145" s="191"/>
      <c r="DG145" s="191"/>
      <c r="DH145" s="191"/>
      <c r="DI145" s="191"/>
      <c r="DJ145" s="191"/>
      <c r="DK145" s="191"/>
      <c r="DL145" s="191"/>
      <c r="DM145" s="191"/>
      <c r="DN145" s="191"/>
      <c r="DO145" s="191"/>
      <c r="DP145" s="191"/>
      <c r="DQ145" s="191"/>
      <c r="DR145" s="191"/>
      <c r="DS145" s="191"/>
      <c r="DT145" s="191"/>
      <c r="DU145" s="191"/>
      <c r="DV145" s="191"/>
      <c r="DW145" s="191"/>
      <c r="DX145" s="191"/>
      <c r="DY145" s="191"/>
      <c r="DZ145" s="191"/>
      <c r="EA145" s="191"/>
      <c r="EB145" s="191"/>
      <c r="EC145" s="191"/>
      <c r="ED145" s="191"/>
      <c r="EE145" s="191"/>
      <c r="EF145" s="191"/>
      <c r="EG145" s="191"/>
      <c r="EH145" s="191"/>
      <c r="EI145" s="191"/>
      <c r="EJ145" s="191"/>
      <c r="EK145" s="191"/>
      <c r="EL145" s="191"/>
      <c r="EM145" s="191"/>
      <c r="EN145" s="191"/>
      <c r="EO145" s="191"/>
      <c r="EP145" s="191"/>
      <c r="EQ145" s="191"/>
      <c r="ER145" s="191"/>
      <c r="ES145" s="191"/>
      <c r="ET145" s="191"/>
      <c r="EU145" s="191"/>
      <c r="EV145" s="191"/>
      <c r="EW145" s="191"/>
      <c r="EX145" s="191"/>
      <c r="EY145" s="191"/>
      <c r="EZ145" s="191"/>
      <c r="FA145" s="191"/>
      <c r="FB145" s="191"/>
      <c r="FC145" s="191"/>
      <c r="FD145" s="191"/>
      <c r="FE145" s="191"/>
      <c r="FF145" s="191"/>
      <c r="FG145" s="191"/>
      <c r="FH145" s="191"/>
      <c r="FI145" s="191"/>
      <c r="FJ145" s="191"/>
      <c r="FK145" s="191"/>
      <c r="FL145" s="191"/>
      <c r="FM145" s="191"/>
      <c r="FN145" s="191"/>
      <c r="FO145" s="191"/>
      <c r="FP145" s="191"/>
      <c r="FQ145" s="191"/>
      <c r="FR145" s="191"/>
      <c r="FS145" s="191"/>
      <c r="FT145" s="122" t="str">
        <f t="shared" si="1944"/>
        <v>0</v>
      </c>
      <c r="FU145" s="122" t="str">
        <f t="shared" si="1940"/>
        <v>0</v>
      </c>
      <c r="FV145" s="122" t="str">
        <f t="shared" si="1941"/>
        <v>0</v>
      </c>
      <c r="FW145" s="122" t="str">
        <f t="shared" si="1942"/>
        <v>0</v>
      </c>
      <c r="FX145" s="122">
        <f t="shared" si="1945"/>
        <v>0</v>
      </c>
      <c r="FY145" s="122">
        <f t="shared" si="1946"/>
        <v>0</v>
      </c>
      <c r="FZ145" s="122">
        <f t="shared" si="1947"/>
        <v>0</v>
      </c>
      <c r="GA145" s="122">
        <f t="shared" si="1948"/>
        <v>0</v>
      </c>
      <c r="GB145" s="122">
        <f t="shared" si="1949"/>
        <v>0</v>
      </c>
      <c r="GC145" s="122">
        <f t="shared" si="1950"/>
        <v>0</v>
      </c>
      <c r="GD145" s="122">
        <f t="shared" si="1951"/>
        <v>0</v>
      </c>
      <c r="GE145" s="122">
        <f t="shared" si="1952"/>
        <v>0</v>
      </c>
      <c r="GF145" s="122">
        <f t="shared" si="1953"/>
        <v>0</v>
      </c>
      <c r="GG145" s="122">
        <f t="shared" si="1954"/>
        <v>0</v>
      </c>
      <c r="GH145" s="122"/>
      <c r="GI145" s="124" t="str">
        <f t="shared" si="1943"/>
        <v>0</v>
      </c>
      <c r="GJ145" s="139"/>
      <c r="GK145" s="139"/>
      <c r="GL145" s="139"/>
      <c r="GM145" s="140"/>
      <c r="GN145" s="140"/>
      <c r="GO145" s="140"/>
      <c r="GP145" s="140"/>
      <c r="GQ145" s="140"/>
      <c r="GR145" s="140"/>
      <c r="GS145" s="140"/>
      <c r="GT145" s="140"/>
      <c r="GU145" s="140"/>
      <c r="GV145" s="140"/>
      <c r="GW145" s="140"/>
      <c r="GX145" s="145"/>
      <c r="GY145" s="145"/>
      <c r="GZ145" s="145"/>
      <c r="HA145" s="145"/>
      <c r="HB145" s="145"/>
      <c r="HC145" s="145"/>
      <c r="HD145" s="145"/>
    </row>
    <row r="146" spans="1:212" x14ac:dyDescent="0.2">
      <c r="A146" s="190"/>
      <c r="C146" s="191"/>
      <c r="D146" s="191"/>
      <c r="E146" s="191"/>
      <c r="F146" s="191"/>
      <c r="G146" s="191"/>
      <c r="H146" s="191"/>
      <c r="I146" s="191"/>
      <c r="J146" s="191"/>
      <c r="K146" s="191"/>
      <c r="L146" s="191"/>
      <c r="M146" s="191"/>
      <c r="N146" s="191"/>
      <c r="O146" s="191"/>
      <c r="P146" s="191"/>
      <c r="Q146" s="191"/>
      <c r="R146" s="191"/>
      <c r="S146" s="191"/>
      <c r="T146" s="191"/>
      <c r="U146" s="191"/>
      <c r="V146" s="191"/>
      <c r="W146" s="191"/>
      <c r="X146" s="191"/>
      <c r="Y146" s="191"/>
      <c r="Z146" s="191"/>
      <c r="AA146" s="191"/>
      <c r="AB146" s="191"/>
      <c r="AC146" s="191"/>
      <c r="AD146" s="191"/>
      <c r="AE146" s="191"/>
      <c r="AF146" s="191"/>
      <c r="AG146" s="191"/>
      <c r="AH146" s="191"/>
      <c r="AI146" s="191"/>
      <c r="AJ146" s="191"/>
      <c r="AK146" s="191"/>
      <c r="AL146" s="191"/>
      <c r="AM146" s="191"/>
      <c r="AN146" s="191"/>
      <c r="AO146" s="191"/>
      <c r="AP146" s="191"/>
      <c r="AQ146" s="191"/>
      <c r="AR146" s="191"/>
      <c r="AS146" s="191"/>
      <c r="AT146" s="191"/>
      <c r="AU146" s="191"/>
      <c r="AV146" s="191"/>
      <c r="AW146" s="191"/>
      <c r="AX146" s="191"/>
      <c r="AY146" s="191"/>
      <c r="AZ146" s="191"/>
      <c r="BA146" s="191"/>
      <c r="BB146" s="191"/>
      <c r="BC146" s="191"/>
      <c r="BD146" s="191"/>
      <c r="BE146" s="191"/>
      <c r="BF146" s="191"/>
      <c r="BG146" s="191"/>
      <c r="BH146" s="191"/>
      <c r="BI146" s="191"/>
      <c r="BJ146" s="191"/>
      <c r="BK146" s="191"/>
      <c r="BL146" s="191"/>
      <c r="BM146" s="191"/>
      <c r="BN146" s="191"/>
      <c r="BO146" s="191"/>
      <c r="BP146" s="191"/>
      <c r="BQ146" s="191"/>
      <c r="BR146" s="191"/>
      <c r="BS146" s="191"/>
      <c r="BT146" s="191"/>
      <c r="BU146" s="191"/>
      <c r="BV146" s="191"/>
      <c r="BW146" s="191"/>
      <c r="BX146" s="191"/>
      <c r="BY146" s="191"/>
      <c r="BZ146" s="191"/>
      <c r="CA146" s="191"/>
      <c r="CB146" s="191"/>
      <c r="CC146" s="191"/>
      <c r="CD146" s="191"/>
      <c r="CE146" s="191"/>
      <c r="CF146" s="191"/>
      <c r="CG146" s="191"/>
      <c r="CH146" s="191"/>
      <c r="CI146" s="191"/>
      <c r="CJ146" s="191"/>
      <c r="CK146" s="191"/>
      <c r="CL146" s="191"/>
      <c r="CM146" s="191"/>
      <c r="CN146" s="191"/>
      <c r="CO146" s="191"/>
      <c r="CP146" s="191"/>
      <c r="CQ146" s="191"/>
      <c r="CR146" s="191"/>
      <c r="CS146" s="191"/>
      <c r="CT146" s="191"/>
      <c r="CU146" s="191"/>
      <c r="CV146" s="191"/>
      <c r="CW146" s="191"/>
      <c r="CX146" s="191"/>
      <c r="CY146" s="191"/>
      <c r="CZ146" s="191"/>
      <c r="DA146" s="191"/>
      <c r="DB146" s="191"/>
      <c r="DC146" s="191"/>
      <c r="DD146" s="191"/>
      <c r="DE146" s="191"/>
      <c r="DF146" s="191"/>
      <c r="DG146" s="191"/>
      <c r="DH146" s="191"/>
      <c r="DI146" s="191"/>
      <c r="DJ146" s="191"/>
      <c r="DK146" s="191"/>
      <c r="DL146" s="191"/>
      <c r="DM146" s="191"/>
      <c r="DN146" s="191"/>
      <c r="DO146" s="191"/>
      <c r="DP146" s="191"/>
      <c r="DQ146" s="191"/>
      <c r="DR146" s="191"/>
      <c r="DS146" s="191"/>
      <c r="DT146" s="191"/>
      <c r="DU146" s="191"/>
      <c r="DV146" s="191"/>
      <c r="DW146" s="191"/>
      <c r="DX146" s="191"/>
      <c r="DY146" s="191"/>
      <c r="DZ146" s="191"/>
      <c r="EA146" s="191"/>
      <c r="EB146" s="191"/>
      <c r="EC146" s="191"/>
      <c r="ED146" s="191"/>
      <c r="EE146" s="191"/>
      <c r="EF146" s="191"/>
      <c r="EG146" s="191"/>
      <c r="EH146" s="191"/>
      <c r="EI146" s="191"/>
      <c r="EJ146" s="191"/>
      <c r="EK146" s="191"/>
      <c r="EL146" s="191"/>
      <c r="EM146" s="191"/>
      <c r="EN146" s="191"/>
      <c r="EO146" s="191"/>
      <c r="EP146" s="191"/>
      <c r="EQ146" s="191"/>
      <c r="ER146" s="191"/>
      <c r="ES146" s="191"/>
      <c r="ET146" s="191"/>
      <c r="EU146" s="191"/>
      <c r="EV146" s="191"/>
      <c r="EW146" s="191"/>
      <c r="EX146" s="191"/>
      <c r="EY146" s="191"/>
      <c r="EZ146" s="191"/>
      <c r="FA146" s="191"/>
      <c r="FB146" s="191"/>
      <c r="FC146" s="191"/>
      <c r="FD146" s="191"/>
      <c r="FE146" s="191"/>
      <c r="FF146" s="191"/>
      <c r="FG146" s="191"/>
      <c r="FH146" s="191"/>
      <c r="FI146" s="191"/>
      <c r="FJ146" s="191"/>
      <c r="FK146" s="191"/>
      <c r="FL146" s="191"/>
      <c r="FM146" s="191"/>
      <c r="FN146" s="191"/>
      <c r="FO146" s="191"/>
      <c r="FP146" s="191"/>
      <c r="FQ146" s="191"/>
      <c r="FR146" s="191"/>
      <c r="FS146" s="191"/>
      <c r="FT146" s="122" t="str">
        <f t="shared" si="1944"/>
        <v>0</v>
      </c>
      <c r="FU146" s="122" t="str">
        <f t="shared" si="1940"/>
        <v>0</v>
      </c>
      <c r="FV146" s="122" t="str">
        <f t="shared" si="1941"/>
        <v>0</v>
      </c>
      <c r="FW146" s="122" t="str">
        <f t="shared" si="1942"/>
        <v>0</v>
      </c>
      <c r="FX146" s="122">
        <f t="shared" si="1945"/>
        <v>0</v>
      </c>
      <c r="FY146" s="122">
        <f t="shared" si="1946"/>
        <v>0</v>
      </c>
      <c r="FZ146" s="122">
        <f t="shared" si="1947"/>
        <v>0</v>
      </c>
      <c r="GA146" s="122">
        <f t="shared" si="1948"/>
        <v>0</v>
      </c>
      <c r="GB146" s="122">
        <f t="shared" si="1949"/>
        <v>0</v>
      </c>
      <c r="GC146" s="122">
        <f t="shared" si="1950"/>
        <v>0</v>
      </c>
      <c r="GD146" s="122">
        <f t="shared" si="1951"/>
        <v>0</v>
      </c>
      <c r="GE146" s="122">
        <f t="shared" si="1952"/>
        <v>0</v>
      </c>
      <c r="GF146" s="122">
        <f t="shared" si="1953"/>
        <v>0</v>
      </c>
      <c r="GG146" s="122">
        <f t="shared" si="1954"/>
        <v>0</v>
      </c>
      <c r="GH146" s="122"/>
      <c r="GI146" s="124" t="str">
        <f t="shared" si="1943"/>
        <v>0</v>
      </c>
      <c r="GJ146" s="139"/>
      <c r="GK146" s="139"/>
      <c r="GL146" s="139"/>
      <c r="GM146" s="140"/>
      <c r="GN146" s="140"/>
      <c r="GO146" s="140"/>
      <c r="GP146" s="140"/>
      <c r="GQ146" s="140"/>
      <c r="GR146" s="140"/>
      <c r="GS146" s="140"/>
      <c r="GT146" s="140"/>
      <c r="GU146" s="140"/>
      <c r="GV146" s="140"/>
      <c r="GW146" s="140"/>
      <c r="GX146" s="145"/>
      <c r="GY146" s="145"/>
      <c r="GZ146" s="145"/>
      <c r="HA146" s="145"/>
      <c r="HB146" s="145"/>
      <c r="HC146" s="145"/>
      <c r="HD146" s="145"/>
    </row>
    <row r="147" spans="1:212" x14ac:dyDescent="0.2">
      <c r="A147" s="190"/>
      <c r="C147" s="191"/>
      <c r="D147" s="191"/>
      <c r="E147" s="191"/>
      <c r="F147" s="191"/>
      <c r="G147" s="191"/>
      <c r="H147" s="191"/>
      <c r="I147" s="191"/>
      <c r="J147" s="191"/>
      <c r="K147" s="191"/>
      <c r="L147" s="191"/>
      <c r="M147" s="191"/>
      <c r="N147" s="191"/>
      <c r="O147" s="191"/>
      <c r="P147" s="191"/>
      <c r="Q147" s="191"/>
      <c r="R147" s="191"/>
      <c r="S147" s="191"/>
      <c r="T147" s="191"/>
      <c r="U147" s="191"/>
      <c r="V147" s="191"/>
      <c r="W147" s="191"/>
      <c r="X147" s="191"/>
      <c r="Y147" s="191"/>
      <c r="Z147" s="191"/>
      <c r="AA147" s="191"/>
      <c r="AB147" s="191"/>
      <c r="AC147" s="191"/>
      <c r="AD147" s="191"/>
      <c r="AE147" s="191"/>
      <c r="AF147" s="191"/>
      <c r="AG147" s="191"/>
      <c r="AH147" s="191"/>
      <c r="AI147" s="191"/>
      <c r="AJ147" s="191"/>
      <c r="AK147" s="191"/>
      <c r="AL147" s="191"/>
      <c r="AM147" s="191"/>
      <c r="AN147" s="191"/>
      <c r="AO147" s="191"/>
      <c r="AP147" s="191"/>
      <c r="AQ147" s="191"/>
      <c r="AR147" s="191"/>
      <c r="AS147" s="191"/>
      <c r="AT147" s="191"/>
      <c r="AU147" s="191"/>
      <c r="AV147" s="191"/>
      <c r="AW147" s="191"/>
      <c r="AX147" s="191"/>
      <c r="AY147" s="191"/>
      <c r="AZ147" s="191"/>
      <c r="BA147" s="191"/>
      <c r="BB147" s="191"/>
      <c r="BC147" s="191"/>
      <c r="BD147" s="191"/>
      <c r="BE147" s="191"/>
      <c r="BF147" s="191"/>
      <c r="BG147" s="191"/>
      <c r="BH147" s="191"/>
      <c r="BI147" s="191"/>
      <c r="BJ147" s="191"/>
      <c r="BK147" s="191"/>
      <c r="BL147" s="191"/>
      <c r="BM147" s="191"/>
      <c r="BN147" s="191"/>
      <c r="BO147" s="191"/>
      <c r="BP147" s="191"/>
      <c r="BQ147" s="191"/>
      <c r="BR147" s="191"/>
      <c r="BS147" s="191"/>
      <c r="BT147" s="191"/>
      <c r="BU147" s="191"/>
      <c r="BV147" s="191"/>
      <c r="BW147" s="191"/>
      <c r="BX147" s="191"/>
      <c r="BY147" s="191"/>
      <c r="BZ147" s="191"/>
      <c r="CA147" s="191"/>
      <c r="CB147" s="191"/>
      <c r="CC147" s="191"/>
      <c r="CD147" s="191"/>
      <c r="CE147" s="191"/>
      <c r="CF147" s="191"/>
      <c r="CG147" s="191"/>
      <c r="CH147" s="191"/>
      <c r="CI147" s="191"/>
      <c r="CJ147" s="191"/>
      <c r="CK147" s="191"/>
      <c r="CL147" s="191"/>
      <c r="CM147" s="191"/>
      <c r="CN147" s="191"/>
      <c r="CO147" s="191"/>
      <c r="CP147" s="191"/>
      <c r="CQ147" s="191"/>
      <c r="CR147" s="191"/>
      <c r="CS147" s="191"/>
      <c r="CT147" s="191"/>
      <c r="CU147" s="191"/>
      <c r="CV147" s="191"/>
      <c r="CW147" s="191"/>
      <c r="CX147" s="191"/>
      <c r="CY147" s="191"/>
      <c r="CZ147" s="191"/>
      <c r="DA147" s="191"/>
      <c r="DB147" s="191"/>
      <c r="DC147" s="191"/>
      <c r="DD147" s="191"/>
      <c r="DE147" s="191"/>
      <c r="DF147" s="191"/>
      <c r="DG147" s="191"/>
      <c r="DH147" s="191"/>
      <c r="DI147" s="191"/>
      <c r="DJ147" s="191"/>
      <c r="DK147" s="191"/>
      <c r="DL147" s="191"/>
      <c r="DM147" s="191"/>
      <c r="DN147" s="191"/>
      <c r="DO147" s="191"/>
      <c r="DP147" s="191"/>
      <c r="DQ147" s="191"/>
      <c r="DR147" s="191"/>
      <c r="DS147" s="191"/>
      <c r="DT147" s="191"/>
      <c r="DU147" s="191"/>
      <c r="DV147" s="191"/>
      <c r="DW147" s="191"/>
      <c r="DX147" s="191"/>
      <c r="DY147" s="191"/>
      <c r="DZ147" s="191"/>
      <c r="EA147" s="191"/>
      <c r="EB147" s="191"/>
      <c r="EC147" s="191"/>
      <c r="ED147" s="191"/>
      <c r="EE147" s="191"/>
      <c r="EF147" s="191"/>
      <c r="EG147" s="191"/>
      <c r="EH147" s="191"/>
      <c r="EI147" s="191"/>
      <c r="EJ147" s="191"/>
      <c r="EK147" s="191"/>
      <c r="EL147" s="191"/>
      <c r="EM147" s="191"/>
      <c r="EN147" s="191"/>
      <c r="EO147" s="191"/>
      <c r="EP147" s="191"/>
      <c r="EQ147" s="191"/>
      <c r="ER147" s="191"/>
      <c r="ES147" s="191"/>
      <c r="ET147" s="191"/>
      <c r="EU147" s="191"/>
      <c r="EV147" s="191"/>
      <c r="EW147" s="191"/>
      <c r="EX147" s="191"/>
      <c r="EY147" s="191"/>
      <c r="EZ147" s="191"/>
      <c r="FA147" s="191"/>
      <c r="FB147" s="191"/>
      <c r="FC147" s="191"/>
      <c r="FD147" s="191"/>
      <c r="FE147" s="191"/>
      <c r="FF147" s="191"/>
      <c r="FG147" s="191"/>
      <c r="FH147" s="191"/>
      <c r="FI147" s="191"/>
      <c r="FJ147" s="191"/>
      <c r="FK147" s="191"/>
      <c r="FL147" s="191"/>
      <c r="FM147" s="191"/>
      <c r="FN147" s="191"/>
      <c r="FO147" s="191"/>
      <c r="FP147" s="191"/>
      <c r="FQ147" s="191"/>
      <c r="FR147" s="191"/>
      <c r="FS147" s="191"/>
      <c r="FT147" s="122" t="str">
        <f t="shared" si="1944"/>
        <v>0</v>
      </c>
      <c r="FU147" s="122" t="str">
        <f t="shared" si="1940"/>
        <v>0</v>
      </c>
      <c r="FV147" s="122" t="str">
        <f t="shared" si="1941"/>
        <v>0</v>
      </c>
      <c r="FW147" s="122" t="str">
        <f t="shared" si="1942"/>
        <v>0</v>
      </c>
      <c r="FX147" s="122">
        <f t="shared" si="1945"/>
        <v>0</v>
      </c>
      <c r="FY147" s="122">
        <f t="shared" si="1946"/>
        <v>0</v>
      </c>
      <c r="FZ147" s="122">
        <f t="shared" si="1947"/>
        <v>0</v>
      </c>
      <c r="GA147" s="122">
        <f t="shared" si="1948"/>
        <v>0</v>
      </c>
      <c r="GB147" s="122">
        <f t="shared" si="1949"/>
        <v>0</v>
      </c>
      <c r="GC147" s="122">
        <f t="shared" si="1950"/>
        <v>0</v>
      </c>
      <c r="GD147" s="122">
        <f t="shared" si="1951"/>
        <v>0</v>
      </c>
      <c r="GE147" s="122">
        <f t="shared" si="1952"/>
        <v>0</v>
      </c>
      <c r="GF147" s="122">
        <f t="shared" si="1953"/>
        <v>0</v>
      </c>
      <c r="GG147" s="122">
        <f t="shared" si="1954"/>
        <v>0</v>
      </c>
      <c r="GH147" s="122"/>
      <c r="GI147" s="124" t="str">
        <f t="shared" si="1943"/>
        <v>0</v>
      </c>
      <c r="GJ147" s="139"/>
      <c r="GK147" s="139"/>
      <c r="GL147" s="139"/>
      <c r="GM147" s="140"/>
      <c r="GN147" s="140"/>
      <c r="GO147" s="140"/>
      <c r="GP147" s="140"/>
      <c r="GQ147" s="140"/>
      <c r="GR147" s="140"/>
      <c r="GS147" s="140"/>
      <c r="GT147" s="140"/>
      <c r="GU147" s="140"/>
      <c r="GV147" s="140"/>
      <c r="GW147" s="140"/>
      <c r="GX147" s="145"/>
      <c r="GY147" s="145"/>
      <c r="GZ147" s="145"/>
      <c r="HA147" s="145"/>
      <c r="HB147" s="145"/>
      <c r="HC147" s="145"/>
      <c r="HD147" s="145"/>
    </row>
    <row r="148" spans="1:212" x14ac:dyDescent="0.2">
      <c r="A148" s="190"/>
      <c r="C148" s="191"/>
      <c r="D148" s="191"/>
      <c r="E148" s="191"/>
      <c r="F148" s="191"/>
      <c r="G148" s="191"/>
      <c r="H148" s="191"/>
      <c r="I148" s="191"/>
      <c r="J148" s="191"/>
      <c r="K148" s="191"/>
      <c r="L148" s="191"/>
      <c r="M148" s="191"/>
      <c r="N148" s="191"/>
      <c r="O148" s="191"/>
      <c r="P148" s="191"/>
      <c r="Q148" s="191"/>
      <c r="R148" s="191"/>
      <c r="S148" s="191"/>
      <c r="T148" s="191"/>
      <c r="U148" s="191"/>
      <c r="V148" s="191"/>
      <c r="W148" s="191"/>
      <c r="X148" s="191"/>
      <c r="Y148" s="191"/>
      <c r="Z148" s="191"/>
      <c r="AA148" s="191"/>
      <c r="AB148" s="191"/>
      <c r="AC148" s="191"/>
      <c r="AD148" s="191"/>
      <c r="AE148" s="191"/>
      <c r="AF148" s="191"/>
      <c r="AG148" s="191"/>
      <c r="AH148" s="191"/>
      <c r="AI148" s="191"/>
      <c r="AJ148" s="191"/>
      <c r="AK148" s="191"/>
      <c r="AL148" s="191"/>
      <c r="AM148" s="191"/>
      <c r="AN148" s="191"/>
      <c r="AO148" s="191"/>
      <c r="AP148" s="191"/>
      <c r="AQ148" s="191"/>
      <c r="AR148" s="191"/>
      <c r="AS148" s="191"/>
      <c r="AT148" s="191"/>
      <c r="AU148" s="191"/>
      <c r="AV148" s="191"/>
      <c r="AW148" s="191"/>
      <c r="AX148" s="191"/>
      <c r="AY148" s="191"/>
      <c r="AZ148" s="191"/>
      <c r="BA148" s="191"/>
      <c r="BB148" s="191"/>
      <c r="BC148" s="191"/>
      <c r="BD148" s="191"/>
      <c r="BE148" s="191"/>
      <c r="BF148" s="191"/>
      <c r="BG148" s="191"/>
      <c r="BH148" s="191"/>
      <c r="BI148" s="191"/>
      <c r="BJ148" s="191"/>
      <c r="BK148" s="191"/>
      <c r="BL148" s="191"/>
      <c r="BM148" s="191"/>
      <c r="BN148" s="191"/>
      <c r="BO148" s="191"/>
      <c r="BP148" s="191"/>
      <c r="BQ148" s="191"/>
      <c r="BR148" s="191"/>
      <c r="BS148" s="191"/>
      <c r="BT148" s="191"/>
      <c r="BU148" s="191"/>
      <c r="BV148" s="191"/>
      <c r="BW148" s="191"/>
      <c r="BX148" s="191"/>
      <c r="BY148" s="191"/>
      <c r="BZ148" s="191"/>
      <c r="CA148" s="191"/>
      <c r="CB148" s="191"/>
      <c r="CC148" s="191"/>
      <c r="CD148" s="191"/>
      <c r="CE148" s="191"/>
      <c r="CF148" s="191"/>
      <c r="CG148" s="191"/>
      <c r="CH148" s="191"/>
      <c r="CI148" s="191"/>
      <c r="CJ148" s="191"/>
      <c r="CK148" s="191"/>
      <c r="CL148" s="191"/>
      <c r="CM148" s="191"/>
      <c r="CN148" s="191"/>
      <c r="CO148" s="191"/>
      <c r="CP148" s="191"/>
      <c r="CQ148" s="191"/>
      <c r="CR148" s="191"/>
      <c r="CS148" s="191"/>
      <c r="CT148" s="191"/>
      <c r="CU148" s="191"/>
      <c r="CV148" s="191"/>
      <c r="CW148" s="191"/>
      <c r="CX148" s="191"/>
      <c r="CY148" s="191"/>
      <c r="CZ148" s="191"/>
      <c r="DA148" s="191"/>
      <c r="DB148" s="191"/>
      <c r="DC148" s="191"/>
      <c r="DD148" s="191"/>
      <c r="DE148" s="191"/>
      <c r="DF148" s="191"/>
      <c r="DG148" s="191"/>
      <c r="DH148" s="191"/>
      <c r="DI148" s="191"/>
      <c r="DJ148" s="191"/>
      <c r="DK148" s="191"/>
      <c r="DL148" s="191"/>
      <c r="DM148" s="191"/>
      <c r="DN148" s="191"/>
      <c r="DO148" s="191"/>
      <c r="DP148" s="191"/>
      <c r="DQ148" s="191"/>
      <c r="DR148" s="191"/>
      <c r="DS148" s="191"/>
      <c r="DT148" s="191"/>
      <c r="DU148" s="191"/>
      <c r="DV148" s="191"/>
      <c r="DW148" s="191"/>
      <c r="DX148" s="191"/>
      <c r="DY148" s="191"/>
      <c r="DZ148" s="191"/>
      <c r="EA148" s="191"/>
      <c r="EB148" s="191"/>
      <c r="EC148" s="191"/>
      <c r="ED148" s="191"/>
      <c r="EE148" s="191"/>
      <c r="EF148" s="191"/>
      <c r="EG148" s="191"/>
      <c r="EH148" s="191"/>
      <c r="EI148" s="191"/>
      <c r="EJ148" s="191"/>
      <c r="EK148" s="191"/>
      <c r="EL148" s="191"/>
      <c r="EM148" s="191"/>
      <c r="EN148" s="191"/>
      <c r="EO148" s="191"/>
      <c r="EP148" s="191"/>
      <c r="EQ148" s="191"/>
      <c r="ER148" s="191"/>
      <c r="ES148" s="191"/>
      <c r="ET148" s="191"/>
      <c r="EU148" s="191"/>
      <c r="EV148" s="191"/>
      <c r="EW148" s="191"/>
      <c r="EX148" s="191"/>
      <c r="EY148" s="191"/>
      <c r="EZ148" s="191"/>
      <c r="FA148" s="191"/>
      <c r="FB148" s="191"/>
      <c r="FC148" s="191"/>
      <c r="FD148" s="191"/>
      <c r="FE148" s="191"/>
      <c r="FF148" s="191"/>
      <c r="FG148" s="191"/>
      <c r="FH148" s="191"/>
      <c r="FI148" s="191"/>
      <c r="FJ148" s="191"/>
      <c r="FK148" s="191"/>
      <c r="FL148" s="191"/>
      <c r="FM148" s="191"/>
      <c r="FN148" s="191"/>
      <c r="FO148" s="191"/>
      <c r="FP148" s="191"/>
      <c r="FQ148" s="191"/>
      <c r="FR148" s="191"/>
      <c r="FS148" s="191"/>
      <c r="FT148" s="122" t="str">
        <f t="shared" si="1944"/>
        <v>0</v>
      </c>
      <c r="FU148" s="122" t="str">
        <f t="shared" si="1940"/>
        <v>0</v>
      </c>
      <c r="FV148" s="122" t="str">
        <f t="shared" si="1941"/>
        <v>0</v>
      </c>
      <c r="FW148" s="122" t="str">
        <f t="shared" si="1942"/>
        <v>0</v>
      </c>
      <c r="FX148" s="122">
        <f t="shared" si="1945"/>
        <v>0</v>
      </c>
      <c r="FY148" s="122">
        <f t="shared" si="1946"/>
        <v>0</v>
      </c>
      <c r="FZ148" s="122">
        <f t="shared" si="1947"/>
        <v>0</v>
      </c>
      <c r="GA148" s="122">
        <f t="shared" si="1948"/>
        <v>0</v>
      </c>
      <c r="GB148" s="122">
        <f t="shared" si="1949"/>
        <v>0</v>
      </c>
      <c r="GC148" s="122">
        <f t="shared" si="1950"/>
        <v>0</v>
      </c>
      <c r="GD148" s="122">
        <f t="shared" si="1951"/>
        <v>0</v>
      </c>
      <c r="GE148" s="122">
        <f t="shared" si="1952"/>
        <v>0</v>
      </c>
      <c r="GF148" s="122">
        <f t="shared" si="1953"/>
        <v>0</v>
      </c>
      <c r="GG148" s="122">
        <f t="shared" si="1954"/>
        <v>0</v>
      </c>
      <c r="GH148" s="122"/>
      <c r="GI148" s="124" t="str">
        <f t="shared" si="1943"/>
        <v>0</v>
      </c>
      <c r="GJ148" s="139"/>
      <c r="GK148" s="139"/>
      <c r="GL148" s="139"/>
      <c r="GM148" s="140"/>
      <c r="GN148" s="140"/>
      <c r="GO148" s="140"/>
      <c r="GP148" s="140"/>
      <c r="GQ148" s="140"/>
      <c r="GR148" s="140"/>
      <c r="GS148" s="140"/>
      <c r="GT148" s="140"/>
      <c r="GU148" s="140"/>
      <c r="GV148" s="140"/>
      <c r="GW148" s="140"/>
      <c r="GX148" s="145"/>
      <c r="GY148" s="145"/>
      <c r="GZ148" s="145"/>
      <c r="HA148" s="145"/>
      <c r="HB148" s="145"/>
      <c r="HC148" s="145"/>
      <c r="HD148" s="145"/>
    </row>
    <row r="149" spans="1:212" x14ac:dyDescent="0.2">
      <c r="A149" s="190"/>
      <c r="C149" s="191"/>
      <c r="D149" s="191"/>
      <c r="E149" s="191"/>
      <c r="F149" s="191"/>
      <c r="G149" s="191"/>
      <c r="H149" s="191"/>
      <c r="I149" s="191"/>
      <c r="J149" s="191"/>
      <c r="K149" s="191"/>
      <c r="L149" s="191"/>
      <c r="M149" s="191"/>
      <c r="N149" s="191"/>
      <c r="O149" s="191"/>
      <c r="P149" s="191"/>
      <c r="Q149" s="191"/>
      <c r="R149" s="191"/>
      <c r="S149" s="191"/>
      <c r="T149" s="191"/>
      <c r="U149" s="191"/>
      <c r="V149" s="191"/>
      <c r="W149" s="191"/>
      <c r="X149" s="191"/>
      <c r="Y149" s="191"/>
      <c r="Z149" s="191"/>
      <c r="AA149" s="191"/>
      <c r="AB149" s="191"/>
      <c r="AC149" s="191"/>
      <c r="AD149" s="191"/>
      <c r="AE149" s="191"/>
      <c r="AF149" s="191"/>
      <c r="AG149" s="191"/>
      <c r="AH149" s="191"/>
      <c r="AI149" s="191"/>
      <c r="AJ149" s="191"/>
      <c r="AK149" s="191"/>
      <c r="AL149" s="191"/>
      <c r="AM149" s="191"/>
      <c r="AN149" s="191"/>
      <c r="AO149" s="191"/>
      <c r="AP149" s="191"/>
      <c r="AQ149" s="191"/>
      <c r="AR149" s="191"/>
      <c r="AS149" s="191"/>
      <c r="AT149" s="191"/>
      <c r="AU149" s="191"/>
      <c r="AV149" s="191"/>
      <c r="AW149" s="191"/>
      <c r="AX149" s="191"/>
      <c r="AY149" s="191"/>
      <c r="AZ149" s="191"/>
      <c r="BA149" s="191"/>
      <c r="BB149" s="191"/>
      <c r="BC149" s="191"/>
      <c r="BD149" s="191"/>
      <c r="BE149" s="191"/>
      <c r="BF149" s="191"/>
      <c r="BG149" s="191"/>
      <c r="BH149" s="191"/>
      <c r="BI149" s="191"/>
      <c r="BJ149" s="191"/>
      <c r="BK149" s="191"/>
      <c r="BL149" s="191"/>
      <c r="BM149" s="191"/>
      <c r="BN149" s="191"/>
      <c r="BO149" s="191"/>
      <c r="BP149" s="191"/>
      <c r="BQ149" s="191"/>
      <c r="BR149" s="191"/>
      <c r="BS149" s="191"/>
      <c r="BT149" s="191"/>
      <c r="BU149" s="191"/>
      <c r="BV149" s="191"/>
      <c r="BW149" s="191"/>
      <c r="BX149" s="191"/>
      <c r="BY149" s="191"/>
      <c r="BZ149" s="191"/>
      <c r="CA149" s="191"/>
      <c r="CB149" s="191"/>
      <c r="CC149" s="191"/>
      <c r="CD149" s="191"/>
      <c r="CE149" s="191"/>
      <c r="CF149" s="191"/>
      <c r="CG149" s="191"/>
      <c r="CH149" s="191"/>
      <c r="CI149" s="191"/>
      <c r="CJ149" s="191"/>
      <c r="CK149" s="191"/>
      <c r="CL149" s="191"/>
      <c r="CM149" s="191"/>
      <c r="CN149" s="191"/>
      <c r="CO149" s="191"/>
      <c r="CP149" s="191"/>
      <c r="CQ149" s="191"/>
      <c r="CR149" s="191"/>
      <c r="CS149" s="191"/>
      <c r="CT149" s="191"/>
      <c r="CU149" s="191"/>
      <c r="CV149" s="191"/>
      <c r="CW149" s="191"/>
      <c r="CX149" s="191"/>
      <c r="CY149" s="191"/>
      <c r="CZ149" s="191"/>
      <c r="DA149" s="191"/>
      <c r="DB149" s="191"/>
      <c r="DC149" s="191"/>
      <c r="DD149" s="191"/>
      <c r="DE149" s="191"/>
      <c r="DF149" s="191"/>
      <c r="DG149" s="191"/>
      <c r="DH149" s="191"/>
      <c r="DI149" s="191"/>
      <c r="DJ149" s="191"/>
      <c r="DK149" s="191"/>
      <c r="DL149" s="191"/>
      <c r="DM149" s="191"/>
      <c r="DN149" s="191"/>
      <c r="DO149" s="191"/>
      <c r="DP149" s="191"/>
      <c r="DQ149" s="191"/>
      <c r="DR149" s="191"/>
      <c r="DS149" s="191"/>
      <c r="DT149" s="191"/>
      <c r="DU149" s="191"/>
      <c r="DV149" s="191"/>
      <c r="DW149" s="191"/>
      <c r="DX149" s="191"/>
      <c r="DY149" s="191"/>
      <c r="DZ149" s="191"/>
      <c r="EA149" s="191"/>
      <c r="EB149" s="191"/>
      <c r="EC149" s="191"/>
      <c r="ED149" s="191"/>
      <c r="EE149" s="191"/>
      <c r="EF149" s="191"/>
      <c r="EG149" s="191"/>
      <c r="EH149" s="191"/>
      <c r="EI149" s="191"/>
      <c r="EJ149" s="191"/>
      <c r="EK149" s="191"/>
      <c r="EL149" s="191"/>
      <c r="EM149" s="191"/>
      <c r="EN149" s="191"/>
      <c r="EO149" s="191"/>
      <c r="EP149" s="191"/>
      <c r="EQ149" s="191"/>
      <c r="ER149" s="191"/>
      <c r="ES149" s="191"/>
      <c r="ET149" s="191"/>
      <c r="EU149" s="191"/>
      <c r="EV149" s="191"/>
      <c r="EW149" s="191"/>
      <c r="EX149" s="191"/>
      <c r="EY149" s="191"/>
      <c r="EZ149" s="191"/>
      <c r="FA149" s="191"/>
      <c r="FB149" s="191"/>
      <c r="FC149" s="191"/>
      <c r="FD149" s="191"/>
      <c r="FE149" s="191"/>
      <c r="FF149" s="191"/>
      <c r="FG149" s="191"/>
      <c r="FH149" s="191"/>
      <c r="FI149" s="191"/>
      <c r="FJ149" s="191"/>
      <c r="FK149" s="191"/>
      <c r="FL149" s="191"/>
      <c r="FM149" s="191"/>
      <c r="FN149" s="191"/>
      <c r="FO149" s="191"/>
      <c r="FP149" s="191"/>
      <c r="FQ149" s="191"/>
      <c r="FR149" s="191"/>
      <c r="FS149" s="191"/>
      <c r="FT149" s="122" t="str">
        <f t="shared" si="1944"/>
        <v>0</v>
      </c>
      <c r="FU149" s="122" t="str">
        <f t="shared" si="1940"/>
        <v>0</v>
      </c>
      <c r="FV149" s="122" t="str">
        <f t="shared" si="1941"/>
        <v>0</v>
      </c>
      <c r="FW149" s="122" t="str">
        <f t="shared" si="1942"/>
        <v>0</v>
      </c>
      <c r="FX149" s="122">
        <f t="shared" si="1945"/>
        <v>0</v>
      </c>
      <c r="FY149" s="122">
        <f t="shared" si="1946"/>
        <v>0</v>
      </c>
      <c r="FZ149" s="122">
        <f t="shared" si="1947"/>
        <v>0</v>
      </c>
      <c r="GA149" s="122">
        <f t="shared" si="1948"/>
        <v>0</v>
      </c>
      <c r="GB149" s="122">
        <f t="shared" si="1949"/>
        <v>0</v>
      </c>
      <c r="GC149" s="122">
        <f t="shared" si="1950"/>
        <v>0</v>
      </c>
      <c r="GD149" s="122">
        <f t="shared" si="1951"/>
        <v>0</v>
      </c>
      <c r="GE149" s="122">
        <f t="shared" si="1952"/>
        <v>0</v>
      </c>
      <c r="GF149" s="122">
        <f t="shared" si="1953"/>
        <v>0</v>
      </c>
      <c r="GG149" s="122">
        <f t="shared" si="1954"/>
        <v>0</v>
      </c>
      <c r="GH149" s="122"/>
      <c r="GI149" s="124" t="str">
        <f t="shared" si="1943"/>
        <v>0</v>
      </c>
      <c r="GJ149" s="139"/>
      <c r="GK149" s="139"/>
      <c r="GL149" s="139"/>
      <c r="GM149" s="140"/>
      <c r="GN149" s="140"/>
      <c r="GO149" s="140"/>
      <c r="GP149" s="140"/>
      <c r="GQ149" s="140"/>
      <c r="GR149" s="140"/>
      <c r="GS149" s="140"/>
      <c r="GT149" s="140"/>
      <c r="GU149" s="140"/>
      <c r="GV149" s="140"/>
      <c r="GW149" s="140"/>
      <c r="GX149" s="145"/>
      <c r="GY149" s="145"/>
      <c r="GZ149" s="145"/>
      <c r="HA149" s="145"/>
      <c r="HB149" s="145"/>
      <c r="HC149" s="145"/>
      <c r="HD149" s="145"/>
    </row>
    <row r="150" spans="1:212" x14ac:dyDescent="0.2">
      <c r="A150" s="190"/>
      <c r="C150" s="191"/>
      <c r="D150" s="191"/>
      <c r="E150" s="191"/>
      <c r="F150" s="191"/>
      <c r="G150" s="191"/>
      <c r="H150" s="191"/>
      <c r="I150" s="191"/>
      <c r="J150" s="191"/>
      <c r="K150" s="191"/>
      <c r="L150" s="191"/>
      <c r="M150" s="191"/>
      <c r="N150" s="191"/>
      <c r="O150" s="191"/>
      <c r="P150" s="191"/>
      <c r="Q150" s="191"/>
      <c r="R150" s="191"/>
      <c r="S150" s="191"/>
      <c r="T150" s="191"/>
      <c r="U150" s="191"/>
      <c r="V150" s="191"/>
      <c r="W150" s="191"/>
      <c r="X150" s="191"/>
      <c r="Y150" s="191"/>
      <c r="Z150" s="191"/>
      <c r="AA150" s="191"/>
      <c r="AB150" s="191"/>
      <c r="AC150" s="191"/>
      <c r="AD150" s="191"/>
      <c r="AE150" s="191"/>
      <c r="AF150" s="191"/>
      <c r="AG150" s="191"/>
      <c r="AH150" s="191"/>
      <c r="AI150" s="191"/>
      <c r="AJ150" s="191"/>
      <c r="AK150" s="191"/>
      <c r="AL150" s="191"/>
      <c r="AM150" s="191"/>
      <c r="AN150" s="191"/>
      <c r="AO150" s="191"/>
      <c r="AP150" s="191"/>
      <c r="AQ150" s="191"/>
      <c r="AR150" s="191"/>
      <c r="AS150" s="191"/>
      <c r="AT150" s="191"/>
      <c r="AU150" s="191"/>
      <c r="AV150" s="191"/>
      <c r="AW150" s="191"/>
      <c r="AX150" s="191"/>
      <c r="AY150" s="191"/>
      <c r="AZ150" s="191"/>
      <c r="BA150" s="191"/>
      <c r="BB150" s="191"/>
      <c r="BC150" s="191"/>
      <c r="BD150" s="191"/>
      <c r="BE150" s="191"/>
      <c r="BF150" s="191"/>
      <c r="BG150" s="191"/>
      <c r="BH150" s="191"/>
      <c r="BI150" s="191"/>
      <c r="BJ150" s="191"/>
      <c r="BK150" s="191"/>
      <c r="BL150" s="191"/>
      <c r="BM150" s="191"/>
      <c r="BN150" s="191"/>
      <c r="BO150" s="191"/>
      <c r="BP150" s="191"/>
      <c r="BQ150" s="191"/>
      <c r="BR150" s="191"/>
      <c r="BS150" s="191"/>
      <c r="BT150" s="191"/>
      <c r="BU150" s="191"/>
      <c r="BV150" s="191"/>
      <c r="BW150" s="191"/>
      <c r="BX150" s="191"/>
      <c r="BY150" s="191"/>
      <c r="BZ150" s="191"/>
      <c r="CA150" s="191"/>
      <c r="CB150" s="191"/>
      <c r="CC150" s="191"/>
      <c r="CD150" s="191"/>
      <c r="CE150" s="191"/>
      <c r="CF150" s="191"/>
      <c r="CG150" s="191"/>
      <c r="CH150" s="191"/>
      <c r="CI150" s="191"/>
      <c r="CJ150" s="191"/>
      <c r="CK150" s="191"/>
      <c r="CL150" s="191"/>
      <c r="CM150" s="191"/>
      <c r="CN150" s="191"/>
      <c r="CO150" s="191"/>
      <c r="CP150" s="191"/>
      <c r="CQ150" s="191"/>
      <c r="CR150" s="191"/>
      <c r="CS150" s="191"/>
      <c r="CT150" s="191"/>
      <c r="CU150" s="191"/>
      <c r="CV150" s="191"/>
      <c r="CW150" s="191"/>
      <c r="CX150" s="191"/>
      <c r="CY150" s="191"/>
      <c r="CZ150" s="191"/>
      <c r="DA150" s="191"/>
      <c r="DB150" s="191"/>
      <c r="DC150" s="191"/>
      <c r="DD150" s="191"/>
      <c r="DE150" s="191"/>
      <c r="DF150" s="191"/>
      <c r="DG150" s="191"/>
      <c r="DH150" s="191"/>
      <c r="DI150" s="191"/>
      <c r="DJ150" s="191"/>
      <c r="DK150" s="191"/>
      <c r="DL150" s="191"/>
      <c r="DM150" s="191"/>
      <c r="DN150" s="191"/>
      <c r="DO150" s="191"/>
      <c r="DP150" s="191"/>
      <c r="DQ150" s="191"/>
      <c r="DR150" s="191"/>
      <c r="DS150" s="191"/>
      <c r="DT150" s="191"/>
      <c r="DU150" s="191"/>
      <c r="DV150" s="191"/>
      <c r="DW150" s="191"/>
      <c r="DX150" s="191"/>
      <c r="DY150" s="191"/>
      <c r="DZ150" s="191"/>
      <c r="EA150" s="191"/>
      <c r="EB150" s="191"/>
      <c r="EC150" s="191"/>
      <c r="ED150" s="191"/>
      <c r="EE150" s="191"/>
      <c r="EF150" s="191"/>
      <c r="EG150" s="191"/>
      <c r="EH150" s="191"/>
      <c r="EI150" s="191"/>
      <c r="EJ150" s="191"/>
      <c r="EK150" s="191"/>
      <c r="EL150" s="191"/>
      <c r="EM150" s="191"/>
      <c r="EN150" s="191"/>
      <c r="EO150" s="191"/>
      <c r="EP150" s="191"/>
      <c r="EQ150" s="191"/>
      <c r="ER150" s="191"/>
      <c r="ES150" s="191"/>
      <c r="ET150" s="191"/>
      <c r="EU150" s="191"/>
      <c r="EV150" s="191"/>
      <c r="EW150" s="191"/>
      <c r="EX150" s="191"/>
      <c r="EY150" s="191"/>
      <c r="EZ150" s="191"/>
      <c r="FA150" s="191"/>
      <c r="FB150" s="191"/>
      <c r="FC150" s="191"/>
      <c r="FD150" s="191"/>
      <c r="FE150" s="191"/>
      <c r="FF150" s="191"/>
      <c r="FG150" s="191"/>
      <c r="FH150" s="191"/>
      <c r="FI150" s="191"/>
      <c r="FJ150" s="191"/>
      <c r="FK150" s="191"/>
      <c r="FL150" s="191"/>
      <c r="FM150" s="191"/>
      <c r="FN150" s="191"/>
      <c r="FO150" s="191"/>
      <c r="FP150" s="191"/>
      <c r="FQ150" s="191"/>
      <c r="FR150" s="191"/>
      <c r="FS150" s="191"/>
      <c r="FT150" s="122" t="str">
        <f t="shared" si="1944"/>
        <v>0</v>
      </c>
      <c r="FU150" s="122" t="str">
        <f t="shared" si="1940"/>
        <v>0</v>
      </c>
      <c r="FV150" s="122" t="str">
        <f t="shared" si="1941"/>
        <v>0</v>
      </c>
      <c r="FW150" s="122" t="str">
        <f t="shared" si="1942"/>
        <v>0</v>
      </c>
      <c r="FX150" s="122">
        <f t="shared" si="1945"/>
        <v>0</v>
      </c>
      <c r="FY150" s="122">
        <f t="shared" si="1946"/>
        <v>0</v>
      </c>
      <c r="FZ150" s="122">
        <f t="shared" si="1947"/>
        <v>0</v>
      </c>
      <c r="GA150" s="122">
        <f t="shared" si="1948"/>
        <v>0</v>
      </c>
      <c r="GB150" s="122">
        <f t="shared" si="1949"/>
        <v>0</v>
      </c>
      <c r="GC150" s="122">
        <f t="shared" si="1950"/>
        <v>0</v>
      </c>
      <c r="GD150" s="122">
        <f t="shared" si="1951"/>
        <v>0</v>
      </c>
      <c r="GE150" s="122">
        <f t="shared" si="1952"/>
        <v>0</v>
      </c>
      <c r="GF150" s="122">
        <f t="shared" si="1953"/>
        <v>0</v>
      </c>
      <c r="GG150" s="122">
        <f t="shared" si="1954"/>
        <v>0</v>
      </c>
      <c r="GH150" s="122"/>
      <c r="GI150" s="124" t="str">
        <f t="shared" si="1943"/>
        <v>0</v>
      </c>
      <c r="GJ150" s="139"/>
      <c r="GK150" s="139"/>
      <c r="GL150" s="139"/>
      <c r="GM150" s="140"/>
      <c r="GN150" s="140"/>
      <c r="GO150" s="140"/>
      <c r="GP150" s="140"/>
      <c r="GQ150" s="140"/>
      <c r="GR150" s="140"/>
      <c r="GS150" s="140"/>
      <c r="GT150" s="140"/>
      <c r="GU150" s="140"/>
      <c r="GV150" s="140"/>
      <c r="GW150" s="140"/>
      <c r="GX150" s="145"/>
      <c r="GY150" s="145"/>
      <c r="GZ150" s="145"/>
      <c r="HA150" s="145"/>
      <c r="HB150" s="145"/>
      <c r="HC150" s="145"/>
      <c r="HD150" s="145"/>
    </row>
    <row r="151" spans="1:212" x14ac:dyDescent="0.2">
      <c r="A151" s="190"/>
      <c r="C151" s="191"/>
      <c r="D151" s="191"/>
      <c r="E151" s="191"/>
      <c r="F151" s="191"/>
      <c r="G151" s="191"/>
      <c r="H151" s="191"/>
      <c r="I151" s="191"/>
      <c r="J151" s="191"/>
      <c r="K151" s="191"/>
      <c r="L151" s="191"/>
      <c r="M151" s="191"/>
      <c r="N151" s="191"/>
      <c r="O151" s="191"/>
      <c r="P151" s="191"/>
      <c r="Q151" s="191"/>
      <c r="R151" s="191"/>
      <c r="S151" s="191"/>
      <c r="T151" s="191"/>
      <c r="U151" s="191"/>
      <c r="V151" s="191"/>
      <c r="W151" s="191"/>
      <c r="X151" s="191"/>
      <c r="Y151" s="191"/>
      <c r="Z151" s="191"/>
      <c r="AA151" s="191"/>
      <c r="AB151" s="191"/>
      <c r="AC151" s="191"/>
      <c r="AD151" s="191"/>
      <c r="AE151" s="191"/>
      <c r="AF151" s="191"/>
      <c r="AG151" s="191"/>
      <c r="AH151" s="191"/>
      <c r="AI151" s="191"/>
      <c r="AJ151" s="191"/>
      <c r="AK151" s="191"/>
      <c r="AL151" s="191"/>
      <c r="AM151" s="191"/>
      <c r="AN151" s="191"/>
      <c r="AO151" s="191"/>
      <c r="AP151" s="191"/>
      <c r="AQ151" s="191"/>
      <c r="AR151" s="191"/>
      <c r="AS151" s="191"/>
      <c r="AT151" s="191"/>
      <c r="AU151" s="191"/>
      <c r="AV151" s="191"/>
      <c r="AW151" s="191"/>
      <c r="AX151" s="191"/>
      <c r="AY151" s="191"/>
      <c r="AZ151" s="191"/>
      <c r="BA151" s="191"/>
      <c r="BB151" s="191"/>
      <c r="BC151" s="191"/>
      <c r="BD151" s="191"/>
      <c r="BE151" s="191"/>
      <c r="BF151" s="191"/>
      <c r="BG151" s="191"/>
      <c r="BH151" s="191"/>
      <c r="BI151" s="191"/>
      <c r="BJ151" s="191"/>
      <c r="BK151" s="191"/>
      <c r="BL151" s="191"/>
      <c r="BM151" s="191"/>
      <c r="BN151" s="191"/>
      <c r="BO151" s="191"/>
      <c r="BP151" s="191"/>
      <c r="BQ151" s="191"/>
      <c r="BR151" s="191"/>
      <c r="BS151" s="191"/>
      <c r="BT151" s="191"/>
      <c r="BU151" s="191"/>
      <c r="BV151" s="191"/>
      <c r="BW151" s="191"/>
      <c r="BX151" s="191"/>
      <c r="BY151" s="191"/>
      <c r="BZ151" s="191"/>
      <c r="CA151" s="191"/>
      <c r="CB151" s="191"/>
      <c r="CC151" s="191"/>
      <c r="CD151" s="191"/>
      <c r="CE151" s="191"/>
      <c r="CF151" s="191"/>
      <c r="CG151" s="191"/>
      <c r="CH151" s="191"/>
      <c r="CI151" s="191"/>
      <c r="CJ151" s="191"/>
      <c r="CK151" s="191"/>
      <c r="CL151" s="191"/>
      <c r="CM151" s="191"/>
      <c r="CN151" s="191"/>
      <c r="CO151" s="191"/>
      <c r="CP151" s="191"/>
      <c r="CQ151" s="191"/>
      <c r="CR151" s="191"/>
      <c r="CS151" s="191"/>
      <c r="CT151" s="191"/>
      <c r="CU151" s="191"/>
      <c r="CV151" s="191"/>
      <c r="CW151" s="191"/>
      <c r="CX151" s="191"/>
      <c r="CY151" s="191"/>
      <c r="CZ151" s="191"/>
      <c r="DA151" s="191"/>
      <c r="DB151" s="191"/>
      <c r="DC151" s="191"/>
      <c r="DD151" s="191"/>
      <c r="DE151" s="191"/>
      <c r="DF151" s="191"/>
      <c r="DG151" s="191"/>
      <c r="DH151" s="191"/>
      <c r="DI151" s="191"/>
      <c r="DJ151" s="191"/>
      <c r="DK151" s="191"/>
      <c r="DL151" s="191"/>
      <c r="DM151" s="191"/>
      <c r="DN151" s="191"/>
      <c r="DO151" s="191"/>
      <c r="DP151" s="191"/>
      <c r="DQ151" s="191"/>
      <c r="DR151" s="191"/>
      <c r="DS151" s="191"/>
      <c r="DT151" s="191"/>
      <c r="DU151" s="191"/>
      <c r="DV151" s="191"/>
      <c r="DW151" s="191"/>
      <c r="DX151" s="191"/>
      <c r="DY151" s="191"/>
      <c r="DZ151" s="191"/>
      <c r="EA151" s="191"/>
      <c r="EB151" s="191"/>
      <c r="EC151" s="191"/>
      <c r="ED151" s="191"/>
      <c r="EE151" s="191"/>
      <c r="EF151" s="191"/>
      <c r="EG151" s="191"/>
      <c r="EH151" s="191"/>
      <c r="EI151" s="191"/>
      <c r="EJ151" s="191"/>
      <c r="EK151" s="191"/>
      <c r="EL151" s="191"/>
      <c r="EM151" s="191"/>
      <c r="EN151" s="191"/>
      <c r="EO151" s="191"/>
      <c r="EP151" s="191"/>
      <c r="EQ151" s="191"/>
      <c r="ER151" s="191"/>
      <c r="ES151" s="191"/>
      <c r="ET151" s="191"/>
      <c r="EU151" s="191"/>
      <c r="EV151" s="191"/>
      <c r="EW151" s="191"/>
      <c r="EX151" s="191"/>
      <c r="EY151" s="191"/>
      <c r="EZ151" s="191"/>
      <c r="FA151" s="191"/>
      <c r="FB151" s="191"/>
      <c r="FC151" s="191"/>
      <c r="FD151" s="191"/>
      <c r="FE151" s="191"/>
      <c r="FF151" s="191"/>
      <c r="FG151" s="191"/>
      <c r="FH151" s="191"/>
      <c r="FI151" s="191"/>
      <c r="FJ151" s="191"/>
      <c r="FK151" s="191"/>
      <c r="FL151" s="191"/>
      <c r="FM151" s="191"/>
      <c r="FN151" s="191"/>
      <c r="FO151" s="191"/>
      <c r="FP151" s="191"/>
      <c r="FQ151" s="191"/>
      <c r="FR151" s="191"/>
      <c r="FS151" s="191"/>
      <c r="FT151" s="122" t="str">
        <f t="shared" si="1944"/>
        <v>0</v>
      </c>
      <c r="FU151" s="122" t="str">
        <f t="shared" si="1940"/>
        <v>0</v>
      </c>
      <c r="FV151" s="122" t="str">
        <f t="shared" si="1941"/>
        <v>0</v>
      </c>
      <c r="FW151" s="122" t="str">
        <f t="shared" si="1942"/>
        <v>0</v>
      </c>
      <c r="FX151" s="122">
        <f t="shared" si="1945"/>
        <v>0</v>
      </c>
      <c r="FY151" s="122">
        <f t="shared" si="1946"/>
        <v>0</v>
      </c>
      <c r="FZ151" s="122">
        <f t="shared" si="1947"/>
        <v>0</v>
      </c>
      <c r="GA151" s="122">
        <f t="shared" si="1948"/>
        <v>0</v>
      </c>
      <c r="GB151" s="122">
        <f t="shared" si="1949"/>
        <v>0</v>
      </c>
      <c r="GC151" s="122">
        <f t="shared" si="1950"/>
        <v>0</v>
      </c>
      <c r="GD151" s="122">
        <f t="shared" si="1951"/>
        <v>0</v>
      </c>
      <c r="GE151" s="122">
        <f t="shared" si="1952"/>
        <v>0</v>
      </c>
      <c r="GF151" s="122">
        <f t="shared" si="1953"/>
        <v>0</v>
      </c>
      <c r="GG151" s="122">
        <f t="shared" si="1954"/>
        <v>0</v>
      </c>
      <c r="GH151" s="122"/>
      <c r="GI151" s="124" t="str">
        <f t="shared" si="1943"/>
        <v>0</v>
      </c>
      <c r="GJ151" s="139"/>
      <c r="GK151" s="139"/>
      <c r="GL151" s="139"/>
      <c r="GM151" s="140"/>
      <c r="GN151" s="140"/>
      <c r="GO151" s="140"/>
      <c r="GP151" s="140"/>
      <c r="GQ151" s="140"/>
      <c r="GR151" s="140"/>
      <c r="GS151" s="140"/>
      <c r="GT151" s="140"/>
      <c r="GU151" s="140"/>
      <c r="GV151" s="140"/>
      <c r="GW151" s="140"/>
      <c r="GX151" s="145"/>
      <c r="GY151" s="145"/>
      <c r="GZ151" s="145"/>
      <c r="HA151" s="145"/>
      <c r="HB151" s="145"/>
      <c r="HC151" s="145"/>
      <c r="HD151" s="145"/>
    </row>
    <row r="152" spans="1:212" x14ac:dyDescent="0.2">
      <c r="A152" s="190"/>
      <c r="C152" s="191"/>
      <c r="D152" s="191"/>
      <c r="E152" s="191"/>
      <c r="F152" s="191"/>
      <c r="G152" s="191"/>
      <c r="H152" s="191"/>
      <c r="I152" s="191"/>
      <c r="J152" s="191"/>
      <c r="K152" s="191"/>
      <c r="L152" s="191"/>
      <c r="M152" s="191"/>
      <c r="N152" s="191"/>
      <c r="O152" s="191"/>
      <c r="P152" s="191"/>
      <c r="Q152" s="191"/>
      <c r="R152" s="191"/>
      <c r="S152" s="191"/>
      <c r="T152" s="191"/>
      <c r="U152" s="191"/>
      <c r="V152" s="191"/>
      <c r="W152" s="191"/>
      <c r="X152" s="191"/>
      <c r="Y152" s="191"/>
      <c r="Z152" s="191"/>
      <c r="AA152" s="191"/>
      <c r="AB152" s="191"/>
      <c r="AC152" s="191"/>
      <c r="AD152" s="191"/>
      <c r="AE152" s="191"/>
      <c r="AF152" s="191"/>
      <c r="AG152" s="191"/>
      <c r="AH152" s="191"/>
      <c r="AI152" s="191"/>
      <c r="AJ152" s="191"/>
      <c r="AK152" s="191"/>
      <c r="AL152" s="191"/>
      <c r="AM152" s="191"/>
      <c r="AN152" s="191"/>
      <c r="AO152" s="191"/>
      <c r="AP152" s="191"/>
      <c r="AQ152" s="191"/>
      <c r="AR152" s="191"/>
      <c r="AS152" s="191"/>
      <c r="AT152" s="191"/>
      <c r="AU152" s="191"/>
      <c r="AV152" s="191"/>
      <c r="AW152" s="191"/>
      <c r="AX152" s="191"/>
      <c r="AY152" s="191"/>
      <c r="AZ152" s="191"/>
      <c r="BA152" s="191"/>
      <c r="BB152" s="191"/>
      <c r="BC152" s="191"/>
      <c r="BD152" s="191"/>
      <c r="BE152" s="191"/>
      <c r="BF152" s="191"/>
      <c r="BG152" s="191"/>
      <c r="BH152" s="191"/>
      <c r="BI152" s="191"/>
      <c r="BJ152" s="191"/>
      <c r="BK152" s="191"/>
      <c r="BL152" s="191"/>
      <c r="BM152" s="191"/>
      <c r="BN152" s="191"/>
      <c r="BO152" s="191"/>
      <c r="BP152" s="191"/>
      <c r="BQ152" s="191"/>
      <c r="BR152" s="191"/>
      <c r="BS152" s="191"/>
      <c r="BT152" s="191"/>
      <c r="BU152" s="191"/>
      <c r="BV152" s="191"/>
      <c r="BW152" s="191"/>
      <c r="BX152" s="191"/>
      <c r="BY152" s="191"/>
      <c r="BZ152" s="191"/>
      <c r="CA152" s="191"/>
      <c r="CB152" s="191"/>
      <c r="CC152" s="191"/>
      <c r="CD152" s="191"/>
      <c r="CE152" s="191"/>
      <c r="CF152" s="191"/>
      <c r="CG152" s="191"/>
      <c r="CH152" s="191"/>
      <c r="CI152" s="191"/>
      <c r="CJ152" s="191"/>
      <c r="CK152" s="191"/>
      <c r="CL152" s="191"/>
      <c r="CM152" s="191"/>
      <c r="CN152" s="191"/>
      <c r="CO152" s="191"/>
      <c r="CP152" s="191"/>
      <c r="CQ152" s="191"/>
      <c r="CR152" s="191"/>
      <c r="CS152" s="191"/>
      <c r="CT152" s="191"/>
      <c r="CU152" s="191"/>
      <c r="CV152" s="191"/>
      <c r="CW152" s="191"/>
      <c r="CX152" s="191"/>
      <c r="CY152" s="191"/>
      <c r="CZ152" s="191"/>
      <c r="DA152" s="191"/>
      <c r="DB152" s="191"/>
      <c r="DC152" s="191"/>
      <c r="DD152" s="191"/>
      <c r="DE152" s="191"/>
      <c r="DF152" s="191"/>
      <c r="DG152" s="191"/>
      <c r="DH152" s="191"/>
      <c r="DI152" s="191"/>
      <c r="DJ152" s="191"/>
      <c r="DK152" s="191"/>
      <c r="DL152" s="191"/>
      <c r="DM152" s="191"/>
      <c r="DN152" s="191"/>
      <c r="DO152" s="191"/>
      <c r="DP152" s="191"/>
      <c r="DQ152" s="191"/>
      <c r="DR152" s="191"/>
      <c r="DS152" s="191"/>
      <c r="DT152" s="191"/>
      <c r="DU152" s="191"/>
      <c r="DV152" s="191"/>
      <c r="DW152" s="191"/>
      <c r="DX152" s="191"/>
      <c r="DY152" s="191"/>
      <c r="DZ152" s="191"/>
      <c r="EA152" s="191"/>
      <c r="EB152" s="191"/>
      <c r="EC152" s="191"/>
      <c r="ED152" s="191"/>
      <c r="EE152" s="191"/>
      <c r="EF152" s="191"/>
      <c r="EG152" s="191"/>
      <c r="EH152" s="191"/>
      <c r="EI152" s="191"/>
      <c r="EJ152" s="191"/>
      <c r="EK152" s="191"/>
      <c r="EL152" s="191"/>
      <c r="EM152" s="191"/>
      <c r="EN152" s="191"/>
      <c r="EO152" s="191"/>
      <c r="EP152" s="191"/>
      <c r="EQ152" s="191"/>
      <c r="ER152" s="191"/>
      <c r="ES152" s="191"/>
      <c r="ET152" s="191"/>
      <c r="EU152" s="191"/>
      <c r="EV152" s="191"/>
      <c r="EW152" s="191"/>
      <c r="EX152" s="191"/>
      <c r="EY152" s="191"/>
      <c r="EZ152" s="191"/>
      <c r="FA152" s="191"/>
      <c r="FB152" s="191"/>
      <c r="FC152" s="191"/>
      <c r="FD152" s="191"/>
      <c r="FE152" s="191"/>
      <c r="FF152" s="191"/>
      <c r="FG152" s="191"/>
      <c r="FH152" s="191"/>
      <c r="FI152" s="191"/>
      <c r="FJ152" s="191"/>
      <c r="FK152" s="191"/>
      <c r="FL152" s="191"/>
      <c r="FM152" s="191"/>
      <c r="FN152" s="191"/>
      <c r="FO152" s="191"/>
      <c r="FP152" s="191"/>
      <c r="FQ152" s="191"/>
      <c r="FR152" s="191"/>
      <c r="FS152" s="191"/>
      <c r="FT152" s="122" t="str">
        <f t="shared" si="1944"/>
        <v>0</v>
      </c>
      <c r="FU152" s="122" t="str">
        <f t="shared" si="1940"/>
        <v>0</v>
      </c>
      <c r="FV152" s="122" t="str">
        <f t="shared" si="1941"/>
        <v>0</v>
      </c>
      <c r="FW152" s="122" t="str">
        <f t="shared" si="1942"/>
        <v>0</v>
      </c>
      <c r="FX152" s="122">
        <f t="shared" si="1945"/>
        <v>0</v>
      </c>
      <c r="FY152" s="122">
        <f t="shared" si="1946"/>
        <v>0</v>
      </c>
      <c r="FZ152" s="122">
        <f t="shared" si="1947"/>
        <v>0</v>
      </c>
      <c r="GA152" s="122">
        <f t="shared" si="1948"/>
        <v>0</v>
      </c>
      <c r="GB152" s="122">
        <f t="shared" si="1949"/>
        <v>0</v>
      </c>
      <c r="GC152" s="122">
        <f t="shared" si="1950"/>
        <v>0</v>
      </c>
      <c r="GD152" s="122">
        <f t="shared" si="1951"/>
        <v>0</v>
      </c>
      <c r="GE152" s="122">
        <f t="shared" si="1952"/>
        <v>0</v>
      </c>
      <c r="GF152" s="122">
        <f t="shared" si="1953"/>
        <v>0</v>
      </c>
      <c r="GG152" s="122">
        <f t="shared" si="1954"/>
        <v>0</v>
      </c>
      <c r="GH152" s="122"/>
      <c r="GI152" s="124" t="str">
        <f t="shared" si="1943"/>
        <v>0</v>
      </c>
      <c r="GJ152" s="139"/>
      <c r="GK152" s="139"/>
      <c r="GL152" s="139"/>
      <c r="GM152" s="140"/>
      <c r="GN152" s="140"/>
      <c r="GO152" s="140"/>
      <c r="GP152" s="140"/>
      <c r="GQ152" s="140"/>
      <c r="GR152" s="140"/>
      <c r="GS152" s="140"/>
      <c r="GT152" s="140"/>
      <c r="GU152" s="140"/>
      <c r="GV152" s="140"/>
      <c r="GW152" s="140"/>
      <c r="GX152" s="145"/>
      <c r="GY152" s="145"/>
      <c r="GZ152" s="145"/>
      <c r="HA152" s="145"/>
      <c r="HB152" s="145"/>
      <c r="HC152" s="145"/>
      <c r="HD152" s="145"/>
    </row>
    <row r="153" spans="1:212" x14ac:dyDescent="0.2">
      <c r="A153" s="190"/>
      <c r="C153" s="191"/>
      <c r="D153" s="191"/>
      <c r="E153" s="191"/>
      <c r="F153" s="191"/>
      <c r="G153" s="191"/>
      <c r="H153" s="191"/>
      <c r="I153" s="191"/>
      <c r="J153" s="191"/>
      <c r="K153" s="191"/>
      <c r="L153" s="191"/>
      <c r="M153" s="191"/>
      <c r="N153" s="191"/>
      <c r="O153" s="191"/>
      <c r="P153" s="191"/>
      <c r="Q153" s="191"/>
      <c r="R153" s="191"/>
      <c r="S153" s="191"/>
      <c r="T153" s="191"/>
      <c r="U153" s="191"/>
      <c r="V153" s="191"/>
      <c r="W153" s="191"/>
      <c r="X153" s="191"/>
      <c r="Y153" s="191"/>
      <c r="Z153" s="191"/>
      <c r="AA153" s="191"/>
      <c r="AB153" s="191"/>
      <c r="AC153" s="191"/>
      <c r="AD153" s="191"/>
      <c r="AE153" s="191"/>
      <c r="AF153" s="191"/>
      <c r="AG153" s="191"/>
      <c r="AH153" s="191"/>
      <c r="AI153" s="191"/>
      <c r="AJ153" s="191"/>
      <c r="AK153" s="191"/>
      <c r="AL153" s="191"/>
      <c r="AM153" s="191"/>
      <c r="AN153" s="191"/>
      <c r="AO153" s="191"/>
      <c r="AP153" s="191"/>
      <c r="AQ153" s="191"/>
      <c r="AR153" s="191"/>
      <c r="AS153" s="191"/>
      <c r="AT153" s="191"/>
      <c r="AU153" s="191"/>
      <c r="AV153" s="191"/>
      <c r="AW153" s="191"/>
      <c r="AX153" s="191"/>
      <c r="AY153" s="191"/>
      <c r="AZ153" s="191"/>
      <c r="BA153" s="191"/>
      <c r="BB153" s="191"/>
      <c r="BC153" s="191"/>
      <c r="BD153" s="191"/>
      <c r="BE153" s="191"/>
      <c r="BF153" s="191"/>
      <c r="BG153" s="191"/>
      <c r="BH153" s="191"/>
      <c r="BI153" s="191"/>
      <c r="BJ153" s="191"/>
      <c r="BK153" s="191"/>
      <c r="BL153" s="191"/>
      <c r="BM153" s="191"/>
      <c r="BN153" s="191"/>
      <c r="BO153" s="191"/>
      <c r="BP153" s="191"/>
      <c r="BQ153" s="191"/>
      <c r="BR153" s="191"/>
      <c r="BS153" s="191"/>
      <c r="BT153" s="191"/>
      <c r="BU153" s="191"/>
      <c r="BV153" s="191"/>
      <c r="BW153" s="191"/>
      <c r="BX153" s="191"/>
      <c r="BY153" s="191"/>
      <c r="BZ153" s="191"/>
      <c r="CA153" s="191"/>
      <c r="CB153" s="191"/>
      <c r="CC153" s="191"/>
      <c r="CD153" s="191"/>
      <c r="CE153" s="191"/>
      <c r="CF153" s="191"/>
      <c r="CG153" s="191"/>
      <c r="CH153" s="191"/>
      <c r="CI153" s="191"/>
      <c r="CJ153" s="191"/>
      <c r="CK153" s="191"/>
      <c r="CL153" s="191"/>
      <c r="CM153" s="191"/>
      <c r="CN153" s="191"/>
      <c r="CO153" s="191"/>
      <c r="CP153" s="191"/>
      <c r="CQ153" s="191"/>
      <c r="CR153" s="191"/>
      <c r="CS153" s="191"/>
      <c r="CT153" s="191"/>
      <c r="CU153" s="191"/>
      <c r="CV153" s="191"/>
      <c r="CW153" s="191"/>
      <c r="CX153" s="191"/>
      <c r="CY153" s="191"/>
      <c r="CZ153" s="191"/>
      <c r="DA153" s="191"/>
      <c r="DB153" s="191"/>
      <c r="DC153" s="191"/>
      <c r="DD153" s="191"/>
      <c r="DE153" s="191"/>
      <c r="DF153" s="191"/>
      <c r="DG153" s="191"/>
      <c r="DH153" s="191"/>
      <c r="DI153" s="191"/>
      <c r="DJ153" s="191"/>
      <c r="DK153" s="191"/>
      <c r="DL153" s="191"/>
      <c r="DM153" s="191"/>
      <c r="DN153" s="191"/>
      <c r="DO153" s="191"/>
      <c r="DP153" s="191"/>
      <c r="DQ153" s="191"/>
      <c r="DR153" s="191"/>
      <c r="DS153" s="191"/>
      <c r="DT153" s="191"/>
      <c r="DU153" s="191"/>
      <c r="DV153" s="191"/>
      <c r="DW153" s="191"/>
      <c r="DX153" s="191"/>
      <c r="DY153" s="191"/>
      <c r="DZ153" s="191"/>
      <c r="EA153" s="191"/>
      <c r="EB153" s="191"/>
      <c r="EC153" s="191"/>
      <c r="ED153" s="191"/>
      <c r="EE153" s="191"/>
      <c r="EF153" s="191"/>
      <c r="EG153" s="191"/>
      <c r="EH153" s="191"/>
      <c r="EI153" s="191"/>
      <c r="EJ153" s="191"/>
      <c r="EK153" s="191"/>
      <c r="EL153" s="191"/>
      <c r="EM153" s="191"/>
      <c r="EN153" s="191"/>
      <c r="EO153" s="191"/>
      <c r="EP153" s="191"/>
      <c r="EQ153" s="191"/>
      <c r="ER153" s="191"/>
      <c r="ES153" s="191"/>
      <c r="ET153" s="191"/>
      <c r="EU153" s="191"/>
      <c r="EV153" s="191"/>
      <c r="EW153" s="191"/>
      <c r="EX153" s="191"/>
      <c r="EY153" s="191"/>
      <c r="EZ153" s="191"/>
      <c r="FA153" s="191"/>
      <c r="FB153" s="191"/>
      <c r="FC153" s="191"/>
      <c r="FD153" s="191"/>
      <c r="FE153" s="191"/>
      <c r="FF153" s="191"/>
      <c r="FG153" s="191"/>
      <c r="FH153" s="191"/>
      <c r="FI153" s="191"/>
      <c r="FJ153" s="191"/>
      <c r="FK153" s="191"/>
      <c r="FL153" s="191"/>
      <c r="FM153" s="191"/>
      <c r="FN153" s="191"/>
      <c r="FO153" s="191"/>
      <c r="FP153" s="191"/>
      <c r="FQ153" s="191"/>
      <c r="FR153" s="191"/>
      <c r="FS153" s="191"/>
      <c r="FT153" s="122" t="str">
        <f t="shared" si="1944"/>
        <v>0</v>
      </c>
      <c r="FU153" s="122" t="str">
        <f t="shared" si="1940"/>
        <v>0</v>
      </c>
      <c r="FV153" s="122" t="str">
        <f t="shared" si="1941"/>
        <v>0</v>
      </c>
      <c r="FW153" s="122" t="str">
        <f t="shared" si="1942"/>
        <v>0</v>
      </c>
      <c r="FX153" s="122">
        <f t="shared" si="1945"/>
        <v>0</v>
      </c>
      <c r="FY153" s="122">
        <f t="shared" si="1946"/>
        <v>0</v>
      </c>
      <c r="FZ153" s="122">
        <f t="shared" si="1947"/>
        <v>0</v>
      </c>
      <c r="GA153" s="122">
        <f t="shared" si="1948"/>
        <v>0</v>
      </c>
      <c r="GB153" s="122">
        <f t="shared" si="1949"/>
        <v>0</v>
      </c>
      <c r="GC153" s="122">
        <f t="shared" si="1950"/>
        <v>0</v>
      </c>
      <c r="GD153" s="122">
        <f t="shared" si="1951"/>
        <v>0</v>
      </c>
      <c r="GE153" s="122">
        <f t="shared" si="1952"/>
        <v>0</v>
      </c>
      <c r="GF153" s="122">
        <f t="shared" si="1953"/>
        <v>0</v>
      </c>
      <c r="GG153" s="122">
        <f t="shared" si="1954"/>
        <v>0</v>
      </c>
      <c r="GH153" s="122"/>
      <c r="GI153" s="124" t="str">
        <f t="shared" si="1943"/>
        <v>0</v>
      </c>
      <c r="GJ153" s="139"/>
      <c r="GK153" s="139"/>
      <c r="GL153" s="139"/>
      <c r="GM153" s="140"/>
      <c r="GN153" s="140"/>
      <c r="GO153" s="140"/>
      <c r="GP153" s="140"/>
      <c r="GQ153" s="140"/>
      <c r="GR153" s="140"/>
      <c r="GS153" s="140"/>
      <c r="GT153" s="140"/>
      <c r="GU153" s="140"/>
      <c r="GV153" s="140"/>
      <c r="GW153" s="140"/>
      <c r="GX153" s="145"/>
      <c r="GY153" s="145"/>
      <c r="GZ153" s="145"/>
      <c r="HA153" s="145"/>
      <c r="HB153" s="145"/>
      <c r="HC153" s="145"/>
      <c r="HD153" s="145"/>
    </row>
    <row r="154" spans="1:212" x14ac:dyDescent="0.2">
      <c r="A154" s="190"/>
      <c r="C154" s="191"/>
      <c r="D154" s="191"/>
      <c r="E154" s="191"/>
      <c r="F154" s="191"/>
      <c r="G154" s="191"/>
      <c r="H154" s="191"/>
      <c r="I154" s="191"/>
      <c r="J154" s="191"/>
      <c r="K154" s="191"/>
      <c r="L154" s="191"/>
      <c r="M154" s="191"/>
      <c r="N154" s="191"/>
      <c r="O154" s="191"/>
      <c r="P154" s="191"/>
      <c r="Q154" s="191"/>
      <c r="R154" s="191"/>
      <c r="S154" s="191"/>
      <c r="T154" s="191"/>
      <c r="U154" s="191"/>
      <c r="V154" s="191"/>
      <c r="W154" s="191"/>
      <c r="X154" s="191"/>
      <c r="Y154" s="191"/>
      <c r="Z154" s="191"/>
      <c r="AA154" s="191"/>
      <c r="AB154" s="191"/>
      <c r="AC154" s="191"/>
      <c r="AD154" s="191"/>
      <c r="AE154" s="191"/>
      <c r="AF154" s="191"/>
      <c r="AG154" s="191"/>
      <c r="AH154" s="191"/>
      <c r="AI154" s="191"/>
      <c r="AJ154" s="191"/>
      <c r="AK154" s="191"/>
      <c r="AL154" s="191"/>
      <c r="AM154" s="191"/>
      <c r="AN154" s="191"/>
      <c r="AO154" s="191"/>
      <c r="AP154" s="191"/>
      <c r="AQ154" s="191"/>
      <c r="AR154" s="191"/>
      <c r="AS154" s="191"/>
      <c r="AT154" s="191"/>
      <c r="AU154" s="191"/>
      <c r="AV154" s="191"/>
      <c r="AW154" s="191"/>
      <c r="AX154" s="191"/>
      <c r="AY154" s="191"/>
      <c r="AZ154" s="191"/>
      <c r="BA154" s="191"/>
      <c r="BB154" s="191"/>
      <c r="BC154" s="191"/>
      <c r="BD154" s="191"/>
      <c r="BE154" s="191"/>
      <c r="BF154" s="191"/>
      <c r="BG154" s="191"/>
      <c r="BH154" s="191"/>
      <c r="BI154" s="191"/>
      <c r="BJ154" s="191"/>
      <c r="BK154" s="191"/>
      <c r="BL154" s="191"/>
      <c r="BM154" s="191"/>
      <c r="BN154" s="191"/>
      <c r="BO154" s="191"/>
      <c r="BP154" s="191"/>
      <c r="BQ154" s="191"/>
      <c r="BR154" s="191"/>
      <c r="BS154" s="191"/>
      <c r="BT154" s="191"/>
      <c r="BU154" s="191"/>
      <c r="BV154" s="191"/>
      <c r="BW154" s="191"/>
      <c r="BX154" s="191"/>
      <c r="BY154" s="191"/>
      <c r="BZ154" s="191"/>
      <c r="CA154" s="191"/>
      <c r="CB154" s="191"/>
      <c r="CC154" s="191"/>
      <c r="CD154" s="191"/>
      <c r="CE154" s="191"/>
      <c r="CF154" s="191"/>
      <c r="CG154" s="191"/>
      <c r="CH154" s="191"/>
      <c r="CI154" s="191"/>
      <c r="CJ154" s="191"/>
      <c r="CK154" s="191"/>
      <c r="CL154" s="191"/>
      <c r="CM154" s="191"/>
      <c r="CN154" s="191"/>
      <c r="CO154" s="191"/>
      <c r="CP154" s="191"/>
      <c r="CQ154" s="191"/>
      <c r="CR154" s="191"/>
      <c r="CS154" s="191"/>
      <c r="CT154" s="191"/>
      <c r="CU154" s="191"/>
      <c r="CV154" s="191"/>
      <c r="CW154" s="191"/>
      <c r="CX154" s="191"/>
      <c r="CY154" s="191"/>
      <c r="CZ154" s="191"/>
      <c r="DA154" s="191"/>
      <c r="DB154" s="191"/>
      <c r="DC154" s="191"/>
      <c r="DD154" s="191"/>
      <c r="DE154" s="191"/>
      <c r="DF154" s="191"/>
      <c r="DG154" s="191"/>
      <c r="DH154" s="191"/>
      <c r="DI154" s="191"/>
      <c r="DJ154" s="191"/>
      <c r="DK154" s="191"/>
      <c r="DL154" s="191"/>
      <c r="DM154" s="191"/>
      <c r="DN154" s="191"/>
      <c r="DO154" s="191"/>
      <c r="DP154" s="191"/>
      <c r="DQ154" s="191"/>
      <c r="DR154" s="191"/>
      <c r="DS154" s="191"/>
      <c r="DT154" s="191"/>
      <c r="DU154" s="191"/>
      <c r="DV154" s="191"/>
      <c r="DW154" s="191"/>
      <c r="DX154" s="191"/>
      <c r="DY154" s="191"/>
      <c r="DZ154" s="191"/>
      <c r="EA154" s="191"/>
      <c r="EB154" s="191"/>
      <c r="EC154" s="191"/>
      <c r="ED154" s="191"/>
      <c r="EE154" s="191"/>
      <c r="EF154" s="191"/>
      <c r="EG154" s="191"/>
      <c r="EH154" s="191"/>
      <c r="EI154" s="191"/>
      <c r="EJ154" s="191"/>
      <c r="EK154" s="191"/>
      <c r="EL154" s="191"/>
      <c r="EM154" s="191"/>
      <c r="EN154" s="191"/>
      <c r="EO154" s="191"/>
      <c r="EP154" s="191"/>
      <c r="EQ154" s="191"/>
      <c r="ER154" s="191"/>
      <c r="ES154" s="191"/>
      <c r="ET154" s="191"/>
      <c r="EU154" s="191"/>
      <c r="EV154" s="191"/>
      <c r="EW154" s="191"/>
      <c r="EX154" s="191"/>
      <c r="EY154" s="191"/>
      <c r="EZ154" s="191"/>
      <c r="FA154" s="191"/>
      <c r="FB154" s="191"/>
      <c r="FC154" s="191"/>
      <c r="FD154" s="191"/>
      <c r="FE154" s="191"/>
      <c r="FF154" s="191"/>
      <c r="FG154" s="191"/>
      <c r="FH154" s="191"/>
      <c r="FI154" s="191"/>
      <c r="FJ154" s="191"/>
      <c r="FK154" s="191"/>
      <c r="FL154" s="191"/>
      <c r="FM154" s="191"/>
      <c r="FN154" s="191"/>
      <c r="FO154" s="191"/>
      <c r="FP154" s="191"/>
      <c r="FQ154" s="191"/>
      <c r="FR154" s="191"/>
      <c r="FS154" s="191"/>
      <c r="FT154" s="122" t="str">
        <f t="shared" si="1944"/>
        <v>0</v>
      </c>
      <c r="FU154" s="122" t="str">
        <f t="shared" si="1940"/>
        <v>0</v>
      </c>
      <c r="FV154" s="122" t="str">
        <f t="shared" si="1941"/>
        <v>0</v>
      </c>
      <c r="FW154" s="122" t="str">
        <f t="shared" si="1942"/>
        <v>0</v>
      </c>
      <c r="FX154" s="122">
        <f t="shared" si="1945"/>
        <v>0</v>
      </c>
      <c r="FY154" s="122">
        <f t="shared" si="1946"/>
        <v>0</v>
      </c>
      <c r="FZ154" s="122">
        <f t="shared" si="1947"/>
        <v>0</v>
      </c>
      <c r="GA154" s="122">
        <f t="shared" si="1948"/>
        <v>0</v>
      </c>
      <c r="GB154" s="122">
        <f t="shared" si="1949"/>
        <v>0</v>
      </c>
      <c r="GC154" s="122">
        <f t="shared" si="1950"/>
        <v>0</v>
      </c>
      <c r="GD154" s="122">
        <f t="shared" si="1951"/>
        <v>0</v>
      </c>
      <c r="GE154" s="122">
        <f t="shared" si="1952"/>
        <v>0</v>
      </c>
      <c r="GF154" s="122">
        <f t="shared" si="1953"/>
        <v>0</v>
      </c>
      <c r="GG154" s="122">
        <f t="shared" si="1954"/>
        <v>0</v>
      </c>
      <c r="GH154" s="122"/>
      <c r="GI154" s="124" t="str">
        <f t="shared" si="1943"/>
        <v>0</v>
      </c>
      <c r="GJ154" s="139"/>
      <c r="GK154" s="139"/>
      <c r="GL154" s="139"/>
      <c r="GM154" s="140"/>
      <c r="GN154" s="140"/>
      <c r="GO154" s="140"/>
      <c r="GP154" s="140"/>
      <c r="GQ154" s="140"/>
      <c r="GR154" s="140"/>
      <c r="GS154" s="140"/>
      <c r="GT154" s="140"/>
      <c r="GU154" s="140"/>
      <c r="GV154" s="140"/>
      <c r="GW154" s="140"/>
      <c r="GX154" s="145"/>
      <c r="GY154" s="145"/>
      <c r="GZ154" s="145"/>
      <c r="HA154" s="145"/>
      <c r="HB154" s="145"/>
      <c r="HC154" s="145"/>
      <c r="HD154" s="145"/>
    </row>
    <row r="155" spans="1:212" x14ac:dyDescent="0.2">
      <c r="A155" s="190"/>
      <c r="C155" s="191"/>
      <c r="D155" s="191"/>
      <c r="E155" s="191"/>
      <c r="F155" s="191"/>
      <c r="G155" s="191"/>
      <c r="H155" s="191"/>
      <c r="I155" s="191"/>
      <c r="J155" s="191"/>
      <c r="K155" s="191"/>
      <c r="L155" s="191"/>
      <c r="M155" s="191"/>
      <c r="N155" s="191"/>
      <c r="O155" s="191"/>
      <c r="P155" s="191"/>
      <c r="Q155" s="191"/>
      <c r="R155" s="191"/>
      <c r="S155" s="191"/>
      <c r="T155" s="191"/>
      <c r="U155" s="191"/>
      <c r="V155" s="191"/>
      <c r="W155" s="191"/>
      <c r="X155" s="191"/>
      <c r="Y155" s="191"/>
      <c r="Z155" s="191"/>
      <c r="AA155" s="191"/>
      <c r="AB155" s="191"/>
      <c r="AC155" s="191"/>
      <c r="AD155" s="191"/>
      <c r="AE155" s="191"/>
      <c r="AF155" s="191"/>
      <c r="AG155" s="191"/>
      <c r="AH155" s="191"/>
      <c r="AI155" s="191"/>
      <c r="AJ155" s="191"/>
      <c r="AK155" s="191"/>
      <c r="AL155" s="191"/>
      <c r="AM155" s="191"/>
      <c r="AN155" s="191"/>
      <c r="AO155" s="191"/>
      <c r="AP155" s="191"/>
      <c r="AQ155" s="191"/>
      <c r="AR155" s="191"/>
      <c r="AS155" s="191"/>
      <c r="AT155" s="191"/>
      <c r="AU155" s="191"/>
      <c r="AV155" s="191"/>
      <c r="AW155" s="191"/>
      <c r="AX155" s="191"/>
      <c r="AY155" s="191"/>
      <c r="AZ155" s="191"/>
      <c r="BA155" s="191"/>
      <c r="BB155" s="191"/>
      <c r="BC155" s="191"/>
      <c r="BD155" s="191"/>
      <c r="BE155" s="191"/>
      <c r="BF155" s="191"/>
      <c r="BG155" s="191"/>
      <c r="BH155" s="191"/>
      <c r="BI155" s="191"/>
      <c r="BJ155" s="191"/>
      <c r="BK155" s="191"/>
      <c r="BL155" s="191"/>
      <c r="BM155" s="191"/>
      <c r="BN155" s="191"/>
      <c r="BO155" s="191"/>
      <c r="BP155" s="191"/>
      <c r="BQ155" s="191"/>
      <c r="BR155" s="191"/>
      <c r="BS155" s="191"/>
      <c r="BT155" s="191"/>
      <c r="BU155" s="191"/>
      <c r="BV155" s="191"/>
      <c r="BW155" s="191"/>
      <c r="BX155" s="191"/>
      <c r="BY155" s="191"/>
      <c r="BZ155" s="191"/>
      <c r="CA155" s="191"/>
      <c r="CB155" s="191"/>
      <c r="CC155" s="191"/>
      <c r="CD155" s="191"/>
      <c r="CE155" s="191"/>
      <c r="CF155" s="191"/>
      <c r="CG155" s="191"/>
      <c r="CH155" s="191"/>
      <c r="CI155" s="191"/>
      <c r="CJ155" s="191"/>
      <c r="CK155" s="191"/>
      <c r="CL155" s="191"/>
      <c r="CM155" s="191"/>
      <c r="CN155" s="191"/>
      <c r="CO155" s="191"/>
      <c r="CP155" s="191"/>
      <c r="CQ155" s="191"/>
      <c r="CR155" s="191"/>
      <c r="CS155" s="191"/>
      <c r="CT155" s="191"/>
      <c r="CU155" s="191"/>
      <c r="CV155" s="191"/>
      <c r="CW155" s="191"/>
      <c r="CX155" s="191"/>
      <c r="CY155" s="191"/>
      <c r="CZ155" s="191"/>
      <c r="DA155" s="191"/>
      <c r="DB155" s="191"/>
      <c r="DC155" s="191"/>
      <c r="DD155" s="191"/>
      <c r="DE155" s="191"/>
      <c r="DF155" s="191"/>
      <c r="DG155" s="191"/>
      <c r="DH155" s="191"/>
      <c r="DI155" s="191"/>
      <c r="DJ155" s="191"/>
      <c r="DK155" s="191"/>
      <c r="DL155" s="191"/>
      <c r="DM155" s="191"/>
      <c r="DN155" s="191"/>
      <c r="DO155" s="191"/>
      <c r="DP155" s="191"/>
      <c r="DQ155" s="191"/>
      <c r="DR155" s="191"/>
      <c r="DS155" s="191"/>
      <c r="DT155" s="191"/>
      <c r="DU155" s="191"/>
      <c r="DV155" s="191"/>
      <c r="DW155" s="191"/>
      <c r="DX155" s="191"/>
      <c r="DY155" s="191"/>
      <c r="DZ155" s="191"/>
      <c r="EA155" s="191"/>
      <c r="EB155" s="191"/>
      <c r="EC155" s="191"/>
      <c r="ED155" s="191"/>
      <c r="EE155" s="191"/>
      <c r="EF155" s="191"/>
      <c r="EG155" s="191"/>
      <c r="EH155" s="191"/>
      <c r="EI155" s="191"/>
      <c r="EJ155" s="191"/>
      <c r="EK155" s="191"/>
      <c r="EL155" s="191"/>
      <c r="EM155" s="191"/>
      <c r="EN155" s="191"/>
      <c r="EO155" s="191"/>
      <c r="EP155" s="191"/>
      <c r="EQ155" s="191"/>
      <c r="ER155" s="191"/>
      <c r="ES155" s="191"/>
      <c r="ET155" s="191"/>
      <c r="EU155" s="191"/>
      <c r="EV155" s="191"/>
      <c r="EW155" s="191"/>
      <c r="EX155" s="191"/>
      <c r="EY155" s="191"/>
      <c r="EZ155" s="191"/>
      <c r="FA155" s="191"/>
      <c r="FB155" s="191"/>
      <c r="FC155" s="191"/>
      <c r="FD155" s="191"/>
      <c r="FE155" s="191"/>
      <c r="FF155" s="191"/>
      <c r="FG155" s="191"/>
      <c r="FH155" s="191"/>
      <c r="FI155" s="191"/>
      <c r="FJ155" s="191"/>
      <c r="FK155" s="191"/>
      <c r="FL155" s="191"/>
      <c r="FM155" s="191"/>
      <c r="FN155" s="191"/>
      <c r="FO155" s="191"/>
      <c r="FP155" s="191"/>
      <c r="FQ155" s="191"/>
      <c r="FR155" s="191"/>
      <c r="FS155" s="191"/>
      <c r="FT155" s="122" t="str">
        <f t="shared" si="1944"/>
        <v>0</v>
      </c>
      <c r="FU155" s="122" t="str">
        <f t="shared" si="1940"/>
        <v>0</v>
      </c>
      <c r="FV155" s="122" t="str">
        <f t="shared" si="1941"/>
        <v>0</v>
      </c>
      <c r="FW155" s="122" t="str">
        <f t="shared" si="1942"/>
        <v>0</v>
      </c>
      <c r="FX155" s="122">
        <f t="shared" si="1945"/>
        <v>0</v>
      </c>
      <c r="FY155" s="122">
        <f t="shared" si="1946"/>
        <v>0</v>
      </c>
      <c r="FZ155" s="122">
        <f t="shared" si="1947"/>
        <v>0</v>
      </c>
      <c r="GA155" s="122">
        <f t="shared" si="1948"/>
        <v>0</v>
      </c>
      <c r="GB155" s="122">
        <f t="shared" si="1949"/>
        <v>0</v>
      </c>
      <c r="GC155" s="122">
        <f t="shared" si="1950"/>
        <v>0</v>
      </c>
      <c r="GD155" s="122">
        <f t="shared" si="1951"/>
        <v>0</v>
      </c>
      <c r="GE155" s="122">
        <f t="shared" si="1952"/>
        <v>0</v>
      </c>
      <c r="GF155" s="122">
        <f t="shared" si="1953"/>
        <v>0</v>
      </c>
      <c r="GG155" s="122">
        <f t="shared" si="1954"/>
        <v>0</v>
      </c>
      <c r="GH155" s="122"/>
      <c r="GI155" s="124" t="str">
        <f t="shared" si="1943"/>
        <v>0</v>
      </c>
      <c r="GJ155" s="139"/>
      <c r="GK155" s="139"/>
      <c r="GL155" s="139"/>
      <c r="GM155" s="140"/>
      <c r="GN155" s="140"/>
      <c r="GO155" s="140"/>
      <c r="GP155" s="140"/>
      <c r="GQ155" s="140"/>
      <c r="GR155" s="140"/>
      <c r="GS155" s="140"/>
      <c r="GT155" s="140"/>
      <c r="GU155" s="140"/>
      <c r="GV155" s="140"/>
      <c r="GW155" s="140"/>
      <c r="GX155" s="145"/>
      <c r="GY155" s="145"/>
      <c r="GZ155" s="145"/>
      <c r="HA155" s="145"/>
      <c r="HB155" s="145"/>
      <c r="HC155" s="145"/>
      <c r="HD155" s="145"/>
    </row>
    <row r="156" spans="1:212" x14ac:dyDescent="0.2">
      <c r="A156" s="190"/>
      <c r="C156" s="191"/>
      <c r="D156" s="191"/>
      <c r="E156" s="191"/>
      <c r="F156" s="191"/>
      <c r="G156" s="191"/>
      <c r="H156" s="191"/>
      <c r="I156" s="191"/>
      <c r="J156" s="191"/>
      <c r="K156" s="191"/>
      <c r="L156" s="191"/>
      <c r="M156" s="191"/>
      <c r="N156" s="191"/>
      <c r="O156" s="191"/>
      <c r="P156" s="191"/>
      <c r="Q156" s="191"/>
      <c r="R156" s="191"/>
      <c r="S156" s="191"/>
      <c r="T156" s="191"/>
      <c r="U156" s="191"/>
      <c r="V156" s="191"/>
      <c r="W156" s="191"/>
      <c r="X156" s="191"/>
      <c r="Y156" s="191"/>
      <c r="Z156" s="191"/>
      <c r="AA156" s="191"/>
      <c r="AB156" s="191"/>
      <c r="AC156" s="191"/>
      <c r="AD156" s="191"/>
      <c r="AE156" s="191"/>
      <c r="AF156" s="191"/>
      <c r="AG156" s="191"/>
      <c r="AH156" s="191"/>
      <c r="AI156" s="191"/>
      <c r="AJ156" s="191"/>
      <c r="AK156" s="191"/>
      <c r="AL156" s="191"/>
      <c r="AM156" s="191"/>
      <c r="AN156" s="191"/>
      <c r="AO156" s="191"/>
      <c r="AP156" s="191"/>
      <c r="AQ156" s="191"/>
      <c r="AR156" s="191"/>
      <c r="AS156" s="191"/>
      <c r="AT156" s="191"/>
      <c r="AU156" s="191"/>
      <c r="AV156" s="191"/>
      <c r="AW156" s="191"/>
      <c r="AX156" s="191"/>
      <c r="AY156" s="191"/>
      <c r="AZ156" s="191"/>
      <c r="BA156" s="191"/>
      <c r="BB156" s="191"/>
      <c r="BC156" s="191"/>
      <c r="BD156" s="191"/>
      <c r="BE156" s="191"/>
      <c r="BF156" s="191"/>
      <c r="BG156" s="191"/>
      <c r="BH156" s="191"/>
      <c r="BI156" s="191"/>
      <c r="BJ156" s="191"/>
      <c r="BK156" s="191"/>
      <c r="BL156" s="191"/>
      <c r="BM156" s="191"/>
      <c r="BN156" s="191"/>
      <c r="BO156" s="191"/>
      <c r="BP156" s="191"/>
      <c r="BQ156" s="191"/>
      <c r="BR156" s="191"/>
      <c r="BS156" s="191"/>
      <c r="BT156" s="191"/>
      <c r="BU156" s="191"/>
      <c r="BV156" s="191"/>
      <c r="BW156" s="191"/>
      <c r="BX156" s="191"/>
      <c r="BY156" s="191"/>
      <c r="BZ156" s="191"/>
      <c r="CA156" s="191"/>
      <c r="CB156" s="191"/>
      <c r="CC156" s="191"/>
      <c r="CD156" s="191"/>
      <c r="CE156" s="191"/>
      <c r="CF156" s="191"/>
      <c r="CG156" s="191"/>
      <c r="CH156" s="191"/>
      <c r="CI156" s="191"/>
      <c r="CJ156" s="191"/>
      <c r="CK156" s="191"/>
      <c r="CL156" s="191"/>
      <c r="CM156" s="191"/>
      <c r="CN156" s="191"/>
      <c r="CO156" s="191"/>
      <c r="CP156" s="191"/>
      <c r="CQ156" s="191"/>
      <c r="CR156" s="191"/>
      <c r="CS156" s="191"/>
      <c r="CT156" s="191"/>
      <c r="CU156" s="191"/>
      <c r="CV156" s="191"/>
      <c r="CW156" s="191"/>
      <c r="CX156" s="191"/>
      <c r="CY156" s="191"/>
      <c r="CZ156" s="191"/>
      <c r="DA156" s="191"/>
      <c r="DB156" s="191"/>
      <c r="DC156" s="191"/>
      <c r="DD156" s="191"/>
      <c r="DE156" s="191"/>
      <c r="DF156" s="191"/>
      <c r="DG156" s="191"/>
      <c r="DH156" s="191"/>
      <c r="DI156" s="191"/>
      <c r="DJ156" s="191"/>
      <c r="DK156" s="191"/>
      <c r="DL156" s="191"/>
      <c r="DM156" s="191"/>
      <c r="DN156" s="191"/>
      <c r="DO156" s="191"/>
      <c r="DP156" s="191"/>
      <c r="DQ156" s="191"/>
      <c r="DR156" s="191"/>
      <c r="DS156" s="191"/>
      <c r="DT156" s="191"/>
      <c r="DU156" s="191"/>
      <c r="DV156" s="191"/>
      <c r="DW156" s="191"/>
      <c r="DX156" s="191"/>
      <c r="DY156" s="191"/>
      <c r="DZ156" s="191"/>
      <c r="EA156" s="191"/>
      <c r="EB156" s="191"/>
      <c r="EC156" s="191"/>
      <c r="ED156" s="191"/>
      <c r="EE156" s="191"/>
      <c r="EF156" s="191"/>
      <c r="EG156" s="191"/>
      <c r="EH156" s="191"/>
      <c r="EI156" s="191"/>
      <c r="EJ156" s="191"/>
      <c r="EK156" s="191"/>
      <c r="EL156" s="191"/>
      <c r="EM156" s="191"/>
      <c r="EN156" s="191"/>
      <c r="EO156" s="191"/>
      <c r="EP156" s="191"/>
      <c r="EQ156" s="191"/>
      <c r="ER156" s="191"/>
      <c r="ES156" s="191"/>
      <c r="ET156" s="191"/>
      <c r="EU156" s="191"/>
      <c r="EV156" s="191"/>
      <c r="EW156" s="191"/>
      <c r="EX156" s="191"/>
      <c r="EY156" s="191"/>
      <c r="EZ156" s="191"/>
      <c r="FA156" s="191"/>
      <c r="FB156" s="191"/>
      <c r="FC156" s="191"/>
      <c r="FD156" s="191"/>
      <c r="FE156" s="191"/>
      <c r="FF156" s="191"/>
      <c r="FG156" s="191"/>
      <c r="FH156" s="191"/>
      <c r="FI156" s="191"/>
      <c r="FJ156" s="191"/>
      <c r="FK156" s="191"/>
      <c r="FL156" s="191"/>
      <c r="FM156" s="191"/>
      <c r="FN156" s="191"/>
      <c r="FO156" s="191"/>
      <c r="FP156" s="191"/>
      <c r="FQ156" s="191"/>
      <c r="FR156" s="191"/>
      <c r="FS156" s="191"/>
      <c r="FT156" s="122" t="str">
        <f t="shared" si="1944"/>
        <v>0</v>
      </c>
      <c r="FU156" s="122" t="str">
        <f t="shared" si="1940"/>
        <v>0</v>
      </c>
      <c r="FV156" s="122" t="str">
        <f t="shared" si="1941"/>
        <v>0</v>
      </c>
      <c r="FW156" s="122" t="str">
        <f t="shared" si="1942"/>
        <v>0</v>
      </c>
      <c r="FX156" s="122">
        <f t="shared" si="1945"/>
        <v>0</v>
      </c>
      <c r="FY156" s="122">
        <f t="shared" si="1946"/>
        <v>0</v>
      </c>
      <c r="FZ156" s="122">
        <f t="shared" si="1947"/>
        <v>0</v>
      </c>
      <c r="GA156" s="122">
        <f t="shared" si="1948"/>
        <v>0</v>
      </c>
      <c r="GB156" s="122">
        <f t="shared" si="1949"/>
        <v>0</v>
      </c>
      <c r="GC156" s="122">
        <f t="shared" si="1950"/>
        <v>0</v>
      </c>
      <c r="GD156" s="122">
        <f t="shared" si="1951"/>
        <v>0</v>
      </c>
      <c r="GE156" s="122">
        <f t="shared" si="1952"/>
        <v>0</v>
      </c>
      <c r="GF156" s="122">
        <f t="shared" si="1953"/>
        <v>0</v>
      </c>
      <c r="GG156" s="122">
        <f t="shared" si="1954"/>
        <v>0</v>
      </c>
      <c r="GH156" s="122"/>
      <c r="GI156" s="124" t="str">
        <f t="shared" si="1943"/>
        <v>0</v>
      </c>
      <c r="GJ156" s="139"/>
      <c r="GK156" s="139"/>
      <c r="GL156" s="139"/>
      <c r="GM156" s="140"/>
      <c r="GN156" s="140"/>
      <c r="GO156" s="140"/>
      <c r="GP156" s="140"/>
      <c r="GQ156" s="140"/>
      <c r="GR156" s="140"/>
      <c r="GS156" s="140"/>
      <c r="GT156" s="140"/>
      <c r="GU156" s="140"/>
      <c r="GV156" s="140"/>
      <c r="GW156" s="140"/>
      <c r="GX156" s="145"/>
      <c r="GY156" s="145"/>
      <c r="GZ156" s="145"/>
      <c r="HA156" s="145"/>
      <c r="HB156" s="145"/>
      <c r="HC156" s="145"/>
      <c r="HD156" s="145"/>
    </row>
    <row r="157" spans="1:212" x14ac:dyDescent="0.2">
      <c r="A157" s="190"/>
      <c r="C157" s="191"/>
      <c r="D157" s="191"/>
      <c r="E157" s="191"/>
      <c r="F157" s="191"/>
      <c r="G157" s="191"/>
      <c r="H157" s="191"/>
      <c r="I157" s="191"/>
      <c r="J157" s="191"/>
      <c r="K157" s="191"/>
      <c r="L157" s="191"/>
      <c r="M157" s="191"/>
      <c r="N157" s="191"/>
      <c r="O157" s="191"/>
      <c r="P157" s="191"/>
      <c r="Q157" s="191"/>
      <c r="R157" s="191"/>
      <c r="S157" s="191"/>
      <c r="T157" s="191"/>
      <c r="U157" s="191"/>
      <c r="V157" s="191"/>
      <c r="W157" s="191"/>
      <c r="X157" s="191"/>
      <c r="Y157" s="191"/>
      <c r="Z157" s="191"/>
      <c r="AA157" s="191"/>
      <c r="AB157" s="191"/>
      <c r="AC157" s="191"/>
      <c r="AD157" s="191"/>
      <c r="AE157" s="191"/>
      <c r="AF157" s="191"/>
      <c r="AG157" s="191"/>
      <c r="AH157" s="191"/>
      <c r="AI157" s="191"/>
      <c r="AJ157" s="191"/>
      <c r="AK157" s="191"/>
      <c r="AL157" s="191"/>
      <c r="AM157" s="191"/>
      <c r="AN157" s="191"/>
      <c r="AO157" s="191"/>
      <c r="AP157" s="191"/>
      <c r="AQ157" s="191"/>
      <c r="AR157" s="191"/>
      <c r="AS157" s="191"/>
      <c r="AT157" s="191"/>
      <c r="AU157" s="191"/>
      <c r="AV157" s="191"/>
      <c r="AW157" s="191"/>
      <c r="AX157" s="191"/>
      <c r="AY157" s="191"/>
      <c r="AZ157" s="191"/>
      <c r="BA157" s="191"/>
      <c r="BB157" s="191"/>
      <c r="BC157" s="191"/>
      <c r="BD157" s="191"/>
      <c r="BE157" s="191"/>
      <c r="BF157" s="191"/>
      <c r="BG157" s="191"/>
      <c r="BH157" s="191"/>
      <c r="BI157" s="191"/>
      <c r="BJ157" s="191"/>
      <c r="BK157" s="191"/>
      <c r="BL157" s="191"/>
      <c r="BM157" s="191"/>
      <c r="BN157" s="191"/>
      <c r="BO157" s="191"/>
      <c r="BP157" s="191"/>
      <c r="BQ157" s="191"/>
      <c r="BR157" s="191"/>
      <c r="BS157" s="191"/>
      <c r="BT157" s="191"/>
      <c r="BU157" s="191"/>
      <c r="BV157" s="191"/>
      <c r="BW157" s="191"/>
      <c r="BX157" s="191"/>
      <c r="BY157" s="191"/>
      <c r="BZ157" s="191"/>
      <c r="CA157" s="191"/>
      <c r="CB157" s="191"/>
      <c r="CC157" s="191"/>
      <c r="CD157" s="191"/>
      <c r="CE157" s="191"/>
      <c r="CF157" s="191"/>
      <c r="CG157" s="191"/>
      <c r="CH157" s="191"/>
      <c r="CI157" s="191"/>
      <c r="CJ157" s="191"/>
      <c r="CK157" s="191"/>
      <c r="CL157" s="191"/>
      <c r="CM157" s="191"/>
      <c r="CN157" s="191"/>
      <c r="CO157" s="191"/>
      <c r="CP157" s="191"/>
      <c r="CQ157" s="191"/>
      <c r="CR157" s="191"/>
      <c r="CS157" s="191"/>
      <c r="CT157" s="191"/>
      <c r="CU157" s="191"/>
      <c r="CV157" s="191"/>
      <c r="CW157" s="191"/>
      <c r="CX157" s="191"/>
      <c r="CY157" s="191"/>
      <c r="CZ157" s="191"/>
      <c r="DA157" s="191"/>
      <c r="DB157" s="191"/>
      <c r="DC157" s="191"/>
      <c r="DD157" s="191"/>
      <c r="DE157" s="191"/>
      <c r="DF157" s="191"/>
      <c r="DG157" s="191"/>
      <c r="DH157" s="191"/>
      <c r="DI157" s="191"/>
      <c r="DJ157" s="191"/>
      <c r="DK157" s="191"/>
      <c r="DL157" s="191"/>
      <c r="DM157" s="191"/>
      <c r="DN157" s="191"/>
      <c r="DO157" s="191"/>
      <c r="DP157" s="191"/>
      <c r="DQ157" s="191"/>
      <c r="DR157" s="191"/>
      <c r="DS157" s="191"/>
      <c r="DT157" s="191"/>
      <c r="DU157" s="191"/>
      <c r="DV157" s="191"/>
      <c r="DW157" s="191"/>
      <c r="DX157" s="191"/>
      <c r="DY157" s="191"/>
      <c r="DZ157" s="191"/>
      <c r="EA157" s="191"/>
      <c r="EB157" s="191"/>
      <c r="EC157" s="191"/>
      <c r="ED157" s="191"/>
      <c r="EE157" s="191"/>
      <c r="EF157" s="191"/>
      <c r="EG157" s="191"/>
      <c r="EH157" s="191"/>
      <c r="EI157" s="191"/>
      <c r="EJ157" s="191"/>
      <c r="EK157" s="191"/>
      <c r="EL157" s="191"/>
      <c r="EM157" s="191"/>
      <c r="EN157" s="191"/>
      <c r="EO157" s="191"/>
      <c r="EP157" s="191"/>
      <c r="EQ157" s="191"/>
      <c r="ER157" s="191"/>
      <c r="ES157" s="191"/>
      <c r="ET157" s="191"/>
      <c r="EU157" s="191"/>
      <c r="EV157" s="191"/>
      <c r="EW157" s="191"/>
      <c r="EX157" s="191"/>
      <c r="EY157" s="191"/>
      <c r="EZ157" s="191"/>
      <c r="FA157" s="191"/>
      <c r="FB157" s="191"/>
      <c r="FC157" s="191"/>
      <c r="FD157" s="191"/>
      <c r="FE157" s="191"/>
      <c r="FF157" s="191"/>
      <c r="FG157" s="191"/>
      <c r="FH157" s="191"/>
      <c r="FI157" s="191"/>
      <c r="FJ157" s="191"/>
      <c r="FK157" s="191"/>
      <c r="FL157" s="191"/>
      <c r="FM157" s="191"/>
      <c r="FN157" s="191"/>
      <c r="FO157" s="191"/>
      <c r="FP157" s="191"/>
      <c r="FQ157" s="191"/>
      <c r="FR157" s="191"/>
      <c r="FS157" s="191"/>
      <c r="FT157" s="122" t="str">
        <f t="shared" si="1944"/>
        <v>0</v>
      </c>
      <c r="FU157" s="122" t="str">
        <f t="shared" si="1940"/>
        <v>0</v>
      </c>
      <c r="FV157" s="122" t="str">
        <f t="shared" si="1941"/>
        <v>0</v>
      </c>
      <c r="FW157" s="122" t="str">
        <f t="shared" si="1942"/>
        <v>0</v>
      </c>
      <c r="FX157" s="122">
        <f t="shared" si="1945"/>
        <v>0</v>
      </c>
      <c r="FY157" s="122">
        <f t="shared" si="1946"/>
        <v>0</v>
      </c>
      <c r="FZ157" s="122">
        <f t="shared" si="1947"/>
        <v>0</v>
      </c>
      <c r="GA157" s="122">
        <f t="shared" si="1948"/>
        <v>0</v>
      </c>
      <c r="GB157" s="122">
        <f t="shared" si="1949"/>
        <v>0</v>
      </c>
      <c r="GC157" s="122">
        <f t="shared" si="1950"/>
        <v>0</v>
      </c>
      <c r="GD157" s="122">
        <f t="shared" si="1951"/>
        <v>0</v>
      </c>
      <c r="GE157" s="122">
        <f t="shared" si="1952"/>
        <v>0</v>
      </c>
      <c r="GF157" s="122">
        <f t="shared" si="1953"/>
        <v>0</v>
      </c>
      <c r="GG157" s="122">
        <f t="shared" si="1954"/>
        <v>0</v>
      </c>
      <c r="GH157" s="122"/>
      <c r="GI157" s="124" t="str">
        <f t="shared" si="1943"/>
        <v>0</v>
      </c>
      <c r="GJ157" s="139"/>
      <c r="GK157" s="139"/>
      <c r="GL157" s="139"/>
      <c r="GM157" s="140"/>
      <c r="GN157" s="140"/>
      <c r="GO157" s="140"/>
      <c r="GP157" s="140"/>
      <c r="GQ157" s="140"/>
      <c r="GR157" s="140"/>
      <c r="GS157" s="140"/>
      <c r="GT157" s="140"/>
      <c r="GU157" s="140"/>
      <c r="GV157" s="140"/>
      <c r="GW157" s="140"/>
      <c r="GX157" s="145"/>
      <c r="GY157" s="145"/>
      <c r="GZ157" s="145"/>
      <c r="HA157" s="145"/>
      <c r="HB157" s="145"/>
      <c r="HC157" s="145"/>
      <c r="HD157" s="145"/>
    </row>
    <row r="158" spans="1:212" x14ac:dyDescent="0.2">
      <c r="A158" s="190"/>
      <c r="C158" s="191"/>
      <c r="D158" s="191"/>
      <c r="E158" s="191"/>
      <c r="F158" s="191"/>
      <c r="G158" s="191"/>
      <c r="H158" s="191"/>
      <c r="I158" s="191"/>
      <c r="J158" s="191"/>
      <c r="K158" s="191"/>
      <c r="L158" s="191"/>
      <c r="M158" s="191"/>
      <c r="N158" s="191"/>
      <c r="O158" s="191"/>
      <c r="P158" s="191"/>
      <c r="Q158" s="191"/>
      <c r="R158" s="191"/>
      <c r="S158" s="191"/>
      <c r="T158" s="191"/>
      <c r="U158" s="191"/>
      <c r="V158" s="191"/>
      <c r="W158" s="191"/>
      <c r="X158" s="191"/>
      <c r="Y158" s="191"/>
      <c r="Z158" s="191"/>
      <c r="AA158" s="191"/>
      <c r="AB158" s="191"/>
      <c r="AC158" s="191"/>
      <c r="AD158" s="191"/>
      <c r="AE158" s="191"/>
      <c r="AF158" s="191"/>
      <c r="AG158" s="191"/>
      <c r="AH158" s="191"/>
      <c r="AI158" s="191"/>
      <c r="AJ158" s="191"/>
      <c r="AK158" s="191"/>
      <c r="AL158" s="191"/>
      <c r="AM158" s="191"/>
      <c r="AN158" s="191"/>
      <c r="AO158" s="191"/>
      <c r="AP158" s="191"/>
      <c r="AQ158" s="191"/>
      <c r="AR158" s="191"/>
      <c r="AS158" s="191"/>
      <c r="AT158" s="191"/>
      <c r="AU158" s="191"/>
      <c r="AV158" s="191"/>
      <c r="AW158" s="191"/>
      <c r="AX158" s="191"/>
      <c r="AY158" s="191"/>
      <c r="AZ158" s="191"/>
      <c r="BA158" s="191"/>
      <c r="BB158" s="191"/>
      <c r="BC158" s="191"/>
      <c r="BD158" s="191"/>
      <c r="BE158" s="191"/>
      <c r="BF158" s="191"/>
      <c r="BG158" s="191"/>
      <c r="BH158" s="191"/>
      <c r="BI158" s="191"/>
      <c r="BJ158" s="191"/>
      <c r="BK158" s="191"/>
      <c r="BL158" s="191"/>
      <c r="BM158" s="191"/>
      <c r="BN158" s="191"/>
      <c r="BO158" s="191"/>
      <c r="BP158" s="191"/>
      <c r="BQ158" s="191"/>
      <c r="BR158" s="191"/>
      <c r="BS158" s="191"/>
      <c r="BT158" s="191"/>
      <c r="BU158" s="191"/>
      <c r="BV158" s="191"/>
      <c r="BW158" s="191"/>
      <c r="BX158" s="191"/>
      <c r="BY158" s="191"/>
      <c r="BZ158" s="191"/>
      <c r="CA158" s="191"/>
      <c r="CB158" s="191"/>
      <c r="CC158" s="191"/>
      <c r="CD158" s="191"/>
      <c r="CE158" s="191"/>
      <c r="CF158" s="191"/>
      <c r="CG158" s="191"/>
      <c r="CH158" s="191"/>
      <c r="CI158" s="191"/>
      <c r="CJ158" s="191"/>
      <c r="CK158" s="191"/>
      <c r="CL158" s="191"/>
      <c r="CM158" s="191"/>
      <c r="CN158" s="191"/>
      <c r="CO158" s="191"/>
      <c r="CP158" s="191"/>
      <c r="CQ158" s="191"/>
      <c r="CR158" s="191"/>
      <c r="CS158" s="191"/>
      <c r="CT158" s="191"/>
      <c r="CU158" s="191"/>
      <c r="CV158" s="191"/>
      <c r="CW158" s="191"/>
      <c r="CX158" s="191"/>
      <c r="CY158" s="191"/>
      <c r="CZ158" s="191"/>
      <c r="DA158" s="191"/>
      <c r="DB158" s="191"/>
      <c r="DC158" s="191"/>
      <c r="DD158" s="191"/>
      <c r="DE158" s="191"/>
      <c r="DF158" s="191"/>
      <c r="DG158" s="191"/>
      <c r="DH158" s="191"/>
      <c r="DI158" s="191"/>
      <c r="DJ158" s="191"/>
      <c r="DK158" s="191"/>
      <c r="DL158" s="191"/>
      <c r="DM158" s="191"/>
      <c r="DN158" s="191"/>
      <c r="DO158" s="191"/>
      <c r="DP158" s="191"/>
      <c r="DQ158" s="191"/>
      <c r="DR158" s="191"/>
      <c r="DS158" s="191"/>
      <c r="DT158" s="191"/>
      <c r="DU158" s="191"/>
      <c r="DV158" s="191"/>
      <c r="DW158" s="191"/>
      <c r="DX158" s="191"/>
      <c r="DY158" s="191"/>
      <c r="DZ158" s="191"/>
      <c r="EA158" s="191"/>
      <c r="EB158" s="191"/>
      <c r="EC158" s="191"/>
      <c r="ED158" s="191"/>
      <c r="EE158" s="191"/>
      <c r="EF158" s="191"/>
      <c r="EG158" s="191"/>
      <c r="EH158" s="191"/>
      <c r="EI158" s="191"/>
      <c r="EJ158" s="191"/>
      <c r="EK158" s="191"/>
      <c r="EL158" s="191"/>
      <c r="EM158" s="191"/>
      <c r="EN158" s="191"/>
      <c r="EO158" s="191"/>
      <c r="EP158" s="191"/>
      <c r="EQ158" s="191"/>
      <c r="ER158" s="191"/>
      <c r="ES158" s="191"/>
      <c r="ET158" s="191"/>
      <c r="EU158" s="191"/>
      <c r="EV158" s="191"/>
      <c r="EW158" s="191"/>
      <c r="EX158" s="191"/>
      <c r="EY158" s="191"/>
      <c r="EZ158" s="191"/>
      <c r="FA158" s="191"/>
      <c r="FB158" s="191"/>
      <c r="FC158" s="191"/>
      <c r="FD158" s="191"/>
      <c r="FE158" s="191"/>
      <c r="FF158" s="191"/>
      <c r="FG158" s="191"/>
      <c r="FH158" s="191"/>
      <c r="FI158" s="191"/>
      <c r="FJ158" s="191"/>
      <c r="FK158" s="191"/>
      <c r="FL158" s="191"/>
      <c r="FM158" s="191"/>
      <c r="FN158" s="191"/>
      <c r="FO158" s="191"/>
      <c r="FP158" s="191"/>
      <c r="FQ158" s="191"/>
      <c r="FR158" s="191"/>
      <c r="FS158" s="191"/>
      <c r="FT158" s="122" t="str">
        <f t="shared" si="1944"/>
        <v>0</v>
      </c>
      <c r="FU158" s="122" t="str">
        <f t="shared" si="1940"/>
        <v>0</v>
      </c>
      <c r="FV158" s="122" t="str">
        <f t="shared" si="1941"/>
        <v>0</v>
      </c>
      <c r="FW158" s="122" t="str">
        <f t="shared" si="1942"/>
        <v>0</v>
      </c>
      <c r="FX158" s="122">
        <f t="shared" si="1945"/>
        <v>0</v>
      </c>
      <c r="FY158" s="122">
        <f t="shared" si="1946"/>
        <v>0</v>
      </c>
      <c r="FZ158" s="122">
        <f t="shared" si="1947"/>
        <v>0</v>
      </c>
      <c r="GA158" s="122">
        <f t="shared" si="1948"/>
        <v>0</v>
      </c>
      <c r="GB158" s="122">
        <f t="shared" si="1949"/>
        <v>0</v>
      </c>
      <c r="GC158" s="122">
        <f t="shared" si="1950"/>
        <v>0</v>
      </c>
      <c r="GD158" s="122">
        <f t="shared" si="1951"/>
        <v>0</v>
      </c>
      <c r="GE158" s="122">
        <f t="shared" si="1952"/>
        <v>0</v>
      </c>
      <c r="GF158" s="122">
        <f t="shared" si="1953"/>
        <v>0</v>
      </c>
      <c r="GG158" s="122">
        <f t="shared" si="1954"/>
        <v>0</v>
      </c>
      <c r="GH158" s="122"/>
      <c r="GI158" s="124" t="str">
        <f t="shared" si="1943"/>
        <v>0</v>
      </c>
      <c r="GJ158" s="139"/>
      <c r="GK158" s="139"/>
      <c r="GL158" s="139"/>
      <c r="GM158" s="140"/>
      <c r="GN158" s="140"/>
      <c r="GO158" s="140"/>
      <c r="GP158" s="140"/>
      <c r="GQ158" s="140"/>
      <c r="GR158" s="140"/>
      <c r="GS158" s="140"/>
      <c r="GT158" s="140"/>
      <c r="GU158" s="140"/>
      <c r="GV158" s="140"/>
      <c r="GW158" s="140"/>
      <c r="GX158" s="145"/>
      <c r="GY158" s="145"/>
      <c r="GZ158" s="145"/>
      <c r="HA158" s="145"/>
      <c r="HB158" s="145"/>
      <c r="HC158" s="145"/>
      <c r="HD158" s="145"/>
    </row>
    <row r="159" spans="1:212" x14ac:dyDescent="0.2">
      <c r="A159" s="190"/>
      <c r="C159" s="191"/>
      <c r="D159" s="191"/>
      <c r="E159" s="191"/>
      <c r="F159" s="191"/>
      <c r="G159" s="191"/>
      <c r="H159" s="191"/>
      <c r="I159" s="191"/>
      <c r="J159" s="191"/>
      <c r="K159" s="191"/>
      <c r="L159" s="191"/>
      <c r="M159" s="191"/>
      <c r="N159" s="191"/>
      <c r="O159" s="191"/>
      <c r="P159" s="191"/>
      <c r="Q159" s="191"/>
      <c r="R159" s="191"/>
      <c r="S159" s="191"/>
      <c r="T159" s="191"/>
      <c r="U159" s="191"/>
      <c r="V159" s="191"/>
      <c r="W159" s="191"/>
      <c r="X159" s="191"/>
      <c r="Y159" s="191"/>
      <c r="Z159" s="191"/>
      <c r="AA159" s="191"/>
      <c r="AB159" s="191"/>
      <c r="AC159" s="191"/>
      <c r="AD159" s="191"/>
      <c r="AE159" s="191"/>
      <c r="AF159" s="191"/>
      <c r="AG159" s="191"/>
      <c r="AH159" s="191"/>
      <c r="AI159" s="191"/>
      <c r="AJ159" s="191"/>
      <c r="AK159" s="191"/>
      <c r="AL159" s="191"/>
      <c r="AM159" s="191"/>
      <c r="AN159" s="191"/>
      <c r="AO159" s="191"/>
      <c r="AP159" s="191"/>
      <c r="AQ159" s="191"/>
      <c r="AR159" s="191"/>
      <c r="AS159" s="191"/>
      <c r="AT159" s="191"/>
      <c r="AU159" s="191"/>
      <c r="AV159" s="191"/>
      <c r="AW159" s="191"/>
      <c r="AX159" s="191"/>
      <c r="AY159" s="191"/>
      <c r="AZ159" s="191"/>
      <c r="BA159" s="191"/>
      <c r="BB159" s="191"/>
      <c r="BC159" s="191"/>
      <c r="BD159" s="191"/>
      <c r="BE159" s="191"/>
      <c r="BF159" s="191"/>
      <c r="BG159" s="191"/>
      <c r="BH159" s="191"/>
      <c r="BI159" s="191"/>
      <c r="BJ159" s="191"/>
      <c r="BK159" s="191"/>
      <c r="BL159" s="191"/>
      <c r="BM159" s="191"/>
      <c r="BN159" s="191"/>
      <c r="BO159" s="191"/>
      <c r="BP159" s="191"/>
      <c r="BQ159" s="191"/>
      <c r="BR159" s="191"/>
      <c r="BS159" s="191"/>
      <c r="BT159" s="191"/>
      <c r="BU159" s="191"/>
      <c r="BV159" s="191"/>
      <c r="BW159" s="191"/>
      <c r="BX159" s="191"/>
      <c r="BY159" s="191"/>
      <c r="BZ159" s="191"/>
      <c r="CA159" s="191"/>
      <c r="CB159" s="191"/>
      <c r="CC159" s="191"/>
      <c r="CD159" s="191"/>
      <c r="CE159" s="191"/>
      <c r="CF159" s="191"/>
      <c r="CG159" s="191"/>
      <c r="CH159" s="191"/>
      <c r="CI159" s="191"/>
      <c r="CJ159" s="191"/>
      <c r="CK159" s="191"/>
      <c r="CL159" s="191"/>
      <c r="CM159" s="191"/>
      <c r="CN159" s="191"/>
      <c r="CO159" s="191"/>
      <c r="CP159" s="191"/>
      <c r="CQ159" s="191"/>
      <c r="CR159" s="191"/>
      <c r="CS159" s="191"/>
      <c r="CT159" s="191"/>
      <c r="CU159" s="191"/>
      <c r="CV159" s="191"/>
      <c r="CW159" s="191"/>
      <c r="CX159" s="191"/>
      <c r="CY159" s="191"/>
      <c r="CZ159" s="191"/>
      <c r="DA159" s="191"/>
      <c r="DB159" s="191"/>
      <c r="DC159" s="191"/>
      <c r="DD159" s="191"/>
      <c r="DE159" s="191"/>
      <c r="DF159" s="191"/>
      <c r="DG159" s="191"/>
      <c r="DH159" s="191"/>
      <c r="DI159" s="191"/>
      <c r="DJ159" s="191"/>
      <c r="DK159" s="191"/>
      <c r="DL159" s="191"/>
      <c r="DM159" s="191"/>
      <c r="DN159" s="191"/>
      <c r="DO159" s="191"/>
      <c r="DP159" s="191"/>
      <c r="DQ159" s="191"/>
      <c r="DR159" s="191"/>
      <c r="DS159" s="191"/>
      <c r="DT159" s="191"/>
      <c r="DU159" s="191"/>
      <c r="DV159" s="191"/>
      <c r="DW159" s="191"/>
      <c r="DX159" s="191"/>
      <c r="DY159" s="191"/>
      <c r="DZ159" s="191"/>
      <c r="EA159" s="191"/>
      <c r="EB159" s="191"/>
      <c r="EC159" s="191"/>
      <c r="ED159" s="191"/>
      <c r="EE159" s="191"/>
      <c r="EF159" s="191"/>
      <c r="EG159" s="191"/>
      <c r="EH159" s="191"/>
      <c r="EI159" s="191"/>
      <c r="EJ159" s="191"/>
      <c r="EK159" s="191"/>
      <c r="EL159" s="191"/>
      <c r="EM159" s="191"/>
      <c r="EN159" s="191"/>
      <c r="EO159" s="191"/>
      <c r="EP159" s="191"/>
      <c r="EQ159" s="191"/>
      <c r="ER159" s="191"/>
      <c r="ES159" s="191"/>
      <c r="ET159" s="191"/>
      <c r="EU159" s="191"/>
      <c r="EV159" s="191"/>
      <c r="EW159" s="191"/>
      <c r="EX159" s="191"/>
      <c r="EY159" s="191"/>
      <c r="EZ159" s="191"/>
      <c r="FA159" s="191"/>
      <c r="FB159" s="191"/>
      <c r="FC159" s="191"/>
      <c r="FD159" s="191"/>
      <c r="FE159" s="191"/>
      <c r="FF159" s="191"/>
      <c r="FG159" s="191"/>
      <c r="FH159" s="191"/>
      <c r="FI159" s="191"/>
      <c r="FJ159" s="191"/>
      <c r="FK159" s="191"/>
      <c r="FL159" s="191"/>
      <c r="FM159" s="191"/>
      <c r="FN159" s="191"/>
      <c r="FO159" s="191"/>
      <c r="FP159" s="191"/>
      <c r="FQ159" s="191"/>
      <c r="FR159" s="191"/>
      <c r="FS159" s="191"/>
      <c r="FT159" s="122" t="str">
        <f t="shared" si="1944"/>
        <v>0</v>
      </c>
      <c r="FU159" s="122" t="str">
        <f t="shared" si="1940"/>
        <v>0</v>
      </c>
      <c r="FV159" s="122" t="str">
        <f t="shared" si="1941"/>
        <v>0</v>
      </c>
      <c r="FW159" s="122" t="str">
        <f t="shared" si="1942"/>
        <v>0</v>
      </c>
      <c r="FX159" s="122">
        <f t="shared" si="1945"/>
        <v>0</v>
      </c>
      <c r="FY159" s="122">
        <f t="shared" si="1946"/>
        <v>0</v>
      </c>
      <c r="FZ159" s="122">
        <f t="shared" si="1947"/>
        <v>0</v>
      </c>
      <c r="GA159" s="122">
        <f t="shared" si="1948"/>
        <v>0</v>
      </c>
      <c r="GB159" s="122">
        <f t="shared" si="1949"/>
        <v>0</v>
      </c>
      <c r="GC159" s="122">
        <f t="shared" si="1950"/>
        <v>0</v>
      </c>
      <c r="GD159" s="122">
        <f t="shared" si="1951"/>
        <v>0</v>
      </c>
      <c r="GE159" s="122">
        <f t="shared" si="1952"/>
        <v>0</v>
      </c>
      <c r="GF159" s="122">
        <f t="shared" si="1953"/>
        <v>0</v>
      </c>
      <c r="GG159" s="122">
        <f t="shared" si="1954"/>
        <v>0</v>
      </c>
      <c r="GH159" s="122"/>
      <c r="GI159" s="124" t="str">
        <f t="shared" si="1943"/>
        <v>0</v>
      </c>
      <c r="GJ159" s="139"/>
      <c r="GK159" s="139"/>
      <c r="GL159" s="139"/>
      <c r="GM159" s="140"/>
      <c r="GN159" s="140"/>
      <c r="GO159" s="140"/>
      <c r="GP159" s="140"/>
      <c r="GQ159" s="140"/>
      <c r="GR159" s="140"/>
      <c r="GS159" s="140"/>
      <c r="GT159" s="140"/>
      <c r="GU159" s="140"/>
      <c r="GV159" s="140"/>
      <c r="GW159" s="140"/>
      <c r="GX159" s="145"/>
      <c r="GY159" s="145"/>
      <c r="GZ159" s="145"/>
      <c r="HA159" s="145"/>
      <c r="HB159" s="145"/>
      <c r="HC159" s="145"/>
      <c r="HD159" s="145"/>
    </row>
    <row r="160" spans="1:212" x14ac:dyDescent="0.2">
      <c r="A160" s="190"/>
      <c r="C160" s="191"/>
      <c r="D160" s="191"/>
      <c r="E160" s="191"/>
      <c r="F160" s="191"/>
      <c r="G160" s="191"/>
      <c r="H160" s="191"/>
      <c r="I160" s="191"/>
      <c r="J160" s="191"/>
      <c r="K160" s="191"/>
      <c r="L160" s="191"/>
      <c r="M160" s="191"/>
      <c r="N160" s="191"/>
      <c r="O160" s="191"/>
      <c r="P160" s="191"/>
      <c r="Q160" s="191"/>
      <c r="R160" s="191"/>
      <c r="S160" s="191"/>
      <c r="T160" s="191"/>
      <c r="U160" s="191"/>
      <c r="V160" s="191"/>
      <c r="W160" s="191"/>
      <c r="X160" s="191"/>
      <c r="Y160" s="191"/>
      <c r="Z160" s="191"/>
      <c r="AA160" s="191"/>
      <c r="AB160" s="191"/>
      <c r="AC160" s="191"/>
      <c r="AD160" s="191"/>
      <c r="AE160" s="191"/>
      <c r="AF160" s="191"/>
      <c r="AG160" s="191"/>
      <c r="AH160" s="191"/>
      <c r="AI160" s="191"/>
      <c r="AJ160" s="191"/>
      <c r="AK160" s="191"/>
      <c r="AL160" s="191"/>
      <c r="AM160" s="191"/>
      <c r="AN160" s="191"/>
      <c r="AO160" s="191"/>
      <c r="AP160" s="191"/>
      <c r="AQ160" s="191"/>
      <c r="AR160" s="191"/>
      <c r="AS160" s="191"/>
      <c r="AT160" s="191"/>
      <c r="AU160" s="191"/>
      <c r="AV160" s="191"/>
      <c r="AW160" s="191"/>
      <c r="AX160" s="191"/>
      <c r="AY160" s="191"/>
      <c r="AZ160" s="191"/>
      <c r="BA160" s="191"/>
      <c r="BB160" s="191"/>
      <c r="BC160" s="191"/>
      <c r="BD160" s="191"/>
      <c r="BE160" s="191"/>
      <c r="BF160" s="191"/>
      <c r="BG160" s="191"/>
      <c r="BH160" s="191"/>
      <c r="BI160" s="191"/>
      <c r="BJ160" s="191"/>
      <c r="BK160" s="191"/>
      <c r="BL160" s="191"/>
      <c r="BM160" s="191"/>
      <c r="BN160" s="191"/>
      <c r="BO160" s="191"/>
      <c r="BP160" s="191"/>
      <c r="BQ160" s="191"/>
      <c r="BR160" s="191"/>
      <c r="BS160" s="191"/>
      <c r="BT160" s="191"/>
      <c r="BU160" s="191"/>
      <c r="BV160" s="191"/>
      <c r="BW160" s="191"/>
      <c r="BX160" s="191"/>
      <c r="BY160" s="191"/>
      <c r="BZ160" s="191"/>
      <c r="CA160" s="191"/>
      <c r="CB160" s="191"/>
      <c r="CC160" s="191"/>
      <c r="CD160" s="191"/>
      <c r="CE160" s="191"/>
      <c r="CF160" s="191"/>
      <c r="CG160" s="191"/>
      <c r="CH160" s="191"/>
      <c r="CI160" s="191"/>
      <c r="CJ160" s="191"/>
      <c r="CK160" s="191"/>
      <c r="CL160" s="191"/>
      <c r="CM160" s="191"/>
      <c r="CN160" s="191"/>
      <c r="CO160" s="191"/>
      <c r="CP160" s="191"/>
      <c r="CQ160" s="191"/>
      <c r="CR160" s="191"/>
      <c r="CS160" s="191"/>
      <c r="CT160" s="191"/>
      <c r="CU160" s="191"/>
      <c r="CV160" s="191"/>
      <c r="CW160" s="191"/>
      <c r="CX160" s="191"/>
      <c r="CY160" s="191"/>
      <c r="CZ160" s="191"/>
      <c r="DA160" s="191"/>
      <c r="DB160" s="191"/>
      <c r="DC160" s="191"/>
      <c r="DD160" s="191"/>
      <c r="DE160" s="191"/>
      <c r="DF160" s="191"/>
      <c r="DG160" s="191"/>
      <c r="DH160" s="191"/>
      <c r="DI160" s="191"/>
      <c r="DJ160" s="191"/>
      <c r="DK160" s="191"/>
      <c r="DL160" s="191"/>
      <c r="DM160" s="191"/>
      <c r="DN160" s="191"/>
      <c r="DO160" s="191"/>
      <c r="DP160" s="191"/>
      <c r="DQ160" s="191"/>
      <c r="DR160" s="191"/>
      <c r="DS160" s="191"/>
      <c r="DT160" s="191"/>
      <c r="DU160" s="191"/>
      <c r="DV160" s="191"/>
      <c r="DW160" s="191"/>
      <c r="DX160" s="191"/>
      <c r="DY160" s="191"/>
      <c r="DZ160" s="191"/>
      <c r="EA160" s="191"/>
      <c r="EB160" s="191"/>
      <c r="EC160" s="191"/>
      <c r="ED160" s="191"/>
      <c r="EE160" s="191"/>
      <c r="EF160" s="191"/>
      <c r="EG160" s="191"/>
      <c r="EH160" s="191"/>
      <c r="EI160" s="191"/>
      <c r="EJ160" s="191"/>
      <c r="EK160" s="191"/>
      <c r="EL160" s="191"/>
      <c r="EM160" s="191"/>
      <c r="EN160" s="191"/>
      <c r="EO160" s="191"/>
      <c r="EP160" s="191"/>
      <c r="EQ160" s="191"/>
      <c r="ER160" s="191"/>
      <c r="ES160" s="191"/>
      <c r="ET160" s="191"/>
      <c r="EU160" s="191"/>
      <c r="EV160" s="191"/>
      <c r="EW160" s="191"/>
      <c r="EX160" s="191"/>
      <c r="EY160" s="191"/>
      <c r="EZ160" s="191"/>
      <c r="FA160" s="191"/>
      <c r="FB160" s="191"/>
      <c r="FC160" s="191"/>
      <c r="FD160" s="191"/>
      <c r="FE160" s="191"/>
      <c r="FF160" s="191"/>
      <c r="FG160" s="191"/>
      <c r="FH160" s="191"/>
      <c r="FI160" s="191"/>
      <c r="FJ160" s="191"/>
      <c r="FK160" s="191"/>
      <c r="FL160" s="191"/>
      <c r="FM160" s="191"/>
      <c r="FN160" s="191"/>
      <c r="FO160" s="191"/>
      <c r="FP160" s="191"/>
      <c r="FQ160" s="191"/>
      <c r="FR160" s="191"/>
      <c r="FS160" s="191"/>
      <c r="FT160" s="122" t="str">
        <f t="shared" si="1944"/>
        <v>0</v>
      </c>
      <c r="FU160" s="122" t="str">
        <f t="shared" si="1940"/>
        <v>0</v>
      </c>
      <c r="FV160" s="122" t="str">
        <f t="shared" si="1941"/>
        <v>0</v>
      </c>
      <c r="FW160" s="122" t="str">
        <f t="shared" si="1942"/>
        <v>0</v>
      </c>
      <c r="FX160" s="122">
        <f t="shared" si="1945"/>
        <v>0</v>
      </c>
      <c r="FY160" s="122">
        <f t="shared" si="1946"/>
        <v>0</v>
      </c>
      <c r="FZ160" s="122">
        <f t="shared" si="1947"/>
        <v>0</v>
      </c>
      <c r="GA160" s="122">
        <f t="shared" si="1948"/>
        <v>0</v>
      </c>
      <c r="GB160" s="122">
        <f t="shared" si="1949"/>
        <v>0</v>
      </c>
      <c r="GC160" s="122">
        <f t="shared" si="1950"/>
        <v>0</v>
      </c>
      <c r="GD160" s="122">
        <f t="shared" si="1951"/>
        <v>0</v>
      </c>
      <c r="GE160" s="122">
        <f t="shared" si="1952"/>
        <v>0</v>
      </c>
      <c r="GF160" s="122">
        <f t="shared" si="1953"/>
        <v>0</v>
      </c>
      <c r="GG160" s="122">
        <f t="shared" si="1954"/>
        <v>0</v>
      </c>
      <c r="GH160" s="122"/>
      <c r="GI160" s="124" t="str">
        <f t="shared" si="1943"/>
        <v>0</v>
      </c>
      <c r="GJ160" s="139"/>
      <c r="GK160" s="139"/>
      <c r="GL160" s="139"/>
      <c r="GM160" s="140"/>
      <c r="GN160" s="140"/>
      <c r="GO160" s="140"/>
      <c r="GP160" s="140"/>
      <c r="GQ160" s="140"/>
      <c r="GR160" s="140"/>
      <c r="GS160" s="140"/>
      <c r="GT160" s="140"/>
      <c r="GU160" s="140"/>
      <c r="GV160" s="140"/>
      <c r="GW160" s="140"/>
      <c r="GX160" s="145"/>
      <c r="GY160" s="145"/>
      <c r="GZ160" s="145"/>
      <c r="HA160" s="145"/>
      <c r="HB160" s="145"/>
      <c r="HC160" s="145"/>
      <c r="HD160" s="145"/>
    </row>
    <row r="161" spans="1:212" x14ac:dyDescent="0.2">
      <c r="A161" s="190"/>
      <c r="C161" s="191"/>
      <c r="D161" s="191"/>
      <c r="E161" s="191"/>
      <c r="F161" s="191"/>
      <c r="G161" s="191"/>
      <c r="H161" s="191"/>
      <c r="I161" s="191"/>
      <c r="J161" s="191"/>
      <c r="K161" s="191"/>
      <c r="L161" s="191"/>
      <c r="M161" s="191"/>
      <c r="N161" s="191"/>
      <c r="O161" s="191"/>
      <c r="P161" s="191"/>
      <c r="Q161" s="191"/>
      <c r="R161" s="191"/>
      <c r="S161" s="191"/>
      <c r="T161" s="191"/>
      <c r="U161" s="191"/>
      <c r="V161" s="191"/>
      <c r="W161" s="191"/>
      <c r="X161" s="191"/>
      <c r="Y161" s="191"/>
      <c r="Z161" s="191"/>
      <c r="AA161" s="191"/>
      <c r="AB161" s="191"/>
      <c r="AC161" s="191"/>
      <c r="AD161" s="191"/>
      <c r="AE161" s="191"/>
      <c r="AF161" s="191"/>
      <c r="AG161" s="191"/>
      <c r="AH161" s="191"/>
      <c r="AI161" s="191"/>
      <c r="AJ161" s="191"/>
      <c r="AK161" s="191"/>
      <c r="AL161" s="191"/>
      <c r="AM161" s="191"/>
      <c r="AN161" s="191"/>
      <c r="AO161" s="191"/>
      <c r="AP161" s="191"/>
      <c r="AQ161" s="191"/>
      <c r="AR161" s="191"/>
      <c r="AS161" s="191"/>
      <c r="AT161" s="191"/>
      <c r="AU161" s="191"/>
      <c r="AV161" s="191"/>
      <c r="AW161" s="191"/>
      <c r="AX161" s="191"/>
      <c r="AY161" s="191"/>
      <c r="AZ161" s="191"/>
      <c r="BA161" s="191"/>
      <c r="BB161" s="191"/>
      <c r="BC161" s="191"/>
      <c r="BD161" s="191"/>
      <c r="BE161" s="191"/>
      <c r="BF161" s="191"/>
      <c r="BG161" s="191"/>
      <c r="BH161" s="191"/>
      <c r="BI161" s="191"/>
      <c r="BJ161" s="191"/>
      <c r="BK161" s="191"/>
      <c r="BL161" s="191"/>
      <c r="BM161" s="191"/>
      <c r="BN161" s="191"/>
      <c r="BO161" s="191"/>
      <c r="BP161" s="191"/>
      <c r="BQ161" s="191"/>
      <c r="BR161" s="191"/>
      <c r="BS161" s="191"/>
      <c r="BT161" s="191"/>
      <c r="BU161" s="191"/>
      <c r="BV161" s="191"/>
      <c r="BW161" s="191"/>
      <c r="BX161" s="191"/>
      <c r="BY161" s="191"/>
      <c r="BZ161" s="191"/>
      <c r="CA161" s="191"/>
      <c r="CB161" s="191"/>
      <c r="CC161" s="191"/>
      <c r="CD161" s="191"/>
      <c r="CE161" s="191"/>
      <c r="CF161" s="191"/>
      <c r="CG161" s="191"/>
      <c r="CH161" s="191"/>
      <c r="CI161" s="191"/>
      <c r="CJ161" s="191"/>
      <c r="CK161" s="191"/>
      <c r="CL161" s="191"/>
      <c r="CM161" s="191"/>
      <c r="CN161" s="191"/>
      <c r="CO161" s="191"/>
      <c r="CP161" s="191"/>
      <c r="CQ161" s="191"/>
      <c r="CR161" s="191"/>
      <c r="CS161" s="191"/>
      <c r="CT161" s="191"/>
      <c r="CU161" s="191"/>
      <c r="CV161" s="191"/>
      <c r="CW161" s="191"/>
      <c r="CX161" s="191"/>
      <c r="CY161" s="191"/>
      <c r="CZ161" s="191"/>
      <c r="DA161" s="191"/>
      <c r="DB161" s="191"/>
      <c r="DC161" s="191"/>
      <c r="DD161" s="191"/>
      <c r="DE161" s="191"/>
      <c r="DF161" s="191"/>
      <c r="DG161" s="191"/>
      <c r="DH161" s="191"/>
      <c r="DI161" s="191"/>
      <c r="DJ161" s="191"/>
      <c r="DK161" s="191"/>
      <c r="DL161" s="191"/>
      <c r="DM161" s="191"/>
      <c r="DN161" s="191"/>
      <c r="DO161" s="191"/>
      <c r="DP161" s="191"/>
      <c r="DQ161" s="191"/>
      <c r="DR161" s="191"/>
      <c r="DS161" s="191"/>
      <c r="DT161" s="191"/>
      <c r="DU161" s="191"/>
      <c r="DV161" s="191"/>
      <c r="DW161" s="191"/>
      <c r="DX161" s="191"/>
      <c r="DY161" s="191"/>
      <c r="DZ161" s="191"/>
      <c r="EA161" s="191"/>
      <c r="EB161" s="191"/>
      <c r="EC161" s="191"/>
      <c r="ED161" s="191"/>
      <c r="EE161" s="191"/>
      <c r="EF161" s="191"/>
      <c r="EG161" s="191"/>
      <c r="EH161" s="191"/>
      <c r="EI161" s="191"/>
      <c r="EJ161" s="191"/>
      <c r="EK161" s="191"/>
      <c r="EL161" s="191"/>
      <c r="EM161" s="191"/>
      <c r="EN161" s="191"/>
      <c r="EO161" s="191"/>
      <c r="EP161" s="191"/>
      <c r="EQ161" s="191"/>
      <c r="ER161" s="191"/>
      <c r="ES161" s="191"/>
      <c r="ET161" s="191"/>
      <c r="EU161" s="191"/>
      <c r="EV161" s="191"/>
      <c r="EW161" s="191"/>
      <c r="EX161" s="191"/>
      <c r="EY161" s="191"/>
      <c r="EZ161" s="191"/>
      <c r="FA161" s="191"/>
      <c r="FB161" s="191"/>
      <c r="FC161" s="191"/>
      <c r="FD161" s="191"/>
      <c r="FE161" s="191"/>
      <c r="FF161" s="191"/>
      <c r="FG161" s="191"/>
      <c r="FH161" s="191"/>
      <c r="FI161" s="191"/>
      <c r="FJ161" s="191"/>
      <c r="FK161" s="191"/>
      <c r="FL161" s="191"/>
      <c r="FM161" s="191"/>
      <c r="FN161" s="191"/>
      <c r="FO161" s="191"/>
      <c r="FP161" s="191"/>
      <c r="FQ161" s="191"/>
      <c r="FR161" s="191"/>
      <c r="FS161" s="191"/>
      <c r="FT161" s="122" t="str">
        <f t="shared" si="1944"/>
        <v>0</v>
      </c>
      <c r="FU161" s="122" t="str">
        <f t="shared" si="1940"/>
        <v>0</v>
      </c>
      <c r="FV161" s="122" t="str">
        <f t="shared" si="1941"/>
        <v>0</v>
      </c>
      <c r="FW161" s="122" t="str">
        <f t="shared" si="1942"/>
        <v>0</v>
      </c>
      <c r="FX161" s="122">
        <f t="shared" si="1945"/>
        <v>0</v>
      </c>
      <c r="FY161" s="122">
        <f t="shared" si="1946"/>
        <v>0</v>
      </c>
      <c r="FZ161" s="122">
        <f t="shared" si="1947"/>
        <v>0</v>
      </c>
      <c r="GA161" s="122">
        <f t="shared" si="1948"/>
        <v>0</v>
      </c>
      <c r="GB161" s="122">
        <f t="shared" si="1949"/>
        <v>0</v>
      </c>
      <c r="GC161" s="122">
        <f t="shared" si="1950"/>
        <v>0</v>
      </c>
      <c r="GD161" s="122">
        <f t="shared" si="1951"/>
        <v>0</v>
      </c>
      <c r="GE161" s="122">
        <f t="shared" si="1952"/>
        <v>0</v>
      </c>
      <c r="GF161" s="122">
        <f t="shared" si="1953"/>
        <v>0</v>
      </c>
      <c r="GG161" s="122">
        <f t="shared" si="1954"/>
        <v>0</v>
      </c>
      <c r="GH161" s="122"/>
      <c r="GI161" s="124" t="str">
        <f t="shared" si="1943"/>
        <v>0</v>
      </c>
      <c r="GJ161" s="139"/>
      <c r="GK161" s="139"/>
      <c r="GL161" s="139"/>
      <c r="GM161" s="140"/>
      <c r="GN161" s="140"/>
      <c r="GO161" s="140"/>
      <c r="GP161" s="140"/>
      <c r="GQ161" s="140"/>
      <c r="GR161" s="140"/>
      <c r="GS161" s="140"/>
      <c r="GT161" s="140"/>
      <c r="GU161" s="140"/>
      <c r="GV161" s="140"/>
      <c r="GW161" s="140"/>
      <c r="GX161" s="145"/>
      <c r="GY161" s="145"/>
      <c r="GZ161" s="145"/>
      <c r="HA161" s="145"/>
      <c r="HB161" s="145"/>
      <c r="HC161" s="145"/>
      <c r="HD161" s="145"/>
    </row>
    <row r="162" spans="1:212" x14ac:dyDescent="0.2">
      <c r="A162" s="190"/>
      <c r="C162" s="191"/>
      <c r="D162" s="191"/>
      <c r="E162" s="191"/>
      <c r="F162" s="191"/>
      <c r="G162" s="191"/>
      <c r="H162" s="191"/>
      <c r="I162" s="191"/>
      <c r="J162" s="191"/>
      <c r="K162" s="191"/>
      <c r="L162" s="191"/>
      <c r="M162" s="191"/>
      <c r="N162" s="191"/>
      <c r="O162" s="191"/>
      <c r="P162" s="191"/>
      <c r="Q162" s="191"/>
      <c r="R162" s="191"/>
      <c r="S162" s="191"/>
      <c r="T162" s="191"/>
      <c r="U162" s="191"/>
      <c r="V162" s="191"/>
      <c r="W162" s="191"/>
      <c r="X162" s="191"/>
      <c r="Y162" s="191"/>
      <c r="Z162" s="191"/>
      <c r="AA162" s="191"/>
      <c r="AB162" s="191"/>
      <c r="AC162" s="191"/>
      <c r="AD162" s="191"/>
      <c r="AE162" s="191"/>
      <c r="AF162" s="191"/>
      <c r="AG162" s="191"/>
      <c r="AH162" s="191"/>
      <c r="AI162" s="191"/>
      <c r="AJ162" s="191"/>
      <c r="AK162" s="191"/>
      <c r="AL162" s="191"/>
      <c r="AM162" s="191"/>
      <c r="AN162" s="191"/>
      <c r="AO162" s="191"/>
      <c r="AP162" s="191"/>
      <c r="AQ162" s="191"/>
      <c r="AR162" s="191"/>
      <c r="AS162" s="191"/>
      <c r="AT162" s="191"/>
      <c r="AU162" s="191"/>
      <c r="AV162" s="191"/>
      <c r="AW162" s="191"/>
      <c r="AX162" s="191"/>
      <c r="AY162" s="191"/>
      <c r="AZ162" s="191"/>
      <c r="BA162" s="191"/>
      <c r="BB162" s="191"/>
      <c r="BC162" s="191"/>
      <c r="BD162" s="191"/>
      <c r="BE162" s="191"/>
      <c r="BF162" s="191"/>
      <c r="BG162" s="191"/>
      <c r="BH162" s="191"/>
      <c r="BI162" s="191"/>
      <c r="BJ162" s="191"/>
      <c r="BK162" s="191"/>
      <c r="BL162" s="191"/>
      <c r="BM162" s="191"/>
      <c r="BN162" s="191"/>
      <c r="BO162" s="191"/>
      <c r="BP162" s="191"/>
      <c r="BQ162" s="191"/>
      <c r="BR162" s="191"/>
      <c r="BS162" s="191"/>
      <c r="BT162" s="191"/>
      <c r="BU162" s="191"/>
      <c r="BV162" s="191"/>
      <c r="BW162" s="191"/>
      <c r="BX162" s="191"/>
      <c r="BY162" s="191"/>
      <c r="BZ162" s="191"/>
      <c r="CA162" s="191"/>
      <c r="CB162" s="191"/>
      <c r="CC162" s="191"/>
      <c r="CD162" s="191"/>
      <c r="CE162" s="191"/>
      <c r="CF162" s="191"/>
      <c r="CG162" s="191"/>
      <c r="CH162" s="191"/>
      <c r="CI162" s="191"/>
      <c r="CJ162" s="191"/>
      <c r="CK162" s="191"/>
      <c r="CL162" s="191"/>
      <c r="CM162" s="191"/>
      <c r="CN162" s="191"/>
      <c r="CO162" s="191"/>
      <c r="CP162" s="191"/>
      <c r="CQ162" s="191"/>
      <c r="CR162" s="191"/>
      <c r="CS162" s="191"/>
      <c r="CT162" s="191"/>
      <c r="CU162" s="191"/>
      <c r="CV162" s="191"/>
      <c r="CW162" s="191"/>
      <c r="CX162" s="191"/>
      <c r="CY162" s="191"/>
      <c r="CZ162" s="191"/>
      <c r="DA162" s="191"/>
      <c r="DB162" s="191"/>
      <c r="DC162" s="191"/>
      <c r="DD162" s="191"/>
      <c r="DE162" s="191"/>
      <c r="DF162" s="191"/>
      <c r="DG162" s="191"/>
      <c r="DH162" s="191"/>
      <c r="DI162" s="191"/>
      <c r="DJ162" s="191"/>
      <c r="DK162" s="191"/>
      <c r="DL162" s="191"/>
      <c r="DM162" s="191"/>
      <c r="DN162" s="191"/>
      <c r="DO162" s="191"/>
      <c r="DP162" s="191"/>
      <c r="DQ162" s="191"/>
      <c r="DR162" s="191"/>
      <c r="DS162" s="191"/>
      <c r="DT162" s="191"/>
      <c r="DU162" s="191"/>
      <c r="DV162" s="191"/>
      <c r="DW162" s="191"/>
      <c r="DX162" s="191"/>
      <c r="DY162" s="191"/>
      <c r="DZ162" s="191"/>
      <c r="EA162" s="191"/>
      <c r="EB162" s="191"/>
      <c r="EC162" s="191"/>
      <c r="ED162" s="191"/>
      <c r="EE162" s="191"/>
      <c r="EF162" s="191"/>
      <c r="EG162" s="191"/>
      <c r="EH162" s="191"/>
      <c r="EI162" s="191"/>
      <c r="EJ162" s="191"/>
      <c r="EK162" s="191"/>
      <c r="EL162" s="191"/>
      <c r="EM162" s="191"/>
      <c r="EN162" s="191"/>
      <c r="EO162" s="191"/>
      <c r="EP162" s="191"/>
      <c r="EQ162" s="191"/>
      <c r="ER162" s="191"/>
      <c r="ES162" s="191"/>
      <c r="ET162" s="191"/>
      <c r="EU162" s="191"/>
      <c r="EV162" s="191"/>
      <c r="EW162" s="191"/>
      <c r="EX162" s="191"/>
      <c r="EY162" s="191"/>
      <c r="EZ162" s="191"/>
      <c r="FA162" s="191"/>
      <c r="FB162" s="191"/>
      <c r="FC162" s="191"/>
      <c r="FD162" s="191"/>
      <c r="FE162" s="191"/>
      <c r="FF162" s="191"/>
      <c r="FG162" s="191"/>
      <c r="FH162" s="191"/>
      <c r="FI162" s="191"/>
      <c r="FJ162" s="191"/>
      <c r="FK162" s="191"/>
      <c r="FL162" s="191"/>
      <c r="FM162" s="191"/>
      <c r="FN162" s="191"/>
      <c r="FO162" s="191"/>
      <c r="FP162" s="191"/>
      <c r="FQ162" s="191"/>
      <c r="FR162" s="191"/>
      <c r="FS162" s="191"/>
      <c r="FT162" s="122" t="str">
        <f t="shared" si="1944"/>
        <v>0</v>
      </c>
      <c r="FU162" s="122" t="str">
        <f t="shared" si="1940"/>
        <v>0</v>
      </c>
      <c r="FV162" s="122" t="str">
        <f t="shared" si="1941"/>
        <v>0</v>
      </c>
      <c r="FW162" s="122" t="str">
        <f t="shared" si="1942"/>
        <v>0</v>
      </c>
      <c r="FX162" s="122">
        <f t="shared" si="1945"/>
        <v>0</v>
      </c>
      <c r="FY162" s="122">
        <f t="shared" si="1946"/>
        <v>0</v>
      </c>
      <c r="FZ162" s="122">
        <f t="shared" si="1947"/>
        <v>0</v>
      </c>
      <c r="GA162" s="122">
        <f t="shared" si="1948"/>
        <v>0</v>
      </c>
      <c r="GB162" s="122">
        <f t="shared" si="1949"/>
        <v>0</v>
      </c>
      <c r="GC162" s="122">
        <f t="shared" si="1950"/>
        <v>0</v>
      </c>
      <c r="GD162" s="122">
        <f t="shared" si="1951"/>
        <v>0</v>
      </c>
      <c r="GE162" s="122">
        <f t="shared" si="1952"/>
        <v>0</v>
      </c>
      <c r="GF162" s="122">
        <f t="shared" si="1953"/>
        <v>0</v>
      </c>
      <c r="GG162" s="122">
        <f t="shared" si="1954"/>
        <v>0</v>
      </c>
      <c r="GH162" s="122"/>
      <c r="GI162" s="124" t="str">
        <f t="shared" si="1943"/>
        <v>0</v>
      </c>
      <c r="GJ162" s="139"/>
      <c r="GK162" s="139"/>
      <c r="GL162" s="139"/>
      <c r="GM162" s="140"/>
      <c r="GN162" s="140"/>
      <c r="GO162" s="140"/>
      <c r="GP162" s="140"/>
      <c r="GQ162" s="140"/>
      <c r="GR162" s="140"/>
      <c r="GS162" s="140"/>
      <c r="GT162" s="140"/>
      <c r="GU162" s="140"/>
      <c r="GV162" s="140"/>
      <c r="GW162" s="140"/>
      <c r="GX162" s="145"/>
      <c r="GY162" s="145"/>
      <c r="GZ162" s="145"/>
      <c r="HA162" s="145"/>
      <c r="HB162" s="145"/>
      <c r="HC162" s="145"/>
      <c r="HD162" s="145"/>
    </row>
    <row r="163" spans="1:212" x14ac:dyDescent="0.2">
      <c r="A163" s="190"/>
      <c r="C163" s="191"/>
      <c r="D163" s="191"/>
      <c r="E163" s="191"/>
      <c r="F163" s="191"/>
      <c r="G163" s="191"/>
      <c r="H163" s="191"/>
      <c r="I163" s="191"/>
      <c r="J163" s="191"/>
      <c r="K163" s="191"/>
      <c r="L163" s="191"/>
      <c r="M163" s="191"/>
      <c r="N163" s="191"/>
      <c r="O163" s="191"/>
      <c r="P163" s="191"/>
      <c r="Q163" s="191"/>
      <c r="R163" s="191"/>
      <c r="S163" s="191"/>
      <c r="T163" s="191"/>
      <c r="U163" s="191"/>
      <c r="V163" s="191"/>
      <c r="W163" s="191"/>
      <c r="X163" s="191"/>
      <c r="Y163" s="191"/>
      <c r="Z163" s="191"/>
      <c r="AA163" s="191"/>
      <c r="AB163" s="191"/>
      <c r="AC163" s="191"/>
      <c r="AD163" s="191"/>
      <c r="AE163" s="191"/>
      <c r="AF163" s="191"/>
      <c r="AG163" s="191"/>
      <c r="AH163" s="191"/>
      <c r="AI163" s="191"/>
      <c r="AJ163" s="191"/>
      <c r="AK163" s="191"/>
      <c r="AL163" s="191"/>
      <c r="AM163" s="191"/>
      <c r="AN163" s="191"/>
      <c r="AO163" s="191"/>
      <c r="AP163" s="191"/>
      <c r="AQ163" s="191"/>
      <c r="AR163" s="191"/>
      <c r="AS163" s="191"/>
      <c r="AT163" s="191"/>
      <c r="AU163" s="191"/>
      <c r="AV163" s="191"/>
      <c r="AW163" s="191"/>
      <c r="AX163" s="191"/>
      <c r="AY163" s="191"/>
      <c r="AZ163" s="191"/>
      <c r="BA163" s="191"/>
      <c r="BB163" s="191"/>
      <c r="BC163" s="191"/>
      <c r="BD163" s="191"/>
      <c r="BE163" s="191"/>
      <c r="BF163" s="191"/>
      <c r="BG163" s="191"/>
      <c r="BH163" s="191"/>
      <c r="BI163" s="191"/>
      <c r="BJ163" s="191"/>
      <c r="BK163" s="191"/>
      <c r="BL163" s="191"/>
      <c r="BM163" s="191"/>
      <c r="BN163" s="191"/>
      <c r="BO163" s="191"/>
      <c r="BP163" s="191"/>
      <c r="BQ163" s="191"/>
      <c r="BR163" s="191"/>
      <c r="BS163" s="191"/>
      <c r="BT163" s="191"/>
      <c r="BU163" s="191"/>
      <c r="BV163" s="191"/>
      <c r="BW163" s="191"/>
      <c r="BX163" s="191"/>
      <c r="BY163" s="191"/>
      <c r="BZ163" s="191"/>
      <c r="CA163" s="191"/>
      <c r="CB163" s="191"/>
      <c r="CC163" s="191"/>
      <c r="CD163" s="191"/>
      <c r="CE163" s="191"/>
      <c r="CF163" s="191"/>
      <c r="CG163" s="191"/>
      <c r="CH163" s="191"/>
      <c r="CI163" s="191"/>
      <c r="CJ163" s="191"/>
      <c r="CK163" s="191"/>
      <c r="CL163" s="191"/>
      <c r="CM163" s="191"/>
      <c r="CN163" s="191"/>
      <c r="CO163" s="191"/>
      <c r="CP163" s="191"/>
      <c r="CQ163" s="191"/>
      <c r="CR163" s="191"/>
      <c r="CS163" s="191"/>
      <c r="CT163" s="191"/>
      <c r="CU163" s="191"/>
      <c r="CV163" s="191"/>
      <c r="CW163" s="191"/>
      <c r="CX163" s="191"/>
      <c r="CY163" s="191"/>
      <c r="CZ163" s="191"/>
      <c r="DA163" s="191"/>
      <c r="DB163" s="191"/>
      <c r="DC163" s="191"/>
      <c r="DD163" s="191"/>
      <c r="DE163" s="191"/>
      <c r="DF163" s="191"/>
      <c r="DG163" s="191"/>
      <c r="DH163" s="191"/>
      <c r="DI163" s="191"/>
      <c r="DJ163" s="191"/>
      <c r="DK163" s="191"/>
      <c r="DL163" s="191"/>
      <c r="DM163" s="191"/>
      <c r="DN163" s="191"/>
      <c r="DO163" s="191"/>
      <c r="DP163" s="191"/>
      <c r="DQ163" s="191"/>
      <c r="DR163" s="191"/>
      <c r="DS163" s="191"/>
      <c r="DT163" s="191"/>
      <c r="DU163" s="191"/>
      <c r="DV163" s="191"/>
      <c r="DW163" s="191"/>
      <c r="DX163" s="191"/>
      <c r="DY163" s="191"/>
      <c r="DZ163" s="191"/>
      <c r="EA163" s="191"/>
      <c r="EB163" s="191"/>
      <c r="EC163" s="191"/>
      <c r="ED163" s="191"/>
      <c r="EE163" s="191"/>
      <c r="EF163" s="191"/>
      <c r="EG163" s="191"/>
      <c r="EH163" s="191"/>
      <c r="EI163" s="191"/>
      <c r="EJ163" s="191"/>
      <c r="EK163" s="191"/>
      <c r="EL163" s="191"/>
      <c r="EM163" s="191"/>
      <c r="EN163" s="191"/>
      <c r="EO163" s="191"/>
      <c r="EP163" s="191"/>
      <c r="EQ163" s="191"/>
      <c r="ER163" s="191"/>
      <c r="ES163" s="191"/>
      <c r="ET163" s="191"/>
      <c r="EU163" s="191"/>
      <c r="EV163" s="191"/>
      <c r="EW163" s="191"/>
      <c r="EX163" s="191"/>
      <c r="EY163" s="191"/>
      <c r="EZ163" s="191"/>
      <c r="FA163" s="191"/>
      <c r="FB163" s="191"/>
      <c r="FC163" s="191"/>
      <c r="FD163" s="191"/>
      <c r="FE163" s="191"/>
      <c r="FF163" s="191"/>
      <c r="FG163" s="191"/>
      <c r="FH163" s="191"/>
      <c r="FI163" s="191"/>
      <c r="FJ163" s="191"/>
      <c r="FK163" s="191"/>
      <c r="FL163" s="191"/>
      <c r="FM163" s="191"/>
      <c r="FN163" s="191"/>
      <c r="FO163" s="191"/>
      <c r="FP163" s="191"/>
      <c r="FQ163" s="191"/>
      <c r="FR163" s="191"/>
      <c r="FS163" s="191"/>
      <c r="FT163" s="122" t="str">
        <f t="shared" si="1944"/>
        <v>0</v>
      </c>
      <c r="FU163" s="122" t="str">
        <f t="shared" si="1940"/>
        <v>0</v>
      </c>
      <c r="FV163" s="122" t="str">
        <f t="shared" si="1941"/>
        <v>0</v>
      </c>
      <c r="FW163" s="122" t="str">
        <f t="shared" si="1942"/>
        <v>0</v>
      </c>
      <c r="FX163" s="122">
        <f t="shared" ref="FX163:FX199" si="1955">IF(ISERROR(FT163+FU163),"",FT163+FU163)</f>
        <v>0</v>
      </c>
      <c r="FY163" s="122">
        <f t="shared" ref="FY163:FY199" si="1956">IF(ISERROR(FT163+FV163),"",FT163+FV163)</f>
        <v>0</v>
      </c>
      <c r="FZ163" s="122">
        <f t="shared" ref="FZ163:FZ199" si="1957">IF(ISERROR(FT163+FW163),"",FT163+FW163)</f>
        <v>0</v>
      </c>
      <c r="GA163" s="122">
        <f t="shared" ref="GA163:GA199" si="1958">IF(ISERROR(FU163+FV163),"",FU163+FV163)</f>
        <v>0</v>
      </c>
      <c r="GB163" s="122">
        <f t="shared" ref="GB163:GB199" si="1959">IF(ISERROR(FU163+FW163),"",FU163+FW163)</f>
        <v>0</v>
      </c>
      <c r="GC163" s="122">
        <f t="shared" ref="GC163:GC199" si="1960">IF(ISERROR(FV163+FW163),"",FV163+FW163)</f>
        <v>0</v>
      </c>
      <c r="GD163" s="122">
        <f t="shared" ref="GD163:GD199" si="1961">IF(ISERROR(FT163+FV163+FW163),"",FT163+FV163+FW163)</f>
        <v>0</v>
      </c>
      <c r="GE163" s="122">
        <f t="shared" ref="GE163:GE199" si="1962">IF(ISERROR(FT163+FV163+FU163),"",FT163+FV163+FU163)</f>
        <v>0</v>
      </c>
      <c r="GF163" s="122">
        <f t="shared" ref="GF163:GF199" si="1963">IF(ISERROR(FT163+FU163+FW163),"",FT163+FU163+FW163)</f>
        <v>0</v>
      </c>
      <c r="GG163" s="122">
        <f t="shared" ref="GG163:GG199" si="1964">IF(ISERROR(FV163+FW163+FU163),"",FV163+FW163+FU163)</f>
        <v>0</v>
      </c>
      <c r="GH163" s="122"/>
      <c r="GI163" s="124" t="str">
        <f t="shared" si="1943"/>
        <v>0</v>
      </c>
      <c r="GJ163" s="139"/>
      <c r="GK163" s="139"/>
      <c r="GL163" s="139"/>
      <c r="GM163" s="140"/>
      <c r="GN163" s="140"/>
      <c r="GO163" s="140"/>
      <c r="GP163" s="140"/>
      <c r="GQ163" s="140"/>
      <c r="GR163" s="140"/>
      <c r="GS163" s="140"/>
      <c r="GT163" s="140"/>
      <c r="GU163" s="140"/>
      <c r="GV163" s="140"/>
      <c r="GW163" s="140"/>
      <c r="GX163" s="145"/>
      <c r="GY163" s="145"/>
      <c r="GZ163" s="145"/>
      <c r="HA163" s="145"/>
      <c r="HB163" s="145"/>
      <c r="HC163" s="145"/>
      <c r="HD163" s="145"/>
    </row>
    <row r="164" spans="1:212" x14ac:dyDescent="0.2">
      <c r="A164" s="190"/>
      <c r="C164" s="191"/>
      <c r="D164" s="191"/>
      <c r="E164" s="191"/>
      <c r="F164" s="191"/>
      <c r="G164" s="191"/>
      <c r="H164" s="191"/>
      <c r="I164" s="191"/>
      <c r="J164" s="191"/>
      <c r="K164" s="191"/>
      <c r="L164" s="191"/>
      <c r="M164" s="191"/>
      <c r="N164" s="191"/>
      <c r="O164" s="191"/>
      <c r="P164" s="191"/>
      <c r="Q164" s="191"/>
      <c r="R164" s="191"/>
      <c r="S164" s="191"/>
      <c r="T164" s="191"/>
      <c r="U164" s="191"/>
      <c r="V164" s="191"/>
      <c r="W164" s="191"/>
      <c r="X164" s="191"/>
      <c r="Y164" s="191"/>
      <c r="Z164" s="191"/>
      <c r="AA164" s="191"/>
      <c r="AB164" s="191"/>
      <c r="AC164" s="191"/>
      <c r="AD164" s="191"/>
      <c r="AE164" s="191"/>
      <c r="AF164" s="191"/>
      <c r="AG164" s="191"/>
      <c r="AH164" s="191"/>
      <c r="AI164" s="191"/>
      <c r="AJ164" s="191"/>
      <c r="AK164" s="191"/>
      <c r="AL164" s="191"/>
      <c r="AM164" s="191"/>
      <c r="AN164" s="191"/>
      <c r="AO164" s="191"/>
      <c r="AP164" s="191"/>
      <c r="AQ164" s="191"/>
      <c r="AR164" s="191"/>
      <c r="AS164" s="191"/>
      <c r="AT164" s="191"/>
      <c r="AU164" s="191"/>
      <c r="AV164" s="191"/>
      <c r="AW164" s="191"/>
      <c r="AX164" s="191"/>
      <c r="AY164" s="191"/>
      <c r="AZ164" s="191"/>
      <c r="BA164" s="191"/>
      <c r="BB164" s="191"/>
      <c r="BC164" s="191"/>
      <c r="BD164" s="191"/>
      <c r="BE164" s="191"/>
      <c r="BF164" s="191"/>
      <c r="BG164" s="191"/>
      <c r="BH164" s="191"/>
      <c r="BI164" s="191"/>
      <c r="BJ164" s="191"/>
      <c r="BK164" s="191"/>
      <c r="BL164" s="191"/>
      <c r="BM164" s="191"/>
      <c r="BN164" s="191"/>
      <c r="BO164" s="191"/>
      <c r="BP164" s="191"/>
      <c r="BQ164" s="191"/>
      <c r="BR164" s="191"/>
      <c r="BS164" s="191"/>
      <c r="BT164" s="191"/>
      <c r="BU164" s="191"/>
      <c r="BV164" s="191"/>
      <c r="BW164" s="191"/>
      <c r="BX164" s="191"/>
      <c r="BY164" s="191"/>
      <c r="BZ164" s="191"/>
      <c r="CA164" s="191"/>
      <c r="CB164" s="191"/>
      <c r="CC164" s="191"/>
      <c r="CD164" s="191"/>
      <c r="CE164" s="191"/>
      <c r="CF164" s="191"/>
      <c r="CG164" s="191"/>
      <c r="CH164" s="191"/>
      <c r="CI164" s="191"/>
      <c r="CJ164" s="191"/>
      <c r="CK164" s="191"/>
      <c r="CL164" s="191"/>
      <c r="CM164" s="191"/>
      <c r="CN164" s="191"/>
      <c r="CO164" s="191"/>
      <c r="CP164" s="191"/>
      <c r="CQ164" s="191"/>
      <c r="CR164" s="191"/>
      <c r="CS164" s="191"/>
      <c r="CT164" s="191"/>
      <c r="CU164" s="191"/>
      <c r="CV164" s="191"/>
      <c r="CW164" s="191"/>
      <c r="CX164" s="191"/>
      <c r="CY164" s="191"/>
      <c r="CZ164" s="191"/>
      <c r="DA164" s="191"/>
      <c r="DB164" s="191"/>
      <c r="DC164" s="191"/>
      <c r="DD164" s="191"/>
      <c r="DE164" s="191"/>
      <c r="DF164" s="191"/>
      <c r="DG164" s="191"/>
      <c r="DH164" s="191"/>
      <c r="DI164" s="191"/>
      <c r="DJ164" s="191"/>
      <c r="DK164" s="191"/>
      <c r="DL164" s="191"/>
      <c r="DM164" s="191"/>
      <c r="DN164" s="191"/>
      <c r="DO164" s="191"/>
      <c r="DP164" s="191"/>
      <c r="DQ164" s="191"/>
      <c r="DR164" s="191"/>
      <c r="DS164" s="191"/>
      <c r="DT164" s="191"/>
      <c r="DU164" s="191"/>
      <c r="DV164" s="191"/>
      <c r="DW164" s="191"/>
      <c r="DX164" s="191"/>
      <c r="DY164" s="191"/>
      <c r="DZ164" s="191"/>
      <c r="EA164" s="191"/>
      <c r="EB164" s="191"/>
      <c r="EC164" s="191"/>
      <c r="ED164" s="191"/>
      <c r="EE164" s="191"/>
      <c r="EF164" s="191"/>
      <c r="EG164" s="191"/>
      <c r="EH164" s="191"/>
      <c r="EI164" s="191"/>
      <c r="EJ164" s="191"/>
      <c r="EK164" s="191"/>
      <c r="EL164" s="191"/>
      <c r="EM164" s="191"/>
      <c r="EN164" s="191"/>
      <c r="EO164" s="191"/>
      <c r="EP164" s="191"/>
      <c r="EQ164" s="191"/>
      <c r="ER164" s="191"/>
      <c r="ES164" s="191"/>
      <c r="ET164" s="191"/>
      <c r="EU164" s="191"/>
      <c r="EV164" s="191"/>
      <c r="EW164" s="191"/>
      <c r="EX164" s="191"/>
      <c r="EY164" s="191"/>
      <c r="EZ164" s="191"/>
      <c r="FA164" s="191"/>
      <c r="FB164" s="191"/>
      <c r="FC164" s="191"/>
      <c r="FD164" s="191"/>
      <c r="FE164" s="191"/>
      <c r="FF164" s="191"/>
      <c r="FG164" s="191"/>
      <c r="FH164" s="191"/>
      <c r="FI164" s="191"/>
      <c r="FJ164" s="191"/>
      <c r="FK164" s="191"/>
      <c r="FL164" s="191"/>
      <c r="FM164" s="191"/>
      <c r="FN164" s="191"/>
      <c r="FO164" s="191"/>
      <c r="FP164" s="191"/>
      <c r="FQ164" s="191"/>
      <c r="FR164" s="191"/>
      <c r="FS164" s="191"/>
      <c r="FT164" s="122" t="str">
        <f t="shared" si="1944"/>
        <v>0</v>
      </c>
      <c r="FU164" s="122" t="str">
        <f t="shared" si="1940"/>
        <v>0</v>
      </c>
      <c r="FV164" s="122" t="str">
        <f t="shared" si="1941"/>
        <v>0</v>
      </c>
      <c r="FW164" s="122" t="str">
        <f t="shared" si="1942"/>
        <v>0</v>
      </c>
      <c r="FX164" s="122">
        <f t="shared" si="1955"/>
        <v>0</v>
      </c>
      <c r="FY164" s="122">
        <f t="shared" si="1956"/>
        <v>0</v>
      </c>
      <c r="FZ164" s="122">
        <f t="shared" si="1957"/>
        <v>0</v>
      </c>
      <c r="GA164" s="122">
        <f t="shared" si="1958"/>
        <v>0</v>
      </c>
      <c r="GB164" s="122">
        <f t="shared" si="1959"/>
        <v>0</v>
      </c>
      <c r="GC164" s="122">
        <f t="shared" si="1960"/>
        <v>0</v>
      </c>
      <c r="GD164" s="122">
        <f t="shared" si="1961"/>
        <v>0</v>
      </c>
      <c r="GE164" s="122">
        <f t="shared" si="1962"/>
        <v>0</v>
      </c>
      <c r="GF164" s="122">
        <f t="shared" si="1963"/>
        <v>0</v>
      </c>
      <c r="GG164" s="122">
        <f t="shared" si="1964"/>
        <v>0</v>
      </c>
      <c r="GH164" s="122"/>
      <c r="GI164" s="124" t="str">
        <f t="shared" si="1943"/>
        <v>0</v>
      </c>
      <c r="GJ164" s="139"/>
      <c r="GK164" s="139"/>
      <c r="GL164" s="139"/>
      <c r="GM164" s="140"/>
      <c r="GN164" s="140"/>
      <c r="GO164" s="140"/>
      <c r="GP164" s="140"/>
      <c r="GQ164" s="140"/>
      <c r="GR164" s="140"/>
      <c r="GS164" s="140"/>
      <c r="GT164" s="140"/>
      <c r="GU164" s="140"/>
      <c r="GV164" s="140"/>
      <c r="GW164" s="140"/>
      <c r="GX164" s="145"/>
      <c r="GY164" s="145"/>
      <c r="GZ164" s="145"/>
      <c r="HA164" s="145"/>
      <c r="HB164" s="145"/>
      <c r="HC164" s="145"/>
      <c r="HD164" s="145"/>
    </row>
    <row r="165" spans="1:212" x14ac:dyDescent="0.2">
      <c r="A165" s="190"/>
      <c r="C165" s="191"/>
      <c r="D165" s="191"/>
      <c r="E165" s="191"/>
      <c r="F165" s="191"/>
      <c r="G165" s="191"/>
      <c r="H165" s="191"/>
      <c r="I165" s="191"/>
      <c r="J165" s="191"/>
      <c r="K165" s="191"/>
      <c r="L165" s="191"/>
      <c r="M165" s="191"/>
      <c r="N165" s="191"/>
      <c r="O165" s="191"/>
      <c r="P165" s="191"/>
      <c r="Q165" s="191"/>
      <c r="R165" s="191"/>
      <c r="S165" s="191"/>
      <c r="T165" s="191"/>
      <c r="U165" s="191"/>
      <c r="V165" s="191"/>
      <c r="W165" s="191"/>
      <c r="X165" s="191"/>
      <c r="Y165" s="191"/>
      <c r="Z165" s="191"/>
      <c r="AA165" s="191"/>
      <c r="AB165" s="191"/>
      <c r="AC165" s="191"/>
      <c r="AD165" s="191"/>
      <c r="AE165" s="191"/>
      <c r="AF165" s="191"/>
      <c r="AG165" s="191"/>
      <c r="AH165" s="191"/>
      <c r="AI165" s="191"/>
      <c r="AJ165" s="191"/>
      <c r="AK165" s="191"/>
      <c r="AL165" s="191"/>
      <c r="AM165" s="191"/>
      <c r="AN165" s="191"/>
      <c r="AO165" s="191"/>
      <c r="AP165" s="191"/>
      <c r="AQ165" s="191"/>
      <c r="AR165" s="191"/>
      <c r="AS165" s="191"/>
      <c r="AT165" s="191"/>
      <c r="AU165" s="191"/>
      <c r="AV165" s="191"/>
      <c r="AW165" s="191"/>
      <c r="AX165" s="191"/>
      <c r="AY165" s="191"/>
      <c r="AZ165" s="191"/>
      <c r="BA165" s="191"/>
      <c r="BB165" s="191"/>
      <c r="BC165" s="191"/>
      <c r="BD165" s="191"/>
      <c r="BE165" s="191"/>
      <c r="BF165" s="191"/>
      <c r="BG165" s="191"/>
      <c r="BH165" s="191"/>
      <c r="BI165" s="191"/>
      <c r="BJ165" s="191"/>
      <c r="BK165" s="191"/>
      <c r="BL165" s="191"/>
      <c r="BM165" s="191"/>
      <c r="BN165" s="191"/>
      <c r="BO165" s="191"/>
      <c r="BP165" s="191"/>
      <c r="BQ165" s="191"/>
      <c r="BR165" s="191"/>
      <c r="BS165" s="191"/>
      <c r="BT165" s="191"/>
      <c r="BU165" s="191"/>
      <c r="BV165" s="191"/>
      <c r="BW165" s="191"/>
      <c r="BX165" s="191"/>
      <c r="BY165" s="191"/>
      <c r="BZ165" s="191"/>
      <c r="CA165" s="191"/>
      <c r="CB165" s="191"/>
      <c r="CC165" s="191"/>
      <c r="CD165" s="191"/>
      <c r="CE165" s="191"/>
      <c r="CF165" s="191"/>
      <c r="CG165" s="191"/>
      <c r="CH165" s="191"/>
      <c r="CI165" s="191"/>
      <c r="CJ165" s="191"/>
      <c r="CK165" s="191"/>
      <c r="CL165" s="191"/>
      <c r="CM165" s="191"/>
      <c r="CN165" s="191"/>
      <c r="CO165" s="191"/>
      <c r="CP165" s="191"/>
      <c r="CQ165" s="191"/>
      <c r="CR165" s="191"/>
      <c r="CS165" s="191"/>
      <c r="CT165" s="191"/>
      <c r="CU165" s="191"/>
      <c r="CV165" s="191"/>
      <c r="CW165" s="191"/>
      <c r="CX165" s="191"/>
      <c r="CY165" s="191"/>
      <c r="CZ165" s="191"/>
      <c r="DA165" s="191"/>
      <c r="DB165" s="191"/>
      <c r="DC165" s="191"/>
      <c r="DD165" s="191"/>
      <c r="DE165" s="191"/>
      <c r="DF165" s="191"/>
      <c r="DG165" s="191"/>
      <c r="DH165" s="191"/>
      <c r="DI165" s="191"/>
      <c r="DJ165" s="191"/>
      <c r="DK165" s="191"/>
      <c r="DL165" s="191"/>
      <c r="DM165" s="191"/>
      <c r="DN165" s="191"/>
      <c r="DO165" s="191"/>
      <c r="DP165" s="191"/>
      <c r="DQ165" s="191"/>
      <c r="DR165" s="191"/>
      <c r="DS165" s="191"/>
      <c r="DT165" s="191"/>
      <c r="DU165" s="191"/>
      <c r="DV165" s="191"/>
      <c r="DW165" s="191"/>
      <c r="DX165" s="191"/>
      <c r="DY165" s="191"/>
      <c r="DZ165" s="191"/>
      <c r="EA165" s="191"/>
      <c r="EB165" s="191"/>
      <c r="EC165" s="191"/>
      <c r="ED165" s="191"/>
      <c r="EE165" s="191"/>
      <c r="EF165" s="191"/>
      <c r="EG165" s="191"/>
      <c r="EH165" s="191"/>
      <c r="EI165" s="191"/>
      <c r="EJ165" s="191"/>
      <c r="EK165" s="191"/>
      <c r="EL165" s="191"/>
      <c r="EM165" s="191"/>
      <c r="EN165" s="191"/>
      <c r="EO165" s="191"/>
      <c r="EP165" s="191"/>
      <c r="EQ165" s="191"/>
      <c r="ER165" s="191"/>
      <c r="ES165" s="191"/>
      <c r="ET165" s="191"/>
      <c r="EU165" s="191"/>
      <c r="EV165" s="191"/>
      <c r="EW165" s="191"/>
      <c r="EX165" s="191"/>
      <c r="EY165" s="191"/>
      <c r="EZ165" s="191"/>
      <c r="FA165" s="191"/>
      <c r="FB165" s="191"/>
      <c r="FC165" s="191"/>
      <c r="FD165" s="191"/>
      <c r="FE165" s="191"/>
      <c r="FF165" s="191"/>
      <c r="FG165" s="191"/>
      <c r="FH165" s="191"/>
      <c r="FI165" s="191"/>
      <c r="FJ165" s="191"/>
      <c r="FK165" s="191"/>
      <c r="FL165" s="191"/>
      <c r="FM165" s="191"/>
      <c r="FN165" s="191"/>
      <c r="FO165" s="191"/>
      <c r="FP165" s="191"/>
      <c r="FQ165" s="191"/>
      <c r="FR165" s="191"/>
      <c r="FS165" s="191"/>
      <c r="FT165" s="122" t="str">
        <f t="shared" si="1944"/>
        <v>0</v>
      </c>
      <c r="FU165" s="122" t="str">
        <f t="shared" si="1940"/>
        <v>0</v>
      </c>
      <c r="FV165" s="122" t="str">
        <f t="shared" si="1941"/>
        <v>0</v>
      </c>
      <c r="FW165" s="122" t="str">
        <f t="shared" si="1942"/>
        <v>0</v>
      </c>
      <c r="FX165" s="122">
        <f t="shared" si="1955"/>
        <v>0</v>
      </c>
      <c r="FY165" s="122">
        <f t="shared" si="1956"/>
        <v>0</v>
      </c>
      <c r="FZ165" s="122">
        <f t="shared" si="1957"/>
        <v>0</v>
      </c>
      <c r="GA165" s="122">
        <f t="shared" si="1958"/>
        <v>0</v>
      </c>
      <c r="GB165" s="122">
        <f t="shared" si="1959"/>
        <v>0</v>
      </c>
      <c r="GC165" s="122">
        <f t="shared" si="1960"/>
        <v>0</v>
      </c>
      <c r="GD165" s="122">
        <f t="shared" si="1961"/>
        <v>0</v>
      </c>
      <c r="GE165" s="122">
        <f t="shared" si="1962"/>
        <v>0</v>
      </c>
      <c r="GF165" s="122">
        <f t="shared" si="1963"/>
        <v>0</v>
      </c>
      <c r="GG165" s="122">
        <f t="shared" si="1964"/>
        <v>0</v>
      </c>
      <c r="GH165" s="122"/>
      <c r="GI165" s="124" t="str">
        <f t="shared" si="1943"/>
        <v>0</v>
      </c>
      <c r="GJ165" s="139"/>
      <c r="GK165" s="139"/>
      <c r="GL165" s="139"/>
      <c r="GM165" s="140"/>
      <c r="GN165" s="140"/>
      <c r="GO165" s="140"/>
      <c r="GP165" s="140"/>
      <c r="GQ165" s="140"/>
      <c r="GR165" s="140"/>
      <c r="GS165" s="140"/>
      <c r="GT165" s="140"/>
      <c r="GU165" s="140"/>
      <c r="GV165" s="140"/>
      <c r="GW165" s="140"/>
      <c r="GX165" s="145"/>
      <c r="GY165" s="145"/>
      <c r="GZ165" s="145"/>
      <c r="HA165" s="145"/>
      <c r="HB165" s="145"/>
      <c r="HC165" s="145"/>
      <c r="HD165" s="145"/>
    </row>
    <row r="166" spans="1:212" x14ac:dyDescent="0.2">
      <c r="A166" s="190"/>
      <c r="C166" s="191"/>
      <c r="D166" s="191"/>
      <c r="E166" s="191"/>
      <c r="F166" s="191"/>
      <c r="G166" s="191"/>
      <c r="H166" s="191"/>
      <c r="I166" s="191"/>
      <c r="J166" s="191"/>
      <c r="K166" s="191"/>
      <c r="L166" s="191"/>
      <c r="M166" s="191"/>
      <c r="N166" s="191"/>
      <c r="O166" s="191"/>
      <c r="P166" s="191"/>
      <c r="Q166" s="191"/>
      <c r="R166" s="191"/>
      <c r="S166" s="191"/>
      <c r="T166" s="191"/>
      <c r="U166" s="191"/>
      <c r="V166" s="191"/>
      <c r="W166" s="191"/>
      <c r="X166" s="191"/>
      <c r="Y166" s="191"/>
      <c r="Z166" s="191"/>
      <c r="AA166" s="191"/>
      <c r="AB166" s="191"/>
      <c r="AC166" s="191"/>
      <c r="AD166" s="191"/>
      <c r="AE166" s="191"/>
      <c r="AF166" s="191"/>
      <c r="AG166" s="191"/>
      <c r="AH166" s="191"/>
      <c r="AI166" s="191"/>
      <c r="AJ166" s="191"/>
      <c r="AK166" s="191"/>
      <c r="AL166" s="191"/>
      <c r="AM166" s="191"/>
      <c r="AN166" s="191"/>
      <c r="AO166" s="191"/>
      <c r="AP166" s="191"/>
      <c r="AQ166" s="191"/>
      <c r="AR166" s="191"/>
      <c r="AS166" s="191"/>
      <c r="AT166" s="191"/>
      <c r="AU166" s="191"/>
      <c r="AV166" s="191"/>
      <c r="AW166" s="191"/>
      <c r="AX166" s="191"/>
      <c r="AY166" s="191"/>
      <c r="AZ166" s="191"/>
      <c r="BA166" s="191"/>
      <c r="BB166" s="191"/>
      <c r="BC166" s="191"/>
      <c r="BD166" s="191"/>
      <c r="BE166" s="191"/>
      <c r="BF166" s="191"/>
      <c r="BG166" s="191"/>
      <c r="BH166" s="191"/>
      <c r="BI166" s="191"/>
      <c r="BJ166" s="191"/>
      <c r="BK166" s="191"/>
      <c r="BL166" s="191"/>
      <c r="BM166" s="191"/>
      <c r="BN166" s="191"/>
      <c r="BO166" s="191"/>
      <c r="BP166" s="191"/>
      <c r="BQ166" s="191"/>
      <c r="BR166" s="191"/>
      <c r="BS166" s="191"/>
      <c r="BT166" s="191"/>
      <c r="BU166" s="191"/>
      <c r="BV166" s="191"/>
      <c r="BW166" s="191"/>
      <c r="BX166" s="191"/>
      <c r="BY166" s="191"/>
      <c r="BZ166" s="191"/>
      <c r="CA166" s="191"/>
      <c r="CB166" s="191"/>
      <c r="CC166" s="191"/>
      <c r="CD166" s="191"/>
      <c r="CE166" s="191"/>
      <c r="CF166" s="191"/>
      <c r="CG166" s="191"/>
      <c r="CH166" s="191"/>
      <c r="CI166" s="191"/>
      <c r="CJ166" s="191"/>
      <c r="CK166" s="191"/>
      <c r="CL166" s="191"/>
      <c r="CM166" s="191"/>
      <c r="CN166" s="191"/>
      <c r="CO166" s="191"/>
      <c r="CP166" s="191"/>
      <c r="CQ166" s="191"/>
      <c r="CR166" s="191"/>
      <c r="CS166" s="191"/>
      <c r="CT166" s="191"/>
      <c r="CU166" s="191"/>
      <c r="CV166" s="191"/>
      <c r="CW166" s="191"/>
      <c r="CX166" s="191"/>
      <c r="CY166" s="191"/>
      <c r="CZ166" s="191"/>
      <c r="DA166" s="191"/>
      <c r="DB166" s="191"/>
      <c r="DC166" s="191"/>
      <c r="DD166" s="191"/>
      <c r="DE166" s="191"/>
      <c r="DF166" s="191"/>
      <c r="DG166" s="191"/>
      <c r="DH166" s="191"/>
      <c r="DI166" s="191"/>
      <c r="DJ166" s="191"/>
      <c r="DK166" s="191"/>
      <c r="DL166" s="191"/>
      <c r="DM166" s="191"/>
      <c r="DN166" s="191"/>
      <c r="DO166" s="191"/>
      <c r="DP166" s="191"/>
      <c r="DQ166" s="191"/>
      <c r="DR166" s="191"/>
      <c r="DS166" s="191"/>
      <c r="DT166" s="191"/>
      <c r="DU166" s="191"/>
      <c r="DV166" s="191"/>
      <c r="DW166" s="191"/>
      <c r="DX166" s="191"/>
      <c r="DY166" s="191"/>
      <c r="DZ166" s="191"/>
      <c r="EA166" s="191"/>
      <c r="EB166" s="191"/>
      <c r="EC166" s="191"/>
      <c r="ED166" s="191"/>
      <c r="EE166" s="191"/>
      <c r="EF166" s="191"/>
      <c r="EG166" s="191"/>
      <c r="EH166" s="191"/>
      <c r="EI166" s="191"/>
      <c r="EJ166" s="191"/>
      <c r="EK166" s="191"/>
      <c r="EL166" s="191"/>
      <c r="EM166" s="191"/>
      <c r="EN166" s="191"/>
      <c r="EO166" s="191"/>
      <c r="EP166" s="191"/>
      <c r="EQ166" s="191"/>
      <c r="ER166" s="191"/>
      <c r="ES166" s="191"/>
      <c r="ET166" s="191"/>
      <c r="EU166" s="191"/>
      <c r="EV166" s="191"/>
      <c r="EW166" s="191"/>
      <c r="EX166" s="191"/>
      <c r="EY166" s="191"/>
      <c r="EZ166" s="191"/>
      <c r="FA166" s="191"/>
      <c r="FB166" s="191"/>
      <c r="FC166" s="191"/>
      <c r="FD166" s="191"/>
      <c r="FE166" s="191"/>
      <c r="FF166" s="191"/>
      <c r="FG166" s="191"/>
      <c r="FH166" s="191"/>
      <c r="FI166" s="191"/>
      <c r="FJ166" s="191"/>
      <c r="FK166" s="191"/>
      <c r="FL166" s="191"/>
      <c r="FM166" s="191"/>
      <c r="FN166" s="191"/>
      <c r="FO166" s="191"/>
      <c r="FP166" s="191"/>
      <c r="FQ166" s="191"/>
      <c r="FR166" s="191"/>
      <c r="FS166" s="191"/>
      <c r="FT166" s="122" t="str">
        <f t="shared" si="1944"/>
        <v>0</v>
      </c>
      <c r="FU166" s="122" t="str">
        <f t="shared" si="1940"/>
        <v>0</v>
      </c>
      <c r="FV166" s="122" t="str">
        <f t="shared" si="1941"/>
        <v>0</v>
      </c>
      <c r="FW166" s="122" t="str">
        <f t="shared" si="1942"/>
        <v>0</v>
      </c>
      <c r="FX166" s="122">
        <f t="shared" si="1955"/>
        <v>0</v>
      </c>
      <c r="FY166" s="122">
        <f t="shared" si="1956"/>
        <v>0</v>
      </c>
      <c r="FZ166" s="122">
        <f t="shared" si="1957"/>
        <v>0</v>
      </c>
      <c r="GA166" s="122">
        <f t="shared" si="1958"/>
        <v>0</v>
      </c>
      <c r="GB166" s="122">
        <f t="shared" si="1959"/>
        <v>0</v>
      </c>
      <c r="GC166" s="122">
        <f t="shared" si="1960"/>
        <v>0</v>
      </c>
      <c r="GD166" s="122">
        <f t="shared" si="1961"/>
        <v>0</v>
      </c>
      <c r="GE166" s="122">
        <f t="shared" si="1962"/>
        <v>0</v>
      </c>
      <c r="GF166" s="122">
        <f t="shared" si="1963"/>
        <v>0</v>
      </c>
      <c r="GG166" s="122">
        <f t="shared" si="1964"/>
        <v>0</v>
      </c>
      <c r="GH166" s="122"/>
      <c r="GI166" s="124" t="str">
        <f t="shared" si="1943"/>
        <v>0</v>
      </c>
      <c r="GJ166" s="139"/>
      <c r="GK166" s="139"/>
      <c r="GL166" s="139"/>
      <c r="GM166" s="140"/>
      <c r="GN166" s="140"/>
      <c r="GO166" s="140"/>
      <c r="GP166" s="140"/>
      <c r="GQ166" s="140"/>
      <c r="GR166" s="140"/>
      <c r="GS166" s="140"/>
      <c r="GT166" s="140"/>
      <c r="GU166" s="140"/>
      <c r="GV166" s="140"/>
      <c r="GW166" s="140"/>
      <c r="GX166" s="145"/>
      <c r="GY166" s="145"/>
      <c r="GZ166" s="145"/>
      <c r="HA166" s="145"/>
      <c r="HB166" s="145"/>
      <c r="HC166" s="145"/>
      <c r="HD166" s="145"/>
    </row>
    <row r="167" spans="1:212" x14ac:dyDescent="0.2">
      <c r="A167" s="190"/>
      <c r="C167" s="191"/>
      <c r="D167" s="191"/>
      <c r="E167" s="191"/>
      <c r="F167" s="191"/>
      <c r="G167" s="191"/>
      <c r="H167" s="191"/>
      <c r="I167" s="191"/>
      <c r="J167" s="191"/>
      <c r="K167" s="191"/>
      <c r="L167" s="191"/>
      <c r="M167" s="191"/>
      <c r="N167" s="191"/>
      <c r="O167" s="191"/>
      <c r="P167" s="191"/>
      <c r="Q167" s="191"/>
      <c r="R167" s="191"/>
      <c r="S167" s="191"/>
      <c r="T167" s="191"/>
      <c r="U167" s="191"/>
      <c r="V167" s="191"/>
      <c r="W167" s="191"/>
      <c r="X167" s="191"/>
      <c r="Y167" s="191"/>
      <c r="Z167" s="191"/>
      <c r="AA167" s="191"/>
      <c r="AB167" s="191"/>
      <c r="AC167" s="191"/>
      <c r="AD167" s="191"/>
      <c r="AE167" s="191"/>
      <c r="AF167" s="191"/>
      <c r="AG167" s="191"/>
      <c r="AH167" s="191"/>
      <c r="AI167" s="191"/>
      <c r="AJ167" s="191"/>
      <c r="AK167" s="191"/>
      <c r="AL167" s="191"/>
      <c r="AM167" s="191"/>
      <c r="AN167" s="191"/>
      <c r="AO167" s="191"/>
      <c r="AP167" s="191"/>
      <c r="AQ167" s="191"/>
      <c r="AR167" s="191"/>
      <c r="AS167" s="191"/>
      <c r="AT167" s="191"/>
      <c r="AU167" s="191"/>
      <c r="AV167" s="191"/>
      <c r="AW167" s="191"/>
      <c r="AX167" s="191"/>
      <c r="AY167" s="191"/>
      <c r="AZ167" s="191"/>
      <c r="BA167" s="191"/>
      <c r="BB167" s="191"/>
      <c r="BC167" s="191"/>
      <c r="BD167" s="191"/>
      <c r="BE167" s="191"/>
      <c r="BF167" s="191"/>
      <c r="BG167" s="191"/>
      <c r="BH167" s="191"/>
      <c r="BI167" s="191"/>
      <c r="BJ167" s="191"/>
      <c r="BK167" s="191"/>
      <c r="BL167" s="191"/>
      <c r="BM167" s="191"/>
      <c r="BN167" s="191"/>
      <c r="BO167" s="191"/>
      <c r="BP167" s="191"/>
      <c r="BQ167" s="191"/>
      <c r="BR167" s="191"/>
      <c r="BS167" s="191"/>
      <c r="BT167" s="191"/>
      <c r="BU167" s="191"/>
      <c r="BV167" s="191"/>
      <c r="BW167" s="191"/>
      <c r="BX167" s="191"/>
      <c r="BY167" s="191"/>
      <c r="BZ167" s="191"/>
      <c r="CA167" s="191"/>
      <c r="CB167" s="191"/>
      <c r="CC167" s="191"/>
      <c r="CD167" s="191"/>
      <c r="CE167" s="191"/>
      <c r="CF167" s="191"/>
      <c r="CG167" s="191"/>
      <c r="CH167" s="191"/>
      <c r="CI167" s="191"/>
      <c r="CJ167" s="191"/>
      <c r="CK167" s="191"/>
      <c r="CL167" s="191"/>
      <c r="CM167" s="191"/>
      <c r="CN167" s="191"/>
      <c r="CO167" s="191"/>
      <c r="CP167" s="191"/>
      <c r="CQ167" s="191"/>
      <c r="CR167" s="191"/>
      <c r="CS167" s="191"/>
      <c r="CT167" s="191"/>
      <c r="CU167" s="191"/>
      <c r="CV167" s="191"/>
      <c r="CW167" s="191"/>
      <c r="CX167" s="191"/>
      <c r="CY167" s="191"/>
      <c r="CZ167" s="191"/>
      <c r="DA167" s="191"/>
      <c r="DB167" s="191"/>
      <c r="DC167" s="191"/>
      <c r="DD167" s="191"/>
      <c r="DE167" s="191"/>
      <c r="DF167" s="191"/>
      <c r="DG167" s="191"/>
      <c r="DH167" s="191"/>
      <c r="DI167" s="191"/>
      <c r="DJ167" s="191"/>
      <c r="DK167" s="191"/>
      <c r="DL167" s="191"/>
      <c r="DM167" s="191"/>
      <c r="DN167" s="191"/>
      <c r="DO167" s="191"/>
      <c r="DP167" s="191"/>
      <c r="DQ167" s="191"/>
      <c r="DR167" s="191"/>
      <c r="DS167" s="191"/>
      <c r="DT167" s="191"/>
      <c r="DU167" s="191"/>
      <c r="DV167" s="191"/>
      <c r="DW167" s="191"/>
      <c r="DX167" s="191"/>
      <c r="DY167" s="191"/>
      <c r="DZ167" s="191"/>
      <c r="EA167" s="191"/>
      <c r="EB167" s="191"/>
      <c r="EC167" s="191"/>
      <c r="ED167" s="191"/>
      <c r="EE167" s="191"/>
      <c r="EF167" s="191"/>
      <c r="EG167" s="191"/>
      <c r="EH167" s="191"/>
      <c r="EI167" s="191"/>
      <c r="EJ167" s="191"/>
      <c r="EK167" s="191"/>
      <c r="EL167" s="191"/>
      <c r="EM167" s="191"/>
      <c r="EN167" s="191"/>
      <c r="EO167" s="191"/>
      <c r="EP167" s="191"/>
      <c r="EQ167" s="191"/>
      <c r="ER167" s="191"/>
      <c r="ES167" s="191"/>
      <c r="ET167" s="191"/>
      <c r="EU167" s="191"/>
      <c r="EV167" s="191"/>
      <c r="EW167" s="191"/>
      <c r="EX167" s="191"/>
      <c r="EY167" s="191"/>
      <c r="EZ167" s="191"/>
      <c r="FA167" s="191"/>
      <c r="FB167" s="191"/>
      <c r="FC167" s="191"/>
      <c r="FD167" s="191"/>
      <c r="FE167" s="191"/>
      <c r="FF167" s="191"/>
      <c r="FG167" s="191"/>
      <c r="FH167" s="191"/>
      <c r="FI167" s="191"/>
      <c r="FJ167" s="191"/>
      <c r="FK167" s="191"/>
      <c r="FL167" s="191"/>
      <c r="FM167" s="191"/>
      <c r="FN167" s="191"/>
      <c r="FO167" s="191"/>
      <c r="FP167" s="191"/>
      <c r="FQ167" s="191"/>
      <c r="FR167" s="191"/>
      <c r="FS167" s="191"/>
      <c r="FT167" s="122" t="str">
        <f t="shared" si="1944"/>
        <v>0</v>
      </c>
      <c r="FU167" s="122" t="str">
        <f t="shared" si="1940"/>
        <v>0</v>
      </c>
      <c r="FV167" s="122" t="str">
        <f t="shared" si="1941"/>
        <v>0</v>
      </c>
      <c r="FW167" s="122" t="str">
        <f t="shared" si="1942"/>
        <v>0</v>
      </c>
      <c r="FX167" s="122">
        <f t="shared" si="1955"/>
        <v>0</v>
      </c>
      <c r="FY167" s="122">
        <f t="shared" si="1956"/>
        <v>0</v>
      </c>
      <c r="FZ167" s="122">
        <f t="shared" si="1957"/>
        <v>0</v>
      </c>
      <c r="GA167" s="122">
        <f t="shared" si="1958"/>
        <v>0</v>
      </c>
      <c r="GB167" s="122">
        <f t="shared" si="1959"/>
        <v>0</v>
      </c>
      <c r="GC167" s="122">
        <f t="shared" si="1960"/>
        <v>0</v>
      </c>
      <c r="GD167" s="122">
        <f t="shared" si="1961"/>
        <v>0</v>
      </c>
      <c r="GE167" s="122">
        <f t="shared" si="1962"/>
        <v>0</v>
      </c>
      <c r="GF167" s="122">
        <f t="shared" si="1963"/>
        <v>0</v>
      </c>
      <c r="GG167" s="122">
        <f t="shared" si="1964"/>
        <v>0</v>
      </c>
      <c r="GH167" s="122"/>
      <c r="GI167" s="124" t="str">
        <f t="shared" si="1943"/>
        <v>0</v>
      </c>
      <c r="GJ167" s="139"/>
      <c r="GK167" s="139"/>
      <c r="GL167" s="139"/>
      <c r="GM167" s="140"/>
      <c r="GN167" s="140"/>
      <c r="GO167" s="140"/>
      <c r="GP167" s="140"/>
      <c r="GQ167" s="140"/>
      <c r="GR167" s="140"/>
      <c r="GS167" s="140"/>
      <c r="GT167" s="140"/>
      <c r="GU167" s="140"/>
      <c r="GV167" s="140"/>
      <c r="GW167" s="140"/>
      <c r="GX167" s="145"/>
      <c r="GY167" s="145"/>
      <c r="GZ167" s="145"/>
      <c r="HA167" s="145"/>
      <c r="HB167" s="145"/>
      <c r="HC167" s="145"/>
      <c r="HD167" s="145"/>
    </row>
    <row r="168" spans="1:212" x14ac:dyDescent="0.2">
      <c r="A168" s="190"/>
      <c r="C168" s="191"/>
      <c r="D168" s="191"/>
      <c r="E168" s="191"/>
      <c r="F168" s="191"/>
      <c r="G168" s="191"/>
      <c r="H168" s="191"/>
      <c r="I168" s="191"/>
      <c r="J168" s="191"/>
      <c r="K168" s="191"/>
      <c r="L168" s="191"/>
      <c r="M168" s="191"/>
      <c r="N168" s="191"/>
      <c r="O168" s="191"/>
      <c r="P168" s="191"/>
      <c r="Q168" s="191"/>
      <c r="R168" s="191"/>
      <c r="S168" s="191"/>
      <c r="T168" s="191"/>
      <c r="U168" s="191"/>
      <c r="V168" s="191"/>
      <c r="W168" s="191"/>
      <c r="X168" s="191"/>
      <c r="Y168" s="191"/>
      <c r="Z168" s="191"/>
      <c r="AA168" s="191"/>
      <c r="AB168" s="191"/>
      <c r="AC168" s="191"/>
      <c r="AD168" s="191"/>
      <c r="AE168" s="191"/>
      <c r="AF168" s="191"/>
      <c r="AG168" s="191"/>
      <c r="AH168" s="191"/>
      <c r="AI168" s="191"/>
      <c r="AJ168" s="191"/>
      <c r="AK168" s="191"/>
      <c r="AL168" s="191"/>
      <c r="AM168" s="191"/>
      <c r="AN168" s="191"/>
      <c r="AO168" s="191"/>
      <c r="AP168" s="191"/>
      <c r="AQ168" s="191"/>
      <c r="AR168" s="191"/>
      <c r="AS168" s="191"/>
      <c r="AT168" s="191"/>
      <c r="AU168" s="191"/>
      <c r="AV168" s="191"/>
      <c r="AW168" s="191"/>
      <c r="AX168" s="191"/>
      <c r="AY168" s="191"/>
      <c r="AZ168" s="191"/>
      <c r="BA168" s="191"/>
      <c r="BB168" s="191"/>
      <c r="BC168" s="191"/>
      <c r="BD168" s="191"/>
      <c r="BE168" s="191"/>
      <c r="BF168" s="191"/>
      <c r="BG168" s="191"/>
      <c r="BH168" s="191"/>
      <c r="BI168" s="191"/>
      <c r="BJ168" s="191"/>
      <c r="BK168" s="191"/>
      <c r="BL168" s="191"/>
      <c r="BM168" s="191"/>
      <c r="BN168" s="191"/>
      <c r="BO168" s="191"/>
      <c r="BP168" s="191"/>
      <c r="BQ168" s="191"/>
      <c r="BR168" s="191"/>
      <c r="BS168" s="191"/>
      <c r="BT168" s="191"/>
      <c r="BU168" s="191"/>
      <c r="BV168" s="191"/>
      <c r="BW168" s="191"/>
      <c r="BX168" s="191"/>
      <c r="BY168" s="191"/>
      <c r="BZ168" s="191"/>
      <c r="CA168" s="191"/>
      <c r="CB168" s="191"/>
      <c r="CC168" s="191"/>
      <c r="CD168" s="191"/>
      <c r="CE168" s="191"/>
      <c r="CF168" s="191"/>
      <c r="CG168" s="191"/>
      <c r="CH168" s="191"/>
      <c r="CI168" s="191"/>
      <c r="CJ168" s="191"/>
      <c r="CK168" s="191"/>
      <c r="CL168" s="191"/>
      <c r="CM168" s="191"/>
      <c r="CN168" s="191"/>
      <c r="CO168" s="191"/>
      <c r="CP168" s="191"/>
      <c r="CQ168" s="191"/>
      <c r="CR168" s="191"/>
      <c r="CS168" s="191"/>
      <c r="CT168" s="191"/>
      <c r="CU168" s="191"/>
      <c r="CV168" s="191"/>
      <c r="CW168" s="191"/>
      <c r="CX168" s="191"/>
      <c r="CY168" s="191"/>
      <c r="CZ168" s="191"/>
      <c r="DA168" s="191"/>
      <c r="DB168" s="191"/>
      <c r="DC168" s="191"/>
      <c r="DD168" s="191"/>
      <c r="DE168" s="191"/>
      <c r="DF168" s="191"/>
      <c r="DG168" s="191"/>
      <c r="DH168" s="191"/>
      <c r="DI168" s="191"/>
      <c r="DJ168" s="191"/>
      <c r="DK168" s="191"/>
      <c r="DL168" s="191"/>
      <c r="DM168" s="191"/>
      <c r="DN168" s="191"/>
      <c r="DO168" s="191"/>
      <c r="DP168" s="191"/>
      <c r="DQ168" s="191"/>
      <c r="DR168" s="191"/>
      <c r="DS168" s="191"/>
      <c r="DT168" s="191"/>
      <c r="DU168" s="191"/>
      <c r="DV168" s="191"/>
      <c r="DW168" s="191"/>
      <c r="DX168" s="191"/>
      <c r="DY168" s="191"/>
      <c r="DZ168" s="191"/>
      <c r="EA168" s="191"/>
      <c r="EB168" s="191"/>
      <c r="EC168" s="191"/>
      <c r="ED168" s="191"/>
      <c r="EE168" s="191"/>
      <c r="EF168" s="191"/>
      <c r="EG168" s="191"/>
      <c r="EH168" s="191"/>
      <c r="EI168" s="191"/>
      <c r="EJ168" s="191"/>
      <c r="EK168" s="191"/>
      <c r="EL168" s="191"/>
      <c r="EM168" s="191"/>
      <c r="EN168" s="191"/>
      <c r="EO168" s="191"/>
      <c r="EP168" s="191"/>
      <c r="EQ168" s="191"/>
      <c r="ER168" s="191"/>
      <c r="ES168" s="191"/>
      <c r="ET168" s="191"/>
      <c r="EU168" s="191"/>
      <c r="EV168" s="191"/>
      <c r="EW168" s="191"/>
      <c r="EX168" s="191"/>
      <c r="EY168" s="191"/>
      <c r="EZ168" s="191"/>
      <c r="FA168" s="191"/>
      <c r="FB168" s="191"/>
      <c r="FC168" s="191"/>
      <c r="FD168" s="191"/>
      <c r="FE168" s="191"/>
      <c r="FF168" s="191"/>
      <c r="FG168" s="191"/>
      <c r="FH168" s="191"/>
      <c r="FI168" s="191"/>
      <c r="FJ168" s="191"/>
      <c r="FK168" s="191"/>
      <c r="FL168" s="191"/>
      <c r="FM168" s="191"/>
      <c r="FN168" s="191"/>
      <c r="FO168" s="191"/>
      <c r="FP168" s="191"/>
      <c r="FQ168" s="191"/>
      <c r="FR168" s="191"/>
      <c r="FS168" s="191"/>
      <c r="FT168" s="122" t="str">
        <f t="shared" si="1944"/>
        <v>0</v>
      </c>
      <c r="FU168" s="122" t="str">
        <f t="shared" si="1940"/>
        <v>0</v>
      </c>
      <c r="FV168" s="122" t="str">
        <f t="shared" si="1941"/>
        <v>0</v>
      </c>
      <c r="FW168" s="122" t="str">
        <f t="shared" si="1942"/>
        <v>0</v>
      </c>
      <c r="FX168" s="122">
        <f t="shared" si="1955"/>
        <v>0</v>
      </c>
      <c r="FY168" s="122">
        <f t="shared" si="1956"/>
        <v>0</v>
      </c>
      <c r="FZ168" s="122">
        <f t="shared" si="1957"/>
        <v>0</v>
      </c>
      <c r="GA168" s="122">
        <f t="shared" si="1958"/>
        <v>0</v>
      </c>
      <c r="GB168" s="122">
        <f t="shared" si="1959"/>
        <v>0</v>
      </c>
      <c r="GC168" s="122">
        <f t="shared" si="1960"/>
        <v>0</v>
      </c>
      <c r="GD168" s="122">
        <f t="shared" si="1961"/>
        <v>0</v>
      </c>
      <c r="GE168" s="122">
        <f t="shared" si="1962"/>
        <v>0</v>
      </c>
      <c r="GF168" s="122">
        <f t="shared" si="1963"/>
        <v>0</v>
      </c>
      <c r="GG168" s="122">
        <f t="shared" si="1964"/>
        <v>0</v>
      </c>
      <c r="GH168" s="122"/>
      <c r="GI168" s="124" t="str">
        <f t="shared" si="1943"/>
        <v>0</v>
      </c>
      <c r="GJ168" s="139"/>
      <c r="GK168" s="139"/>
      <c r="GL168" s="139"/>
      <c r="GM168" s="140"/>
      <c r="GN168" s="140"/>
      <c r="GO168" s="140"/>
      <c r="GP168" s="140"/>
      <c r="GQ168" s="140"/>
      <c r="GR168" s="140"/>
      <c r="GS168" s="140"/>
      <c r="GT168" s="140"/>
      <c r="GU168" s="140"/>
      <c r="GV168" s="140"/>
      <c r="GW168" s="140"/>
      <c r="GX168" s="145"/>
      <c r="GY168" s="145"/>
      <c r="GZ168" s="145"/>
      <c r="HA168" s="145"/>
      <c r="HB168" s="145"/>
      <c r="HC168" s="145"/>
      <c r="HD168" s="145"/>
    </row>
    <row r="169" spans="1:212" x14ac:dyDescent="0.2">
      <c r="A169" s="190"/>
      <c r="C169" s="191"/>
      <c r="D169" s="191"/>
      <c r="E169" s="191"/>
      <c r="F169" s="191"/>
      <c r="G169" s="191"/>
      <c r="H169" s="191"/>
      <c r="I169" s="191"/>
      <c r="J169" s="191"/>
      <c r="K169" s="191"/>
      <c r="L169" s="191"/>
      <c r="M169" s="191"/>
      <c r="N169" s="191"/>
      <c r="O169" s="191"/>
      <c r="P169" s="191"/>
      <c r="Q169" s="191"/>
      <c r="R169" s="191"/>
      <c r="S169" s="191"/>
      <c r="T169" s="191"/>
      <c r="U169" s="191"/>
      <c r="V169" s="191"/>
      <c r="W169" s="191"/>
      <c r="X169" s="191"/>
      <c r="Y169" s="191"/>
      <c r="Z169" s="191"/>
      <c r="AA169" s="191"/>
      <c r="AB169" s="191"/>
      <c r="AC169" s="191"/>
      <c r="AD169" s="191"/>
      <c r="AE169" s="191"/>
      <c r="AF169" s="191"/>
      <c r="AG169" s="191"/>
      <c r="AH169" s="191"/>
      <c r="AI169" s="191"/>
      <c r="AJ169" s="191"/>
      <c r="AK169" s="191"/>
      <c r="AL169" s="191"/>
      <c r="AM169" s="191"/>
      <c r="AN169" s="191"/>
      <c r="AO169" s="191"/>
      <c r="AP169" s="191"/>
      <c r="AQ169" s="191"/>
      <c r="AR169" s="191"/>
      <c r="AS169" s="191"/>
      <c r="AT169" s="191"/>
      <c r="AU169" s="191"/>
      <c r="AV169" s="191"/>
      <c r="AW169" s="191"/>
      <c r="AX169" s="191"/>
      <c r="AY169" s="191"/>
      <c r="AZ169" s="191"/>
      <c r="BA169" s="191"/>
      <c r="BB169" s="191"/>
      <c r="BC169" s="191"/>
      <c r="BD169" s="191"/>
      <c r="BE169" s="191"/>
      <c r="BF169" s="191"/>
      <c r="BG169" s="191"/>
      <c r="BH169" s="191"/>
      <c r="BI169" s="191"/>
      <c r="BJ169" s="191"/>
      <c r="BK169" s="191"/>
      <c r="BL169" s="191"/>
      <c r="BM169" s="191"/>
      <c r="BN169" s="191"/>
      <c r="BO169" s="191"/>
      <c r="BP169" s="191"/>
      <c r="BQ169" s="191"/>
      <c r="BR169" s="191"/>
      <c r="BS169" s="191"/>
      <c r="BT169" s="191"/>
      <c r="BU169" s="191"/>
      <c r="BV169" s="191"/>
      <c r="BW169" s="191"/>
      <c r="BX169" s="191"/>
      <c r="BY169" s="191"/>
      <c r="BZ169" s="191"/>
      <c r="CA169" s="191"/>
      <c r="CB169" s="191"/>
      <c r="CC169" s="191"/>
      <c r="CD169" s="191"/>
      <c r="CE169" s="191"/>
      <c r="CF169" s="191"/>
      <c r="CG169" s="191"/>
      <c r="CH169" s="191"/>
      <c r="CI169" s="191"/>
      <c r="CJ169" s="191"/>
      <c r="CK169" s="191"/>
      <c r="CL169" s="191"/>
      <c r="CM169" s="191"/>
      <c r="CN169" s="191"/>
      <c r="CO169" s="191"/>
      <c r="CP169" s="191"/>
      <c r="CQ169" s="191"/>
      <c r="CR169" s="191"/>
      <c r="CS169" s="191"/>
      <c r="CT169" s="191"/>
      <c r="CU169" s="191"/>
      <c r="CV169" s="191"/>
      <c r="CW169" s="191"/>
      <c r="CX169" s="191"/>
      <c r="CY169" s="191"/>
      <c r="CZ169" s="191"/>
      <c r="DA169" s="191"/>
      <c r="DB169" s="191"/>
      <c r="DC169" s="191"/>
      <c r="DD169" s="191"/>
      <c r="DE169" s="191"/>
      <c r="DF169" s="191"/>
      <c r="DG169" s="191"/>
      <c r="DH169" s="191"/>
      <c r="DI169" s="191"/>
      <c r="DJ169" s="191"/>
      <c r="DK169" s="191"/>
      <c r="DL169" s="191"/>
      <c r="DM169" s="191"/>
      <c r="DN169" s="191"/>
      <c r="DO169" s="191"/>
      <c r="DP169" s="191"/>
      <c r="DQ169" s="191"/>
      <c r="DR169" s="191"/>
      <c r="DS169" s="191"/>
      <c r="DT169" s="191"/>
      <c r="DU169" s="191"/>
      <c r="DV169" s="191"/>
      <c r="DW169" s="191"/>
      <c r="DX169" s="191"/>
      <c r="DY169" s="191"/>
      <c r="DZ169" s="191"/>
      <c r="EA169" s="191"/>
      <c r="EB169" s="191"/>
      <c r="EC169" s="191"/>
      <c r="ED169" s="191"/>
      <c r="EE169" s="191"/>
      <c r="EF169" s="191"/>
      <c r="EG169" s="191"/>
      <c r="EH169" s="191"/>
      <c r="EI169" s="191"/>
      <c r="EJ169" s="191"/>
      <c r="EK169" s="191"/>
      <c r="EL169" s="191"/>
      <c r="EM169" s="191"/>
      <c r="EN169" s="191"/>
      <c r="EO169" s="191"/>
      <c r="EP169" s="191"/>
      <c r="EQ169" s="191"/>
      <c r="ER169" s="191"/>
      <c r="ES169" s="191"/>
      <c r="ET169" s="191"/>
      <c r="EU169" s="191"/>
      <c r="EV169" s="191"/>
      <c r="EW169" s="191"/>
      <c r="EX169" s="191"/>
      <c r="EY169" s="191"/>
      <c r="EZ169" s="191"/>
      <c r="FA169" s="191"/>
      <c r="FB169" s="191"/>
      <c r="FC169" s="191"/>
      <c r="FD169" s="191"/>
      <c r="FE169" s="191"/>
      <c r="FF169" s="191"/>
      <c r="FG169" s="191"/>
      <c r="FH169" s="191"/>
      <c r="FI169" s="191"/>
      <c r="FJ169" s="191"/>
      <c r="FK169" s="191"/>
      <c r="FL169" s="191"/>
      <c r="FM169" s="191"/>
      <c r="FN169" s="191"/>
      <c r="FO169" s="191"/>
      <c r="FP169" s="191"/>
      <c r="FQ169" s="191"/>
      <c r="FR169" s="191"/>
      <c r="FS169" s="191"/>
      <c r="FT169" s="122" t="str">
        <f t="shared" si="1944"/>
        <v>0</v>
      </c>
      <c r="FU169" s="122" t="str">
        <f t="shared" si="1940"/>
        <v>0</v>
      </c>
      <c r="FV169" s="122" t="str">
        <f t="shared" si="1941"/>
        <v>0</v>
      </c>
      <c r="FW169" s="122" t="str">
        <f t="shared" si="1942"/>
        <v>0</v>
      </c>
      <c r="FX169" s="122">
        <f t="shared" si="1955"/>
        <v>0</v>
      </c>
      <c r="FY169" s="122">
        <f t="shared" si="1956"/>
        <v>0</v>
      </c>
      <c r="FZ169" s="122">
        <f t="shared" si="1957"/>
        <v>0</v>
      </c>
      <c r="GA169" s="122">
        <f t="shared" si="1958"/>
        <v>0</v>
      </c>
      <c r="GB169" s="122">
        <f t="shared" si="1959"/>
        <v>0</v>
      </c>
      <c r="GC169" s="122">
        <f t="shared" si="1960"/>
        <v>0</v>
      </c>
      <c r="GD169" s="122">
        <f t="shared" si="1961"/>
        <v>0</v>
      </c>
      <c r="GE169" s="122">
        <f t="shared" si="1962"/>
        <v>0</v>
      </c>
      <c r="GF169" s="122">
        <f t="shared" si="1963"/>
        <v>0</v>
      </c>
      <c r="GG169" s="122">
        <f t="shared" si="1964"/>
        <v>0</v>
      </c>
      <c r="GH169" s="122"/>
      <c r="GI169" s="124" t="str">
        <f t="shared" si="1943"/>
        <v>0</v>
      </c>
      <c r="GJ169" s="139"/>
      <c r="GK169" s="139"/>
      <c r="GL169" s="139"/>
      <c r="GM169" s="140"/>
      <c r="GN169" s="140"/>
      <c r="GO169" s="140"/>
      <c r="GP169" s="140"/>
      <c r="GQ169" s="140"/>
      <c r="GR169" s="140"/>
      <c r="GS169" s="140"/>
      <c r="GT169" s="140"/>
      <c r="GU169" s="140"/>
      <c r="GV169" s="140"/>
      <c r="GW169" s="140"/>
      <c r="GX169" s="145"/>
      <c r="GY169" s="145"/>
      <c r="GZ169" s="145"/>
      <c r="HA169" s="145"/>
      <c r="HB169" s="145"/>
      <c r="HC169" s="145"/>
      <c r="HD169" s="145"/>
    </row>
    <row r="170" spans="1:212" x14ac:dyDescent="0.2">
      <c r="A170" s="190"/>
      <c r="C170" s="191"/>
      <c r="D170" s="191"/>
      <c r="E170" s="191"/>
      <c r="F170" s="191"/>
      <c r="G170" s="191"/>
      <c r="H170" s="191"/>
      <c r="I170" s="191"/>
      <c r="J170" s="191"/>
      <c r="K170" s="191"/>
      <c r="L170" s="191"/>
      <c r="M170" s="191"/>
      <c r="N170" s="191"/>
      <c r="O170" s="191"/>
      <c r="P170" s="191"/>
      <c r="Q170" s="191"/>
      <c r="R170" s="191"/>
      <c r="S170" s="191"/>
      <c r="T170" s="191"/>
      <c r="U170" s="191"/>
      <c r="V170" s="191"/>
      <c r="W170" s="191"/>
      <c r="X170" s="191"/>
      <c r="Y170" s="191"/>
      <c r="Z170" s="191"/>
      <c r="AA170" s="191"/>
      <c r="AB170" s="191"/>
      <c r="AC170" s="191"/>
      <c r="AD170" s="191"/>
      <c r="AE170" s="191"/>
      <c r="AF170" s="191"/>
      <c r="AG170" s="191"/>
      <c r="AH170" s="191"/>
      <c r="AI170" s="191"/>
      <c r="AJ170" s="191"/>
      <c r="AK170" s="191"/>
      <c r="AL170" s="191"/>
      <c r="AM170" s="191"/>
      <c r="AN170" s="191"/>
      <c r="AO170" s="191"/>
      <c r="AP170" s="191"/>
      <c r="AQ170" s="191"/>
      <c r="AR170" s="191"/>
      <c r="AS170" s="191"/>
      <c r="AT170" s="191"/>
      <c r="AU170" s="191"/>
      <c r="AV170" s="191"/>
      <c r="AW170" s="191"/>
      <c r="AX170" s="191"/>
      <c r="AY170" s="191"/>
      <c r="AZ170" s="191"/>
      <c r="BA170" s="191"/>
      <c r="BB170" s="191"/>
      <c r="BC170" s="191"/>
      <c r="BD170" s="191"/>
      <c r="BE170" s="191"/>
      <c r="BF170" s="191"/>
      <c r="BG170" s="191"/>
      <c r="BH170" s="191"/>
      <c r="BI170" s="191"/>
      <c r="BJ170" s="191"/>
      <c r="BK170" s="191"/>
      <c r="BL170" s="191"/>
      <c r="BM170" s="191"/>
      <c r="BN170" s="191"/>
      <c r="BO170" s="191"/>
      <c r="BP170" s="191"/>
      <c r="BQ170" s="191"/>
      <c r="BR170" s="191"/>
      <c r="BS170" s="191"/>
      <c r="BT170" s="191"/>
      <c r="BU170" s="191"/>
      <c r="BV170" s="191"/>
      <c r="BW170" s="191"/>
      <c r="BX170" s="191"/>
      <c r="BY170" s="191"/>
      <c r="BZ170" s="191"/>
      <c r="CA170" s="191"/>
      <c r="CB170" s="191"/>
      <c r="CC170" s="191"/>
      <c r="CD170" s="191"/>
      <c r="CE170" s="191"/>
      <c r="CF170" s="191"/>
      <c r="CG170" s="191"/>
      <c r="CH170" s="191"/>
      <c r="CI170" s="191"/>
      <c r="CJ170" s="191"/>
      <c r="CK170" s="191"/>
      <c r="CL170" s="191"/>
      <c r="CM170" s="191"/>
      <c r="CN170" s="191"/>
      <c r="CO170" s="191"/>
      <c r="CP170" s="191"/>
      <c r="CQ170" s="191"/>
      <c r="CR170" s="191"/>
      <c r="CS170" s="191"/>
      <c r="CT170" s="191"/>
      <c r="CU170" s="191"/>
      <c r="CV170" s="191"/>
      <c r="CW170" s="191"/>
      <c r="CX170" s="191"/>
      <c r="CY170" s="191"/>
      <c r="CZ170" s="191"/>
      <c r="DA170" s="191"/>
      <c r="DB170" s="191"/>
      <c r="DC170" s="191"/>
      <c r="DD170" s="191"/>
      <c r="DE170" s="191"/>
      <c r="DF170" s="191"/>
      <c r="DG170" s="191"/>
      <c r="DH170" s="191"/>
      <c r="DI170" s="191"/>
      <c r="DJ170" s="191"/>
      <c r="DK170" s="191"/>
      <c r="DL170" s="191"/>
      <c r="DM170" s="191"/>
      <c r="DN170" s="191"/>
      <c r="DO170" s="191"/>
      <c r="DP170" s="191"/>
      <c r="DQ170" s="191"/>
      <c r="DR170" s="191"/>
      <c r="DS170" s="191"/>
      <c r="DT170" s="191"/>
      <c r="DU170" s="191"/>
      <c r="DV170" s="191"/>
      <c r="DW170" s="191"/>
      <c r="DX170" s="191"/>
      <c r="DY170" s="191"/>
      <c r="DZ170" s="191"/>
      <c r="EA170" s="191"/>
      <c r="EB170" s="191"/>
      <c r="EC170" s="191"/>
      <c r="ED170" s="191"/>
      <c r="EE170" s="191"/>
      <c r="EF170" s="191"/>
      <c r="EG170" s="191"/>
      <c r="EH170" s="191"/>
      <c r="EI170" s="191"/>
      <c r="EJ170" s="191"/>
      <c r="EK170" s="191"/>
      <c r="EL170" s="191"/>
      <c r="EM170" s="191"/>
      <c r="EN170" s="191"/>
      <c r="EO170" s="191"/>
      <c r="EP170" s="191"/>
      <c r="EQ170" s="191"/>
      <c r="ER170" s="191"/>
      <c r="ES170" s="191"/>
      <c r="ET170" s="191"/>
      <c r="EU170" s="191"/>
      <c r="EV170" s="191"/>
      <c r="EW170" s="191"/>
      <c r="EX170" s="191"/>
      <c r="EY170" s="191"/>
      <c r="EZ170" s="191"/>
      <c r="FA170" s="191"/>
      <c r="FB170" s="191"/>
      <c r="FC170" s="191"/>
      <c r="FD170" s="191"/>
      <c r="FE170" s="191"/>
      <c r="FF170" s="191"/>
      <c r="FG170" s="191"/>
      <c r="FH170" s="191"/>
      <c r="FI170" s="191"/>
      <c r="FJ170" s="191"/>
      <c r="FK170" s="191"/>
      <c r="FL170" s="191"/>
      <c r="FM170" s="191"/>
      <c r="FN170" s="191"/>
      <c r="FO170" s="191"/>
      <c r="FP170" s="191"/>
      <c r="FQ170" s="191"/>
      <c r="FR170" s="191"/>
      <c r="FS170" s="191"/>
      <c r="FT170" s="122" t="str">
        <f t="shared" si="1944"/>
        <v>0</v>
      </c>
      <c r="FU170" s="122" t="str">
        <f t="shared" si="1940"/>
        <v>0</v>
      </c>
      <c r="FV170" s="122" t="str">
        <f t="shared" si="1941"/>
        <v>0</v>
      </c>
      <c r="FW170" s="122" t="str">
        <f t="shared" si="1942"/>
        <v>0</v>
      </c>
      <c r="FX170" s="122">
        <f t="shared" si="1955"/>
        <v>0</v>
      </c>
      <c r="FY170" s="122">
        <f t="shared" si="1956"/>
        <v>0</v>
      </c>
      <c r="FZ170" s="122">
        <f t="shared" si="1957"/>
        <v>0</v>
      </c>
      <c r="GA170" s="122">
        <f t="shared" si="1958"/>
        <v>0</v>
      </c>
      <c r="GB170" s="122">
        <f t="shared" si="1959"/>
        <v>0</v>
      </c>
      <c r="GC170" s="122">
        <f t="shared" si="1960"/>
        <v>0</v>
      </c>
      <c r="GD170" s="122">
        <f t="shared" si="1961"/>
        <v>0</v>
      </c>
      <c r="GE170" s="122">
        <f t="shared" si="1962"/>
        <v>0</v>
      </c>
      <c r="GF170" s="122">
        <f t="shared" si="1963"/>
        <v>0</v>
      </c>
      <c r="GG170" s="122">
        <f t="shared" si="1964"/>
        <v>0</v>
      </c>
      <c r="GH170" s="122"/>
      <c r="GI170" s="124" t="str">
        <f t="shared" si="1943"/>
        <v>0</v>
      </c>
      <c r="GJ170" s="139"/>
      <c r="GK170" s="139"/>
      <c r="GL170" s="139"/>
      <c r="GM170" s="140"/>
      <c r="GN170" s="140"/>
      <c r="GO170" s="140"/>
      <c r="GP170" s="140"/>
      <c r="GQ170" s="140"/>
      <c r="GR170" s="140"/>
      <c r="GS170" s="140"/>
      <c r="GT170" s="140"/>
      <c r="GU170" s="140"/>
      <c r="GV170" s="140"/>
      <c r="GW170" s="140"/>
      <c r="GX170" s="145"/>
      <c r="GY170" s="145"/>
      <c r="GZ170" s="145"/>
      <c r="HA170" s="145"/>
      <c r="HB170" s="145"/>
      <c r="HC170" s="145"/>
      <c r="HD170" s="145"/>
    </row>
    <row r="171" spans="1:212" x14ac:dyDescent="0.2">
      <c r="A171" s="190"/>
      <c r="C171" s="191"/>
      <c r="D171" s="191"/>
      <c r="E171" s="191"/>
      <c r="F171" s="191"/>
      <c r="G171" s="191"/>
      <c r="H171" s="191"/>
      <c r="I171" s="191"/>
      <c r="J171" s="191"/>
      <c r="K171" s="191"/>
      <c r="L171" s="191"/>
      <c r="M171" s="191"/>
      <c r="N171" s="191"/>
      <c r="O171" s="191"/>
      <c r="P171" s="191"/>
      <c r="Q171" s="191"/>
      <c r="R171" s="191"/>
      <c r="S171" s="191"/>
      <c r="T171" s="191"/>
      <c r="U171" s="191"/>
      <c r="V171" s="191"/>
      <c r="W171" s="191"/>
      <c r="X171" s="191"/>
      <c r="Y171" s="191"/>
      <c r="Z171" s="191"/>
      <c r="AA171" s="191"/>
      <c r="AB171" s="191"/>
      <c r="AC171" s="191"/>
      <c r="AD171" s="191"/>
      <c r="AE171" s="191"/>
      <c r="AF171" s="191"/>
      <c r="AG171" s="191"/>
      <c r="AH171" s="191"/>
      <c r="AI171" s="191"/>
      <c r="AJ171" s="191"/>
      <c r="AK171" s="191"/>
      <c r="AL171" s="191"/>
      <c r="AM171" s="191"/>
      <c r="AN171" s="191"/>
      <c r="AO171" s="191"/>
      <c r="AP171" s="191"/>
      <c r="AQ171" s="191"/>
      <c r="AR171" s="191"/>
      <c r="AS171" s="191"/>
      <c r="AT171" s="191"/>
      <c r="AU171" s="191"/>
      <c r="AV171" s="191"/>
      <c r="AW171" s="191"/>
      <c r="AX171" s="191"/>
      <c r="AY171" s="191"/>
      <c r="AZ171" s="191"/>
      <c r="BA171" s="191"/>
      <c r="BB171" s="191"/>
      <c r="BC171" s="191"/>
      <c r="BD171" s="191"/>
      <c r="BE171" s="191"/>
      <c r="BF171" s="191"/>
      <c r="BG171" s="191"/>
      <c r="BH171" s="191"/>
      <c r="BI171" s="191"/>
      <c r="BJ171" s="191"/>
      <c r="BK171" s="191"/>
      <c r="BL171" s="191"/>
      <c r="BM171" s="191"/>
      <c r="BN171" s="191"/>
      <c r="BO171" s="191"/>
      <c r="BP171" s="191"/>
      <c r="BQ171" s="191"/>
      <c r="BR171" s="191"/>
      <c r="BS171" s="191"/>
      <c r="BT171" s="191"/>
      <c r="BU171" s="191"/>
      <c r="BV171" s="191"/>
      <c r="BW171" s="191"/>
      <c r="BX171" s="191"/>
      <c r="BY171" s="191"/>
      <c r="BZ171" s="191"/>
      <c r="CA171" s="191"/>
      <c r="CB171" s="191"/>
      <c r="CC171" s="191"/>
      <c r="CD171" s="191"/>
      <c r="CE171" s="191"/>
      <c r="CF171" s="191"/>
      <c r="CG171" s="191"/>
      <c r="CH171" s="191"/>
      <c r="CI171" s="191"/>
      <c r="CJ171" s="191"/>
      <c r="CK171" s="191"/>
      <c r="CL171" s="191"/>
      <c r="CM171" s="191"/>
      <c r="CN171" s="191"/>
      <c r="CO171" s="191"/>
      <c r="CP171" s="191"/>
      <c r="CQ171" s="191"/>
      <c r="CR171" s="191"/>
      <c r="CS171" s="191"/>
      <c r="CT171" s="191"/>
      <c r="CU171" s="191"/>
      <c r="CV171" s="191"/>
      <c r="CW171" s="191"/>
      <c r="CX171" s="191"/>
      <c r="CY171" s="191"/>
      <c r="CZ171" s="191"/>
      <c r="DA171" s="191"/>
      <c r="DB171" s="191"/>
      <c r="DC171" s="191"/>
      <c r="DD171" s="191"/>
      <c r="DE171" s="191"/>
      <c r="DF171" s="191"/>
      <c r="DG171" s="191"/>
      <c r="DH171" s="191"/>
      <c r="DI171" s="191"/>
      <c r="DJ171" s="191"/>
      <c r="DK171" s="191"/>
      <c r="DL171" s="191"/>
      <c r="DM171" s="191"/>
      <c r="DN171" s="191"/>
      <c r="DO171" s="191"/>
      <c r="DP171" s="191"/>
      <c r="DQ171" s="191"/>
      <c r="DR171" s="191"/>
      <c r="DS171" s="191"/>
      <c r="DT171" s="191"/>
      <c r="DU171" s="191"/>
      <c r="DV171" s="191"/>
      <c r="DW171" s="191"/>
      <c r="DX171" s="191"/>
      <c r="DY171" s="191"/>
      <c r="DZ171" s="191"/>
      <c r="EA171" s="191"/>
      <c r="EB171" s="191"/>
      <c r="EC171" s="191"/>
      <c r="ED171" s="191"/>
      <c r="EE171" s="191"/>
      <c r="EF171" s="191"/>
      <c r="EG171" s="191"/>
      <c r="EH171" s="191"/>
      <c r="EI171" s="191"/>
      <c r="EJ171" s="191"/>
      <c r="EK171" s="191"/>
      <c r="EL171" s="191"/>
      <c r="EM171" s="191"/>
      <c r="EN171" s="191"/>
      <c r="EO171" s="191"/>
      <c r="EP171" s="191"/>
      <c r="EQ171" s="191"/>
      <c r="ER171" s="191"/>
      <c r="ES171" s="191"/>
      <c r="ET171" s="191"/>
      <c r="EU171" s="191"/>
      <c r="EV171" s="191"/>
      <c r="EW171" s="191"/>
      <c r="EX171" s="191"/>
      <c r="EY171" s="191"/>
      <c r="EZ171" s="191"/>
      <c r="FA171" s="191"/>
      <c r="FB171" s="191"/>
      <c r="FC171" s="191"/>
      <c r="FD171" s="191"/>
      <c r="FE171" s="191"/>
      <c r="FF171" s="191"/>
      <c r="FG171" s="191"/>
      <c r="FH171" s="191"/>
      <c r="FI171" s="191"/>
      <c r="FJ171" s="191"/>
      <c r="FK171" s="191"/>
      <c r="FL171" s="191"/>
      <c r="FM171" s="191"/>
      <c r="FN171" s="191"/>
      <c r="FO171" s="191"/>
      <c r="FP171" s="191"/>
      <c r="FQ171" s="191"/>
      <c r="FR171" s="191"/>
      <c r="FS171" s="191"/>
      <c r="FT171" s="122" t="str">
        <f t="shared" si="1944"/>
        <v>0</v>
      </c>
      <c r="FU171" s="122" t="str">
        <f t="shared" si="1940"/>
        <v>0</v>
      </c>
      <c r="FV171" s="122" t="str">
        <f t="shared" si="1941"/>
        <v>0</v>
      </c>
      <c r="FW171" s="122" t="str">
        <f t="shared" si="1942"/>
        <v>0</v>
      </c>
      <c r="FX171" s="122">
        <f t="shared" si="1955"/>
        <v>0</v>
      </c>
      <c r="FY171" s="122">
        <f t="shared" si="1956"/>
        <v>0</v>
      </c>
      <c r="FZ171" s="122">
        <f t="shared" si="1957"/>
        <v>0</v>
      </c>
      <c r="GA171" s="122">
        <f t="shared" si="1958"/>
        <v>0</v>
      </c>
      <c r="GB171" s="122">
        <f t="shared" si="1959"/>
        <v>0</v>
      </c>
      <c r="GC171" s="122">
        <f t="shared" si="1960"/>
        <v>0</v>
      </c>
      <c r="GD171" s="122">
        <f t="shared" si="1961"/>
        <v>0</v>
      </c>
      <c r="GE171" s="122">
        <f t="shared" si="1962"/>
        <v>0</v>
      </c>
      <c r="GF171" s="122">
        <f t="shared" si="1963"/>
        <v>0</v>
      </c>
      <c r="GG171" s="122">
        <f t="shared" si="1964"/>
        <v>0</v>
      </c>
      <c r="GH171" s="122"/>
      <c r="GI171" s="124" t="str">
        <f t="shared" si="1943"/>
        <v>0</v>
      </c>
      <c r="GJ171" s="139"/>
      <c r="GK171" s="139"/>
      <c r="GL171" s="139"/>
      <c r="GM171" s="140"/>
      <c r="GN171" s="140"/>
      <c r="GO171" s="140"/>
      <c r="GP171" s="140"/>
      <c r="GQ171" s="140"/>
      <c r="GR171" s="140"/>
      <c r="GS171" s="140"/>
      <c r="GT171" s="140"/>
      <c r="GU171" s="140"/>
      <c r="GV171" s="140"/>
      <c r="GW171" s="140"/>
      <c r="GX171" s="145"/>
      <c r="GY171" s="145"/>
      <c r="GZ171" s="145"/>
      <c r="HA171" s="145"/>
      <c r="HB171" s="145"/>
      <c r="HC171" s="145"/>
      <c r="HD171" s="145"/>
    </row>
    <row r="172" spans="1:212" x14ac:dyDescent="0.2">
      <c r="A172" s="190"/>
      <c r="C172" s="191"/>
      <c r="D172" s="191"/>
      <c r="E172" s="191"/>
      <c r="F172" s="191"/>
      <c r="G172" s="191"/>
      <c r="H172" s="191"/>
      <c r="I172" s="191"/>
      <c r="J172" s="191"/>
      <c r="K172" s="191"/>
      <c r="L172" s="191"/>
      <c r="M172" s="191"/>
      <c r="N172" s="191"/>
      <c r="O172" s="191"/>
      <c r="P172" s="191"/>
      <c r="Q172" s="191"/>
      <c r="R172" s="191"/>
      <c r="S172" s="191"/>
      <c r="T172" s="191"/>
      <c r="U172" s="191"/>
      <c r="V172" s="191"/>
      <c r="W172" s="191"/>
      <c r="X172" s="191"/>
      <c r="Y172" s="191"/>
      <c r="Z172" s="191"/>
      <c r="AA172" s="191"/>
      <c r="AB172" s="191"/>
      <c r="AC172" s="191"/>
      <c r="AD172" s="191"/>
      <c r="AE172" s="191"/>
      <c r="AF172" s="191"/>
      <c r="AG172" s="191"/>
      <c r="AH172" s="191"/>
      <c r="AI172" s="191"/>
      <c r="AJ172" s="191"/>
      <c r="AK172" s="191"/>
      <c r="AL172" s="191"/>
      <c r="AM172" s="191"/>
      <c r="AN172" s="191"/>
      <c r="AO172" s="191"/>
      <c r="AP172" s="191"/>
      <c r="AQ172" s="191"/>
      <c r="AR172" s="191"/>
      <c r="AS172" s="191"/>
      <c r="AT172" s="191"/>
      <c r="AU172" s="191"/>
      <c r="AV172" s="191"/>
      <c r="AW172" s="191"/>
      <c r="AX172" s="191"/>
      <c r="AY172" s="191"/>
      <c r="AZ172" s="191"/>
      <c r="BA172" s="191"/>
      <c r="BB172" s="191"/>
      <c r="BC172" s="191"/>
      <c r="BD172" s="191"/>
      <c r="BE172" s="191"/>
      <c r="BF172" s="191"/>
      <c r="BG172" s="191"/>
      <c r="BH172" s="191"/>
      <c r="BI172" s="191"/>
      <c r="BJ172" s="191"/>
      <c r="BK172" s="191"/>
      <c r="BL172" s="191"/>
      <c r="BM172" s="191"/>
      <c r="BN172" s="191"/>
      <c r="BO172" s="191"/>
      <c r="BP172" s="191"/>
      <c r="BQ172" s="191"/>
      <c r="BR172" s="191"/>
      <c r="BS172" s="191"/>
      <c r="BT172" s="191"/>
      <c r="BU172" s="191"/>
      <c r="BV172" s="191"/>
      <c r="BW172" s="191"/>
      <c r="BX172" s="191"/>
      <c r="BY172" s="191"/>
      <c r="BZ172" s="191"/>
      <c r="CA172" s="191"/>
      <c r="CB172" s="191"/>
      <c r="CC172" s="191"/>
      <c r="CD172" s="191"/>
      <c r="CE172" s="191"/>
      <c r="CF172" s="191"/>
      <c r="CG172" s="191"/>
      <c r="CH172" s="191"/>
      <c r="CI172" s="191"/>
      <c r="CJ172" s="191"/>
      <c r="CK172" s="191"/>
      <c r="CL172" s="191"/>
      <c r="CM172" s="191"/>
      <c r="CN172" s="191"/>
      <c r="CO172" s="191"/>
      <c r="CP172" s="191"/>
      <c r="CQ172" s="191"/>
      <c r="CR172" s="191"/>
      <c r="CS172" s="191"/>
      <c r="CT172" s="191"/>
      <c r="CU172" s="191"/>
      <c r="CV172" s="191"/>
      <c r="CW172" s="191"/>
      <c r="CX172" s="191"/>
      <c r="CY172" s="191"/>
      <c r="CZ172" s="191"/>
      <c r="DA172" s="191"/>
      <c r="DB172" s="191"/>
      <c r="DC172" s="191"/>
      <c r="DD172" s="191"/>
      <c r="DE172" s="191"/>
      <c r="DF172" s="191"/>
      <c r="DG172" s="191"/>
      <c r="DH172" s="191"/>
      <c r="DI172" s="191"/>
      <c r="DJ172" s="191"/>
      <c r="DK172" s="191"/>
      <c r="DL172" s="191"/>
      <c r="DM172" s="191"/>
      <c r="DN172" s="191"/>
      <c r="DO172" s="191"/>
      <c r="DP172" s="191"/>
      <c r="DQ172" s="191"/>
      <c r="DR172" s="191"/>
      <c r="DS172" s="191"/>
      <c r="DT172" s="191"/>
      <c r="DU172" s="191"/>
      <c r="DV172" s="191"/>
      <c r="DW172" s="191"/>
      <c r="DX172" s="191"/>
      <c r="DY172" s="191"/>
      <c r="DZ172" s="191"/>
      <c r="EA172" s="191"/>
      <c r="EB172" s="191"/>
      <c r="EC172" s="191"/>
      <c r="ED172" s="191"/>
      <c r="EE172" s="191"/>
      <c r="EF172" s="191"/>
      <c r="EG172" s="191"/>
      <c r="EH172" s="191"/>
      <c r="EI172" s="191"/>
      <c r="EJ172" s="191"/>
      <c r="EK172" s="191"/>
      <c r="EL172" s="191"/>
      <c r="EM172" s="191"/>
      <c r="EN172" s="191"/>
      <c r="EO172" s="191"/>
      <c r="EP172" s="191"/>
      <c r="EQ172" s="191"/>
      <c r="ER172" s="191"/>
      <c r="ES172" s="191"/>
      <c r="ET172" s="191"/>
      <c r="EU172" s="191"/>
      <c r="EV172" s="191"/>
      <c r="EW172" s="191"/>
      <c r="EX172" s="191"/>
      <c r="EY172" s="191"/>
      <c r="EZ172" s="191"/>
      <c r="FA172" s="191"/>
      <c r="FB172" s="191"/>
      <c r="FC172" s="191"/>
      <c r="FD172" s="191"/>
      <c r="FE172" s="191"/>
      <c r="FF172" s="191"/>
      <c r="FG172" s="191"/>
      <c r="FH172" s="191"/>
      <c r="FI172" s="191"/>
      <c r="FJ172" s="191"/>
      <c r="FK172" s="191"/>
      <c r="FL172" s="191"/>
      <c r="FM172" s="191"/>
      <c r="FN172" s="191"/>
      <c r="FO172" s="191"/>
      <c r="FP172" s="191"/>
      <c r="FQ172" s="191"/>
      <c r="FR172" s="191"/>
      <c r="FS172" s="191"/>
      <c r="FT172" s="122" t="str">
        <f t="shared" si="1944"/>
        <v>0</v>
      </c>
      <c r="FU172" s="122" t="str">
        <f t="shared" si="1940"/>
        <v>0</v>
      </c>
      <c r="FV172" s="122" t="str">
        <f t="shared" si="1941"/>
        <v>0</v>
      </c>
      <c r="FW172" s="122" t="str">
        <f t="shared" si="1942"/>
        <v>0</v>
      </c>
      <c r="FX172" s="122">
        <f t="shared" si="1955"/>
        <v>0</v>
      </c>
      <c r="FY172" s="122">
        <f t="shared" si="1956"/>
        <v>0</v>
      </c>
      <c r="FZ172" s="122">
        <f t="shared" si="1957"/>
        <v>0</v>
      </c>
      <c r="GA172" s="122">
        <f t="shared" si="1958"/>
        <v>0</v>
      </c>
      <c r="GB172" s="122">
        <f t="shared" si="1959"/>
        <v>0</v>
      </c>
      <c r="GC172" s="122">
        <f t="shared" si="1960"/>
        <v>0</v>
      </c>
      <c r="GD172" s="122">
        <f t="shared" si="1961"/>
        <v>0</v>
      </c>
      <c r="GE172" s="122">
        <f t="shared" si="1962"/>
        <v>0</v>
      </c>
      <c r="GF172" s="122">
        <f t="shared" si="1963"/>
        <v>0</v>
      </c>
      <c r="GG172" s="122">
        <f t="shared" si="1964"/>
        <v>0</v>
      </c>
      <c r="GH172" s="122"/>
      <c r="GI172" s="124" t="str">
        <f t="shared" si="1943"/>
        <v>0</v>
      </c>
      <c r="GJ172" s="139"/>
      <c r="GK172" s="139"/>
      <c r="GL172" s="139"/>
      <c r="GM172" s="140"/>
      <c r="GN172" s="140"/>
      <c r="GO172" s="140"/>
      <c r="GP172" s="140"/>
      <c r="GQ172" s="140"/>
      <c r="GR172" s="140"/>
      <c r="GS172" s="140"/>
      <c r="GT172" s="140"/>
      <c r="GU172" s="140"/>
      <c r="GV172" s="140"/>
      <c r="GW172" s="140"/>
      <c r="GX172" s="145"/>
      <c r="GY172" s="145"/>
      <c r="GZ172" s="145"/>
      <c r="HA172" s="145"/>
      <c r="HB172" s="145"/>
      <c r="HC172" s="145"/>
      <c r="HD172" s="145"/>
    </row>
    <row r="173" spans="1:212" x14ac:dyDescent="0.2">
      <c r="A173" s="190"/>
      <c r="C173" s="191"/>
      <c r="D173" s="191"/>
      <c r="E173" s="191"/>
      <c r="F173" s="191"/>
      <c r="G173" s="191"/>
      <c r="H173" s="191"/>
      <c r="I173" s="191"/>
      <c r="J173" s="191"/>
      <c r="K173" s="191"/>
      <c r="L173" s="191"/>
      <c r="M173" s="191"/>
      <c r="N173" s="191"/>
      <c r="O173" s="191"/>
      <c r="P173" s="191"/>
      <c r="Q173" s="191"/>
      <c r="R173" s="191"/>
      <c r="S173" s="191"/>
      <c r="T173" s="191"/>
      <c r="U173" s="191"/>
      <c r="V173" s="191"/>
      <c r="W173" s="191"/>
      <c r="X173" s="191"/>
      <c r="Y173" s="191"/>
      <c r="Z173" s="191"/>
      <c r="AA173" s="191"/>
      <c r="AB173" s="191"/>
      <c r="AC173" s="191"/>
      <c r="AD173" s="191"/>
      <c r="AE173" s="191"/>
      <c r="AF173" s="191"/>
      <c r="AG173" s="191"/>
      <c r="AH173" s="191"/>
      <c r="AI173" s="191"/>
      <c r="AJ173" s="191"/>
      <c r="AK173" s="191"/>
      <c r="AL173" s="191"/>
      <c r="AM173" s="191"/>
      <c r="AN173" s="191"/>
      <c r="AO173" s="191"/>
      <c r="AP173" s="191"/>
      <c r="AQ173" s="191"/>
      <c r="AR173" s="191"/>
      <c r="AS173" s="191"/>
      <c r="AT173" s="191"/>
      <c r="AU173" s="191"/>
      <c r="AV173" s="191"/>
      <c r="AW173" s="191"/>
      <c r="AX173" s="191"/>
      <c r="AY173" s="191"/>
      <c r="AZ173" s="191"/>
      <c r="BA173" s="191"/>
      <c r="BB173" s="191"/>
      <c r="BC173" s="191"/>
      <c r="BD173" s="191"/>
      <c r="BE173" s="191"/>
      <c r="BF173" s="191"/>
      <c r="BG173" s="191"/>
      <c r="BH173" s="191"/>
      <c r="BI173" s="191"/>
      <c r="BJ173" s="191"/>
      <c r="BK173" s="191"/>
      <c r="BL173" s="191"/>
      <c r="BM173" s="191"/>
      <c r="BN173" s="191"/>
      <c r="BO173" s="191"/>
      <c r="BP173" s="191"/>
      <c r="BQ173" s="191"/>
      <c r="BR173" s="191"/>
      <c r="BS173" s="191"/>
      <c r="BT173" s="191"/>
      <c r="BU173" s="191"/>
      <c r="BV173" s="191"/>
      <c r="BW173" s="191"/>
      <c r="BX173" s="191"/>
      <c r="BY173" s="191"/>
      <c r="BZ173" s="191"/>
      <c r="CA173" s="191"/>
      <c r="CB173" s="191"/>
      <c r="CC173" s="191"/>
      <c r="CD173" s="191"/>
      <c r="CE173" s="191"/>
      <c r="CF173" s="191"/>
      <c r="CG173" s="191"/>
      <c r="CH173" s="191"/>
      <c r="CI173" s="191"/>
      <c r="CJ173" s="191"/>
      <c r="CK173" s="191"/>
      <c r="CL173" s="191"/>
      <c r="CM173" s="191"/>
      <c r="CN173" s="191"/>
      <c r="CO173" s="191"/>
      <c r="CP173" s="191"/>
      <c r="CQ173" s="191"/>
      <c r="CR173" s="191"/>
      <c r="CS173" s="191"/>
      <c r="CT173" s="191"/>
      <c r="CU173" s="191"/>
      <c r="CV173" s="191"/>
      <c r="CW173" s="191"/>
      <c r="CX173" s="191"/>
      <c r="CY173" s="191"/>
      <c r="CZ173" s="191"/>
      <c r="DA173" s="191"/>
      <c r="DB173" s="191"/>
      <c r="DC173" s="191"/>
      <c r="DD173" s="191"/>
      <c r="DE173" s="191"/>
      <c r="DF173" s="191"/>
      <c r="DG173" s="191"/>
      <c r="DH173" s="191"/>
      <c r="DI173" s="191"/>
      <c r="DJ173" s="191"/>
      <c r="DK173" s="191"/>
      <c r="DL173" s="191"/>
      <c r="DM173" s="191"/>
      <c r="DN173" s="191"/>
      <c r="DO173" s="191"/>
      <c r="DP173" s="191"/>
      <c r="DQ173" s="191"/>
      <c r="DR173" s="191"/>
      <c r="DS173" s="191"/>
      <c r="DT173" s="191"/>
      <c r="DU173" s="191"/>
      <c r="DV173" s="191"/>
      <c r="DW173" s="191"/>
      <c r="DX173" s="191"/>
      <c r="DY173" s="191"/>
      <c r="DZ173" s="191"/>
      <c r="EA173" s="191"/>
      <c r="EB173" s="191"/>
      <c r="EC173" s="191"/>
      <c r="ED173" s="191"/>
      <c r="EE173" s="191"/>
      <c r="EF173" s="191"/>
      <c r="EG173" s="191"/>
      <c r="EH173" s="191"/>
      <c r="EI173" s="191"/>
      <c r="EJ173" s="191"/>
      <c r="EK173" s="191"/>
      <c r="EL173" s="191"/>
      <c r="EM173" s="191"/>
      <c r="EN173" s="191"/>
      <c r="EO173" s="191"/>
      <c r="EP173" s="191"/>
      <c r="EQ173" s="191"/>
      <c r="ER173" s="191"/>
      <c r="ES173" s="191"/>
      <c r="ET173" s="191"/>
      <c r="EU173" s="191"/>
      <c r="EV173" s="191"/>
      <c r="EW173" s="191"/>
      <c r="EX173" s="191"/>
      <c r="EY173" s="191"/>
      <c r="EZ173" s="191"/>
      <c r="FA173" s="191"/>
      <c r="FB173" s="191"/>
      <c r="FC173" s="191"/>
      <c r="FD173" s="191"/>
      <c r="FE173" s="191"/>
      <c r="FF173" s="191"/>
      <c r="FG173" s="191"/>
      <c r="FH173" s="191"/>
      <c r="FI173" s="191"/>
      <c r="FJ173" s="191"/>
      <c r="FK173" s="191"/>
      <c r="FL173" s="191"/>
      <c r="FM173" s="191"/>
      <c r="FN173" s="191"/>
      <c r="FO173" s="191"/>
      <c r="FP173" s="191"/>
      <c r="FQ173" s="191"/>
      <c r="FR173" s="191"/>
      <c r="FS173" s="191"/>
      <c r="FT173" s="122" t="str">
        <f t="shared" si="1944"/>
        <v>0</v>
      </c>
      <c r="FU173" s="122" t="str">
        <f t="shared" si="1940"/>
        <v>0</v>
      </c>
      <c r="FV173" s="122" t="str">
        <f t="shared" si="1941"/>
        <v>0</v>
      </c>
      <c r="FW173" s="122" t="str">
        <f t="shared" si="1942"/>
        <v>0</v>
      </c>
      <c r="FX173" s="122">
        <f t="shared" si="1955"/>
        <v>0</v>
      </c>
      <c r="FY173" s="122">
        <f t="shared" si="1956"/>
        <v>0</v>
      </c>
      <c r="FZ173" s="122">
        <f t="shared" si="1957"/>
        <v>0</v>
      </c>
      <c r="GA173" s="122">
        <f t="shared" si="1958"/>
        <v>0</v>
      </c>
      <c r="GB173" s="122">
        <f t="shared" si="1959"/>
        <v>0</v>
      </c>
      <c r="GC173" s="122">
        <f t="shared" si="1960"/>
        <v>0</v>
      </c>
      <c r="GD173" s="122">
        <f t="shared" si="1961"/>
        <v>0</v>
      </c>
      <c r="GE173" s="122">
        <f t="shared" si="1962"/>
        <v>0</v>
      </c>
      <c r="GF173" s="122">
        <f t="shared" si="1963"/>
        <v>0</v>
      </c>
      <c r="GG173" s="122">
        <f t="shared" si="1964"/>
        <v>0</v>
      </c>
      <c r="GH173" s="122"/>
      <c r="GI173" s="124" t="str">
        <f t="shared" si="1943"/>
        <v>0</v>
      </c>
      <c r="GJ173" s="139"/>
      <c r="GK173" s="139"/>
      <c r="GL173" s="139"/>
      <c r="GM173" s="140"/>
      <c r="GN173" s="140"/>
      <c r="GO173" s="140"/>
      <c r="GP173" s="140"/>
      <c r="GQ173" s="140"/>
      <c r="GR173" s="140"/>
      <c r="GS173" s="140"/>
      <c r="GT173" s="140"/>
      <c r="GU173" s="140"/>
      <c r="GV173" s="140"/>
      <c r="GW173" s="140"/>
      <c r="GX173" s="145"/>
      <c r="GY173" s="145"/>
      <c r="GZ173" s="145"/>
      <c r="HA173" s="145"/>
      <c r="HB173" s="145"/>
      <c r="HC173" s="145"/>
      <c r="HD173" s="145"/>
    </row>
    <row r="174" spans="1:212" x14ac:dyDescent="0.2">
      <c r="A174" s="190"/>
      <c r="C174" s="191"/>
      <c r="D174" s="191"/>
      <c r="E174" s="191"/>
      <c r="F174" s="191"/>
      <c r="G174" s="191"/>
      <c r="H174" s="191"/>
      <c r="I174" s="191"/>
      <c r="J174" s="191"/>
      <c r="K174" s="191"/>
      <c r="L174" s="191"/>
      <c r="M174" s="191"/>
      <c r="N174" s="191"/>
      <c r="O174" s="191"/>
      <c r="P174" s="191"/>
      <c r="Q174" s="191"/>
      <c r="R174" s="191"/>
      <c r="S174" s="191"/>
      <c r="T174" s="191"/>
      <c r="U174" s="191"/>
      <c r="V174" s="191"/>
      <c r="W174" s="191"/>
      <c r="X174" s="191"/>
      <c r="Y174" s="191"/>
      <c r="Z174" s="191"/>
      <c r="AA174" s="191"/>
      <c r="AB174" s="191"/>
      <c r="AC174" s="191"/>
      <c r="AD174" s="191"/>
      <c r="AE174" s="191"/>
      <c r="AF174" s="191"/>
      <c r="AG174" s="191"/>
      <c r="AH174" s="191"/>
      <c r="AI174" s="191"/>
      <c r="AJ174" s="191"/>
      <c r="AK174" s="191"/>
      <c r="AL174" s="191"/>
      <c r="AM174" s="191"/>
      <c r="AN174" s="191"/>
      <c r="AO174" s="191"/>
      <c r="AP174" s="191"/>
      <c r="AQ174" s="191"/>
      <c r="AR174" s="191"/>
      <c r="AS174" s="191"/>
      <c r="AT174" s="191"/>
      <c r="AU174" s="191"/>
      <c r="AV174" s="191"/>
      <c r="AW174" s="191"/>
      <c r="AX174" s="191"/>
      <c r="AY174" s="191"/>
      <c r="AZ174" s="191"/>
      <c r="BA174" s="191"/>
      <c r="BB174" s="191"/>
      <c r="BC174" s="191"/>
      <c r="BD174" s="191"/>
      <c r="BE174" s="191"/>
      <c r="BF174" s="191"/>
      <c r="BG174" s="191"/>
      <c r="BH174" s="191"/>
      <c r="BI174" s="191"/>
      <c r="BJ174" s="191"/>
      <c r="BK174" s="191"/>
      <c r="BL174" s="191"/>
      <c r="BM174" s="191"/>
      <c r="BN174" s="191"/>
      <c r="BO174" s="191"/>
      <c r="BP174" s="191"/>
      <c r="BQ174" s="191"/>
      <c r="BR174" s="191"/>
      <c r="BS174" s="191"/>
      <c r="BT174" s="191"/>
      <c r="BU174" s="191"/>
      <c r="BV174" s="191"/>
      <c r="BW174" s="191"/>
      <c r="BX174" s="191"/>
      <c r="BY174" s="191"/>
      <c r="BZ174" s="191"/>
      <c r="CA174" s="191"/>
      <c r="CB174" s="191"/>
      <c r="CC174" s="191"/>
      <c r="CD174" s="191"/>
      <c r="CE174" s="191"/>
      <c r="CF174" s="191"/>
      <c r="CG174" s="191"/>
      <c r="CH174" s="191"/>
      <c r="CI174" s="191"/>
      <c r="CJ174" s="191"/>
      <c r="CK174" s="191"/>
      <c r="CL174" s="191"/>
      <c r="CM174" s="191"/>
      <c r="CN174" s="191"/>
      <c r="CO174" s="191"/>
      <c r="CP174" s="191"/>
      <c r="CQ174" s="191"/>
      <c r="CR174" s="191"/>
      <c r="CS174" s="191"/>
      <c r="CT174" s="191"/>
      <c r="CU174" s="191"/>
      <c r="CV174" s="191"/>
      <c r="CW174" s="191"/>
      <c r="CX174" s="191"/>
      <c r="CY174" s="191"/>
      <c r="CZ174" s="191"/>
      <c r="DA174" s="191"/>
      <c r="DB174" s="191"/>
      <c r="DC174" s="191"/>
      <c r="DD174" s="191"/>
      <c r="DE174" s="191"/>
      <c r="DF174" s="191"/>
      <c r="DG174" s="191"/>
      <c r="DH174" s="191"/>
      <c r="DI174" s="191"/>
      <c r="DJ174" s="191"/>
      <c r="DK174" s="191"/>
      <c r="DL174" s="191"/>
      <c r="DM174" s="191"/>
      <c r="DN174" s="191"/>
      <c r="DO174" s="191"/>
      <c r="DP174" s="191"/>
      <c r="DQ174" s="191"/>
      <c r="DR174" s="191"/>
      <c r="DS174" s="191"/>
      <c r="DT174" s="191"/>
      <c r="DU174" s="191"/>
      <c r="DV174" s="191"/>
      <c r="DW174" s="191"/>
      <c r="DX174" s="191"/>
      <c r="DY174" s="191"/>
      <c r="DZ174" s="191"/>
      <c r="EA174" s="191"/>
      <c r="EB174" s="191"/>
      <c r="EC174" s="191"/>
      <c r="ED174" s="191"/>
      <c r="EE174" s="191"/>
      <c r="EF174" s="191"/>
      <c r="EG174" s="191"/>
      <c r="EH174" s="191"/>
      <c r="EI174" s="191"/>
      <c r="EJ174" s="191"/>
      <c r="EK174" s="191"/>
      <c r="EL174" s="191"/>
      <c r="EM174" s="191"/>
      <c r="EN174" s="191"/>
      <c r="EO174" s="191"/>
      <c r="EP174" s="191"/>
      <c r="EQ174" s="191"/>
      <c r="ER174" s="191"/>
      <c r="ES174" s="191"/>
      <c r="ET174" s="191"/>
      <c r="EU174" s="191"/>
      <c r="EV174" s="191"/>
      <c r="EW174" s="191"/>
      <c r="EX174" s="191"/>
      <c r="EY174" s="191"/>
      <c r="EZ174" s="191"/>
      <c r="FA174" s="191"/>
      <c r="FB174" s="191"/>
      <c r="FC174" s="191"/>
      <c r="FD174" s="191"/>
      <c r="FE174" s="191"/>
      <c r="FF174" s="191"/>
      <c r="FG174" s="191"/>
      <c r="FH174" s="191"/>
      <c r="FI174" s="191"/>
      <c r="FJ174" s="191"/>
      <c r="FK174" s="191"/>
      <c r="FL174" s="191"/>
      <c r="FM174" s="191"/>
      <c r="FN174" s="191"/>
      <c r="FO174" s="191"/>
      <c r="FP174" s="191"/>
      <c r="FQ174" s="191"/>
      <c r="FR174" s="191"/>
      <c r="FS174" s="191"/>
      <c r="FT174" s="122" t="str">
        <f t="shared" si="1944"/>
        <v>0</v>
      </c>
      <c r="FU174" s="122" t="str">
        <f t="shared" si="1940"/>
        <v>0</v>
      </c>
      <c r="FV174" s="122" t="str">
        <f t="shared" si="1941"/>
        <v>0</v>
      </c>
      <c r="FW174" s="122" t="str">
        <f t="shared" si="1942"/>
        <v>0</v>
      </c>
      <c r="FX174" s="122">
        <f t="shared" si="1955"/>
        <v>0</v>
      </c>
      <c r="FY174" s="122">
        <f t="shared" si="1956"/>
        <v>0</v>
      </c>
      <c r="FZ174" s="122">
        <f t="shared" si="1957"/>
        <v>0</v>
      </c>
      <c r="GA174" s="122">
        <f t="shared" si="1958"/>
        <v>0</v>
      </c>
      <c r="GB174" s="122">
        <f t="shared" si="1959"/>
        <v>0</v>
      </c>
      <c r="GC174" s="122">
        <f t="shared" si="1960"/>
        <v>0</v>
      </c>
      <c r="GD174" s="122">
        <f t="shared" si="1961"/>
        <v>0</v>
      </c>
      <c r="GE174" s="122">
        <f t="shared" si="1962"/>
        <v>0</v>
      </c>
      <c r="GF174" s="122">
        <f t="shared" si="1963"/>
        <v>0</v>
      </c>
      <c r="GG174" s="122">
        <f t="shared" si="1964"/>
        <v>0</v>
      </c>
      <c r="GH174" s="122"/>
      <c r="GI174" s="124" t="str">
        <f t="shared" si="1943"/>
        <v>0</v>
      </c>
      <c r="GJ174" s="139"/>
      <c r="GK174" s="139"/>
      <c r="GL174" s="139"/>
      <c r="GM174" s="140"/>
      <c r="GN174" s="140"/>
      <c r="GO174" s="140"/>
      <c r="GP174" s="140"/>
      <c r="GQ174" s="140"/>
      <c r="GR174" s="140"/>
      <c r="GS174" s="140"/>
      <c r="GT174" s="140"/>
      <c r="GU174" s="140"/>
      <c r="GV174" s="140"/>
      <c r="GW174" s="140"/>
      <c r="GX174" s="145"/>
      <c r="GY174" s="145"/>
      <c r="GZ174" s="145"/>
      <c r="HA174" s="145"/>
      <c r="HB174" s="145"/>
      <c r="HC174" s="145"/>
      <c r="HD174" s="145"/>
    </row>
    <row r="175" spans="1:212" x14ac:dyDescent="0.2">
      <c r="A175" s="190"/>
      <c r="C175" s="191"/>
      <c r="D175" s="191"/>
      <c r="E175" s="191"/>
      <c r="F175" s="191"/>
      <c r="G175" s="191"/>
      <c r="H175" s="191"/>
      <c r="I175" s="191"/>
      <c r="J175" s="191"/>
      <c r="K175" s="191"/>
      <c r="L175" s="191"/>
      <c r="M175" s="191"/>
      <c r="N175" s="191"/>
      <c r="O175" s="191"/>
      <c r="P175" s="191"/>
      <c r="Q175" s="191"/>
      <c r="R175" s="191"/>
      <c r="S175" s="191"/>
      <c r="T175" s="191"/>
      <c r="U175" s="191"/>
      <c r="V175" s="191"/>
      <c r="W175" s="191"/>
      <c r="X175" s="191"/>
      <c r="Y175" s="191"/>
      <c r="Z175" s="191"/>
      <c r="AA175" s="191"/>
      <c r="AB175" s="191"/>
      <c r="AC175" s="191"/>
      <c r="AD175" s="191"/>
      <c r="AE175" s="191"/>
      <c r="AF175" s="191"/>
      <c r="AG175" s="191"/>
      <c r="AH175" s="191"/>
      <c r="AI175" s="191"/>
      <c r="AJ175" s="191"/>
      <c r="AK175" s="191"/>
      <c r="AL175" s="191"/>
      <c r="AM175" s="191"/>
      <c r="AN175" s="191"/>
      <c r="AO175" s="191"/>
      <c r="AP175" s="191"/>
      <c r="AQ175" s="191"/>
      <c r="AR175" s="191"/>
      <c r="AS175" s="191"/>
      <c r="AT175" s="191"/>
      <c r="AU175" s="191"/>
      <c r="AV175" s="191"/>
      <c r="AW175" s="191"/>
      <c r="AX175" s="191"/>
      <c r="AY175" s="191"/>
      <c r="AZ175" s="191"/>
      <c r="BA175" s="191"/>
      <c r="BB175" s="191"/>
      <c r="BC175" s="191"/>
      <c r="BD175" s="191"/>
      <c r="BE175" s="191"/>
      <c r="BF175" s="191"/>
      <c r="BG175" s="191"/>
      <c r="BH175" s="191"/>
      <c r="BI175" s="191"/>
      <c r="BJ175" s="191"/>
      <c r="BK175" s="191"/>
      <c r="BL175" s="191"/>
      <c r="BM175" s="191"/>
      <c r="BN175" s="191"/>
      <c r="BO175" s="191"/>
      <c r="BP175" s="191"/>
      <c r="BQ175" s="191"/>
      <c r="BR175" s="191"/>
      <c r="BS175" s="191"/>
      <c r="BT175" s="191"/>
      <c r="BU175" s="191"/>
      <c r="BV175" s="191"/>
      <c r="BW175" s="191"/>
      <c r="BX175" s="191"/>
      <c r="BY175" s="191"/>
      <c r="BZ175" s="191"/>
      <c r="CA175" s="191"/>
      <c r="CB175" s="191"/>
      <c r="CC175" s="191"/>
      <c r="CD175" s="191"/>
      <c r="CE175" s="191"/>
      <c r="CF175" s="191"/>
      <c r="CG175" s="191"/>
      <c r="CH175" s="191"/>
      <c r="CI175" s="191"/>
      <c r="CJ175" s="191"/>
      <c r="CK175" s="191"/>
      <c r="CL175" s="191"/>
      <c r="CM175" s="191"/>
      <c r="CN175" s="191"/>
      <c r="CO175" s="191"/>
      <c r="CP175" s="191"/>
      <c r="CQ175" s="191"/>
      <c r="CR175" s="191"/>
      <c r="CS175" s="191"/>
      <c r="CT175" s="191"/>
      <c r="CU175" s="191"/>
      <c r="CV175" s="191"/>
      <c r="CW175" s="191"/>
      <c r="CX175" s="191"/>
      <c r="CY175" s="191"/>
      <c r="CZ175" s="191"/>
      <c r="DA175" s="191"/>
      <c r="DB175" s="191"/>
      <c r="DC175" s="191"/>
      <c r="DD175" s="191"/>
      <c r="DE175" s="191"/>
      <c r="DF175" s="191"/>
      <c r="DG175" s="191"/>
      <c r="DH175" s="191"/>
      <c r="DI175" s="191"/>
      <c r="DJ175" s="191"/>
      <c r="DK175" s="191"/>
      <c r="DL175" s="191"/>
      <c r="DM175" s="191"/>
      <c r="DN175" s="191"/>
      <c r="DO175" s="191"/>
      <c r="DP175" s="191"/>
      <c r="DQ175" s="191"/>
      <c r="DR175" s="191"/>
      <c r="DS175" s="191"/>
      <c r="DT175" s="191"/>
      <c r="DU175" s="191"/>
      <c r="DV175" s="191"/>
      <c r="DW175" s="191"/>
      <c r="DX175" s="191"/>
      <c r="DY175" s="191"/>
      <c r="DZ175" s="191"/>
      <c r="EA175" s="191"/>
      <c r="EB175" s="191"/>
      <c r="EC175" s="191"/>
      <c r="ED175" s="191"/>
      <c r="EE175" s="191"/>
      <c r="EF175" s="191"/>
      <c r="EG175" s="191"/>
      <c r="EH175" s="191"/>
      <c r="EI175" s="191"/>
      <c r="EJ175" s="191"/>
      <c r="EK175" s="191"/>
      <c r="EL175" s="191"/>
      <c r="EM175" s="191"/>
      <c r="EN175" s="191"/>
      <c r="EO175" s="191"/>
      <c r="EP175" s="191"/>
      <c r="EQ175" s="191"/>
      <c r="ER175" s="191"/>
      <c r="ES175" s="191"/>
      <c r="ET175" s="191"/>
      <c r="EU175" s="191"/>
      <c r="EV175" s="191"/>
      <c r="EW175" s="191"/>
      <c r="EX175" s="191"/>
      <c r="EY175" s="191"/>
      <c r="EZ175" s="191"/>
      <c r="FA175" s="191"/>
      <c r="FB175" s="191"/>
      <c r="FC175" s="191"/>
      <c r="FD175" s="191"/>
      <c r="FE175" s="191"/>
      <c r="FF175" s="191"/>
      <c r="FG175" s="191"/>
      <c r="FH175" s="191"/>
      <c r="FI175" s="191"/>
      <c r="FJ175" s="191"/>
      <c r="FK175" s="191"/>
      <c r="FL175" s="191"/>
      <c r="FM175" s="191"/>
      <c r="FN175" s="191"/>
      <c r="FO175" s="191"/>
      <c r="FP175" s="191"/>
      <c r="FQ175" s="191"/>
      <c r="FR175" s="191"/>
      <c r="FS175" s="191"/>
      <c r="FT175" s="122" t="str">
        <f t="shared" si="1944"/>
        <v>0</v>
      </c>
      <c r="FU175" s="122" t="str">
        <f t="shared" si="1940"/>
        <v>0</v>
      </c>
      <c r="FV175" s="122" t="str">
        <f t="shared" si="1941"/>
        <v>0</v>
      </c>
      <c r="FW175" s="122" t="str">
        <f t="shared" si="1942"/>
        <v>0</v>
      </c>
      <c r="FX175" s="122">
        <f t="shared" si="1955"/>
        <v>0</v>
      </c>
      <c r="FY175" s="122">
        <f t="shared" si="1956"/>
        <v>0</v>
      </c>
      <c r="FZ175" s="122">
        <f t="shared" si="1957"/>
        <v>0</v>
      </c>
      <c r="GA175" s="122">
        <f t="shared" si="1958"/>
        <v>0</v>
      </c>
      <c r="GB175" s="122">
        <f t="shared" si="1959"/>
        <v>0</v>
      </c>
      <c r="GC175" s="122">
        <f t="shared" si="1960"/>
        <v>0</v>
      </c>
      <c r="GD175" s="122">
        <f t="shared" si="1961"/>
        <v>0</v>
      </c>
      <c r="GE175" s="122">
        <f t="shared" si="1962"/>
        <v>0</v>
      </c>
      <c r="GF175" s="122">
        <f t="shared" si="1963"/>
        <v>0</v>
      </c>
      <c r="GG175" s="122">
        <f t="shared" si="1964"/>
        <v>0</v>
      </c>
      <c r="GH175" s="122"/>
      <c r="GI175" s="124" t="str">
        <f t="shared" si="1943"/>
        <v>0</v>
      </c>
      <c r="GJ175" s="139"/>
      <c r="GK175" s="139"/>
      <c r="GL175" s="139"/>
      <c r="GM175" s="140"/>
      <c r="GN175" s="140"/>
      <c r="GO175" s="140"/>
      <c r="GP175" s="140"/>
      <c r="GQ175" s="140"/>
      <c r="GR175" s="140"/>
      <c r="GS175" s="140"/>
      <c r="GT175" s="140"/>
      <c r="GU175" s="140"/>
      <c r="GV175" s="140"/>
      <c r="GW175" s="140"/>
      <c r="GX175" s="145"/>
      <c r="GY175" s="145"/>
      <c r="GZ175" s="145"/>
      <c r="HA175" s="145"/>
      <c r="HB175" s="145"/>
      <c r="HC175" s="145"/>
      <c r="HD175" s="145"/>
    </row>
    <row r="176" spans="1:212" x14ac:dyDescent="0.2">
      <c r="A176" s="190"/>
      <c r="C176" s="191"/>
      <c r="D176" s="191"/>
      <c r="E176" s="191"/>
      <c r="F176" s="191"/>
      <c r="G176" s="191"/>
      <c r="H176" s="191"/>
      <c r="I176" s="191"/>
      <c r="J176" s="191"/>
      <c r="K176" s="191"/>
      <c r="L176" s="191"/>
      <c r="M176" s="191"/>
      <c r="N176" s="191"/>
      <c r="O176" s="191"/>
      <c r="P176" s="191"/>
      <c r="Q176" s="191"/>
      <c r="R176" s="191"/>
      <c r="S176" s="191"/>
      <c r="T176" s="191"/>
      <c r="U176" s="191"/>
      <c r="V176" s="191"/>
      <c r="W176" s="191"/>
      <c r="X176" s="191"/>
      <c r="Y176" s="191"/>
      <c r="Z176" s="191"/>
      <c r="AA176" s="191"/>
      <c r="AB176" s="191"/>
      <c r="AC176" s="191"/>
      <c r="AD176" s="191"/>
      <c r="AE176" s="191"/>
      <c r="AF176" s="191"/>
      <c r="AG176" s="191"/>
      <c r="AH176" s="191"/>
      <c r="AI176" s="191"/>
      <c r="AJ176" s="191"/>
      <c r="AK176" s="191"/>
      <c r="AL176" s="191"/>
      <c r="AM176" s="191"/>
      <c r="AN176" s="191"/>
      <c r="AO176" s="191"/>
      <c r="AP176" s="191"/>
      <c r="AQ176" s="191"/>
      <c r="AR176" s="191"/>
      <c r="AS176" s="191"/>
      <c r="AT176" s="191"/>
      <c r="AU176" s="191"/>
      <c r="AV176" s="191"/>
      <c r="AW176" s="191"/>
      <c r="AX176" s="191"/>
      <c r="AY176" s="191"/>
      <c r="AZ176" s="191"/>
      <c r="BA176" s="191"/>
      <c r="BB176" s="191"/>
      <c r="BC176" s="191"/>
      <c r="BD176" s="191"/>
      <c r="BE176" s="191"/>
      <c r="BF176" s="191"/>
      <c r="BG176" s="191"/>
      <c r="BH176" s="191"/>
      <c r="BI176" s="191"/>
      <c r="BJ176" s="191"/>
      <c r="BK176" s="191"/>
      <c r="BL176" s="191"/>
      <c r="BM176" s="191"/>
      <c r="BN176" s="191"/>
      <c r="BO176" s="191"/>
      <c r="BP176" s="191"/>
      <c r="BQ176" s="191"/>
      <c r="BR176" s="191"/>
      <c r="BS176" s="191"/>
      <c r="BT176" s="191"/>
      <c r="BU176" s="191"/>
      <c r="BV176" s="191"/>
      <c r="BW176" s="191"/>
      <c r="BX176" s="191"/>
      <c r="BY176" s="191"/>
      <c r="BZ176" s="191"/>
      <c r="CA176" s="191"/>
      <c r="CB176" s="191"/>
      <c r="CC176" s="191"/>
      <c r="CD176" s="191"/>
      <c r="CE176" s="191"/>
      <c r="CF176" s="191"/>
      <c r="CG176" s="191"/>
      <c r="CH176" s="191"/>
      <c r="CI176" s="191"/>
      <c r="CJ176" s="191"/>
      <c r="CK176" s="191"/>
      <c r="CL176" s="191"/>
      <c r="CM176" s="191"/>
      <c r="CN176" s="191"/>
      <c r="CO176" s="191"/>
      <c r="CP176" s="191"/>
      <c r="CQ176" s="191"/>
      <c r="CR176" s="191"/>
      <c r="CS176" s="191"/>
      <c r="CT176" s="191"/>
      <c r="CU176" s="191"/>
      <c r="CV176" s="191"/>
      <c r="CW176" s="191"/>
      <c r="CX176" s="191"/>
      <c r="CY176" s="191"/>
      <c r="CZ176" s="191"/>
      <c r="DA176" s="191"/>
      <c r="DB176" s="191"/>
      <c r="DC176" s="191"/>
      <c r="DD176" s="191"/>
      <c r="DE176" s="191"/>
      <c r="DF176" s="191"/>
      <c r="DG176" s="191"/>
      <c r="DH176" s="191"/>
      <c r="DI176" s="191"/>
      <c r="DJ176" s="191"/>
      <c r="DK176" s="191"/>
      <c r="DL176" s="191"/>
      <c r="DM176" s="191"/>
      <c r="DN176" s="191"/>
      <c r="DO176" s="191"/>
      <c r="DP176" s="191"/>
      <c r="DQ176" s="191"/>
      <c r="DR176" s="191"/>
      <c r="DS176" s="191"/>
      <c r="DT176" s="191"/>
      <c r="DU176" s="191"/>
      <c r="DV176" s="191"/>
      <c r="DW176" s="191"/>
      <c r="DX176" s="191"/>
      <c r="DY176" s="191"/>
      <c r="DZ176" s="191"/>
      <c r="EA176" s="191"/>
      <c r="EB176" s="191"/>
      <c r="EC176" s="191"/>
      <c r="ED176" s="191"/>
      <c r="EE176" s="191"/>
      <c r="EF176" s="191"/>
      <c r="EG176" s="191"/>
      <c r="EH176" s="191"/>
      <c r="EI176" s="191"/>
      <c r="EJ176" s="191"/>
      <c r="EK176" s="191"/>
      <c r="EL176" s="191"/>
      <c r="EM176" s="191"/>
      <c r="EN176" s="191"/>
      <c r="EO176" s="191"/>
      <c r="EP176" s="191"/>
      <c r="EQ176" s="191"/>
      <c r="ER176" s="191"/>
      <c r="ES176" s="191"/>
      <c r="ET176" s="191"/>
      <c r="EU176" s="191"/>
      <c r="EV176" s="191"/>
      <c r="EW176" s="191"/>
      <c r="EX176" s="191"/>
      <c r="EY176" s="191"/>
      <c r="EZ176" s="191"/>
      <c r="FA176" s="191"/>
      <c r="FB176" s="191"/>
      <c r="FC176" s="191"/>
      <c r="FD176" s="191"/>
      <c r="FE176" s="191"/>
      <c r="FF176" s="191"/>
      <c r="FG176" s="191"/>
      <c r="FH176" s="191"/>
      <c r="FI176" s="191"/>
      <c r="FJ176" s="191"/>
      <c r="FK176" s="191"/>
      <c r="FL176" s="191"/>
      <c r="FM176" s="191"/>
      <c r="FN176" s="191"/>
      <c r="FO176" s="191"/>
      <c r="FP176" s="191"/>
      <c r="FQ176" s="191"/>
      <c r="FR176" s="191"/>
      <c r="FS176" s="191"/>
      <c r="FT176" s="122" t="str">
        <f t="shared" si="1944"/>
        <v>0</v>
      </c>
      <c r="FU176" s="122" t="str">
        <f t="shared" si="1940"/>
        <v>0</v>
      </c>
      <c r="FV176" s="122" t="str">
        <f t="shared" si="1941"/>
        <v>0</v>
      </c>
      <c r="FW176" s="122" t="str">
        <f t="shared" si="1942"/>
        <v>0</v>
      </c>
      <c r="FX176" s="122">
        <f t="shared" si="1955"/>
        <v>0</v>
      </c>
      <c r="FY176" s="122">
        <f t="shared" si="1956"/>
        <v>0</v>
      </c>
      <c r="FZ176" s="122">
        <f t="shared" si="1957"/>
        <v>0</v>
      </c>
      <c r="GA176" s="122">
        <f t="shared" si="1958"/>
        <v>0</v>
      </c>
      <c r="GB176" s="122">
        <f t="shared" si="1959"/>
        <v>0</v>
      </c>
      <c r="GC176" s="122">
        <f t="shared" si="1960"/>
        <v>0</v>
      </c>
      <c r="GD176" s="122">
        <f t="shared" si="1961"/>
        <v>0</v>
      </c>
      <c r="GE176" s="122">
        <f t="shared" si="1962"/>
        <v>0</v>
      </c>
      <c r="GF176" s="122">
        <f t="shared" si="1963"/>
        <v>0</v>
      </c>
      <c r="GG176" s="122">
        <f t="shared" si="1964"/>
        <v>0</v>
      </c>
      <c r="GH176" s="122"/>
      <c r="GI176" s="124" t="str">
        <f t="shared" si="1943"/>
        <v>0</v>
      </c>
      <c r="GJ176" s="139"/>
      <c r="GK176" s="139"/>
      <c r="GL176" s="139"/>
      <c r="GM176" s="140"/>
      <c r="GN176" s="140"/>
      <c r="GO176" s="140"/>
      <c r="GP176" s="140"/>
      <c r="GQ176" s="140"/>
      <c r="GR176" s="140"/>
      <c r="GS176" s="140"/>
      <c r="GT176" s="140"/>
      <c r="GU176" s="140"/>
      <c r="GV176" s="140"/>
      <c r="GW176" s="140"/>
      <c r="GX176" s="145"/>
      <c r="GY176" s="145"/>
      <c r="GZ176" s="145"/>
      <c r="HA176" s="145"/>
      <c r="HB176" s="145"/>
      <c r="HC176" s="145"/>
      <c r="HD176" s="145"/>
    </row>
    <row r="177" spans="1:212" x14ac:dyDescent="0.2">
      <c r="A177" s="190"/>
      <c r="C177" s="191"/>
      <c r="D177" s="191"/>
      <c r="E177" s="191"/>
      <c r="F177" s="191"/>
      <c r="G177" s="191"/>
      <c r="H177" s="191"/>
      <c r="I177" s="191"/>
      <c r="J177" s="191"/>
      <c r="K177" s="191"/>
      <c r="L177" s="191"/>
      <c r="M177" s="191"/>
      <c r="N177" s="191"/>
      <c r="O177" s="191"/>
      <c r="P177" s="191"/>
      <c r="Q177" s="191"/>
      <c r="R177" s="191"/>
      <c r="S177" s="191"/>
      <c r="T177" s="191"/>
      <c r="U177" s="191"/>
      <c r="V177" s="191"/>
      <c r="W177" s="191"/>
      <c r="X177" s="191"/>
      <c r="Y177" s="191"/>
      <c r="Z177" s="191"/>
      <c r="AA177" s="191"/>
      <c r="AB177" s="191"/>
      <c r="AC177" s="191"/>
      <c r="AD177" s="191"/>
      <c r="AE177" s="191"/>
      <c r="AF177" s="191"/>
      <c r="AG177" s="191"/>
      <c r="AH177" s="191"/>
      <c r="AI177" s="191"/>
      <c r="AJ177" s="191"/>
      <c r="AK177" s="191"/>
      <c r="AL177" s="191"/>
      <c r="AM177" s="191"/>
      <c r="AN177" s="191"/>
      <c r="AO177" s="191"/>
      <c r="AP177" s="191"/>
      <c r="AQ177" s="191"/>
      <c r="AR177" s="191"/>
      <c r="AS177" s="191"/>
      <c r="AT177" s="191"/>
      <c r="AU177" s="191"/>
      <c r="AV177" s="191"/>
      <c r="AW177" s="191"/>
      <c r="AX177" s="191"/>
      <c r="AY177" s="191"/>
      <c r="AZ177" s="191"/>
      <c r="BA177" s="191"/>
      <c r="BB177" s="191"/>
      <c r="BC177" s="191"/>
      <c r="BD177" s="191"/>
      <c r="BE177" s="191"/>
      <c r="BF177" s="191"/>
      <c r="BG177" s="191"/>
      <c r="BH177" s="191"/>
      <c r="BI177" s="191"/>
      <c r="BJ177" s="191"/>
      <c r="BK177" s="191"/>
      <c r="BL177" s="191"/>
      <c r="BM177" s="191"/>
      <c r="BN177" s="191"/>
      <c r="BO177" s="191"/>
      <c r="BP177" s="191"/>
      <c r="BQ177" s="191"/>
      <c r="BR177" s="191"/>
      <c r="BS177" s="191"/>
      <c r="BT177" s="191"/>
      <c r="BU177" s="191"/>
      <c r="BV177" s="191"/>
      <c r="BW177" s="191"/>
      <c r="BX177" s="191"/>
      <c r="BY177" s="191"/>
      <c r="BZ177" s="191"/>
      <c r="CA177" s="191"/>
      <c r="CB177" s="191"/>
      <c r="CC177" s="191"/>
      <c r="CD177" s="191"/>
      <c r="CE177" s="191"/>
      <c r="CF177" s="191"/>
      <c r="CG177" s="191"/>
      <c r="CH177" s="191"/>
      <c r="CI177" s="191"/>
      <c r="CJ177" s="191"/>
      <c r="CK177" s="191"/>
      <c r="CL177" s="191"/>
      <c r="CM177" s="191"/>
      <c r="CN177" s="191"/>
      <c r="CO177" s="191"/>
      <c r="CP177" s="191"/>
      <c r="CQ177" s="191"/>
      <c r="CR177" s="191"/>
      <c r="CS177" s="191"/>
      <c r="CT177" s="191"/>
      <c r="CU177" s="191"/>
      <c r="CV177" s="191"/>
      <c r="CW177" s="191"/>
      <c r="CX177" s="191"/>
      <c r="CY177" s="191"/>
      <c r="CZ177" s="191"/>
      <c r="DA177" s="191"/>
      <c r="DB177" s="191"/>
      <c r="DC177" s="191"/>
      <c r="DD177" s="191"/>
      <c r="DE177" s="191"/>
      <c r="DF177" s="191"/>
      <c r="DG177" s="191"/>
      <c r="DH177" s="191"/>
      <c r="DI177" s="191"/>
      <c r="DJ177" s="191"/>
      <c r="DK177" s="191"/>
      <c r="DL177" s="191"/>
      <c r="DM177" s="191"/>
      <c r="DN177" s="191"/>
      <c r="DO177" s="191"/>
      <c r="DP177" s="191"/>
      <c r="DQ177" s="191"/>
      <c r="DR177" s="191"/>
      <c r="DS177" s="191"/>
      <c r="DT177" s="191"/>
      <c r="DU177" s="191"/>
      <c r="DV177" s="191"/>
      <c r="DW177" s="191"/>
      <c r="DX177" s="191"/>
      <c r="DY177" s="191"/>
      <c r="DZ177" s="191"/>
      <c r="EA177" s="191"/>
      <c r="EB177" s="191"/>
      <c r="EC177" s="191"/>
      <c r="ED177" s="191"/>
      <c r="EE177" s="191"/>
      <c r="EF177" s="191"/>
      <c r="EG177" s="191"/>
      <c r="EH177" s="191"/>
      <c r="EI177" s="191"/>
      <c r="EJ177" s="191"/>
      <c r="EK177" s="191"/>
      <c r="EL177" s="191"/>
      <c r="EM177" s="191"/>
      <c r="EN177" s="191"/>
      <c r="EO177" s="191"/>
      <c r="EP177" s="191"/>
      <c r="EQ177" s="191"/>
      <c r="ER177" s="191"/>
      <c r="ES177" s="191"/>
      <c r="ET177" s="191"/>
      <c r="EU177" s="191"/>
      <c r="EV177" s="191"/>
      <c r="EW177" s="191"/>
      <c r="EX177" s="191"/>
      <c r="EY177" s="191"/>
      <c r="EZ177" s="191"/>
      <c r="FA177" s="191"/>
      <c r="FB177" s="191"/>
      <c r="FC177" s="191"/>
      <c r="FD177" s="191"/>
      <c r="FE177" s="191"/>
      <c r="FF177" s="191"/>
      <c r="FG177" s="191"/>
      <c r="FH177" s="191"/>
      <c r="FI177" s="191"/>
      <c r="FJ177" s="191"/>
      <c r="FK177" s="191"/>
      <c r="FL177" s="191"/>
      <c r="FM177" s="191"/>
      <c r="FN177" s="191"/>
      <c r="FO177" s="191"/>
      <c r="FP177" s="191"/>
      <c r="FQ177" s="191"/>
      <c r="FR177" s="191"/>
      <c r="FS177" s="191"/>
      <c r="FT177" s="122" t="str">
        <f t="shared" si="1944"/>
        <v>0</v>
      </c>
      <c r="FU177" s="122" t="str">
        <f t="shared" si="1940"/>
        <v>0</v>
      </c>
      <c r="FV177" s="122" t="str">
        <f t="shared" si="1941"/>
        <v>0</v>
      </c>
      <c r="FW177" s="122" t="str">
        <f t="shared" si="1942"/>
        <v>0</v>
      </c>
      <c r="FX177" s="122">
        <f t="shared" si="1955"/>
        <v>0</v>
      </c>
      <c r="FY177" s="122">
        <f t="shared" si="1956"/>
        <v>0</v>
      </c>
      <c r="FZ177" s="122">
        <f t="shared" si="1957"/>
        <v>0</v>
      </c>
      <c r="GA177" s="122">
        <f t="shared" si="1958"/>
        <v>0</v>
      </c>
      <c r="GB177" s="122">
        <f t="shared" si="1959"/>
        <v>0</v>
      </c>
      <c r="GC177" s="122">
        <f t="shared" si="1960"/>
        <v>0</v>
      </c>
      <c r="GD177" s="122">
        <f t="shared" si="1961"/>
        <v>0</v>
      </c>
      <c r="GE177" s="122">
        <f t="shared" si="1962"/>
        <v>0</v>
      </c>
      <c r="GF177" s="122">
        <f t="shared" si="1963"/>
        <v>0</v>
      </c>
      <c r="GG177" s="122">
        <f t="shared" si="1964"/>
        <v>0</v>
      </c>
      <c r="GH177" s="122"/>
      <c r="GI177" s="124" t="str">
        <f t="shared" si="1943"/>
        <v>0</v>
      </c>
      <c r="GJ177" s="139"/>
      <c r="GK177" s="139"/>
      <c r="GL177" s="139"/>
      <c r="GM177" s="140"/>
      <c r="GN177" s="140"/>
      <c r="GO177" s="140"/>
      <c r="GP177" s="140"/>
      <c r="GQ177" s="140"/>
      <c r="GR177" s="140"/>
      <c r="GS177" s="140"/>
      <c r="GT177" s="140"/>
      <c r="GU177" s="140"/>
      <c r="GV177" s="140"/>
      <c r="GW177" s="140"/>
      <c r="GX177" s="145"/>
      <c r="GY177" s="145"/>
      <c r="GZ177" s="145"/>
      <c r="HA177" s="145"/>
      <c r="HB177" s="145"/>
      <c r="HC177" s="145"/>
      <c r="HD177" s="145"/>
    </row>
    <row r="178" spans="1:212" x14ac:dyDescent="0.2">
      <c r="A178" s="190"/>
      <c r="C178" s="191"/>
      <c r="D178" s="191"/>
      <c r="E178" s="191"/>
      <c r="F178" s="191"/>
      <c r="G178" s="191"/>
      <c r="H178" s="191"/>
      <c r="I178" s="191"/>
      <c r="J178" s="191"/>
      <c r="K178" s="191"/>
      <c r="L178" s="191"/>
      <c r="M178" s="191"/>
      <c r="N178" s="191"/>
      <c r="O178" s="191"/>
      <c r="P178" s="191"/>
      <c r="Q178" s="191"/>
      <c r="R178" s="191"/>
      <c r="S178" s="191"/>
      <c r="T178" s="191"/>
      <c r="U178" s="191"/>
      <c r="V178" s="191"/>
      <c r="W178" s="191"/>
      <c r="X178" s="191"/>
      <c r="Y178" s="191"/>
      <c r="Z178" s="191"/>
      <c r="AA178" s="191"/>
      <c r="AB178" s="191"/>
      <c r="AC178" s="191"/>
      <c r="AD178" s="191"/>
      <c r="AE178" s="191"/>
      <c r="AF178" s="191"/>
      <c r="AG178" s="191"/>
      <c r="AH178" s="191"/>
      <c r="AI178" s="191"/>
      <c r="AJ178" s="191"/>
      <c r="AK178" s="191"/>
      <c r="AL178" s="191"/>
      <c r="AM178" s="191"/>
      <c r="AN178" s="191"/>
      <c r="AO178" s="191"/>
      <c r="AP178" s="191"/>
      <c r="AQ178" s="191"/>
      <c r="AR178" s="191"/>
      <c r="AS178" s="191"/>
      <c r="AT178" s="191"/>
      <c r="AU178" s="191"/>
      <c r="AV178" s="191"/>
      <c r="AW178" s="191"/>
      <c r="AX178" s="191"/>
      <c r="AY178" s="191"/>
      <c r="AZ178" s="191"/>
      <c r="BA178" s="191"/>
      <c r="BB178" s="191"/>
      <c r="BC178" s="191"/>
      <c r="BD178" s="191"/>
      <c r="BE178" s="191"/>
      <c r="BF178" s="191"/>
      <c r="BG178" s="191"/>
      <c r="BH178" s="191"/>
      <c r="BI178" s="191"/>
      <c r="BJ178" s="191"/>
      <c r="BK178" s="191"/>
      <c r="BL178" s="191"/>
      <c r="BM178" s="191"/>
      <c r="BN178" s="191"/>
      <c r="BO178" s="191"/>
      <c r="BP178" s="191"/>
      <c r="BQ178" s="191"/>
      <c r="BR178" s="191"/>
      <c r="BS178" s="191"/>
      <c r="BT178" s="191"/>
      <c r="BU178" s="191"/>
      <c r="BV178" s="191"/>
      <c r="BW178" s="191"/>
      <c r="BX178" s="191"/>
      <c r="BY178" s="191"/>
      <c r="BZ178" s="191"/>
      <c r="CA178" s="191"/>
      <c r="CB178" s="191"/>
      <c r="CC178" s="191"/>
      <c r="CD178" s="191"/>
      <c r="CE178" s="191"/>
      <c r="CF178" s="191"/>
      <c r="CG178" s="191"/>
      <c r="CH178" s="191"/>
      <c r="CI178" s="191"/>
      <c r="CJ178" s="191"/>
      <c r="CK178" s="191"/>
      <c r="CL178" s="191"/>
      <c r="CM178" s="191"/>
      <c r="CN178" s="191"/>
      <c r="CO178" s="191"/>
      <c r="CP178" s="191"/>
      <c r="CQ178" s="191"/>
      <c r="CR178" s="191"/>
      <c r="CS178" s="191"/>
      <c r="CT178" s="191"/>
      <c r="CU178" s="191"/>
      <c r="CV178" s="191"/>
      <c r="CW178" s="191"/>
      <c r="CX178" s="191"/>
      <c r="CY178" s="191"/>
      <c r="CZ178" s="191"/>
      <c r="DA178" s="191"/>
      <c r="DB178" s="191"/>
      <c r="DC178" s="191"/>
      <c r="DD178" s="191"/>
      <c r="DE178" s="191"/>
      <c r="DF178" s="191"/>
      <c r="DG178" s="191"/>
      <c r="DH178" s="191"/>
      <c r="DI178" s="191"/>
      <c r="DJ178" s="191"/>
      <c r="DK178" s="191"/>
      <c r="DL178" s="191"/>
      <c r="DM178" s="191"/>
      <c r="DN178" s="191"/>
      <c r="DO178" s="191"/>
      <c r="DP178" s="191"/>
      <c r="DQ178" s="191"/>
      <c r="DR178" s="191"/>
      <c r="DS178" s="191"/>
      <c r="DT178" s="191"/>
      <c r="DU178" s="191"/>
      <c r="DV178" s="191"/>
      <c r="DW178" s="191"/>
      <c r="DX178" s="191"/>
      <c r="DY178" s="191"/>
      <c r="DZ178" s="191"/>
      <c r="EA178" s="191"/>
      <c r="EB178" s="191"/>
      <c r="EC178" s="191"/>
      <c r="ED178" s="191"/>
      <c r="EE178" s="191"/>
      <c r="EF178" s="191"/>
      <c r="EG178" s="191"/>
      <c r="EH178" s="191"/>
      <c r="EI178" s="191"/>
      <c r="EJ178" s="191"/>
      <c r="EK178" s="191"/>
      <c r="EL178" s="191"/>
      <c r="EM178" s="191"/>
      <c r="EN178" s="191"/>
      <c r="EO178" s="191"/>
      <c r="EP178" s="191"/>
      <c r="EQ178" s="191"/>
      <c r="ER178" s="191"/>
      <c r="ES178" s="191"/>
      <c r="ET178" s="191"/>
      <c r="EU178" s="191"/>
      <c r="EV178" s="191"/>
      <c r="EW178" s="191"/>
      <c r="EX178" s="191"/>
      <c r="EY178" s="191"/>
      <c r="EZ178" s="191"/>
      <c r="FA178" s="191"/>
      <c r="FB178" s="191"/>
      <c r="FC178" s="191"/>
      <c r="FD178" s="191"/>
      <c r="FE178" s="191"/>
      <c r="FF178" s="191"/>
      <c r="FG178" s="191"/>
      <c r="FH178" s="191"/>
      <c r="FI178" s="191"/>
      <c r="FJ178" s="191"/>
      <c r="FK178" s="191"/>
      <c r="FL178" s="191"/>
      <c r="FM178" s="191"/>
      <c r="FN178" s="191"/>
      <c r="FO178" s="191"/>
      <c r="FP178" s="191"/>
      <c r="FQ178" s="191"/>
      <c r="FR178" s="191"/>
      <c r="FS178" s="191"/>
      <c r="FT178" s="122" t="str">
        <f t="shared" si="1944"/>
        <v>0</v>
      </c>
      <c r="FU178" s="122" t="str">
        <f t="shared" si="1940"/>
        <v>0</v>
      </c>
      <c r="FV178" s="122" t="str">
        <f t="shared" si="1941"/>
        <v>0</v>
      </c>
      <c r="FW178" s="122" t="str">
        <f t="shared" si="1942"/>
        <v>0</v>
      </c>
      <c r="FX178" s="122">
        <f t="shared" si="1955"/>
        <v>0</v>
      </c>
      <c r="FY178" s="122">
        <f t="shared" si="1956"/>
        <v>0</v>
      </c>
      <c r="FZ178" s="122">
        <f t="shared" si="1957"/>
        <v>0</v>
      </c>
      <c r="GA178" s="122">
        <f t="shared" si="1958"/>
        <v>0</v>
      </c>
      <c r="GB178" s="122">
        <f t="shared" si="1959"/>
        <v>0</v>
      </c>
      <c r="GC178" s="122">
        <f t="shared" si="1960"/>
        <v>0</v>
      </c>
      <c r="GD178" s="122">
        <f t="shared" si="1961"/>
        <v>0</v>
      </c>
      <c r="GE178" s="122">
        <f t="shared" si="1962"/>
        <v>0</v>
      </c>
      <c r="GF178" s="122">
        <f t="shared" si="1963"/>
        <v>0</v>
      </c>
      <c r="GG178" s="122">
        <f t="shared" si="1964"/>
        <v>0</v>
      </c>
      <c r="GH178" s="122"/>
      <c r="GI178" s="124" t="str">
        <f t="shared" si="1943"/>
        <v>0</v>
      </c>
      <c r="GJ178" s="139"/>
      <c r="GK178" s="139"/>
      <c r="GL178" s="139"/>
      <c r="GM178" s="140"/>
      <c r="GN178" s="140"/>
      <c r="GO178" s="140"/>
      <c r="GP178" s="140"/>
      <c r="GQ178" s="140"/>
      <c r="GR178" s="140"/>
      <c r="GS178" s="140"/>
      <c r="GT178" s="140"/>
      <c r="GU178" s="140"/>
      <c r="GV178" s="140"/>
      <c r="GW178" s="140"/>
      <c r="GX178" s="145"/>
      <c r="GY178" s="145"/>
      <c r="GZ178" s="145"/>
      <c r="HA178" s="145"/>
      <c r="HB178" s="145"/>
      <c r="HC178" s="145"/>
      <c r="HD178" s="145"/>
    </row>
    <row r="179" spans="1:212" x14ac:dyDescent="0.2">
      <c r="A179" s="190"/>
      <c r="C179" s="191"/>
      <c r="D179" s="191"/>
      <c r="E179" s="191"/>
      <c r="F179" s="191"/>
      <c r="G179" s="191"/>
      <c r="H179" s="191"/>
      <c r="I179" s="191"/>
      <c r="J179" s="191"/>
      <c r="K179" s="191"/>
      <c r="L179" s="191"/>
      <c r="M179" s="191"/>
      <c r="N179" s="191"/>
      <c r="O179" s="191"/>
      <c r="P179" s="191"/>
      <c r="Q179" s="191"/>
      <c r="R179" s="191"/>
      <c r="S179" s="191"/>
      <c r="T179" s="191"/>
      <c r="U179" s="191"/>
      <c r="V179" s="191"/>
      <c r="W179" s="191"/>
      <c r="X179" s="191"/>
      <c r="Y179" s="191"/>
      <c r="Z179" s="191"/>
      <c r="AA179" s="191"/>
      <c r="AB179" s="191"/>
      <c r="AC179" s="191"/>
      <c r="AD179" s="191"/>
      <c r="AE179" s="191"/>
      <c r="AF179" s="191"/>
      <c r="AG179" s="191"/>
      <c r="AH179" s="191"/>
      <c r="AI179" s="191"/>
      <c r="AJ179" s="191"/>
      <c r="AK179" s="191"/>
      <c r="AL179" s="191"/>
      <c r="AM179" s="191"/>
      <c r="AN179" s="191"/>
      <c r="AO179" s="191"/>
      <c r="AP179" s="191"/>
      <c r="AQ179" s="191"/>
      <c r="AR179" s="191"/>
      <c r="AS179" s="191"/>
      <c r="AT179" s="191"/>
      <c r="AU179" s="191"/>
      <c r="AV179" s="191"/>
      <c r="AW179" s="191"/>
      <c r="AX179" s="191"/>
      <c r="AY179" s="191"/>
      <c r="AZ179" s="191"/>
      <c r="BA179" s="191"/>
      <c r="BB179" s="191"/>
      <c r="BC179" s="191"/>
      <c r="BD179" s="191"/>
      <c r="BE179" s="191"/>
      <c r="BF179" s="191"/>
      <c r="BG179" s="191"/>
      <c r="BH179" s="191"/>
      <c r="BI179" s="191"/>
      <c r="BJ179" s="191"/>
      <c r="BK179" s="191"/>
      <c r="BL179" s="191"/>
      <c r="BM179" s="191"/>
      <c r="BN179" s="191"/>
      <c r="BO179" s="191"/>
      <c r="BP179" s="191"/>
      <c r="BQ179" s="191"/>
      <c r="BR179" s="191"/>
      <c r="BS179" s="191"/>
      <c r="BT179" s="191"/>
      <c r="BU179" s="191"/>
      <c r="BV179" s="191"/>
      <c r="BW179" s="191"/>
      <c r="BX179" s="191"/>
      <c r="BY179" s="191"/>
      <c r="BZ179" s="191"/>
      <c r="CA179" s="191"/>
      <c r="CB179" s="191"/>
      <c r="CC179" s="191"/>
      <c r="CD179" s="191"/>
      <c r="CE179" s="191"/>
      <c r="CF179" s="191"/>
      <c r="CG179" s="191"/>
      <c r="CH179" s="191"/>
      <c r="CI179" s="191"/>
      <c r="CJ179" s="191"/>
      <c r="CK179" s="191"/>
      <c r="CL179" s="191"/>
      <c r="CM179" s="191"/>
      <c r="CN179" s="191"/>
      <c r="CO179" s="191"/>
      <c r="CP179" s="191"/>
      <c r="CQ179" s="191"/>
      <c r="CR179" s="191"/>
      <c r="CS179" s="191"/>
      <c r="CT179" s="191"/>
      <c r="CU179" s="191"/>
      <c r="CV179" s="191"/>
      <c r="CW179" s="191"/>
      <c r="CX179" s="191"/>
      <c r="CY179" s="191"/>
      <c r="CZ179" s="191"/>
      <c r="DA179" s="191"/>
      <c r="DB179" s="191"/>
      <c r="DC179" s="191"/>
      <c r="DD179" s="191"/>
      <c r="DE179" s="191"/>
      <c r="DF179" s="191"/>
      <c r="DG179" s="191"/>
      <c r="DH179" s="191"/>
      <c r="DI179" s="191"/>
      <c r="DJ179" s="191"/>
      <c r="DK179" s="191"/>
      <c r="DL179" s="191"/>
      <c r="DM179" s="191"/>
      <c r="DN179" s="191"/>
      <c r="DO179" s="191"/>
      <c r="DP179" s="191"/>
      <c r="DQ179" s="191"/>
      <c r="DR179" s="191"/>
      <c r="DS179" s="191"/>
      <c r="DT179" s="191"/>
      <c r="DU179" s="191"/>
      <c r="DV179" s="191"/>
      <c r="DW179" s="191"/>
      <c r="DX179" s="191"/>
      <c r="DY179" s="191"/>
      <c r="DZ179" s="191"/>
      <c r="EA179" s="191"/>
      <c r="EB179" s="191"/>
      <c r="EC179" s="191"/>
      <c r="ED179" s="191"/>
      <c r="EE179" s="191"/>
      <c r="EF179" s="191"/>
      <c r="EG179" s="191"/>
      <c r="EH179" s="191"/>
      <c r="EI179" s="191"/>
      <c r="EJ179" s="191"/>
      <c r="EK179" s="191"/>
      <c r="EL179" s="191"/>
      <c r="EM179" s="191"/>
      <c r="EN179" s="191"/>
      <c r="EO179" s="191"/>
      <c r="EP179" s="191"/>
      <c r="EQ179" s="191"/>
      <c r="ER179" s="191"/>
      <c r="ES179" s="191"/>
      <c r="ET179" s="191"/>
      <c r="EU179" s="191"/>
      <c r="EV179" s="191"/>
      <c r="EW179" s="191"/>
      <c r="EX179" s="191"/>
      <c r="EY179" s="191"/>
      <c r="EZ179" s="191"/>
      <c r="FA179" s="191"/>
      <c r="FB179" s="191"/>
      <c r="FC179" s="191"/>
      <c r="FD179" s="191"/>
      <c r="FE179" s="191"/>
      <c r="FF179" s="191"/>
      <c r="FG179" s="191"/>
      <c r="FH179" s="191"/>
      <c r="FI179" s="191"/>
      <c r="FJ179" s="191"/>
      <c r="FK179" s="191"/>
      <c r="FL179" s="191"/>
      <c r="FM179" s="191"/>
      <c r="FN179" s="191"/>
      <c r="FO179" s="191"/>
      <c r="FP179" s="191"/>
      <c r="FQ179" s="191"/>
      <c r="FR179" s="191"/>
      <c r="FS179" s="191"/>
      <c r="FT179" s="122" t="str">
        <f t="shared" si="1944"/>
        <v>0</v>
      </c>
      <c r="FU179" s="122" t="str">
        <f t="shared" si="1940"/>
        <v>0</v>
      </c>
      <c r="FV179" s="122" t="str">
        <f t="shared" si="1941"/>
        <v>0</v>
      </c>
      <c r="FW179" s="122" t="str">
        <f t="shared" si="1942"/>
        <v>0</v>
      </c>
      <c r="FX179" s="122">
        <f t="shared" si="1955"/>
        <v>0</v>
      </c>
      <c r="FY179" s="122">
        <f t="shared" si="1956"/>
        <v>0</v>
      </c>
      <c r="FZ179" s="122">
        <f t="shared" si="1957"/>
        <v>0</v>
      </c>
      <c r="GA179" s="122">
        <f t="shared" si="1958"/>
        <v>0</v>
      </c>
      <c r="GB179" s="122">
        <f t="shared" si="1959"/>
        <v>0</v>
      </c>
      <c r="GC179" s="122">
        <f t="shared" si="1960"/>
        <v>0</v>
      </c>
      <c r="GD179" s="122">
        <f t="shared" si="1961"/>
        <v>0</v>
      </c>
      <c r="GE179" s="122">
        <f t="shared" si="1962"/>
        <v>0</v>
      </c>
      <c r="GF179" s="122">
        <f t="shared" si="1963"/>
        <v>0</v>
      </c>
      <c r="GG179" s="122">
        <f t="shared" si="1964"/>
        <v>0</v>
      </c>
      <c r="GH179" s="122"/>
      <c r="GI179" s="124" t="str">
        <f t="shared" si="1943"/>
        <v>0</v>
      </c>
      <c r="GJ179" s="139"/>
      <c r="GK179" s="139"/>
      <c r="GL179" s="139"/>
      <c r="GM179" s="140"/>
      <c r="GN179" s="140"/>
      <c r="GO179" s="140"/>
      <c r="GP179" s="140"/>
      <c r="GQ179" s="140"/>
      <c r="GR179" s="140"/>
      <c r="GS179" s="140"/>
      <c r="GT179" s="140"/>
      <c r="GU179" s="140"/>
      <c r="GV179" s="140"/>
      <c r="GW179" s="140"/>
      <c r="GX179" s="145"/>
      <c r="GY179" s="145"/>
      <c r="GZ179" s="145"/>
      <c r="HA179" s="145"/>
      <c r="HB179" s="145"/>
      <c r="HC179" s="145"/>
      <c r="HD179" s="145"/>
    </row>
    <row r="180" spans="1:212" x14ac:dyDescent="0.2">
      <c r="A180" s="190"/>
      <c r="C180" s="191"/>
      <c r="D180" s="191"/>
      <c r="E180" s="191"/>
      <c r="F180" s="191"/>
      <c r="G180" s="191"/>
      <c r="H180" s="191"/>
      <c r="I180" s="191"/>
      <c r="J180" s="191"/>
      <c r="K180" s="191"/>
      <c r="L180" s="191"/>
      <c r="M180" s="191"/>
      <c r="N180" s="191"/>
      <c r="O180" s="191"/>
      <c r="P180" s="191"/>
      <c r="Q180" s="191"/>
      <c r="R180" s="191"/>
      <c r="S180" s="191"/>
      <c r="T180" s="191"/>
      <c r="U180" s="191"/>
      <c r="V180" s="191"/>
      <c r="W180" s="191"/>
      <c r="X180" s="191"/>
      <c r="Y180" s="191"/>
      <c r="Z180" s="191"/>
      <c r="AA180" s="191"/>
      <c r="AB180" s="191"/>
      <c r="AC180" s="191"/>
      <c r="AD180" s="191"/>
      <c r="AE180" s="191"/>
      <c r="AF180" s="191"/>
      <c r="AG180" s="191"/>
      <c r="AH180" s="191"/>
      <c r="AI180" s="191"/>
      <c r="AJ180" s="191"/>
      <c r="AK180" s="191"/>
      <c r="AL180" s="191"/>
      <c r="AM180" s="191"/>
      <c r="AN180" s="191"/>
      <c r="AO180" s="191"/>
      <c r="AP180" s="191"/>
      <c r="AQ180" s="191"/>
      <c r="AR180" s="191"/>
      <c r="AS180" s="191"/>
      <c r="AT180" s="191"/>
      <c r="AU180" s="191"/>
      <c r="AV180" s="191"/>
      <c r="AW180" s="191"/>
      <c r="AX180" s="191"/>
      <c r="AY180" s="191"/>
      <c r="AZ180" s="191"/>
      <c r="BA180" s="191"/>
      <c r="BB180" s="191"/>
      <c r="BC180" s="191"/>
      <c r="BD180" s="191"/>
      <c r="BE180" s="191"/>
      <c r="BF180" s="191"/>
      <c r="BG180" s="191"/>
      <c r="BH180" s="191"/>
      <c r="BI180" s="191"/>
      <c r="BJ180" s="191"/>
      <c r="BK180" s="191"/>
      <c r="BL180" s="191"/>
      <c r="BM180" s="191"/>
      <c r="BN180" s="191"/>
      <c r="BO180" s="191"/>
      <c r="BP180" s="191"/>
      <c r="BQ180" s="191"/>
      <c r="BR180" s="191"/>
      <c r="BS180" s="191"/>
      <c r="BT180" s="191"/>
      <c r="BU180" s="191"/>
      <c r="BV180" s="191"/>
      <c r="BW180" s="191"/>
      <c r="BX180" s="191"/>
      <c r="BY180" s="191"/>
      <c r="BZ180" s="191"/>
      <c r="CA180" s="191"/>
      <c r="CB180" s="191"/>
      <c r="CC180" s="191"/>
      <c r="CD180" s="191"/>
      <c r="CE180" s="191"/>
      <c r="CF180" s="191"/>
      <c r="CG180" s="191"/>
      <c r="CH180" s="191"/>
      <c r="CI180" s="191"/>
      <c r="CJ180" s="191"/>
      <c r="CK180" s="191"/>
      <c r="CL180" s="191"/>
      <c r="CM180" s="191"/>
      <c r="CN180" s="191"/>
      <c r="CO180" s="191"/>
      <c r="CP180" s="191"/>
      <c r="CQ180" s="191"/>
      <c r="CR180" s="191"/>
      <c r="CS180" s="191"/>
      <c r="CT180" s="191"/>
      <c r="CU180" s="191"/>
      <c r="CV180" s="191"/>
      <c r="CW180" s="191"/>
      <c r="CX180" s="191"/>
      <c r="CY180" s="191"/>
      <c r="CZ180" s="191"/>
      <c r="DA180" s="191"/>
      <c r="DB180" s="191"/>
      <c r="DC180" s="191"/>
      <c r="DD180" s="191"/>
      <c r="DE180" s="191"/>
      <c r="DF180" s="191"/>
      <c r="DG180" s="191"/>
      <c r="DH180" s="191"/>
      <c r="DI180" s="191"/>
      <c r="DJ180" s="191"/>
      <c r="DK180" s="191"/>
      <c r="DL180" s="191"/>
      <c r="DM180" s="191"/>
      <c r="DN180" s="191"/>
      <c r="DO180" s="191"/>
      <c r="DP180" s="191"/>
      <c r="DQ180" s="191"/>
      <c r="DR180" s="191"/>
      <c r="DS180" s="191"/>
      <c r="DT180" s="191"/>
      <c r="DU180" s="191"/>
      <c r="DV180" s="191"/>
      <c r="DW180" s="191"/>
      <c r="DX180" s="191"/>
      <c r="DY180" s="191"/>
      <c r="DZ180" s="191"/>
      <c r="EA180" s="191"/>
      <c r="EB180" s="191"/>
      <c r="EC180" s="191"/>
      <c r="ED180" s="191"/>
      <c r="EE180" s="191"/>
      <c r="EF180" s="191"/>
      <c r="EG180" s="191"/>
      <c r="EH180" s="191"/>
      <c r="EI180" s="191"/>
      <c r="EJ180" s="191"/>
      <c r="EK180" s="191"/>
      <c r="EL180" s="191"/>
      <c r="EM180" s="191"/>
      <c r="EN180" s="191"/>
      <c r="EO180" s="191"/>
      <c r="EP180" s="191"/>
      <c r="EQ180" s="191"/>
      <c r="ER180" s="191"/>
      <c r="ES180" s="191"/>
      <c r="ET180" s="191"/>
      <c r="EU180" s="191"/>
      <c r="EV180" s="191"/>
      <c r="EW180" s="191"/>
      <c r="EX180" s="191"/>
      <c r="EY180" s="191"/>
      <c r="EZ180" s="191"/>
      <c r="FA180" s="191"/>
      <c r="FB180" s="191"/>
      <c r="FC180" s="191"/>
      <c r="FD180" s="191"/>
      <c r="FE180" s="191"/>
      <c r="FF180" s="191"/>
      <c r="FG180" s="191"/>
      <c r="FH180" s="191"/>
      <c r="FI180" s="191"/>
      <c r="FJ180" s="191"/>
      <c r="FK180" s="191"/>
      <c r="FL180" s="191"/>
      <c r="FM180" s="191"/>
      <c r="FN180" s="191"/>
      <c r="FO180" s="191"/>
      <c r="FP180" s="191"/>
      <c r="FQ180" s="191"/>
      <c r="FR180" s="191"/>
      <c r="FS180" s="191"/>
      <c r="FT180" s="122" t="str">
        <f t="shared" si="1944"/>
        <v>0</v>
      </c>
      <c r="FU180" s="122" t="str">
        <f t="shared" si="1940"/>
        <v>0</v>
      </c>
      <c r="FV180" s="122" t="str">
        <f t="shared" si="1941"/>
        <v>0</v>
      </c>
      <c r="FW180" s="122" t="str">
        <f t="shared" si="1942"/>
        <v>0</v>
      </c>
      <c r="FX180" s="122">
        <f t="shared" si="1955"/>
        <v>0</v>
      </c>
      <c r="FY180" s="122">
        <f t="shared" si="1956"/>
        <v>0</v>
      </c>
      <c r="FZ180" s="122">
        <f t="shared" si="1957"/>
        <v>0</v>
      </c>
      <c r="GA180" s="122">
        <f t="shared" si="1958"/>
        <v>0</v>
      </c>
      <c r="GB180" s="122">
        <f t="shared" si="1959"/>
        <v>0</v>
      </c>
      <c r="GC180" s="122">
        <f t="shared" si="1960"/>
        <v>0</v>
      </c>
      <c r="GD180" s="122">
        <f t="shared" si="1961"/>
        <v>0</v>
      </c>
      <c r="GE180" s="122">
        <f t="shared" si="1962"/>
        <v>0</v>
      </c>
      <c r="GF180" s="122">
        <f t="shared" si="1963"/>
        <v>0</v>
      </c>
      <c r="GG180" s="122">
        <f t="shared" si="1964"/>
        <v>0</v>
      </c>
      <c r="GH180" s="122"/>
      <c r="GI180" s="124" t="str">
        <f t="shared" si="1943"/>
        <v>0</v>
      </c>
      <c r="GJ180" s="139"/>
      <c r="GK180" s="139"/>
      <c r="GL180" s="139"/>
      <c r="GM180" s="140"/>
      <c r="GN180" s="140"/>
      <c r="GO180" s="140"/>
      <c r="GP180" s="140"/>
      <c r="GQ180" s="140"/>
      <c r="GR180" s="140"/>
      <c r="GS180" s="140"/>
      <c r="GT180" s="140"/>
      <c r="GU180" s="140"/>
      <c r="GV180" s="140"/>
      <c r="GW180" s="140"/>
      <c r="GX180" s="145"/>
      <c r="GY180" s="145"/>
      <c r="GZ180" s="145"/>
      <c r="HA180" s="145"/>
      <c r="HB180" s="145"/>
      <c r="HC180" s="145"/>
      <c r="HD180" s="145"/>
    </row>
    <row r="181" spans="1:212" x14ac:dyDescent="0.2">
      <c r="A181" s="190"/>
      <c r="C181" s="191"/>
      <c r="D181" s="191"/>
      <c r="E181" s="191"/>
      <c r="F181" s="191"/>
      <c r="G181" s="191"/>
      <c r="H181" s="191"/>
      <c r="I181" s="191"/>
      <c r="J181" s="191"/>
      <c r="K181" s="191"/>
      <c r="L181" s="191"/>
      <c r="M181" s="191"/>
      <c r="N181" s="191"/>
      <c r="O181" s="191"/>
      <c r="P181" s="191"/>
      <c r="Q181" s="191"/>
      <c r="R181" s="191"/>
      <c r="S181" s="191"/>
      <c r="T181" s="191"/>
      <c r="U181" s="191"/>
      <c r="V181" s="191"/>
      <c r="W181" s="191"/>
      <c r="X181" s="191"/>
      <c r="Y181" s="191"/>
      <c r="Z181" s="191"/>
      <c r="AA181" s="191"/>
      <c r="AB181" s="191"/>
      <c r="AC181" s="191"/>
      <c r="AD181" s="191"/>
      <c r="AE181" s="191"/>
      <c r="AF181" s="191"/>
      <c r="AG181" s="191"/>
      <c r="AH181" s="191"/>
      <c r="AI181" s="191"/>
      <c r="AJ181" s="191"/>
      <c r="AK181" s="191"/>
      <c r="AL181" s="191"/>
      <c r="AM181" s="191"/>
      <c r="AN181" s="191"/>
      <c r="AO181" s="191"/>
      <c r="AP181" s="191"/>
      <c r="AQ181" s="191"/>
      <c r="AR181" s="191"/>
      <c r="AS181" s="191"/>
      <c r="AT181" s="191"/>
      <c r="AU181" s="191"/>
      <c r="AV181" s="191"/>
      <c r="AW181" s="191"/>
      <c r="AX181" s="191"/>
      <c r="AY181" s="191"/>
      <c r="AZ181" s="191"/>
      <c r="BA181" s="191"/>
      <c r="BB181" s="191"/>
      <c r="BC181" s="191"/>
      <c r="BD181" s="191"/>
      <c r="BE181" s="191"/>
      <c r="BF181" s="191"/>
      <c r="BG181" s="191"/>
      <c r="BH181" s="191"/>
      <c r="BI181" s="191"/>
      <c r="BJ181" s="191"/>
      <c r="BK181" s="191"/>
      <c r="BL181" s="191"/>
      <c r="BM181" s="191"/>
      <c r="BN181" s="191"/>
      <c r="BO181" s="191"/>
      <c r="BP181" s="191"/>
      <c r="BQ181" s="191"/>
      <c r="BR181" s="191"/>
      <c r="BS181" s="191"/>
      <c r="BT181" s="191"/>
      <c r="BU181" s="191"/>
      <c r="BV181" s="191"/>
      <c r="BW181" s="191"/>
      <c r="BX181" s="191"/>
      <c r="BY181" s="191"/>
      <c r="BZ181" s="191"/>
      <c r="CA181" s="191"/>
      <c r="CB181" s="191"/>
      <c r="CC181" s="191"/>
      <c r="CD181" s="191"/>
      <c r="CE181" s="191"/>
      <c r="CF181" s="191"/>
      <c r="CG181" s="191"/>
      <c r="CH181" s="191"/>
      <c r="CI181" s="191"/>
      <c r="CJ181" s="191"/>
      <c r="CK181" s="191"/>
      <c r="CL181" s="191"/>
      <c r="CM181" s="191"/>
      <c r="CN181" s="191"/>
      <c r="CO181" s="191"/>
      <c r="CP181" s="191"/>
      <c r="CQ181" s="191"/>
      <c r="CR181" s="191"/>
      <c r="CS181" s="191"/>
      <c r="CT181" s="191"/>
      <c r="CU181" s="191"/>
      <c r="CV181" s="191"/>
      <c r="CW181" s="191"/>
      <c r="CX181" s="191"/>
      <c r="CY181" s="191"/>
      <c r="CZ181" s="191"/>
      <c r="DA181" s="191"/>
      <c r="DB181" s="191"/>
      <c r="DC181" s="191"/>
      <c r="DD181" s="191"/>
      <c r="DE181" s="191"/>
      <c r="DF181" s="191"/>
      <c r="DG181" s="191"/>
      <c r="DH181" s="191"/>
      <c r="DI181" s="191"/>
      <c r="DJ181" s="191"/>
      <c r="DK181" s="191"/>
      <c r="DL181" s="191"/>
      <c r="DM181" s="191"/>
      <c r="DN181" s="191"/>
      <c r="DO181" s="191"/>
      <c r="DP181" s="191"/>
      <c r="DQ181" s="191"/>
      <c r="DR181" s="191"/>
      <c r="DS181" s="191"/>
      <c r="DT181" s="191"/>
      <c r="DU181" s="191"/>
      <c r="DV181" s="191"/>
      <c r="DW181" s="191"/>
      <c r="DX181" s="191"/>
      <c r="DY181" s="191"/>
      <c r="DZ181" s="191"/>
      <c r="EA181" s="191"/>
      <c r="EB181" s="191"/>
      <c r="EC181" s="191"/>
      <c r="ED181" s="191"/>
      <c r="EE181" s="191"/>
      <c r="EF181" s="191"/>
      <c r="EG181" s="191"/>
      <c r="EH181" s="191"/>
      <c r="EI181" s="191"/>
      <c r="EJ181" s="191"/>
      <c r="EK181" s="191"/>
      <c r="EL181" s="191"/>
      <c r="EM181" s="191"/>
      <c r="EN181" s="191"/>
      <c r="EO181" s="191"/>
      <c r="EP181" s="191"/>
      <c r="EQ181" s="191"/>
      <c r="ER181" s="191"/>
      <c r="ES181" s="191"/>
      <c r="ET181" s="191"/>
      <c r="EU181" s="191"/>
      <c r="EV181" s="191"/>
      <c r="EW181" s="191"/>
      <c r="EX181" s="191"/>
      <c r="EY181" s="191"/>
      <c r="EZ181" s="191"/>
      <c r="FA181" s="191"/>
      <c r="FB181" s="191"/>
      <c r="FC181" s="191"/>
      <c r="FD181" s="191"/>
      <c r="FE181" s="191"/>
      <c r="FF181" s="191"/>
      <c r="FG181" s="191"/>
      <c r="FH181" s="191"/>
      <c r="FI181" s="191"/>
      <c r="FJ181" s="191"/>
      <c r="FK181" s="191"/>
      <c r="FL181" s="191"/>
      <c r="FM181" s="191"/>
      <c r="FN181" s="191"/>
      <c r="FO181" s="191"/>
      <c r="FP181" s="191"/>
      <c r="FQ181" s="191"/>
      <c r="FR181" s="191"/>
      <c r="FS181" s="191"/>
      <c r="FT181" s="122" t="str">
        <f t="shared" si="1944"/>
        <v>0</v>
      </c>
      <c r="FU181" s="122" t="str">
        <f t="shared" si="1940"/>
        <v>0</v>
      </c>
      <c r="FV181" s="122" t="str">
        <f t="shared" si="1941"/>
        <v>0</v>
      </c>
      <c r="FW181" s="122" t="str">
        <f t="shared" si="1942"/>
        <v>0</v>
      </c>
      <c r="FX181" s="122">
        <f t="shared" si="1955"/>
        <v>0</v>
      </c>
      <c r="FY181" s="122">
        <f t="shared" si="1956"/>
        <v>0</v>
      </c>
      <c r="FZ181" s="122">
        <f t="shared" si="1957"/>
        <v>0</v>
      </c>
      <c r="GA181" s="122">
        <f t="shared" si="1958"/>
        <v>0</v>
      </c>
      <c r="GB181" s="122">
        <f t="shared" si="1959"/>
        <v>0</v>
      </c>
      <c r="GC181" s="122">
        <f t="shared" si="1960"/>
        <v>0</v>
      </c>
      <c r="GD181" s="122">
        <f t="shared" si="1961"/>
        <v>0</v>
      </c>
      <c r="GE181" s="122">
        <f t="shared" si="1962"/>
        <v>0</v>
      </c>
      <c r="GF181" s="122">
        <f t="shared" si="1963"/>
        <v>0</v>
      </c>
      <c r="GG181" s="122">
        <f t="shared" si="1964"/>
        <v>0</v>
      </c>
      <c r="GH181" s="122"/>
      <c r="GI181" s="124" t="str">
        <f t="shared" si="1943"/>
        <v>0</v>
      </c>
      <c r="GJ181" s="139"/>
      <c r="GK181" s="139"/>
      <c r="GL181" s="139"/>
      <c r="GM181" s="140"/>
      <c r="GN181" s="140"/>
      <c r="GO181" s="140"/>
      <c r="GP181" s="140"/>
      <c r="GQ181" s="140"/>
      <c r="GR181" s="140"/>
      <c r="GS181" s="140"/>
      <c r="GT181" s="140"/>
      <c r="GU181" s="140"/>
      <c r="GV181" s="140"/>
      <c r="GW181" s="140"/>
      <c r="GX181" s="145"/>
      <c r="GY181" s="145"/>
      <c r="GZ181" s="145"/>
      <c r="HA181" s="145"/>
      <c r="HB181" s="145"/>
      <c r="HC181" s="145"/>
      <c r="HD181" s="145"/>
    </row>
    <row r="182" spans="1:212" x14ac:dyDescent="0.2">
      <c r="A182" s="190"/>
      <c r="C182" s="191"/>
      <c r="D182" s="191"/>
      <c r="E182" s="191"/>
      <c r="F182" s="191"/>
      <c r="G182" s="191"/>
      <c r="H182" s="191"/>
      <c r="I182" s="191"/>
      <c r="J182" s="191"/>
      <c r="K182" s="191"/>
      <c r="L182" s="191"/>
      <c r="M182" s="191"/>
      <c r="N182" s="191"/>
      <c r="O182" s="191"/>
      <c r="P182" s="191"/>
      <c r="Q182" s="191"/>
      <c r="R182" s="191"/>
      <c r="S182" s="191"/>
      <c r="T182" s="191"/>
      <c r="U182" s="191"/>
      <c r="V182" s="191"/>
      <c r="W182" s="191"/>
      <c r="X182" s="191"/>
      <c r="Y182" s="191"/>
      <c r="Z182" s="191"/>
      <c r="AA182" s="191"/>
      <c r="AB182" s="191"/>
      <c r="AC182" s="191"/>
      <c r="AD182" s="191"/>
      <c r="AE182" s="191"/>
      <c r="AF182" s="191"/>
      <c r="AG182" s="191"/>
      <c r="AH182" s="191"/>
      <c r="AI182" s="191"/>
      <c r="AJ182" s="191"/>
      <c r="AK182" s="191"/>
      <c r="AL182" s="191"/>
      <c r="AM182" s="191"/>
      <c r="AN182" s="191"/>
      <c r="AO182" s="191"/>
      <c r="AP182" s="191"/>
      <c r="AQ182" s="191"/>
      <c r="AR182" s="191"/>
      <c r="AS182" s="191"/>
      <c r="AT182" s="191"/>
      <c r="AU182" s="191"/>
      <c r="AV182" s="191"/>
      <c r="AW182" s="191"/>
      <c r="AX182" s="191"/>
      <c r="AY182" s="191"/>
      <c r="AZ182" s="191"/>
      <c r="BA182" s="191"/>
      <c r="BB182" s="191"/>
      <c r="BC182" s="191"/>
      <c r="BD182" s="191"/>
      <c r="BE182" s="191"/>
      <c r="BF182" s="191"/>
      <c r="BG182" s="191"/>
      <c r="BH182" s="191"/>
      <c r="BI182" s="191"/>
      <c r="BJ182" s="191"/>
      <c r="BK182" s="191"/>
      <c r="BL182" s="191"/>
      <c r="BM182" s="191"/>
      <c r="BN182" s="191"/>
      <c r="BO182" s="191"/>
      <c r="BP182" s="191"/>
      <c r="BQ182" s="191"/>
      <c r="BR182" s="191"/>
      <c r="BS182" s="191"/>
      <c r="BT182" s="191"/>
      <c r="BU182" s="191"/>
      <c r="BV182" s="191"/>
      <c r="BW182" s="191"/>
      <c r="BX182" s="191"/>
      <c r="BY182" s="191"/>
      <c r="BZ182" s="191"/>
      <c r="CA182" s="191"/>
      <c r="CB182" s="191"/>
      <c r="CC182" s="191"/>
      <c r="CD182" s="191"/>
      <c r="CE182" s="191"/>
      <c r="CF182" s="191"/>
      <c r="CG182" s="191"/>
      <c r="CH182" s="191"/>
      <c r="CI182" s="191"/>
      <c r="CJ182" s="191"/>
      <c r="CK182" s="191"/>
      <c r="CL182" s="191"/>
      <c r="CM182" s="191"/>
      <c r="CN182" s="191"/>
      <c r="CO182" s="191"/>
      <c r="CP182" s="191"/>
      <c r="CQ182" s="191"/>
      <c r="CR182" s="191"/>
      <c r="CS182" s="191"/>
      <c r="CT182" s="191"/>
      <c r="CU182" s="191"/>
      <c r="CV182" s="191"/>
      <c r="CW182" s="191"/>
      <c r="CX182" s="191"/>
      <c r="CY182" s="191"/>
      <c r="CZ182" s="191"/>
      <c r="DA182" s="191"/>
      <c r="DB182" s="191"/>
      <c r="DC182" s="191"/>
      <c r="DD182" s="191"/>
      <c r="DE182" s="191"/>
      <c r="DF182" s="191"/>
      <c r="DG182" s="191"/>
      <c r="DH182" s="191"/>
      <c r="DI182" s="191"/>
      <c r="DJ182" s="191"/>
      <c r="DK182" s="191"/>
      <c r="DL182" s="191"/>
      <c r="DM182" s="191"/>
      <c r="DN182" s="191"/>
      <c r="DO182" s="191"/>
      <c r="DP182" s="191"/>
      <c r="DQ182" s="191"/>
      <c r="DR182" s="191"/>
      <c r="DS182" s="191"/>
      <c r="DT182" s="191"/>
      <c r="DU182" s="191"/>
      <c r="DV182" s="191"/>
      <c r="DW182" s="191"/>
      <c r="DX182" s="191"/>
      <c r="DY182" s="191"/>
      <c r="DZ182" s="191"/>
      <c r="EA182" s="191"/>
      <c r="EB182" s="191"/>
      <c r="EC182" s="191"/>
      <c r="ED182" s="191"/>
      <c r="EE182" s="191"/>
      <c r="EF182" s="191"/>
      <c r="EG182" s="191"/>
      <c r="EH182" s="191"/>
      <c r="EI182" s="191"/>
      <c r="EJ182" s="191"/>
      <c r="EK182" s="191"/>
      <c r="EL182" s="191"/>
      <c r="EM182" s="191"/>
      <c r="EN182" s="191"/>
      <c r="EO182" s="191"/>
      <c r="EP182" s="191"/>
      <c r="EQ182" s="191"/>
      <c r="ER182" s="191"/>
      <c r="ES182" s="191"/>
      <c r="ET182" s="191"/>
      <c r="EU182" s="191"/>
      <c r="EV182" s="191"/>
      <c r="EW182" s="191"/>
      <c r="EX182" s="191"/>
      <c r="EY182" s="191"/>
      <c r="EZ182" s="191"/>
      <c r="FA182" s="191"/>
      <c r="FB182" s="191"/>
      <c r="FC182" s="191"/>
      <c r="FD182" s="191"/>
      <c r="FE182" s="191"/>
      <c r="FF182" s="191"/>
      <c r="FG182" s="191"/>
      <c r="FH182" s="191"/>
      <c r="FI182" s="191"/>
      <c r="FJ182" s="191"/>
      <c r="FK182" s="191"/>
      <c r="FL182" s="191"/>
      <c r="FM182" s="191"/>
      <c r="FN182" s="191"/>
      <c r="FO182" s="191"/>
      <c r="FP182" s="191"/>
      <c r="FQ182" s="191"/>
      <c r="FR182" s="191"/>
      <c r="FS182" s="191"/>
      <c r="FT182" s="122" t="str">
        <f t="shared" si="1944"/>
        <v>0</v>
      </c>
      <c r="FU182" s="122" t="str">
        <f t="shared" si="1940"/>
        <v>0</v>
      </c>
      <c r="FV182" s="122" t="str">
        <f t="shared" si="1941"/>
        <v>0</v>
      </c>
      <c r="FW182" s="122" t="str">
        <f t="shared" si="1942"/>
        <v>0</v>
      </c>
      <c r="FX182" s="122">
        <f t="shared" si="1955"/>
        <v>0</v>
      </c>
      <c r="FY182" s="122">
        <f t="shared" si="1956"/>
        <v>0</v>
      </c>
      <c r="FZ182" s="122">
        <f t="shared" si="1957"/>
        <v>0</v>
      </c>
      <c r="GA182" s="122">
        <f t="shared" si="1958"/>
        <v>0</v>
      </c>
      <c r="GB182" s="122">
        <f t="shared" si="1959"/>
        <v>0</v>
      </c>
      <c r="GC182" s="122">
        <f t="shared" si="1960"/>
        <v>0</v>
      </c>
      <c r="GD182" s="122">
        <f t="shared" si="1961"/>
        <v>0</v>
      </c>
      <c r="GE182" s="122">
        <f t="shared" si="1962"/>
        <v>0</v>
      </c>
      <c r="GF182" s="122">
        <f t="shared" si="1963"/>
        <v>0</v>
      </c>
      <c r="GG182" s="122">
        <f t="shared" si="1964"/>
        <v>0</v>
      </c>
      <c r="GH182" s="122"/>
      <c r="GI182" s="124" t="str">
        <f t="shared" si="1943"/>
        <v>0</v>
      </c>
      <c r="GJ182" s="139"/>
      <c r="GK182" s="139"/>
      <c r="GL182" s="139"/>
      <c r="GM182" s="140"/>
      <c r="GN182" s="140"/>
      <c r="GO182" s="140"/>
      <c r="GP182" s="140"/>
      <c r="GQ182" s="140"/>
      <c r="GR182" s="140"/>
      <c r="GS182" s="140"/>
      <c r="GT182" s="140"/>
      <c r="GU182" s="140"/>
      <c r="GV182" s="140"/>
      <c r="GW182" s="140"/>
      <c r="GX182" s="145"/>
      <c r="GY182" s="145"/>
      <c r="GZ182" s="145"/>
      <c r="HA182" s="145"/>
      <c r="HB182" s="145"/>
      <c r="HC182" s="145"/>
      <c r="HD182" s="145"/>
    </row>
    <row r="183" spans="1:212" x14ac:dyDescent="0.2">
      <c r="A183" s="190"/>
      <c r="C183" s="191"/>
      <c r="D183" s="191"/>
      <c r="E183" s="191"/>
      <c r="F183" s="191"/>
      <c r="G183" s="191"/>
      <c r="H183" s="191"/>
      <c r="I183" s="191"/>
      <c r="J183" s="191"/>
      <c r="K183" s="191"/>
      <c r="L183" s="191"/>
      <c r="M183" s="191"/>
      <c r="N183" s="191"/>
      <c r="O183" s="191"/>
      <c r="P183" s="191"/>
      <c r="Q183" s="191"/>
      <c r="R183" s="191"/>
      <c r="S183" s="191"/>
      <c r="T183" s="191"/>
      <c r="U183" s="191"/>
      <c r="V183" s="191"/>
      <c r="W183" s="191"/>
      <c r="X183" s="191"/>
      <c r="Y183" s="191"/>
      <c r="Z183" s="191"/>
      <c r="AA183" s="191"/>
      <c r="AB183" s="191"/>
      <c r="AC183" s="191"/>
      <c r="AD183" s="191"/>
      <c r="AE183" s="191"/>
      <c r="AF183" s="191"/>
      <c r="AG183" s="191"/>
      <c r="AH183" s="191"/>
      <c r="AI183" s="191"/>
      <c r="AJ183" s="191"/>
      <c r="AK183" s="191"/>
      <c r="AL183" s="191"/>
      <c r="AM183" s="191"/>
      <c r="AN183" s="191"/>
      <c r="AO183" s="191"/>
      <c r="AP183" s="191"/>
      <c r="AQ183" s="191"/>
      <c r="AR183" s="191"/>
      <c r="AS183" s="191"/>
      <c r="AT183" s="191"/>
      <c r="AU183" s="191"/>
      <c r="AV183" s="191"/>
      <c r="AW183" s="191"/>
      <c r="AX183" s="191"/>
      <c r="AY183" s="191"/>
      <c r="AZ183" s="191"/>
      <c r="BA183" s="191"/>
      <c r="BB183" s="191"/>
      <c r="BC183" s="191"/>
      <c r="BD183" s="191"/>
      <c r="BE183" s="191"/>
      <c r="BF183" s="191"/>
      <c r="BG183" s="191"/>
      <c r="BH183" s="191"/>
      <c r="BI183" s="191"/>
      <c r="BJ183" s="191"/>
      <c r="BK183" s="191"/>
      <c r="BL183" s="191"/>
      <c r="BM183" s="191"/>
      <c r="BN183" s="191"/>
      <c r="BO183" s="191"/>
      <c r="BP183" s="191"/>
      <c r="BQ183" s="191"/>
      <c r="BR183" s="191"/>
      <c r="BS183" s="191"/>
      <c r="BT183" s="191"/>
      <c r="BU183" s="191"/>
      <c r="BV183" s="191"/>
      <c r="BW183" s="191"/>
      <c r="BX183" s="191"/>
      <c r="BY183" s="191"/>
      <c r="BZ183" s="191"/>
      <c r="CA183" s="191"/>
      <c r="CB183" s="191"/>
      <c r="CC183" s="191"/>
      <c r="CD183" s="191"/>
      <c r="CE183" s="191"/>
      <c r="CF183" s="191"/>
      <c r="CG183" s="191"/>
      <c r="CH183" s="191"/>
      <c r="CI183" s="191"/>
      <c r="CJ183" s="191"/>
      <c r="CK183" s="191"/>
      <c r="CL183" s="191"/>
      <c r="CM183" s="191"/>
      <c r="CN183" s="191"/>
      <c r="CO183" s="191"/>
      <c r="CP183" s="191"/>
      <c r="CQ183" s="191"/>
      <c r="CR183" s="191"/>
      <c r="CS183" s="191"/>
      <c r="CT183" s="191"/>
      <c r="CU183" s="191"/>
      <c r="CV183" s="191"/>
      <c r="CW183" s="191"/>
      <c r="CX183" s="191"/>
      <c r="CY183" s="191"/>
      <c r="CZ183" s="191"/>
      <c r="DA183" s="191"/>
      <c r="DB183" s="191"/>
      <c r="DC183" s="191"/>
      <c r="DD183" s="191"/>
      <c r="DE183" s="191"/>
      <c r="DF183" s="191"/>
      <c r="DG183" s="191"/>
      <c r="DH183" s="191"/>
      <c r="DI183" s="191"/>
      <c r="DJ183" s="191"/>
      <c r="DK183" s="191"/>
      <c r="DL183" s="191"/>
      <c r="DM183" s="191"/>
      <c r="DN183" s="191"/>
      <c r="DO183" s="191"/>
      <c r="DP183" s="191"/>
      <c r="DQ183" s="191"/>
      <c r="DR183" s="191"/>
      <c r="DS183" s="191"/>
      <c r="DT183" s="191"/>
      <c r="DU183" s="191"/>
      <c r="DV183" s="191"/>
      <c r="DW183" s="191"/>
      <c r="DX183" s="191"/>
      <c r="DY183" s="191"/>
      <c r="DZ183" s="191"/>
      <c r="EA183" s="191"/>
      <c r="EB183" s="191"/>
      <c r="EC183" s="191"/>
      <c r="ED183" s="191"/>
      <c r="EE183" s="191"/>
      <c r="EF183" s="191"/>
      <c r="EG183" s="191"/>
      <c r="EH183" s="191"/>
      <c r="EI183" s="191"/>
      <c r="EJ183" s="191"/>
      <c r="EK183" s="191"/>
      <c r="EL183" s="191"/>
      <c r="EM183" s="191"/>
      <c r="EN183" s="191"/>
      <c r="EO183" s="191"/>
      <c r="EP183" s="191"/>
      <c r="EQ183" s="191"/>
      <c r="ER183" s="191"/>
      <c r="ES183" s="191"/>
      <c r="ET183" s="191"/>
      <c r="EU183" s="191"/>
      <c r="EV183" s="191"/>
      <c r="EW183" s="191"/>
      <c r="EX183" s="191"/>
      <c r="EY183" s="191"/>
      <c r="EZ183" s="191"/>
      <c r="FA183" s="191"/>
      <c r="FB183" s="191"/>
      <c r="FC183" s="191"/>
      <c r="FD183" s="191"/>
      <c r="FE183" s="191"/>
      <c r="FF183" s="191"/>
      <c r="FG183" s="191"/>
      <c r="FH183" s="191"/>
      <c r="FI183" s="191"/>
      <c r="FJ183" s="191"/>
      <c r="FK183" s="191"/>
      <c r="FL183" s="191"/>
      <c r="FM183" s="191"/>
      <c r="FN183" s="191"/>
      <c r="FO183" s="191"/>
      <c r="FP183" s="191"/>
      <c r="FQ183" s="191"/>
      <c r="FR183" s="191"/>
      <c r="FS183" s="191"/>
      <c r="FT183" s="122" t="str">
        <f t="shared" si="1944"/>
        <v>0</v>
      </c>
      <c r="FU183" s="122" t="str">
        <f t="shared" si="1940"/>
        <v>0</v>
      </c>
      <c r="FV183" s="122" t="str">
        <f t="shared" si="1941"/>
        <v>0</v>
      </c>
      <c r="FW183" s="122" t="str">
        <f t="shared" si="1942"/>
        <v>0</v>
      </c>
      <c r="FX183" s="122">
        <f t="shared" si="1955"/>
        <v>0</v>
      </c>
      <c r="FY183" s="122">
        <f t="shared" si="1956"/>
        <v>0</v>
      </c>
      <c r="FZ183" s="122">
        <f t="shared" si="1957"/>
        <v>0</v>
      </c>
      <c r="GA183" s="122">
        <f t="shared" si="1958"/>
        <v>0</v>
      </c>
      <c r="GB183" s="122">
        <f t="shared" si="1959"/>
        <v>0</v>
      </c>
      <c r="GC183" s="122">
        <f t="shared" si="1960"/>
        <v>0</v>
      </c>
      <c r="GD183" s="122">
        <f t="shared" si="1961"/>
        <v>0</v>
      </c>
      <c r="GE183" s="122">
        <f t="shared" si="1962"/>
        <v>0</v>
      </c>
      <c r="GF183" s="122">
        <f t="shared" si="1963"/>
        <v>0</v>
      </c>
      <c r="GG183" s="122">
        <f t="shared" si="1964"/>
        <v>0</v>
      </c>
      <c r="GH183" s="122"/>
      <c r="GI183" s="124" t="str">
        <f t="shared" si="1943"/>
        <v>0</v>
      </c>
      <c r="GJ183" s="139"/>
      <c r="GK183" s="139"/>
      <c r="GL183" s="139"/>
      <c r="GM183" s="140"/>
      <c r="GN183" s="140"/>
      <c r="GO183" s="140"/>
      <c r="GP183" s="140"/>
      <c r="GQ183" s="140"/>
      <c r="GR183" s="140"/>
      <c r="GS183" s="140"/>
      <c r="GT183" s="140"/>
      <c r="GU183" s="140"/>
      <c r="GV183" s="140"/>
      <c r="GW183" s="140"/>
      <c r="GX183" s="145"/>
      <c r="GY183" s="145"/>
      <c r="GZ183" s="145"/>
      <c r="HA183" s="145"/>
      <c r="HB183" s="145"/>
      <c r="HC183" s="145"/>
      <c r="HD183" s="145"/>
    </row>
    <row r="184" spans="1:212" x14ac:dyDescent="0.2">
      <c r="A184" s="190"/>
      <c r="C184" s="191"/>
      <c r="D184" s="191"/>
      <c r="E184" s="191"/>
      <c r="F184" s="191"/>
      <c r="G184" s="191"/>
      <c r="H184" s="191"/>
      <c r="I184" s="191"/>
      <c r="J184" s="191"/>
      <c r="K184" s="191"/>
      <c r="L184" s="191"/>
      <c r="M184" s="191"/>
      <c r="N184" s="191"/>
      <c r="O184" s="191"/>
      <c r="P184" s="191"/>
      <c r="Q184" s="191"/>
      <c r="R184" s="191"/>
      <c r="S184" s="191"/>
      <c r="T184" s="191"/>
      <c r="U184" s="191"/>
      <c r="V184" s="191"/>
      <c r="W184" s="191"/>
      <c r="X184" s="191"/>
      <c r="Y184" s="191"/>
      <c r="Z184" s="191"/>
      <c r="AA184" s="191"/>
      <c r="AB184" s="191"/>
      <c r="AC184" s="191"/>
      <c r="AD184" s="191"/>
      <c r="AE184" s="191"/>
      <c r="AF184" s="191"/>
      <c r="AG184" s="191"/>
      <c r="AH184" s="191"/>
      <c r="AI184" s="191"/>
      <c r="AJ184" s="191"/>
      <c r="AK184" s="191"/>
      <c r="AL184" s="191"/>
      <c r="AM184" s="191"/>
      <c r="AN184" s="191"/>
      <c r="AO184" s="191"/>
      <c r="AP184" s="191"/>
      <c r="AQ184" s="191"/>
      <c r="AR184" s="191"/>
      <c r="AS184" s="191"/>
      <c r="AT184" s="191"/>
      <c r="AU184" s="191"/>
      <c r="AV184" s="191"/>
      <c r="AW184" s="191"/>
      <c r="AX184" s="191"/>
      <c r="AY184" s="191"/>
      <c r="AZ184" s="191"/>
      <c r="BA184" s="191"/>
      <c r="BB184" s="191"/>
      <c r="BC184" s="191"/>
      <c r="BD184" s="191"/>
      <c r="BE184" s="191"/>
      <c r="BF184" s="191"/>
      <c r="BG184" s="191"/>
      <c r="BH184" s="191"/>
      <c r="BI184" s="191"/>
      <c r="BJ184" s="191"/>
      <c r="BK184" s="191"/>
      <c r="BL184" s="191"/>
      <c r="BM184" s="191"/>
      <c r="BN184" s="191"/>
      <c r="BO184" s="191"/>
      <c r="BP184" s="191"/>
      <c r="BQ184" s="191"/>
      <c r="BR184" s="191"/>
      <c r="BS184" s="191"/>
      <c r="BT184" s="191"/>
      <c r="BU184" s="191"/>
      <c r="BV184" s="191"/>
      <c r="BW184" s="191"/>
      <c r="BX184" s="191"/>
      <c r="BY184" s="191"/>
      <c r="BZ184" s="191"/>
      <c r="CA184" s="191"/>
      <c r="CB184" s="191"/>
      <c r="CC184" s="191"/>
      <c r="CD184" s="191"/>
      <c r="CE184" s="191"/>
      <c r="CF184" s="191"/>
      <c r="CG184" s="191"/>
      <c r="CH184" s="191"/>
      <c r="CI184" s="191"/>
      <c r="CJ184" s="191"/>
      <c r="CK184" s="191"/>
      <c r="CL184" s="191"/>
      <c r="CM184" s="191"/>
      <c r="CN184" s="191"/>
      <c r="CO184" s="191"/>
      <c r="CP184" s="191"/>
      <c r="CQ184" s="191"/>
      <c r="CR184" s="191"/>
      <c r="CS184" s="191"/>
      <c r="CT184" s="191"/>
      <c r="CU184" s="191"/>
      <c r="CV184" s="191"/>
      <c r="CW184" s="191"/>
      <c r="CX184" s="191"/>
      <c r="CY184" s="191"/>
      <c r="CZ184" s="191"/>
      <c r="DA184" s="191"/>
      <c r="DB184" s="191"/>
      <c r="DC184" s="191"/>
      <c r="DD184" s="191"/>
      <c r="DE184" s="191"/>
      <c r="DF184" s="191"/>
      <c r="DG184" s="191"/>
      <c r="DH184" s="191"/>
      <c r="DI184" s="191"/>
      <c r="DJ184" s="191"/>
      <c r="DK184" s="191"/>
      <c r="DL184" s="191"/>
      <c r="DM184" s="191"/>
      <c r="DN184" s="191"/>
      <c r="DO184" s="191"/>
      <c r="DP184" s="191"/>
      <c r="DQ184" s="191"/>
      <c r="DR184" s="191"/>
      <c r="DS184" s="191"/>
      <c r="DT184" s="191"/>
      <c r="DU184" s="191"/>
      <c r="DV184" s="191"/>
      <c r="DW184" s="191"/>
      <c r="DX184" s="191"/>
      <c r="DY184" s="191"/>
      <c r="DZ184" s="191"/>
      <c r="EA184" s="191"/>
      <c r="EB184" s="191"/>
      <c r="EC184" s="191"/>
      <c r="ED184" s="191"/>
      <c r="EE184" s="191"/>
      <c r="EF184" s="191"/>
      <c r="EG184" s="191"/>
      <c r="EH184" s="191"/>
      <c r="EI184" s="191"/>
      <c r="EJ184" s="191"/>
      <c r="EK184" s="191"/>
      <c r="EL184" s="191"/>
      <c r="EM184" s="191"/>
      <c r="EN184" s="191"/>
      <c r="EO184" s="191"/>
      <c r="EP184" s="191"/>
      <c r="EQ184" s="191"/>
      <c r="ER184" s="191"/>
      <c r="ES184" s="191"/>
      <c r="ET184" s="191"/>
      <c r="EU184" s="191"/>
      <c r="EV184" s="191"/>
      <c r="EW184" s="191"/>
      <c r="EX184" s="191"/>
      <c r="EY184" s="191"/>
      <c r="EZ184" s="191"/>
      <c r="FA184" s="191"/>
      <c r="FB184" s="191"/>
      <c r="FC184" s="191"/>
      <c r="FD184" s="191"/>
      <c r="FE184" s="191"/>
      <c r="FF184" s="191"/>
      <c r="FG184" s="191"/>
      <c r="FH184" s="191"/>
      <c r="FI184" s="191"/>
      <c r="FJ184" s="191"/>
      <c r="FK184" s="191"/>
      <c r="FL184" s="191"/>
      <c r="FM184" s="191"/>
      <c r="FN184" s="191"/>
      <c r="FO184" s="191"/>
      <c r="FP184" s="191"/>
      <c r="FQ184" s="191"/>
      <c r="FR184" s="191"/>
      <c r="FS184" s="191"/>
      <c r="FT184" s="122" t="str">
        <f t="shared" si="1944"/>
        <v>0</v>
      </c>
      <c r="FU184" s="122" t="str">
        <f t="shared" si="1940"/>
        <v>0</v>
      </c>
      <c r="FV184" s="122" t="str">
        <f t="shared" si="1941"/>
        <v>0</v>
      </c>
      <c r="FW184" s="122" t="str">
        <f t="shared" si="1942"/>
        <v>0</v>
      </c>
      <c r="FX184" s="122">
        <f t="shared" si="1955"/>
        <v>0</v>
      </c>
      <c r="FY184" s="122">
        <f t="shared" si="1956"/>
        <v>0</v>
      </c>
      <c r="FZ184" s="122">
        <f t="shared" si="1957"/>
        <v>0</v>
      </c>
      <c r="GA184" s="122">
        <f t="shared" si="1958"/>
        <v>0</v>
      </c>
      <c r="GB184" s="122">
        <f t="shared" si="1959"/>
        <v>0</v>
      </c>
      <c r="GC184" s="122">
        <f t="shared" si="1960"/>
        <v>0</v>
      </c>
      <c r="GD184" s="122">
        <f t="shared" si="1961"/>
        <v>0</v>
      </c>
      <c r="GE184" s="122">
        <f t="shared" si="1962"/>
        <v>0</v>
      </c>
      <c r="GF184" s="122">
        <f t="shared" si="1963"/>
        <v>0</v>
      </c>
      <c r="GG184" s="122">
        <f t="shared" si="1964"/>
        <v>0</v>
      </c>
      <c r="GH184" s="122"/>
      <c r="GI184" s="124" t="str">
        <f t="shared" si="1943"/>
        <v>0</v>
      </c>
      <c r="GJ184" s="139"/>
      <c r="GK184" s="139"/>
      <c r="GL184" s="139"/>
      <c r="GM184" s="140"/>
      <c r="GN184" s="140"/>
      <c r="GO184" s="140"/>
      <c r="GP184" s="140"/>
      <c r="GQ184" s="140"/>
      <c r="GR184" s="140"/>
      <c r="GS184" s="140"/>
      <c r="GT184" s="140"/>
      <c r="GU184" s="140"/>
      <c r="GV184" s="140"/>
      <c r="GW184" s="140"/>
      <c r="GX184" s="145"/>
      <c r="GY184" s="145"/>
      <c r="GZ184" s="145"/>
      <c r="HA184" s="145"/>
      <c r="HB184" s="145"/>
      <c r="HC184" s="145"/>
      <c r="HD184" s="145"/>
    </row>
    <row r="185" spans="1:212" x14ac:dyDescent="0.2">
      <c r="A185" s="190"/>
      <c r="C185" s="191"/>
      <c r="D185" s="191"/>
      <c r="E185" s="191"/>
      <c r="F185" s="191"/>
      <c r="G185" s="191"/>
      <c r="H185" s="191"/>
      <c r="I185" s="191"/>
      <c r="J185" s="191"/>
      <c r="K185" s="191"/>
      <c r="L185" s="191"/>
      <c r="M185" s="191"/>
      <c r="N185" s="191"/>
      <c r="O185" s="191"/>
      <c r="P185" s="191"/>
      <c r="Q185" s="191"/>
      <c r="R185" s="191"/>
      <c r="S185" s="191"/>
      <c r="T185" s="191"/>
      <c r="U185" s="191"/>
      <c r="V185" s="191"/>
      <c r="W185" s="191"/>
      <c r="X185" s="191"/>
      <c r="Y185" s="191"/>
      <c r="Z185" s="191"/>
      <c r="AA185" s="191"/>
      <c r="AB185" s="191"/>
      <c r="AC185" s="191"/>
      <c r="AD185" s="191"/>
      <c r="AE185" s="191"/>
      <c r="AF185" s="191"/>
      <c r="AG185" s="191"/>
      <c r="AH185" s="191"/>
      <c r="AI185" s="191"/>
      <c r="AJ185" s="191"/>
      <c r="AK185" s="191"/>
      <c r="AL185" s="191"/>
      <c r="AM185" s="191"/>
      <c r="AN185" s="191"/>
      <c r="AO185" s="191"/>
      <c r="AP185" s="191"/>
      <c r="AQ185" s="191"/>
      <c r="AR185" s="191"/>
      <c r="AS185" s="191"/>
      <c r="AT185" s="191"/>
      <c r="AU185" s="191"/>
      <c r="AV185" s="191"/>
      <c r="AW185" s="191"/>
      <c r="AX185" s="191"/>
      <c r="AY185" s="191"/>
      <c r="AZ185" s="191"/>
      <c r="BA185" s="191"/>
      <c r="BB185" s="191"/>
      <c r="BC185" s="191"/>
      <c r="BD185" s="191"/>
      <c r="BE185" s="191"/>
      <c r="BF185" s="191"/>
      <c r="BG185" s="191"/>
      <c r="BH185" s="191"/>
      <c r="BI185" s="191"/>
      <c r="BJ185" s="191"/>
      <c r="BK185" s="191"/>
      <c r="BL185" s="191"/>
      <c r="BM185" s="191"/>
      <c r="BN185" s="191"/>
      <c r="BO185" s="191"/>
      <c r="BP185" s="191"/>
      <c r="BQ185" s="191"/>
      <c r="BR185" s="191"/>
      <c r="BS185" s="191"/>
      <c r="BT185" s="191"/>
      <c r="BU185" s="191"/>
      <c r="BV185" s="191"/>
      <c r="BW185" s="191"/>
      <c r="BX185" s="191"/>
      <c r="BY185" s="191"/>
      <c r="BZ185" s="191"/>
      <c r="CA185" s="191"/>
      <c r="CB185" s="191"/>
      <c r="CC185" s="191"/>
      <c r="CD185" s="191"/>
      <c r="CE185" s="191"/>
      <c r="CF185" s="191"/>
      <c r="CG185" s="191"/>
      <c r="CH185" s="191"/>
      <c r="CI185" s="191"/>
      <c r="CJ185" s="191"/>
      <c r="CK185" s="191"/>
      <c r="CL185" s="191"/>
      <c r="CM185" s="191"/>
      <c r="CN185" s="191"/>
      <c r="CO185" s="191"/>
      <c r="CP185" s="191"/>
      <c r="CQ185" s="191"/>
      <c r="CR185" s="191"/>
      <c r="CS185" s="191"/>
      <c r="CT185" s="191"/>
      <c r="CU185" s="191"/>
      <c r="CV185" s="191"/>
      <c r="CW185" s="191"/>
      <c r="CX185" s="191"/>
      <c r="CY185" s="191"/>
      <c r="CZ185" s="191"/>
      <c r="DA185" s="191"/>
      <c r="DB185" s="191"/>
      <c r="DC185" s="191"/>
      <c r="DD185" s="191"/>
      <c r="DE185" s="191"/>
      <c r="DF185" s="191"/>
      <c r="DG185" s="191"/>
      <c r="DH185" s="191"/>
      <c r="DI185" s="191"/>
      <c r="DJ185" s="191"/>
      <c r="DK185" s="191"/>
      <c r="DL185" s="191"/>
      <c r="DM185" s="191"/>
      <c r="DN185" s="191"/>
      <c r="DO185" s="191"/>
      <c r="DP185" s="191"/>
      <c r="DQ185" s="191"/>
      <c r="DR185" s="191"/>
      <c r="DS185" s="191"/>
      <c r="DT185" s="191"/>
      <c r="DU185" s="191"/>
      <c r="DV185" s="191"/>
      <c r="DW185" s="191"/>
      <c r="DX185" s="191"/>
      <c r="DY185" s="191"/>
      <c r="DZ185" s="191"/>
      <c r="EA185" s="191"/>
      <c r="EB185" s="191"/>
      <c r="EC185" s="191"/>
      <c r="ED185" s="191"/>
      <c r="EE185" s="191"/>
      <c r="EF185" s="191"/>
      <c r="EG185" s="191"/>
      <c r="EH185" s="191"/>
      <c r="EI185" s="191"/>
      <c r="EJ185" s="191"/>
      <c r="EK185" s="191"/>
      <c r="EL185" s="191"/>
      <c r="EM185" s="191"/>
      <c r="EN185" s="191"/>
      <c r="EO185" s="191"/>
      <c r="EP185" s="191"/>
      <c r="EQ185" s="191"/>
      <c r="ER185" s="191"/>
      <c r="ES185" s="191"/>
      <c r="ET185" s="191"/>
      <c r="EU185" s="191"/>
      <c r="EV185" s="191"/>
      <c r="EW185" s="191"/>
      <c r="EX185" s="191"/>
      <c r="EY185" s="191"/>
      <c r="EZ185" s="191"/>
      <c r="FA185" s="191"/>
      <c r="FB185" s="191"/>
      <c r="FC185" s="191"/>
      <c r="FD185" s="191"/>
      <c r="FE185" s="191"/>
      <c r="FF185" s="191"/>
      <c r="FG185" s="191"/>
      <c r="FH185" s="191"/>
      <c r="FI185" s="191"/>
      <c r="FJ185" s="191"/>
      <c r="FK185" s="191"/>
      <c r="FL185" s="191"/>
      <c r="FM185" s="191"/>
      <c r="FN185" s="191"/>
      <c r="FO185" s="191"/>
      <c r="FP185" s="191"/>
      <c r="FQ185" s="191"/>
      <c r="FR185" s="191"/>
      <c r="FS185" s="191"/>
      <c r="FT185" s="122" t="str">
        <f t="shared" si="1944"/>
        <v>0</v>
      </c>
      <c r="FU185" s="122" t="str">
        <f t="shared" si="1940"/>
        <v>0</v>
      </c>
      <c r="FV185" s="122" t="str">
        <f t="shared" si="1941"/>
        <v>0</v>
      </c>
      <c r="FW185" s="122" t="str">
        <f t="shared" si="1942"/>
        <v>0</v>
      </c>
      <c r="FX185" s="122">
        <f t="shared" si="1955"/>
        <v>0</v>
      </c>
      <c r="FY185" s="122">
        <f t="shared" si="1956"/>
        <v>0</v>
      </c>
      <c r="FZ185" s="122">
        <f t="shared" si="1957"/>
        <v>0</v>
      </c>
      <c r="GA185" s="122">
        <f t="shared" si="1958"/>
        <v>0</v>
      </c>
      <c r="GB185" s="122">
        <f t="shared" si="1959"/>
        <v>0</v>
      </c>
      <c r="GC185" s="122">
        <f t="shared" si="1960"/>
        <v>0</v>
      </c>
      <c r="GD185" s="122">
        <f t="shared" si="1961"/>
        <v>0</v>
      </c>
      <c r="GE185" s="122">
        <f t="shared" si="1962"/>
        <v>0</v>
      </c>
      <c r="GF185" s="122">
        <f t="shared" si="1963"/>
        <v>0</v>
      </c>
      <c r="GG185" s="122">
        <f t="shared" si="1964"/>
        <v>0</v>
      </c>
      <c r="GH185" s="122"/>
      <c r="GI185" s="124" t="str">
        <f t="shared" si="1943"/>
        <v>0</v>
      </c>
      <c r="GJ185" s="139"/>
      <c r="GK185" s="139"/>
      <c r="GL185" s="139"/>
      <c r="GM185" s="140"/>
      <c r="GN185" s="140"/>
      <c r="GO185" s="140"/>
      <c r="GP185" s="140"/>
      <c r="GQ185" s="140"/>
      <c r="GR185" s="140"/>
      <c r="GS185" s="140"/>
      <c r="GT185" s="140"/>
      <c r="GU185" s="140"/>
      <c r="GV185" s="140"/>
      <c r="GW185" s="140"/>
      <c r="GX185" s="145"/>
      <c r="GY185" s="145"/>
      <c r="GZ185" s="145"/>
      <c r="HA185" s="145"/>
      <c r="HB185" s="145"/>
      <c r="HC185" s="145"/>
      <c r="HD185" s="145"/>
    </row>
    <row r="186" spans="1:212" x14ac:dyDescent="0.2">
      <c r="A186" s="190"/>
      <c r="C186" s="191"/>
      <c r="D186" s="191"/>
      <c r="E186" s="191"/>
      <c r="F186" s="191"/>
      <c r="G186" s="191"/>
      <c r="H186" s="191"/>
      <c r="I186" s="191"/>
      <c r="J186" s="191"/>
      <c r="K186" s="191"/>
      <c r="L186" s="191"/>
      <c r="M186" s="191"/>
      <c r="N186" s="191"/>
      <c r="O186" s="191"/>
      <c r="P186" s="191"/>
      <c r="Q186" s="191"/>
      <c r="R186" s="191"/>
      <c r="S186" s="191"/>
      <c r="T186" s="191"/>
      <c r="U186" s="191"/>
      <c r="V186" s="191"/>
      <c r="W186" s="191"/>
      <c r="X186" s="191"/>
      <c r="Y186" s="191"/>
      <c r="Z186" s="191"/>
      <c r="AA186" s="191"/>
      <c r="AB186" s="191"/>
      <c r="AC186" s="191"/>
      <c r="AD186" s="191"/>
      <c r="AE186" s="191"/>
      <c r="AF186" s="191"/>
      <c r="AG186" s="191"/>
      <c r="AH186" s="191"/>
      <c r="AI186" s="191"/>
      <c r="AJ186" s="191"/>
      <c r="AK186" s="191"/>
      <c r="AL186" s="191"/>
      <c r="AM186" s="191"/>
      <c r="AN186" s="191"/>
      <c r="AO186" s="191"/>
      <c r="AP186" s="191"/>
      <c r="AQ186" s="191"/>
      <c r="AR186" s="191"/>
      <c r="AS186" s="191"/>
      <c r="AT186" s="191"/>
      <c r="AU186" s="191"/>
      <c r="AV186" s="191"/>
      <c r="AW186" s="191"/>
      <c r="AX186" s="191"/>
      <c r="AY186" s="191"/>
      <c r="AZ186" s="191"/>
      <c r="BA186" s="191"/>
      <c r="BB186" s="191"/>
      <c r="BC186" s="191"/>
      <c r="BD186" s="191"/>
      <c r="BE186" s="191"/>
      <c r="BF186" s="191"/>
      <c r="BG186" s="191"/>
      <c r="BH186" s="191"/>
      <c r="BI186" s="191"/>
      <c r="BJ186" s="191"/>
      <c r="BK186" s="191"/>
      <c r="BL186" s="191"/>
      <c r="BM186" s="191"/>
      <c r="BN186" s="191"/>
      <c r="BO186" s="191"/>
      <c r="BP186" s="191"/>
      <c r="BQ186" s="191"/>
      <c r="BR186" s="191"/>
      <c r="BS186" s="191"/>
      <c r="BT186" s="191"/>
      <c r="BU186" s="191"/>
      <c r="BV186" s="191"/>
      <c r="BW186" s="191"/>
      <c r="BX186" s="191"/>
      <c r="BY186" s="191"/>
      <c r="BZ186" s="191"/>
      <c r="CA186" s="191"/>
      <c r="CB186" s="191"/>
      <c r="CC186" s="191"/>
      <c r="CD186" s="191"/>
      <c r="CE186" s="191"/>
      <c r="CF186" s="191"/>
      <c r="CG186" s="191"/>
      <c r="CH186" s="191"/>
      <c r="CI186" s="191"/>
      <c r="CJ186" s="191"/>
      <c r="CK186" s="191"/>
      <c r="CL186" s="191"/>
      <c r="CM186" s="191"/>
      <c r="CN186" s="191"/>
      <c r="CO186" s="191"/>
      <c r="CP186" s="191"/>
      <c r="CQ186" s="191"/>
      <c r="CR186" s="191"/>
      <c r="CS186" s="191"/>
      <c r="CT186" s="191"/>
      <c r="CU186" s="191"/>
      <c r="CV186" s="191"/>
      <c r="CW186" s="191"/>
      <c r="CX186" s="191"/>
      <c r="CY186" s="191"/>
      <c r="CZ186" s="191"/>
      <c r="DA186" s="191"/>
      <c r="DB186" s="191"/>
      <c r="DC186" s="191"/>
      <c r="DD186" s="191"/>
      <c r="DE186" s="191"/>
      <c r="DF186" s="191"/>
      <c r="DG186" s="191"/>
      <c r="DH186" s="191"/>
      <c r="DI186" s="191"/>
      <c r="DJ186" s="191"/>
      <c r="DK186" s="191"/>
      <c r="DL186" s="191"/>
      <c r="DM186" s="191"/>
      <c r="DN186" s="191"/>
      <c r="DO186" s="191"/>
      <c r="DP186" s="191"/>
      <c r="DQ186" s="191"/>
      <c r="DR186" s="191"/>
      <c r="DS186" s="191"/>
      <c r="DT186" s="191"/>
      <c r="DU186" s="191"/>
      <c r="DV186" s="191"/>
      <c r="DW186" s="191"/>
      <c r="DX186" s="191"/>
      <c r="DY186" s="191"/>
      <c r="DZ186" s="191"/>
      <c r="EA186" s="191"/>
      <c r="EB186" s="191"/>
      <c r="EC186" s="191"/>
      <c r="ED186" s="191"/>
      <c r="EE186" s="191"/>
      <c r="EF186" s="191"/>
      <c r="EG186" s="191"/>
      <c r="EH186" s="191"/>
      <c r="EI186" s="191"/>
      <c r="EJ186" s="191"/>
      <c r="EK186" s="191"/>
      <c r="EL186" s="191"/>
      <c r="EM186" s="191"/>
      <c r="EN186" s="191"/>
      <c r="EO186" s="191"/>
      <c r="EP186" s="191"/>
      <c r="EQ186" s="191"/>
      <c r="ER186" s="191"/>
      <c r="ES186" s="191"/>
      <c r="ET186" s="191"/>
      <c r="EU186" s="191"/>
      <c r="EV186" s="191"/>
      <c r="EW186" s="191"/>
      <c r="EX186" s="191"/>
      <c r="EY186" s="191"/>
      <c r="EZ186" s="191"/>
      <c r="FA186" s="191"/>
      <c r="FB186" s="191"/>
      <c r="FC186" s="191"/>
      <c r="FD186" s="191"/>
      <c r="FE186" s="191"/>
      <c r="FF186" s="191"/>
      <c r="FG186" s="191"/>
      <c r="FH186" s="191"/>
      <c r="FI186" s="191"/>
      <c r="FJ186" s="191"/>
      <c r="FK186" s="191"/>
      <c r="FL186" s="191"/>
      <c r="FM186" s="191"/>
      <c r="FN186" s="191"/>
      <c r="FO186" s="191"/>
      <c r="FP186" s="191"/>
      <c r="FQ186" s="191"/>
      <c r="FR186" s="191"/>
      <c r="FS186" s="191"/>
      <c r="FT186" s="122" t="str">
        <f t="shared" si="1944"/>
        <v>0</v>
      </c>
      <c r="FU186" s="122" t="str">
        <f t="shared" si="1940"/>
        <v>0</v>
      </c>
      <c r="FV186" s="122" t="str">
        <f t="shared" si="1941"/>
        <v>0</v>
      </c>
      <c r="FW186" s="122" t="str">
        <f t="shared" si="1942"/>
        <v>0</v>
      </c>
      <c r="FX186" s="122">
        <f t="shared" si="1955"/>
        <v>0</v>
      </c>
      <c r="FY186" s="122">
        <f t="shared" si="1956"/>
        <v>0</v>
      </c>
      <c r="FZ186" s="122">
        <f t="shared" si="1957"/>
        <v>0</v>
      </c>
      <c r="GA186" s="122">
        <f t="shared" si="1958"/>
        <v>0</v>
      </c>
      <c r="GB186" s="122">
        <f t="shared" si="1959"/>
        <v>0</v>
      </c>
      <c r="GC186" s="122">
        <f t="shared" si="1960"/>
        <v>0</v>
      </c>
      <c r="GD186" s="122">
        <f t="shared" si="1961"/>
        <v>0</v>
      </c>
      <c r="GE186" s="122">
        <f t="shared" si="1962"/>
        <v>0</v>
      </c>
      <c r="GF186" s="122">
        <f t="shared" si="1963"/>
        <v>0</v>
      </c>
      <c r="GG186" s="122">
        <f t="shared" si="1964"/>
        <v>0</v>
      </c>
      <c r="GH186" s="122"/>
      <c r="GI186" s="124" t="str">
        <f t="shared" si="1943"/>
        <v>0</v>
      </c>
      <c r="GJ186" s="139"/>
      <c r="GK186" s="139"/>
      <c r="GL186" s="139"/>
      <c r="GM186" s="140"/>
      <c r="GN186" s="140"/>
      <c r="GO186" s="140"/>
      <c r="GP186" s="140"/>
      <c r="GQ186" s="140"/>
      <c r="GR186" s="140"/>
      <c r="GS186" s="140"/>
      <c r="GT186" s="140"/>
      <c r="GU186" s="140"/>
      <c r="GV186" s="140"/>
      <c r="GW186" s="140"/>
      <c r="GX186" s="145"/>
      <c r="GY186" s="145"/>
      <c r="GZ186" s="145"/>
      <c r="HA186" s="145"/>
      <c r="HB186" s="145"/>
      <c r="HC186" s="145"/>
      <c r="HD186" s="145"/>
    </row>
    <row r="187" spans="1:212" x14ac:dyDescent="0.2">
      <c r="A187" s="190"/>
      <c r="C187" s="191"/>
      <c r="D187" s="191"/>
      <c r="E187" s="191"/>
      <c r="F187" s="191"/>
      <c r="G187" s="191"/>
      <c r="H187" s="191"/>
      <c r="I187" s="191"/>
      <c r="J187" s="191"/>
      <c r="K187" s="191"/>
      <c r="L187" s="191"/>
      <c r="M187" s="191"/>
      <c r="N187" s="191"/>
      <c r="O187" s="191"/>
      <c r="P187" s="191"/>
      <c r="Q187" s="191"/>
      <c r="R187" s="191"/>
      <c r="S187" s="191"/>
      <c r="T187" s="191"/>
      <c r="U187" s="191"/>
      <c r="V187" s="191"/>
      <c r="W187" s="191"/>
      <c r="X187" s="191"/>
      <c r="Y187" s="191"/>
      <c r="Z187" s="191"/>
      <c r="AA187" s="191"/>
      <c r="AB187" s="191"/>
      <c r="AC187" s="191"/>
      <c r="AD187" s="191"/>
      <c r="AE187" s="191"/>
      <c r="AF187" s="191"/>
      <c r="AG187" s="191"/>
      <c r="AH187" s="191"/>
      <c r="AI187" s="191"/>
      <c r="AJ187" s="191"/>
      <c r="AK187" s="191"/>
      <c r="AL187" s="191"/>
      <c r="AM187" s="191"/>
      <c r="AN187" s="191"/>
      <c r="AO187" s="191"/>
      <c r="AP187" s="191"/>
      <c r="AQ187" s="191"/>
      <c r="AR187" s="191"/>
      <c r="AS187" s="191"/>
      <c r="AT187" s="191"/>
      <c r="AU187" s="191"/>
      <c r="AV187" s="191"/>
      <c r="AW187" s="191"/>
      <c r="AX187" s="191"/>
      <c r="AY187" s="191"/>
      <c r="AZ187" s="191"/>
      <c r="BA187" s="191"/>
      <c r="BB187" s="191"/>
      <c r="BC187" s="191"/>
      <c r="BD187" s="191"/>
      <c r="BE187" s="191"/>
      <c r="BF187" s="191"/>
      <c r="BG187" s="191"/>
      <c r="BH187" s="191"/>
      <c r="BI187" s="191"/>
      <c r="BJ187" s="191"/>
      <c r="BK187" s="191"/>
      <c r="BL187" s="191"/>
      <c r="BM187" s="191"/>
      <c r="BN187" s="191"/>
      <c r="BO187" s="191"/>
      <c r="BP187" s="191"/>
      <c r="BQ187" s="191"/>
      <c r="BR187" s="191"/>
      <c r="BS187" s="191"/>
      <c r="BT187" s="191"/>
      <c r="BU187" s="191"/>
      <c r="BV187" s="191"/>
      <c r="BW187" s="191"/>
      <c r="BX187" s="191"/>
      <c r="BY187" s="191"/>
      <c r="BZ187" s="191"/>
      <c r="CA187" s="191"/>
      <c r="CB187" s="191"/>
      <c r="CC187" s="191"/>
      <c r="CD187" s="191"/>
      <c r="CE187" s="191"/>
      <c r="CF187" s="191"/>
      <c r="CG187" s="191"/>
      <c r="CH187" s="191"/>
      <c r="CI187" s="191"/>
      <c r="CJ187" s="191"/>
      <c r="CK187" s="191"/>
      <c r="CL187" s="191"/>
      <c r="CM187" s="191"/>
      <c r="CN187" s="191"/>
      <c r="CO187" s="191"/>
      <c r="CP187" s="191"/>
      <c r="CQ187" s="191"/>
      <c r="CR187" s="191"/>
      <c r="CS187" s="191"/>
      <c r="CT187" s="191"/>
      <c r="CU187" s="191"/>
      <c r="CV187" s="191"/>
      <c r="CW187" s="191"/>
      <c r="CX187" s="191"/>
      <c r="CY187" s="191"/>
      <c r="CZ187" s="191"/>
      <c r="DA187" s="191"/>
      <c r="DB187" s="191"/>
      <c r="DC187" s="191"/>
      <c r="DD187" s="191"/>
      <c r="DE187" s="191"/>
      <c r="DF187" s="191"/>
      <c r="DG187" s="191"/>
      <c r="DH187" s="191"/>
      <c r="DI187" s="191"/>
      <c r="DJ187" s="191"/>
      <c r="DK187" s="191"/>
      <c r="DL187" s="191"/>
      <c r="DM187" s="191"/>
      <c r="DN187" s="191"/>
      <c r="DO187" s="191"/>
      <c r="DP187" s="191"/>
      <c r="DQ187" s="191"/>
      <c r="DR187" s="191"/>
      <c r="DS187" s="191"/>
      <c r="DT187" s="191"/>
      <c r="DU187" s="191"/>
      <c r="DV187" s="191"/>
      <c r="DW187" s="191"/>
      <c r="DX187" s="191"/>
      <c r="DY187" s="191"/>
      <c r="DZ187" s="191"/>
      <c r="EA187" s="191"/>
      <c r="EB187" s="191"/>
      <c r="EC187" s="191"/>
      <c r="ED187" s="191"/>
      <c r="EE187" s="191"/>
      <c r="EF187" s="191"/>
      <c r="EG187" s="191"/>
      <c r="EH187" s="191"/>
      <c r="EI187" s="191"/>
      <c r="EJ187" s="191"/>
      <c r="EK187" s="191"/>
      <c r="EL187" s="191"/>
      <c r="EM187" s="191"/>
      <c r="EN187" s="191"/>
      <c r="EO187" s="191"/>
      <c r="EP187" s="191"/>
      <c r="EQ187" s="191"/>
      <c r="ER187" s="191"/>
      <c r="ES187" s="191"/>
      <c r="ET187" s="191"/>
      <c r="EU187" s="191"/>
      <c r="EV187" s="191"/>
      <c r="EW187" s="191"/>
      <c r="EX187" s="191"/>
      <c r="EY187" s="191"/>
      <c r="EZ187" s="191"/>
      <c r="FA187" s="191"/>
      <c r="FB187" s="191"/>
      <c r="FC187" s="191"/>
      <c r="FD187" s="191"/>
      <c r="FE187" s="191"/>
      <c r="FF187" s="191"/>
      <c r="FG187" s="191"/>
      <c r="FH187" s="191"/>
      <c r="FI187" s="191"/>
      <c r="FJ187" s="191"/>
      <c r="FK187" s="191"/>
      <c r="FL187" s="191"/>
      <c r="FM187" s="191"/>
      <c r="FN187" s="191"/>
      <c r="FO187" s="191"/>
      <c r="FP187" s="191"/>
      <c r="FQ187" s="191"/>
      <c r="FR187" s="191"/>
      <c r="FS187" s="191"/>
      <c r="FT187" s="122" t="str">
        <f t="shared" si="1944"/>
        <v>0</v>
      </c>
      <c r="FU187" s="122" t="str">
        <f t="shared" si="1940"/>
        <v>0</v>
      </c>
      <c r="FV187" s="122" t="str">
        <f t="shared" si="1941"/>
        <v>0</v>
      </c>
      <c r="FW187" s="122" t="str">
        <f t="shared" si="1942"/>
        <v>0</v>
      </c>
      <c r="FX187" s="122">
        <f t="shared" si="1955"/>
        <v>0</v>
      </c>
      <c r="FY187" s="122">
        <f t="shared" si="1956"/>
        <v>0</v>
      </c>
      <c r="FZ187" s="122">
        <f t="shared" si="1957"/>
        <v>0</v>
      </c>
      <c r="GA187" s="122">
        <f t="shared" si="1958"/>
        <v>0</v>
      </c>
      <c r="GB187" s="122">
        <f t="shared" si="1959"/>
        <v>0</v>
      </c>
      <c r="GC187" s="122">
        <f t="shared" si="1960"/>
        <v>0</v>
      </c>
      <c r="GD187" s="122">
        <f t="shared" si="1961"/>
        <v>0</v>
      </c>
      <c r="GE187" s="122">
        <f t="shared" si="1962"/>
        <v>0</v>
      </c>
      <c r="GF187" s="122">
        <f t="shared" si="1963"/>
        <v>0</v>
      </c>
      <c r="GG187" s="122">
        <f t="shared" si="1964"/>
        <v>0</v>
      </c>
      <c r="GH187" s="122"/>
      <c r="GI187" s="124" t="str">
        <f t="shared" si="1943"/>
        <v>0</v>
      </c>
      <c r="GJ187" s="139"/>
      <c r="GK187" s="139"/>
      <c r="GL187" s="139"/>
      <c r="GM187" s="140"/>
      <c r="GN187" s="140"/>
      <c r="GO187" s="140"/>
      <c r="GP187" s="140"/>
      <c r="GQ187" s="140"/>
      <c r="GR187" s="140"/>
      <c r="GS187" s="140"/>
      <c r="GT187" s="140"/>
      <c r="GU187" s="140"/>
      <c r="GV187" s="140"/>
      <c r="GW187" s="140"/>
      <c r="GX187" s="145"/>
      <c r="GY187" s="145"/>
      <c r="GZ187" s="145"/>
      <c r="HA187" s="145"/>
      <c r="HB187" s="145"/>
      <c r="HC187" s="145"/>
      <c r="HD187" s="145"/>
    </row>
    <row r="188" spans="1:212" x14ac:dyDescent="0.2">
      <c r="A188" s="190"/>
      <c r="C188" s="191"/>
      <c r="D188" s="191"/>
      <c r="E188" s="191"/>
      <c r="F188" s="191"/>
      <c r="G188" s="191"/>
      <c r="H188" s="191"/>
      <c r="I188" s="191"/>
      <c r="J188" s="191"/>
      <c r="K188" s="191"/>
      <c r="L188" s="191"/>
      <c r="M188" s="191"/>
      <c r="N188" s="191"/>
      <c r="O188" s="191"/>
      <c r="P188" s="191"/>
      <c r="Q188" s="191"/>
      <c r="R188" s="191"/>
      <c r="S188" s="191"/>
      <c r="T188" s="191"/>
      <c r="U188" s="191"/>
      <c r="V188" s="191"/>
      <c r="W188" s="191"/>
      <c r="X188" s="191"/>
      <c r="Y188" s="191"/>
      <c r="Z188" s="191"/>
      <c r="AA188" s="191"/>
      <c r="AB188" s="191"/>
      <c r="AC188" s="191"/>
      <c r="AD188" s="191"/>
      <c r="AE188" s="191"/>
      <c r="AF188" s="191"/>
      <c r="AG188" s="191"/>
      <c r="AH188" s="191"/>
      <c r="AI188" s="191"/>
      <c r="AJ188" s="191"/>
      <c r="AK188" s="191"/>
      <c r="AL188" s="191"/>
      <c r="AM188" s="191"/>
      <c r="AN188" s="191"/>
      <c r="AO188" s="191"/>
      <c r="AP188" s="191"/>
      <c r="AQ188" s="191"/>
      <c r="AR188" s="191"/>
      <c r="AS188" s="191"/>
      <c r="AT188" s="191"/>
      <c r="AU188" s="191"/>
      <c r="AV188" s="191"/>
      <c r="AW188" s="191"/>
      <c r="AX188" s="191"/>
      <c r="AY188" s="191"/>
      <c r="AZ188" s="191"/>
      <c r="BA188" s="191"/>
      <c r="BB188" s="191"/>
      <c r="BC188" s="191"/>
      <c r="BD188" s="191"/>
      <c r="BE188" s="191"/>
      <c r="BF188" s="191"/>
      <c r="BG188" s="191"/>
      <c r="BH188" s="191"/>
      <c r="BI188" s="191"/>
      <c r="BJ188" s="191"/>
      <c r="BK188" s="191"/>
      <c r="BL188" s="191"/>
      <c r="BM188" s="191"/>
      <c r="BN188" s="191"/>
      <c r="BO188" s="191"/>
      <c r="BP188" s="191"/>
      <c r="BQ188" s="191"/>
      <c r="BR188" s="191"/>
      <c r="BS188" s="191"/>
      <c r="BT188" s="191"/>
      <c r="BU188" s="191"/>
      <c r="BV188" s="191"/>
      <c r="BW188" s="191"/>
      <c r="BX188" s="191"/>
      <c r="BY188" s="191"/>
      <c r="BZ188" s="191"/>
      <c r="CA188" s="191"/>
      <c r="CB188" s="191"/>
      <c r="CC188" s="191"/>
      <c r="CD188" s="191"/>
      <c r="CE188" s="191"/>
      <c r="CF188" s="191"/>
      <c r="CG188" s="191"/>
      <c r="CH188" s="191"/>
      <c r="CI188" s="191"/>
      <c r="CJ188" s="191"/>
      <c r="CK188" s="191"/>
      <c r="CL188" s="191"/>
      <c r="CM188" s="191"/>
      <c r="CN188" s="191"/>
      <c r="CO188" s="191"/>
      <c r="CP188" s="191"/>
      <c r="CQ188" s="191"/>
      <c r="CR188" s="191"/>
      <c r="CS188" s="191"/>
      <c r="CT188" s="191"/>
      <c r="CU188" s="191"/>
      <c r="CV188" s="191"/>
      <c r="CW188" s="191"/>
      <c r="CX188" s="191"/>
      <c r="CY188" s="191"/>
      <c r="CZ188" s="191"/>
      <c r="DA188" s="191"/>
      <c r="DB188" s="191"/>
      <c r="DC188" s="191"/>
      <c r="DD188" s="191"/>
      <c r="DE188" s="191"/>
      <c r="DF188" s="191"/>
      <c r="DG188" s="191"/>
      <c r="DH188" s="191"/>
      <c r="DI188" s="191"/>
      <c r="DJ188" s="191"/>
      <c r="DK188" s="191"/>
      <c r="DL188" s="191"/>
      <c r="DM188" s="191"/>
      <c r="DN188" s="191"/>
      <c r="DO188" s="191"/>
      <c r="DP188" s="191"/>
      <c r="DQ188" s="191"/>
      <c r="DR188" s="191"/>
      <c r="DS188" s="191"/>
      <c r="DT188" s="191"/>
      <c r="DU188" s="191"/>
      <c r="DV188" s="191"/>
      <c r="DW188" s="191"/>
      <c r="DX188" s="191"/>
      <c r="DY188" s="191"/>
      <c r="DZ188" s="191"/>
      <c r="EA188" s="191"/>
      <c r="EB188" s="191"/>
      <c r="EC188" s="191"/>
      <c r="ED188" s="191"/>
      <c r="EE188" s="191"/>
      <c r="EF188" s="191"/>
      <c r="EG188" s="191"/>
      <c r="EH188" s="191"/>
      <c r="EI188" s="191"/>
      <c r="EJ188" s="191"/>
      <c r="EK188" s="191"/>
      <c r="EL188" s="191"/>
      <c r="EM188" s="191"/>
      <c r="EN188" s="191"/>
      <c r="EO188" s="191"/>
      <c r="EP188" s="191"/>
      <c r="EQ188" s="191"/>
      <c r="ER188" s="191"/>
      <c r="ES188" s="191"/>
      <c r="ET188" s="191"/>
      <c r="EU188" s="191"/>
      <c r="EV188" s="191"/>
      <c r="EW188" s="191"/>
      <c r="EX188" s="191"/>
      <c r="EY188" s="191"/>
      <c r="EZ188" s="191"/>
      <c r="FA188" s="191"/>
      <c r="FB188" s="191"/>
      <c r="FC188" s="191"/>
      <c r="FD188" s="191"/>
      <c r="FE188" s="191"/>
      <c r="FF188" s="191"/>
      <c r="FG188" s="191"/>
      <c r="FH188" s="191"/>
      <c r="FI188" s="191"/>
      <c r="FJ188" s="191"/>
      <c r="FK188" s="191"/>
      <c r="FL188" s="191"/>
      <c r="FM188" s="191"/>
      <c r="FN188" s="191"/>
      <c r="FO188" s="191"/>
      <c r="FP188" s="191"/>
      <c r="FQ188" s="191"/>
      <c r="FR188" s="191"/>
      <c r="FS188" s="191"/>
      <c r="FT188" s="122" t="str">
        <f t="shared" si="1944"/>
        <v>0</v>
      </c>
      <c r="FU188" s="122" t="str">
        <f t="shared" si="1940"/>
        <v>0</v>
      </c>
      <c r="FV188" s="122" t="str">
        <f t="shared" si="1941"/>
        <v>0</v>
      </c>
      <c r="FW188" s="122" t="str">
        <f t="shared" si="1942"/>
        <v>0</v>
      </c>
      <c r="FX188" s="122">
        <f t="shared" si="1955"/>
        <v>0</v>
      </c>
      <c r="FY188" s="122">
        <f t="shared" si="1956"/>
        <v>0</v>
      </c>
      <c r="FZ188" s="122">
        <f t="shared" si="1957"/>
        <v>0</v>
      </c>
      <c r="GA188" s="122">
        <f t="shared" si="1958"/>
        <v>0</v>
      </c>
      <c r="GB188" s="122">
        <f t="shared" si="1959"/>
        <v>0</v>
      </c>
      <c r="GC188" s="122">
        <f t="shared" si="1960"/>
        <v>0</v>
      </c>
      <c r="GD188" s="122">
        <f t="shared" si="1961"/>
        <v>0</v>
      </c>
      <c r="GE188" s="122">
        <f t="shared" si="1962"/>
        <v>0</v>
      </c>
      <c r="GF188" s="122">
        <f t="shared" si="1963"/>
        <v>0</v>
      </c>
      <c r="GG188" s="122">
        <f t="shared" si="1964"/>
        <v>0</v>
      </c>
      <c r="GH188" s="122"/>
      <c r="GI188" s="124" t="str">
        <f t="shared" si="1943"/>
        <v>0</v>
      </c>
      <c r="GJ188" s="139"/>
      <c r="GK188" s="139"/>
      <c r="GL188" s="139"/>
      <c r="GM188" s="140"/>
      <c r="GN188" s="140"/>
      <c r="GO188" s="140"/>
      <c r="GP188" s="140"/>
      <c r="GQ188" s="140"/>
      <c r="GR188" s="140"/>
      <c r="GS188" s="140"/>
      <c r="GT188" s="140"/>
      <c r="GU188" s="140"/>
      <c r="GV188" s="140"/>
      <c r="GW188" s="140"/>
      <c r="GX188" s="145"/>
      <c r="GY188" s="145"/>
      <c r="GZ188" s="145"/>
      <c r="HA188" s="145"/>
      <c r="HB188" s="145"/>
      <c r="HC188" s="145"/>
      <c r="HD188" s="145"/>
    </row>
    <row r="189" spans="1:212" x14ac:dyDescent="0.2">
      <c r="A189" s="190"/>
      <c r="C189" s="191"/>
      <c r="D189" s="191"/>
      <c r="E189" s="191"/>
      <c r="F189" s="191"/>
      <c r="G189" s="191"/>
      <c r="H189" s="191"/>
      <c r="I189" s="191"/>
      <c r="J189" s="191"/>
      <c r="K189" s="191"/>
      <c r="L189" s="191"/>
      <c r="M189" s="191"/>
      <c r="N189" s="191"/>
      <c r="O189" s="191"/>
      <c r="P189" s="191"/>
      <c r="Q189" s="191"/>
      <c r="R189" s="191"/>
      <c r="S189" s="191"/>
      <c r="T189" s="191"/>
      <c r="U189" s="191"/>
      <c r="V189" s="191"/>
      <c r="W189" s="191"/>
      <c r="X189" s="191"/>
      <c r="Y189" s="191"/>
      <c r="Z189" s="191"/>
      <c r="AA189" s="191"/>
      <c r="AB189" s="191"/>
      <c r="AC189" s="191"/>
      <c r="AD189" s="191"/>
      <c r="AE189" s="191"/>
      <c r="AF189" s="191"/>
      <c r="AG189" s="191"/>
      <c r="AH189" s="191"/>
      <c r="AI189" s="191"/>
      <c r="AJ189" s="191"/>
      <c r="AK189" s="191"/>
      <c r="AL189" s="191"/>
      <c r="AM189" s="191"/>
      <c r="AN189" s="191"/>
      <c r="AO189" s="191"/>
      <c r="AP189" s="191"/>
      <c r="AQ189" s="191"/>
      <c r="AR189" s="191"/>
      <c r="AS189" s="191"/>
      <c r="AT189" s="191"/>
      <c r="AU189" s="191"/>
      <c r="AV189" s="191"/>
      <c r="AW189" s="191"/>
      <c r="AX189" s="191"/>
      <c r="AY189" s="191"/>
      <c r="AZ189" s="191"/>
      <c r="BA189" s="191"/>
      <c r="BB189" s="191"/>
      <c r="BC189" s="191"/>
      <c r="BD189" s="191"/>
      <c r="BE189" s="191"/>
      <c r="BF189" s="191"/>
      <c r="BG189" s="191"/>
      <c r="BH189" s="191"/>
      <c r="BI189" s="191"/>
      <c r="BJ189" s="191"/>
      <c r="BK189" s="191"/>
      <c r="BL189" s="191"/>
      <c r="BM189" s="191"/>
      <c r="BN189" s="191"/>
      <c r="BO189" s="191"/>
      <c r="BP189" s="191"/>
      <c r="BQ189" s="191"/>
      <c r="BR189" s="191"/>
      <c r="BS189" s="191"/>
      <c r="BT189" s="191"/>
      <c r="BU189" s="191"/>
      <c r="BV189" s="191"/>
      <c r="BW189" s="191"/>
      <c r="BX189" s="191"/>
      <c r="BY189" s="191"/>
      <c r="BZ189" s="191"/>
      <c r="CA189" s="191"/>
      <c r="CB189" s="191"/>
      <c r="CC189" s="191"/>
      <c r="CD189" s="191"/>
      <c r="CE189" s="191"/>
      <c r="CF189" s="191"/>
      <c r="CG189" s="191"/>
      <c r="CH189" s="191"/>
      <c r="CI189" s="191"/>
      <c r="CJ189" s="191"/>
      <c r="CK189" s="191"/>
      <c r="CL189" s="191"/>
      <c r="CM189" s="191"/>
      <c r="CN189" s="191"/>
      <c r="CO189" s="191"/>
      <c r="CP189" s="191"/>
      <c r="CQ189" s="191"/>
      <c r="CR189" s="191"/>
      <c r="CS189" s="191"/>
      <c r="CT189" s="191"/>
      <c r="CU189" s="191"/>
      <c r="CV189" s="191"/>
      <c r="CW189" s="191"/>
      <c r="CX189" s="191"/>
      <c r="CY189" s="191"/>
      <c r="CZ189" s="191"/>
      <c r="DA189" s="191"/>
      <c r="DB189" s="191"/>
      <c r="DC189" s="191"/>
      <c r="DD189" s="191"/>
      <c r="DE189" s="191"/>
      <c r="DF189" s="191"/>
      <c r="DG189" s="191"/>
      <c r="DH189" s="191"/>
      <c r="DI189" s="191"/>
      <c r="DJ189" s="191"/>
      <c r="DK189" s="191"/>
      <c r="DL189" s="191"/>
      <c r="DM189" s="191"/>
      <c r="DN189" s="191"/>
      <c r="DO189" s="191"/>
      <c r="DP189" s="191"/>
      <c r="DQ189" s="191"/>
      <c r="DR189" s="191"/>
      <c r="DS189" s="191"/>
      <c r="DT189" s="191"/>
      <c r="DU189" s="191"/>
      <c r="DV189" s="191"/>
      <c r="DW189" s="191"/>
      <c r="DX189" s="191"/>
      <c r="DY189" s="191"/>
      <c r="DZ189" s="191"/>
      <c r="EA189" s="191"/>
      <c r="EB189" s="191"/>
      <c r="EC189" s="191"/>
      <c r="ED189" s="191"/>
      <c r="EE189" s="191"/>
      <c r="EF189" s="191"/>
      <c r="EG189" s="191"/>
      <c r="EH189" s="191"/>
      <c r="EI189" s="191"/>
      <c r="EJ189" s="191"/>
      <c r="EK189" s="191"/>
      <c r="EL189" s="191"/>
      <c r="EM189" s="191"/>
      <c r="EN189" s="191"/>
      <c r="EO189" s="191"/>
      <c r="EP189" s="191"/>
      <c r="EQ189" s="191"/>
      <c r="ER189" s="191"/>
      <c r="ES189" s="191"/>
      <c r="ET189" s="191"/>
      <c r="EU189" s="191"/>
      <c r="EV189" s="191"/>
      <c r="EW189" s="191"/>
      <c r="EX189" s="191"/>
      <c r="EY189" s="191"/>
      <c r="EZ189" s="191"/>
      <c r="FA189" s="191"/>
      <c r="FB189" s="191"/>
      <c r="FC189" s="191"/>
      <c r="FD189" s="191"/>
      <c r="FE189" s="191"/>
      <c r="FF189" s="191"/>
      <c r="FG189" s="191"/>
      <c r="FH189" s="191"/>
      <c r="FI189" s="191"/>
      <c r="FJ189" s="191"/>
      <c r="FK189" s="191"/>
      <c r="FL189" s="191"/>
      <c r="FM189" s="191"/>
      <c r="FN189" s="191"/>
      <c r="FO189" s="191"/>
      <c r="FP189" s="191"/>
      <c r="FQ189" s="191"/>
      <c r="FR189" s="191"/>
      <c r="FS189" s="191"/>
      <c r="FT189" s="122" t="str">
        <f t="shared" si="1944"/>
        <v>0</v>
      </c>
      <c r="FU189" s="122" t="str">
        <f t="shared" si="1940"/>
        <v>0</v>
      </c>
      <c r="FV189" s="122" t="str">
        <f t="shared" si="1941"/>
        <v>0</v>
      </c>
      <c r="FW189" s="122" t="str">
        <f t="shared" si="1942"/>
        <v>0</v>
      </c>
      <c r="FX189" s="122">
        <f t="shared" si="1955"/>
        <v>0</v>
      </c>
      <c r="FY189" s="122">
        <f t="shared" si="1956"/>
        <v>0</v>
      </c>
      <c r="FZ189" s="122">
        <f t="shared" si="1957"/>
        <v>0</v>
      </c>
      <c r="GA189" s="122">
        <f t="shared" si="1958"/>
        <v>0</v>
      </c>
      <c r="GB189" s="122">
        <f t="shared" si="1959"/>
        <v>0</v>
      </c>
      <c r="GC189" s="122">
        <f t="shared" si="1960"/>
        <v>0</v>
      </c>
      <c r="GD189" s="122">
        <f t="shared" si="1961"/>
        <v>0</v>
      </c>
      <c r="GE189" s="122">
        <f t="shared" si="1962"/>
        <v>0</v>
      </c>
      <c r="GF189" s="122">
        <f t="shared" si="1963"/>
        <v>0</v>
      </c>
      <c r="GG189" s="122">
        <f t="shared" si="1964"/>
        <v>0</v>
      </c>
      <c r="GH189" s="122"/>
      <c r="GI189" s="124" t="str">
        <f t="shared" si="1943"/>
        <v>0</v>
      </c>
      <c r="GJ189" s="139"/>
      <c r="GK189" s="139"/>
      <c r="GL189" s="139"/>
      <c r="GM189" s="140"/>
      <c r="GN189" s="140"/>
      <c r="GO189" s="140"/>
      <c r="GP189" s="140"/>
      <c r="GQ189" s="140"/>
      <c r="GR189" s="140"/>
      <c r="GS189" s="140"/>
      <c r="GT189" s="140"/>
      <c r="GU189" s="140"/>
      <c r="GV189" s="140"/>
      <c r="GW189" s="140"/>
      <c r="GX189" s="145"/>
      <c r="GY189" s="145"/>
      <c r="GZ189" s="145"/>
      <c r="HA189" s="145"/>
      <c r="HB189" s="145"/>
      <c r="HC189" s="145"/>
      <c r="HD189" s="145"/>
    </row>
    <row r="190" spans="1:212" x14ac:dyDescent="0.2">
      <c r="A190" s="190"/>
      <c r="C190" s="191"/>
      <c r="D190" s="191"/>
      <c r="E190" s="191"/>
      <c r="F190" s="191"/>
      <c r="G190" s="191"/>
      <c r="H190" s="191"/>
      <c r="I190" s="191"/>
      <c r="J190" s="191"/>
      <c r="K190" s="191"/>
      <c r="L190" s="191"/>
      <c r="M190" s="191"/>
      <c r="N190" s="191"/>
      <c r="O190" s="191"/>
      <c r="P190" s="191"/>
      <c r="Q190" s="191"/>
      <c r="R190" s="191"/>
      <c r="S190" s="191"/>
      <c r="T190" s="191"/>
      <c r="U190" s="191"/>
      <c r="V190" s="191"/>
      <c r="W190" s="191"/>
      <c r="X190" s="191"/>
      <c r="Y190" s="191"/>
      <c r="Z190" s="191"/>
      <c r="AA190" s="191"/>
      <c r="AB190" s="191"/>
      <c r="AC190" s="191"/>
      <c r="AD190" s="191"/>
      <c r="AE190" s="191"/>
      <c r="AF190" s="191"/>
      <c r="AG190" s="191"/>
      <c r="AH190" s="191"/>
      <c r="AI190" s="191"/>
      <c r="AJ190" s="191"/>
      <c r="AK190" s="191"/>
      <c r="AL190" s="191"/>
      <c r="AM190" s="191"/>
      <c r="AN190" s="191"/>
      <c r="AO190" s="191"/>
      <c r="AP190" s="191"/>
      <c r="AQ190" s="191"/>
      <c r="AR190" s="191"/>
      <c r="AS190" s="191"/>
      <c r="AT190" s="191"/>
      <c r="AU190" s="191"/>
      <c r="AV190" s="191"/>
      <c r="AW190" s="191"/>
      <c r="AX190" s="191"/>
      <c r="AY190" s="191"/>
      <c r="AZ190" s="191"/>
      <c r="BA190" s="191"/>
      <c r="BB190" s="191"/>
      <c r="BC190" s="191"/>
      <c r="BD190" s="191"/>
      <c r="BE190" s="191"/>
      <c r="BF190" s="191"/>
      <c r="BG190" s="191"/>
      <c r="BH190" s="191"/>
      <c r="BI190" s="191"/>
      <c r="BJ190" s="191"/>
      <c r="BK190" s="191"/>
      <c r="BL190" s="191"/>
      <c r="BM190" s="191"/>
      <c r="BN190" s="191"/>
      <c r="BO190" s="191"/>
      <c r="BP190" s="191"/>
      <c r="BQ190" s="191"/>
      <c r="BR190" s="191"/>
      <c r="BS190" s="191"/>
      <c r="BT190" s="191"/>
      <c r="BU190" s="191"/>
      <c r="BV190" s="191"/>
      <c r="BW190" s="191"/>
      <c r="BX190" s="191"/>
      <c r="BY190" s="191"/>
      <c r="BZ190" s="191"/>
      <c r="CA190" s="191"/>
      <c r="CB190" s="191"/>
      <c r="CC190" s="191"/>
      <c r="CD190" s="191"/>
      <c r="CE190" s="191"/>
      <c r="CF190" s="191"/>
      <c r="CG190" s="191"/>
      <c r="CH190" s="191"/>
      <c r="CI190" s="191"/>
      <c r="CJ190" s="191"/>
      <c r="CK190" s="191"/>
      <c r="CL190" s="191"/>
      <c r="CM190" s="191"/>
      <c r="CN190" s="191"/>
      <c r="CO190" s="191"/>
      <c r="CP190" s="191"/>
      <c r="CQ190" s="191"/>
      <c r="CR190" s="191"/>
      <c r="CS190" s="191"/>
      <c r="CT190" s="191"/>
      <c r="CU190" s="191"/>
      <c r="CV190" s="191"/>
      <c r="CW190" s="191"/>
      <c r="CX190" s="191"/>
      <c r="CY190" s="191"/>
      <c r="CZ190" s="191"/>
      <c r="DA190" s="191"/>
      <c r="DB190" s="191"/>
      <c r="DC190" s="191"/>
      <c r="DD190" s="191"/>
      <c r="DE190" s="191"/>
      <c r="DF190" s="191"/>
      <c r="DG190" s="191"/>
      <c r="DH190" s="191"/>
      <c r="DI190" s="191"/>
      <c r="DJ190" s="191"/>
      <c r="DK190" s="191"/>
      <c r="DL190" s="191"/>
      <c r="DM190" s="191"/>
      <c r="DN190" s="191"/>
      <c r="DO190" s="191"/>
      <c r="DP190" s="191"/>
      <c r="DQ190" s="191"/>
      <c r="DR190" s="191"/>
      <c r="DS190" s="191"/>
      <c r="DT190" s="191"/>
      <c r="DU190" s="191"/>
      <c r="DV190" s="191"/>
      <c r="DW190" s="191"/>
      <c r="DX190" s="191"/>
      <c r="DY190" s="191"/>
      <c r="DZ190" s="191"/>
      <c r="EA190" s="191"/>
      <c r="EB190" s="191"/>
      <c r="EC190" s="191"/>
      <c r="ED190" s="191"/>
      <c r="EE190" s="191"/>
      <c r="EF190" s="191"/>
      <c r="EG190" s="191"/>
      <c r="EH190" s="191"/>
      <c r="EI190" s="191"/>
      <c r="EJ190" s="191"/>
      <c r="EK190" s="191"/>
      <c r="EL190" s="191"/>
      <c r="EM190" s="191"/>
      <c r="EN190" s="191"/>
      <c r="EO190" s="191"/>
      <c r="EP190" s="191"/>
      <c r="EQ190" s="191"/>
      <c r="ER190" s="191"/>
      <c r="ES190" s="191"/>
      <c r="ET190" s="191"/>
      <c r="EU190" s="191"/>
      <c r="EV190" s="191"/>
      <c r="EW190" s="191"/>
      <c r="EX190" s="191"/>
      <c r="EY190" s="191"/>
      <c r="EZ190" s="191"/>
      <c r="FA190" s="191"/>
      <c r="FB190" s="191"/>
      <c r="FC190" s="191"/>
      <c r="FD190" s="191"/>
      <c r="FE190" s="191"/>
      <c r="FF190" s="191"/>
      <c r="FG190" s="191"/>
      <c r="FH190" s="191"/>
      <c r="FI190" s="191"/>
      <c r="FJ190" s="191"/>
      <c r="FK190" s="191"/>
      <c r="FL190" s="191"/>
      <c r="FM190" s="191"/>
      <c r="FN190" s="191"/>
      <c r="FO190" s="191"/>
      <c r="FP190" s="191"/>
      <c r="FQ190" s="191"/>
      <c r="FR190" s="191"/>
      <c r="FS190" s="191"/>
      <c r="FT190" s="122" t="str">
        <f t="shared" si="1944"/>
        <v>0</v>
      </c>
      <c r="FU190" s="122" t="str">
        <f t="shared" si="1940"/>
        <v>0</v>
      </c>
      <c r="FV190" s="122" t="str">
        <f t="shared" si="1941"/>
        <v>0</v>
      </c>
      <c r="FW190" s="122" t="str">
        <f t="shared" si="1942"/>
        <v>0</v>
      </c>
      <c r="FX190" s="122">
        <f t="shared" si="1955"/>
        <v>0</v>
      </c>
      <c r="FY190" s="122">
        <f t="shared" si="1956"/>
        <v>0</v>
      </c>
      <c r="FZ190" s="122">
        <f t="shared" si="1957"/>
        <v>0</v>
      </c>
      <c r="GA190" s="122">
        <f t="shared" si="1958"/>
        <v>0</v>
      </c>
      <c r="GB190" s="122">
        <f t="shared" si="1959"/>
        <v>0</v>
      </c>
      <c r="GC190" s="122">
        <f t="shared" si="1960"/>
        <v>0</v>
      </c>
      <c r="GD190" s="122">
        <f t="shared" si="1961"/>
        <v>0</v>
      </c>
      <c r="GE190" s="122">
        <f t="shared" si="1962"/>
        <v>0</v>
      </c>
      <c r="GF190" s="122">
        <f t="shared" si="1963"/>
        <v>0</v>
      </c>
      <c r="GG190" s="122">
        <f t="shared" si="1964"/>
        <v>0</v>
      </c>
      <c r="GH190" s="122"/>
      <c r="GI190" s="124" t="str">
        <f t="shared" si="1943"/>
        <v>0</v>
      </c>
      <c r="GJ190" s="139"/>
      <c r="GK190" s="139"/>
      <c r="GL190" s="139"/>
      <c r="GM190" s="140"/>
      <c r="GN190" s="140"/>
      <c r="GO190" s="140"/>
      <c r="GP190" s="140"/>
      <c r="GQ190" s="140"/>
      <c r="GR190" s="140"/>
      <c r="GS190" s="140"/>
      <c r="GT190" s="140"/>
      <c r="GU190" s="140"/>
      <c r="GV190" s="140"/>
      <c r="GW190" s="140"/>
      <c r="GX190" s="145"/>
      <c r="GY190" s="145"/>
      <c r="GZ190" s="145"/>
      <c r="HA190" s="145"/>
      <c r="HB190" s="145"/>
      <c r="HC190" s="145"/>
      <c r="HD190" s="145"/>
    </row>
    <row r="191" spans="1:212" x14ac:dyDescent="0.2">
      <c r="A191" s="190"/>
      <c r="C191" s="191"/>
      <c r="D191" s="191"/>
      <c r="E191" s="191"/>
      <c r="F191" s="191"/>
      <c r="G191" s="191"/>
      <c r="H191" s="191"/>
      <c r="I191" s="191"/>
      <c r="J191" s="191"/>
      <c r="K191" s="191"/>
      <c r="L191" s="191"/>
      <c r="M191" s="191"/>
      <c r="N191" s="191"/>
      <c r="O191" s="191"/>
      <c r="P191" s="191"/>
      <c r="Q191" s="191"/>
      <c r="R191" s="191"/>
      <c r="S191" s="191"/>
      <c r="T191" s="191"/>
      <c r="U191" s="191"/>
      <c r="V191" s="191"/>
      <c r="W191" s="191"/>
      <c r="X191" s="191"/>
      <c r="Y191" s="191"/>
      <c r="Z191" s="191"/>
      <c r="AA191" s="191"/>
      <c r="AB191" s="191"/>
      <c r="AC191" s="191"/>
      <c r="AD191" s="191"/>
      <c r="AE191" s="191"/>
      <c r="AF191" s="191"/>
      <c r="AG191" s="191"/>
      <c r="AH191" s="191"/>
      <c r="AI191" s="191"/>
      <c r="AJ191" s="191"/>
      <c r="AK191" s="191"/>
      <c r="AL191" s="191"/>
      <c r="AM191" s="191"/>
      <c r="AN191" s="191"/>
      <c r="AO191" s="191"/>
      <c r="AP191" s="191"/>
      <c r="AQ191" s="191"/>
      <c r="AR191" s="191"/>
      <c r="AS191" s="191"/>
      <c r="AT191" s="191"/>
      <c r="AU191" s="191"/>
      <c r="AV191" s="191"/>
      <c r="AW191" s="191"/>
      <c r="AX191" s="191"/>
      <c r="AY191" s="191"/>
      <c r="AZ191" s="191"/>
      <c r="BA191" s="191"/>
      <c r="BB191" s="191"/>
      <c r="BC191" s="191"/>
      <c r="BD191" s="191"/>
      <c r="BE191" s="191"/>
      <c r="BF191" s="191"/>
      <c r="BG191" s="191"/>
      <c r="BH191" s="191"/>
      <c r="BI191" s="191"/>
      <c r="BJ191" s="191"/>
      <c r="BK191" s="191"/>
      <c r="BL191" s="191"/>
      <c r="BM191" s="191"/>
      <c r="BN191" s="191"/>
      <c r="BO191" s="191"/>
      <c r="BP191" s="191"/>
      <c r="BQ191" s="191"/>
      <c r="BR191" s="191"/>
      <c r="BS191" s="191"/>
      <c r="BT191" s="191"/>
      <c r="BU191" s="191"/>
      <c r="BV191" s="191"/>
      <c r="BW191" s="191"/>
      <c r="BX191" s="191"/>
      <c r="BY191" s="191"/>
      <c r="BZ191" s="191"/>
      <c r="CA191" s="191"/>
      <c r="CB191" s="191"/>
      <c r="CC191" s="191"/>
      <c r="CD191" s="191"/>
      <c r="CE191" s="191"/>
      <c r="CF191" s="191"/>
      <c r="CG191" s="191"/>
      <c r="CH191" s="191"/>
      <c r="CI191" s="191"/>
      <c r="CJ191" s="191"/>
      <c r="CK191" s="191"/>
      <c r="CL191" s="191"/>
      <c r="CM191" s="191"/>
      <c r="CN191" s="191"/>
      <c r="CO191" s="191"/>
      <c r="CP191" s="191"/>
      <c r="CQ191" s="191"/>
      <c r="CR191" s="191"/>
      <c r="CS191" s="191"/>
      <c r="CT191" s="191"/>
      <c r="CU191" s="191"/>
      <c r="CV191" s="191"/>
      <c r="CW191" s="191"/>
      <c r="CX191" s="191"/>
      <c r="CY191" s="191"/>
      <c r="CZ191" s="191"/>
      <c r="DA191" s="191"/>
      <c r="DB191" s="191"/>
      <c r="DC191" s="191"/>
      <c r="DD191" s="191"/>
      <c r="DE191" s="191"/>
      <c r="DF191" s="191"/>
      <c r="DG191" s="191"/>
      <c r="DH191" s="191"/>
      <c r="DI191" s="191"/>
      <c r="DJ191" s="191"/>
      <c r="DK191" s="191"/>
      <c r="DL191" s="191"/>
      <c r="DM191" s="191"/>
      <c r="DN191" s="191"/>
      <c r="DO191" s="191"/>
      <c r="DP191" s="191"/>
      <c r="DQ191" s="191"/>
      <c r="DR191" s="191"/>
      <c r="DS191" s="191"/>
      <c r="DT191" s="191"/>
      <c r="DU191" s="191"/>
      <c r="DV191" s="191"/>
      <c r="DW191" s="191"/>
      <c r="DX191" s="191"/>
      <c r="DY191" s="191"/>
      <c r="DZ191" s="191"/>
      <c r="EA191" s="191"/>
      <c r="EB191" s="191"/>
      <c r="EC191" s="191"/>
      <c r="ED191" s="191"/>
      <c r="EE191" s="191"/>
      <c r="EF191" s="191"/>
      <c r="EG191" s="191"/>
      <c r="EH191" s="191"/>
      <c r="EI191" s="191"/>
      <c r="EJ191" s="191"/>
      <c r="EK191" s="191"/>
      <c r="EL191" s="191"/>
      <c r="EM191" s="191"/>
      <c r="EN191" s="191"/>
      <c r="EO191" s="191"/>
      <c r="EP191" s="191"/>
      <c r="EQ191" s="191"/>
      <c r="ER191" s="191"/>
      <c r="ES191" s="191"/>
      <c r="ET191" s="191"/>
      <c r="EU191" s="191"/>
      <c r="EV191" s="191"/>
      <c r="EW191" s="191"/>
      <c r="EX191" s="191"/>
      <c r="EY191" s="191"/>
      <c r="EZ191" s="191"/>
      <c r="FA191" s="191"/>
      <c r="FB191" s="191"/>
      <c r="FC191" s="191"/>
      <c r="FD191" s="191"/>
      <c r="FE191" s="191"/>
      <c r="FF191" s="191"/>
      <c r="FG191" s="191"/>
      <c r="FH191" s="191"/>
      <c r="FI191" s="191"/>
      <c r="FJ191" s="191"/>
      <c r="FK191" s="191"/>
      <c r="FL191" s="191"/>
      <c r="FM191" s="191"/>
      <c r="FN191" s="191"/>
      <c r="FO191" s="191"/>
      <c r="FP191" s="191"/>
      <c r="FQ191" s="191"/>
      <c r="FR191" s="191"/>
      <c r="FS191" s="191"/>
      <c r="FT191" s="122" t="str">
        <f t="shared" si="1944"/>
        <v>0</v>
      </c>
      <c r="FU191" s="122" t="str">
        <f t="shared" si="1940"/>
        <v>0</v>
      </c>
      <c r="FV191" s="122" t="str">
        <f t="shared" si="1941"/>
        <v>0</v>
      </c>
      <c r="FW191" s="122" t="str">
        <f t="shared" si="1942"/>
        <v>0</v>
      </c>
      <c r="FX191" s="122">
        <f t="shared" si="1955"/>
        <v>0</v>
      </c>
      <c r="FY191" s="122">
        <f t="shared" si="1956"/>
        <v>0</v>
      </c>
      <c r="FZ191" s="122">
        <f t="shared" si="1957"/>
        <v>0</v>
      </c>
      <c r="GA191" s="122">
        <f t="shared" si="1958"/>
        <v>0</v>
      </c>
      <c r="GB191" s="122">
        <f t="shared" si="1959"/>
        <v>0</v>
      </c>
      <c r="GC191" s="122">
        <f t="shared" si="1960"/>
        <v>0</v>
      </c>
      <c r="GD191" s="122">
        <f t="shared" si="1961"/>
        <v>0</v>
      </c>
      <c r="GE191" s="122">
        <f t="shared" si="1962"/>
        <v>0</v>
      </c>
      <c r="GF191" s="122">
        <f t="shared" si="1963"/>
        <v>0</v>
      </c>
      <c r="GG191" s="122">
        <f t="shared" si="1964"/>
        <v>0</v>
      </c>
      <c r="GH191" s="122"/>
      <c r="GI191" s="124" t="str">
        <f t="shared" si="1943"/>
        <v>0</v>
      </c>
      <c r="GJ191" s="139"/>
      <c r="GK191" s="139"/>
      <c r="GL191" s="139"/>
      <c r="GM191" s="140"/>
      <c r="GN191" s="140"/>
      <c r="GO191" s="140"/>
      <c r="GP191" s="140"/>
      <c r="GQ191" s="140"/>
      <c r="GR191" s="140"/>
      <c r="GS191" s="140"/>
      <c r="GT191" s="140"/>
      <c r="GU191" s="140"/>
      <c r="GV191" s="140"/>
      <c r="GW191" s="140"/>
      <c r="GX191" s="145"/>
      <c r="GY191" s="145"/>
      <c r="GZ191" s="145"/>
      <c r="HA191" s="145"/>
      <c r="HB191" s="145"/>
      <c r="HC191" s="145"/>
      <c r="HD191" s="145"/>
    </row>
    <row r="192" spans="1:212" x14ac:dyDescent="0.2">
      <c r="A192" s="190"/>
      <c r="C192" s="191"/>
      <c r="D192" s="191"/>
      <c r="E192" s="191"/>
      <c r="F192" s="191"/>
      <c r="G192" s="191"/>
      <c r="H192" s="191"/>
      <c r="I192" s="191"/>
      <c r="J192" s="191"/>
      <c r="K192" s="191"/>
      <c r="L192" s="191"/>
      <c r="M192" s="191"/>
      <c r="N192" s="191"/>
      <c r="O192" s="191"/>
      <c r="P192" s="191"/>
      <c r="Q192" s="191"/>
      <c r="R192" s="191"/>
      <c r="S192" s="191"/>
      <c r="T192" s="191"/>
      <c r="U192" s="191"/>
      <c r="V192" s="191"/>
      <c r="W192" s="191"/>
      <c r="X192" s="191"/>
      <c r="Y192" s="191"/>
      <c r="Z192" s="191"/>
      <c r="AA192" s="191"/>
      <c r="AB192" s="191"/>
      <c r="AC192" s="191"/>
      <c r="AD192" s="191"/>
      <c r="AE192" s="191"/>
      <c r="AF192" s="191"/>
      <c r="AG192" s="191"/>
      <c r="AH192" s="191"/>
      <c r="AI192" s="191"/>
      <c r="AJ192" s="191"/>
      <c r="AK192" s="191"/>
      <c r="AL192" s="191"/>
      <c r="AM192" s="191"/>
      <c r="AN192" s="191"/>
      <c r="AO192" s="191"/>
      <c r="AP192" s="191"/>
      <c r="AQ192" s="191"/>
      <c r="AR192" s="191"/>
      <c r="AS192" s="191"/>
      <c r="AT192" s="191"/>
      <c r="AU192" s="191"/>
      <c r="AV192" s="191"/>
      <c r="AW192" s="191"/>
      <c r="AX192" s="191"/>
      <c r="AY192" s="191"/>
      <c r="AZ192" s="191"/>
      <c r="BA192" s="191"/>
      <c r="BB192" s="191"/>
      <c r="BC192" s="191"/>
      <c r="BD192" s="191"/>
      <c r="BE192" s="191"/>
      <c r="BF192" s="191"/>
      <c r="BG192" s="191"/>
      <c r="BH192" s="191"/>
      <c r="BI192" s="191"/>
      <c r="BJ192" s="191"/>
      <c r="BK192" s="191"/>
      <c r="BL192" s="191"/>
      <c r="BM192" s="191"/>
      <c r="BN192" s="191"/>
      <c r="BO192" s="191"/>
      <c r="BP192" s="191"/>
      <c r="BQ192" s="191"/>
      <c r="BR192" s="191"/>
      <c r="BS192" s="191"/>
      <c r="BT192" s="191"/>
      <c r="BU192" s="191"/>
      <c r="BV192" s="191"/>
      <c r="BW192" s="191"/>
      <c r="BX192" s="191"/>
      <c r="BY192" s="191"/>
      <c r="BZ192" s="191"/>
      <c r="CA192" s="191"/>
      <c r="CB192" s="191"/>
      <c r="CC192" s="191"/>
      <c r="CD192" s="191"/>
      <c r="CE192" s="191"/>
      <c r="CF192" s="191"/>
      <c r="CG192" s="191"/>
      <c r="CH192" s="191"/>
      <c r="CI192" s="191"/>
      <c r="CJ192" s="191"/>
      <c r="CK192" s="191"/>
      <c r="CL192" s="191"/>
      <c r="CM192" s="191"/>
      <c r="CN192" s="191"/>
      <c r="CO192" s="191"/>
      <c r="CP192" s="191"/>
      <c r="CQ192" s="191"/>
      <c r="CR192" s="191"/>
      <c r="CS192" s="191"/>
      <c r="CT192" s="191"/>
      <c r="CU192" s="191"/>
      <c r="CV192" s="191"/>
      <c r="CW192" s="191"/>
      <c r="CX192" s="191"/>
      <c r="CY192" s="191"/>
      <c r="CZ192" s="191"/>
      <c r="DA192" s="191"/>
      <c r="DB192" s="191"/>
      <c r="DC192" s="191"/>
      <c r="DD192" s="191"/>
      <c r="DE192" s="191"/>
      <c r="DF192" s="191"/>
      <c r="DG192" s="191"/>
      <c r="DH192" s="191"/>
      <c r="DI192" s="191"/>
      <c r="DJ192" s="191"/>
      <c r="DK192" s="191"/>
      <c r="DL192" s="191"/>
      <c r="DM192" s="191"/>
      <c r="DN192" s="191"/>
      <c r="DO192" s="191"/>
      <c r="DP192" s="191"/>
      <c r="DQ192" s="191"/>
      <c r="DR192" s="191"/>
      <c r="DS192" s="191"/>
      <c r="DT192" s="191"/>
      <c r="DU192" s="191"/>
      <c r="DV192" s="191"/>
      <c r="DW192" s="191"/>
      <c r="DX192" s="191"/>
      <c r="DY192" s="191"/>
      <c r="DZ192" s="191"/>
      <c r="EA192" s="191"/>
      <c r="EB192" s="191"/>
      <c r="EC192" s="191"/>
      <c r="ED192" s="191"/>
      <c r="EE192" s="191"/>
      <c r="EF192" s="191"/>
      <c r="EG192" s="191"/>
      <c r="EH192" s="191"/>
      <c r="EI192" s="191"/>
      <c r="EJ192" s="191"/>
      <c r="EK192" s="191"/>
      <c r="EL192" s="191"/>
      <c r="EM192" s="191"/>
      <c r="EN192" s="191"/>
      <c r="EO192" s="191"/>
      <c r="EP192" s="191"/>
      <c r="EQ192" s="191"/>
      <c r="ER192" s="191"/>
      <c r="ES192" s="191"/>
      <c r="ET192" s="191"/>
      <c r="EU192" s="191"/>
      <c r="EV192" s="191"/>
      <c r="EW192" s="191"/>
      <c r="EX192" s="191"/>
      <c r="EY192" s="191"/>
      <c r="EZ192" s="191"/>
      <c r="FA192" s="191"/>
      <c r="FB192" s="191"/>
      <c r="FC192" s="191"/>
      <c r="FD192" s="191"/>
      <c r="FE192" s="191"/>
      <c r="FF192" s="191"/>
      <c r="FG192" s="191"/>
      <c r="FH192" s="191"/>
      <c r="FI192" s="191"/>
      <c r="FJ192" s="191"/>
      <c r="FK192" s="191"/>
      <c r="FL192" s="191"/>
      <c r="FM192" s="191"/>
      <c r="FN192" s="191"/>
      <c r="FO192" s="191"/>
      <c r="FP192" s="191"/>
      <c r="FQ192" s="191"/>
      <c r="FR192" s="191"/>
      <c r="FS192" s="191"/>
      <c r="FT192" s="122" t="str">
        <f t="shared" si="1944"/>
        <v>0</v>
      </c>
      <c r="FU192" s="122" t="str">
        <f t="shared" si="1940"/>
        <v>0</v>
      </c>
      <c r="FV192" s="122" t="str">
        <f t="shared" si="1941"/>
        <v>0</v>
      </c>
      <c r="FW192" s="122" t="str">
        <f t="shared" si="1942"/>
        <v>0</v>
      </c>
      <c r="FX192" s="122">
        <f t="shared" si="1955"/>
        <v>0</v>
      </c>
      <c r="FY192" s="122">
        <f t="shared" si="1956"/>
        <v>0</v>
      </c>
      <c r="FZ192" s="122">
        <f t="shared" si="1957"/>
        <v>0</v>
      </c>
      <c r="GA192" s="122">
        <f t="shared" si="1958"/>
        <v>0</v>
      </c>
      <c r="GB192" s="122">
        <f t="shared" si="1959"/>
        <v>0</v>
      </c>
      <c r="GC192" s="122">
        <f t="shared" si="1960"/>
        <v>0</v>
      </c>
      <c r="GD192" s="122">
        <f t="shared" si="1961"/>
        <v>0</v>
      </c>
      <c r="GE192" s="122">
        <f t="shared" si="1962"/>
        <v>0</v>
      </c>
      <c r="GF192" s="122">
        <f t="shared" si="1963"/>
        <v>0</v>
      </c>
      <c r="GG192" s="122">
        <f t="shared" si="1964"/>
        <v>0</v>
      </c>
      <c r="GH192" s="122"/>
      <c r="GI192" s="124" t="str">
        <f t="shared" si="1943"/>
        <v>0</v>
      </c>
      <c r="GJ192" s="139"/>
      <c r="GK192" s="139"/>
      <c r="GL192" s="139"/>
      <c r="GM192" s="140"/>
      <c r="GN192" s="140"/>
      <c r="GO192" s="140"/>
      <c r="GP192" s="140"/>
      <c r="GQ192" s="140"/>
      <c r="GR192" s="140"/>
      <c r="GS192" s="140"/>
      <c r="GT192" s="140"/>
      <c r="GU192" s="140"/>
      <c r="GV192" s="140"/>
      <c r="GW192" s="140"/>
      <c r="GX192" s="145"/>
      <c r="GY192" s="145"/>
      <c r="GZ192" s="145"/>
      <c r="HA192" s="145"/>
      <c r="HB192" s="145"/>
      <c r="HC192" s="145"/>
      <c r="HD192" s="145"/>
    </row>
    <row r="193" spans="1:212" x14ac:dyDescent="0.2">
      <c r="A193" s="190"/>
      <c r="C193" s="191"/>
      <c r="D193" s="191"/>
      <c r="E193" s="191"/>
      <c r="F193" s="191"/>
      <c r="G193" s="191"/>
      <c r="H193" s="191"/>
      <c r="I193" s="191"/>
      <c r="J193" s="191"/>
      <c r="K193" s="191"/>
      <c r="L193" s="191"/>
      <c r="M193" s="191"/>
      <c r="N193" s="191"/>
      <c r="O193" s="191"/>
      <c r="P193" s="191"/>
      <c r="Q193" s="191"/>
      <c r="R193" s="191"/>
      <c r="S193" s="191"/>
      <c r="T193" s="191"/>
      <c r="U193" s="191"/>
      <c r="V193" s="191"/>
      <c r="W193" s="191"/>
      <c r="X193" s="191"/>
      <c r="Y193" s="191"/>
      <c r="Z193" s="191"/>
      <c r="AA193" s="191"/>
      <c r="AB193" s="191"/>
      <c r="AC193" s="191"/>
      <c r="AD193" s="191"/>
      <c r="AE193" s="191"/>
      <c r="AF193" s="191"/>
      <c r="AG193" s="191"/>
      <c r="AH193" s="191"/>
      <c r="AI193" s="191"/>
      <c r="AJ193" s="191"/>
      <c r="AK193" s="191"/>
      <c r="AL193" s="191"/>
      <c r="AM193" s="191"/>
      <c r="AN193" s="191"/>
      <c r="AO193" s="191"/>
      <c r="AP193" s="191"/>
      <c r="AQ193" s="191"/>
      <c r="AR193" s="191"/>
      <c r="AS193" s="191"/>
      <c r="AT193" s="191"/>
      <c r="AU193" s="191"/>
      <c r="AV193" s="191"/>
      <c r="AW193" s="191"/>
      <c r="AX193" s="191"/>
      <c r="AY193" s="191"/>
      <c r="AZ193" s="191"/>
      <c r="BA193" s="191"/>
      <c r="BB193" s="191"/>
      <c r="BC193" s="191"/>
      <c r="BD193" s="191"/>
      <c r="BE193" s="191"/>
      <c r="BF193" s="191"/>
      <c r="BG193" s="191"/>
      <c r="BH193" s="191"/>
      <c r="BI193" s="191"/>
      <c r="BJ193" s="191"/>
      <c r="BK193" s="191"/>
      <c r="BL193" s="191"/>
      <c r="BM193" s="191"/>
      <c r="BN193" s="191"/>
      <c r="BO193" s="191"/>
      <c r="BP193" s="191"/>
      <c r="BQ193" s="191"/>
      <c r="BR193" s="191"/>
      <c r="BS193" s="191"/>
      <c r="BT193" s="191"/>
      <c r="BU193" s="191"/>
      <c r="BV193" s="191"/>
      <c r="BW193" s="191"/>
      <c r="BX193" s="191"/>
      <c r="BY193" s="191"/>
      <c r="BZ193" s="191"/>
      <c r="CA193" s="191"/>
      <c r="CB193" s="191"/>
      <c r="CC193" s="191"/>
      <c r="CD193" s="191"/>
      <c r="CE193" s="191"/>
      <c r="CF193" s="191"/>
      <c r="CG193" s="191"/>
      <c r="CH193" s="191"/>
      <c r="CI193" s="191"/>
      <c r="CJ193" s="191"/>
      <c r="CK193" s="191"/>
      <c r="CL193" s="191"/>
      <c r="CM193" s="191"/>
      <c r="CN193" s="191"/>
      <c r="CO193" s="191"/>
      <c r="CP193" s="191"/>
      <c r="CQ193" s="191"/>
      <c r="CR193" s="191"/>
      <c r="CS193" s="191"/>
      <c r="CT193" s="191"/>
      <c r="CU193" s="191"/>
      <c r="CV193" s="191"/>
      <c r="CW193" s="191"/>
      <c r="CX193" s="191"/>
      <c r="CY193" s="191"/>
      <c r="CZ193" s="191"/>
      <c r="DA193" s="191"/>
      <c r="DB193" s="191"/>
      <c r="DC193" s="191"/>
      <c r="DD193" s="191"/>
      <c r="DE193" s="191"/>
      <c r="DF193" s="191"/>
      <c r="DG193" s="191"/>
      <c r="DH193" s="191"/>
      <c r="DI193" s="191"/>
      <c r="DJ193" s="191"/>
      <c r="DK193" s="191"/>
      <c r="DL193" s="191"/>
      <c r="DM193" s="191"/>
      <c r="DN193" s="191"/>
      <c r="DO193" s="191"/>
      <c r="DP193" s="191"/>
      <c r="DQ193" s="191"/>
      <c r="DR193" s="191"/>
      <c r="DS193" s="191"/>
      <c r="DT193" s="191"/>
      <c r="DU193" s="191"/>
      <c r="DV193" s="191"/>
      <c r="DW193" s="191"/>
      <c r="DX193" s="191"/>
      <c r="DY193" s="191"/>
      <c r="DZ193" s="191"/>
      <c r="EA193" s="191"/>
      <c r="EB193" s="191"/>
      <c r="EC193" s="191"/>
      <c r="ED193" s="191"/>
      <c r="EE193" s="191"/>
      <c r="EF193" s="191"/>
      <c r="EG193" s="191"/>
      <c r="EH193" s="191"/>
      <c r="EI193" s="191"/>
      <c r="EJ193" s="191"/>
      <c r="EK193" s="191"/>
      <c r="EL193" s="191"/>
      <c r="EM193" s="191"/>
      <c r="EN193" s="191"/>
      <c r="EO193" s="191"/>
      <c r="EP193" s="191"/>
      <c r="EQ193" s="191"/>
      <c r="ER193" s="191"/>
      <c r="ES193" s="191"/>
      <c r="ET193" s="191"/>
      <c r="EU193" s="191"/>
      <c r="EV193" s="191"/>
      <c r="EW193" s="191"/>
      <c r="EX193" s="191"/>
      <c r="EY193" s="191"/>
      <c r="EZ193" s="191"/>
      <c r="FA193" s="191"/>
      <c r="FB193" s="191"/>
      <c r="FC193" s="191"/>
      <c r="FD193" s="191"/>
      <c r="FE193" s="191"/>
      <c r="FF193" s="191"/>
      <c r="FG193" s="191"/>
      <c r="FH193" s="191"/>
      <c r="FI193" s="191"/>
      <c r="FJ193" s="191"/>
      <c r="FK193" s="191"/>
      <c r="FL193" s="191"/>
      <c r="FM193" s="191"/>
      <c r="FN193" s="191"/>
      <c r="FO193" s="191"/>
      <c r="FP193" s="191"/>
      <c r="FQ193" s="191"/>
      <c r="FR193" s="191"/>
      <c r="FS193" s="191"/>
      <c r="FT193" s="122" t="str">
        <f t="shared" si="1944"/>
        <v>0</v>
      </c>
      <c r="FU193" s="122" t="str">
        <f t="shared" si="1940"/>
        <v>0</v>
      </c>
      <c r="FV193" s="122" t="str">
        <f t="shared" si="1941"/>
        <v>0</v>
      </c>
      <c r="FW193" s="122" t="str">
        <f t="shared" si="1942"/>
        <v>0</v>
      </c>
      <c r="FX193" s="122">
        <f t="shared" si="1955"/>
        <v>0</v>
      </c>
      <c r="FY193" s="122">
        <f t="shared" si="1956"/>
        <v>0</v>
      </c>
      <c r="FZ193" s="122">
        <f t="shared" si="1957"/>
        <v>0</v>
      </c>
      <c r="GA193" s="122">
        <f t="shared" si="1958"/>
        <v>0</v>
      </c>
      <c r="GB193" s="122">
        <f t="shared" si="1959"/>
        <v>0</v>
      </c>
      <c r="GC193" s="122">
        <f t="shared" si="1960"/>
        <v>0</v>
      </c>
      <c r="GD193" s="122">
        <f t="shared" si="1961"/>
        <v>0</v>
      </c>
      <c r="GE193" s="122">
        <f t="shared" si="1962"/>
        <v>0</v>
      </c>
      <c r="GF193" s="122">
        <f t="shared" si="1963"/>
        <v>0</v>
      </c>
      <c r="GG193" s="122">
        <f t="shared" si="1964"/>
        <v>0</v>
      </c>
      <c r="GH193" s="122"/>
      <c r="GI193" s="124" t="str">
        <f t="shared" si="1943"/>
        <v>0</v>
      </c>
      <c r="GJ193" s="139"/>
      <c r="GK193" s="139"/>
      <c r="GL193" s="139"/>
      <c r="GM193" s="140"/>
      <c r="GN193" s="140"/>
      <c r="GO193" s="140"/>
      <c r="GP193" s="140"/>
      <c r="GQ193" s="140"/>
      <c r="GR193" s="140"/>
      <c r="GS193" s="140"/>
      <c r="GT193" s="140"/>
      <c r="GU193" s="140"/>
      <c r="GV193" s="140"/>
      <c r="GW193" s="140"/>
      <c r="GX193" s="145"/>
      <c r="GY193" s="145"/>
      <c r="GZ193" s="145"/>
      <c r="HA193" s="145"/>
      <c r="HB193" s="145"/>
      <c r="HC193" s="145"/>
      <c r="HD193" s="145"/>
    </row>
    <row r="194" spans="1:212" x14ac:dyDescent="0.2">
      <c r="A194" s="190"/>
      <c r="C194" s="191"/>
      <c r="D194" s="191"/>
      <c r="E194" s="191"/>
      <c r="F194" s="191"/>
      <c r="G194" s="191"/>
      <c r="H194" s="191"/>
      <c r="I194" s="191"/>
      <c r="J194" s="191"/>
      <c r="K194" s="191"/>
      <c r="L194" s="191"/>
      <c r="M194" s="191"/>
      <c r="N194" s="191"/>
      <c r="O194" s="191"/>
      <c r="P194" s="191"/>
      <c r="Q194" s="191"/>
      <c r="R194" s="191"/>
      <c r="S194" s="191"/>
      <c r="T194" s="191"/>
      <c r="U194" s="191"/>
      <c r="V194" s="191"/>
      <c r="W194" s="191"/>
      <c r="X194" s="191"/>
      <c r="Y194" s="191"/>
      <c r="Z194" s="191"/>
      <c r="AA194" s="191"/>
      <c r="AB194" s="191"/>
      <c r="AC194" s="191"/>
      <c r="AD194" s="191"/>
      <c r="AE194" s="191"/>
      <c r="AF194" s="191"/>
      <c r="AG194" s="191"/>
      <c r="AH194" s="191"/>
      <c r="AI194" s="191"/>
      <c r="AJ194" s="191"/>
      <c r="AK194" s="191"/>
      <c r="AL194" s="191"/>
      <c r="AM194" s="191"/>
      <c r="AN194" s="191"/>
      <c r="AO194" s="191"/>
      <c r="AP194" s="191"/>
      <c r="AQ194" s="191"/>
      <c r="AR194" s="191"/>
      <c r="AS194" s="191"/>
      <c r="AT194" s="191"/>
      <c r="AU194" s="191"/>
      <c r="AV194" s="191"/>
      <c r="AW194" s="191"/>
      <c r="AX194" s="191"/>
      <c r="AY194" s="191"/>
      <c r="AZ194" s="191"/>
      <c r="BA194" s="191"/>
      <c r="BB194" s="191"/>
      <c r="BC194" s="191"/>
      <c r="BD194" s="191"/>
      <c r="BE194" s="191"/>
      <c r="BF194" s="191"/>
      <c r="BG194" s="191"/>
      <c r="BH194" s="191"/>
      <c r="BI194" s="191"/>
      <c r="BJ194" s="191"/>
      <c r="BK194" s="191"/>
      <c r="BL194" s="191"/>
      <c r="BM194" s="191"/>
      <c r="BN194" s="191"/>
      <c r="BO194" s="191"/>
      <c r="BP194" s="191"/>
      <c r="BQ194" s="191"/>
      <c r="BR194" s="191"/>
      <c r="BS194" s="191"/>
      <c r="BT194" s="191"/>
      <c r="BU194" s="191"/>
      <c r="BV194" s="191"/>
      <c r="BW194" s="191"/>
      <c r="BX194" s="191"/>
      <c r="BY194" s="191"/>
      <c r="BZ194" s="191"/>
      <c r="CA194" s="191"/>
      <c r="CB194" s="191"/>
      <c r="CC194" s="191"/>
      <c r="CD194" s="191"/>
      <c r="CE194" s="191"/>
      <c r="CF194" s="191"/>
      <c r="CG194" s="191"/>
      <c r="CH194" s="191"/>
      <c r="CI194" s="191"/>
      <c r="CJ194" s="191"/>
      <c r="CK194" s="191"/>
      <c r="CL194" s="191"/>
      <c r="CM194" s="191"/>
      <c r="CN194" s="191"/>
      <c r="CO194" s="191"/>
      <c r="CP194" s="191"/>
      <c r="CQ194" s="191"/>
      <c r="CR194" s="191"/>
      <c r="CS194" s="191"/>
      <c r="CT194" s="191"/>
      <c r="CU194" s="191"/>
      <c r="CV194" s="191"/>
      <c r="CW194" s="191"/>
      <c r="CX194" s="191"/>
      <c r="CY194" s="191"/>
      <c r="CZ194" s="191"/>
      <c r="DA194" s="191"/>
      <c r="DB194" s="191"/>
      <c r="DC194" s="191"/>
      <c r="DD194" s="191"/>
      <c r="DE194" s="191"/>
      <c r="DF194" s="191"/>
      <c r="DG194" s="191"/>
      <c r="DH194" s="191"/>
      <c r="DI194" s="191"/>
      <c r="DJ194" s="191"/>
      <c r="DK194" s="191"/>
      <c r="DL194" s="191"/>
      <c r="DM194" s="191"/>
      <c r="DN194" s="191"/>
      <c r="DO194" s="191"/>
      <c r="DP194" s="191"/>
      <c r="DQ194" s="191"/>
      <c r="DR194" s="191"/>
      <c r="DS194" s="191"/>
      <c r="DT194" s="191"/>
      <c r="DU194" s="191"/>
      <c r="DV194" s="191"/>
      <c r="DW194" s="191"/>
      <c r="DX194" s="191"/>
      <c r="DY194" s="191"/>
      <c r="DZ194" s="191"/>
      <c r="EA194" s="191"/>
      <c r="EB194" s="191"/>
      <c r="EC194" s="191"/>
      <c r="ED194" s="191"/>
      <c r="EE194" s="191"/>
      <c r="EF194" s="191"/>
      <c r="EG194" s="191"/>
      <c r="EH194" s="191"/>
      <c r="EI194" s="191"/>
      <c r="EJ194" s="191"/>
      <c r="EK194" s="191"/>
      <c r="EL194" s="191"/>
      <c r="EM194" s="191"/>
      <c r="EN194" s="191"/>
      <c r="EO194" s="191"/>
      <c r="EP194" s="191"/>
      <c r="EQ194" s="191"/>
      <c r="ER194" s="191"/>
      <c r="ES194" s="191"/>
      <c r="ET194" s="191"/>
      <c r="EU194" s="191"/>
      <c r="EV194" s="191"/>
      <c r="EW194" s="191"/>
      <c r="EX194" s="191"/>
      <c r="EY194" s="191"/>
      <c r="EZ194" s="191"/>
      <c r="FA194" s="191"/>
      <c r="FB194" s="191"/>
      <c r="FC194" s="191"/>
      <c r="FD194" s="191"/>
      <c r="FE194" s="191"/>
      <c r="FF194" s="191"/>
      <c r="FG194" s="191"/>
      <c r="FH194" s="191"/>
      <c r="FI194" s="191"/>
      <c r="FJ194" s="191"/>
      <c r="FK194" s="191"/>
      <c r="FL194" s="191"/>
      <c r="FM194" s="191"/>
      <c r="FN194" s="191"/>
      <c r="FO194" s="191"/>
      <c r="FP194" s="191"/>
      <c r="FQ194" s="191"/>
      <c r="FR194" s="191"/>
      <c r="FS194" s="191"/>
      <c r="FT194" s="122" t="str">
        <f t="shared" si="1944"/>
        <v>0</v>
      </c>
      <c r="FU194" s="122" t="str">
        <f t="shared" si="1940"/>
        <v>0</v>
      </c>
      <c r="FV194" s="122" t="str">
        <f t="shared" si="1941"/>
        <v>0</v>
      </c>
      <c r="FW194" s="122" t="str">
        <f t="shared" si="1942"/>
        <v>0</v>
      </c>
      <c r="FX194" s="122">
        <f t="shared" si="1955"/>
        <v>0</v>
      </c>
      <c r="FY194" s="122">
        <f t="shared" si="1956"/>
        <v>0</v>
      </c>
      <c r="FZ194" s="122">
        <f t="shared" si="1957"/>
        <v>0</v>
      </c>
      <c r="GA194" s="122">
        <f t="shared" si="1958"/>
        <v>0</v>
      </c>
      <c r="GB194" s="122">
        <f t="shared" si="1959"/>
        <v>0</v>
      </c>
      <c r="GC194" s="122">
        <f t="shared" si="1960"/>
        <v>0</v>
      </c>
      <c r="GD194" s="122">
        <f t="shared" si="1961"/>
        <v>0</v>
      </c>
      <c r="GE194" s="122">
        <f t="shared" si="1962"/>
        <v>0</v>
      </c>
      <c r="GF194" s="122">
        <f t="shared" si="1963"/>
        <v>0</v>
      </c>
      <c r="GG194" s="122">
        <f t="shared" si="1964"/>
        <v>0</v>
      </c>
      <c r="GH194" s="122"/>
      <c r="GI194" s="124" t="str">
        <f t="shared" si="1943"/>
        <v>0</v>
      </c>
      <c r="GJ194" s="139"/>
      <c r="GK194" s="139"/>
      <c r="GL194" s="139"/>
      <c r="GM194" s="140"/>
      <c r="GN194" s="140"/>
      <c r="GO194" s="140"/>
      <c r="GP194" s="140"/>
      <c r="GQ194" s="140"/>
      <c r="GR194" s="140"/>
      <c r="GS194" s="140"/>
      <c r="GT194" s="140"/>
      <c r="GU194" s="140"/>
      <c r="GV194" s="140"/>
      <c r="GW194" s="140"/>
      <c r="GX194" s="145"/>
      <c r="GY194" s="145"/>
      <c r="GZ194" s="145"/>
      <c r="HA194" s="145"/>
      <c r="HB194" s="145"/>
      <c r="HC194" s="145"/>
      <c r="HD194" s="145"/>
    </row>
    <row r="195" spans="1:212" x14ac:dyDescent="0.2">
      <c r="A195" s="190"/>
      <c r="C195" s="191"/>
      <c r="D195" s="191"/>
      <c r="E195" s="191"/>
      <c r="F195" s="191"/>
      <c r="G195" s="191"/>
      <c r="H195" s="191"/>
      <c r="I195" s="191"/>
      <c r="J195" s="191"/>
      <c r="K195" s="191"/>
      <c r="L195" s="191"/>
      <c r="M195" s="191"/>
      <c r="N195" s="191"/>
      <c r="O195" s="191"/>
      <c r="P195" s="191"/>
      <c r="Q195" s="191"/>
      <c r="R195" s="191"/>
      <c r="S195" s="191"/>
      <c r="T195" s="191"/>
      <c r="U195" s="191"/>
      <c r="V195" s="191"/>
      <c r="W195" s="191"/>
      <c r="X195" s="191"/>
      <c r="Y195" s="191"/>
      <c r="Z195" s="191"/>
      <c r="AA195" s="191"/>
      <c r="AB195" s="191"/>
      <c r="AC195" s="191"/>
      <c r="AD195" s="191"/>
      <c r="AE195" s="191"/>
      <c r="AF195" s="191"/>
      <c r="AG195" s="191"/>
      <c r="AH195" s="191"/>
      <c r="AI195" s="191"/>
      <c r="AJ195" s="191"/>
      <c r="AK195" s="191"/>
      <c r="AL195" s="191"/>
      <c r="AM195" s="191"/>
      <c r="AN195" s="191"/>
      <c r="AO195" s="191"/>
      <c r="AP195" s="191"/>
      <c r="AQ195" s="191"/>
      <c r="AR195" s="191"/>
      <c r="AS195" s="191"/>
      <c r="AT195" s="191"/>
      <c r="AU195" s="191"/>
      <c r="AV195" s="191"/>
      <c r="AW195" s="191"/>
      <c r="AX195" s="191"/>
      <c r="AY195" s="191"/>
      <c r="AZ195" s="191"/>
      <c r="BA195" s="191"/>
      <c r="BB195" s="191"/>
      <c r="BC195" s="191"/>
      <c r="BD195" s="191"/>
      <c r="BE195" s="191"/>
      <c r="BF195" s="191"/>
      <c r="BG195" s="191"/>
      <c r="BH195" s="191"/>
      <c r="BI195" s="191"/>
      <c r="BJ195" s="191"/>
      <c r="BK195" s="191"/>
      <c r="BL195" s="191"/>
      <c r="BM195" s="191"/>
      <c r="BN195" s="191"/>
      <c r="BO195" s="191"/>
      <c r="BP195" s="191"/>
      <c r="BQ195" s="191"/>
      <c r="BR195" s="191"/>
      <c r="BS195" s="191"/>
      <c r="BT195" s="191"/>
      <c r="BU195" s="191"/>
      <c r="BV195" s="191"/>
      <c r="BW195" s="191"/>
      <c r="BX195" s="191"/>
      <c r="BY195" s="191"/>
      <c r="BZ195" s="191"/>
      <c r="CA195" s="191"/>
      <c r="CB195" s="191"/>
      <c r="CC195" s="191"/>
      <c r="CD195" s="191"/>
      <c r="CE195" s="191"/>
      <c r="CF195" s="191"/>
      <c r="CG195" s="191"/>
      <c r="CH195" s="191"/>
      <c r="CI195" s="191"/>
      <c r="CJ195" s="191"/>
      <c r="CK195" s="191"/>
      <c r="CL195" s="191"/>
      <c r="CM195" s="191"/>
      <c r="CN195" s="191"/>
      <c r="CO195" s="191"/>
      <c r="CP195" s="191"/>
      <c r="CQ195" s="191"/>
      <c r="CR195" s="191"/>
      <c r="CS195" s="191"/>
      <c r="CT195" s="191"/>
      <c r="CU195" s="191"/>
      <c r="CV195" s="191"/>
      <c r="CW195" s="191"/>
      <c r="CX195" s="191"/>
      <c r="CY195" s="191"/>
      <c r="CZ195" s="191"/>
      <c r="DA195" s="191"/>
      <c r="DB195" s="191"/>
      <c r="DC195" s="191"/>
      <c r="DD195" s="191"/>
      <c r="DE195" s="191"/>
      <c r="DF195" s="191"/>
      <c r="DG195" s="191"/>
      <c r="DH195" s="191"/>
      <c r="DI195" s="191"/>
      <c r="DJ195" s="191"/>
      <c r="DK195" s="191"/>
      <c r="DL195" s="191"/>
      <c r="DM195" s="191"/>
      <c r="DN195" s="191"/>
      <c r="DO195" s="191"/>
      <c r="DP195" s="191"/>
      <c r="DQ195" s="191"/>
      <c r="DR195" s="191"/>
      <c r="DS195" s="191"/>
      <c r="DT195" s="191"/>
      <c r="DU195" s="191"/>
      <c r="DV195" s="191"/>
      <c r="DW195" s="191"/>
      <c r="DX195" s="191"/>
      <c r="DY195" s="191"/>
      <c r="DZ195" s="191"/>
      <c r="EA195" s="191"/>
      <c r="EB195" s="191"/>
      <c r="EC195" s="191"/>
      <c r="ED195" s="191"/>
      <c r="EE195" s="191"/>
      <c r="EF195" s="191"/>
      <c r="EG195" s="191"/>
      <c r="EH195" s="191"/>
      <c r="EI195" s="191"/>
      <c r="EJ195" s="191"/>
      <c r="EK195" s="191"/>
      <c r="EL195" s="191"/>
      <c r="EM195" s="191"/>
      <c r="EN195" s="191"/>
      <c r="EO195" s="191"/>
      <c r="EP195" s="191"/>
      <c r="EQ195" s="191"/>
      <c r="ER195" s="191"/>
      <c r="ES195" s="191"/>
      <c r="ET195" s="191"/>
      <c r="EU195" s="191"/>
      <c r="EV195" s="191"/>
      <c r="EW195" s="191"/>
      <c r="EX195" s="191"/>
      <c r="EY195" s="191"/>
      <c r="EZ195" s="191"/>
      <c r="FA195" s="191"/>
      <c r="FB195" s="191"/>
      <c r="FC195" s="191"/>
      <c r="FD195" s="191"/>
      <c r="FE195" s="191"/>
      <c r="FF195" s="191"/>
      <c r="FG195" s="191"/>
      <c r="FH195" s="191"/>
      <c r="FI195" s="191"/>
      <c r="FJ195" s="191"/>
      <c r="FK195" s="191"/>
      <c r="FL195" s="191"/>
      <c r="FM195" s="191"/>
      <c r="FN195" s="191"/>
      <c r="FO195" s="191"/>
      <c r="FP195" s="191"/>
      <c r="FQ195" s="191"/>
      <c r="FR195" s="191"/>
      <c r="FS195" s="191"/>
      <c r="FT195" s="122" t="str">
        <f t="shared" si="1944"/>
        <v>0</v>
      </c>
      <c r="FU195" s="122" t="str">
        <f t="shared" si="1940"/>
        <v>0</v>
      </c>
      <c r="FV195" s="122" t="str">
        <f t="shared" si="1941"/>
        <v>0</v>
      </c>
      <c r="FW195" s="122" t="str">
        <f t="shared" si="1942"/>
        <v>0</v>
      </c>
      <c r="FX195" s="122">
        <f t="shared" si="1955"/>
        <v>0</v>
      </c>
      <c r="FY195" s="122">
        <f t="shared" si="1956"/>
        <v>0</v>
      </c>
      <c r="FZ195" s="122">
        <f t="shared" si="1957"/>
        <v>0</v>
      </c>
      <c r="GA195" s="122">
        <f t="shared" si="1958"/>
        <v>0</v>
      </c>
      <c r="GB195" s="122">
        <f t="shared" si="1959"/>
        <v>0</v>
      </c>
      <c r="GC195" s="122">
        <f t="shared" si="1960"/>
        <v>0</v>
      </c>
      <c r="GD195" s="122">
        <f t="shared" si="1961"/>
        <v>0</v>
      </c>
      <c r="GE195" s="122">
        <f t="shared" si="1962"/>
        <v>0</v>
      </c>
      <c r="GF195" s="122">
        <f t="shared" si="1963"/>
        <v>0</v>
      </c>
      <c r="GG195" s="122">
        <f t="shared" si="1964"/>
        <v>0</v>
      </c>
      <c r="GH195" s="122"/>
      <c r="GI195" s="124" t="str">
        <f t="shared" si="1943"/>
        <v>0</v>
      </c>
      <c r="GJ195" s="139"/>
      <c r="GK195" s="139"/>
      <c r="GL195" s="139"/>
      <c r="GM195" s="140"/>
      <c r="GN195" s="140"/>
      <c r="GO195" s="140"/>
      <c r="GP195" s="140"/>
      <c r="GQ195" s="140"/>
      <c r="GR195" s="140"/>
      <c r="GS195" s="140"/>
      <c r="GT195" s="140"/>
      <c r="GU195" s="140"/>
      <c r="GV195" s="140"/>
      <c r="GW195" s="140"/>
      <c r="GX195" s="145"/>
      <c r="GY195" s="145"/>
      <c r="GZ195" s="145"/>
      <c r="HA195" s="145"/>
      <c r="HB195" s="145"/>
      <c r="HC195" s="145"/>
      <c r="HD195" s="145"/>
    </row>
    <row r="196" spans="1:212" x14ac:dyDescent="0.2">
      <c r="A196" s="190"/>
      <c r="C196" s="191"/>
      <c r="D196" s="191"/>
      <c r="E196" s="191"/>
      <c r="F196" s="191"/>
      <c r="G196" s="191"/>
      <c r="H196" s="191"/>
      <c r="I196" s="191"/>
      <c r="J196" s="191"/>
      <c r="K196" s="191"/>
      <c r="L196" s="191"/>
      <c r="M196" s="191"/>
      <c r="N196" s="191"/>
      <c r="O196" s="191"/>
      <c r="P196" s="191"/>
      <c r="Q196" s="191"/>
      <c r="R196" s="191"/>
      <c r="S196" s="191"/>
      <c r="T196" s="191"/>
      <c r="U196" s="191"/>
      <c r="V196" s="191"/>
      <c r="W196" s="191"/>
      <c r="X196" s="191"/>
      <c r="Y196" s="191"/>
      <c r="Z196" s="191"/>
      <c r="AA196" s="191"/>
      <c r="AB196" s="191"/>
      <c r="AC196" s="191"/>
      <c r="AD196" s="191"/>
      <c r="AE196" s="191"/>
      <c r="AF196" s="191"/>
      <c r="AG196" s="191"/>
      <c r="AH196" s="191"/>
      <c r="AI196" s="191"/>
      <c r="AJ196" s="191"/>
      <c r="AK196" s="191"/>
      <c r="AL196" s="191"/>
      <c r="AM196" s="191"/>
      <c r="AN196" s="191"/>
      <c r="AO196" s="191"/>
      <c r="AP196" s="191"/>
      <c r="AQ196" s="191"/>
      <c r="AR196" s="191"/>
      <c r="AS196" s="191"/>
      <c r="AT196" s="191"/>
      <c r="AU196" s="191"/>
      <c r="AV196" s="191"/>
      <c r="AW196" s="191"/>
      <c r="AX196" s="191"/>
      <c r="AY196" s="191"/>
      <c r="AZ196" s="191"/>
      <c r="BA196" s="191"/>
      <c r="BB196" s="191"/>
      <c r="BC196" s="191"/>
      <c r="BD196" s="191"/>
      <c r="BE196" s="191"/>
      <c r="BF196" s="191"/>
      <c r="BG196" s="191"/>
      <c r="BH196" s="191"/>
      <c r="BI196" s="191"/>
      <c r="BJ196" s="191"/>
      <c r="BK196" s="191"/>
      <c r="BL196" s="191"/>
      <c r="BM196" s="191"/>
      <c r="BN196" s="191"/>
      <c r="BO196" s="191"/>
      <c r="BP196" s="191"/>
      <c r="BQ196" s="191"/>
      <c r="BR196" s="191"/>
      <c r="BS196" s="191"/>
      <c r="BT196" s="191"/>
      <c r="BU196" s="191"/>
      <c r="BV196" s="191"/>
      <c r="BW196" s="191"/>
      <c r="BX196" s="191"/>
      <c r="BY196" s="191"/>
      <c r="BZ196" s="191"/>
      <c r="CA196" s="191"/>
      <c r="CB196" s="191"/>
      <c r="CC196" s="191"/>
      <c r="CD196" s="191"/>
      <c r="CE196" s="191"/>
      <c r="CF196" s="191"/>
      <c r="CG196" s="191"/>
      <c r="CH196" s="191"/>
      <c r="CI196" s="191"/>
      <c r="CJ196" s="191"/>
      <c r="CK196" s="191"/>
      <c r="CL196" s="191"/>
      <c r="CM196" s="191"/>
      <c r="CN196" s="191"/>
      <c r="CO196" s="191"/>
      <c r="CP196" s="191"/>
      <c r="CQ196" s="191"/>
      <c r="CR196" s="191"/>
      <c r="CS196" s="191"/>
      <c r="CT196" s="191"/>
      <c r="CU196" s="191"/>
      <c r="CV196" s="191"/>
      <c r="CW196" s="191"/>
      <c r="CX196" s="191"/>
      <c r="CY196" s="191"/>
      <c r="CZ196" s="191"/>
      <c r="DA196" s="191"/>
      <c r="DB196" s="191"/>
      <c r="DC196" s="191"/>
      <c r="DD196" s="191"/>
      <c r="DE196" s="191"/>
      <c r="DF196" s="191"/>
      <c r="DG196" s="191"/>
      <c r="DH196" s="191"/>
      <c r="DI196" s="191"/>
      <c r="DJ196" s="191"/>
      <c r="DK196" s="191"/>
      <c r="DL196" s="191"/>
      <c r="DM196" s="191"/>
      <c r="DN196" s="191"/>
      <c r="DO196" s="191"/>
      <c r="DP196" s="191"/>
      <c r="DQ196" s="191"/>
      <c r="DR196" s="191"/>
      <c r="DS196" s="191"/>
      <c r="DT196" s="191"/>
      <c r="DU196" s="191"/>
      <c r="DV196" s="191"/>
      <c r="DW196" s="191"/>
      <c r="DX196" s="191"/>
      <c r="DY196" s="191"/>
      <c r="DZ196" s="191"/>
      <c r="EA196" s="191"/>
      <c r="EB196" s="191"/>
      <c r="EC196" s="191"/>
      <c r="ED196" s="191"/>
      <c r="EE196" s="191"/>
      <c r="EF196" s="191"/>
      <c r="EG196" s="191"/>
      <c r="EH196" s="191"/>
      <c r="EI196" s="191"/>
      <c r="EJ196" s="191"/>
      <c r="EK196" s="191"/>
      <c r="EL196" s="191"/>
      <c r="EM196" s="191"/>
      <c r="EN196" s="191"/>
      <c r="EO196" s="191"/>
      <c r="EP196" s="191"/>
      <c r="EQ196" s="191"/>
      <c r="ER196" s="191"/>
      <c r="ES196" s="191"/>
      <c r="ET196" s="191"/>
      <c r="EU196" s="191"/>
      <c r="EV196" s="191"/>
      <c r="EW196" s="191"/>
      <c r="EX196" s="191"/>
      <c r="EY196" s="191"/>
      <c r="EZ196" s="191"/>
      <c r="FA196" s="191"/>
      <c r="FB196" s="191"/>
      <c r="FC196" s="191"/>
      <c r="FD196" s="191"/>
      <c r="FE196" s="191"/>
      <c r="FF196" s="191"/>
      <c r="FG196" s="191"/>
      <c r="FH196" s="191"/>
      <c r="FI196" s="191"/>
      <c r="FJ196" s="191"/>
      <c r="FK196" s="191"/>
      <c r="FL196" s="191"/>
      <c r="FM196" s="191"/>
      <c r="FN196" s="191"/>
      <c r="FO196" s="191"/>
      <c r="FP196" s="191"/>
      <c r="FQ196" s="191"/>
      <c r="FR196" s="191"/>
      <c r="FS196" s="191"/>
      <c r="FT196" s="122" t="str">
        <f t="shared" si="1944"/>
        <v>0</v>
      </c>
      <c r="FU196" s="122" t="str">
        <f t="shared" si="1940"/>
        <v>0</v>
      </c>
      <c r="FV196" s="122" t="str">
        <f t="shared" si="1941"/>
        <v>0</v>
      </c>
      <c r="FW196" s="122" t="str">
        <f t="shared" si="1942"/>
        <v>0</v>
      </c>
      <c r="FX196" s="122">
        <f t="shared" si="1955"/>
        <v>0</v>
      </c>
      <c r="FY196" s="122">
        <f t="shared" si="1956"/>
        <v>0</v>
      </c>
      <c r="FZ196" s="122">
        <f t="shared" si="1957"/>
        <v>0</v>
      </c>
      <c r="GA196" s="122">
        <f t="shared" si="1958"/>
        <v>0</v>
      </c>
      <c r="GB196" s="122">
        <f t="shared" si="1959"/>
        <v>0</v>
      </c>
      <c r="GC196" s="122">
        <f t="shared" si="1960"/>
        <v>0</v>
      </c>
      <c r="GD196" s="122">
        <f t="shared" si="1961"/>
        <v>0</v>
      </c>
      <c r="GE196" s="122">
        <f t="shared" si="1962"/>
        <v>0</v>
      </c>
      <c r="GF196" s="122">
        <f t="shared" si="1963"/>
        <v>0</v>
      </c>
      <c r="GG196" s="122">
        <f t="shared" si="1964"/>
        <v>0</v>
      </c>
      <c r="GH196" s="122"/>
      <c r="GI196" s="124" t="str">
        <f t="shared" si="1943"/>
        <v>0</v>
      </c>
      <c r="GJ196" s="139"/>
      <c r="GK196" s="139"/>
      <c r="GL196" s="139"/>
      <c r="GM196" s="140"/>
      <c r="GN196" s="140"/>
      <c r="GO196" s="140"/>
      <c r="GP196" s="140"/>
      <c r="GQ196" s="140"/>
      <c r="GR196" s="140"/>
      <c r="GS196" s="140"/>
      <c r="GT196" s="140"/>
      <c r="GU196" s="140"/>
      <c r="GV196" s="140"/>
      <c r="GW196" s="140"/>
      <c r="GX196" s="145"/>
      <c r="GY196" s="145"/>
      <c r="GZ196" s="145"/>
      <c r="HA196" s="145"/>
      <c r="HB196" s="145"/>
      <c r="HC196" s="145"/>
      <c r="HD196" s="145"/>
    </row>
    <row r="197" spans="1:212" x14ac:dyDescent="0.2">
      <c r="A197" s="190"/>
      <c r="C197" s="191"/>
      <c r="D197" s="191"/>
      <c r="E197" s="191"/>
      <c r="F197" s="191"/>
      <c r="G197" s="191"/>
      <c r="H197" s="191"/>
      <c r="I197" s="191"/>
      <c r="J197" s="191"/>
      <c r="K197" s="191"/>
      <c r="L197" s="191"/>
      <c r="M197" s="191"/>
      <c r="N197" s="191"/>
      <c r="O197" s="191"/>
      <c r="P197" s="191"/>
      <c r="Q197" s="191"/>
      <c r="R197" s="191"/>
      <c r="S197" s="191"/>
      <c r="T197" s="191"/>
      <c r="U197" s="191"/>
      <c r="V197" s="191"/>
      <c r="W197" s="191"/>
      <c r="X197" s="191"/>
      <c r="Y197" s="191"/>
      <c r="Z197" s="191"/>
      <c r="AA197" s="191"/>
      <c r="AB197" s="191"/>
      <c r="AC197" s="191"/>
      <c r="AD197" s="191"/>
      <c r="AE197" s="191"/>
      <c r="AF197" s="191"/>
      <c r="AG197" s="191"/>
      <c r="AH197" s="191"/>
      <c r="AI197" s="191"/>
      <c r="AJ197" s="191"/>
      <c r="AK197" s="191"/>
      <c r="AL197" s="191"/>
      <c r="AM197" s="191"/>
      <c r="AN197" s="191"/>
      <c r="AO197" s="191"/>
      <c r="AP197" s="191"/>
      <c r="AQ197" s="191"/>
      <c r="AR197" s="191"/>
      <c r="AS197" s="191"/>
      <c r="AT197" s="191"/>
      <c r="AU197" s="191"/>
      <c r="AV197" s="191"/>
      <c r="AW197" s="191"/>
      <c r="AX197" s="191"/>
      <c r="AY197" s="191"/>
      <c r="AZ197" s="191"/>
      <c r="BA197" s="191"/>
      <c r="BB197" s="191"/>
      <c r="BC197" s="191"/>
      <c r="BD197" s="191"/>
      <c r="BE197" s="191"/>
      <c r="BF197" s="191"/>
      <c r="BG197" s="191"/>
      <c r="BH197" s="191"/>
      <c r="BI197" s="191"/>
      <c r="BJ197" s="191"/>
      <c r="BK197" s="191"/>
      <c r="BL197" s="191"/>
      <c r="BM197" s="191"/>
      <c r="BN197" s="191"/>
      <c r="BO197" s="191"/>
      <c r="BP197" s="191"/>
      <c r="BQ197" s="191"/>
      <c r="BR197" s="191"/>
      <c r="BS197" s="191"/>
      <c r="BT197" s="191"/>
      <c r="BU197" s="191"/>
      <c r="BV197" s="191"/>
      <c r="BW197" s="191"/>
      <c r="BX197" s="191"/>
      <c r="BY197" s="191"/>
      <c r="BZ197" s="191"/>
      <c r="CA197" s="191"/>
      <c r="CB197" s="191"/>
      <c r="CC197" s="191"/>
      <c r="CD197" s="191"/>
      <c r="CE197" s="191"/>
      <c r="CF197" s="191"/>
      <c r="CG197" s="191"/>
      <c r="CH197" s="191"/>
      <c r="CI197" s="191"/>
      <c r="CJ197" s="191"/>
      <c r="CK197" s="191"/>
      <c r="CL197" s="191"/>
      <c r="CM197" s="191"/>
      <c r="CN197" s="191"/>
      <c r="CO197" s="191"/>
      <c r="CP197" s="191"/>
      <c r="CQ197" s="191"/>
      <c r="CR197" s="191"/>
      <c r="CS197" s="191"/>
      <c r="CT197" s="191"/>
      <c r="CU197" s="191"/>
      <c r="CV197" s="191"/>
      <c r="CW197" s="191"/>
      <c r="CX197" s="191"/>
      <c r="CY197" s="191"/>
      <c r="CZ197" s="191"/>
      <c r="DA197" s="191"/>
      <c r="DB197" s="191"/>
      <c r="DC197" s="191"/>
      <c r="DD197" s="191"/>
      <c r="DE197" s="191"/>
      <c r="DF197" s="191"/>
      <c r="DG197" s="191"/>
      <c r="DH197" s="191"/>
      <c r="DI197" s="191"/>
      <c r="DJ197" s="191"/>
      <c r="DK197" s="191"/>
      <c r="DL197" s="191"/>
      <c r="DM197" s="191"/>
      <c r="DN197" s="191"/>
      <c r="DO197" s="191"/>
      <c r="DP197" s="191"/>
      <c r="DQ197" s="191"/>
      <c r="DR197" s="191"/>
      <c r="DS197" s="191"/>
      <c r="DT197" s="191"/>
      <c r="DU197" s="191"/>
      <c r="DV197" s="191"/>
      <c r="DW197" s="191"/>
      <c r="DX197" s="191"/>
      <c r="DY197" s="191"/>
      <c r="DZ197" s="191"/>
      <c r="EA197" s="191"/>
      <c r="EB197" s="191"/>
      <c r="EC197" s="191"/>
      <c r="ED197" s="191"/>
      <c r="EE197" s="191"/>
      <c r="EF197" s="191"/>
      <c r="EG197" s="191"/>
      <c r="EH197" s="191"/>
      <c r="EI197" s="191"/>
      <c r="EJ197" s="191"/>
      <c r="EK197" s="191"/>
      <c r="EL197" s="191"/>
      <c r="EM197" s="191"/>
      <c r="EN197" s="191"/>
      <c r="EO197" s="191"/>
      <c r="EP197" s="191"/>
      <c r="EQ197" s="191"/>
      <c r="ER197" s="191"/>
      <c r="ES197" s="191"/>
      <c r="ET197" s="191"/>
      <c r="EU197" s="191"/>
      <c r="EV197" s="191"/>
      <c r="EW197" s="191"/>
      <c r="EX197" s="191"/>
      <c r="EY197" s="191"/>
      <c r="EZ197" s="191"/>
      <c r="FA197" s="191"/>
      <c r="FB197" s="191"/>
      <c r="FC197" s="191"/>
      <c r="FD197" s="191"/>
      <c r="FE197" s="191"/>
      <c r="FF197" s="191"/>
      <c r="FG197" s="191"/>
      <c r="FH197" s="191"/>
      <c r="FI197" s="191"/>
      <c r="FJ197" s="191"/>
      <c r="FK197" s="191"/>
      <c r="FL197" s="191"/>
      <c r="FM197" s="191"/>
      <c r="FN197" s="191"/>
      <c r="FO197" s="191"/>
      <c r="FP197" s="191"/>
      <c r="FQ197" s="191"/>
      <c r="FR197" s="191"/>
      <c r="FS197" s="191"/>
      <c r="FT197" s="122" t="str">
        <f t="shared" si="1944"/>
        <v>0</v>
      </c>
      <c r="FU197" s="122" t="str">
        <f t="shared" si="1940"/>
        <v>0</v>
      </c>
      <c r="FV197" s="122" t="str">
        <f t="shared" si="1941"/>
        <v>0</v>
      </c>
      <c r="FW197" s="122" t="str">
        <f t="shared" si="1942"/>
        <v>0</v>
      </c>
      <c r="FX197" s="122">
        <f t="shared" si="1955"/>
        <v>0</v>
      </c>
      <c r="FY197" s="122">
        <f t="shared" si="1956"/>
        <v>0</v>
      </c>
      <c r="FZ197" s="122">
        <f t="shared" si="1957"/>
        <v>0</v>
      </c>
      <c r="GA197" s="122">
        <f t="shared" si="1958"/>
        <v>0</v>
      </c>
      <c r="GB197" s="122">
        <f t="shared" si="1959"/>
        <v>0</v>
      </c>
      <c r="GC197" s="122">
        <f t="shared" si="1960"/>
        <v>0</v>
      </c>
      <c r="GD197" s="122">
        <f t="shared" si="1961"/>
        <v>0</v>
      </c>
      <c r="GE197" s="122">
        <f t="shared" si="1962"/>
        <v>0</v>
      </c>
      <c r="GF197" s="122">
        <f t="shared" si="1963"/>
        <v>0</v>
      </c>
      <c r="GG197" s="122">
        <f t="shared" si="1964"/>
        <v>0</v>
      </c>
      <c r="GH197" s="122"/>
      <c r="GI197" s="124" t="str">
        <f t="shared" si="1943"/>
        <v>0</v>
      </c>
      <c r="GJ197" s="139"/>
      <c r="GK197" s="139"/>
      <c r="GL197" s="139"/>
      <c r="GM197" s="140"/>
      <c r="GN197" s="140"/>
      <c r="GO197" s="140"/>
      <c r="GP197" s="140"/>
      <c r="GQ197" s="140"/>
      <c r="GR197" s="140"/>
      <c r="GS197" s="140"/>
      <c r="GT197" s="140"/>
      <c r="GU197" s="140"/>
      <c r="GV197" s="140"/>
      <c r="GW197" s="140"/>
      <c r="GX197" s="145"/>
      <c r="GY197" s="145"/>
      <c r="GZ197" s="145"/>
      <c r="HA197" s="145"/>
      <c r="HB197" s="145"/>
      <c r="HC197" s="145"/>
      <c r="HD197" s="145"/>
    </row>
    <row r="198" spans="1:212" x14ac:dyDescent="0.2">
      <c r="A198" s="190"/>
      <c r="C198" s="191"/>
      <c r="D198" s="191"/>
      <c r="E198" s="191"/>
      <c r="F198" s="191"/>
      <c r="G198" s="191"/>
      <c r="H198" s="191"/>
      <c r="I198" s="191"/>
      <c r="J198" s="191"/>
      <c r="K198" s="191"/>
      <c r="L198" s="191"/>
      <c r="M198" s="191"/>
      <c r="N198" s="191"/>
      <c r="O198" s="191"/>
      <c r="P198" s="191"/>
      <c r="Q198" s="191"/>
      <c r="R198" s="191"/>
      <c r="S198" s="191"/>
      <c r="T198" s="191"/>
      <c r="U198" s="191"/>
      <c r="V198" s="191"/>
      <c r="W198" s="191"/>
      <c r="X198" s="191"/>
      <c r="Y198" s="191"/>
      <c r="Z198" s="191"/>
      <c r="AA198" s="191"/>
      <c r="AB198" s="191"/>
      <c r="AC198" s="191"/>
      <c r="AD198" s="191"/>
      <c r="AE198" s="191"/>
      <c r="AF198" s="191"/>
      <c r="AG198" s="191"/>
      <c r="AH198" s="191"/>
      <c r="AI198" s="191"/>
      <c r="AJ198" s="191"/>
      <c r="AK198" s="191"/>
      <c r="AL198" s="191"/>
      <c r="AM198" s="191"/>
      <c r="AN198" s="191"/>
      <c r="AO198" s="191"/>
      <c r="AP198" s="191"/>
      <c r="AQ198" s="191"/>
      <c r="AR198" s="191"/>
      <c r="AS198" s="191"/>
      <c r="AT198" s="191"/>
      <c r="AU198" s="191"/>
      <c r="AV198" s="191"/>
      <c r="AW198" s="191"/>
      <c r="AX198" s="191"/>
      <c r="AY198" s="191"/>
      <c r="AZ198" s="191"/>
      <c r="BA198" s="191"/>
      <c r="BB198" s="191"/>
      <c r="BC198" s="191"/>
      <c r="BD198" s="191"/>
      <c r="BE198" s="191"/>
      <c r="BF198" s="191"/>
      <c r="BG198" s="191"/>
      <c r="BH198" s="191"/>
      <c r="BI198" s="191"/>
      <c r="BJ198" s="191"/>
      <c r="BK198" s="191"/>
      <c r="BL198" s="191"/>
      <c r="BM198" s="191"/>
      <c r="BN198" s="191"/>
      <c r="BO198" s="191"/>
      <c r="BP198" s="191"/>
      <c r="BQ198" s="191"/>
      <c r="BR198" s="191"/>
      <c r="BS198" s="191"/>
      <c r="BT198" s="191"/>
      <c r="BU198" s="191"/>
      <c r="BV198" s="191"/>
      <c r="BW198" s="191"/>
      <c r="BX198" s="191"/>
      <c r="BY198" s="191"/>
      <c r="BZ198" s="191"/>
      <c r="CA198" s="191"/>
      <c r="CB198" s="191"/>
      <c r="CC198" s="191"/>
      <c r="CD198" s="191"/>
      <c r="CE198" s="191"/>
      <c r="CF198" s="191"/>
      <c r="CG198" s="191"/>
      <c r="CH198" s="191"/>
      <c r="CI198" s="191"/>
      <c r="CJ198" s="191"/>
      <c r="CK198" s="191"/>
      <c r="CL198" s="191"/>
      <c r="CM198" s="191"/>
      <c r="CN198" s="191"/>
      <c r="CO198" s="191"/>
      <c r="CP198" s="191"/>
      <c r="CQ198" s="191"/>
      <c r="CR198" s="191"/>
      <c r="CS198" s="191"/>
      <c r="CT198" s="191"/>
      <c r="CU198" s="191"/>
      <c r="CV198" s="191"/>
      <c r="CW198" s="191"/>
      <c r="CX198" s="191"/>
      <c r="CY198" s="191"/>
      <c r="CZ198" s="191"/>
      <c r="DA198" s="191"/>
      <c r="DB198" s="191"/>
      <c r="DC198" s="191"/>
      <c r="DD198" s="191"/>
      <c r="DE198" s="191"/>
      <c r="DF198" s="191"/>
      <c r="DG198" s="191"/>
      <c r="DH198" s="191"/>
      <c r="DI198" s="191"/>
      <c r="DJ198" s="191"/>
      <c r="DK198" s="191"/>
      <c r="DL198" s="191"/>
      <c r="DM198" s="191"/>
      <c r="DN198" s="191"/>
      <c r="DO198" s="191"/>
      <c r="DP198" s="191"/>
      <c r="DQ198" s="191"/>
      <c r="DR198" s="191"/>
      <c r="DS198" s="191"/>
      <c r="DT198" s="191"/>
      <c r="DU198" s="191"/>
      <c r="DV198" s="191"/>
      <c r="DW198" s="191"/>
      <c r="DX198" s="191"/>
      <c r="DY198" s="191"/>
      <c r="DZ198" s="191"/>
      <c r="EA198" s="191"/>
      <c r="EB198" s="191"/>
      <c r="EC198" s="191"/>
      <c r="ED198" s="191"/>
      <c r="EE198" s="191"/>
      <c r="EF198" s="191"/>
      <c r="EG198" s="191"/>
      <c r="EH198" s="191"/>
      <c r="EI198" s="191"/>
      <c r="EJ198" s="191"/>
      <c r="EK198" s="191"/>
      <c r="EL198" s="191"/>
      <c r="EM198" s="191"/>
      <c r="EN198" s="191"/>
      <c r="EO198" s="191"/>
      <c r="EP198" s="191"/>
      <c r="EQ198" s="191"/>
      <c r="ER198" s="191"/>
      <c r="ES198" s="191"/>
      <c r="ET198" s="191"/>
      <c r="EU198" s="191"/>
      <c r="EV198" s="191"/>
      <c r="EW198" s="191"/>
      <c r="EX198" s="191"/>
      <c r="EY198" s="191"/>
      <c r="EZ198" s="191"/>
      <c r="FA198" s="191"/>
      <c r="FB198" s="191"/>
      <c r="FC198" s="191"/>
      <c r="FD198" s="191"/>
      <c r="FE198" s="191"/>
      <c r="FF198" s="191"/>
      <c r="FG198" s="191"/>
      <c r="FH198" s="191"/>
      <c r="FI198" s="191"/>
      <c r="FJ198" s="191"/>
      <c r="FK198" s="191"/>
      <c r="FL198" s="191"/>
      <c r="FM198" s="191"/>
      <c r="FN198" s="191"/>
      <c r="FO198" s="191"/>
      <c r="FP198" s="191"/>
      <c r="FQ198" s="191"/>
      <c r="FR198" s="191"/>
      <c r="FS198" s="191"/>
      <c r="FT198" s="122" t="str">
        <f t="shared" si="1944"/>
        <v>0</v>
      </c>
      <c r="FU198" s="122" t="str">
        <f t="shared" si="1940"/>
        <v>0</v>
      </c>
      <c r="FV198" s="122" t="str">
        <f t="shared" si="1941"/>
        <v>0</v>
      </c>
      <c r="FW198" s="122" t="str">
        <f t="shared" si="1942"/>
        <v>0</v>
      </c>
      <c r="FX198" s="122">
        <f t="shared" si="1955"/>
        <v>0</v>
      </c>
      <c r="FY198" s="122">
        <f t="shared" si="1956"/>
        <v>0</v>
      </c>
      <c r="FZ198" s="122">
        <f t="shared" si="1957"/>
        <v>0</v>
      </c>
      <c r="GA198" s="122">
        <f t="shared" si="1958"/>
        <v>0</v>
      </c>
      <c r="GB198" s="122">
        <f t="shared" si="1959"/>
        <v>0</v>
      </c>
      <c r="GC198" s="122">
        <f t="shared" si="1960"/>
        <v>0</v>
      </c>
      <c r="GD198" s="122">
        <f t="shared" si="1961"/>
        <v>0</v>
      </c>
      <c r="GE198" s="122">
        <f t="shared" si="1962"/>
        <v>0</v>
      </c>
      <c r="GF198" s="122">
        <f t="shared" si="1963"/>
        <v>0</v>
      </c>
      <c r="GG198" s="122">
        <f t="shared" si="1964"/>
        <v>0</v>
      </c>
      <c r="GH198" s="122"/>
      <c r="GI198" s="124" t="str">
        <f t="shared" si="1943"/>
        <v>0</v>
      </c>
      <c r="GJ198" s="139"/>
      <c r="GK198" s="139"/>
      <c r="GL198" s="139"/>
      <c r="GM198" s="140"/>
      <c r="GN198" s="140"/>
      <c r="GO198" s="140"/>
      <c r="GP198" s="140"/>
      <c r="GQ198" s="140"/>
      <c r="GR198" s="140"/>
      <c r="GS198" s="140"/>
      <c r="GT198" s="140"/>
      <c r="GU198" s="140"/>
      <c r="GV198" s="140"/>
      <c r="GW198" s="140"/>
      <c r="GX198" s="145"/>
      <c r="GY198" s="145"/>
      <c r="GZ198" s="145"/>
      <c r="HA198" s="145"/>
      <c r="HB198" s="145"/>
      <c r="HC198" s="145"/>
      <c r="HD198" s="145"/>
    </row>
    <row r="199" spans="1:212" x14ac:dyDescent="0.2">
      <c r="A199" s="190"/>
      <c r="C199" s="191"/>
      <c r="D199" s="191">
        <f t="shared" si="1919"/>
        <v>0</v>
      </c>
      <c r="E199" s="191"/>
      <c r="F199" s="191"/>
      <c r="G199" s="191"/>
      <c r="H199" s="191"/>
      <c r="I199" s="191">
        <f t="shared" si="1920"/>
        <v>0</v>
      </c>
      <c r="J199" s="191"/>
      <c r="K199" s="191"/>
      <c r="L199" s="191"/>
      <c r="M199" s="191"/>
      <c r="N199" s="191">
        <f t="shared" si="1921"/>
        <v>0</v>
      </c>
      <c r="O199" s="191">
        <f t="shared" si="1922"/>
        <v>0</v>
      </c>
      <c r="P199" s="191">
        <f t="shared" si="1923"/>
        <v>0</v>
      </c>
      <c r="Q199" s="191">
        <f t="shared" si="1924"/>
        <v>0</v>
      </c>
      <c r="R199" s="191">
        <f t="shared" si="1925"/>
        <v>0</v>
      </c>
      <c r="S199" s="191">
        <f t="shared" si="1926"/>
        <v>0</v>
      </c>
      <c r="T199" s="191">
        <f t="shared" si="1927"/>
        <v>0</v>
      </c>
      <c r="U199" s="191">
        <f t="shared" si="1928"/>
        <v>0</v>
      </c>
      <c r="V199" s="191"/>
      <c r="W199" s="191"/>
      <c r="X199" s="191"/>
      <c r="Y199" s="191"/>
      <c r="Z199" s="191"/>
      <c r="AA199" s="191"/>
      <c r="AB199" s="191"/>
      <c r="AC199" s="191"/>
      <c r="AD199" s="191"/>
      <c r="AE199" s="191"/>
      <c r="AF199" s="191"/>
      <c r="AG199" s="191"/>
      <c r="AH199" s="191"/>
      <c r="AI199" s="191"/>
      <c r="AJ199" s="191"/>
      <c r="AK199" s="191"/>
      <c r="AL199" s="191"/>
      <c r="AM199" s="191"/>
      <c r="AN199" s="191"/>
      <c r="AO199" s="191"/>
      <c r="AP199" s="191"/>
      <c r="AQ199" s="191"/>
      <c r="AR199" s="191"/>
      <c r="AS199" s="191"/>
      <c r="AT199" s="191"/>
      <c r="AU199" s="191"/>
      <c r="AV199" s="191"/>
      <c r="AW199" s="191"/>
      <c r="AX199" s="191"/>
      <c r="AY199" s="191"/>
      <c r="AZ199" s="191"/>
      <c r="BA199" s="191"/>
      <c r="BB199" s="191"/>
      <c r="BC199" s="191"/>
      <c r="BD199" s="191"/>
      <c r="BE199" s="191"/>
      <c r="BF199" s="191"/>
      <c r="BG199" s="191"/>
      <c r="BH199" s="191"/>
      <c r="BI199" s="191"/>
      <c r="BJ199" s="191"/>
      <c r="BK199" s="191"/>
      <c r="BL199" s="191"/>
      <c r="BM199" s="191"/>
      <c r="BN199" s="191"/>
      <c r="BO199" s="191"/>
      <c r="BP199" s="191"/>
      <c r="BQ199" s="191"/>
      <c r="BR199" s="191"/>
      <c r="BS199" s="191"/>
      <c r="BT199" s="191"/>
      <c r="BU199" s="191"/>
      <c r="BV199" s="191"/>
      <c r="BW199" s="191"/>
      <c r="BX199" s="191"/>
      <c r="BY199" s="191"/>
      <c r="BZ199" s="191"/>
      <c r="CA199" s="191"/>
      <c r="CB199" s="191"/>
      <c r="CC199" s="191"/>
      <c r="CD199" s="191"/>
      <c r="CE199" s="191"/>
      <c r="CF199" s="191"/>
      <c r="CG199" s="191"/>
      <c r="CH199" s="191"/>
      <c r="CI199" s="191"/>
      <c r="CJ199" s="191"/>
      <c r="CK199" s="191"/>
      <c r="CL199" s="191"/>
      <c r="CM199" s="191"/>
      <c r="CN199" s="191"/>
      <c r="CO199" s="191"/>
      <c r="CP199" s="191"/>
      <c r="CQ199" s="191"/>
      <c r="CR199" s="191"/>
      <c r="CS199" s="191"/>
      <c r="CT199" s="191"/>
      <c r="CU199" s="191"/>
      <c r="CV199" s="191"/>
      <c r="CW199" s="191"/>
      <c r="CX199" s="191"/>
      <c r="CY199" s="191"/>
      <c r="CZ199" s="191"/>
      <c r="DA199" s="191"/>
      <c r="DB199" s="191"/>
      <c r="DC199" s="191"/>
      <c r="DD199" s="191"/>
      <c r="DE199" s="191"/>
      <c r="DF199" s="191"/>
      <c r="DG199" s="191"/>
      <c r="DH199" s="191"/>
      <c r="DI199" s="191"/>
      <c r="DJ199" s="191"/>
      <c r="DK199" s="191"/>
      <c r="DL199" s="191"/>
      <c r="DM199" s="191"/>
      <c r="DN199" s="191"/>
      <c r="DO199" s="191"/>
      <c r="DP199" s="191"/>
      <c r="DQ199" s="191"/>
      <c r="DR199" s="191"/>
      <c r="DS199" s="191"/>
      <c r="DT199" s="191"/>
      <c r="DU199" s="191"/>
      <c r="DV199" s="191"/>
      <c r="DW199" s="191"/>
      <c r="DX199" s="191"/>
      <c r="DY199" s="191"/>
      <c r="DZ199" s="191"/>
      <c r="EA199" s="191"/>
      <c r="EB199" s="191"/>
      <c r="EC199" s="191"/>
      <c r="ED199" s="191"/>
      <c r="EE199" s="191"/>
      <c r="EF199" s="191"/>
      <c r="EG199" s="191"/>
      <c r="EH199" s="191"/>
      <c r="EI199" s="191"/>
      <c r="EJ199" s="191"/>
      <c r="EK199" s="191"/>
      <c r="EL199" s="191"/>
      <c r="EM199" s="191"/>
      <c r="EN199" s="191"/>
      <c r="EO199" s="191"/>
      <c r="EP199" s="191"/>
      <c r="EQ199" s="191"/>
      <c r="ER199" s="191"/>
      <c r="ES199" s="191"/>
      <c r="ET199" s="191"/>
      <c r="EU199" s="191"/>
      <c r="EV199" s="191"/>
      <c r="EW199" s="191"/>
      <c r="EX199" s="191"/>
      <c r="EY199" s="191"/>
      <c r="EZ199" s="191"/>
      <c r="FA199" s="191"/>
      <c r="FB199" s="191"/>
      <c r="FC199" s="191"/>
      <c r="FD199" s="191"/>
      <c r="FE199" s="191"/>
      <c r="FF199" s="191"/>
      <c r="FG199" s="191"/>
      <c r="FH199" s="191"/>
      <c r="FI199" s="191"/>
      <c r="FJ199" s="191"/>
      <c r="FK199" s="191"/>
      <c r="FL199" s="191"/>
      <c r="FM199" s="191"/>
      <c r="FN199" s="191"/>
      <c r="FO199" s="191"/>
      <c r="FP199" s="191"/>
      <c r="FQ199" s="191"/>
      <c r="FR199" s="191"/>
      <c r="FS199" s="191"/>
      <c r="FT199" s="122" t="str">
        <f t="shared" si="1944"/>
        <v>0</v>
      </c>
      <c r="FU199" s="122" t="str">
        <f t="shared" si="1940"/>
        <v>0</v>
      </c>
      <c r="FV199" s="122" t="str">
        <f t="shared" si="1941"/>
        <v>0</v>
      </c>
      <c r="FW199" s="122" t="str">
        <f t="shared" si="1942"/>
        <v>0</v>
      </c>
      <c r="FX199" s="122">
        <f t="shared" si="1955"/>
        <v>0</v>
      </c>
      <c r="FY199" s="122">
        <f t="shared" si="1956"/>
        <v>0</v>
      </c>
      <c r="FZ199" s="122">
        <f t="shared" si="1957"/>
        <v>0</v>
      </c>
      <c r="GA199" s="122">
        <f t="shared" si="1958"/>
        <v>0</v>
      </c>
      <c r="GB199" s="122">
        <f t="shared" si="1959"/>
        <v>0</v>
      </c>
      <c r="GC199" s="122">
        <f t="shared" si="1960"/>
        <v>0</v>
      </c>
      <c r="GD199" s="122">
        <f t="shared" si="1961"/>
        <v>0</v>
      </c>
      <c r="GE199" s="122">
        <f t="shared" si="1962"/>
        <v>0</v>
      </c>
      <c r="GF199" s="122">
        <f t="shared" si="1963"/>
        <v>0</v>
      </c>
      <c r="GG199" s="122">
        <f t="shared" si="1964"/>
        <v>0</v>
      </c>
      <c r="GH199" s="122"/>
      <c r="GI199" s="124" t="str">
        <f t="shared" si="1943"/>
        <v>0</v>
      </c>
      <c r="GJ199" s="139"/>
      <c r="GK199" s="139"/>
      <c r="GL199" s="139"/>
      <c r="GM199" s="140"/>
      <c r="GN199" s="140"/>
      <c r="GO199" s="140"/>
      <c r="GP199" s="140"/>
      <c r="GQ199" s="140"/>
      <c r="GR199" s="140"/>
      <c r="GS199" s="140"/>
      <c r="GT199" s="140"/>
      <c r="GU199" s="140"/>
      <c r="GV199" s="140"/>
      <c r="GW199" s="140"/>
      <c r="GX199" s="145"/>
      <c r="GY199" s="145"/>
      <c r="GZ199" s="145"/>
      <c r="HA199" s="145"/>
      <c r="HB199" s="145"/>
      <c r="HC199" s="145"/>
      <c r="HD199" s="145"/>
    </row>
    <row r="200" spans="1:212" x14ac:dyDescent="0.2">
      <c r="A200" s="189" t="s">
        <v>262</v>
      </c>
      <c r="B200" s="38" t="s">
        <v>263</v>
      </c>
      <c r="C200" s="35"/>
      <c r="O200" s="35"/>
      <c r="Q200" s="35"/>
      <c r="V200" s="35"/>
      <c r="Z200" s="35"/>
      <c r="AB200" s="35"/>
      <c r="FT200" s="39"/>
      <c r="FU200" s="39"/>
      <c r="FV200" s="39"/>
      <c r="FW200" s="39"/>
      <c r="GI200" s="57"/>
      <c r="GJ200" s="57"/>
      <c r="GK200" s="57"/>
      <c r="GL200" s="57"/>
    </row>
    <row r="201" spans="1:212" x14ac:dyDescent="0.2">
      <c r="C201" s="35"/>
      <c r="O201" s="35"/>
      <c r="Q201" s="35"/>
      <c r="V201" s="35"/>
      <c r="Z201" s="35"/>
      <c r="AB201" s="35"/>
      <c r="FT201" s="39"/>
      <c r="FU201" s="39"/>
      <c r="FV201" s="39"/>
      <c r="FW201" s="39"/>
      <c r="GI201" s="57"/>
      <c r="GJ201" s="57"/>
      <c r="GK201" s="57"/>
      <c r="GL201" s="57"/>
    </row>
    <row r="202" spans="1:212" x14ac:dyDescent="0.2">
      <c r="C202" s="35"/>
      <c r="O202" s="35"/>
      <c r="Q202" s="35"/>
      <c r="V202" s="35"/>
      <c r="Z202" s="35"/>
      <c r="AB202" s="35"/>
      <c r="FT202" s="39"/>
      <c r="FU202" s="39"/>
      <c r="FV202" s="39"/>
      <c r="FW202" s="39"/>
      <c r="GI202" s="57"/>
      <c r="GJ202" s="57"/>
      <c r="GK202" s="57"/>
      <c r="GL202" s="57"/>
    </row>
    <row r="203" spans="1:212" x14ac:dyDescent="0.2">
      <c r="C203" s="35"/>
      <c r="O203" s="35"/>
      <c r="Q203" s="35"/>
      <c r="V203" s="35"/>
      <c r="Z203" s="35"/>
      <c r="AB203" s="35"/>
      <c r="FT203" s="39"/>
      <c r="FU203" s="39"/>
      <c r="FV203" s="39"/>
      <c r="FW203" s="39"/>
      <c r="GI203" s="57"/>
      <c r="GJ203" s="57"/>
      <c r="GK203" s="57"/>
      <c r="GL203" s="57"/>
    </row>
    <row r="204" spans="1:212" x14ac:dyDescent="0.2">
      <c r="A204" s="35"/>
      <c r="B204" s="35"/>
      <c r="C204" s="35"/>
      <c r="O204" s="35"/>
      <c r="Q204" s="35"/>
      <c r="V204" s="35"/>
      <c r="Z204" s="35"/>
      <c r="AB204" s="35"/>
      <c r="FT204" s="39"/>
      <c r="FU204" s="39"/>
      <c r="FV204" s="39"/>
      <c r="FW204" s="39"/>
      <c r="GI204" s="57"/>
      <c r="GJ204" s="57"/>
      <c r="GK204" s="57"/>
      <c r="GL204" s="57"/>
    </row>
    <row r="205" spans="1:212" x14ac:dyDescent="0.2">
      <c r="A205" s="35"/>
      <c r="B205" s="35"/>
      <c r="C205" s="35"/>
      <c r="O205" s="35"/>
      <c r="Q205" s="35"/>
      <c r="V205" s="35"/>
      <c r="Z205" s="35"/>
      <c r="AB205" s="35"/>
      <c r="FT205" s="39"/>
      <c r="FU205" s="39"/>
      <c r="FV205" s="39"/>
      <c r="FW205" s="39"/>
      <c r="GI205" s="57"/>
      <c r="GJ205" s="57"/>
      <c r="GK205" s="57"/>
      <c r="GL205" s="57"/>
    </row>
    <row r="206" spans="1:212" x14ac:dyDescent="0.2">
      <c r="A206" s="35"/>
      <c r="B206" s="35"/>
      <c r="C206" s="35"/>
      <c r="O206" s="35"/>
      <c r="Q206" s="35"/>
      <c r="V206" s="35"/>
      <c r="Z206" s="35"/>
      <c r="AB206" s="35"/>
      <c r="FT206" s="39"/>
      <c r="FU206" s="39"/>
      <c r="FV206" s="39"/>
      <c r="FW206" s="39"/>
      <c r="GI206" s="57"/>
      <c r="GJ206" s="57"/>
      <c r="GK206" s="57"/>
      <c r="GL206" s="57"/>
    </row>
    <row r="207" spans="1:212" x14ac:dyDescent="0.2">
      <c r="A207" s="35"/>
      <c r="B207" s="35"/>
      <c r="C207" s="35"/>
      <c r="O207" s="35"/>
      <c r="Q207" s="35"/>
      <c r="V207" s="35"/>
      <c r="Z207" s="35"/>
      <c r="AB207" s="35"/>
      <c r="FT207" s="39"/>
      <c r="FU207" s="39"/>
      <c r="FV207" s="39"/>
      <c r="FW207" s="39"/>
      <c r="GI207" s="57"/>
      <c r="GJ207" s="57"/>
      <c r="GK207" s="57"/>
      <c r="GL207" s="57"/>
    </row>
    <row r="208" spans="1:212" x14ac:dyDescent="0.2">
      <c r="A208" s="35"/>
      <c r="B208" s="35"/>
      <c r="C208" s="35"/>
      <c r="O208" s="35"/>
      <c r="Q208" s="35"/>
      <c r="V208" s="35"/>
      <c r="Z208" s="35"/>
      <c r="AB208" s="35"/>
      <c r="FT208" s="39"/>
      <c r="FU208" s="39"/>
      <c r="FV208" s="39"/>
      <c r="FW208" s="39"/>
      <c r="GI208" s="57"/>
      <c r="GJ208" s="57"/>
      <c r="GK208" s="57"/>
      <c r="GL208" s="57"/>
    </row>
    <row r="209" spans="1:194" x14ac:dyDescent="0.2">
      <c r="A209" s="35"/>
      <c r="B209" s="35"/>
      <c r="C209" s="35"/>
      <c r="O209" s="35"/>
      <c r="Q209" s="35"/>
      <c r="V209" s="35"/>
      <c r="Z209" s="35"/>
      <c r="AB209" s="35"/>
      <c r="FT209" s="39"/>
      <c r="FU209" s="39"/>
      <c r="FV209" s="39"/>
      <c r="FW209" s="39"/>
      <c r="GI209" s="57"/>
      <c r="GJ209" s="57"/>
      <c r="GK209" s="57"/>
      <c r="GL209" s="57"/>
    </row>
    <row r="210" spans="1:194" x14ac:dyDescent="0.2">
      <c r="A210" s="35"/>
      <c r="B210" s="35"/>
      <c r="C210" s="35"/>
      <c r="O210" s="35"/>
      <c r="Q210" s="35"/>
      <c r="V210" s="35"/>
      <c r="Z210" s="35"/>
      <c r="AB210" s="35"/>
      <c r="FT210" s="39"/>
      <c r="FU210" s="39"/>
      <c r="FV210" s="39"/>
      <c r="FW210" s="39"/>
      <c r="GI210" s="57"/>
      <c r="GJ210" s="57"/>
      <c r="GK210" s="57"/>
      <c r="GL210" s="57"/>
    </row>
    <row r="211" spans="1:194" x14ac:dyDescent="0.2">
      <c r="A211" s="35"/>
      <c r="B211" s="35"/>
      <c r="C211" s="35"/>
      <c r="O211" s="35"/>
      <c r="Q211" s="35"/>
      <c r="V211" s="35"/>
      <c r="Z211" s="35"/>
      <c r="AB211" s="35"/>
      <c r="FT211" s="39"/>
      <c r="FU211" s="39"/>
      <c r="FV211" s="39"/>
      <c r="FW211" s="39"/>
      <c r="GI211" s="57"/>
      <c r="GJ211" s="57"/>
      <c r="GK211" s="57"/>
      <c r="GL211" s="57"/>
    </row>
    <row r="212" spans="1:194" x14ac:dyDescent="0.2">
      <c r="A212" s="35"/>
      <c r="B212" s="35"/>
      <c r="C212" s="35"/>
      <c r="O212" s="35"/>
      <c r="Q212" s="35"/>
      <c r="V212" s="35"/>
      <c r="Z212" s="35"/>
      <c r="AB212" s="35"/>
      <c r="FT212" s="39"/>
      <c r="FU212" s="39"/>
      <c r="FV212" s="39"/>
      <c r="FW212" s="39"/>
      <c r="GI212" s="57"/>
      <c r="GJ212" s="57"/>
      <c r="GK212" s="57"/>
      <c r="GL212" s="57"/>
    </row>
    <row r="213" spans="1:194" x14ac:dyDescent="0.2">
      <c r="A213" s="35"/>
      <c r="B213" s="35"/>
      <c r="C213" s="35"/>
      <c r="O213" s="35"/>
      <c r="Q213" s="35"/>
      <c r="V213" s="35"/>
      <c r="Z213" s="35"/>
      <c r="AB213" s="35"/>
      <c r="FT213" s="39"/>
      <c r="FU213" s="39"/>
      <c r="FV213" s="39"/>
      <c r="FW213" s="39"/>
      <c r="GI213" s="57"/>
      <c r="GJ213" s="57"/>
      <c r="GK213" s="57"/>
      <c r="GL213" s="57"/>
    </row>
    <row r="214" spans="1:194" x14ac:dyDescent="0.2">
      <c r="A214" s="35"/>
      <c r="B214" s="35"/>
      <c r="C214" s="35"/>
      <c r="O214" s="35"/>
      <c r="Q214" s="35"/>
      <c r="V214" s="35"/>
      <c r="Z214" s="35"/>
      <c r="AB214" s="35"/>
      <c r="FT214" s="39"/>
      <c r="FU214" s="39"/>
      <c r="FV214" s="39"/>
      <c r="FW214" s="39"/>
      <c r="GI214" s="57"/>
      <c r="GJ214" s="57"/>
      <c r="GK214" s="57"/>
      <c r="GL214" s="57"/>
    </row>
    <row r="215" spans="1:194" x14ac:dyDescent="0.2">
      <c r="A215" s="35"/>
      <c r="B215" s="35"/>
      <c r="C215" s="35"/>
      <c r="O215" s="35"/>
      <c r="Q215" s="35"/>
      <c r="V215" s="35"/>
      <c r="Z215" s="35"/>
      <c r="AB215" s="35"/>
      <c r="FT215" s="39"/>
      <c r="FU215" s="39"/>
      <c r="FV215" s="39"/>
      <c r="FW215" s="39"/>
      <c r="GI215" s="57"/>
      <c r="GJ215" s="57"/>
      <c r="GK215" s="57"/>
      <c r="GL215" s="57"/>
    </row>
    <row r="216" spans="1:194" x14ac:dyDescent="0.2">
      <c r="A216" s="35"/>
      <c r="B216" s="35"/>
      <c r="C216" s="35"/>
      <c r="O216" s="35"/>
      <c r="Q216" s="35"/>
      <c r="V216" s="35"/>
      <c r="Z216" s="35"/>
      <c r="AB216" s="35"/>
      <c r="FT216" s="39"/>
      <c r="FU216" s="39"/>
      <c r="FV216" s="39"/>
      <c r="FW216" s="39"/>
      <c r="GI216" s="57"/>
      <c r="GJ216" s="57"/>
      <c r="GK216" s="57"/>
      <c r="GL216" s="57"/>
    </row>
    <row r="217" spans="1:194" x14ac:dyDescent="0.2">
      <c r="A217" s="35"/>
      <c r="B217" s="35"/>
      <c r="C217" s="35"/>
      <c r="O217" s="35"/>
      <c r="Q217" s="35"/>
      <c r="V217" s="35"/>
      <c r="Z217" s="35"/>
      <c r="AB217" s="35"/>
      <c r="FT217" s="39"/>
      <c r="FU217" s="39"/>
      <c r="FV217" s="39"/>
      <c r="FW217" s="39"/>
      <c r="GI217" s="57"/>
      <c r="GJ217" s="57"/>
      <c r="GK217" s="57"/>
      <c r="GL217" s="57"/>
    </row>
    <row r="218" spans="1:194" x14ac:dyDescent="0.2">
      <c r="A218" s="35"/>
      <c r="B218" s="35"/>
      <c r="C218" s="35"/>
      <c r="O218" s="35"/>
      <c r="Q218" s="35"/>
      <c r="V218" s="35"/>
      <c r="Z218" s="35"/>
      <c r="AB218" s="35"/>
      <c r="FT218" s="39"/>
      <c r="FU218" s="39"/>
      <c r="FV218" s="39"/>
      <c r="FW218" s="39"/>
      <c r="GI218" s="57"/>
      <c r="GJ218" s="57"/>
      <c r="GK218" s="57"/>
      <c r="GL218" s="57"/>
    </row>
    <row r="219" spans="1:194" x14ac:dyDescent="0.2">
      <c r="A219" s="35"/>
      <c r="B219" s="35"/>
      <c r="C219" s="35"/>
      <c r="O219" s="35"/>
      <c r="Q219" s="35"/>
      <c r="V219" s="35"/>
      <c r="Z219" s="35"/>
      <c r="AB219" s="35"/>
      <c r="FT219" s="39"/>
      <c r="FU219" s="39"/>
      <c r="FV219" s="39"/>
      <c r="FW219" s="39"/>
      <c r="GI219" s="57"/>
      <c r="GJ219" s="57"/>
      <c r="GK219" s="57"/>
      <c r="GL219" s="57"/>
    </row>
    <row r="220" spans="1:194" x14ac:dyDescent="0.2">
      <c r="A220" s="35"/>
      <c r="B220" s="35"/>
      <c r="C220" s="35"/>
      <c r="O220" s="35"/>
      <c r="Q220" s="35"/>
      <c r="V220" s="35"/>
      <c r="Z220" s="35"/>
      <c r="AB220" s="35"/>
      <c r="FT220" s="39"/>
      <c r="FU220" s="39"/>
      <c r="FV220" s="39"/>
      <c r="FW220" s="39"/>
      <c r="GI220" s="57"/>
      <c r="GJ220" s="57"/>
      <c r="GK220" s="57"/>
      <c r="GL220" s="57"/>
    </row>
    <row r="221" spans="1:194" x14ac:dyDescent="0.2">
      <c r="A221" s="35"/>
      <c r="B221" s="35"/>
      <c r="C221" s="35"/>
      <c r="O221" s="35"/>
      <c r="Q221" s="35"/>
      <c r="V221" s="35"/>
      <c r="Z221" s="35"/>
      <c r="AB221" s="35"/>
      <c r="FT221" s="39"/>
      <c r="FU221" s="39"/>
      <c r="FV221" s="39"/>
      <c r="FW221" s="39"/>
      <c r="GI221" s="57"/>
      <c r="GJ221" s="57"/>
      <c r="GK221" s="57"/>
      <c r="GL221" s="57"/>
    </row>
    <row r="222" spans="1:194" x14ac:dyDescent="0.2">
      <c r="A222" s="35"/>
      <c r="B222" s="35"/>
      <c r="C222" s="35"/>
      <c r="O222" s="35"/>
      <c r="Q222" s="35"/>
      <c r="V222" s="35"/>
      <c r="Z222" s="35"/>
      <c r="AB222" s="35"/>
      <c r="FT222" s="39"/>
      <c r="FU222" s="39"/>
      <c r="FV222" s="39"/>
      <c r="FW222" s="39"/>
      <c r="GI222" s="57"/>
      <c r="GJ222" s="57"/>
      <c r="GK222" s="57"/>
      <c r="GL222" s="57"/>
    </row>
    <row r="223" spans="1:194" x14ac:dyDescent="0.2">
      <c r="A223" s="35"/>
      <c r="B223" s="35"/>
      <c r="C223" s="35"/>
      <c r="O223" s="35"/>
      <c r="Q223" s="35"/>
      <c r="V223" s="35"/>
      <c r="Z223" s="35"/>
      <c r="AB223" s="35"/>
      <c r="FT223" s="39"/>
      <c r="FU223" s="39"/>
      <c r="FV223" s="39"/>
      <c r="FW223" s="39"/>
      <c r="GI223" s="57"/>
      <c r="GJ223" s="57"/>
      <c r="GK223" s="57"/>
      <c r="GL223" s="57"/>
    </row>
    <row r="224" spans="1:194" x14ac:dyDescent="0.2">
      <c r="A224" s="35"/>
      <c r="B224" s="35"/>
      <c r="C224" s="35"/>
      <c r="O224" s="35"/>
      <c r="Q224" s="35"/>
      <c r="V224" s="35"/>
      <c r="Z224" s="35"/>
      <c r="AB224" s="35"/>
      <c r="FT224" s="39"/>
      <c r="FU224" s="39"/>
      <c r="FV224" s="39"/>
      <c r="FW224" s="39"/>
      <c r="GI224" s="57"/>
      <c r="GJ224" s="57"/>
      <c r="GK224" s="57"/>
      <c r="GL224" s="57"/>
    </row>
    <row r="225" spans="1:194" x14ac:dyDescent="0.2">
      <c r="A225" s="35"/>
      <c r="B225" s="35"/>
      <c r="C225" s="35"/>
      <c r="O225" s="35"/>
      <c r="Q225" s="35"/>
      <c r="V225" s="35"/>
      <c r="Z225" s="35"/>
      <c r="AB225" s="35"/>
      <c r="FT225" s="39"/>
      <c r="FU225" s="39"/>
      <c r="FV225" s="39"/>
      <c r="FW225" s="39"/>
      <c r="GI225" s="57"/>
      <c r="GJ225" s="57"/>
      <c r="GK225" s="57"/>
      <c r="GL225" s="57"/>
    </row>
    <row r="226" spans="1:194" x14ac:dyDescent="0.2">
      <c r="A226" s="35"/>
      <c r="B226" s="35"/>
      <c r="C226" s="35"/>
      <c r="O226" s="35"/>
      <c r="Q226" s="35"/>
      <c r="V226" s="35"/>
      <c r="Z226" s="35"/>
      <c r="AB226" s="35"/>
      <c r="FT226" s="39"/>
      <c r="FU226" s="39"/>
      <c r="FV226" s="39"/>
      <c r="FW226" s="39"/>
      <c r="GI226" s="57"/>
      <c r="GJ226" s="57"/>
      <c r="GK226" s="57"/>
      <c r="GL226" s="57"/>
    </row>
    <row r="227" spans="1:194" x14ac:dyDescent="0.2">
      <c r="A227" s="35"/>
      <c r="B227" s="35"/>
      <c r="C227" s="35"/>
      <c r="O227" s="35"/>
      <c r="Q227" s="35"/>
      <c r="V227" s="35"/>
      <c r="Z227" s="35"/>
      <c r="AB227" s="35"/>
      <c r="FT227" s="39"/>
      <c r="FU227" s="39"/>
      <c r="FV227" s="39"/>
      <c r="FW227" s="39"/>
      <c r="GI227" s="57"/>
      <c r="GJ227" s="57"/>
      <c r="GK227" s="57"/>
      <c r="GL227" s="57"/>
    </row>
    <row r="228" spans="1:194" x14ac:dyDescent="0.2">
      <c r="A228" s="35"/>
      <c r="B228" s="35"/>
      <c r="C228" s="35"/>
      <c r="O228" s="35"/>
      <c r="Q228" s="35"/>
      <c r="V228" s="35"/>
      <c r="Z228" s="35"/>
      <c r="AB228" s="35"/>
      <c r="FT228" s="39"/>
      <c r="FU228" s="39"/>
      <c r="FV228" s="39"/>
      <c r="FW228" s="39"/>
      <c r="GI228" s="57"/>
      <c r="GJ228" s="57"/>
      <c r="GK228" s="57"/>
      <c r="GL228" s="57"/>
    </row>
    <row r="229" spans="1:194" x14ac:dyDescent="0.2">
      <c r="A229" s="35"/>
      <c r="B229" s="35"/>
      <c r="C229" s="35"/>
      <c r="O229" s="35"/>
      <c r="Q229" s="35"/>
      <c r="V229" s="35"/>
      <c r="Z229" s="35"/>
      <c r="AB229" s="35"/>
      <c r="FT229" s="39"/>
      <c r="FU229" s="39"/>
      <c r="FV229" s="39"/>
      <c r="FW229" s="39"/>
      <c r="GI229" s="57"/>
      <c r="GJ229" s="57"/>
      <c r="GK229" s="57"/>
      <c r="GL229" s="57"/>
    </row>
    <row r="230" spans="1:194" x14ac:dyDescent="0.2">
      <c r="A230" s="35"/>
      <c r="B230" s="35"/>
      <c r="C230" s="35"/>
      <c r="O230" s="35"/>
      <c r="Q230" s="35"/>
      <c r="V230" s="35"/>
      <c r="Z230" s="35"/>
      <c r="AB230" s="35"/>
      <c r="FT230" s="39"/>
      <c r="FU230" s="39"/>
      <c r="FV230" s="39"/>
      <c r="FW230" s="39"/>
      <c r="GI230" s="57"/>
      <c r="GJ230" s="57"/>
      <c r="GK230" s="57"/>
      <c r="GL230" s="57"/>
    </row>
    <row r="231" spans="1:194" x14ac:dyDescent="0.2">
      <c r="A231" s="35"/>
      <c r="B231" s="35"/>
      <c r="C231" s="35"/>
      <c r="O231" s="35"/>
      <c r="Q231" s="35"/>
      <c r="V231" s="35"/>
      <c r="Z231" s="35"/>
      <c r="AB231" s="35"/>
      <c r="FT231" s="39"/>
      <c r="FU231" s="39"/>
      <c r="FV231" s="39"/>
      <c r="FW231" s="39"/>
      <c r="GI231" s="57"/>
      <c r="GJ231" s="57"/>
      <c r="GK231" s="57"/>
      <c r="GL231" s="57"/>
    </row>
    <row r="232" spans="1:194" x14ac:dyDescent="0.2">
      <c r="A232" s="35"/>
      <c r="B232" s="35"/>
      <c r="C232" s="35"/>
      <c r="O232" s="35"/>
      <c r="Q232" s="35"/>
      <c r="V232" s="35"/>
      <c r="Z232" s="35"/>
      <c r="AB232" s="35"/>
      <c r="FT232" s="39"/>
      <c r="FU232" s="39"/>
      <c r="FV232" s="39"/>
      <c r="FW232" s="39"/>
      <c r="GI232" s="57"/>
      <c r="GJ232" s="57"/>
      <c r="GK232" s="57"/>
      <c r="GL232" s="57"/>
    </row>
    <row r="233" spans="1:194" x14ac:dyDescent="0.2">
      <c r="A233" s="35"/>
      <c r="B233" s="35"/>
      <c r="C233" s="35"/>
      <c r="O233" s="35"/>
      <c r="Q233" s="35"/>
      <c r="V233" s="35"/>
      <c r="Z233" s="35"/>
      <c r="AB233" s="35"/>
      <c r="FT233" s="39"/>
      <c r="FU233" s="39"/>
      <c r="FV233" s="39"/>
      <c r="FW233" s="39"/>
      <c r="GI233" s="57"/>
      <c r="GJ233" s="57"/>
      <c r="GK233" s="57"/>
      <c r="GL233" s="57"/>
    </row>
    <row r="234" spans="1:194" x14ac:dyDescent="0.2">
      <c r="A234" s="35"/>
      <c r="B234" s="35"/>
      <c r="C234" s="35"/>
      <c r="O234" s="35"/>
      <c r="Q234" s="35"/>
      <c r="V234" s="35"/>
      <c r="Z234" s="35"/>
      <c r="AB234" s="35"/>
      <c r="FT234" s="39"/>
      <c r="FU234" s="39"/>
      <c r="FV234" s="39"/>
      <c r="FW234" s="39"/>
      <c r="GI234" s="57"/>
      <c r="GJ234" s="57"/>
      <c r="GK234" s="57"/>
      <c r="GL234" s="57"/>
    </row>
    <row r="235" spans="1:194" x14ac:dyDescent="0.2">
      <c r="A235" s="35"/>
      <c r="B235" s="35"/>
      <c r="C235" s="35"/>
      <c r="O235" s="35"/>
      <c r="Q235" s="35"/>
      <c r="V235" s="35"/>
      <c r="Z235" s="35"/>
      <c r="AB235" s="35"/>
      <c r="FT235" s="39"/>
      <c r="FU235" s="39"/>
      <c r="FV235" s="39"/>
      <c r="FW235" s="39"/>
      <c r="GI235" s="57"/>
      <c r="GJ235" s="57"/>
      <c r="GK235" s="57"/>
      <c r="GL235" s="57"/>
    </row>
    <row r="236" spans="1:194" x14ac:dyDescent="0.2">
      <c r="A236" s="35"/>
      <c r="B236" s="35"/>
      <c r="C236" s="35"/>
      <c r="O236" s="35"/>
      <c r="Q236" s="35"/>
      <c r="V236" s="35"/>
      <c r="Z236" s="35"/>
      <c r="AB236" s="35"/>
      <c r="FT236" s="39"/>
      <c r="FU236" s="39"/>
      <c r="FV236" s="39"/>
      <c r="FW236" s="39"/>
      <c r="GI236" s="57"/>
      <c r="GJ236" s="57"/>
      <c r="GK236" s="57"/>
      <c r="GL236" s="57"/>
    </row>
    <row r="237" spans="1:194" x14ac:dyDescent="0.2">
      <c r="A237" s="35"/>
      <c r="B237" s="35"/>
      <c r="C237" s="35"/>
      <c r="O237" s="35"/>
      <c r="Q237" s="35"/>
      <c r="V237" s="35"/>
      <c r="Z237" s="35"/>
      <c r="AB237" s="35"/>
    </row>
    <row r="238" spans="1:194" x14ac:dyDescent="0.2">
      <c r="A238" s="35"/>
      <c r="B238" s="35"/>
      <c r="C238" s="35"/>
      <c r="O238" s="35"/>
      <c r="Q238" s="35"/>
      <c r="V238" s="35"/>
      <c r="Z238" s="35"/>
      <c r="AB238" s="35"/>
    </row>
    <row r="239" spans="1:194" x14ac:dyDescent="0.2">
      <c r="A239" s="35"/>
      <c r="B239" s="35"/>
      <c r="C239" s="35"/>
      <c r="O239" s="35"/>
      <c r="Q239" s="35"/>
      <c r="V239" s="35"/>
      <c r="Z239" s="35"/>
      <c r="AB239" s="35"/>
    </row>
    <row r="240" spans="1:194" x14ac:dyDescent="0.2">
      <c r="A240" s="35"/>
      <c r="B240" s="35"/>
      <c r="C240" s="35"/>
      <c r="O240" s="35"/>
      <c r="Q240" s="35"/>
      <c r="V240" s="35"/>
      <c r="Z240" s="35"/>
      <c r="AB240" s="35"/>
    </row>
    <row r="241" spans="1:28" x14ac:dyDescent="0.2">
      <c r="A241" s="35"/>
      <c r="B241" s="35"/>
      <c r="C241" s="35"/>
      <c r="O241" s="35"/>
      <c r="Q241" s="35"/>
      <c r="V241" s="35"/>
      <c r="Z241" s="35"/>
      <c r="AB241" s="35"/>
    </row>
    <row r="242" spans="1:28" x14ac:dyDescent="0.2">
      <c r="A242" s="35"/>
      <c r="B242" s="35"/>
      <c r="C242" s="35"/>
      <c r="O242" s="35"/>
      <c r="Q242" s="35"/>
      <c r="V242" s="35"/>
      <c r="Z242" s="35"/>
      <c r="AB242" s="35"/>
    </row>
    <row r="243" spans="1:28" x14ac:dyDescent="0.2">
      <c r="A243" s="35"/>
      <c r="B243" s="35"/>
      <c r="C243" s="35"/>
      <c r="O243" s="35"/>
      <c r="Q243" s="35"/>
      <c r="V243" s="35"/>
      <c r="Z243" s="35"/>
      <c r="AB243" s="35"/>
    </row>
    <row r="244" spans="1:28" x14ac:dyDescent="0.2">
      <c r="A244" s="35"/>
      <c r="B244" s="35"/>
      <c r="C244" s="35"/>
      <c r="O244" s="35"/>
      <c r="Q244" s="35"/>
      <c r="V244" s="35"/>
      <c r="Z244" s="35"/>
      <c r="AB244" s="35"/>
    </row>
    <row r="245" spans="1:28" x14ac:dyDescent="0.2">
      <c r="A245" s="35"/>
      <c r="B245" s="35"/>
      <c r="C245" s="35"/>
      <c r="O245" s="35"/>
      <c r="Q245" s="35"/>
      <c r="V245" s="35"/>
      <c r="Z245" s="35"/>
      <c r="AB245" s="35"/>
    </row>
    <row r="246" spans="1:28" x14ac:dyDescent="0.2">
      <c r="A246" s="35"/>
      <c r="B246" s="35"/>
      <c r="C246" s="35"/>
      <c r="O246" s="35"/>
      <c r="Q246" s="35"/>
      <c r="V246" s="35"/>
      <c r="Z246" s="35"/>
      <c r="AB246" s="35"/>
    </row>
    <row r="247" spans="1:28" x14ac:dyDescent="0.2">
      <c r="A247" s="35"/>
      <c r="B247" s="35"/>
      <c r="C247" s="35"/>
      <c r="O247" s="35"/>
      <c r="Q247" s="35"/>
      <c r="V247" s="35"/>
      <c r="Z247" s="35"/>
      <c r="AB247" s="35"/>
    </row>
    <row r="248" spans="1:28" x14ac:dyDescent="0.2">
      <c r="A248" s="35"/>
      <c r="B248" s="35"/>
      <c r="C248" s="35"/>
      <c r="O248" s="35"/>
      <c r="Q248" s="35"/>
      <c r="V248" s="35"/>
      <c r="Z248" s="35"/>
      <c r="AB248" s="35"/>
    </row>
    <row r="249" spans="1:28" x14ac:dyDescent="0.2">
      <c r="A249" s="35"/>
      <c r="B249" s="35"/>
      <c r="C249" s="35"/>
      <c r="O249" s="35"/>
      <c r="Q249" s="35"/>
      <c r="V249" s="35"/>
      <c r="Z249" s="35"/>
      <c r="AB249" s="35"/>
    </row>
    <row r="250" spans="1:28" x14ac:dyDescent="0.2">
      <c r="A250" s="35"/>
      <c r="B250" s="35"/>
      <c r="C250" s="35"/>
      <c r="O250" s="35"/>
      <c r="Q250" s="35"/>
      <c r="V250" s="35"/>
      <c r="Z250" s="35"/>
      <c r="AB250" s="35"/>
    </row>
    <row r="251" spans="1:28" x14ac:dyDescent="0.2">
      <c r="A251" s="35"/>
      <c r="B251" s="35"/>
      <c r="C251" s="35"/>
      <c r="O251" s="35"/>
      <c r="Q251" s="35"/>
      <c r="V251" s="35"/>
      <c r="Z251" s="35"/>
      <c r="AB251" s="35"/>
    </row>
    <row r="252" spans="1:28" x14ac:dyDescent="0.2">
      <c r="A252" s="35"/>
      <c r="B252" s="35"/>
      <c r="C252" s="35"/>
      <c r="O252" s="35"/>
      <c r="Q252" s="35"/>
      <c r="V252" s="35"/>
      <c r="Z252" s="35"/>
      <c r="AB252" s="35"/>
    </row>
    <row r="253" spans="1:28" x14ac:dyDescent="0.2">
      <c r="A253" s="35"/>
      <c r="B253" s="35"/>
      <c r="C253" s="35"/>
      <c r="O253" s="35"/>
      <c r="Q253" s="35"/>
      <c r="V253" s="35"/>
      <c r="Z253" s="35"/>
      <c r="AB253" s="35"/>
    </row>
    <row r="254" spans="1:28" x14ac:dyDescent="0.2">
      <c r="A254" s="35"/>
      <c r="B254" s="35"/>
      <c r="C254" s="35"/>
      <c r="O254" s="35"/>
      <c r="Q254" s="35"/>
      <c r="V254" s="35"/>
      <c r="Z254" s="35"/>
      <c r="AB254" s="35"/>
    </row>
    <row r="255" spans="1:28" x14ac:dyDescent="0.2">
      <c r="A255" s="35"/>
      <c r="B255" s="35"/>
      <c r="C255" s="35"/>
      <c r="O255" s="35"/>
      <c r="Q255" s="35"/>
      <c r="V255" s="35"/>
      <c r="Z255" s="35"/>
      <c r="AB255" s="35"/>
    </row>
    <row r="256" spans="1:28" x14ac:dyDescent="0.2">
      <c r="A256" s="35"/>
      <c r="B256" s="35"/>
      <c r="C256" s="35"/>
      <c r="O256" s="35"/>
      <c r="Q256" s="35"/>
      <c r="V256" s="35"/>
      <c r="Z256" s="35"/>
      <c r="AB256" s="35"/>
    </row>
    <row r="257" spans="1:28" x14ac:dyDescent="0.2">
      <c r="A257" s="35"/>
      <c r="B257" s="35"/>
      <c r="C257" s="35"/>
      <c r="O257" s="35"/>
      <c r="Q257" s="35"/>
      <c r="V257" s="35"/>
      <c r="Z257" s="35"/>
      <c r="AB257" s="35"/>
    </row>
    <row r="258" spans="1:28" x14ac:dyDescent="0.2">
      <c r="A258" s="35"/>
      <c r="B258" s="35"/>
      <c r="C258" s="35"/>
      <c r="O258" s="35"/>
      <c r="Q258" s="35"/>
      <c r="V258" s="35"/>
      <c r="Z258" s="35"/>
      <c r="AB258" s="35"/>
    </row>
    <row r="259" spans="1:28" x14ac:dyDescent="0.2">
      <c r="A259" s="35"/>
      <c r="B259" s="35"/>
      <c r="C259" s="35"/>
      <c r="O259" s="35"/>
      <c r="Q259" s="35"/>
      <c r="V259" s="35"/>
      <c r="Z259" s="35"/>
      <c r="AB259" s="35"/>
    </row>
    <row r="260" spans="1:28" x14ac:dyDescent="0.2">
      <c r="A260" s="35"/>
      <c r="B260" s="35"/>
      <c r="C260" s="35"/>
      <c r="O260" s="35"/>
      <c r="Q260" s="35"/>
      <c r="V260" s="35"/>
      <c r="Z260" s="35"/>
      <c r="AB260" s="35"/>
    </row>
    <row r="261" spans="1:28" x14ac:dyDescent="0.2">
      <c r="A261" s="35"/>
      <c r="B261" s="35"/>
      <c r="C261" s="35"/>
      <c r="O261" s="35"/>
      <c r="Q261" s="35"/>
      <c r="V261" s="35"/>
      <c r="Z261" s="35"/>
      <c r="AB261" s="35"/>
    </row>
    <row r="262" spans="1:28" x14ac:dyDescent="0.2">
      <c r="A262" s="35"/>
      <c r="B262" s="35"/>
      <c r="C262" s="35"/>
      <c r="O262" s="35"/>
      <c r="Q262" s="35"/>
      <c r="V262" s="35"/>
      <c r="Z262" s="35"/>
      <c r="AB262" s="35"/>
    </row>
    <row r="263" spans="1:28" x14ac:dyDescent="0.2">
      <c r="A263" s="35"/>
      <c r="B263" s="35"/>
      <c r="C263" s="35"/>
      <c r="O263" s="35"/>
      <c r="Q263" s="35"/>
      <c r="V263" s="35"/>
      <c r="Z263" s="35"/>
      <c r="AB263" s="35"/>
    </row>
    <row r="264" spans="1:28" x14ac:dyDescent="0.2">
      <c r="A264" s="35"/>
      <c r="B264" s="35"/>
      <c r="C264" s="35"/>
      <c r="O264" s="35"/>
      <c r="Q264" s="35"/>
      <c r="V264" s="35"/>
      <c r="Z264" s="35"/>
      <c r="AB264" s="35"/>
    </row>
    <row r="265" spans="1:28" x14ac:dyDescent="0.2">
      <c r="A265" s="35"/>
      <c r="B265" s="35"/>
      <c r="C265" s="35"/>
      <c r="O265" s="35"/>
      <c r="Q265" s="35"/>
      <c r="V265" s="35"/>
      <c r="Z265" s="35"/>
      <c r="AB265" s="35"/>
    </row>
    <row r="266" spans="1:28" x14ac:dyDescent="0.2">
      <c r="A266" s="35"/>
      <c r="B266" s="35"/>
      <c r="C266" s="35"/>
      <c r="O266" s="35"/>
      <c r="Q266" s="35"/>
      <c r="V266" s="35"/>
      <c r="Z266" s="35"/>
      <c r="AB266" s="35"/>
    </row>
    <row r="267" spans="1:28" x14ac:dyDescent="0.2">
      <c r="A267" s="35"/>
      <c r="B267" s="35"/>
      <c r="C267" s="35"/>
      <c r="O267" s="35"/>
      <c r="Q267" s="35"/>
      <c r="V267" s="35"/>
      <c r="Z267" s="35"/>
      <c r="AB267" s="35"/>
    </row>
    <row r="268" spans="1:28" x14ac:dyDescent="0.2">
      <c r="A268" s="35"/>
      <c r="B268" s="35"/>
      <c r="C268" s="35"/>
      <c r="O268" s="35"/>
      <c r="Q268" s="35"/>
      <c r="V268" s="35"/>
      <c r="Z268" s="35"/>
      <c r="AB268" s="35"/>
    </row>
    <row r="269" spans="1:28" x14ac:dyDescent="0.2">
      <c r="A269" s="35"/>
      <c r="B269" s="35"/>
      <c r="C269" s="35"/>
      <c r="O269" s="35"/>
      <c r="Q269" s="35"/>
      <c r="V269" s="35"/>
      <c r="Z269" s="35"/>
      <c r="AB269" s="35"/>
    </row>
    <row r="270" spans="1:28" x14ac:dyDescent="0.2">
      <c r="A270" s="35"/>
      <c r="B270" s="35"/>
      <c r="C270" s="35"/>
      <c r="O270" s="35"/>
      <c r="Q270" s="35"/>
      <c r="V270" s="35"/>
      <c r="Z270" s="35"/>
      <c r="AB270" s="35"/>
    </row>
    <row r="271" spans="1:28" x14ac:dyDescent="0.2">
      <c r="A271" s="35"/>
      <c r="B271" s="35"/>
      <c r="C271" s="35"/>
      <c r="O271" s="35"/>
      <c r="Q271" s="35"/>
      <c r="V271" s="35"/>
      <c r="Z271" s="35"/>
      <c r="AB271" s="35"/>
    </row>
    <row r="272" spans="1:28" x14ac:dyDescent="0.2">
      <c r="A272" s="35"/>
      <c r="B272" s="35"/>
      <c r="C272" s="35"/>
      <c r="O272" s="35"/>
      <c r="Q272" s="35"/>
      <c r="V272" s="35"/>
      <c r="Z272" s="35"/>
      <c r="AB272" s="35"/>
    </row>
    <row r="273" spans="1:28" x14ac:dyDescent="0.2">
      <c r="A273" s="35"/>
      <c r="B273" s="35"/>
      <c r="C273" s="35"/>
      <c r="O273" s="35"/>
      <c r="Q273" s="35"/>
      <c r="V273" s="35"/>
      <c r="Z273" s="35"/>
      <c r="AB273" s="35"/>
    </row>
    <row r="274" spans="1:28" x14ac:dyDescent="0.2">
      <c r="A274" s="35"/>
      <c r="B274" s="35"/>
      <c r="C274" s="35"/>
      <c r="O274" s="35"/>
      <c r="Q274" s="35"/>
      <c r="V274" s="35"/>
      <c r="Z274" s="35"/>
      <c r="AB274" s="35"/>
    </row>
    <row r="275" spans="1:28" x14ac:dyDescent="0.2">
      <c r="A275" s="35"/>
      <c r="B275" s="35"/>
      <c r="C275" s="35"/>
      <c r="O275" s="35"/>
      <c r="Q275" s="35"/>
      <c r="V275" s="35"/>
      <c r="Z275" s="35"/>
      <c r="AB275" s="35"/>
    </row>
    <row r="276" spans="1:28" x14ac:dyDescent="0.2">
      <c r="A276" s="35"/>
      <c r="B276" s="35"/>
      <c r="C276" s="35"/>
      <c r="O276" s="35"/>
      <c r="Q276" s="35"/>
      <c r="V276" s="35"/>
      <c r="Z276" s="35"/>
      <c r="AB276" s="35"/>
    </row>
    <row r="277" spans="1:28" x14ac:dyDescent="0.2">
      <c r="A277" s="35"/>
      <c r="B277" s="35"/>
      <c r="C277" s="35"/>
      <c r="O277" s="35"/>
      <c r="Q277" s="35"/>
      <c r="V277" s="35"/>
      <c r="Z277" s="35"/>
      <c r="AB277" s="35"/>
    </row>
    <row r="278" spans="1:28" x14ac:dyDescent="0.2">
      <c r="A278" s="35"/>
      <c r="B278" s="35"/>
      <c r="C278" s="35"/>
      <c r="O278" s="35"/>
      <c r="Q278" s="35"/>
      <c r="V278" s="35"/>
      <c r="Z278" s="35"/>
      <c r="AB278" s="35"/>
    </row>
    <row r="279" spans="1:28" x14ac:dyDescent="0.2">
      <c r="A279" s="35"/>
      <c r="B279" s="35"/>
      <c r="C279" s="35"/>
      <c r="O279" s="35"/>
      <c r="Q279" s="35"/>
      <c r="V279" s="35"/>
      <c r="Z279" s="35"/>
      <c r="AB279" s="35"/>
    </row>
    <row r="280" spans="1:28" x14ac:dyDescent="0.2">
      <c r="A280" s="35"/>
      <c r="B280" s="35"/>
      <c r="C280" s="35"/>
      <c r="O280" s="35"/>
      <c r="Q280" s="35"/>
      <c r="V280" s="35"/>
      <c r="Z280" s="35"/>
      <c r="AB280" s="35"/>
    </row>
    <row r="281" spans="1:28" x14ac:dyDescent="0.2">
      <c r="A281" s="35"/>
      <c r="B281" s="35"/>
      <c r="C281" s="35"/>
      <c r="O281" s="35"/>
      <c r="Q281" s="35"/>
      <c r="V281" s="35"/>
      <c r="Z281" s="35"/>
      <c r="AB281" s="35"/>
    </row>
    <row r="282" spans="1:28" x14ac:dyDescent="0.2">
      <c r="A282" s="35"/>
      <c r="B282" s="35"/>
      <c r="C282" s="35"/>
      <c r="O282" s="35"/>
      <c r="Q282" s="35"/>
      <c r="V282" s="35"/>
      <c r="Z282" s="35"/>
      <c r="AB282" s="35"/>
    </row>
    <row r="283" spans="1:28" x14ac:dyDescent="0.2">
      <c r="A283" s="35"/>
      <c r="B283" s="35"/>
      <c r="C283" s="35"/>
      <c r="O283" s="35"/>
      <c r="Q283" s="35"/>
      <c r="V283" s="35"/>
      <c r="Z283" s="35"/>
      <c r="AB283" s="35"/>
    </row>
    <row r="284" spans="1:28" x14ac:dyDescent="0.2">
      <c r="A284" s="35"/>
      <c r="B284" s="35"/>
      <c r="C284" s="35"/>
      <c r="O284" s="35"/>
      <c r="Q284" s="35"/>
      <c r="V284" s="35"/>
      <c r="Z284" s="35"/>
      <c r="AB284" s="35"/>
    </row>
    <row r="285" spans="1:28" x14ac:dyDescent="0.2">
      <c r="A285" s="35"/>
      <c r="B285" s="35"/>
      <c r="C285" s="35"/>
      <c r="O285" s="35"/>
      <c r="Q285" s="35"/>
      <c r="V285" s="35"/>
      <c r="Z285" s="35"/>
      <c r="AB285" s="35"/>
    </row>
    <row r="286" spans="1:28" x14ac:dyDescent="0.2">
      <c r="A286" s="35"/>
      <c r="B286" s="35"/>
      <c r="C286" s="35"/>
      <c r="O286" s="35"/>
      <c r="Q286" s="35"/>
      <c r="V286" s="35"/>
      <c r="Z286" s="35"/>
      <c r="AB286" s="35"/>
    </row>
    <row r="287" spans="1:28" x14ac:dyDescent="0.2">
      <c r="A287" s="35"/>
      <c r="B287" s="35"/>
      <c r="C287" s="35"/>
      <c r="O287" s="35"/>
      <c r="Q287" s="35"/>
      <c r="V287" s="35"/>
      <c r="Z287" s="35"/>
      <c r="AB287" s="35"/>
    </row>
    <row r="288" spans="1:28" x14ac:dyDescent="0.2">
      <c r="A288" s="35"/>
      <c r="B288" s="35"/>
      <c r="C288" s="35"/>
      <c r="O288" s="35"/>
      <c r="Q288" s="35"/>
      <c r="V288" s="35"/>
      <c r="Z288" s="35"/>
      <c r="AB288" s="35"/>
    </row>
    <row r="289" spans="1:28" x14ac:dyDescent="0.2">
      <c r="A289" s="35"/>
      <c r="B289" s="35"/>
      <c r="C289" s="35"/>
      <c r="O289" s="35"/>
      <c r="Q289" s="35"/>
      <c r="V289" s="35"/>
      <c r="Z289" s="35"/>
      <c r="AB289" s="35"/>
    </row>
    <row r="290" spans="1:28" x14ac:dyDescent="0.2">
      <c r="A290" s="35"/>
      <c r="B290" s="35"/>
      <c r="C290" s="35"/>
      <c r="O290" s="35"/>
      <c r="Q290" s="35"/>
      <c r="V290" s="35"/>
      <c r="Z290" s="35"/>
      <c r="AB290" s="35"/>
    </row>
    <row r="291" spans="1:28" x14ac:dyDescent="0.2">
      <c r="A291" s="35"/>
      <c r="B291" s="35"/>
      <c r="C291" s="35"/>
      <c r="O291" s="35"/>
      <c r="Q291" s="35"/>
      <c r="V291" s="35"/>
      <c r="Z291" s="35"/>
      <c r="AB291" s="35"/>
    </row>
    <row r="292" spans="1:28" x14ac:dyDescent="0.2">
      <c r="A292" s="35"/>
      <c r="B292" s="35"/>
      <c r="C292" s="35"/>
      <c r="O292" s="35"/>
      <c r="Q292" s="35"/>
      <c r="V292" s="35"/>
      <c r="Z292" s="35"/>
      <c r="AB292" s="35"/>
    </row>
    <row r="293" spans="1:28" x14ac:dyDescent="0.2">
      <c r="A293" s="35"/>
      <c r="B293" s="35"/>
      <c r="C293" s="35"/>
      <c r="O293" s="35"/>
      <c r="Q293" s="35"/>
      <c r="V293" s="35"/>
      <c r="Z293" s="35"/>
      <c r="AB293" s="35"/>
    </row>
    <row r="294" spans="1:28" x14ac:dyDescent="0.2">
      <c r="A294" s="35"/>
      <c r="B294" s="35"/>
      <c r="C294" s="35"/>
      <c r="O294" s="35"/>
      <c r="Q294" s="35"/>
      <c r="V294" s="35"/>
      <c r="Z294" s="35"/>
      <c r="AB294" s="35"/>
    </row>
    <row r="295" spans="1:28" x14ac:dyDescent="0.2">
      <c r="A295" s="35"/>
      <c r="B295" s="35"/>
      <c r="C295" s="35"/>
      <c r="O295" s="35"/>
      <c r="Q295" s="35"/>
      <c r="V295" s="35"/>
      <c r="Z295" s="35"/>
      <c r="AB295" s="35"/>
    </row>
    <row r="296" spans="1:28" x14ac:dyDescent="0.2">
      <c r="A296" s="35"/>
      <c r="B296" s="35"/>
      <c r="C296" s="35"/>
      <c r="O296" s="35"/>
      <c r="Q296" s="35"/>
      <c r="V296" s="35"/>
      <c r="Z296" s="35"/>
      <c r="AB296" s="35"/>
    </row>
    <row r="297" spans="1:28" x14ac:dyDescent="0.2">
      <c r="A297" s="35"/>
      <c r="B297" s="35"/>
      <c r="C297" s="35"/>
      <c r="O297" s="35"/>
      <c r="Q297" s="35"/>
      <c r="V297" s="35"/>
      <c r="Z297" s="35"/>
      <c r="AB297" s="35"/>
    </row>
    <row r="298" spans="1:28" x14ac:dyDescent="0.2">
      <c r="A298" s="35"/>
      <c r="B298" s="35"/>
      <c r="C298" s="35"/>
      <c r="O298" s="35"/>
      <c r="Q298" s="35"/>
      <c r="V298" s="35"/>
      <c r="Z298" s="35"/>
      <c r="AB298" s="35"/>
    </row>
    <row r="299" spans="1:28" x14ac:dyDescent="0.2">
      <c r="A299" s="35"/>
      <c r="B299" s="35"/>
      <c r="C299" s="35"/>
      <c r="O299" s="35"/>
      <c r="Q299" s="35"/>
      <c r="V299" s="35"/>
      <c r="Z299" s="35"/>
      <c r="AB299" s="35"/>
    </row>
    <row r="300" spans="1:28" x14ac:dyDescent="0.2">
      <c r="A300" s="35"/>
      <c r="B300" s="35"/>
      <c r="C300" s="35"/>
      <c r="O300" s="35"/>
      <c r="Q300" s="35"/>
      <c r="V300" s="35"/>
      <c r="Z300" s="35"/>
      <c r="AB300" s="35"/>
    </row>
    <row r="301" spans="1:28" x14ac:dyDescent="0.2">
      <c r="A301" s="35"/>
      <c r="B301" s="35"/>
      <c r="C301" s="35"/>
      <c r="O301" s="35"/>
      <c r="Q301" s="35"/>
      <c r="V301" s="35"/>
      <c r="Z301" s="35"/>
      <c r="AB301" s="35"/>
    </row>
    <row r="302" spans="1:28" x14ac:dyDescent="0.2">
      <c r="A302" s="35"/>
      <c r="B302" s="35"/>
      <c r="C302" s="35"/>
      <c r="O302" s="35"/>
      <c r="Q302" s="35"/>
      <c r="V302" s="35"/>
      <c r="Z302" s="35"/>
      <c r="AB302" s="35"/>
    </row>
    <row r="303" spans="1:28" x14ac:dyDescent="0.2">
      <c r="A303" s="35"/>
      <c r="B303" s="35"/>
      <c r="C303" s="35"/>
      <c r="O303" s="35"/>
      <c r="Q303" s="35"/>
      <c r="V303" s="35"/>
      <c r="Z303" s="35"/>
      <c r="AB303" s="35"/>
    </row>
    <row r="304" spans="1:28" x14ac:dyDescent="0.2">
      <c r="A304" s="35"/>
      <c r="B304" s="35"/>
      <c r="C304" s="35"/>
      <c r="O304" s="35"/>
      <c r="Q304" s="35"/>
      <c r="V304" s="35"/>
      <c r="Z304" s="35"/>
      <c r="AB304" s="35"/>
    </row>
    <row r="305" spans="1:28" x14ac:dyDescent="0.2">
      <c r="A305" s="35"/>
      <c r="B305" s="35"/>
      <c r="C305" s="35"/>
      <c r="O305" s="35"/>
      <c r="Q305" s="35"/>
      <c r="V305" s="35"/>
      <c r="Z305" s="35"/>
      <c r="AB305" s="35"/>
    </row>
    <row r="306" spans="1:28" x14ac:dyDescent="0.2">
      <c r="A306" s="35"/>
      <c r="B306" s="35"/>
      <c r="C306" s="35"/>
      <c r="O306" s="35"/>
      <c r="Q306" s="35"/>
      <c r="V306" s="35"/>
      <c r="Z306" s="35"/>
      <c r="AB306" s="35"/>
    </row>
    <row r="307" spans="1:28" x14ac:dyDescent="0.2">
      <c r="A307" s="35"/>
      <c r="B307" s="35"/>
      <c r="C307" s="35"/>
      <c r="O307" s="35"/>
      <c r="Q307" s="35"/>
      <c r="V307" s="35"/>
      <c r="Z307" s="35"/>
      <c r="AB307" s="35"/>
    </row>
    <row r="308" spans="1:28" x14ac:dyDescent="0.2">
      <c r="A308" s="35"/>
      <c r="B308" s="35"/>
      <c r="C308" s="35"/>
      <c r="O308" s="35"/>
      <c r="Q308" s="35"/>
      <c r="V308" s="35"/>
      <c r="Z308" s="35"/>
      <c r="AB308" s="35"/>
    </row>
    <row r="309" spans="1:28" x14ac:dyDescent="0.2">
      <c r="A309" s="35"/>
      <c r="B309" s="35"/>
      <c r="C309" s="35"/>
      <c r="O309" s="35"/>
      <c r="Q309" s="35"/>
      <c r="V309" s="35"/>
      <c r="Z309" s="35"/>
      <c r="AB309" s="35"/>
    </row>
    <row r="310" spans="1:28" x14ac:dyDescent="0.2">
      <c r="A310" s="35"/>
      <c r="B310" s="35"/>
      <c r="C310" s="35"/>
      <c r="O310" s="35"/>
      <c r="Q310" s="35"/>
      <c r="V310" s="35"/>
      <c r="Z310" s="35"/>
      <c r="AB310" s="35"/>
    </row>
    <row r="311" spans="1:28" x14ac:dyDescent="0.2">
      <c r="A311" s="35"/>
      <c r="B311" s="35"/>
      <c r="C311" s="35"/>
      <c r="O311" s="35"/>
      <c r="Q311" s="35"/>
      <c r="V311" s="35"/>
      <c r="Z311" s="35"/>
      <c r="AB311" s="35"/>
    </row>
    <row r="312" spans="1:28" x14ac:dyDescent="0.2">
      <c r="A312" s="35"/>
      <c r="B312" s="35"/>
      <c r="C312" s="35"/>
      <c r="O312" s="35"/>
      <c r="Q312" s="35"/>
      <c r="V312" s="35"/>
      <c r="Z312" s="35"/>
      <c r="AB312" s="35"/>
    </row>
    <row r="313" spans="1:28" x14ac:dyDescent="0.2">
      <c r="A313" s="35"/>
      <c r="B313" s="35"/>
      <c r="C313" s="35"/>
      <c r="O313" s="35"/>
      <c r="Q313" s="35"/>
      <c r="V313" s="35"/>
      <c r="Z313" s="35"/>
      <c r="AB313" s="35"/>
    </row>
    <row r="314" spans="1:28" x14ac:dyDescent="0.2">
      <c r="A314" s="35"/>
      <c r="B314" s="35"/>
      <c r="C314" s="35"/>
      <c r="O314" s="35"/>
      <c r="Q314" s="35"/>
      <c r="V314" s="35"/>
      <c r="Z314" s="35"/>
      <c r="AB314" s="35"/>
    </row>
    <row r="315" spans="1:28" x14ac:dyDescent="0.2">
      <c r="A315" s="35"/>
      <c r="B315" s="35"/>
      <c r="C315" s="35"/>
      <c r="O315" s="35"/>
      <c r="Q315" s="35"/>
      <c r="V315" s="35"/>
      <c r="Z315" s="35"/>
      <c r="AB315" s="35"/>
    </row>
    <row r="316" spans="1:28" x14ac:dyDescent="0.2">
      <c r="A316" s="35"/>
      <c r="B316" s="35"/>
      <c r="C316" s="35"/>
      <c r="O316" s="35"/>
      <c r="Q316" s="35"/>
      <c r="V316" s="35"/>
      <c r="Z316" s="35"/>
      <c r="AB316" s="35"/>
    </row>
    <row r="317" spans="1:28" x14ac:dyDescent="0.2">
      <c r="A317" s="35"/>
      <c r="B317" s="35"/>
      <c r="C317" s="35"/>
      <c r="O317" s="35"/>
      <c r="Q317" s="35"/>
      <c r="V317" s="35"/>
      <c r="Z317" s="35"/>
      <c r="AB317" s="35"/>
    </row>
    <row r="318" spans="1:28" x14ac:dyDescent="0.2">
      <c r="A318" s="35"/>
      <c r="B318" s="35"/>
      <c r="C318" s="35"/>
      <c r="O318" s="35"/>
      <c r="Q318" s="35"/>
      <c r="V318" s="35"/>
      <c r="Z318" s="35"/>
      <c r="AB318" s="35"/>
    </row>
    <row r="319" spans="1:28" x14ac:dyDescent="0.2">
      <c r="A319" s="35"/>
      <c r="B319" s="35"/>
      <c r="C319" s="35"/>
      <c r="O319" s="35"/>
      <c r="Q319" s="35"/>
      <c r="V319" s="35"/>
      <c r="Z319" s="35"/>
      <c r="AB319" s="35"/>
    </row>
    <row r="320" spans="1:28" x14ac:dyDescent="0.2">
      <c r="A320" s="35"/>
      <c r="B320" s="35"/>
      <c r="C320" s="35"/>
      <c r="O320" s="35"/>
      <c r="Q320" s="35"/>
      <c r="V320" s="35"/>
      <c r="Z320" s="35"/>
      <c r="AB320" s="35"/>
    </row>
    <row r="321" spans="1:28" x14ac:dyDescent="0.2">
      <c r="A321" s="35"/>
      <c r="B321" s="35"/>
      <c r="C321" s="35"/>
      <c r="O321" s="35"/>
      <c r="Q321" s="35"/>
      <c r="V321" s="35"/>
      <c r="Z321" s="35"/>
      <c r="AB321" s="35"/>
    </row>
    <row r="322" spans="1:28" x14ac:dyDescent="0.2">
      <c r="A322" s="35"/>
      <c r="B322" s="35"/>
      <c r="C322" s="35"/>
      <c r="O322" s="35"/>
      <c r="Q322" s="35"/>
      <c r="V322" s="35"/>
      <c r="Z322" s="35"/>
      <c r="AB322" s="35"/>
    </row>
    <row r="323" spans="1:28" x14ac:dyDescent="0.2">
      <c r="A323" s="35"/>
      <c r="B323" s="35"/>
      <c r="C323" s="35"/>
      <c r="O323" s="35"/>
      <c r="Q323" s="35"/>
      <c r="V323" s="35"/>
      <c r="Z323" s="35"/>
      <c r="AB323" s="35"/>
    </row>
    <row r="324" spans="1:28" x14ac:dyDescent="0.2">
      <c r="A324" s="35"/>
      <c r="B324" s="35"/>
      <c r="C324" s="35"/>
      <c r="O324" s="35"/>
      <c r="Q324" s="35"/>
      <c r="V324" s="35"/>
      <c r="Z324" s="35"/>
      <c r="AB324" s="35"/>
    </row>
    <row r="325" spans="1:28" x14ac:dyDescent="0.2">
      <c r="A325" s="35"/>
      <c r="B325" s="35"/>
      <c r="C325" s="35"/>
      <c r="O325" s="35"/>
      <c r="Q325" s="35"/>
      <c r="V325" s="35"/>
      <c r="Z325" s="35"/>
      <c r="AB325" s="35"/>
    </row>
    <row r="326" spans="1:28" x14ac:dyDescent="0.2">
      <c r="A326" s="35"/>
      <c r="B326" s="35"/>
      <c r="C326" s="35"/>
      <c r="O326" s="35"/>
      <c r="Q326" s="35"/>
      <c r="V326" s="35"/>
      <c r="Z326" s="35"/>
      <c r="AB326" s="35"/>
    </row>
    <row r="327" spans="1:28" x14ac:dyDescent="0.2">
      <c r="A327" s="35"/>
      <c r="B327" s="35"/>
      <c r="C327" s="35"/>
      <c r="O327" s="35"/>
      <c r="Q327" s="35"/>
      <c r="V327" s="35"/>
      <c r="Z327" s="35"/>
      <c r="AB327" s="35"/>
    </row>
    <row r="328" spans="1:28" x14ac:dyDescent="0.2">
      <c r="A328" s="35"/>
      <c r="B328" s="35"/>
      <c r="C328" s="35"/>
      <c r="O328" s="35"/>
      <c r="Q328" s="35"/>
      <c r="V328" s="35"/>
      <c r="Z328" s="35"/>
      <c r="AB328" s="35"/>
    </row>
    <row r="329" spans="1:28" x14ac:dyDescent="0.2">
      <c r="A329" s="35"/>
      <c r="B329" s="35"/>
      <c r="C329" s="35"/>
      <c r="O329" s="35"/>
      <c r="Q329" s="35"/>
      <c r="V329" s="35"/>
      <c r="Z329" s="35"/>
      <c r="AB329" s="35"/>
    </row>
    <row r="330" spans="1:28" x14ac:dyDescent="0.2">
      <c r="A330" s="35"/>
      <c r="B330" s="35"/>
      <c r="C330" s="35"/>
      <c r="O330" s="35"/>
      <c r="Q330" s="35"/>
      <c r="V330" s="35"/>
      <c r="Z330" s="35"/>
      <c r="AB330" s="35"/>
    </row>
    <row r="331" spans="1:28" x14ac:dyDescent="0.2">
      <c r="A331" s="35"/>
      <c r="B331" s="35"/>
      <c r="C331" s="35"/>
      <c r="O331" s="35"/>
      <c r="Q331" s="35"/>
      <c r="V331" s="35"/>
      <c r="Z331" s="35"/>
      <c r="AB331" s="35"/>
    </row>
    <row r="332" spans="1:28" x14ac:dyDescent="0.2">
      <c r="A332" s="35"/>
      <c r="B332" s="35"/>
      <c r="C332" s="35"/>
      <c r="O332" s="35"/>
      <c r="Q332" s="35"/>
      <c r="V332" s="35"/>
      <c r="Z332" s="35"/>
      <c r="AB332" s="35"/>
    </row>
    <row r="333" spans="1:28" x14ac:dyDescent="0.2">
      <c r="A333" s="35"/>
      <c r="B333" s="35"/>
      <c r="C333" s="35"/>
      <c r="O333" s="35"/>
      <c r="Q333" s="35"/>
      <c r="V333" s="35"/>
      <c r="Z333" s="35"/>
      <c r="AB333" s="35"/>
    </row>
    <row r="334" spans="1:28" x14ac:dyDescent="0.2">
      <c r="A334" s="35"/>
      <c r="B334" s="35"/>
      <c r="C334" s="35"/>
      <c r="O334" s="35"/>
      <c r="Q334" s="35"/>
      <c r="V334" s="35"/>
      <c r="Z334" s="35"/>
      <c r="AB334" s="35"/>
    </row>
    <row r="335" spans="1:28" x14ac:dyDescent="0.2">
      <c r="A335" s="35"/>
      <c r="B335" s="35"/>
      <c r="C335" s="35"/>
      <c r="O335" s="35"/>
      <c r="Q335" s="35"/>
      <c r="V335" s="35"/>
      <c r="Z335" s="35"/>
      <c r="AB335" s="35"/>
    </row>
    <row r="336" spans="1:28" x14ac:dyDescent="0.2">
      <c r="A336" s="35"/>
      <c r="B336" s="35"/>
      <c r="C336" s="35"/>
      <c r="O336" s="35"/>
      <c r="Q336" s="35"/>
      <c r="V336" s="35"/>
      <c r="Z336" s="35"/>
      <c r="AB336" s="35"/>
    </row>
    <row r="337" spans="1:28" x14ac:dyDescent="0.2">
      <c r="A337" s="35"/>
      <c r="B337" s="35"/>
      <c r="C337" s="35"/>
      <c r="O337" s="35"/>
      <c r="Q337" s="35"/>
      <c r="V337" s="35"/>
      <c r="Z337" s="35"/>
      <c r="AB337" s="35"/>
    </row>
    <row r="338" spans="1:28" x14ac:dyDescent="0.2">
      <c r="A338" s="35"/>
      <c r="B338" s="35"/>
      <c r="C338" s="35"/>
      <c r="O338" s="35"/>
      <c r="Q338" s="35"/>
      <c r="V338" s="35"/>
      <c r="Z338" s="35"/>
      <c r="AB338" s="35"/>
    </row>
    <row r="339" spans="1:28" x14ac:dyDescent="0.2">
      <c r="A339" s="35"/>
      <c r="B339" s="35"/>
      <c r="C339" s="35"/>
      <c r="O339" s="35"/>
      <c r="Q339" s="35"/>
      <c r="V339" s="35"/>
      <c r="Z339" s="35"/>
      <c r="AB339" s="35"/>
    </row>
    <row r="340" spans="1:28" x14ac:dyDescent="0.2">
      <c r="A340" s="35"/>
      <c r="B340" s="35"/>
      <c r="C340" s="35"/>
      <c r="O340" s="35"/>
      <c r="Q340" s="35"/>
      <c r="V340" s="35"/>
      <c r="Z340" s="35"/>
      <c r="AB340" s="35"/>
    </row>
    <row r="341" spans="1:28" x14ac:dyDescent="0.2">
      <c r="A341" s="35"/>
      <c r="B341" s="35"/>
      <c r="C341" s="35"/>
      <c r="O341" s="35"/>
      <c r="Q341" s="35"/>
      <c r="V341" s="35"/>
      <c r="Z341" s="35"/>
      <c r="AB341" s="35"/>
    </row>
    <row r="342" spans="1:28" x14ac:dyDescent="0.2">
      <c r="A342" s="35"/>
      <c r="B342" s="35"/>
      <c r="C342" s="35"/>
      <c r="O342" s="35"/>
      <c r="Q342" s="35"/>
      <c r="V342" s="35"/>
      <c r="Z342" s="35"/>
      <c r="AB342" s="35"/>
    </row>
    <row r="343" spans="1:28" x14ac:dyDescent="0.2">
      <c r="A343" s="35"/>
      <c r="B343" s="35"/>
      <c r="C343" s="35"/>
      <c r="O343" s="35"/>
      <c r="Q343" s="35"/>
      <c r="V343" s="35"/>
      <c r="Z343" s="35"/>
      <c r="AB343" s="35"/>
    </row>
    <row r="344" spans="1:28" x14ac:dyDescent="0.2">
      <c r="A344" s="35"/>
      <c r="B344" s="35"/>
      <c r="C344" s="35"/>
      <c r="O344" s="35"/>
      <c r="Q344" s="35"/>
      <c r="V344" s="35"/>
      <c r="Z344" s="35"/>
      <c r="AB344" s="35"/>
    </row>
    <row r="345" spans="1:28" x14ac:dyDescent="0.2">
      <c r="A345" s="35"/>
      <c r="B345" s="35"/>
      <c r="C345" s="35"/>
      <c r="O345" s="35"/>
      <c r="Q345" s="35"/>
      <c r="V345" s="35"/>
      <c r="Z345" s="35"/>
      <c r="AB345" s="35"/>
    </row>
    <row r="346" spans="1:28" x14ac:dyDescent="0.2">
      <c r="A346" s="35"/>
      <c r="B346" s="35"/>
      <c r="C346" s="35"/>
      <c r="O346" s="35"/>
      <c r="Q346" s="35"/>
      <c r="V346" s="35"/>
      <c r="Z346" s="35"/>
      <c r="AB346" s="35"/>
    </row>
    <row r="347" spans="1:28" x14ac:dyDescent="0.2">
      <c r="A347" s="35"/>
      <c r="B347" s="35"/>
      <c r="C347" s="35"/>
      <c r="O347" s="35"/>
      <c r="Q347" s="35"/>
      <c r="V347" s="35"/>
      <c r="Z347" s="35"/>
      <c r="AB347" s="35"/>
    </row>
    <row r="348" spans="1:28" x14ac:dyDescent="0.2">
      <c r="A348" s="35"/>
      <c r="B348" s="35"/>
      <c r="C348" s="35"/>
      <c r="O348" s="35"/>
      <c r="Q348" s="35"/>
      <c r="V348" s="35"/>
      <c r="Z348" s="35"/>
      <c r="AB348" s="35"/>
    </row>
    <row r="349" spans="1:28" x14ac:dyDescent="0.2">
      <c r="A349" s="35"/>
      <c r="B349" s="35"/>
      <c r="C349" s="35"/>
      <c r="O349" s="35"/>
      <c r="Q349" s="35"/>
      <c r="V349" s="35"/>
      <c r="Z349" s="35"/>
      <c r="AB349" s="35"/>
    </row>
    <row r="350" spans="1:28" x14ac:dyDescent="0.2">
      <c r="A350" s="35"/>
      <c r="B350" s="35"/>
      <c r="C350" s="35"/>
      <c r="O350" s="35"/>
      <c r="Q350" s="35"/>
      <c r="V350" s="35"/>
      <c r="Z350" s="35"/>
      <c r="AB350" s="35"/>
    </row>
    <row r="351" spans="1:28" x14ac:dyDescent="0.2">
      <c r="A351" s="35"/>
      <c r="B351" s="35"/>
      <c r="C351" s="35"/>
      <c r="O351" s="35"/>
      <c r="Q351" s="35"/>
      <c r="V351" s="35"/>
      <c r="Z351" s="35"/>
      <c r="AB351" s="35"/>
    </row>
    <row r="352" spans="1:28" x14ac:dyDescent="0.2">
      <c r="A352" s="35"/>
      <c r="B352" s="35"/>
      <c r="C352" s="35"/>
      <c r="O352" s="35"/>
      <c r="Q352" s="35"/>
      <c r="V352" s="35"/>
      <c r="Z352" s="35"/>
      <c r="AB352" s="35"/>
    </row>
    <row r="353" spans="1:28" x14ac:dyDescent="0.2">
      <c r="A353" s="35"/>
      <c r="B353" s="35"/>
      <c r="C353" s="35"/>
      <c r="O353" s="35"/>
      <c r="Q353" s="35"/>
      <c r="V353" s="35"/>
      <c r="Z353" s="35"/>
      <c r="AB353" s="35"/>
    </row>
    <row r="354" spans="1:28" x14ac:dyDescent="0.2">
      <c r="A354" s="35"/>
      <c r="B354" s="35"/>
      <c r="C354" s="35"/>
      <c r="O354" s="35"/>
      <c r="Q354" s="35"/>
      <c r="V354" s="35"/>
      <c r="Z354" s="35"/>
      <c r="AB354" s="35"/>
    </row>
    <row r="355" spans="1:28" x14ac:dyDescent="0.2">
      <c r="A355" s="35"/>
      <c r="B355" s="35"/>
      <c r="C355" s="35"/>
      <c r="O355" s="35"/>
      <c r="Q355" s="35"/>
      <c r="V355" s="35"/>
      <c r="Z355" s="35"/>
      <c r="AB355" s="35"/>
    </row>
    <row r="356" spans="1:28" x14ac:dyDescent="0.2">
      <c r="A356" s="35"/>
      <c r="B356" s="35"/>
      <c r="C356" s="35"/>
      <c r="O356" s="35"/>
      <c r="Q356" s="35"/>
      <c r="V356" s="35"/>
      <c r="Z356" s="35"/>
      <c r="AB356" s="35"/>
    </row>
    <row r="357" spans="1:28" x14ac:dyDescent="0.2">
      <c r="A357" s="35"/>
      <c r="B357" s="35"/>
      <c r="C357" s="35"/>
      <c r="O357" s="35"/>
      <c r="Q357" s="35"/>
      <c r="V357" s="35"/>
      <c r="Z357" s="35"/>
      <c r="AB357" s="35"/>
    </row>
    <row r="358" spans="1:28" x14ac:dyDescent="0.2">
      <c r="A358" s="35"/>
      <c r="B358" s="35"/>
      <c r="C358" s="35"/>
      <c r="O358" s="35"/>
      <c r="Q358" s="35"/>
      <c r="V358" s="35"/>
      <c r="Z358" s="35"/>
      <c r="AB358" s="35"/>
    </row>
    <row r="359" spans="1:28" x14ac:dyDescent="0.2">
      <c r="A359" s="35"/>
      <c r="B359" s="35"/>
      <c r="C359" s="35"/>
      <c r="O359" s="35"/>
      <c r="Q359" s="35"/>
      <c r="V359" s="35"/>
      <c r="Z359" s="35"/>
      <c r="AB359" s="35"/>
    </row>
    <row r="360" spans="1:28" x14ac:dyDescent="0.2">
      <c r="A360" s="35"/>
      <c r="B360" s="35"/>
      <c r="C360" s="35"/>
      <c r="O360" s="35"/>
      <c r="Q360" s="35"/>
      <c r="V360" s="35"/>
      <c r="Z360" s="35"/>
      <c r="AB360" s="35"/>
    </row>
    <row r="361" spans="1:28" x14ac:dyDescent="0.2">
      <c r="A361" s="35"/>
      <c r="B361" s="35"/>
      <c r="C361" s="35"/>
      <c r="O361" s="35"/>
      <c r="Q361" s="35"/>
      <c r="V361" s="35"/>
      <c r="Z361" s="35"/>
      <c r="AB361" s="35"/>
    </row>
    <row r="362" spans="1:28" x14ac:dyDescent="0.2">
      <c r="A362" s="35"/>
      <c r="B362" s="35"/>
      <c r="C362" s="35"/>
      <c r="O362" s="35"/>
      <c r="Q362" s="35"/>
      <c r="V362" s="35"/>
      <c r="Z362" s="35"/>
      <c r="AB362" s="35"/>
    </row>
    <row r="363" spans="1:28" x14ac:dyDescent="0.2">
      <c r="A363" s="35"/>
      <c r="B363" s="35"/>
      <c r="C363" s="35"/>
      <c r="O363" s="35"/>
      <c r="Q363" s="35"/>
      <c r="V363" s="35"/>
      <c r="Z363" s="35"/>
      <c r="AB363" s="35"/>
    </row>
    <row r="364" spans="1:28" x14ac:dyDescent="0.2">
      <c r="A364" s="35"/>
      <c r="B364" s="35"/>
      <c r="C364" s="35"/>
      <c r="O364" s="35"/>
      <c r="Q364" s="35"/>
      <c r="V364" s="35"/>
      <c r="Z364" s="35"/>
      <c r="AB364" s="35"/>
    </row>
    <row r="365" spans="1:28" x14ac:dyDescent="0.2">
      <c r="A365" s="35"/>
      <c r="B365" s="35"/>
      <c r="C365" s="35"/>
      <c r="O365" s="35"/>
      <c r="Q365" s="35"/>
      <c r="V365" s="35"/>
      <c r="Z365" s="35"/>
      <c r="AB365" s="35"/>
    </row>
    <row r="366" spans="1:28" x14ac:dyDescent="0.2">
      <c r="A366" s="35"/>
      <c r="B366" s="35"/>
      <c r="C366" s="35"/>
      <c r="O366" s="35"/>
      <c r="Q366" s="35"/>
      <c r="V366" s="35"/>
      <c r="Z366" s="35"/>
      <c r="AB366" s="35"/>
    </row>
    <row r="367" spans="1:28" x14ac:dyDescent="0.2">
      <c r="A367" s="35"/>
      <c r="B367" s="35"/>
      <c r="C367" s="35"/>
      <c r="O367" s="35"/>
      <c r="Q367" s="35"/>
      <c r="V367" s="35"/>
      <c r="Z367" s="35"/>
      <c r="AB367" s="35"/>
    </row>
    <row r="368" spans="1:28" x14ac:dyDescent="0.2">
      <c r="A368" s="35"/>
      <c r="B368" s="35"/>
      <c r="C368" s="35"/>
      <c r="O368" s="35"/>
      <c r="Q368" s="35"/>
      <c r="V368" s="35"/>
      <c r="Z368" s="35"/>
      <c r="AB368" s="35"/>
    </row>
    <row r="369" spans="1:28" x14ac:dyDescent="0.2">
      <c r="A369" s="35"/>
      <c r="B369" s="35"/>
      <c r="C369" s="35"/>
      <c r="O369" s="35"/>
      <c r="Q369" s="35"/>
      <c r="V369" s="35"/>
      <c r="Z369" s="35"/>
      <c r="AB369" s="35"/>
    </row>
    <row r="370" spans="1:28" x14ac:dyDescent="0.2">
      <c r="A370" s="35"/>
      <c r="B370" s="35"/>
      <c r="C370" s="35"/>
      <c r="O370" s="35"/>
      <c r="Q370" s="35"/>
      <c r="V370" s="35"/>
      <c r="Z370" s="35"/>
      <c r="AB370" s="35"/>
    </row>
    <row r="371" spans="1:28" x14ac:dyDescent="0.2">
      <c r="A371" s="35"/>
      <c r="B371" s="35"/>
      <c r="C371" s="35"/>
      <c r="O371" s="35"/>
      <c r="Q371" s="35"/>
      <c r="V371" s="35"/>
      <c r="Z371" s="35"/>
      <c r="AB371" s="35"/>
    </row>
    <row r="372" spans="1:28" x14ac:dyDescent="0.2">
      <c r="A372" s="35"/>
      <c r="B372" s="35"/>
      <c r="C372" s="35"/>
      <c r="O372" s="35"/>
      <c r="Q372" s="35"/>
      <c r="V372" s="35"/>
      <c r="Z372" s="35"/>
      <c r="AB372" s="35"/>
    </row>
    <row r="373" spans="1:28" x14ac:dyDescent="0.2">
      <c r="A373" s="35"/>
      <c r="B373" s="35"/>
      <c r="C373" s="35"/>
      <c r="O373" s="35"/>
      <c r="Q373" s="35"/>
      <c r="V373" s="35"/>
      <c r="Z373" s="35"/>
      <c r="AB373" s="35"/>
    </row>
    <row r="374" spans="1:28" x14ac:dyDescent="0.2">
      <c r="A374" s="35"/>
      <c r="B374" s="35"/>
      <c r="C374" s="35"/>
      <c r="O374" s="35"/>
      <c r="Q374" s="35"/>
      <c r="V374" s="35"/>
      <c r="Z374" s="35"/>
      <c r="AB374" s="35"/>
    </row>
    <row r="375" spans="1:28" x14ac:dyDescent="0.2">
      <c r="A375" s="35"/>
      <c r="B375" s="35"/>
      <c r="C375" s="35"/>
      <c r="O375" s="35"/>
      <c r="Q375" s="35"/>
      <c r="V375" s="35"/>
      <c r="Z375" s="35"/>
      <c r="AB375" s="35"/>
    </row>
    <row r="376" spans="1:28" x14ac:dyDescent="0.2">
      <c r="A376" s="35"/>
      <c r="B376" s="35"/>
      <c r="C376" s="35"/>
      <c r="O376" s="35"/>
      <c r="Q376" s="35"/>
      <c r="V376" s="35"/>
      <c r="Z376" s="35"/>
      <c r="AB376" s="35"/>
    </row>
    <row r="377" spans="1:28" x14ac:dyDescent="0.2">
      <c r="A377" s="35"/>
      <c r="B377" s="35"/>
      <c r="C377" s="35"/>
      <c r="O377" s="35"/>
      <c r="Q377" s="35"/>
      <c r="V377" s="35"/>
      <c r="Z377" s="35"/>
      <c r="AB377" s="35"/>
    </row>
    <row r="378" spans="1:28" x14ac:dyDescent="0.2">
      <c r="A378" s="35"/>
      <c r="B378" s="35"/>
      <c r="C378" s="35"/>
      <c r="O378" s="35"/>
      <c r="Q378" s="35"/>
      <c r="V378" s="35"/>
      <c r="Z378" s="35"/>
      <c r="AB378" s="35"/>
    </row>
    <row r="379" spans="1:28" x14ac:dyDescent="0.2">
      <c r="A379" s="35"/>
      <c r="B379" s="35"/>
      <c r="C379" s="35"/>
      <c r="O379" s="35"/>
      <c r="Q379" s="35"/>
      <c r="V379" s="35"/>
      <c r="Z379" s="35"/>
      <c r="AB379" s="35"/>
    </row>
    <row r="380" spans="1:28" x14ac:dyDescent="0.2">
      <c r="A380" s="35"/>
      <c r="B380" s="35"/>
      <c r="C380" s="35"/>
      <c r="O380" s="35"/>
      <c r="Q380" s="35"/>
      <c r="V380" s="35"/>
      <c r="Z380" s="35"/>
      <c r="AB380" s="35"/>
    </row>
    <row r="381" spans="1:28" x14ac:dyDescent="0.2">
      <c r="A381" s="35"/>
      <c r="B381" s="35"/>
      <c r="C381" s="35"/>
      <c r="O381" s="35"/>
      <c r="Q381" s="35"/>
      <c r="V381" s="35"/>
      <c r="Z381" s="35"/>
      <c r="AB381" s="35"/>
    </row>
    <row r="382" spans="1:28" x14ac:dyDescent="0.2">
      <c r="A382" s="35"/>
      <c r="B382" s="35"/>
      <c r="C382" s="35"/>
      <c r="O382" s="35"/>
      <c r="Q382" s="35"/>
      <c r="V382" s="35"/>
      <c r="Z382" s="35"/>
      <c r="AB382" s="35"/>
    </row>
    <row r="383" spans="1:28" x14ac:dyDescent="0.2">
      <c r="A383" s="35"/>
      <c r="B383" s="35"/>
      <c r="C383" s="35"/>
      <c r="O383" s="35"/>
      <c r="Q383" s="35"/>
      <c r="V383" s="35"/>
      <c r="Z383" s="35"/>
      <c r="AB383" s="35"/>
    </row>
    <row r="384" spans="1:28" x14ac:dyDescent="0.2">
      <c r="A384" s="35"/>
      <c r="B384" s="35"/>
      <c r="C384" s="35"/>
      <c r="O384" s="35"/>
      <c r="Q384" s="35"/>
      <c r="V384" s="35"/>
      <c r="Z384" s="35"/>
      <c r="AB384" s="35"/>
    </row>
    <row r="385" spans="1:28" x14ac:dyDescent="0.2">
      <c r="A385" s="35"/>
      <c r="B385" s="35"/>
      <c r="C385" s="35"/>
      <c r="O385" s="35"/>
      <c r="Q385" s="35"/>
      <c r="V385" s="35"/>
      <c r="Z385" s="35"/>
      <c r="AB385" s="35"/>
    </row>
    <row r="386" spans="1:28" x14ac:dyDescent="0.2">
      <c r="A386" s="35"/>
      <c r="B386" s="35"/>
      <c r="C386" s="35"/>
      <c r="O386" s="35"/>
      <c r="Q386" s="35"/>
      <c r="V386" s="35"/>
      <c r="Z386" s="35"/>
      <c r="AB386" s="35"/>
    </row>
    <row r="387" spans="1:28" x14ac:dyDescent="0.2">
      <c r="A387" s="35"/>
      <c r="B387" s="35"/>
      <c r="C387" s="35"/>
      <c r="O387" s="35"/>
      <c r="Q387" s="35"/>
      <c r="V387" s="35"/>
      <c r="Z387" s="35"/>
      <c r="AB387" s="35"/>
    </row>
    <row r="388" spans="1:28" x14ac:dyDescent="0.2">
      <c r="A388" s="35"/>
      <c r="B388" s="35"/>
      <c r="C388" s="35"/>
      <c r="O388" s="35"/>
      <c r="Q388" s="35"/>
      <c r="V388" s="35"/>
      <c r="Z388" s="35"/>
      <c r="AB388" s="35"/>
    </row>
    <row r="389" spans="1:28" x14ac:dyDescent="0.2">
      <c r="A389" s="35"/>
      <c r="B389" s="35"/>
      <c r="C389" s="35"/>
      <c r="O389" s="35"/>
      <c r="Q389" s="35"/>
      <c r="V389" s="35"/>
      <c r="Z389" s="35"/>
      <c r="AB389" s="35"/>
    </row>
    <row r="390" spans="1:28" x14ac:dyDescent="0.2">
      <c r="A390" s="35"/>
      <c r="B390" s="35"/>
      <c r="C390" s="35"/>
      <c r="O390" s="35"/>
      <c r="Q390" s="35"/>
      <c r="V390" s="35"/>
      <c r="Z390" s="35"/>
      <c r="AB390" s="35"/>
    </row>
    <row r="391" spans="1:28" x14ac:dyDescent="0.2">
      <c r="A391" s="35"/>
      <c r="B391" s="35"/>
      <c r="C391" s="35"/>
      <c r="O391" s="35"/>
      <c r="Q391" s="35"/>
      <c r="V391" s="35"/>
      <c r="Z391" s="35"/>
      <c r="AB391" s="35"/>
    </row>
    <row r="392" spans="1:28" x14ac:dyDescent="0.2">
      <c r="A392" s="35"/>
      <c r="B392" s="35"/>
      <c r="C392" s="35"/>
      <c r="O392" s="35"/>
      <c r="Q392" s="35"/>
      <c r="V392" s="35"/>
      <c r="Z392" s="35"/>
      <c r="AB392" s="35"/>
    </row>
    <row r="393" spans="1:28" x14ac:dyDescent="0.2">
      <c r="A393" s="35"/>
      <c r="B393" s="35"/>
      <c r="C393" s="35"/>
      <c r="O393" s="35"/>
      <c r="Q393" s="35"/>
      <c r="V393" s="35"/>
      <c r="Z393" s="35"/>
      <c r="AB393" s="35"/>
    </row>
    <row r="394" spans="1:28" x14ac:dyDescent="0.2">
      <c r="A394" s="35"/>
      <c r="B394" s="35"/>
      <c r="C394" s="35"/>
      <c r="O394" s="35"/>
      <c r="Q394" s="35"/>
      <c r="V394" s="35"/>
      <c r="Z394" s="35"/>
      <c r="AB394" s="35"/>
    </row>
    <row r="395" spans="1:28" x14ac:dyDescent="0.2">
      <c r="A395" s="35"/>
      <c r="B395" s="35"/>
      <c r="C395" s="35"/>
      <c r="O395" s="35"/>
      <c r="Q395" s="35"/>
      <c r="V395" s="35"/>
      <c r="Z395" s="35"/>
      <c r="AB395" s="35"/>
    </row>
    <row r="396" spans="1:28" x14ac:dyDescent="0.2">
      <c r="A396" s="35"/>
      <c r="B396" s="35"/>
      <c r="C396" s="35"/>
      <c r="O396" s="35"/>
      <c r="Q396" s="35"/>
      <c r="V396" s="35"/>
      <c r="Z396" s="35"/>
      <c r="AB396" s="35"/>
    </row>
    <row r="397" spans="1:28" x14ac:dyDescent="0.2">
      <c r="A397" s="35"/>
      <c r="B397" s="35"/>
      <c r="C397" s="35"/>
      <c r="O397" s="35"/>
      <c r="Q397" s="35"/>
      <c r="V397" s="35"/>
      <c r="Z397" s="35"/>
      <c r="AB397" s="35"/>
    </row>
    <row r="398" spans="1:28" x14ac:dyDescent="0.2">
      <c r="A398" s="35"/>
      <c r="B398" s="35"/>
      <c r="C398" s="35"/>
      <c r="O398" s="35"/>
      <c r="Q398" s="35"/>
      <c r="V398" s="35"/>
      <c r="Z398" s="35"/>
      <c r="AB398" s="35"/>
    </row>
    <row r="399" spans="1:28" x14ac:dyDescent="0.2">
      <c r="A399" s="35"/>
      <c r="B399" s="35"/>
      <c r="C399" s="35"/>
      <c r="O399" s="35"/>
      <c r="Q399" s="35"/>
      <c r="V399" s="35"/>
      <c r="Z399" s="35"/>
      <c r="AB399" s="35"/>
    </row>
    <row r="400" spans="1:28" x14ac:dyDescent="0.2">
      <c r="A400" s="35"/>
      <c r="B400" s="35"/>
      <c r="C400" s="35"/>
      <c r="O400" s="35"/>
      <c r="Q400" s="35"/>
      <c r="V400" s="35"/>
      <c r="Z400" s="35"/>
      <c r="AB400" s="35"/>
    </row>
    <row r="401" spans="1:28" x14ac:dyDescent="0.2">
      <c r="A401" s="35"/>
      <c r="B401" s="35"/>
      <c r="C401" s="35"/>
      <c r="O401" s="35"/>
      <c r="Q401" s="35"/>
      <c r="V401" s="35"/>
      <c r="Z401" s="35"/>
      <c r="AB401" s="35"/>
    </row>
    <row r="402" spans="1:28" x14ac:dyDescent="0.2">
      <c r="A402" s="35"/>
      <c r="B402" s="35"/>
      <c r="C402" s="35"/>
      <c r="O402" s="35"/>
      <c r="Q402" s="35"/>
      <c r="V402" s="35"/>
      <c r="Z402" s="35"/>
      <c r="AB402" s="35"/>
    </row>
    <row r="403" spans="1:28" x14ac:dyDescent="0.2">
      <c r="A403" s="35"/>
      <c r="B403" s="35"/>
      <c r="C403" s="35"/>
      <c r="O403" s="35"/>
      <c r="Q403" s="35"/>
      <c r="V403" s="35"/>
      <c r="Z403" s="35"/>
      <c r="AB403" s="35"/>
    </row>
    <row r="404" spans="1:28" x14ac:dyDescent="0.2">
      <c r="A404" s="35"/>
      <c r="B404" s="35"/>
      <c r="C404" s="35"/>
      <c r="O404" s="35"/>
      <c r="Q404" s="35"/>
      <c r="V404" s="35"/>
      <c r="Z404" s="35"/>
      <c r="AB404" s="35"/>
    </row>
    <row r="405" spans="1:28" x14ac:dyDescent="0.2">
      <c r="A405" s="35"/>
      <c r="B405" s="35"/>
      <c r="C405" s="35"/>
      <c r="O405" s="35"/>
      <c r="Q405" s="35"/>
      <c r="V405" s="35"/>
      <c r="Z405" s="35"/>
      <c r="AB405" s="35"/>
    </row>
    <row r="406" spans="1:28" x14ac:dyDescent="0.2">
      <c r="A406" s="35"/>
      <c r="B406" s="35"/>
      <c r="C406" s="35"/>
      <c r="O406" s="35"/>
      <c r="Q406" s="35"/>
      <c r="V406" s="35"/>
      <c r="Z406" s="35"/>
      <c r="AB406" s="35"/>
    </row>
    <row r="407" spans="1:28" x14ac:dyDescent="0.2">
      <c r="A407" s="35"/>
      <c r="B407" s="35"/>
      <c r="C407" s="35"/>
      <c r="O407" s="35"/>
      <c r="Q407" s="35"/>
      <c r="V407" s="35"/>
      <c r="Z407" s="35"/>
      <c r="AB407" s="35"/>
    </row>
    <row r="408" spans="1:28" x14ac:dyDescent="0.2">
      <c r="A408" s="35"/>
      <c r="B408" s="35"/>
      <c r="C408" s="35"/>
      <c r="O408" s="35"/>
      <c r="Q408" s="35"/>
      <c r="V408" s="35"/>
      <c r="Z408" s="35"/>
      <c r="AB408" s="35"/>
    </row>
    <row r="409" spans="1:28" x14ac:dyDescent="0.2">
      <c r="A409" s="35"/>
      <c r="B409" s="35"/>
      <c r="C409" s="35"/>
      <c r="O409" s="35"/>
      <c r="Q409" s="35"/>
      <c r="V409" s="35"/>
      <c r="Z409" s="35"/>
      <c r="AB409" s="35"/>
    </row>
    <row r="410" spans="1:28" x14ac:dyDescent="0.2">
      <c r="A410" s="35"/>
      <c r="B410" s="35"/>
      <c r="C410" s="35"/>
      <c r="O410" s="35"/>
      <c r="Q410" s="35"/>
      <c r="V410" s="35"/>
      <c r="Z410" s="35"/>
      <c r="AB410" s="35"/>
    </row>
    <row r="411" spans="1:28" x14ac:dyDescent="0.2">
      <c r="A411" s="35"/>
      <c r="B411" s="35"/>
      <c r="C411" s="35"/>
      <c r="O411" s="35"/>
      <c r="Q411" s="35"/>
      <c r="V411" s="35"/>
      <c r="Z411" s="35"/>
      <c r="AB411" s="35"/>
    </row>
    <row r="412" spans="1:28" x14ac:dyDescent="0.2">
      <c r="A412" s="35"/>
      <c r="B412" s="35"/>
      <c r="C412" s="35"/>
      <c r="O412" s="35"/>
      <c r="Q412" s="35"/>
      <c r="V412" s="35"/>
      <c r="Z412" s="35"/>
      <c r="AB412" s="35"/>
    </row>
    <row r="413" spans="1:28" x14ac:dyDescent="0.2">
      <c r="A413" s="35"/>
      <c r="B413" s="35"/>
      <c r="C413" s="35"/>
      <c r="O413" s="35"/>
      <c r="Q413" s="35"/>
      <c r="V413" s="35"/>
      <c r="Z413" s="35"/>
      <c r="AB413" s="35"/>
    </row>
    <row r="414" spans="1:28" x14ac:dyDescent="0.2">
      <c r="A414" s="35"/>
      <c r="B414" s="35"/>
      <c r="C414" s="35"/>
      <c r="O414" s="35"/>
      <c r="Q414" s="35"/>
      <c r="V414" s="35"/>
      <c r="Z414" s="35"/>
      <c r="AB414" s="35"/>
    </row>
    <row r="415" spans="1:28" x14ac:dyDescent="0.2">
      <c r="A415" s="35"/>
      <c r="B415" s="35"/>
      <c r="C415" s="35"/>
      <c r="O415" s="35"/>
      <c r="Q415" s="35"/>
      <c r="V415" s="35"/>
      <c r="Z415" s="35"/>
      <c r="AB415" s="35"/>
    </row>
    <row r="416" spans="1:28" x14ac:dyDescent="0.2">
      <c r="A416" s="35"/>
      <c r="B416" s="35"/>
      <c r="C416" s="35"/>
      <c r="O416" s="35"/>
      <c r="Q416" s="35"/>
      <c r="V416" s="35"/>
      <c r="Z416" s="35"/>
      <c r="AB416" s="35"/>
    </row>
    <row r="417" spans="1:28" x14ac:dyDescent="0.2">
      <c r="A417" s="35"/>
      <c r="B417" s="35"/>
      <c r="C417" s="35"/>
      <c r="O417" s="35"/>
      <c r="Q417" s="35"/>
      <c r="V417" s="35"/>
      <c r="Z417" s="35"/>
      <c r="AB417" s="35"/>
    </row>
    <row r="418" spans="1:28" x14ac:dyDescent="0.2">
      <c r="A418" s="35"/>
      <c r="B418" s="35"/>
      <c r="C418" s="35"/>
      <c r="O418" s="35"/>
      <c r="Q418" s="35"/>
      <c r="V418" s="35"/>
      <c r="Z418" s="35"/>
      <c r="AB418" s="35"/>
    </row>
    <row r="419" spans="1:28" x14ac:dyDescent="0.2">
      <c r="A419" s="35"/>
      <c r="B419" s="35"/>
      <c r="C419" s="35"/>
      <c r="O419" s="35"/>
      <c r="Q419" s="35"/>
      <c r="V419" s="35"/>
      <c r="Z419" s="35"/>
      <c r="AB419" s="35"/>
    </row>
    <row r="420" spans="1:28" x14ac:dyDescent="0.2">
      <c r="A420" s="35"/>
      <c r="B420" s="35"/>
      <c r="C420" s="35"/>
      <c r="O420" s="35"/>
      <c r="Q420" s="35"/>
      <c r="V420" s="35"/>
      <c r="Z420" s="35"/>
      <c r="AB420" s="35"/>
    </row>
    <row r="421" spans="1:28" x14ac:dyDescent="0.2">
      <c r="A421" s="35"/>
      <c r="B421" s="35"/>
      <c r="C421" s="35"/>
      <c r="O421" s="35"/>
      <c r="Q421" s="35"/>
      <c r="V421" s="35"/>
      <c r="Z421" s="35"/>
      <c r="AB421" s="35"/>
    </row>
    <row r="422" spans="1:28" x14ac:dyDescent="0.2">
      <c r="A422" s="35"/>
      <c r="B422" s="35"/>
      <c r="C422" s="35"/>
      <c r="O422" s="35"/>
      <c r="Q422" s="35"/>
      <c r="V422" s="35"/>
      <c r="Z422" s="35"/>
      <c r="AB422" s="35"/>
    </row>
    <row r="423" spans="1:28" x14ac:dyDescent="0.2">
      <c r="A423" s="35"/>
      <c r="B423" s="35"/>
      <c r="C423" s="35"/>
      <c r="O423" s="35"/>
      <c r="Q423" s="35"/>
      <c r="V423" s="35"/>
      <c r="Z423" s="35"/>
      <c r="AB423" s="35"/>
    </row>
    <row r="424" spans="1:28" x14ac:dyDescent="0.2">
      <c r="A424" s="35"/>
      <c r="B424" s="35"/>
      <c r="C424" s="35"/>
      <c r="O424" s="35"/>
      <c r="Q424" s="35"/>
      <c r="V424" s="35"/>
      <c r="Z424" s="35"/>
      <c r="AB424" s="35"/>
    </row>
    <row r="425" spans="1:28" x14ac:dyDescent="0.2">
      <c r="A425" s="35"/>
      <c r="B425" s="35"/>
      <c r="C425" s="35"/>
      <c r="O425" s="35"/>
      <c r="Q425" s="35"/>
      <c r="V425" s="35"/>
      <c r="Z425" s="35"/>
      <c r="AB425" s="35"/>
    </row>
    <row r="426" spans="1:28" x14ac:dyDescent="0.2">
      <c r="A426" s="35"/>
      <c r="B426" s="35"/>
      <c r="C426" s="35"/>
      <c r="O426" s="35"/>
      <c r="Q426" s="35"/>
      <c r="V426" s="35"/>
      <c r="Z426" s="35"/>
      <c r="AB426" s="35"/>
    </row>
    <row r="427" spans="1:28" x14ac:dyDescent="0.2">
      <c r="A427" s="35"/>
      <c r="B427" s="35"/>
      <c r="C427" s="35"/>
      <c r="O427" s="35"/>
      <c r="Q427" s="35"/>
      <c r="V427" s="35"/>
      <c r="Z427" s="35"/>
      <c r="AB427" s="35"/>
    </row>
    <row r="428" spans="1:28" x14ac:dyDescent="0.2">
      <c r="A428" s="35"/>
      <c r="B428" s="35"/>
      <c r="C428" s="35"/>
      <c r="O428" s="35"/>
      <c r="Q428" s="35"/>
      <c r="V428" s="35"/>
      <c r="Z428" s="35"/>
      <c r="AB428" s="35"/>
    </row>
    <row r="429" spans="1:28" x14ac:dyDescent="0.2">
      <c r="A429" s="35"/>
      <c r="B429" s="35"/>
      <c r="C429" s="35"/>
      <c r="O429" s="35"/>
      <c r="Q429" s="35"/>
      <c r="V429" s="35"/>
      <c r="Z429" s="35"/>
      <c r="AB429" s="35"/>
    </row>
    <row r="430" spans="1:28" x14ac:dyDescent="0.2">
      <c r="A430" s="35"/>
      <c r="B430" s="35"/>
      <c r="C430" s="35"/>
      <c r="O430" s="35"/>
      <c r="Q430" s="35"/>
      <c r="V430" s="35"/>
      <c r="Z430" s="35"/>
      <c r="AB430" s="35"/>
    </row>
    <row r="431" spans="1:28" x14ac:dyDescent="0.2">
      <c r="A431" s="35"/>
      <c r="B431" s="35"/>
      <c r="C431" s="35"/>
      <c r="O431" s="35"/>
      <c r="Q431" s="35"/>
      <c r="V431" s="35"/>
      <c r="Z431" s="35"/>
      <c r="AB431" s="35"/>
    </row>
    <row r="432" spans="1:28" x14ac:dyDescent="0.2">
      <c r="A432" s="35"/>
      <c r="B432" s="35"/>
      <c r="C432" s="35"/>
      <c r="O432" s="35"/>
      <c r="Q432" s="35"/>
      <c r="V432" s="35"/>
      <c r="Z432" s="35"/>
      <c r="AB432" s="35"/>
    </row>
    <row r="433" spans="1:28" x14ac:dyDescent="0.2">
      <c r="A433" s="35"/>
      <c r="B433" s="35"/>
      <c r="C433" s="35"/>
      <c r="O433" s="35"/>
      <c r="Q433" s="35"/>
      <c r="V433" s="35"/>
      <c r="Z433" s="35"/>
      <c r="AB433" s="35"/>
    </row>
    <row r="434" spans="1:28" x14ac:dyDescent="0.2">
      <c r="A434" s="35"/>
      <c r="B434" s="35"/>
      <c r="C434" s="35"/>
      <c r="O434" s="35"/>
      <c r="Q434" s="35"/>
      <c r="V434" s="35"/>
      <c r="Z434" s="35"/>
      <c r="AB434" s="35"/>
    </row>
    <row r="435" spans="1:28" x14ac:dyDescent="0.2">
      <c r="A435" s="35"/>
      <c r="B435" s="35"/>
      <c r="C435" s="35"/>
      <c r="O435" s="35"/>
      <c r="Q435" s="35"/>
      <c r="V435" s="35"/>
      <c r="Z435" s="35"/>
      <c r="AB435" s="35"/>
    </row>
    <row r="436" spans="1:28" x14ac:dyDescent="0.2">
      <c r="A436" s="35"/>
      <c r="B436" s="35"/>
      <c r="C436" s="35"/>
      <c r="O436" s="35"/>
      <c r="Q436" s="35"/>
      <c r="V436" s="35"/>
      <c r="Z436" s="35"/>
      <c r="AB436" s="35"/>
    </row>
    <row r="437" spans="1:28" x14ac:dyDescent="0.2">
      <c r="A437" s="35"/>
      <c r="B437" s="35"/>
      <c r="C437" s="35"/>
      <c r="O437" s="35"/>
      <c r="Q437" s="35"/>
      <c r="V437" s="35"/>
      <c r="Z437" s="35"/>
      <c r="AB437" s="35"/>
    </row>
    <row r="438" spans="1:28" x14ac:dyDescent="0.2">
      <c r="A438" s="35"/>
      <c r="B438" s="35"/>
      <c r="C438" s="35"/>
      <c r="O438" s="35"/>
      <c r="Q438" s="35"/>
      <c r="V438" s="35"/>
      <c r="Z438" s="35"/>
      <c r="AB438" s="35"/>
    </row>
    <row r="439" spans="1:28" x14ac:dyDescent="0.2">
      <c r="A439" s="35"/>
      <c r="B439" s="35"/>
      <c r="C439" s="35"/>
      <c r="O439" s="35"/>
      <c r="Q439" s="35"/>
      <c r="V439" s="35"/>
      <c r="Z439" s="35"/>
      <c r="AB439" s="35"/>
    </row>
    <row r="440" spans="1:28" x14ac:dyDescent="0.2">
      <c r="A440" s="35"/>
      <c r="B440" s="35"/>
      <c r="C440" s="35"/>
      <c r="O440" s="35"/>
      <c r="Q440" s="35"/>
      <c r="V440" s="35"/>
      <c r="Z440" s="35"/>
      <c r="AB440" s="35"/>
    </row>
    <row r="441" spans="1:28" x14ac:dyDescent="0.2">
      <c r="A441" s="35"/>
      <c r="B441" s="35"/>
      <c r="C441" s="35"/>
      <c r="O441" s="35"/>
      <c r="Q441" s="35"/>
      <c r="V441" s="35"/>
      <c r="Z441" s="35"/>
      <c r="AB441" s="35"/>
    </row>
    <row r="442" spans="1:28" x14ac:dyDescent="0.2">
      <c r="A442" s="35"/>
      <c r="B442" s="35"/>
      <c r="C442" s="35"/>
      <c r="O442" s="35"/>
      <c r="Q442" s="35"/>
      <c r="V442" s="35"/>
      <c r="Z442" s="35"/>
      <c r="AB442" s="35"/>
    </row>
    <row r="443" spans="1:28" x14ac:dyDescent="0.2">
      <c r="A443" s="35"/>
      <c r="B443" s="35"/>
      <c r="C443" s="35"/>
      <c r="O443" s="35"/>
      <c r="Q443" s="35"/>
      <c r="V443" s="35"/>
      <c r="Z443" s="35"/>
      <c r="AB443" s="35"/>
    </row>
    <row r="444" spans="1:28" x14ac:dyDescent="0.2">
      <c r="A444" s="35"/>
      <c r="B444" s="35"/>
      <c r="C444" s="35"/>
      <c r="O444" s="35"/>
      <c r="Q444" s="35"/>
      <c r="V444" s="35"/>
      <c r="Z444" s="35"/>
      <c r="AB444" s="35"/>
    </row>
    <row r="445" spans="1:28" x14ac:dyDescent="0.2">
      <c r="A445" s="35"/>
      <c r="B445" s="35"/>
      <c r="C445" s="35"/>
      <c r="O445" s="35"/>
      <c r="Q445" s="35"/>
      <c r="V445" s="35"/>
      <c r="Z445" s="35"/>
      <c r="AB445" s="35"/>
    </row>
    <row r="446" spans="1:28" x14ac:dyDescent="0.2">
      <c r="A446" s="35"/>
      <c r="B446" s="35"/>
      <c r="C446" s="35"/>
      <c r="O446" s="35"/>
      <c r="Q446" s="35"/>
      <c r="V446" s="35"/>
      <c r="Z446" s="35"/>
      <c r="AB446" s="35"/>
    </row>
    <row r="447" spans="1:28" x14ac:dyDescent="0.2">
      <c r="A447" s="35"/>
      <c r="B447" s="35"/>
      <c r="C447" s="35"/>
      <c r="O447" s="35"/>
      <c r="Q447" s="35"/>
      <c r="V447" s="35"/>
      <c r="Z447" s="35"/>
      <c r="AB447" s="35"/>
    </row>
    <row r="448" spans="1:28" x14ac:dyDescent="0.2">
      <c r="A448" s="35"/>
      <c r="B448" s="35"/>
      <c r="C448" s="35"/>
      <c r="O448" s="35"/>
      <c r="Q448" s="35"/>
      <c r="V448" s="35"/>
      <c r="Z448" s="35"/>
      <c r="AB448" s="35"/>
    </row>
    <row r="449" spans="1:28" x14ac:dyDescent="0.2">
      <c r="A449" s="35"/>
      <c r="B449" s="35"/>
      <c r="C449" s="35"/>
      <c r="O449" s="35"/>
      <c r="Q449" s="35"/>
      <c r="V449" s="35"/>
      <c r="Z449" s="35"/>
      <c r="AB449" s="35"/>
    </row>
    <row r="450" spans="1:28" x14ac:dyDescent="0.2">
      <c r="A450" s="35"/>
      <c r="B450" s="35"/>
      <c r="C450" s="35"/>
      <c r="O450" s="35"/>
      <c r="Q450" s="35"/>
      <c r="V450" s="35"/>
      <c r="Z450" s="35"/>
      <c r="AB450" s="35"/>
    </row>
    <row r="451" spans="1:28" x14ac:dyDescent="0.2">
      <c r="A451" s="35"/>
      <c r="B451" s="35"/>
      <c r="C451" s="35"/>
      <c r="O451" s="35"/>
      <c r="Q451" s="35"/>
      <c r="V451" s="35"/>
      <c r="Z451" s="35"/>
      <c r="AB451" s="35"/>
    </row>
    <row r="452" spans="1:28" x14ac:dyDescent="0.2">
      <c r="A452" s="35"/>
      <c r="B452" s="35"/>
      <c r="C452" s="35"/>
      <c r="O452" s="35"/>
      <c r="Q452" s="35"/>
      <c r="V452" s="35"/>
      <c r="Z452" s="35"/>
      <c r="AB452" s="35"/>
    </row>
    <row r="453" spans="1:28" x14ac:dyDescent="0.2">
      <c r="A453" s="35"/>
      <c r="B453" s="35"/>
      <c r="C453" s="35"/>
      <c r="O453" s="35"/>
      <c r="Q453" s="35"/>
      <c r="V453" s="35"/>
      <c r="Z453" s="35"/>
      <c r="AB453" s="35"/>
    </row>
    <row r="454" spans="1:28" x14ac:dyDescent="0.2">
      <c r="A454" s="35"/>
      <c r="B454" s="35"/>
      <c r="C454" s="35"/>
      <c r="O454" s="35"/>
      <c r="Q454" s="35"/>
      <c r="V454" s="35"/>
      <c r="Z454" s="35"/>
      <c r="AB454" s="35"/>
    </row>
    <row r="455" spans="1:28" x14ac:dyDescent="0.2">
      <c r="A455" s="35"/>
      <c r="B455" s="35"/>
      <c r="C455" s="35"/>
      <c r="O455" s="35"/>
      <c r="Q455" s="35"/>
      <c r="V455" s="35"/>
      <c r="Z455" s="35"/>
      <c r="AB455" s="35"/>
    </row>
    <row r="456" spans="1:28" x14ac:dyDescent="0.2">
      <c r="A456" s="35"/>
      <c r="B456" s="35"/>
      <c r="C456" s="35"/>
      <c r="O456" s="35"/>
      <c r="Q456" s="35"/>
      <c r="V456" s="35"/>
      <c r="Z456" s="35"/>
      <c r="AB456" s="35"/>
    </row>
    <row r="457" spans="1:28" x14ac:dyDescent="0.2">
      <c r="A457" s="35"/>
      <c r="B457" s="35"/>
      <c r="C457" s="35"/>
      <c r="O457" s="35"/>
      <c r="Q457" s="35"/>
      <c r="V457" s="35"/>
      <c r="Z457" s="35"/>
      <c r="AB457" s="35"/>
    </row>
    <row r="458" spans="1:28" x14ac:dyDescent="0.2">
      <c r="A458" s="35"/>
      <c r="B458" s="35"/>
      <c r="C458" s="35"/>
      <c r="O458" s="35"/>
      <c r="Q458" s="35"/>
      <c r="V458" s="35"/>
      <c r="Z458" s="35"/>
      <c r="AB458" s="35"/>
    </row>
    <row r="459" spans="1:28" x14ac:dyDescent="0.2">
      <c r="A459" s="35"/>
      <c r="B459" s="35"/>
      <c r="C459" s="35"/>
      <c r="O459" s="35"/>
      <c r="Q459" s="35"/>
      <c r="V459" s="35"/>
      <c r="Z459" s="35"/>
      <c r="AB459" s="35"/>
    </row>
    <row r="460" spans="1:28" x14ac:dyDescent="0.2">
      <c r="A460" s="35"/>
      <c r="B460" s="35"/>
      <c r="C460" s="35"/>
      <c r="O460" s="35"/>
      <c r="Q460" s="35"/>
      <c r="V460" s="35"/>
      <c r="Z460" s="35"/>
      <c r="AB460" s="35"/>
    </row>
    <row r="461" spans="1:28" x14ac:dyDescent="0.2">
      <c r="A461" s="35"/>
      <c r="B461" s="35"/>
      <c r="C461" s="35"/>
      <c r="O461" s="35"/>
      <c r="Q461" s="35"/>
      <c r="V461" s="35"/>
      <c r="Z461" s="35"/>
      <c r="AB461" s="35"/>
    </row>
    <row r="462" spans="1:28" x14ac:dyDescent="0.2">
      <c r="A462" s="35"/>
      <c r="B462" s="35"/>
      <c r="C462" s="35"/>
      <c r="O462" s="35"/>
      <c r="Q462" s="35"/>
      <c r="V462" s="35"/>
      <c r="Z462" s="35"/>
      <c r="AB462" s="35"/>
    </row>
    <row r="463" spans="1:28" x14ac:dyDescent="0.2">
      <c r="A463" s="35"/>
      <c r="B463" s="35"/>
      <c r="C463" s="35"/>
      <c r="O463" s="35"/>
      <c r="Q463" s="35"/>
      <c r="V463" s="35"/>
      <c r="Z463" s="35"/>
      <c r="AB463" s="35"/>
    </row>
    <row r="464" spans="1:28" x14ac:dyDescent="0.2">
      <c r="A464" s="35"/>
      <c r="B464" s="35"/>
      <c r="C464" s="35"/>
      <c r="O464" s="35"/>
      <c r="Q464" s="35"/>
      <c r="V464" s="35"/>
      <c r="Z464" s="35"/>
      <c r="AB464" s="35"/>
    </row>
    <row r="465" spans="1:28" x14ac:dyDescent="0.2">
      <c r="A465" s="35"/>
      <c r="B465" s="35"/>
      <c r="C465" s="35"/>
      <c r="O465" s="35"/>
      <c r="Q465" s="35"/>
      <c r="V465" s="35"/>
      <c r="Z465" s="35"/>
      <c r="AB465" s="35"/>
    </row>
    <row r="466" spans="1:28" x14ac:dyDescent="0.2">
      <c r="A466" s="35"/>
      <c r="B466" s="35"/>
      <c r="C466" s="35"/>
      <c r="O466" s="35"/>
      <c r="Q466" s="35"/>
      <c r="V466" s="35"/>
      <c r="Z466" s="35"/>
      <c r="AB466" s="35"/>
    </row>
    <row r="467" spans="1:28" x14ac:dyDescent="0.2">
      <c r="A467" s="35"/>
      <c r="B467" s="35"/>
      <c r="C467" s="35"/>
      <c r="O467" s="35"/>
      <c r="Q467" s="35"/>
      <c r="V467" s="35"/>
      <c r="Z467" s="35"/>
      <c r="AB467" s="35"/>
    </row>
    <row r="468" spans="1:28" x14ac:dyDescent="0.2">
      <c r="A468" s="35"/>
      <c r="B468" s="35"/>
      <c r="C468" s="35"/>
      <c r="O468" s="35"/>
      <c r="Q468" s="35"/>
      <c r="V468" s="35"/>
      <c r="Z468" s="35"/>
      <c r="AB468" s="35"/>
    </row>
    <row r="469" spans="1:28" x14ac:dyDescent="0.2">
      <c r="A469" s="35"/>
      <c r="B469" s="35"/>
      <c r="C469" s="35"/>
      <c r="O469" s="35"/>
      <c r="Q469" s="35"/>
      <c r="V469" s="35"/>
      <c r="Z469" s="35"/>
      <c r="AB469" s="35"/>
    </row>
    <row r="470" spans="1:28" x14ac:dyDescent="0.2">
      <c r="A470" s="35"/>
      <c r="B470" s="35"/>
      <c r="C470" s="35"/>
      <c r="O470" s="35"/>
      <c r="Q470" s="35"/>
      <c r="V470" s="35"/>
      <c r="Z470" s="35"/>
      <c r="AB470" s="35"/>
    </row>
    <row r="471" spans="1:28" x14ac:dyDescent="0.2">
      <c r="A471" s="35"/>
      <c r="B471" s="35"/>
      <c r="C471" s="35"/>
      <c r="O471" s="35"/>
      <c r="Q471" s="35"/>
      <c r="V471" s="35"/>
      <c r="Z471" s="35"/>
      <c r="AB471" s="35"/>
    </row>
    <row r="472" spans="1:28" x14ac:dyDescent="0.2">
      <c r="A472" s="35"/>
      <c r="B472" s="35"/>
      <c r="C472" s="35"/>
      <c r="O472" s="35"/>
      <c r="Q472" s="35"/>
      <c r="V472" s="35"/>
      <c r="Z472" s="35"/>
      <c r="AB472" s="35"/>
    </row>
    <row r="473" spans="1:28" x14ac:dyDescent="0.2">
      <c r="A473" s="35"/>
      <c r="B473" s="35"/>
      <c r="C473" s="35"/>
      <c r="O473" s="35"/>
      <c r="Q473" s="35"/>
      <c r="V473" s="35"/>
      <c r="Z473" s="35"/>
      <c r="AB473" s="35"/>
    </row>
    <row r="474" spans="1:28" x14ac:dyDescent="0.2">
      <c r="A474" s="35"/>
      <c r="B474" s="35"/>
      <c r="C474" s="35"/>
      <c r="O474" s="35"/>
      <c r="Q474" s="35"/>
      <c r="V474" s="35"/>
      <c r="Z474" s="35"/>
      <c r="AB474" s="35"/>
    </row>
    <row r="475" spans="1:28" x14ac:dyDescent="0.2">
      <c r="A475" s="35"/>
      <c r="B475" s="35"/>
      <c r="C475" s="35"/>
      <c r="O475" s="35"/>
      <c r="Q475" s="35"/>
      <c r="V475" s="35"/>
      <c r="Z475" s="35"/>
      <c r="AB475" s="35"/>
    </row>
    <row r="476" spans="1:28" x14ac:dyDescent="0.2">
      <c r="A476" s="35"/>
      <c r="B476" s="35"/>
      <c r="C476" s="35"/>
      <c r="O476" s="35"/>
      <c r="Q476" s="35"/>
      <c r="V476" s="35"/>
      <c r="Z476" s="35"/>
      <c r="AB476" s="35"/>
    </row>
    <row r="477" spans="1:28" x14ac:dyDescent="0.2">
      <c r="A477" s="35"/>
      <c r="B477" s="35"/>
      <c r="C477" s="35"/>
      <c r="O477" s="35"/>
      <c r="Q477" s="35"/>
      <c r="V477" s="35"/>
      <c r="Z477" s="35"/>
      <c r="AB477" s="35"/>
    </row>
    <row r="478" spans="1:28" x14ac:dyDescent="0.2">
      <c r="A478" s="35"/>
      <c r="B478" s="35"/>
      <c r="C478" s="35"/>
      <c r="O478" s="35"/>
      <c r="Q478" s="35"/>
      <c r="V478" s="35"/>
      <c r="Z478" s="35"/>
      <c r="AB478" s="35"/>
    </row>
    <row r="479" spans="1:28" x14ac:dyDescent="0.2">
      <c r="A479" s="35"/>
      <c r="B479" s="35"/>
      <c r="C479" s="35"/>
      <c r="O479" s="35"/>
      <c r="Q479" s="35"/>
      <c r="V479" s="35"/>
      <c r="Z479" s="35"/>
      <c r="AB479" s="35"/>
    </row>
    <row r="480" spans="1:28" x14ac:dyDescent="0.2">
      <c r="A480" s="35"/>
      <c r="B480" s="35"/>
      <c r="C480" s="35"/>
      <c r="O480" s="35"/>
      <c r="Q480" s="35"/>
      <c r="V480" s="35"/>
      <c r="Z480" s="35"/>
      <c r="AB480" s="35"/>
    </row>
    <row r="481" spans="1:28" x14ac:dyDescent="0.2">
      <c r="A481" s="35"/>
      <c r="B481" s="35"/>
      <c r="C481" s="35"/>
      <c r="O481" s="35"/>
      <c r="Q481" s="35"/>
      <c r="V481" s="35"/>
      <c r="Z481" s="35"/>
      <c r="AB481" s="35"/>
    </row>
    <row r="482" spans="1:28" x14ac:dyDescent="0.2">
      <c r="A482" s="35"/>
      <c r="B482" s="35"/>
    </row>
    <row r="483" spans="1:28" x14ac:dyDescent="0.2">
      <c r="A483" s="35"/>
      <c r="B483" s="35"/>
    </row>
    <row r="484" spans="1:28" x14ac:dyDescent="0.2">
      <c r="A484" s="35"/>
      <c r="B484" s="35"/>
    </row>
    <row r="485" spans="1:28" x14ac:dyDescent="0.2">
      <c r="A485" s="35"/>
      <c r="B485" s="35"/>
    </row>
    <row r="486" spans="1:28" x14ac:dyDescent="0.2">
      <c r="A486" s="35"/>
      <c r="B486" s="35"/>
    </row>
    <row r="487" spans="1:28" x14ac:dyDescent="0.2">
      <c r="A487" s="35"/>
      <c r="B487" s="35"/>
    </row>
    <row r="488" spans="1:28" x14ac:dyDescent="0.2">
      <c r="A488" s="35"/>
      <c r="B488" s="35"/>
    </row>
    <row r="489" spans="1:28" x14ac:dyDescent="0.2">
      <c r="A489" s="35"/>
      <c r="B489" s="35"/>
    </row>
    <row r="490" spans="1:28" x14ac:dyDescent="0.2">
      <c r="A490" s="35"/>
      <c r="B490" s="35"/>
    </row>
    <row r="491" spans="1:28" x14ac:dyDescent="0.2">
      <c r="A491" s="35"/>
      <c r="B491" s="35"/>
    </row>
    <row r="492" spans="1:28" x14ac:dyDescent="0.2">
      <c r="A492" s="35"/>
      <c r="B492" s="35"/>
    </row>
    <row r="493" spans="1:28" x14ac:dyDescent="0.2">
      <c r="A493" s="35"/>
      <c r="B493" s="35"/>
    </row>
    <row r="494" spans="1:28" x14ac:dyDescent="0.2">
      <c r="A494" s="35"/>
      <c r="B494" s="35"/>
    </row>
    <row r="495" spans="1:28" x14ac:dyDescent="0.2">
      <c r="A495" s="35"/>
      <c r="B495" s="35"/>
    </row>
    <row r="496" spans="1:28" x14ac:dyDescent="0.2">
      <c r="A496" s="35"/>
      <c r="B496" s="35"/>
    </row>
    <row r="497" spans="1:2" x14ac:dyDescent="0.2">
      <c r="A497" s="35"/>
      <c r="B497" s="35"/>
    </row>
    <row r="498" spans="1:2" x14ac:dyDescent="0.2">
      <c r="A498" s="35"/>
      <c r="B498" s="35"/>
    </row>
    <row r="499" spans="1:2" x14ac:dyDescent="0.2">
      <c r="A499" s="35"/>
      <c r="B499" s="35"/>
    </row>
    <row r="500" spans="1:2" x14ac:dyDescent="0.2">
      <c r="A500" s="35"/>
      <c r="B500" s="35"/>
    </row>
    <row r="501" spans="1:2" x14ac:dyDescent="0.2">
      <c r="A501" s="35"/>
      <c r="B501" s="35"/>
    </row>
    <row r="502" spans="1:2" x14ac:dyDescent="0.2">
      <c r="A502" s="35"/>
      <c r="B502" s="35"/>
    </row>
    <row r="503" spans="1:2" x14ac:dyDescent="0.2">
      <c r="A503" s="35"/>
      <c r="B503" s="35"/>
    </row>
    <row r="504" spans="1:2" x14ac:dyDescent="0.2">
      <c r="A504" s="35"/>
      <c r="B504" s="35"/>
    </row>
    <row r="505" spans="1:2" x14ac:dyDescent="0.2">
      <c r="A505" s="35"/>
      <c r="B505" s="35"/>
    </row>
    <row r="506" spans="1:2" x14ac:dyDescent="0.2">
      <c r="A506" s="35"/>
      <c r="B506" s="35"/>
    </row>
    <row r="507" spans="1:2" x14ac:dyDescent="0.2">
      <c r="A507" s="35"/>
      <c r="B507" s="35"/>
    </row>
    <row r="508" spans="1:2" x14ac:dyDescent="0.2">
      <c r="A508" s="35"/>
      <c r="B508" s="35"/>
    </row>
    <row r="509" spans="1:2" x14ac:dyDescent="0.2">
      <c r="A509" s="35"/>
      <c r="B509" s="35"/>
    </row>
    <row r="510" spans="1:2" x14ac:dyDescent="0.2">
      <c r="A510" s="35"/>
      <c r="B510" s="35"/>
    </row>
    <row r="511" spans="1:2" x14ac:dyDescent="0.2">
      <c r="A511" s="35"/>
      <c r="B511" s="35"/>
    </row>
    <row r="512" spans="1:2" x14ac:dyDescent="0.2">
      <c r="A512" s="35"/>
      <c r="B512" s="35"/>
    </row>
    <row r="513" spans="1:2" x14ac:dyDescent="0.2">
      <c r="A513" s="35"/>
      <c r="B513" s="35"/>
    </row>
    <row r="514" spans="1:2" x14ac:dyDescent="0.2">
      <c r="A514" s="35"/>
      <c r="B514" s="35"/>
    </row>
    <row r="515" spans="1:2" x14ac:dyDescent="0.2">
      <c r="A515" s="35"/>
      <c r="B515" s="35"/>
    </row>
    <row r="516" spans="1:2" x14ac:dyDescent="0.2">
      <c r="A516" s="35"/>
      <c r="B516" s="35"/>
    </row>
    <row r="517" spans="1:2" x14ac:dyDescent="0.2">
      <c r="A517" s="35"/>
      <c r="B517" s="35"/>
    </row>
    <row r="518" spans="1:2" x14ac:dyDescent="0.2">
      <c r="A518" s="35"/>
      <c r="B518" s="35"/>
    </row>
    <row r="519" spans="1:2" x14ac:dyDescent="0.2">
      <c r="A519" s="35"/>
      <c r="B519" s="35"/>
    </row>
    <row r="520" spans="1:2" x14ac:dyDescent="0.2">
      <c r="A520" s="35"/>
      <c r="B520" s="35"/>
    </row>
    <row r="521" spans="1:2" x14ac:dyDescent="0.2">
      <c r="A521" s="35"/>
      <c r="B521" s="35"/>
    </row>
    <row r="522" spans="1:2" x14ac:dyDescent="0.2">
      <c r="A522" s="35"/>
      <c r="B522" s="35"/>
    </row>
    <row r="523" spans="1:2" x14ac:dyDescent="0.2">
      <c r="A523" s="35"/>
      <c r="B523" s="35"/>
    </row>
    <row r="524" spans="1:2" x14ac:dyDescent="0.2">
      <c r="A524" s="35"/>
      <c r="B524" s="35"/>
    </row>
    <row r="525" spans="1:2" x14ac:dyDescent="0.2">
      <c r="A525" s="35"/>
      <c r="B525" s="35"/>
    </row>
    <row r="526" spans="1:2" x14ac:dyDescent="0.2">
      <c r="A526" s="35"/>
      <c r="B526" s="35"/>
    </row>
    <row r="527" spans="1:2" x14ac:dyDescent="0.2">
      <c r="A527" s="35"/>
      <c r="B527" s="35"/>
    </row>
    <row r="528" spans="1:2" x14ac:dyDescent="0.2">
      <c r="A528" s="35"/>
      <c r="B528" s="35"/>
    </row>
    <row r="529" spans="1:2" x14ac:dyDescent="0.2">
      <c r="A529" s="35"/>
      <c r="B529" s="35"/>
    </row>
    <row r="530" spans="1:2" x14ac:dyDescent="0.2">
      <c r="A530" s="35"/>
      <c r="B530" s="35"/>
    </row>
    <row r="531" spans="1:2" x14ac:dyDescent="0.2">
      <c r="A531" s="35"/>
      <c r="B531" s="35"/>
    </row>
    <row r="532" spans="1:2" x14ac:dyDescent="0.2">
      <c r="A532" s="35"/>
      <c r="B532" s="35"/>
    </row>
    <row r="533" spans="1:2" x14ac:dyDescent="0.2">
      <c r="A533" s="35"/>
      <c r="B533" s="35"/>
    </row>
    <row r="534" spans="1:2" x14ac:dyDescent="0.2">
      <c r="A534" s="35"/>
      <c r="B534" s="35"/>
    </row>
    <row r="535" spans="1:2" x14ac:dyDescent="0.2">
      <c r="A535" s="35"/>
      <c r="B535" s="35"/>
    </row>
    <row r="536" spans="1:2" x14ac:dyDescent="0.2">
      <c r="A536" s="35"/>
      <c r="B536" s="35"/>
    </row>
    <row r="537" spans="1:2" x14ac:dyDescent="0.2">
      <c r="A537" s="35"/>
      <c r="B537" s="35"/>
    </row>
    <row r="538" spans="1:2" x14ac:dyDescent="0.2">
      <c r="A538" s="35"/>
      <c r="B538" s="35"/>
    </row>
    <row r="539" spans="1:2" x14ac:dyDescent="0.2">
      <c r="A539" s="35"/>
      <c r="B539" s="35"/>
    </row>
    <row r="540" spans="1:2" x14ac:dyDescent="0.2">
      <c r="A540" s="35"/>
      <c r="B540" s="35"/>
    </row>
    <row r="541" spans="1:2" x14ac:dyDescent="0.2">
      <c r="A541" s="35"/>
      <c r="B541" s="35"/>
    </row>
    <row r="542" spans="1:2" x14ac:dyDescent="0.2">
      <c r="A542" s="35"/>
      <c r="B542" s="35"/>
    </row>
    <row r="543" spans="1:2" x14ac:dyDescent="0.2">
      <c r="A543" s="35"/>
      <c r="B543" s="35"/>
    </row>
    <row r="544" spans="1:2" x14ac:dyDescent="0.2">
      <c r="A544" s="35"/>
      <c r="B544" s="35"/>
    </row>
  </sheetData>
  <mergeCells count="16">
    <mergeCell ref="GX1:HD1"/>
    <mergeCell ref="C2:U2"/>
    <mergeCell ref="V2:AF2"/>
    <mergeCell ref="AG2:AQ2"/>
    <mergeCell ref="AR2:BB2"/>
    <mergeCell ref="BC2:BM2"/>
    <mergeCell ref="BN2:BX2"/>
    <mergeCell ref="BY2:CI2"/>
    <mergeCell ref="CJ2:CT2"/>
    <mergeCell ref="EM2:EW2"/>
    <mergeCell ref="EX2:FH2"/>
    <mergeCell ref="FI2:FS2"/>
    <mergeCell ref="CU2:DE2"/>
    <mergeCell ref="DF2:DP2"/>
    <mergeCell ref="DQ2:EA2"/>
    <mergeCell ref="EB2:EL2"/>
  </mergeCells>
  <phoneticPr fontId="7" type="noConversion"/>
  <printOptions horizontalCentered="1" verticalCentered="1"/>
  <pageMargins left="0.27569444444444446" right="0.78749999999999998" top="0.19652777777777777" bottom="0.55138888888888893" header="0.51180555555555562" footer="0.51180555555555562"/>
  <pageSetup paperSize="9" scale="60" firstPageNumber="0" orientation="portrait" horizontalDpi="300" verticalDpi="300" r:id="rId1"/>
  <headerFooter alignWithMargins="0"/>
  <colBreaks count="3" manualBreakCount="3">
    <brk id="48" max="92" man="1"/>
    <brk id="54" max="92" man="1"/>
    <brk id="189" max="105" man="1"/>
  </colBreak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/>
  <dimension ref="A1:IN508"/>
  <sheetViews>
    <sheetView showGridLines="0" zoomScale="70" zoomScaleNormal="70" zoomScaleSheetLayoutView="70" workbookViewId="0">
      <pane xSplit="2" ySplit="3" topLeftCell="C4" activePane="bottomRight" state="frozen"/>
      <selection activeCell="A123" sqref="A123"/>
      <selection pane="topRight" activeCell="A123" sqref="A123"/>
      <selection pane="bottomLeft" activeCell="A123" sqref="A123"/>
      <selection pane="bottomRight" activeCell="M7" sqref="M7"/>
    </sheetView>
  </sheetViews>
  <sheetFormatPr defaultColWidth="9.140625" defaultRowHeight="12.75" x14ac:dyDescent="0.2"/>
  <cols>
    <col min="1" max="1" width="9" style="38" customWidth="1"/>
    <col min="2" max="2" width="51.140625" style="38" bestFit="1" customWidth="1"/>
    <col min="3" max="3" width="10.140625" style="35" bestFit="1" customWidth="1"/>
    <col min="4" max="4" width="9.28515625" style="408" bestFit="1" customWidth="1"/>
    <col min="5" max="7" width="9.28515625" style="408" customWidth="1"/>
    <col min="8" max="8" width="9.28515625" style="408" bestFit="1" customWidth="1"/>
    <col min="9" max="12" width="9.28515625" style="408" customWidth="1"/>
    <col min="13" max="13" width="11.28515625" style="35" bestFit="1" customWidth="1"/>
    <col min="14" max="15" width="10" style="35" bestFit="1" customWidth="1"/>
    <col min="16" max="17" width="10.7109375" style="35" bestFit="1" customWidth="1"/>
    <col min="18" max="20" width="11.140625" style="35" bestFit="1" customWidth="1"/>
    <col min="21" max="21" width="11.5703125" style="35" hidden="1" customWidth="1"/>
    <col min="22" max="24" width="10.140625" style="35" hidden="1" customWidth="1"/>
    <col min="25" max="25" width="9.5703125" style="35" hidden="1" customWidth="1"/>
    <col min="26" max="31" width="10" style="35" hidden="1" customWidth="1"/>
    <col min="32" max="32" width="11.5703125" style="35" hidden="1" customWidth="1"/>
    <col min="33" max="33" width="9.7109375" style="35" hidden="1" customWidth="1"/>
    <col min="34" max="34" width="10.140625" style="35" hidden="1" customWidth="1"/>
    <col min="35" max="35" width="10.28515625" style="35" hidden="1" customWidth="1"/>
    <col min="36" max="36" width="8.140625" style="35" hidden="1" customWidth="1"/>
    <col min="37" max="37" width="9.5703125" style="35" hidden="1" customWidth="1"/>
    <col min="38" max="42" width="10" style="35" hidden="1" customWidth="1"/>
    <col min="43" max="43" width="11.5703125" style="35" hidden="1" customWidth="1"/>
    <col min="44" max="44" width="9.7109375" style="35" hidden="1" customWidth="1"/>
    <col min="45" max="45" width="8.42578125" style="35" hidden="1" customWidth="1"/>
    <col min="46" max="46" width="11" style="35" hidden="1" customWidth="1"/>
    <col min="47" max="47" width="6.85546875" style="35" hidden="1" customWidth="1"/>
    <col min="48" max="48" width="8.140625" style="35" hidden="1" customWidth="1"/>
    <col min="49" max="53" width="8.42578125" style="35" hidden="1" customWidth="1"/>
    <col min="54" max="54" width="10" style="35" hidden="1" customWidth="1"/>
    <col min="55" max="55" width="9.7109375" style="35" hidden="1" customWidth="1"/>
    <col min="56" max="56" width="10" style="35" hidden="1" customWidth="1"/>
    <col min="57" max="57" width="11.85546875" style="35" hidden="1" customWidth="1"/>
    <col min="58" max="58" width="10" style="35" hidden="1" customWidth="1"/>
    <col min="59" max="60" width="10.85546875" style="35" hidden="1" customWidth="1"/>
    <col min="61" max="64" width="11" style="35" hidden="1" customWidth="1"/>
    <col min="65" max="65" width="11.5703125" style="35" hidden="1" customWidth="1"/>
    <col min="66" max="67" width="9.7109375" style="35" hidden="1" customWidth="1"/>
    <col min="68" max="68" width="11.85546875" style="35" hidden="1" customWidth="1"/>
    <col min="69" max="69" width="10" style="35" hidden="1" customWidth="1"/>
    <col min="70" max="71" width="10.85546875" style="35" hidden="1" customWidth="1"/>
    <col min="72" max="75" width="11" style="35" hidden="1" customWidth="1"/>
    <col min="76" max="76" width="10" style="35" hidden="1" customWidth="1"/>
    <col min="77" max="77" width="9.7109375" style="35" hidden="1" customWidth="1"/>
    <col min="78" max="78" width="10" style="35" hidden="1" customWidth="1"/>
    <col min="79" max="79" width="12.140625" style="35" hidden="1" customWidth="1"/>
    <col min="80" max="80" width="10" style="35" hidden="1" customWidth="1"/>
    <col min="81" max="82" width="10.85546875" style="35" hidden="1" customWidth="1"/>
    <col min="83" max="86" width="11" style="35" hidden="1" customWidth="1"/>
    <col min="87" max="87" width="10" style="35" hidden="1" customWidth="1"/>
    <col min="88" max="89" width="8.42578125" style="35" hidden="1" customWidth="1"/>
    <col min="90" max="90" width="11.5703125" style="35" hidden="1" customWidth="1"/>
    <col min="91" max="94" width="10" style="35" hidden="1" customWidth="1"/>
    <col min="95" max="97" width="10.85546875" style="35" hidden="1" customWidth="1"/>
    <col min="98" max="98" width="10" style="35" hidden="1" customWidth="1"/>
    <col min="99" max="100" width="8.42578125" style="35" hidden="1" customWidth="1"/>
    <col min="101" max="101" width="11" style="35" hidden="1" customWidth="1"/>
    <col min="102" max="102" width="9.7109375" style="35" hidden="1" customWidth="1"/>
    <col min="103" max="105" width="10" style="35" hidden="1" customWidth="1"/>
    <col min="106" max="106" width="10.5703125" style="35" hidden="1" customWidth="1"/>
    <col min="107" max="108" width="10.85546875" style="35" hidden="1" customWidth="1"/>
    <col min="109" max="109" width="10" style="35" hidden="1" customWidth="1"/>
    <col min="110" max="111" width="8.42578125" style="35" hidden="1" customWidth="1"/>
    <col min="112" max="112" width="11" style="35" hidden="1" customWidth="1"/>
    <col min="113" max="113" width="9.7109375" style="35" hidden="1" customWidth="1"/>
    <col min="114" max="116" width="10" style="35" hidden="1" customWidth="1"/>
    <col min="117" max="119" width="10.85546875" style="35" hidden="1" customWidth="1"/>
    <col min="120" max="120" width="10" style="35" hidden="1" customWidth="1"/>
    <col min="121" max="121" width="9.7109375" style="35" hidden="1" customWidth="1"/>
    <col min="122" max="122" width="10" style="35" hidden="1" customWidth="1"/>
    <col min="123" max="123" width="12.140625" style="35" hidden="1" customWidth="1"/>
    <col min="124" max="124" width="10" style="35" hidden="1" customWidth="1"/>
    <col min="125" max="126" width="10.85546875" style="35" hidden="1" customWidth="1"/>
    <col min="127" max="130" width="11" style="35" hidden="1" customWidth="1"/>
    <col min="131" max="131" width="10.85546875" style="35" hidden="1" customWidth="1"/>
    <col min="132" max="133" width="10" style="35" hidden="1" customWidth="1"/>
    <col min="134" max="134" width="12.140625" style="35" hidden="1" customWidth="1"/>
    <col min="135" max="135" width="10" style="35" hidden="1" customWidth="1"/>
    <col min="136" max="136" width="10.85546875" style="35" hidden="1" customWidth="1"/>
    <col min="137" max="141" width="11" style="35" hidden="1" customWidth="1"/>
    <col min="142" max="142" width="10.85546875" style="35" hidden="1" customWidth="1"/>
    <col min="143" max="143" width="9.7109375" style="35" hidden="1" customWidth="1"/>
    <col min="144" max="144" width="10" style="35" hidden="1" customWidth="1"/>
    <col min="145" max="145" width="12.140625" style="35" hidden="1" customWidth="1"/>
    <col min="146" max="146" width="10" style="35" hidden="1" customWidth="1"/>
    <col min="147" max="148" width="10.85546875" style="35" hidden="1" customWidth="1"/>
    <col min="149" max="152" width="11" style="35" hidden="1" customWidth="1"/>
    <col min="153" max="153" width="10" style="35" hidden="1" customWidth="1"/>
    <col min="154" max="154" width="8.42578125" style="35" hidden="1" customWidth="1"/>
    <col min="155" max="155" width="9.7109375" style="35" hidden="1" customWidth="1"/>
    <col min="156" max="156" width="11.5703125" style="35" hidden="1" customWidth="1"/>
    <col min="157" max="159" width="10" style="35" hidden="1" customWidth="1"/>
    <col min="160" max="162" width="10.85546875" style="35" hidden="1" customWidth="1"/>
    <col min="163" max="163" width="11" style="35" hidden="1" customWidth="1"/>
    <col min="164" max="164" width="10.5703125" style="35" hidden="1" customWidth="1"/>
    <col min="165" max="166" width="10" style="35" hidden="1" customWidth="1"/>
    <col min="167" max="167" width="12.140625" style="35" hidden="1" customWidth="1"/>
    <col min="168" max="168" width="10" style="35" hidden="1" customWidth="1"/>
    <col min="169" max="169" width="10.85546875" style="35" hidden="1" customWidth="1"/>
    <col min="170" max="174" width="11" style="35" hidden="1" customWidth="1"/>
    <col min="175" max="175" width="9.5703125" style="35" customWidth="1"/>
    <col min="176" max="189" width="9.5703125" style="35" hidden="1" customWidth="1"/>
    <col min="190" max="190" width="12.28515625" style="35" customWidth="1"/>
    <col min="191" max="201" width="9.5703125" style="35" hidden="1" customWidth="1"/>
    <col min="202" max="202" width="10.42578125" style="35" hidden="1" customWidth="1"/>
    <col min="203" max="203" width="9.5703125" style="35" hidden="1" customWidth="1"/>
    <col min="204" max="204" width="10.5703125" style="35" hidden="1" customWidth="1"/>
    <col min="205" max="205" width="5.42578125" style="35" bestFit="1" customWidth="1"/>
    <col min="206" max="206" width="4.5703125" style="35" bestFit="1" customWidth="1"/>
    <col min="207" max="207" width="3.7109375" style="35" bestFit="1" customWidth="1"/>
    <col min="208" max="208" width="4.5703125" style="35" bestFit="1" customWidth="1"/>
    <col min="209" max="209" width="4" style="35" bestFit="1" customWidth="1"/>
    <col min="210" max="210" width="4.42578125" style="35" bestFit="1" customWidth="1"/>
    <col min="211" max="211" width="4.5703125" style="35" bestFit="1" customWidth="1"/>
    <col min="212" max="213" width="13.42578125" style="35" customWidth="1"/>
    <col min="214" max="16384" width="9.140625" style="35"/>
  </cols>
  <sheetData>
    <row r="1" spans="1:248" s="38" customFormat="1" ht="15.75" x14ac:dyDescent="0.25">
      <c r="A1" s="130" t="s">
        <v>519</v>
      </c>
      <c r="B1" s="95"/>
      <c r="C1" s="34"/>
      <c r="D1" s="403"/>
      <c r="E1" s="403"/>
      <c r="F1" s="403"/>
      <c r="G1" s="403"/>
      <c r="H1" s="403"/>
      <c r="I1" s="403"/>
      <c r="J1" s="403"/>
      <c r="K1" s="403"/>
      <c r="L1" s="403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4"/>
      <c r="BC1" s="35"/>
      <c r="BD1" s="35"/>
      <c r="BE1" s="35"/>
      <c r="BF1" s="34"/>
      <c r="BG1" s="34"/>
      <c r="BH1" s="34"/>
      <c r="BI1" s="35"/>
      <c r="BJ1" s="35"/>
      <c r="BK1" s="35"/>
      <c r="BL1" s="35"/>
      <c r="BM1" s="34"/>
      <c r="BN1" s="35"/>
      <c r="BO1" s="35"/>
      <c r="BP1" s="35"/>
      <c r="BQ1" s="34"/>
      <c r="BR1" s="34"/>
      <c r="BS1" s="34"/>
      <c r="BT1" s="35"/>
      <c r="BU1" s="35"/>
      <c r="BV1" s="35"/>
      <c r="BW1" s="35"/>
      <c r="BX1" s="34"/>
      <c r="BY1" s="35"/>
      <c r="BZ1" s="35"/>
      <c r="CA1" s="35"/>
      <c r="CB1" s="34"/>
      <c r="CC1" s="34"/>
      <c r="CD1" s="34"/>
      <c r="CE1" s="35"/>
      <c r="CF1" s="35"/>
      <c r="CG1" s="35"/>
      <c r="CH1" s="35"/>
      <c r="CI1" s="34"/>
      <c r="CJ1" s="35"/>
      <c r="CK1" s="35"/>
      <c r="CL1" s="35"/>
      <c r="CM1" s="34"/>
      <c r="CN1" s="34"/>
      <c r="CO1" s="34"/>
      <c r="CP1" s="35"/>
      <c r="CQ1" s="35"/>
      <c r="CR1" s="35"/>
      <c r="CS1" s="35"/>
      <c r="CT1" s="34"/>
      <c r="CU1" s="35"/>
      <c r="CV1" s="35"/>
      <c r="CW1" s="35"/>
      <c r="CX1" s="34"/>
      <c r="CY1" s="34"/>
      <c r="CZ1" s="34"/>
      <c r="DA1" s="35"/>
      <c r="DB1" s="35"/>
      <c r="DC1" s="35"/>
      <c r="DD1" s="35"/>
      <c r="DE1" s="34"/>
      <c r="DF1" s="35"/>
      <c r="DG1" s="35"/>
      <c r="DH1" s="35"/>
      <c r="DI1" s="34"/>
      <c r="DJ1" s="34"/>
      <c r="DK1" s="34"/>
      <c r="DL1" s="35"/>
      <c r="DM1" s="35"/>
      <c r="DN1" s="35"/>
      <c r="DO1" s="35"/>
      <c r="DP1" s="34"/>
      <c r="DQ1" s="35"/>
      <c r="DR1" s="35"/>
      <c r="DS1" s="35"/>
      <c r="DT1" s="34"/>
      <c r="DU1" s="34"/>
      <c r="DV1" s="34"/>
      <c r="DW1" s="35"/>
      <c r="DX1" s="35"/>
      <c r="DY1" s="35"/>
      <c r="DZ1" s="35"/>
      <c r="EA1" s="34"/>
      <c r="EB1" s="35"/>
      <c r="EC1" s="35"/>
      <c r="ED1" s="35"/>
      <c r="EE1" s="34"/>
      <c r="EF1" s="34"/>
      <c r="EG1" s="34"/>
      <c r="EH1" s="35"/>
      <c r="EI1" s="35"/>
      <c r="EJ1" s="35"/>
      <c r="EK1" s="35"/>
      <c r="EL1" s="34"/>
      <c r="EM1" s="35"/>
      <c r="EN1" s="35"/>
      <c r="EO1" s="35"/>
      <c r="EP1" s="34"/>
      <c r="EQ1" s="34"/>
      <c r="ER1" s="34"/>
      <c r="ES1" s="35"/>
      <c r="ET1" s="35"/>
      <c r="EU1" s="35"/>
      <c r="EV1" s="35"/>
      <c r="EW1" s="34"/>
      <c r="EX1" s="35"/>
      <c r="EY1" s="35"/>
      <c r="EZ1" s="35"/>
      <c r="FA1" s="34"/>
      <c r="FB1" s="34"/>
      <c r="FC1" s="34"/>
      <c r="FD1" s="35"/>
      <c r="FE1" s="35"/>
      <c r="FF1" s="35"/>
      <c r="FG1" s="35"/>
      <c r="FH1" s="34"/>
      <c r="FI1" s="35"/>
      <c r="FJ1" s="35"/>
      <c r="FK1" s="35"/>
      <c r="FL1" s="34"/>
      <c r="FM1" s="34"/>
      <c r="FN1" s="34"/>
      <c r="FO1" s="35"/>
      <c r="FP1" s="35"/>
      <c r="FQ1" s="35"/>
      <c r="FR1" s="35"/>
      <c r="FS1" s="135" t="s">
        <v>92</v>
      </c>
      <c r="FT1" s="35"/>
      <c r="FU1" s="35"/>
      <c r="FV1" s="35"/>
      <c r="FW1" s="35"/>
      <c r="FX1" s="35"/>
      <c r="FY1" s="35"/>
      <c r="FZ1" s="35"/>
      <c r="GA1" s="35"/>
      <c r="GB1" s="35"/>
      <c r="GC1" s="35"/>
      <c r="GD1" s="35"/>
      <c r="GE1" s="35"/>
      <c r="GF1" s="35"/>
      <c r="GG1" s="35"/>
      <c r="GH1" s="136" t="s">
        <v>93</v>
      </c>
      <c r="GI1" s="35"/>
      <c r="GJ1" s="35"/>
      <c r="GK1" s="35"/>
      <c r="GL1" s="35"/>
      <c r="GM1" s="35"/>
      <c r="GN1" s="35"/>
      <c r="GO1" s="35"/>
      <c r="GP1" s="35"/>
      <c r="GQ1" s="35"/>
      <c r="GR1" s="35"/>
      <c r="GS1" s="35"/>
      <c r="GT1" s="35"/>
      <c r="GU1" s="35"/>
      <c r="GV1" s="36"/>
      <c r="GW1" s="435" t="s">
        <v>168</v>
      </c>
      <c r="GX1" s="435"/>
      <c r="GY1" s="435"/>
      <c r="GZ1" s="435"/>
      <c r="HA1" s="435"/>
      <c r="HB1" s="435"/>
      <c r="HC1" s="435"/>
      <c r="HD1" s="35"/>
      <c r="HE1" s="37"/>
      <c r="HF1" s="37"/>
      <c r="HG1" s="37"/>
      <c r="HH1" s="37"/>
      <c r="HI1" s="35"/>
      <c r="HJ1" s="35"/>
      <c r="HK1" s="35"/>
      <c r="HL1" s="35"/>
      <c r="HM1" s="35"/>
      <c r="HN1" s="35"/>
      <c r="HO1" s="35"/>
      <c r="HP1" s="35"/>
      <c r="HQ1" s="35"/>
      <c r="HR1" s="35"/>
      <c r="HS1" s="35"/>
      <c r="HT1" s="35"/>
      <c r="HU1" s="35"/>
      <c r="HV1" s="35"/>
      <c r="HW1" s="35"/>
      <c r="HX1" s="35"/>
    </row>
    <row r="2" spans="1:248" x14ac:dyDescent="0.2">
      <c r="A2" s="96"/>
      <c r="B2" s="97"/>
      <c r="C2" s="436" t="s">
        <v>313</v>
      </c>
      <c r="D2" s="437"/>
      <c r="E2" s="438"/>
      <c r="F2" s="438"/>
      <c r="G2" s="438"/>
      <c r="H2" s="437"/>
      <c r="I2" s="438"/>
      <c r="J2" s="438"/>
      <c r="K2" s="438"/>
      <c r="L2" s="438"/>
      <c r="M2" s="437"/>
      <c r="N2" s="437"/>
      <c r="O2" s="437"/>
      <c r="P2" s="437"/>
      <c r="Q2" s="437"/>
      <c r="R2" s="437"/>
      <c r="S2" s="437"/>
      <c r="T2" s="439"/>
      <c r="U2" s="440" t="s">
        <v>6</v>
      </c>
      <c r="V2" s="441"/>
      <c r="W2" s="441"/>
      <c r="X2" s="441"/>
      <c r="Y2" s="441"/>
      <c r="Z2" s="441"/>
      <c r="AA2" s="441"/>
      <c r="AB2" s="441"/>
      <c r="AC2" s="441"/>
      <c r="AD2" s="441"/>
      <c r="AE2" s="442"/>
      <c r="AF2" s="440" t="s">
        <v>9</v>
      </c>
      <c r="AG2" s="441"/>
      <c r="AH2" s="441"/>
      <c r="AI2" s="441"/>
      <c r="AJ2" s="441"/>
      <c r="AK2" s="441"/>
      <c r="AL2" s="441"/>
      <c r="AM2" s="441"/>
      <c r="AN2" s="441"/>
      <c r="AO2" s="441"/>
      <c r="AP2" s="442"/>
      <c r="AQ2" s="440" t="s">
        <v>11</v>
      </c>
      <c r="AR2" s="441"/>
      <c r="AS2" s="441"/>
      <c r="AT2" s="441"/>
      <c r="AU2" s="441"/>
      <c r="AV2" s="441"/>
      <c r="AW2" s="441"/>
      <c r="AX2" s="441"/>
      <c r="AY2" s="441"/>
      <c r="AZ2" s="441"/>
      <c r="BA2" s="442"/>
      <c r="BB2" s="440" t="s">
        <v>13</v>
      </c>
      <c r="BC2" s="441"/>
      <c r="BD2" s="441"/>
      <c r="BE2" s="441"/>
      <c r="BF2" s="441"/>
      <c r="BG2" s="441"/>
      <c r="BH2" s="441"/>
      <c r="BI2" s="441"/>
      <c r="BJ2" s="441"/>
      <c r="BK2" s="441"/>
      <c r="BL2" s="442"/>
      <c r="BM2" s="440" t="s">
        <v>17</v>
      </c>
      <c r="BN2" s="441"/>
      <c r="BO2" s="441"/>
      <c r="BP2" s="441"/>
      <c r="BQ2" s="441"/>
      <c r="BR2" s="441"/>
      <c r="BS2" s="441"/>
      <c r="BT2" s="441"/>
      <c r="BU2" s="441"/>
      <c r="BV2" s="441"/>
      <c r="BW2" s="442"/>
      <c r="BX2" s="440" t="s">
        <v>20</v>
      </c>
      <c r="BY2" s="441"/>
      <c r="BZ2" s="441"/>
      <c r="CA2" s="441"/>
      <c r="CB2" s="441"/>
      <c r="CC2" s="441"/>
      <c r="CD2" s="441"/>
      <c r="CE2" s="441"/>
      <c r="CF2" s="441"/>
      <c r="CG2" s="441"/>
      <c r="CH2" s="442"/>
      <c r="CI2" s="440" t="s">
        <v>23</v>
      </c>
      <c r="CJ2" s="441"/>
      <c r="CK2" s="441"/>
      <c r="CL2" s="441"/>
      <c r="CM2" s="441"/>
      <c r="CN2" s="441"/>
      <c r="CO2" s="441"/>
      <c r="CP2" s="441"/>
      <c r="CQ2" s="441"/>
      <c r="CR2" s="441"/>
      <c r="CS2" s="442"/>
      <c r="CT2" s="440" t="s">
        <v>26</v>
      </c>
      <c r="CU2" s="441"/>
      <c r="CV2" s="441"/>
      <c r="CW2" s="441"/>
      <c r="CX2" s="441"/>
      <c r="CY2" s="441"/>
      <c r="CZ2" s="441"/>
      <c r="DA2" s="441"/>
      <c r="DB2" s="441"/>
      <c r="DC2" s="441"/>
      <c r="DD2" s="442"/>
      <c r="DE2" s="440" t="s">
        <v>29</v>
      </c>
      <c r="DF2" s="441"/>
      <c r="DG2" s="441"/>
      <c r="DH2" s="441"/>
      <c r="DI2" s="441"/>
      <c r="DJ2" s="441"/>
      <c r="DK2" s="441"/>
      <c r="DL2" s="441"/>
      <c r="DM2" s="441"/>
      <c r="DN2" s="441"/>
      <c r="DO2" s="442"/>
      <c r="DP2" s="440" t="s">
        <v>32</v>
      </c>
      <c r="DQ2" s="441"/>
      <c r="DR2" s="441"/>
      <c r="DS2" s="441"/>
      <c r="DT2" s="441"/>
      <c r="DU2" s="441"/>
      <c r="DV2" s="441"/>
      <c r="DW2" s="441"/>
      <c r="DX2" s="441"/>
      <c r="DY2" s="441"/>
      <c r="DZ2" s="442"/>
      <c r="EA2" s="440" t="s">
        <v>35</v>
      </c>
      <c r="EB2" s="441"/>
      <c r="EC2" s="441"/>
      <c r="ED2" s="441"/>
      <c r="EE2" s="441"/>
      <c r="EF2" s="441"/>
      <c r="EG2" s="441"/>
      <c r="EH2" s="441"/>
      <c r="EI2" s="441"/>
      <c r="EJ2" s="441"/>
      <c r="EK2" s="442"/>
      <c r="EL2" s="440" t="s">
        <v>37</v>
      </c>
      <c r="EM2" s="441"/>
      <c r="EN2" s="441"/>
      <c r="EO2" s="441"/>
      <c r="EP2" s="441"/>
      <c r="EQ2" s="441"/>
      <c r="ER2" s="441"/>
      <c r="ES2" s="441"/>
      <c r="ET2" s="441"/>
      <c r="EU2" s="441"/>
      <c r="EV2" s="442"/>
      <c r="EW2" s="440" t="s">
        <v>39</v>
      </c>
      <c r="EX2" s="441"/>
      <c r="EY2" s="441"/>
      <c r="EZ2" s="441"/>
      <c r="FA2" s="441"/>
      <c r="FB2" s="441"/>
      <c r="FC2" s="441"/>
      <c r="FD2" s="441"/>
      <c r="FE2" s="441"/>
      <c r="FF2" s="441"/>
      <c r="FG2" s="442"/>
      <c r="FH2" s="440" t="s">
        <v>41</v>
      </c>
      <c r="FI2" s="441"/>
      <c r="FJ2" s="441"/>
      <c r="FK2" s="441"/>
      <c r="FL2" s="441"/>
      <c r="FM2" s="441"/>
      <c r="FN2" s="441"/>
      <c r="FO2" s="441"/>
      <c r="FP2" s="441"/>
      <c r="FQ2" s="441"/>
      <c r="FR2" s="441"/>
      <c r="FS2" s="187" t="s">
        <v>2</v>
      </c>
      <c r="FT2" s="100" t="s">
        <v>6</v>
      </c>
      <c r="FU2" s="100" t="s">
        <v>9</v>
      </c>
      <c r="FV2" s="100" t="s">
        <v>289</v>
      </c>
      <c r="FW2" s="100" t="s">
        <v>13</v>
      </c>
      <c r="FX2" s="100" t="s">
        <v>17</v>
      </c>
      <c r="FY2" s="100" t="s">
        <v>20</v>
      </c>
      <c r="FZ2" s="100" t="s">
        <v>23</v>
      </c>
      <c r="GA2" s="100" t="s">
        <v>26</v>
      </c>
      <c r="GB2" s="100" t="s">
        <v>29</v>
      </c>
      <c r="GC2" s="100" t="s">
        <v>32</v>
      </c>
      <c r="GD2" s="100" t="s">
        <v>35</v>
      </c>
      <c r="GE2" s="100" t="s">
        <v>37</v>
      </c>
      <c r="GF2" s="100" t="s">
        <v>39</v>
      </c>
      <c r="GG2" s="100" t="s">
        <v>41</v>
      </c>
      <c r="GH2" s="100" t="s">
        <v>2</v>
      </c>
      <c r="GI2" s="100" t="s">
        <v>6</v>
      </c>
      <c r="GJ2" s="100" t="s">
        <v>9</v>
      </c>
      <c r="GK2" s="100" t="s">
        <v>289</v>
      </c>
      <c r="GL2" s="100" t="s">
        <v>13</v>
      </c>
      <c r="GM2" s="100" t="s">
        <v>17</v>
      </c>
      <c r="GN2" s="100" t="s">
        <v>20</v>
      </c>
      <c r="GO2" s="100" t="s">
        <v>23</v>
      </c>
      <c r="GP2" s="100" t="s">
        <v>26</v>
      </c>
      <c r="GQ2" s="100" t="s">
        <v>29</v>
      </c>
      <c r="GR2" s="100" t="s">
        <v>32</v>
      </c>
      <c r="GS2" s="100" t="s">
        <v>35</v>
      </c>
      <c r="GT2" s="100" t="s">
        <v>37</v>
      </c>
      <c r="GU2" s="100" t="s">
        <v>39</v>
      </c>
      <c r="GV2" s="100" t="s">
        <v>41</v>
      </c>
      <c r="GW2" s="137" t="s">
        <v>162</v>
      </c>
      <c r="GX2" s="137" t="s">
        <v>161</v>
      </c>
      <c r="GY2" s="137" t="s">
        <v>163</v>
      </c>
      <c r="GZ2" s="137" t="s">
        <v>164</v>
      </c>
      <c r="HA2" s="137" t="s">
        <v>165</v>
      </c>
      <c r="HB2" s="137" t="s">
        <v>166</v>
      </c>
      <c r="HC2" s="138" t="s">
        <v>167</v>
      </c>
      <c r="HE2" s="37"/>
      <c r="HF2" s="37"/>
      <c r="HG2" s="37"/>
      <c r="HH2" s="37"/>
    </row>
    <row r="3" spans="1:248" s="56" customFormat="1" x14ac:dyDescent="0.2">
      <c r="A3" s="98" t="s">
        <v>94</v>
      </c>
      <c r="B3" s="99"/>
      <c r="C3" s="101">
        <v>30</v>
      </c>
      <c r="D3" s="404">
        <v>5</v>
      </c>
      <c r="E3" s="405" t="s">
        <v>583</v>
      </c>
      <c r="F3" s="405" t="s">
        <v>582</v>
      </c>
      <c r="G3" s="405" t="s">
        <v>584</v>
      </c>
      <c r="H3" s="404">
        <v>7</v>
      </c>
      <c r="I3" s="405" t="s">
        <v>585</v>
      </c>
      <c r="J3" s="405" t="s">
        <v>586</v>
      </c>
      <c r="K3" s="405" t="s">
        <v>587</v>
      </c>
      <c r="L3" s="405" t="s">
        <v>597</v>
      </c>
      <c r="M3" s="102">
        <v>10</v>
      </c>
      <c r="N3" s="102">
        <v>15</v>
      </c>
      <c r="O3" s="102">
        <v>45</v>
      </c>
      <c r="P3" s="102">
        <v>60</v>
      </c>
      <c r="Q3" s="102">
        <v>90</v>
      </c>
      <c r="R3" s="102">
        <v>120</v>
      </c>
      <c r="S3" s="102">
        <v>150</v>
      </c>
      <c r="T3" s="102">
        <v>180</v>
      </c>
      <c r="U3" s="102">
        <v>30</v>
      </c>
      <c r="V3" s="102">
        <v>5</v>
      </c>
      <c r="W3" s="102">
        <v>7</v>
      </c>
      <c r="X3" s="102">
        <v>10</v>
      </c>
      <c r="Y3" s="102">
        <v>15</v>
      </c>
      <c r="Z3" s="102">
        <v>45</v>
      </c>
      <c r="AA3" s="102">
        <v>60</v>
      </c>
      <c r="AB3" s="102">
        <v>90</v>
      </c>
      <c r="AC3" s="102">
        <v>120</v>
      </c>
      <c r="AD3" s="102">
        <v>150</v>
      </c>
      <c r="AE3" s="102">
        <v>180</v>
      </c>
      <c r="AF3" s="102">
        <v>30</v>
      </c>
      <c r="AG3" s="102">
        <v>5</v>
      </c>
      <c r="AH3" s="102">
        <v>7</v>
      </c>
      <c r="AI3" s="102">
        <v>10</v>
      </c>
      <c r="AJ3" s="102">
        <v>15</v>
      </c>
      <c r="AK3" s="102">
        <v>45</v>
      </c>
      <c r="AL3" s="102">
        <v>60</v>
      </c>
      <c r="AM3" s="102">
        <v>90</v>
      </c>
      <c r="AN3" s="102">
        <v>120</v>
      </c>
      <c r="AO3" s="102">
        <v>150</v>
      </c>
      <c r="AP3" s="102">
        <v>180</v>
      </c>
      <c r="AQ3" s="102">
        <v>30</v>
      </c>
      <c r="AR3" s="102">
        <v>5</v>
      </c>
      <c r="AS3" s="102">
        <v>7</v>
      </c>
      <c r="AT3" s="102">
        <v>10</v>
      </c>
      <c r="AU3" s="102">
        <v>15</v>
      </c>
      <c r="AV3" s="102">
        <v>45</v>
      </c>
      <c r="AW3" s="102">
        <v>60</v>
      </c>
      <c r="AX3" s="102">
        <v>90</v>
      </c>
      <c r="AY3" s="102">
        <v>120</v>
      </c>
      <c r="AZ3" s="102">
        <v>150</v>
      </c>
      <c r="BA3" s="102">
        <v>180</v>
      </c>
      <c r="BB3" s="102">
        <v>30</v>
      </c>
      <c r="BC3" s="102">
        <v>5</v>
      </c>
      <c r="BD3" s="102">
        <v>7</v>
      </c>
      <c r="BE3" s="102">
        <v>10</v>
      </c>
      <c r="BF3" s="102">
        <v>15</v>
      </c>
      <c r="BG3" s="102">
        <v>45</v>
      </c>
      <c r="BH3" s="102">
        <v>60</v>
      </c>
      <c r="BI3" s="102">
        <v>90</v>
      </c>
      <c r="BJ3" s="102">
        <v>120</v>
      </c>
      <c r="BK3" s="102">
        <v>150</v>
      </c>
      <c r="BL3" s="102">
        <v>180</v>
      </c>
      <c r="BM3" s="102">
        <v>30</v>
      </c>
      <c r="BN3" s="102">
        <v>5</v>
      </c>
      <c r="BO3" s="102">
        <v>7</v>
      </c>
      <c r="BP3" s="102">
        <v>10</v>
      </c>
      <c r="BQ3" s="102">
        <v>15</v>
      </c>
      <c r="BR3" s="102">
        <v>45</v>
      </c>
      <c r="BS3" s="102">
        <v>60</v>
      </c>
      <c r="BT3" s="102">
        <v>90</v>
      </c>
      <c r="BU3" s="102">
        <v>120</v>
      </c>
      <c r="BV3" s="102">
        <v>150</v>
      </c>
      <c r="BW3" s="102">
        <v>180</v>
      </c>
      <c r="BX3" s="102">
        <v>30</v>
      </c>
      <c r="BY3" s="102">
        <v>5</v>
      </c>
      <c r="BZ3" s="102">
        <v>7</v>
      </c>
      <c r="CA3" s="102">
        <v>10</v>
      </c>
      <c r="CB3" s="102">
        <v>15</v>
      </c>
      <c r="CC3" s="102">
        <v>45</v>
      </c>
      <c r="CD3" s="102">
        <v>60</v>
      </c>
      <c r="CE3" s="102">
        <v>90</v>
      </c>
      <c r="CF3" s="102">
        <v>120</v>
      </c>
      <c r="CG3" s="102">
        <v>150</v>
      </c>
      <c r="CH3" s="102">
        <v>180</v>
      </c>
      <c r="CI3" s="102">
        <v>30</v>
      </c>
      <c r="CJ3" s="102">
        <v>5</v>
      </c>
      <c r="CK3" s="102">
        <v>7</v>
      </c>
      <c r="CL3" s="102">
        <v>10</v>
      </c>
      <c r="CM3" s="102">
        <v>15</v>
      </c>
      <c r="CN3" s="102">
        <v>45</v>
      </c>
      <c r="CO3" s="102">
        <v>60</v>
      </c>
      <c r="CP3" s="102">
        <v>90</v>
      </c>
      <c r="CQ3" s="102">
        <v>120</v>
      </c>
      <c r="CR3" s="102">
        <v>150</v>
      </c>
      <c r="CS3" s="102">
        <v>180</v>
      </c>
      <c r="CT3" s="102">
        <v>30</v>
      </c>
      <c r="CU3" s="102">
        <v>5</v>
      </c>
      <c r="CV3" s="102">
        <v>7</v>
      </c>
      <c r="CW3" s="102">
        <v>10</v>
      </c>
      <c r="CX3" s="102">
        <v>15</v>
      </c>
      <c r="CY3" s="102">
        <v>45</v>
      </c>
      <c r="CZ3" s="102">
        <v>60</v>
      </c>
      <c r="DA3" s="102">
        <v>90</v>
      </c>
      <c r="DB3" s="102">
        <v>120</v>
      </c>
      <c r="DC3" s="102">
        <v>150</v>
      </c>
      <c r="DD3" s="102">
        <v>180</v>
      </c>
      <c r="DE3" s="102">
        <v>30</v>
      </c>
      <c r="DF3" s="102">
        <v>5</v>
      </c>
      <c r="DG3" s="102">
        <v>7</v>
      </c>
      <c r="DH3" s="102">
        <v>10</v>
      </c>
      <c r="DI3" s="102">
        <v>15</v>
      </c>
      <c r="DJ3" s="102">
        <v>45</v>
      </c>
      <c r="DK3" s="102">
        <v>60</v>
      </c>
      <c r="DL3" s="102">
        <v>90</v>
      </c>
      <c r="DM3" s="102">
        <v>120</v>
      </c>
      <c r="DN3" s="102">
        <v>150</v>
      </c>
      <c r="DO3" s="102">
        <v>180</v>
      </c>
      <c r="DP3" s="102">
        <v>30</v>
      </c>
      <c r="DQ3" s="102">
        <v>5</v>
      </c>
      <c r="DR3" s="102">
        <v>7</v>
      </c>
      <c r="DS3" s="102">
        <v>10</v>
      </c>
      <c r="DT3" s="102">
        <v>15</v>
      </c>
      <c r="DU3" s="102">
        <v>45</v>
      </c>
      <c r="DV3" s="102">
        <v>60</v>
      </c>
      <c r="DW3" s="102">
        <v>90</v>
      </c>
      <c r="DX3" s="102">
        <v>120</v>
      </c>
      <c r="DY3" s="102">
        <v>150</v>
      </c>
      <c r="DZ3" s="102">
        <v>180</v>
      </c>
      <c r="EA3" s="102">
        <v>30</v>
      </c>
      <c r="EB3" s="102">
        <v>5</v>
      </c>
      <c r="EC3" s="102">
        <v>7</v>
      </c>
      <c r="ED3" s="102">
        <v>10</v>
      </c>
      <c r="EE3" s="102">
        <v>15</v>
      </c>
      <c r="EF3" s="102">
        <v>45</v>
      </c>
      <c r="EG3" s="102">
        <v>60</v>
      </c>
      <c r="EH3" s="102">
        <v>90</v>
      </c>
      <c r="EI3" s="102">
        <v>120</v>
      </c>
      <c r="EJ3" s="102">
        <v>150</v>
      </c>
      <c r="EK3" s="102">
        <v>180</v>
      </c>
      <c r="EL3" s="102">
        <v>30</v>
      </c>
      <c r="EM3" s="102">
        <v>5</v>
      </c>
      <c r="EN3" s="102">
        <v>7</v>
      </c>
      <c r="EO3" s="102">
        <v>10</v>
      </c>
      <c r="EP3" s="102">
        <v>15</v>
      </c>
      <c r="EQ3" s="102">
        <v>45</v>
      </c>
      <c r="ER3" s="102">
        <v>60</v>
      </c>
      <c r="ES3" s="102">
        <v>90</v>
      </c>
      <c r="ET3" s="102">
        <v>120</v>
      </c>
      <c r="EU3" s="102">
        <v>150</v>
      </c>
      <c r="EV3" s="102">
        <v>180</v>
      </c>
      <c r="EW3" s="102">
        <v>30</v>
      </c>
      <c r="EX3" s="102">
        <v>5</v>
      </c>
      <c r="EY3" s="102">
        <v>7</v>
      </c>
      <c r="EZ3" s="102">
        <v>10</v>
      </c>
      <c r="FA3" s="102">
        <v>15</v>
      </c>
      <c r="FB3" s="102">
        <v>45</v>
      </c>
      <c r="FC3" s="102">
        <v>60</v>
      </c>
      <c r="FD3" s="102">
        <v>90</v>
      </c>
      <c r="FE3" s="102">
        <v>120</v>
      </c>
      <c r="FF3" s="102">
        <v>150</v>
      </c>
      <c r="FG3" s="102">
        <v>180</v>
      </c>
      <c r="FH3" s="102">
        <v>30</v>
      </c>
      <c r="FI3" s="102">
        <v>5</v>
      </c>
      <c r="FJ3" s="102">
        <v>7</v>
      </c>
      <c r="FK3" s="102">
        <v>10</v>
      </c>
      <c r="FL3" s="102">
        <v>15</v>
      </c>
      <c r="FM3" s="102">
        <v>45</v>
      </c>
      <c r="FN3" s="102">
        <v>60</v>
      </c>
      <c r="FO3" s="102">
        <v>90</v>
      </c>
      <c r="FP3" s="102">
        <v>120</v>
      </c>
      <c r="FQ3" s="102">
        <v>150</v>
      </c>
      <c r="FR3" s="102">
        <v>180</v>
      </c>
      <c r="FS3" s="103">
        <v>0</v>
      </c>
      <c r="FT3" s="103">
        <v>0</v>
      </c>
      <c r="FU3" s="103">
        <v>0</v>
      </c>
      <c r="FV3" s="103">
        <v>0</v>
      </c>
      <c r="FW3" s="103">
        <f>FS3+FT3</f>
        <v>0</v>
      </c>
      <c r="FX3" s="103">
        <f>FS3+FU3</f>
        <v>0</v>
      </c>
      <c r="FY3" s="103">
        <f>FS3+FV3</f>
        <v>0</v>
      </c>
      <c r="FZ3" s="103">
        <f>FT3+FU3</f>
        <v>0</v>
      </c>
      <c r="GA3" s="103">
        <f>FT3+FV3</f>
        <v>0</v>
      </c>
      <c r="GB3" s="103">
        <f>FU3+FV3</f>
        <v>0</v>
      </c>
      <c r="GC3" s="103">
        <f>FS3+FU3+FV3</f>
        <v>0</v>
      </c>
      <c r="GD3" s="103">
        <f>FS3+FU3+FT3</f>
        <v>0</v>
      </c>
      <c r="GE3" s="103">
        <f>FS3+FT3+FV3</f>
        <v>0</v>
      </c>
      <c r="GF3" s="103">
        <f>FU3+FT3+FV3</f>
        <v>0</v>
      </c>
      <c r="GG3" s="103">
        <f>FS3+FT3+FU3+FV3</f>
        <v>0</v>
      </c>
      <c r="GH3" s="134">
        <v>0</v>
      </c>
      <c r="GI3" s="103">
        <v>0</v>
      </c>
      <c r="GJ3" s="103">
        <v>0</v>
      </c>
      <c r="GK3" s="103">
        <v>0</v>
      </c>
      <c r="GL3" s="103">
        <f>GH3+GI3</f>
        <v>0</v>
      </c>
      <c r="GM3" s="103">
        <f>GH3+GJ3</f>
        <v>0</v>
      </c>
      <c r="GN3" s="103">
        <f>GH3+GK3</f>
        <v>0</v>
      </c>
      <c r="GO3" s="103">
        <f>GI3+GJ3</f>
        <v>0</v>
      </c>
      <c r="GP3" s="103">
        <f>GI3+GK3</f>
        <v>0</v>
      </c>
      <c r="GQ3" s="103">
        <f>GJ3+GK3</f>
        <v>0</v>
      </c>
      <c r="GR3" s="103">
        <f>GH3+GJ3+GK3</f>
        <v>0</v>
      </c>
      <c r="GS3" s="103">
        <f>GH3+GJ3+GI3</f>
        <v>0</v>
      </c>
      <c r="GT3" s="103">
        <f>GH3+GI3+GK3</f>
        <v>0</v>
      </c>
      <c r="GU3" s="103">
        <f>GJ3+GI3+GK3</f>
        <v>0</v>
      </c>
      <c r="GV3" s="103">
        <f>GH3+GI3+GJ3+GK3</f>
        <v>0</v>
      </c>
      <c r="GW3" s="103"/>
      <c r="GX3" s="103"/>
      <c r="GY3" s="103"/>
      <c r="GZ3" s="103"/>
      <c r="HA3" s="103"/>
      <c r="HB3" s="103"/>
      <c r="HC3" s="103"/>
      <c r="HD3" s="35"/>
      <c r="HE3" s="37"/>
      <c r="HF3" s="37"/>
      <c r="HG3" s="37"/>
      <c r="HH3" s="37"/>
      <c r="HI3" s="35"/>
      <c r="HJ3" s="35"/>
      <c r="HK3" s="35"/>
      <c r="HL3" s="35"/>
      <c r="HM3" s="35"/>
      <c r="HN3" s="35"/>
      <c r="HO3" s="35"/>
      <c r="HP3" s="35"/>
      <c r="HQ3" s="35"/>
      <c r="HR3" s="35"/>
      <c r="HS3" s="35"/>
      <c r="HT3" s="35"/>
      <c r="HU3" s="35"/>
      <c r="HV3" s="35"/>
      <c r="HW3" s="35"/>
      <c r="HX3" s="35"/>
      <c r="HY3" s="35"/>
      <c r="HZ3" s="35"/>
      <c r="IA3" s="35"/>
      <c r="IB3" s="35"/>
      <c r="IC3" s="35"/>
      <c r="ID3" s="35"/>
      <c r="IE3" s="35"/>
      <c r="IF3" s="35"/>
      <c r="IG3" s="35"/>
      <c r="IH3" s="35"/>
      <c r="II3" s="35"/>
      <c r="IJ3" s="35"/>
      <c r="IK3" s="35"/>
      <c r="IL3" s="35"/>
      <c r="IM3" s="35"/>
      <c r="IN3" s="35"/>
    </row>
    <row r="4" spans="1:248" x14ac:dyDescent="0.2">
      <c r="A4" s="287" t="s">
        <v>237</v>
      </c>
      <c r="B4" s="288" t="s">
        <v>238</v>
      </c>
      <c r="C4" s="368">
        <v>131</v>
      </c>
      <c r="D4" s="406">
        <f>C4*0.2</f>
        <v>26.200000000000003</v>
      </c>
      <c r="E4" s="406">
        <f>C4*0.25</f>
        <v>32.75</v>
      </c>
      <c r="F4" s="406">
        <f>C4*0.375</f>
        <v>49.125</v>
      </c>
      <c r="G4" s="406">
        <f>C4*0.2</f>
        <v>26.200000000000003</v>
      </c>
      <c r="H4" s="406">
        <f>C4*0.25</f>
        <v>32.75</v>
      </c>
      <c r="I4" s="406">
        <f>C4*0.25</f>
        <v>32.75</v>
      </c>
      <c r="J4" s="406">
        <f>C4*0.375</f>
        <v>49.125</v>
      </c>
      <c r="K4" s="406">
        <f>C4*0.2</f>
        <v>26.200000000000003</v>
      </c>
      <c r="L4" s="406">
        <f>C4*0.25</f>
        <v>32.75</v>
      </c>
      <c r="M4" s="147"/>
      <c r="N4" s="94">
        <f t="shared" ref="N4:N37" si="0">C4*0.5</f>
        <v>65.5</v>
      </c>
      <c r="O4" s="94">
        <f>C4*1.5</f>
        <v>196.5</v>
      </c>
      <c r="P4" s="94">
        <f>C4*2</f>
        <v>262</v>
      </c>
      <c r="Q4" s="94">
        <f>C4*3</f>
        <v>393</v>
      </c>
      <c r="R4" s="94">
        <f>C4*4</f>
        <v>524</v>
      </c>
      <c r="S4" s="94">
        <f>C4*5</f>
        <v>655</v>
      </c>
      <c r="T4" s="94">
        <f>C4*6</f>
        <v>786</v>
      </c>
      <c r="U4" s="200">
        <v>169</v>
      </c>
      <c r="V4" s="167">
        <f>U4*0.2</f>
        <v>33.800000000000004</v>
      </c>
      <c r="W4" s="167">
        <f>U4*0.25</f>
        <v>42.25</v>
      </c>
      <c r="X4" s="147"/>
      <c r="Y4" s="94">
        <f t="shared" ref="Y4:Y46" si="1">U4*0.5</f>
        <v>84.5</v>
      </c>
      <c r="Z4" s="94">
        <f>U4*1.5</f>
        <v>253.5</v>
      </c>
      <c r="AA4" s="94">
        <f>U4*2</f>
        <v>338</v>
      </c>
      <c r="AB4" s="94">
        <f>U4*3</f>
        <v>507</v>
      </c>
      <c r="AC4" s="94">
        <f>U4*4</f>
        <v>676</v>
      </c>
      <c r="AD4" s="94">
        <f>U4*5</f>
        <v>845</v>
      </c>
      <c r="AE4" s="94">
        <f>U4*6</f>
        <v>1014</v>
      </c>
      <c r="AF4" s="200">
        <v>180</v>
      </c>
      <c r="AG4" s="167">
        <f>AF4*0.2</f>
        <v>36</v>
      </c>
      <c r="AH4" s="167">
        <f>AF4*0.25</f>
        <v>45</v>
      </c>
      <c r="AI4" s="147"/>
      <c r="AJ4" s="94">
        <f t="shared" ref="AJ4:AJ46" si="2">AF4*0.5</f>
        <v>90</v>
      </c>
      <c r="AK4" s="94">
        <f t="shared" ref="AK4:AK59" si="3">AF4*1.5</f>
        <v>270</v>
      </c>
      <c r="AL4" s="94">
        <f t="shared" ref="AL4:AL59" si="4">AF4*2</f>
        <v>360</v>
      </c>
      <c r="AM4" s="94">
        <f t="shared" ref="AM4:AM59" si="5">AF4*3</f>
        <v>540</v>
      </c>
      <c r="AN4" s="94">
        <f t="shared" ref="AN4:AN59" si="6">AF4*4</f>
        <v>720</v>
      </c>
      <c r="AO4" s="94">
        <f t="shared" ref="AO4:AO59" si="7">AF4*5</f>
        <v>900</v>
      </c>
      <c r="AP4" s="94">
        <f t="shared" ref="AP4:AP59" si="8">AF4*6</f>
        <v>1080</v>
      </c>
      <c r="AQ4" s="200">
        <v>131</v>
      </c>
      <c r="AR4" s="167">
        <f>AQ4*0.2</f>
        <v>26.200000000000003</v>
      </c>
      <c r="AS4" s="167">
        <f>AQ4*0.25</f>
        <v>32.75</v>
      </c>
      <c r="AT4" s="147"/>
      <c r="AU4" s="94">
        <f t="shared" ref="AU4:AU46" si="9">AQ4*0.5</f>
        <v>65.5</v>
      </c>
      <c r="AV4" s="94">
        <f t="shared" ref="AV4:AV59" si="10">AQ4*1.5</f>
        <v>196.5</v>
      </c>
      <c r="AW4" s="94">
        <f t="shared" ref="AW4:AW59" si="11">AQ4*2</f>
        <v>262</v>
      </c>
      <c r="AX4" s="94">
        <f t="shared" ref="AX4:AX59" si="12">AQ4*3</f>
        <v>393</v>
      </c>
      <c r="AY4" s="94">
        <f t="shared" ref="AY4:AY59" si="13">AQ4*4</f>
        <v>524</v>
      </c>
      <c r="AZ4" s="94">
        <f t="shared" ref="AZ4:AZ59" si="14">AQ4*5</f>
        <v>655</v>
      </c>
      <c r="BA4" s="94">
        <f t="shared" ref="BA4:BA59" si="15">AQ4*6</f>
        <v>786</v>
      </c>
      <c r="BB4" s="147">
        <f t="shared" ref="BB4:BB35" si="16">C4+U4</f>
        <v>300</v>
      </c>
      <c r="BC4" s="147">
        <f t="shared" ref="BC4:BC35" si="17">D4+V4</f>
        <v>60.000000000000007</v>
      </c>
      <c r="BD4" s="147">
        <f t="shared" ref="BD4:BD35" si="18">H4+W4</f>
        <v>75</v>
      </c>
      <c r="BE4" s="147">
        <f t="shared" ref="BE4:BL33" si="19">M4+X4</f>
        <v>0</v>
      </c>
      <c r="BF4" s="147">
        <f t="shared" si="19"/>
        <v>150</v>
      </c>
      <c r="BG4" s="147">
        <f t="shared" si="19"/>
        <v>450</v>
      </c>
      <c r="BH4" s="147">
        <f t="shared" si="19"/>
        <v>600</v>
      </c>
      <c r="BI4" s="147">
        <f t="shared" si="19"/>
        <v>900</v>
      </c>
      <c r="BJ4" s="147">
        <f t="shared" si="19"/>
        <v>1200</v>
      </c>
      <c r="BK4" s="147">
        <f t="shared" si="19"/>
        <v>1500</v>
      </c>
      <c r="BL4" s="147">
        <f t="shared" si="19"/>
        <v>1800</v>
      </c>
      <c r="BM4" s="147">
        <f t="shared" ref="BM4:BM35" si="20">C4+AF4</f>
        <v>311</v>
      </c>
      <c r="BN4" s="147">
        <f t="shared" ref="BN4:BN35" si="21">D4+AG4</f>
        <v>62.2</v>
      </c>
      <c r="BO4" s="147">
        <f t="shared" ref="BO4:BO35" si="22">H4+AH4</f>
        <v>77.75</v>
      </c>
      <c r="BP4" s="147">
        <f>M4+AI4</f>
        <v>0</v>
      </c>
      <c r="BQ4" s="147">
        <f t="shared" ref="BQ4:BW43" si="23">N4+AJ4</f>
        <v>155.5</v>
      </c>
      <c r="BR4" s="147">
        <f t="shared" si="23"/>
        <v>466.5</v>
      </c>
      <c r="BS4" s="147">
        <f t="shared" si="23"/>
        <v>622</v>
      </c>
      <c r="BT4" s="147">
        <f t="shared" si="23"/>
        <v>933</v>
      </c>
      <c r="BU4" s="147">
        <f t="shared" si="23"/>
        <v>1244</v>
      </c>
      <c r="BV4" s="147">
        <f t="shared" si="23"/>
        <v>1555</v>
      </c>
      <c r="BW4" s="147">
        <f t="shared" si="23"/>
        <v>1866</v>
      </c>
      <c r="BX4" s="147">
        <f t="shared" ref="BX4:BX35" si="24">C4+AQ4</f>
        <v>262</v>
      </c>
      <c r="BY4" s="147">
        <f t="shared" ref="BY4:BY35" si="25">D4+AR4</f>
        <v>52.400000000000006</v>
      </c>
      <c r="BZ4" s="147">
        <f t="shared" ref="BZ4:BZ35" si="26">H4+AS4</f>
        <v>65.5</v>
      </c>
      <c r="CA4" s="147">
        <f t="shared" ref="CA4:CH26" si="27">M4+AT4</f>
        <v>0</v>
      </c>
      <c r="CB4" s="147">
        <f t="shared" si="27"/>
        <v>131</v>
      </c>
      <c r="CC4" s="147">
        <f t="shared" si="27"/>
        <v>393</v>
      </c>
      <c r="CD4" s="147">
        <f t="shared" si="27"/>
        <v>524</v>
      </c>
      <c r="CE4" s="147">
        <f t="shared" si="27"/>
        <v>786</v>
      </c>
      <c r="CF4" s="147">
        <f t="shared" si="27"/>
        <v>1048</v>
      </c>
      <c r="CG4" s="147">
        <f t="shared" si="27"/>
        <v>1310</v>
      </c>
      <c r="CH4" s="147">
        <f t="shared" si="27"/>
        <v>1572</v>
      </c>
      <c r="CI4" s="147">
        <f t="shared" ref="CI4:CS27" si="28">U4+AF4</f>
        <v>349</v>
      </c>
      <c r="CJ4" s="147">
        <f t="shared" si="28"/>
        <v>69.800000000000011</v>
      </c>
      <c r="CK4" s="147">
        <f t="shared" si="28"/>
        <v>87.25</v>
      </c>
      <c r="CL4" s="147">
        <f t="shared" si="28"/>
        <v>0</v>
      </c>
      <c r="CM4" s="147">
        <f t="shared" si="28"/>
        <v>174.5</v>
      </c>
      <c r="CN4" s="147">
        <f t="shared" si="28"/>
        <v>523.5</v>
      </c>
      <c r="CO4" s="147">
        <f t="shared" si="28"/>
        <v>698</v>
      </c>
      <c r="CP4" s="147">
        <f t="shared" si="28"/>
        <v>1047</v>
      </c>
      <c r="CQ4" s="147">
        <f t="shared" si="28"/>
        <v>1396</v>
      </c>
      <c r="CR4" s="147">
        <f t="shared" si="28"/>
        <v>1745</v>
      </c>
      <c r="CS4" s="147">
        <f t="shared" si="28"/>
        <v>2094</v>
      </c>
      <c r="CT4" s="147">
        <f>U4+AQ4</f>
        <v>300</v>
      </c>
      <c r="CU4" s="147">
        <f t="shared" ref="CU4:DD30" si="29">V4+AR4</f>
        <v>60.000000000000007</v>
      </c>
      <c r="CV4" s="147">
        <f t="shared" si="29"/>
        <v>75</v>
      </c>
      <c r="CW4" s="147">
        <f t="shared" si="29"/>
        <v>0</v>
      </c>
      <c r="CX4" s="147">
        <f t="shared" si="29"/>
        <v>150</v>
      </c>
      <c r="CY4" s="147">
        <f t="shared" si="29"/>
        <v>450</v>
      </c>
      <c r="CZ4" s="147">
        <f t="shared" si="29"/>
        <v>600</v>
      </c>
      <c r="DA4" s="147">
        <f t="shared" si="29"/>
        <v>900</v>
      </c>
      <c r="DB4" s="147">
        <f t="shared" si="29"/>
        <v>1200</v>
      </c>
      <c r="DC4" s="147">
        <f t="shared" si="29"/>
        <v>1500</v>
      </c>
      <c r="DD4" s="147">
        <f t="shared" si="29"/>
        <v>1800</v>
      </c>
      <c r="DE4" s="147">
        <f>AF4+AQ4</f>
        <v>311</v>
      </c>
      <c r="DF4" s="147">
        <f t="shared" ref="DF4:DO30" si="30">AG4+AR4</f>
        <v>62.2</v>
      </c>
      <c r="DG4" s="147">
        <f t="shared" si="30"/>
        <v>77.75</v>
      </c>
      <c r="DH4" s="147">
        <f t="shared" si="30"/>
        <v>0</v>
      </c>
      <c r="DI4" s="147">
        <f t="shared" si="30"/>
        <v>155.5</v>
      </c>
      <c r="DJ4" s="147">
        <f t="shared" si="30"/>
        <v>466.5</v>
      </c>
      <c r="DK4" s="147">
        <f t="shared" si="30"/>
        <v>622</v>
      </c>
      <c r="DL4" s="147">
        <f t="shared" si="30"/>
        <v>933</v>
      </c>
      <c r="DM4" s="147">
        <f t="shared" si="30"/>
        <v>1244</v>
      </c>
      <c r="DN4" s="147">
        <f t="shared" si="30"/>
        <v>1555</v>
      </c>
      <c r="DO4" s="147">
        <f t="shared" si="30"/>
        <v>1866</v>
      </c>
      <c r="DP4" s="147">
        <f t="shared" ref="DP4:DP35" si="31">C4+AF4+AQ4</f>
        <v>442</v>
      </c>
      <c r="DQ4" s="147">
        <f t="shared" ref="DQ4:DQ35" si="32">D4+AG4+AR4</f>
        <v>88.4</v>
      </c>
      <c r="DR4" s="147">
        <f t="shared" ref="DR4:DR35" si="33">H4+AH4+AS4</f>
        <v>110.5</v>
      </c>
      <c r="DS4" s="147">
        <f t="shared" ref="DS4:DZ30" si="34">M4+AI4+AT4</f>
        <v>0</v>
      </c>
      <c r="DT4" s="147">
        <f t="shared" si="34"/>
        <v>221</v>
      </c>
      <c r="DU4" s="147">
        <f t="shared" si="34"/>
        <v>663</v>
      </c>
      <c r="DV4" s="147">
        <f t="shared" si="34"/>
        <v>884</v>
      </c>
      <c r="DW4" s="147">
        <f t="shared" si="34"/>
        <v>1326</v>
      </c>
      <c r="DX4" s="147">
        <f t="shared" si="34"/>
        <v>1768</v>
      </c>
      <c r="DY4" s="147">
        <f t="shared" si="34"/>
        <v>2210</v>
      </c>
      <c r="DZ4" s="147">
        <f t="shared" si="34"/>
        <v>2652</v>
      </c>
      <c r="EA4" s="147">
        <f t="shared" ref="EA4:EA35" si="35">C4+U4+AF4</f>
        <v>480</v>
      </c>
      <c r="EB4" s="147">
        <f t="shared" ref="EB4:EB35" si="36">D4+V4+AG4</f>
        <v>96</v>
      </c>
      <c r="EC4" s="147">
        <f t="shared" ref="EC4:EC35" si="37">H4+W4+AH4</f>
        <v>120</v>
      </c>
      <c r="ED4" s="147">
        <f t="shared" ref="ED4:EK30" si="38">M4+X4+AI4</f>
        <v>0</v>
      </c>
      <c r="EE4" s="147">
        <f t="shared" si="38"/>
        <v>240</v>
      </c>
      <c r="EF4" s="147">
        <f t="shared" si="38"/>
        <v>720</v>
      </c>
      <c r="EG4" s="147">
        <f t="shared" si="38"/>
        <v>960</v>
      </c>
      <c r="EH4" s="147">
        <f t="shared" si="38"/>
        <v>1440</v>
      </c>
      <c r="EI4" s="147">
        <f t="shared" si="38"/>
        <v>1920</v>
      </c>
      <c r="EJ4" s="147">
        <f t="shared" si="38"/>
        <v>2400</v>
      </c>
      <c r="EK4" s="147">
        <f t="shared" si="38"/>
        <v>2880</v>
      </c>
      <c r="EL4" s="147">
        <f t="shared" ref="EL4:EL35" si="39">C4+U4+AQ4</f>
        <v>431</v>
      </c>
      <c r="EM4" s="147">
        <f t="shared" ref="EM4:EM35" si="40">D4+V4+AR4</f>
        <v>86.200000000000017</v>
      </c>
      <c r="EN4" s="147">
        <f t="shared" ref="EN4:EN35" si="41">H4+W4+AS4</f>
        <v>107.75</v>
      </c>
      <c r="EO4" s="147">
        <f t="shared" ref="EO4:EV30" si="42">M4+X4+AT4</f>
        <v>0</v>
      </c>
      <c r="EP4" s="147">
        <f t="shared" si="42"/>
        <v>215.5</v>
      </c>
      <c r="EQ4" s="147">
        <f t="shared" si="42"/>
        <v>646.5</v>
      </c>
      <c r="ER4" s="147">
        <f t="shared" si="42"/>
        <v>862</v>
      </c>
      <c r="ES4" s="147">
        <f t="shared" si="42"/>
        <v>1293</v>
      </c>
      <c r="ET4" s="147">
        <f t="shared" si="42"/>
        <v>1724</v>
      </c>
      <c r="EU4" s="147">
        <f t="shared" si="42"/>
        <v>2155</v>
      </c>
      <c r="EV4" s="147">
        <f t="shared" si="42"/>
        <v>2586</v>
      </c>
      <c r="EW4" s="147">
        <f>U4+AF4+AQ4</f>
        <v>480</v>
      </c>
      <c r="EX4" s="147">
        <f t="shared" ref="EX4:FG30" si="43">V4+AG4+AR4</f>
        <v>96.000000000000014</v>
      </c>
      <c r="EY4" s="147">
        <f t="shared" si="43"/>
        <v>120</v>
      </c>
      <c r="EZ4" s="147">
        <f t="shared" si="43"/>
        <v>0</v>
      </c>
      <c r="FA4" s="147">
        <f t="shared" si="43"/>
        <v>240</v>
      </c>
      <c r="FB4" s="147">
        <f t="shared" si="43"/>
        <v>720</v>
      </c>
      <c r="FC4" s="147">
        <f t="shared" si="43"/>
        <v>960</v>
      </c>
      <c r="FD4" s="147">
        <f t="shared" si="43"/>
        <v>1440</v>
      </c>
      <c r="FE4" s="147">
        <f t="shared" si="43"/>
        <v>1920</v>
      </c>
      <c r="FF4" s="147">
        <f t="shared" si="43"/>
        <v>2400</v>
      </c>
      <c r="FG4" s="147">
        <f t="shared" si="43"/>
        <v>2880</v>
      </c>
      <c r="FH4" s="147">
        <f t="shared" ref="FH4:FH35" si="44">C4+U4+AF4+AQ4</f>
        <v>611</v>
      </c>
      <c r="FI4" s="147">
        <f t="shared" ref="FI4:FI35" si="45">D4+V4+AG4+AR4</f>
        <v>122.2</v>
      </c>
      <c r="FJ4" s="147">
        <f t="shared" ref="FJ4:FJ35" si="46">H4+W4+AH4+AS4</f>
        <v>152.75</v>
      </c>
      <c r="FK4" s="147">
        <f t="shared" ref="FK4:FR30" si="47">M4+X4+AI4+AT4</f>
        <v>0</v>
      </c>
      <c r="FL4" s="147">
        <f t="shared" si="47"/>
        <v>305.5</v>
      </c>
      <c r="FM4" s="147">
        <f t="shared" si="47"/>
        <v>916.5</v>
      </c>
      <c r="FN4" s="147">
        <f t="shared" si="47"/>
        <v>1222</v>
      </c>
      <c r="FO4" s="147">
        <f t="shared" si="47"/>
        <v>1833</v>
      </c>
      <c r="FP4" s="147">
        <f t="shared" si="47"/>
        <v>2444</v>
      </c>
      <c r="FQ4" s="147">
        <f t="shared" si="47"/>
        <v>3055</v>
      </c>
      <c r="FR4" s="147">
        <f t="shared" si="47"/>
        <v>3666</v>
      </c>
      <c r="FS4" s="122">
        <f t="shared" ref="FS4:FS67" si="48">IF(ISERROR(VLOOKUP($B4,ibope,3,FALSE)),"0",VLOOKUP($B4,ibope,3,FALSE))</f>
        <v>3.35</v>
      </c>
      <c r="FT4" s="122" t="str">
        <f t="shared" ref="FT4:FT67" si="49">IF(ISERROR(VLOOKUP($B4,ibope,5,FALSE)),"0",VLOOKUP($B4,ibope,5,FALSE))</f>
        <v/>
      </c>
      <c r="FU4" s="122" t="str">
        <f t="shared" ref="FU4:FU67" si="50">IF(ISERROR(VLOOKUP($B4,ibope,7,FALSE)),"0",VLOOKUP($B4,ibope,7,FALSE))</f>
        <v/>
      </c>
      <c r="FV4" s="122" t="str">
        <f t="shared" ref="FV4:FV67" si="51">IF(ISERROR(VLOOKUP($B4,ibope,9,FALSE)),"0",VLOOKUP($B4,ibope,9,FALSE))</f>
        <v/>
      </c>
      <c r="FW4" s="122" t="str">
        <f>IF(ISERROR(FS4+FT4),"",FS4+FT4)</f>
        <v/>
      </c>
      <c r="FX4" s="122" t="str">
        <f>IF(ISERROR(FS4+FU4),"",FS4+FU4)</f>
        <v/>
      </c>
      <c r="FY4" s="122" t="str">
        <f>IF(ISERROR(FS4+FV4),"",FS4+FV4)</f>
        <v/>
      </c>
      <c r="FZ4" s="122" t="str">
        <f>IF(ISERROR(FT4+FU4),"",FT4+FU4)</f>
        <v/>
      </c>
      <c r="GA4" s="122" t="str">
        <f>IF(ISERROR(FT4+FV4),"",FT4+FV4)</f>
        <v/>
      </c>
      <c r="GB4" s="122" t="str">
        <f>IF(ISERROR(FU4+FV4),"",FU4+FV4)</f>
        <v/>
      </c>
      <c r="GC4" s="122" t="str">
        <f>IF(ISERROR(FS4+FU4+FV4),"",FS4+FU4+FV4)</f>
        <v/>
      </c>
      <c r="GD4" s="122" t="str">
        <f>IF(ISERROR(FS4+FU4+FT4),"",FS4+FU4+FT4)</f>
        <v/>
      </c>
      <c r="GE4" s="122" t="str">
        <f>IF(ISERROR(FS4+FT4+FV4),"",FS4+FT4+FV4)</f>
        <v/>
      </c>
      <c r="GF4" s="122" t="str">
        <f>IF(ISERROR(FU4+FV4+FT4),"",FU4+FV4+FT4)</f>
        <v/>
      </c>
      <c r="GG4" s="122">
        <f>SUM(FS4:FV4)</f>
        <v>3.35</v>
      </c>
      <c r="GH4" s="124">
        <f t="shared" ref="GH4:GH67" si="52">IF(ISERROR(VLOOKUP($B4,ibope,4,FALSE)),"0",VLOOKUP($B4,ibope,4,FALSE))</f>
        <v>35277.105199999998</v>
      </c>
      <c r="GI4" s="124" t="str">
        <f t="shared" ref="GI4:GI59" si="53">IF(ISERROR(VLOOKUP($B4,ibope,6,FALSE)),"0",VLOOKUP($B4,ibope,6,FALSE))</f>
        <v/>
      </c>
      <c r="GJ4" s="124" t="str">
        <f t="shared" ref="GJ4:GJ59" si="54">IF(ISERROR(VLOOKUP($B4,ibope,8,FALSE)),"0",VLOOKUP($B4,ibope,8,FALSE))</f>
        <v/>
      </c>
      <c r="GK4" s="124" t="str">
        <f t="shared" ref="GK4:GK59" si="55">IF(ISERROR(VLOOKUP($B4,ibope,10,FALSE)),"0",VLOOKUP($B4,ibope,10,FALSE))</f>
        <v/>
      </c>
      <c r="GL4" s="125" t="str">
        <f>IF(ISERROR(GH4+GI4),"",GH4+GI4)</f>
        <v/>
      </c>
      <c r="GM4" s="125" t="str">
        <f>IF(ISERROR(GH4+GJ4),"",GH4+GJ4)</f>
        <v/>
      </c>
      <c r="GN4" s="125" t="str">
        <f>IF(ISERROR(GH4+GK4),"",GH4+GK4)</f>
        <v/>
      </c>
      <c r="GO4" s="125" t="str">
        <f>IF(ISERROR(GI4+GJ4),"",GI4+GJ4)</f>
        <v/>
      </c>
      <c r="GP4" s="125" t="str">
        <f>IF(ISERROR(GI4+GK4),"",GI4+GK4)</f>
        <v/>
      </c>
      <c r="GQ4" s="125" t="str">
        <f>IF(ISERROR(GJ4+GK4),"",GJ4+GK4)</f>
        <v/>
      </c>
      <c r="GR4" s="125" t="str">
        <f>IF(ISERROR(GH4+GJ4+GK4),"",GH4+GJ4+GK4)</f>
        <v/>
      </c>
      <c r="GS4" s="125" t="str">
        <f>IF(ISERROR(GH4+GJ4+GI4),"",GH4+GJ4+GI4)</f>
        <v/>
      </c>
      <c r="GT4" s="125" t="str">
        <f>IF(ISERROR(GH4+GI4+GK4),"",GH4+GI4+GK4)</f>
        <v/>
      </c>
      <c r="GU4" s="125" t="str">
        <f>IF(ISERROR(GJ4+GK4+GI4),"",GJ4+GK4+GI4)</f>
        <v/>
      </c>
      <c r="GV4" s="125">
        <f>SUM(GH4:GK4)</f>
        <v>35277.105199999998</v>
      </c>
      <c r="GW4" s="145"/>
      <c r="GX4" s="145">
        <v>1</v>
      </c>
      <c r="GY4" s="145">
        <v>1</v>
      </c>
      <c r="GZ4" s="145">
        <v>1</v>
      </c>
      <c r="HA4" s="145">
        <v>1</v>
      </c>
      <c r="HB4" s="145">
        <v>1</v>
      </c>
      <c r="HC4" s="145"/>
      <c r="HE4" s="37"/>
      <c r="HF4" s="37"/>
    </row>
    <row r="5" spans="1:248" x14ac:dyDescent="0.2">
      <c r="A5" s="287" t="s">
        <v>95</v>
      </c>
      <c r="B5" s="288" t="s">
        <v>367</v>
      </c>
      <c r="C5" s="369">
        <v>299</v>
      </c>
      <c r="D5" s="407">
        <f t="shared" ref="D5:D59" si="56">C5*0.2</f>
        <v>59.800000000000004</v>
      </c>
      <c r="E5" s="406">
        <f t="shared" ref="E5:E68" si="57">C5*0.25</f>
        <v>74.75</v>
      </c>
      <c r="F5" s="406">
        <f t="shared" ref="F5:F68" si="58">C5*0.375</f>
        <v>112.125</v>
      </c>
      <c r="G5" s="406">
        <f t="shared" ref="G5:G68" si="59">C5*0.2</f>
        <v>59.800000000000004</v>
      </c>
      <c r="H5" s="407">
        <f t="shared" ref="H5:H59" si="60">C5*0.25</f>
        <v>74.75</v>
      </c>
      <c r="I5" s="406">
        <f t="shared" ref="I5:I68" si="61">C5*0.25</f>
        <v>74.75</v>
      </c>
      <c r="J5" s="406">
        <f t="shared" ref="J5:J68" si="62">C5*0.375</f>
        <v>112.125</v>
      </c>
      <c r="K5" s="406">
        <f t="shared" ref="K5:K68" si="63">C5*0.2</f>
        <v>59.800000000000004</v>
      </c>
      <c r="L5" s="406">
        <f t="shared" ref="L5:L68" si="64">C5*0.25</f>
        <v>74.75</v>
      </c>
      <c r="M5" s="147"/>
      <c r="N5" s="94">
        <f t="shared" si="0"/>
        <v>149.5</v>
      </c>
      <c r="O5" s="94">
        <f t="shared" ref="O5:O59" si="65">C5*1.5</f>
        <v>448.5</v>
      </c>
      <c r="P5" s="94">
        <f t="shared" ref="P5:P59" si="66">C5*2</f>
        <v>598</v>
      </c>
      <c r="Q5" s="94">
        <f t="shared" ref="Q5:Q59" si="67">C5*3</f>
        <v>897</v>
      </c>
      <c r="R5" s="94">
        <f t="shared" ref="R5:R59" si="68">C5*4</f>
        <v>1196</v>
      </c>
      <c r="S5" s="94">
        <f t="shared" ref="S5:S59" si="69">C5*5</f>
        <v>1495</v>
      </c>
      <c r="T5" s="94">
        <f t="shared" ref="T5:T59" si="70">C5*6</f>
        <v>1794</v>
      </c>
      <c r="U5" s="200">
        <v>273</v>
      </c>
      <c r="V5" s="93">
        <f>U5*0.2</f>
        <v>54.6</v>
      </c>
      <c r="W5" s="93">
        <f t="shared" ref="W5:W59" si="71">U5*0.25</f>
        <v>68.25</v>
      </c>
      <c r="X5" s="147"/>
      <c r="Y5" s="94">
        <f t="shared" si="1"/>
        <v>136.5</v>
      </c>
      <c r="Z5" s="94">
        <f t="shared" ref="Z5:Z59" si="72">U5*1.5</f>
        <v>409.5</v>
      </c>
      <c r="AA5" s="94">
        <f t="shared" ref="AA5:AA59" si="73">U5*2</f>
        <v>546</v>
      </c>
      <c r="AB5" s="94">
        <f t="shared" ref="AB5:AB59" si="74">U5*3</f>
        <v>819</v>
      </c>
      <c r="AC5" s="94">
        <f t="shared" ref="AC5:AC59" si="75">U5*4</f>
        <v>1092</v>
      </c>
      <c r="AD5" s="94">
        <f t="shared" ref="AD5:AD59" si="76">U5*5</f>
        <v>1365</v>
      </c>
      <c r="AE5" s="94">
        <f t="shared" ref="AE5:AE59" si="77">U5*6</f>
        <v>1638</v>
      </c>
      <c r="AF5" s="200">
        <v>255</v>
      </c>
      <c r="AG5" s="93">
        <f t="shared" ref="AG5:AG59" si="78">AF5*0.2</f>
        <v>51</v>
      </c>
      <c r="AH5" s="93">
        <f t="shared" ref="AH5:AH59" si="79">AF5*0.25</f>
        <v>63.75</v>
      </c>
      <c r="AI5" s="147"/>
      <c r="AJ5" s="94">
        <f t="shared" si="2"/>
        <v>127.5</v>
      </c>
      <c r="AK5" s="94">
        <f t="shared" si="3"/>
        <v>382.5</v>
      </c>
      <c r="AL5" s="94">
        <f t="shared" si="4"/>
        <v>510</v>
      </c>
      <c r="AM5" s="94">
        <f t="shared" si="5"/>
        <v>765</v>
      </c>
      <c r="AN5" s="94">
        <f t="shared" si="6"/>
        <v>1020</v>
      </c>
      <c r="AO5" s="94">
        <f t="shared" si="7"/>
        <v>1275</v>
      </c>
      <c r="AP5" s="94">
        <f t="shared" si="8"/>
        <v>1530</v>
      </c>
      <c r="AQ5" s="200">
        <v>211</v>
      </c>
      <c r="AR5" s="93">
        <f t="shared" ref="AR5:AR59" si="80">AQ5*0.2</f>
        <v>42.2</v>
      </c>
      <c r="AS5" s="93">
        <f t="shared" ref="AS5:AS59" si="81">AQ5*0.25</f>
        <v>52.75</v>
      </c>
      <c r="AT5" s="147"/>
      <c r="AU5" s="94">
        <f t="shared" si="9"/>
        <v>105.5</v>
      </c>
      <c r="AV5" s="94">
        <f t="shared" si="10"/>
        <v>316.5</v>
      </c>
      <c r="AW5" s="94">
        <f t="shared" si="11"/>
        <v>422</v>
      </c>
      <c r="AX5" s="94">
        <f t="shared" si="12"/>
        <v>633</v>
      </c>
      <c r="AY5" s="94">
        <f t="shared" si="13"/>
        <v>844</v>
      </c>
      <c r="AZ5" s="94">
        <f t="shared" si="14"/>
        <v>1055</v>
      </c>
      <c r="BA5" s="94">
        <f t="shared" si="15"/>
        <v>1266</v>
      </c>
      <c r="BB5" s="147">
        <f t="shared" si="16"/>
        <v>572</v>
      </c>
      <c r="BC5" s="147">
        <f t="shared" si="17"/>
        <v>114.4</v>
      </c>
      <c r="BD5" s="147">
        <f t="shared" si="18"/>
        <v>143</v>
      </c>
      <c r="BE5" s="147">
        <f t="shared" si="19"/>
        <v>0</v>
      </c>
      <c r="BF5" s="147">
        <f t="shared" si="19"/>
        <v>286</v>
      </c>
      <c r="BG5" s="147">
        <f t="shared" si="19"/>
        <v>858</v>
      </c>
      <c r="BH5" s="147">
        <f t="shared" si="19"/>
        <v>1144</v>
      </c>
      <c r="BI5" s="147">
        <f t="shared" si="19"/>
        <v>1716</v>
      </c>
      <c r="BJ5" s="147">
        <f t="shared" si="19"/>
        <v>2288</v>
      </c>
      <c r="BK5" s="147">
        <f t="shared" si="19"/>
        <v>2860</v>
      </c>
      <c r="BL5" s="147">
        <f t="shared" si="19"/>
        <v>3432</v>
      </c>
      <c r="BM5" s="147">
        <f t="shared" si="20"/>
        <v>554</v>
      </c>
      <c r="BN5" s="147">
        <f t="shared" si="21"/>
        <v>110.80000000000001</v>
      </c>
      <c r="BO5" s="147">
        <f t="shared" si="22"/>
        <v>138.5</v>
      </c>
      <c r="BP5" s="147">
        <f t="shared" ref="BP5:BS59" si="82">M5+AI5</f>
        <v>0</v>
      </c>
      <c r="BQ5" s="147">
        <f t="shared" si="23"/>
        <v>277</v>
      </c>
      <c r="BR5" s="147">
        <f t="shared" si="23"/>
        <v>831</v>
      </c>
      <c r="BS5" s="147">
        <f t="shared" si="23"/>
        <v>1108</v>
      </c>
      <c r="BT5" s="147">
        <f t="shared" si="23"/>
        <v>1662</v>
      </c>
      <c r="BU5" s="147">
        <f t="shared" si="23"/>
        <v>2216</v>
      </c>
      <c r="BV5" s="147">
        <f t="shared" si="23"/>
        <v>2770</v>
      </c>
      <c r="BW5" s="147">
        <f t="shared" si="23"/>
        <v>3324</v>
      </c>
      <c r="BX5" s="147">
        <f t="shared" si="24"/>
        <v>510</v>
      </c>
      <c r="BY5" s="147">
        <f t="shared" si="25"/>
        <v>102</v>
      </c>
      <c r="BZ5" s="147">
        <f t="shared" si="26"/>
        <v>127.5</v>
      </c>
      <c r="CA5" s="147">
        <f t="shared" si="27"/>
        <v>0</v>
      </c>
      <c r="CB5" s="147">
        <f t="shared" si="27"/>
        <v>255</v>
      </c>
      <c r="CC5" s="147">
        <f t="shared" si="27"/>
        <v>765</v>
      </c>
      <c r="CD5" s="147">
        <f t="shared" si="27"/>
        <v>1020</v>
      </c>
      <c r="CE5" s="147">
        <f t="shared" si="27"/>
        <v>1530</v>
      </c>
      <c r="CF5" s="147">
        <f t="shared" si="27"/>
        <v>2040</v>
      </c>
      <c r="CG5" s="147">
        <f t="shared" si="27"/>
        <v>2550</v>
      </c>
      <c r="CH5" s="147">
        <f t="shared" si="27"/>
        <v>3060</v>
      </c>
      <c r="CI5" s="147">
        <f t="shared" si="28"/>
        <v>528</v>
      </c>
      <c r="CJ5" s="147">
        <f t="shared" si="28"/>
        <v>105.6</v>
      </c>
      <c r="CK5" s="147">
        <f t="shared" si="28"/>
        <v>132</v>
      </c>
      <c r="CL5" s="147">
        <f t="shared" si="28"/>
        <v>0</v>
      </c>
      <c r="CM5" s="147">
        <f t="shared" si="28"/>
        <v>264</v>
      </c>
      <c r="CN5" s="147">
        <f t="shared" si="28"/>
        <v>792</v>
      </c>
      <c r="CO5" s="147">
        <f t="shared" si="28"/>
        <v>1056</v>
      </c>
      <c r="CP5" s="147">
        <f t="shared" si="28"/>
        <v>1584</v>
      </c>
      <c r="CQ5" s="147">
        <f t="shared" si="28"/>
        <v>2112</v>
      </c>
      <c r="CR5" s="147">
        <f t="shared" si="28"/>
        <v>2640</v>
      </c>
      <c r="CS5" s="147">
        <f t="shared" si="28"/>
        <v>3168</v>
      </c>
      <c r="CT5" s="147">
        <f t="shared" ref="CT5:DD26" si="83">U5+AQ5</f>
        <v>484</v>
      </c>
      <c r="CU5" s="147">
        <f t="shared" si="29"/>
        <v>96.800000000000011</v>
      </c>
      <c r="CV5" s="147">
        <f t="shared" si="29"/>
        <v>121</v>
      </c>
      <c r="CW5" s="147">
        <f t="shared" si="29"/>
        <v>0</v>
      </c>
      <c r="CX5" s="147">
        <f t="shared" si="29"/>
        <v>242</v>
      </c>
      <c r="CY5" s="147">
        <f t="shared" si="29"/>
        <v>726</v>
      </c>
      <c r="CZ5" s="147">
        <f t="shared" si="29"/>
        <v>968</v>
      </c>
      <c r="DA5" s="147">
        <f t="shared" si="29"/>
        <v>1452</v>
      </c>
      <c r="DB5" s="147">
        <f t="shared" si="29"/>
        <v>1936</v>
      </c>
      <c r="DC5" s="147">
        <f t="shared" si="29"/>
        <v>2420</v>
      </c>
      <c r="DD5" s="147">
        <f t="shared" si="29"/>
        <v>2904</v>
      </c>
      <c r="DE5" s="147">
        <f t="shared" ref="DE5:DO26" si="84">AF5+AQ5</f>
        <v>466</v>
      </c>
      <c r="DF5" s="147">
        <f t="shared" si="30"/>
        <v>93.2</v>
      </c>
      <c r="DG5" s="147">
        <f t="shared" si="30"/>
        <v>116.5</v>
      </c>
      <c r="DH5" s="147">
        <f t="shared" si="30"/>
        <v>0</v>
      </c>
      <c r="DI5" s="147">
        <f t="shared" si="30"/>
        <v>233</v>
      </c>
      <c r="DJ5" s="147">
        <f t="shared" si="30"/>
        <v>699</v>
      </c>
      <c r="DK5" s="147">
        <f t="shared" si="30"/>
        <v>932</v>
      </c>
      <c r="DL5" s="147">
        <f t="shared" si="30"/>
        <v>1398</v>
      </c>
      <c r="DM5" s="147">
        <f t="shared" si="30"/>
        <v>1864</v>
      </c>
      <c r="DN5" s="147">
        <f t="shared" si="30"/>
        <v>2330</v>
      </c>
      <c r="DO5" s="147">
        <f t="shared" si="30"/>
        <v>2796</v>
      </c>
      <c r="DP5" s="147">
        <f t="shared" si="31"/>
        <v>765</v>
      </c>
      <c r="DQ5" s="147">
        <f t="shared" si="32"/>
        <v>153</v>
      </c>
      <c r="DR5" s="147">
        <f t="shared" si="33"/>
        <v>191.25</v>
      </c>
      <c r="DS5" s="147">
        <f t="shared" si="34"/>
        <v>0</v>
      </c>
      <c r="DT5" s="147">
        <f t="shared" si="34"/>
        <v>382.5</v>
      </c>
      <c r="DU5" s="147">
        <f t="shared" si="34"/>
        <v>1147.5</v>
      </c>
      <c r="DV5" s="147">
        <f t="shared" si="34"/>
        <v>1530</v>
      </c>
      <c r="DW5" s="147">
        <f t="shared" si="34"/>
        <v>2295</v>
      </c>
      <c r="DX5" s="147">
        <f t="shared" si="34"/>
        <v>3060</v>
      </c>
      <c r="DY5" s="147">
        <f t="shared" si="34"/>
        <v>3825</v>
      </c>
      <c r="DZ5" s="147">
        <f t="shared" si="34"/>
        <v>4590</v>
      </c>
      <c r="EA5" s="147">
        <f t="shared" si="35"/>
        <v>827</v>
      </c>
      <c r="EB5" s="147">
        <f t="shared" si="36"/>
        <v>165.4</v>
      </c>
      <c r="EC5" s="147">
        <f t="shared" si="37"/>
        <v>206.75</v>
      </c>
      <c r="ED5" s="147">
        <f t="shared" si="38"/>
        <v>0</v>
      </c>
      <c r="EE5" s="147">
        <f t="shared" si="38"/>
        <v>413.5</v>
      </c>
      <c r="EF5" s="147">
        <f t="shared" si="38"/>
        <v>1240.5</v>
      </c>
      <c r="EG5" s="147">
        <f t="shared" si="38"/>
        <v>1654</v>
      </c>
      <c r="EH5" s="147">
        <f t="shared" si="38"/>
        <v>2481</v>
      </c>
      <c r="EI5" s="147">
        <f t="shared" si="38"/>
        <v>3308</v>
      </c>
      <c r="EJ5" s="147">
        <f t="shared" si="38"/>
        <v>4135</v>
      </c>
      <c r="EK5" s="147">
        <f t="shared" si="38"/>
        <v>4962</v>
      </c>
      <c r="EL5" s="147">
        <f t="shared" si="39"/>
        <v>783</v>
      </c>
      <c r="EM5" s="147">
        <f t="shared" si="40"/>
        <v>156.60000000000002</v>
      </c>
      <c r="EN5" s="147">
        <f t="shared" si="41"/>
        <v>195.75</v>
      </c>
      <c r="EO5" s="147">
        <f t="shared" si="42"/>
        <v>0</v>
      </c>
      <c r="EP5" s="147">
        <f t="shared" si="42"/>
        <v>391.5</v>
      </c>
      <c r="EQ5" s="147">
        <f t="shared" si="42"/>
        <v>1174.5</v>
      </c>
      <c r="ER5" s="147">
        <f t="shared" si="42"/>
        <v>1566</v>
      </c>
      <c r="ES5" s="147">
        <f t="shared" si="42"/>
        <v>2349</v>
      </c>
      <c r="ET5" s="147">
        <f t="shared" si="42"/>
        <v>3132</v>
      </c>
      <c r="EU5" s="147">
        <f t="shared" si="42"/>
        <v>3915</v>
      </c>
      <c r="EV5" s="147">
        <f t="shared" si="42"/>
        <v>4698</v>
      </c>
      <c r="EW5" s="147">
        <f t="shared" ref="EW5:FG26" si="85">U5+AF5+AQ5</f>
        <v>739</v>
      </c>
      <c r="EX5" s="147">
        <f t="shared" si="43"/>
        <v>147.80000000000001</v>
      </c>
      <c r="EY5" s="147">
        <f t="shared" si="43"/>
        <v>184.75</v>
      </c>
      <c r="EZ5" s="147">
        <f t="shared" si="43"/>
        <v>0</v>
      </c>
      <c r="FA5" s="147">
        <f t="shared" si="43"/>
        <v>369.5</v>
      </c>
      <c r="FB5" s="147">
        <f t="shared" si="43"/>
        <v>1108.5</v>
      </c>
      <c r="FC5" s="147">
        <f t="shared" si="43"/>
        <v>1478</v>
      </c>
      <c r="FD5" s="147">
        <f t="shared" si="43"/>
        <v>2217</v>
      </c>
      <c r="FE5" s="147">
        <f t="shared" si="43"/>
        <v>2956</v>
      </c>
      <c r="FF5" s="147">
        <f t="shared" si="43"/>
        <v>3695</v>
      </c>
      <c r="FG5" s="147">
        <f t="shared" si="43"/>
        <v>4434</v>
      </c>
      <c r="FH5" s="147">
        <f t="shared" si="44"/>
        <v>1038</v>
      </c>
      <c r="FI5" s="147">
        <f t="shared" si="45"/>
        <v>207.60000000000002</v>
      </c>
      <c r="FJ5" s="147">
        <f t="shared" si="46"/>
        <v>259.5</v>
      </c>
      <c r="FK5" s="147">
        <f t="shared" si="47"/>
        <v>0</v>
      </c>
      <c r="FL5" s="147">
        <f t="shared" si="47"/>
        <v>519</v>
      </c>
      <c r="FM5" s="147">
        <f t="shared" si="47"/>
        <v>1557</v>
      </c>
      <c r="FN5" s="147">
        <f t="shared" si="47"/>
        <v>2076</v>
      </c>
      <c r="FO5" s="147">
        <f t="shared" si="47"/>
        <v>3114</v>
      </c>
      <c r="FP5" s="147">
        <f t="shared" si="47"/>
        <v>4152</v>
      </c>
      <c r="FQ5" s="147">
        <f t="shared" si="47"/>
        <v>5190</v>
      </c>
      <c r="FR5" s="147">
        <f t="shared" si="47"/>
        <v>6228</v>
      </c>
      <c r="FS5" s="122">
        <f t="shared" si="48"/>
        <v>14.12</v>
      </c>
      <c r="FT5" s="122" t="str">
        <f t="shared" si="49"/>
        <v/>
      </c>
      <c r="FU5" s="122" t="str">
        <f t="shared" si="50"/>
        <v/>
      </c>
      <c r="FV5" s="122" t="str">
        <f t="shared" si="51"/>
        <v/>
      </c>
      <c r="FW5" s="122" t="str">
        <f>IF(ISERROR(FS5+FT5),"",FS5+FT5)</f>
        <v/>
      </c>
      <c r="FX5" s="122" t="str">
        <f>IF(ISERROR(FS5+FU5),"",FS5+FU5)</f>
        <v/>
      </c>
      <c r="FY5" s="122" t="str">
        <f>IF(ISERROR(FS5+FV5),"",FS5+FV5)</f>
        <v/>
      </c>
      <c r="FZ5" s="122" t="str">
        <f>IF(ISERROR(FT5+FU5),"",FT5+FU5)</f>
        <v/>
      </c>
      <c r="GA5" s="122" t="str">
        <f>IF(ISERROR(FT5+FV5),"",FT5+FV5)</f>
        <v/>
      </c>
      <c r="GB5" s="122" t="str">
        <f>IF(ISERROR(FU5+FV5),"",FU5+FV5)</f>
        <v/>
      </c>
      <c r="GC5" s="122" t="str">
        <f>IF(ISERROR(FS5+FU5+FV5),"",FS5+FU5+FV5)</f>
        <v/>
      </c>
      <c r="GD5" s="122" t="str">
        <f>IF(ISERROR(FS5+FU5+FT5),"",FS5+FU5+FT5)</f>
        <v/>
      </c>
      <c r="GE5" s="122" t="str">
        <f>IF(ISERROR(FS5+FT5+FV5),"",FS5+FT5+FV5)</f>
        <v/>
      </c>
      <c r="GF5" s="122" t="str">
        <f>IF(ISERROR(FU5+FV5+FT5),"",FU5+FV5+FT5)</f>
        <v/>
      </c>
      <c r="GG5" s="122">
        <f>SUM(FS5:FV5)</f>
        <v>14.12</v>
      </c>
      <c r="GH5" s="124">
        <f t="shared" si="52"/>
        <v>129542.15680000001</v>
      </c>
      <c r="GI5" s="124" t="str">
        <f t="shared" si="53"/>
        <v/>
      </c>
      <c r="GJ5" s="124" t="str">
        <f t="shared" si="54"/>
        <v/>
      </c>
      <c r="GK5" s="124" t="str">
        <f t="shared" si="55"/>
        <v/>
      </c>
      <c r="GL5" s="125" t="str">
        <f>IF(ISERROR(GH5+GI5),"",GH5+GI5)</f>
        <v/>
      </c>
      <c r="GM5" s="125" t="str">
        <f>IF(ISERROR(GH5+GJ5),"",GH5+GJ5)</f>
        <v/>
      </c>
      <c r="GN5" s="125" t="str">
        <f>IF(ISERROR(GH5+GK5),"",GH5+GK5)</f>
        <v/>
      </c>
      <c r="GO5" s="125" t="str">
        <f>IF(ISERROR(GI5+GJ5),"",GI5+GJ5)</f>
        <v/>
      </c>
      <c r="GP5" s="125" t="str">
        <f>IF(ISERROR(GI5+GK5),"",GI5+GK5)</f>
        <v/>
      </c>
      <c r="GQ5" s="125" t="str">
        <f>IF(ISERROR(GJ5+GK5),"",GJ5+GK5)</f>
        <v/>
      </c>
      <c r="GR5" s="125" t="str">
        <f>IF(ISERROR(GH5+GJ5+GK5),"",GH5+GJ5+GK5)</f>
        <v/>
      </c>
      <c r="GS5" s="125" t="str">
        <f>IF(ISERROR(GH5+GJ5+GI5),"",GH5+GJ5+GI5)</f>
        <v/>
      </c>
      <c r="GT5" s="125" t="str">
        <f>IF(ISERROR(GH5+GI5+GK5),"",GH5+GI5+GK5)</f>
        <v/>
      </c>
      <c r="GU5" s="125" t="str">
        <f>IF(ISERROR(GJ5+GK5+GI5),"",GJ5+GK5+GI5)</f>
        <v/>
      </c>
      <c r="GV5" s="125">
        <f>SUM(GH5:GK5)</f>
        <v>129542.15680000001</v>
      </c>
      <c r="GW5" s="145"/>
      <c r="GX5" s="145">
        <v>1</v>
      </c>
      <c r="GY5" s="145">
        <v>1</v>
      </c>
      <c r="GZ5" s="145">
        <v>1</v>
      </c>
      <c r="HA5" s="145">
        <v>1</v>
      </c>
      <c r="HB5" s="145">
        <v>1</v>
      </c>
      <c r="HC5" s="145"/>
      <c r="HE5" s="37"/>
      <c r="HF5" s="37"/>
    </row>
    <row r="6" spans="1:248" x14ac:dyDescent="0.2">
      <c r="A6" s="287" t="s">
        <v>96</v>
      </c>
      <c r="B6" s="288" t="s">
        <v>97</v>
      </c>
      <c r="C6" s="369">
        <v>522</v>
      </c>
      <c r="D6" s="407">
        <f t="shared" si="56"/>
        <v>104.4</v>
      </c>
      <c r="E6" s="406">
        <f t="shared" si="57"/>
        <v>130.5</v>
      </c>
      <c r="F6" s="406">
        <f t="shared" si="58"/>
        <v>195.75</v>
      </c>
      <c r="G6" s="406">
        <f t="shared" si="59"/>
        <v>104.4</v>
      </c>
      <c r="H6" s="407">
        <f t="shared" si="60"/>
        <v>130.5</v>
      </c>
      <c r="I6" s="406">
        <f t="shared" si="61"/>
        <v>130.5</v>
      </c>
      <c r="J6" s="406">
        <f t="shared" si="62"/>
        <v>195.75</v>
      </c>
      <c r="K6" s="406">
        <f t="shared" si="63"/>
        <v>104.4</v>
      </c>
      <c r="L6" s="406">
        <f t="shared" si="64"/>
        <v>130.5</v>
      </c>
      <c r="M6" s="147"/>
      <c r="N6" s="94">
        <f t="shared" si="0"/>
        <v>261</v>
      </c>
      <c r="O6" s="94">
        <f t="shared" si="65"/>
        <v>783</v>
      </c>
      <c r="P6" s="94">
        <f t="shared" si="66"/>
        <v>1044</v>
      </c>
      <c r="Q6" s="94">
        <f t="shared" si="67"/>
        <v>1566</v>
      </c>
      <c r="R6" s="94">
        <f t="shared" si="68"/>
        <v>2088</v>
      </c>
      <c r="S6" s="94">
        <f t="shared" si="69"/>
        <v>2610</v>
      </c>
      <c r="T6" s="94">
        <f t="shared" si="70"/>
        <v>3132</v>
      </c>
      <c r="U6" s="200">
        <v>392</v>
      </c>
      <c r="V6" s="93">
        <f t="shared" ref="V6:V59" si="86">U6*0.2</f>
        <v>78.400000000000006</v>
      </c>
      <c r="W6" s="93">
        <f t="shared" si="71"/>
        <v>98</v>
      </c>
      <c r="X6" s="147"/>
      <c r="Y6" s="94">
        <f t="shared" si="1"/>
        <v>196</v>
      </c>
      <c r="Z6" s="94">
        <f t="shared" si="72"/>
        <v>588</v>
      </c>
      <c r="AA6" s="94">
        <f t="shared" si="73"/>
        <v>784</v>
      </c>
      <c r="AB6" s="94">
        <f t="shared" si="74"/>
        <v>1176</v>
      </c>
      <c r="AC6" s="94">
        <f t="shared" si="75"/>
        <v>1568</v>
      </c>
      <c r="AD6" s="94">
        <f t="shared" si="76"/>
        <v>1960</v>
      </c>
      <c r="AE6" s="94">
        <f t="shared" si="77"/>
        <v>2352</v>
      </c>
      <c r="AF6" s="200">
        <v>356</v>
      </c>
      <c r="AG6" s="93">
        <f t="shared" si="78"/>
        <v>71.2</v>
      </c>
      <c r="AH6" s="93">
        <f t="shared" si="79"/>
        <v>89</v>
      </c>
      <c r="AI6" s="147"/>
      <c r="AJ6" s="94">
        <f t="shared" si="2"/>
        <v>178</v>
      </c>
      <c r="AK6" s="94">
        <f t="shared" si="3"/>
        <v>534</v>
      </c>
      <c r="AL6" s="94">
        <f t="shared" si="4"/>
        <v>712</v>
      </c>
      <c r="AM6" s="94">
        <f t="shared" si="5"/>
        <v>1068</v>
      </c>
      <c r="AN6" s="94">
        <f t="shared" si="6"/>
        <v>1424</v>
      </c>
      <c r="AO6" s="94">
        <f t="shared" si="7"/>
        <v>1780</v>
      </c>
      <c r="AP6" s="94">
        <f t="shared" si="8"/>
        <v>2136</v>
      </c>
      <c r="AQ6" s="200">
        <v>277</v>
      </c>
      <c r="AR6" s="93">
        <f t="shared" si="80"/>
        <v>55.400000000000006</v>
      </c>
      <c r="AS6" s="93">
        <f t="shared" si="81"/>
        <v>69.25</v>
      </c>
      <c r="AT6" s="147"/>
      <c r="AU6" s="94">
        <f t="shared" si="9"/>
        <v>138.5</v>
      </c>
      <c r="AV6" s="94">
        <f t="shared" si="10"/>
        <v>415.5</v>
      </c>
      <c r="AW6" s="94">
        <f t="shared" si="11"/>
        <v>554</v>
      </c>
      <c r="AX6" s="94">
        <f t="shared" si="12"/>
        <v>831</v>
      </c>
      <c r="AY6" s="94">
        <f t="shared" si="13"/>
        <v>1108</v>
      </c>
      <c r="AZ6" s="94">
        <f t="shared" si="14"/>
        <v>1385</v>
      </c>
      <c r="BA6" s="94">
        <f t="shared" si="15"/>
        <v>1662</v>
      </c>
      <c r="BB6" s="147">
        <f t="shared" si="16"/>
        <v>914</v>
      </c>
      <c r="BC6" s="147">
        <f t="shared" si="17"/>
        <v>182.8</v>
      </c>
      <c r="BD6" s="147">
        <f t="shared" si="18"/>
        <v>228.5</v>
      </c>
      <c r="BE6" s="147">
        <f t="shared" si="19"/>
        <v>0</v>
      </c>
      <c r="BF6" s="147">
        <f t="shared" si="19"/>
        <v>457</v>
      </c>
      <c r="BG6" s="147">
        <f t="shared" si="19"/>
        <v>1371</v>
      </c>
      <c r="BH6" s="147">
        <f t="shared" si="19"/>
        <v>1828</v>
      </c>
      <c r="BI6" s="147">
        <f t="shared" si="19"/>
        <v>2742</v>
      </c>
      <c r="BJ6" s="147">
        <f t="shared" si="19"/>
        <v>3656</v>
      </c>
      <c r="BK6" s="147">
        <f t="shared" si="19"/>
        <v>4570</v>
      </c>
      <c r="BL6" s="147">
        <f t="shared" si="19"/>
        <v>5484</v>
      </c>
      <c r="BM6" s="147">
        <f t="shared" si="20"/>
        <v>878</v>
      </c>
      <c r="BN6" s="147">
        <f t="shared" si="21"/>
        <v>175.60000000000002</v>
      </c>
      <c r="BO6" s="147">
        <f t="shared" si="22"/>
        <v>219.5</v>
      </c>
      <c r="BP6" s="147">
        <f t="shared" si="82"/>
        <v>0</v>
      </c>
      <c r="BQ6" s="147">
        <f t="shared" si="23"/>
        <v>439</v>
      </c>
      <c r="BR6" s="147">
        <f t="shared" si="23"/>
        <v>1317</v>
      </c>
      <c r="BS6" s="147">
        <f t="shared" si="23"/>
        <v>1756</v>
      </c>
      <c r="BT6" s="147">
        <f t="shared" si="23"/>
        <v>2634</v>
      </c>
      <c r="BU6" s="147">
        <f t="shared" si="23"/>
        <v>3512</v>
      </c>
      <c r="BV6" s="147">
        <f t="shared" si="23"/>
        <v>4390</v>
      </c>
      <c r="BW6" s="147">
        <f t="shared" si="23"/>
        <v>5268</v>
      </c>
      <c r="BX6" s="147">
        <f t="shared" si="24"/>
        <v>799</v>
      </c>
      <c r="BY6" s="147">
        <f t="shared" si="25"/>
        <v>159.80000000000001</v>
      </c>
      <c r="BZ6" s="147">
        <f t="shared" si="26"/>
        <v>199.75</v>
      </c>
      <c r="CA6" s="147">
        <f t="shared" si="27"/>
        <v>0</v>
      </c>
      <c r="CB6" s="147">
        <f t="shared" si="27"/>
        <v>399.5</v>
      </c>
      <c r="CC6" s="147">
        <f t="shared" si="27"/>
        <v>1198.5</v>
      </c>
      <c r="CD6" s="147">
        <f t="shared" si="27"/>
        <v>1598</v>
      </c>
      <c r="CE6" s="147">
        <f t="shared" si="27"/>
        <v>2397</v>
      </c>
      <c r="CF6" s="147">
        <f t="shared" si="27"/>
        <v>3196</v>
      </c>
      <c r="CG6" s="147">
        <f t="shared" si="27"/>
        <v>3995</v>
      </c>
      <c r="CH6" s="147">
        <f t="shared" si="27"/>
        <v>4794</v>
      </c>
      <c r="CI6" s="147">
        <f t="shared" si="28"/>
        <v>748</v>
      </c>
      <c r="CJ6" s="147">
        <f t="shared" si="28"/>
        <v>149.60000000000002</v>
      </c>
      <c r="CK6" s="147">
        <f t="shared" si="28"/>
        <v>187</v>
      </c>
      <c r="CL6" s="147">
        <f t="shared" si="28"/>
        <v>0</v>
      </c>
      <c r="CM6" s="147">
        <f t="shared" si="28"/>
        <v>374</v>
      </c>
      <c r="CN6" s="147">
        <f t="shared" si="28"/>
        <v>1122</v>
      </c>
      <c r="CO6" s="147">
        <f t="shared" si="28"/>
        <v>1496</v>
      </c>
      <c r="CP6" s="147">
        <f t="shared" si="28"/>
        <v>2244</v>
      </c>
      <c r="CQ6" s="147">
        <f t="shared" si="28"/>
        <v>2992</v>
      </c>
      <c r="CR6" s="147">
        <f t="shared" si="28"/>
        <v>3740</v>
      </c>
      <c r="CS6" s="147">
        <f t="shared" si="28"/>
        <v>4488</v>
      </c>
      <c r="CT6" s="147">
        <f t="shared" si="83"/>
        <v>669</v>
      </c>
      <c r="CU6" s="147">
        <f t="shared" si="29"/>
        <v>133.80000000000001</v>
      </c>
      <c r="CV6" s="147">
        <f t="shared" si="29"/>
        <v>167.25</v>
      </c>
      <c r="CW6" s="147">
        <f t="shared" si="29"/>
        <v>0</v>
      </c>
      <c r="CX6" s="147">
        <f t="shared" si="29"/>
        <v>334.5</v>
      </c>
      <c r="CY6" s="147">
        <f t="shared" si="29"/>
        <v>1003.5</v>
      </c>
      <c r="CZ6" s="147">
        <f t="shared" si="29"/>
        <v>1338</v>
      </c>
      <c r="DA6" s="147">
        <f t="shared" si="29"/>
        <v>2007</v>
      </c>
      <c r="DB6" s="147">
        <f t="shared" si="29"/>
        <v>2676</v>
      </c>
      <c r="DC6" s="147">
        <f t="shared" si="29"/>
        <v>3345</v>
      </c>
      <c r="DD6" s="147">
        <f t="shared" si="29"/>
        <v>4014</v>
      </c>
      <c r="DE6" s="147">
        <f t="shared" si="84"/>
        <v>633</v>
      </c>
      <c r="DF6" s="147">
        <f t="shared" si="30"/>
        <v>126.60000000000001</v>
      </c>
      <c r="DG6" s="147">
        <f t="shared" si="30"/>
        <v>158.25</v>
      </c>
      <c r="DH6" s="147">
        <f t="shared" si="30"/>
        <v>0</v>
      </c>
      <c r="DI6" s="147">
        <f t="shared" si="30"/>
        <v>316.5</v>
      </c>
      <c r="DJ6" s="147">
        <f t="shared" si="30"/>
        <v>949.5</v>
      </c>
      <c r="DK6" s="147">
        <f t="shared" si="30"/>
        <v>1266</v>
      </c>
      <c r="DL6" s="147">
        <f t="shared" si="30"/>
        <v>1899</v>
      </c>
      <c r="DM6" s="147">
        <f t="shared" si="30"/>
        <v>2532</v>
      </c>
      <c r="DN6" s="147">
        <f t="shared" si="30"/>
        <v>3165</v>
      </c>
      <c r="DO6" s="147">
        <f t="shared" si="30"/>
        <v>3798</v>
      </c>
      <c r="DP6" s="147">
        <f t="shared" si="31"/>
        <v>1155</v>
      </c>
      <c r="DQ6" s="147">
        <f t="shared" si="32"/>
        <v>231.00000000000003</v>
      </c>
      <c r="DR6" s="147">
        <f t="shared" si="33"/>
        <v>288.75</v>
      </c>
      <c r="DS6" s="147">
        <f t="shared" si="34"/>
        <v>0</v>
      </c>
      <c r="DT6" s="147">
        <f t="shared" si="34"/>
        <v>577.5</v>
      </c>
      <c r="DU6" s="147">
        <f t="shared" si="34"/>
        <v>1732.5</v>
      </c>
      <c r="DV6" s="147">
        <f t="shared" si="34"/>
        <v>2310</v>
      </c>
      <c r="DW6" s="147">
        <f t="shared" si="34"/>
        <v>3465</v>
      </c>
      <c r="DX6" s="147">
        <f t="shared" si="34"/>
        <v>4620</v>
      </c>
      <c r="DY6" s="147">
        <f t="shared" si="34"/>
        <v>5775</v>
      </c>
      <c r="DZ6" s="147">
        <f t="shared" si="34"/>
        <v>6930</v>
      </c>
      <c r="EA6" s="147">
        <f t="shared" si="35"/>
        <v>1270</v>
      </c>
      <c r="EB6" s="147">
        <f t="shared" si="36"/>
        <v>254</v>
      </c>
      <c r="EC6" s="147">
        <f t="shared" si="37"/>
        <v>317.5</v>
      </c>
      <c r="ED6" s="147">
        <f t="shared" si="38"/>
        <v>0</v>
      </c>
      <c r="EE6" s="147">
        <f t="shared" si="38"/>
        <v>635</v>
      </c>
      <c r="EF6" s="147">
        <f t="shared" si="38"/>
        <v>1905</v>
      </c>
      <c r="EG6" s="147">
        <f t="shared" si="38"/>
        <v>2540</v>
      </c>
      <c r="EH6" s="147">
        <f t="shared" si="38"/>
        <v>3810</v>
      </c>
      <c r="EI6" s="147">
        <f t="shared" si="38"/>
        <v>5080</v>
      </c>
      <c r="EJ6" s="147">
        <f t="shared" si="38"/>
        <v>6350</v>
      </c>
      <c r="EK6" s="147">
        <f t="shared" si="38"/>
        <v>7620</v>
      </c>
      <c r="EL6" s="147">
        <f t="shared" si="39"/>
        <v>1191</v>
      </c>
      <c r="EM6" s="147">
        <f t="shared" si="40"/>
        <v>238.20000000000002</v>
      </c>
      <c r="EN6" s="147">
        <f t="shared" si="41"/>
        <v>297.75</v>
      </c>
      <c r="EO6" s="147">
        <f t="shared" si="42"/>
        <v>0</v>
      </c>
      <c r="EP6" s="147">
        <f t="shared" si="42"/>
        <v>595.5</v>
      </c>
      <c r="EQ6" s="147">
        <f t="shared" si="42"/>
        <v>1786.5</v>
      </c>
      <c r="ER6" s="147">
        <f t="shared" si="42"/>
        <v>2382</v>
      </c>
      <c r="ES6" s="147">
        <f t="shared" si="42"/>
        <v>3573</v>
      </c>
      <c r="ET6" s="147">
        <f t="shared" si="42"/>
        <v>4764</v>
      </c>
      <c r="EU6" s="147">
        <f t="shared" si="42"/>
        <v>5955</v>
      </c>
      <c r="EV6" s="147">
        <f t="shared" si="42"/>
        <v>7146</v>
      </c>
      <c r="EW6" s="147">
        <f t="shared" si="85"/>
        <v>1025</v>
      </c>
      <c r="EX6" s="147">
        <f t="shared" si="43"/>
        <v>205.00000000000003</v>
      </c>
      <c r="EY6" s="147">
        <f t="shared" si="43"/>
        <v>256.25</v>
      </c>
      <c r="EZ6" s="147">
        <f t="shared" si="43"/>
        <v>0</v>
      </c>
      <c r="FA6" s="147">
        <f t="shared" si="43"/>
        <v>512.5</v>
      </c>
      <c r="FB6" s="147">
        <f t="shared" si="43"/>
        <v>1537.5</v>
      </c>
      <c r="FC6" s="147">
        <f t="shared" si="43"/>
        <v>2050</v>
      </c>
      <c r="FD6" s="147">
        <f t="shared" si="43"/>
        <v>3075</v>
      </c>
      <c r="FE6" s="147">
        <f t="shared" si="43"/>
        <v>4100</v>
      </c>
      <c r="FF6" s="147">
        <f t="shared" si="43"/>
        <v>5125</v>
      </c>
      <c r="FG6" s="147">
        <f t="shared" si="43"/>
        <v>6150</v>
      </c>
      <c r="FH6" s="147">
        <f t="shared" si="44"/>
        <v>1547</v>
      </c>
      <c r="FI6" s="147">
        <f t="shared" si="45"/>
        <v>309.39999999999998</v>
      </c>
      <c r="FJ6" s="147">
        <f t="shared" si="46"/>
        <v>386.75</v>
      </c>
      <c r="FK6" s="147">
        <f t="shared" si="47"/>
        <v>0</v>
      </c>
      <c r="FL6" s="147">
        <f t="shared" si="47"/>
        <v>773.5</v>
      </c>
      <c r="FM6" s="147">
        <f t="shared" si="47"/>
        <v>2320.5</v>
      </c>
      <c r="FN6" s="147">
        <f t="shared" si="47"/>
        <v>3094</v>
      </c>
      <c r="FO6" s="147">
        <f t="shared" si="47"/>
        <v>4641</v>
      </c>
      <c r="FP6" s="147">
        <f t="shared" si="47"/>
        <v>6188</v>
      </c>
      <c r="FQ6" s="147">
        <f t="shared" si="47"/>
        <v>7735</v>
      </c>
      <c r="FR6" s="147">
        <f t="shared" si="47"/>
        <v>9282</v>
      </c>
      <c r="FS6" s="122">
        <f t="shared" si="48"/>
        <v>12.03</v>
      </c>
      <c r="FT6" s="122" t="str">
        <f t="shared" si="49"/>
        <v/>
      </c>
      <c r="FU6" s="122" t="str">
        <f t="shared" si="50"/>
        <v/>
      </c>
      <c r="FV6" s="122" t="str">
        <f t="shared" si="51"/>
        <v/>
      </c>
      <c r="FW6" s="122" t="str">
        <f t="shared" ref="FW6:FW59" si="87">IF(ISERROR(FS6+FT6),"",FS6+FT6)</f>
        <v/>
      </c>
      <c r="FX6" s="122" t="str">
        <f t="shared" ref="FX6:FX59" si="88">IF(ISERROR(FS6+FU6),"",FS6+FU6)</f>
        <v/>
      </c>
      <c r="FY6" s="122" t="str">
        <f t="shared" ref="FY6:FY59" si="89">IF(ISERROR(FS6+FV6),"",FS6+FV6)</f>
        <v/>
      </c>
      <c r="FZ6" s="122" t="str">
        <f t="shared" ref="FZ6:FZ59" si="90">IF(ISERROR(FT6+FU6),"",FT6+FU6)</f>
        <v/>
      </c>
      <c r="GA6" s="122" t="str">
        <f t="shared" ref="GA6:GA59" si="91">IF(ISERROR(FT6+FV6),"",FT6+FV6)</f>
        <v/>
      </c>
      <c r="GB6" s="122" t="str">
        <f t="shared" ref="GB6:GB59" si="92">IF(ISERROR(FU6+FV6),"",FU6+FV6)</f>
        <v/>
      </c>
      <c r="GC6" s="122" t="str">
        <f t="shared" ref="GC6:GC59" si="93">IF(ISERROR(FS6+FU6+FV6),"",FS6+FU6+FV6)</f>
        <v/>
      </c>
      <c r="GD6" s="122" t="str">
        <f t="shared" ref="GD6:GD59" si="94">IF(ISERROR(FS6+FU6+FT6),"",FS6+FU6+FT6)</f>
        <v/>
      </c>
      <c r="GE6" s="122" t="str">
        <f t="shared" ref="GE6:GE59" si="95">IF(ISERROR(FS6+FT6+FV6),"",FS6+FT6+FV6)</f>
        <v/>
      </c>
      <c r="GF6" s="122" t="str">
        <f t="shared" ref="GF6:GF59" si="96">IF(ISERROR(FU6+FV6+FT6),"",FU6+FV6+FT6)</f>
        <v/>
      </c>
      <c r="GG6" s="122">
        <f t="shared" ref="GG6:GG59" si="97">SUM(FS6:FV6)</f>
        <v>12.03</v>
      </c>
      <c r="GH6" s="124">
        <f t="shared" si="52"/>
        <v>96867.46100000001</v>
      </c>
      <c r="GI6" s="124" t="str">
        <f t="shared" si="53"/>
        <v/>
      </c>
      <c r="GJ6" s="124" t="str">
        <f t="shared" si="54"/>
        <v/>
      </c>
      <c r="GK6" s="124" t="str">
        <f t="shared" si="55"/>
        <v/>
      </c>
      <c r="GL6" s="125" t="str">
        <f t="shared" ref="GL6:GL59" si="98">IF(ISERROR(GH6+GI6),"",GH6+GI6)</f>
        <v/>
      </c>
      <c r="GM6" s="125" t="str">
        <f t="shared" ref="GM6:GM59" si="99">IF(ISERROR(GH6+GJ6),"",GH6+GJ6)</f>
        <v/>
      </c>
      <c r="GN6" s="125" t="str">
        <f t="shared" ref="GN6:GN59" si="100">IF(ISERROR(GH6+GK6),"",GH6+GK6)</f>
        <v/>
      </c>
      <c r="GO6" s="125" t="str">
        <f t="shared" ref="GO6:GO59" si="101">IF(ISERROR(GI6+GJ6),"",GI6+GJ6)</f>
        <v/>
      </c>
      <c r="GP6" s="125" t="str">
        <f t="shared" ref="GP6:GP59" si="102">IF(ISERROR(GI6+GK6),"",GI6+GK6)</f>
        <v/>
      </c>
      <c r="GQ6" s="125" t="str">
        <f t="shared" ref="GQ6:GQ59" si="103">IF(ISERROR(GJ6+GK6),"",GJ6+GK6)</f>
        <v/>
      </c>
      <c r="GR6" s="125" t="str">
        <f t="shared" ref="GR6:GR59" si="104">IF(ISERROR(GH6+GJ6+GK6),"",GH6+GJ6+GK6)</f>
        <v/>
      </c>
      <c r="GS6" s="125" t="str">
        <f t="shared" ref="GS6:GS59" si="105">IF(ISERROR(GH6+GJ6+GI6),"",GH6+GJ6+GI6)</f>
        <v/>
      </c>
      <c r="GT6" s="125" t="str">
        <f t="shared" ref="GT6:GT59" si="106">IF(ISERROR(GH6+GI6+GK6),"",GH6+GI6+GK6)</f>
        <v/>
      </c>
      <c r="GU6" s="125" t="str">
        <f t="shared" ref="GU6:GU59" si="107">IF(ISERROR(GJ6+GK6+GI6),"",GJ6+GK6+GI6)</f>
        <v/>
      </c>
      <c r="GV6" s="125">
        <f t="shared" ref="GV6:GV59" si="108">SUM(GH6:GK6)</f>
        <v>96867.46100000001</v>
      </c>
      <c r="GW6" s="145"/>
      <c r="GX6" s="145">
        <v>1</v>
      </c>
      <c r="GY6" s="145">
        <v>1</v>
      </c>
      <c r="GZ6" s="145">
        <v>1</v>
      </c>
      <c r="HA6" s="145">
        <v>1</v>
      </c>
      <c r="HB6" s="145">
        <v>1</v>
      </c>
      <c r="HC6" s="145"/>
      <c r="HE6" s="37"/>
      <c r="HF6" s="37"/>
    </row>
    <row r="7" spans="1:248" x14ac:dyDescent="0.2">
      <c r="A7" s="287" t="s">
        <v>98</v>
      </c>
      <c r="B7" s="288" t="s">
        <v>178</v>
      </c>
      <c r="C7" s="369">
        <v>513</v>
      </c>
      <c r="D7" s="407">
        <f t="shared" si="56"/>
        <v>102.60000000000001</v>
      </c>
      <c r="E7" s="406">
        <f t="shared" si="57"/>
        <v>128.25</v>
      </c>
      <c r="F7" s="406">
        <f t="shared" si="58"/>
        <v>192.375</v>
      </c>
      <c r="G7" s="406">
        <f t="shared" si="59"/>
        <v>102.60000000000001</v>
      </c>
      <c r="H7" s="407">
        <f t="shared" si="60"/>
        <v>128.25</v>
      </c>
      <c r="I7" s="406">
        <f t="shared" si="61"/>
        <v>128.25</v>
      </c>
      <c r="J7" s="406">
        <f t="shared" si="62"/>
        <v>192.375</v>
      </c>
      <c r="K7" s="406">
        <f t="shared" si="63"/>
        <v>102.60000000000001</v>
      </c>
      <c r="L7" s="406">
        <f t="shared" si="64"/>
        <v>128.25</v>
      </c>
      <c r="M7" s="147"/>
      <c r="N7" s="94">
        <f t="shared" si="0"/>
        <v>256.5</v>
      </c>
      <c r="O7" s="94">
        <f t="shared" si="65"/>
        <v>769.5</v>
      </c>
      <c r="P7" s="94">
        <f t="shared" si="66"/>
        <v>1026</v>
      </c>
      <c r="Q7" s="94">
        <f t="shared" si="67"/>
        <v>1539</v>
      </c>
      <c r="R7" s="94">
        <f t="shared" si="68"/>
        <v>2052</v>
      </c>
      <c r="S7" s="94">
        <f t="shared" si="69"/>
        <v>2565</v>
      </c>
      <c r="T7" s="94">
        <f t="shared" si="70"/>
        <v>3078</v>
      </c>
      <c r="U7" s="200">
        <v>340</v>
      </c>
      <c r="V7" s="93">
        <f t="shared" si="86"/>
        <v>68</v>
      </c>
      <c r="W7" s="93">
        <f t="shared" si="71"/>
        <v>85</v>
      </c>
      <c r="X7" s="147"/>
      <c r="Y7" s="94">
        <f t="shared" si="1"/>
        <v>170</v>
      </c>
      <c r="Z7" s="94">
        <f t="shared" si="72"/>
        <v>510</v>
      </c>
      <c r="AA7" s="94">
        <f t="shared" si="73"/>
        <v>680</v>
      </c>
      <c r="AB7" s="94">
        <f t="shared" si="74"/>
        <v>1020</v>
      </c>
      <c r="AC7" s="94">
        <f t="shared" si="75"/>
        <v>1360</v>
      </c>
      <c r="AD7" s="94">
        <f t="shared" si="76"/>
        <v>1700</v>
      </c>
      <c r="AE7" s="94">
        <f t="shared" si="77"/>
        <v>2040</v>
      </c>
      <c r="AF7" s="200">
        <v>262</v>
      </c>
      <c r="AG7" s="93">
        <f t="shared" si="78"/>
        <v>52.400000000000006</v>
      </c>
      <c r="AH7" s="93">
        <f t="shared" si="79"/>
        <v>65.5</v>
      </c>
      <c r="AI7" s="147"/>
      <c r="AJ7" s="94">
        <f t="shared" si="2"/>
        <v>131</v>
      </c>
      <c r="AK7" s="94">
        <f t="shared" si="3"/>
        <v>393</v>
      </c>
      <c r="AL7" s="94">
        <f t="shared" si="4"/>
        <v>524</v>
      </c>
      <c r="AM7" s="94">
        <f t="shared" si="5"/>
        <v>786</v>
      </c>
      <c r="AN7" s="94">
        <f t="shared" si="6"/>
        <v>1048</v>
      </c>
      <c r="AO7" s="94">
        <f t="shared" si="7"/>
        <v>1310</v>
      </c>
      <c r="AP7" s="94">
        <f t="shared" si="8"/>
        <v>1572</v>
      </c>
      <c r="AQ7" s="200">
        <v>190</v>
      </c>
      <c r="AR7" s="93">
        <f t="shared" si="80"/>
        <v>38</v>
      </c>
      <c r="AS7" s="93">
        <f t="shared" si="81"/>
        <v>47.5</v>
      </c>
      <c r="AT7" s="147"/>
      <c r="AU7" s="94">
        <f t="shared" si="9"/>
        <v>95</v>
      </c>
      <c r="AV7" s="94">
        <f t="shared" si="10"/>
        <v>285</v>
      </c>
      <c r="AW7" s="94">
        <f t="shared" si="11"/>
        <v>380</v>
      </c>
      <c r="AX7" s="94">
        <f t="shared" si="12"/>
        <v>570</v>
      </c>
      <c r="AY7" s="94">
        <f t="shared" si="13"/>
        <v>760</v>
      </c>
      <c r="AZ7" s="94">
        <f t="shared" si="14"/>
        <v>950</v>
      </c>
      <c r="BA7" s="94">
        <f t="shared" si="15"/>
        <v>1140</v>
      </c>
      <c r="BB7" s="147">
        <f t="shared" si="16"/>
        <v>853</v>
      </c>
      <c r="BC7" s="147">
        <f t="shared" si="17"/>
        <v>170.60000000000002</v>
      </c>
      <c r="BD7" s="147">
        <f t="shared" si="18"/>
        <v>213.25</v>
      </c>
      <c r="BE7" s="147">
        <f t="shared" si="19"/>
        <v>0</v>
      </c>
      <c r="BF7" s="147">
        <f t="shared" si="19"/>
        <v>426.5</v>
      </c>
      <c r="BG7" s="147">
        <f t="shared" si="19"/>
        <v>1279.5</v>
      </c>
      <c r="BH7" s="147">
        <f t="shared" si="19"/>
        <v>1706</v>
      </c>
      <c r="BI7" s="147">
        <f t="shared" si="19"/>
        <v>2559</v>
      </c>
      <c r="BJ7" s="147">
        <f t="shared" si="19"/>
        <v>3412</v>
      </c>
      <c r="BK7" s="147">
        <f t="shared" si="19"/>
        <v>4265</v>
      </c>
      <c r="BL7" s="147">
        <f t="shared" si="19"/>
        <v>5118</v>
      </c>
      <c r="BM7" s="147">
        <f t="shared" si="20"/>
        <v>775</v>
      </c>
      <c r="BN7" s="147">
        <f t="shared" si="21"/>
        <v>155</v>
      </c>
      <c r="BO7" s="147">
        <f t="shared" si="22"/>
        <v>193.75</v>
      </c>
      <c r="BP7" s="147">
        <f t="shared" si="82"/>
        <v>0</v>
      </c>
      <c r="BQ7" s="147">
        <f t="shared" si="23"/>
        <v>387.5</v>
      </c>
      <c r="BR7" s="147">
        <f t="shared" si="23"/>
        <v>1162.5</v>
      </c>
      <c r="BS7" s="147">
        <f t="shared" si="23"/>
        <v>1550</v>
      </c>
      <c r="BT7" s="147">
        <f t="shared" si="23"/>
        <v>2325</v>
      </c>
      <c r="BU7" s="147">
        <f t="shared" si="23"/>
        <v>3100</v>
      </c>
      <c r="BV7" s="147">
        <f t="shared" si="23"/>
        <v>3875</v>
      </c>
      <c r="BW7" s="147">
        <f t="shared" si="23"/>
        <v>4650</v>
      </c>
      <c r="BX7" s="147">
        <f t="shared" si="24"/>
        <v>703</v>
      </c>
      <c r="BY7" s="147">
        <f t="shared" si="25"/>
        <v>140.60000000000002</v>
      </c>
      <c r="BZ7" s="147">
        <f t="shared" si="26"/>
        <v>175.75</v>
      </c>
      <c r="CA7" s="147">
        <f t="shared" si="27"/>
        <v>0</v>
      </c>
      <c r="CB7" s="147">
        <f t="shared" si="27"/>
        <v>351.5</v>
      </c>
      <c r="CC7" s="147">
        <f t="shared" si="27"/>
        <v>1054.5</v>
      </c>
      <c r="CD7" s="147">
        <f t="shared" si="27"/>
        <v>1406</v>
      </c>
      <c r="CE7" s="147">
        <f t="shared" si="27"/>
        <v>2109</v>
      </c>
      <c r="CF7" s="147">
        <f t="shared" si="27"/>
        <v>2812</v>
      </c>
      <c r="CG7" s="147">
        <f t="shared" si="27"/>
        <v>3515</v>
      </c>
      <c r="CH7" s="147">
        <f t="shared" si="27"/>
        <v>4218</v>
      </c>
      <c r="CI7" s="147">
        <f t="shared" si="28"/>
        <v>602</v>
      </c>
      <c r="CJ7" s="147">
        <f t="shared" si="28"/>
        <v>120.4</v>
      </c>
      <c r="CK7" s="147">
        <f t="shared" si="28"/>
        <v>150.5</v>
      </c>
      <c r="CL7" s="147">
        <f t="shared" si="28"/>
        <v>0</v>
      </c>
      <c r="CM7" s="147">
        <f t="shared" si="28"/>
        <v>301</v>
      </c>
      <c r="CN7" s="147">
        <f t="shared" si="28"/>
        <v>903</v>
      </c>
      <c r="CO7" s="147">
        <f t="shared" si="28"/>
        <v>1204</v>
      </c>
      <c r="CP7" s="147">
        <f t="shared" si="28"/>
        <v>1806</v>
      </c>
      <c r="CQ7" s="147">
        <f t="shared" si="28"/>
        <v>2408</v>
      </c>
      <c r="CR7" s="147">
        <f t="shared" si="28"/>
        <v>3010</v>
      </c>
      <c r="CS7" s="147">
        <f t="shared" si="28"/>
        <v>3612</v>
      </c>
      <c r="CT7" s="147">
        <f t="shared" si="83"/>
        <v>530</v>
      </c>
      <c r="CU7" s="147">
        <f t="shared" si="29"/>
        <v>106</v>
      </c>
      <c r="CV7" s="147">
        <f t="shared" si="29"/>
        <v>132.5</v>
      </c>
      <c r="CW7" s="147">
        <f t="shared" si="29"/>
        <v>0</v>
      </c>
      <c r="CX7" s="147">
        <f t="shared" si="29"/>
        <v>265</v>
      </c>
      <c r="CY7" s="147">
        <f t="shared" si="29"/>
        <v>795</v>
      </c>
      <c r="CZ7" s="147">
        <f t="shared" si="29"/>
        <v>1060</v>
      </c>
      <c r="DA7" s="147">
        <f t="shared" si="29"/>
        <v>1590</v>
      </c>
      <c r="DB7" s="147">
        <f t="shared" si="29"/>
        <v>2120</v>
      </c>
      <c r="DC7" s="147">
        <f t="shared" si="29"/>
        <v>2650</v>
      </c>
      <c r="DD7" s="147">
        <f t="shared" si="29"/>
        <v>3180</v>
      </c>
      <c r="DE7" s="147">
        <f t="shared" si="84"/>
        <v>452</v>
      </c>
      <c r="DF7" s="147">
        <f t="shared" si="30"/>
        <v>90.4</v>
      </c>
      <c r="DG7" s="147">
        <f t="shared" si="30"/>
        <v>113</v>
      </c>
      <c r="DH7" s="147">
        <f t="shared" si="30"/>
        <v>0</v>
      </c>
      <c r="DI7" s="147">
        <f t="shared" si="30"/>
        <v>226</v>
      </c>
      <c r="DJ7" s="147">
        <f t="shared" si="30"/>
        <v>678</v>
      </c>
      <c r="DK7" s="147">
        <f t="shared" si="30"/>
        <v>904</v>
      </c>
      <c r="DL7" s="147">
        <f t="shared" si="30"/>
        <v>1356</v>
      </c>
      <c r="DM7" s="147">
        <f t="shared" si="30"/>
        <v>1808</v>
      </c>
      <c r="DN7" s="147">
        <f t="shared" si="30"/>
        <v>2260</v>
      </c>
      <c r="DO7" s="147">
        <f t="shared" si="30"/>
        <v>2712</v>
      </c>
      <c r="DP7" s="147">
        <f t="shared" si="31"/>
        <v>965</v>
      </c>
      <c r="DQ7" s="147">
        <f t="shared" si="32"/>
        <v>193</v>
      </c>
      <c r="DR7" s="147">
        <f t="shared" si="33"/>
        <v>241.25</v>
      </c>
      <c r="DS7" s="147">
        <f t="shared" si="34"/>
        <v>0</v>
      </c>
      <c r="DT7" s="147">
        <f t="shared" si="34"/>
        <v>482.5</v>
      </c>
      <c r="DU7" s="147">
        <f t="shared" si="34"/>
        <v>1447.5</v>
      </c>
      <c r="DV7" s="147">
        <f t="shared" si="34"/>
        <v>1930</v>
      </c>
      <c r="DW7" s="147">
        <f t="shared" si="34"/>
        <v>2895</v>
      </c>
      <c r="DX7" s="147">
        <f t="shared" si="34"/>
        <v>3860</v>
      </c>
      <c r="DY7" s="147">
        <f t="shared" si="34"/>
        <v>4825</v>
      </c>
      <c r="DZ7" s="147">
        <f t="shared" si="34"/>
        <v>5790</v>
      </c>
      <c r="EA7" s="147">
        <f t="shared" si="35"/>
        <v>1115</v>
      </c>
      <c r="EB7" s="147">
        <f t="shared" si="36"/>
        <v>223.00000000000003</v>
      </c>
      <c r="EC7" s="147">
        <f t="shared" si="37"/>
        <v>278.75</v>
      </c>
      <c r="ED7" s="147">
        <f t="shared" si="38"/>
        <v>0</v>
      </c>
      <c r="EE7" s="147">
        <f t="shared" si="38"/>
        <v>557.5</v>
      </c>
      <c r="EF7" s="147">
        <f t="shared" si="38"/>
        <v>1672.5</v>
      </c>
      <c r="EG7" s="147">
        <f t="shared" si="38"/>
        <v>2230</v>
      </c>
      <c r="EH7" s="147">
        <f t="shared" si="38"/>
        <v>3345</v>
      </c>
      <c r="EI7" s="147">
        <f t="shared" si="38"/>
        <v>4460</v>
      </c>
      <c r="EJ7" s="147">
        <f t="shared" si="38"/>
        <v>5575</v>
      </c>
      <c r="EK7" s="147">
        <f t="shared" si="38"/>
        <v>6690</v>
      </c>
      <c r="EL7" s="147">
        <f t="shared" si="39"/>
        <v>1043</v>
      </c>
      <c r="EM7" s="147">
        <f t="shared" si="40"/>
        <v>208.60000000000002</v>
      </c>
      <c r="EN7" s="147">
        <f t="shared" si="41"/>
        <v>260.75</v>
      </c>
      <c r="EO7" s="147">
        <f t="shared" si="42"/>
        <v>0</v>
      </c>
      <c r="EP7" s="147">
        <f t="shared" si="42"/>
        <v>521.5</v>
      </c>
      <c r="EQ7" s="147">
        <f t="shared" si="42"/>
        <v>1564.5</v>
      </c>
      <c r="ER7" s="147">
        <f t="shared" si="42"/>
        <v>2086</v>
      </c>
      <c r="ES7" s="147">
        <f t="shared" si="42"/>
        <v>3129</v>
      </c>
      <c r="ET7" s="147">
        <f t="shared" si="42"/>
        <v>4172</v>
      </c>
      <c r="EU7" s="147">
        <f t="shared" si="42"/>
        <v>5215</v>
      </c>
      <c r="EV7" s="147">
        <f t="shared" si="42"/>
        <v>6258</v>
      </c>
      <c r="EW7" s="147">
        <f t="shared" si="85"/>
        <v>792</v>
      </c>
      <c r="EX7" s="147">
        <f t="shared" si="43"/>
        <v>158.4</v>
      </c>
      <c r="EY7" s="147">
        <f t="shared" si="43"/>
        <v>198</v>
      </c>
      <c r="EZ7" s="147">
        <f t="shared" si="43"/>
        <v>0</v>
      </c>
      <c r="FA7" s="147">
        <f t="shared" si="43"/>
        <v>396</v>
      </c>
      <c r="FB7" s="147">
        <f t="shared" si="43"/>
        <v>1188</v>
      </c>
      <c r="FC7" s="147">
        <f t="shared" si="43"/>
        <v>1584</v>
      </c>
      <c r="FD7" s="147">
        <f t="shared" si="43"/>
        <v>2376</v>
      </c>
      <c r="FE7" s="147">
        <f t="shared" si="43"/>
        <v>3168</v>
      </c>
      <c r="FF7" s="147">
        <f t="shared" si="43"/>
        <v>3960</v>
      </c>
      <c r="FG7" s="147">
        <f t="shared" si="43"/>
        <v>4752</v>
      </c>
      <c r="FH7" s="147">
        <f t="shared" si="44"/>
        <v>1305</v>
      </c>
      <c r="FI7" s="147">
        <f t="shared" si="45"/>
        <v>261</v>
      </c>
      <c r="FJ7" s="147">
        <f t="shared" si="46"/>
        <v>326.25</v>
      </c>
      <c r="FK7" s="147">
        <f t="shared" si="47"/>
        <v>0</v>
      </c>
      <c r="FL7" s="147">
        <f t="shared" si="47"/>
        <v>652.5</v>
      </c>
      <c r="FM7" s="147">
        <f t="shared" si="47"/>
        <v>1957.5</v>
      </c>
      <c r="FN7" s="147">
        <f t="shared" si="47"/>
        <v>2610</v>
      </c>
      <c r="FO7" s="147">
        <f t="shared" si="47"/>
        <v>3915</v>
      </c>
      <c r="FP7" s="147">
        <f t="shared" si="47"/>
        <v>5220</v>
      </c>
      <c r="FQ7" s="147">
        <f t="shared" si="47"/>
        <v>6525</v>
      </c>
      <c r="FR7" s="147">
        <f t="shared" si="47"/>
        <v>7830</v>
      </c>
      <c r="FS7" s="122">
        <f t="shared" si="48"/>
        <v>13.06</v>
      </c>
      <c r="FT7" s="122" t="str">
        <f t="shared" si="49"/>
        <v/>
      </c>
      <c r="FU7" s="122" t="str">
        <f t="shared" si="50"/>
        <v/>
      </c>
      <c r="FV7" s="122" t="str">
        <f t="shared" si="51"/>
        <v/>
      </c>
      <c r="FW7" s="122" t="str">
        <f t="shared" si="87"/>
        <v/>
      </c>
      <c r="FX7" s="122" t="str">
        <f t="shared" si="88"/>
        <v/>
      </c>
      <c r="FY7" s="122" t="str">
        <f t="shared" si="89"/>
        <v/>
      </c>
      <c r="FZ7" s="122" t="str">
        <f t="shared" si="90"/>
        <v/>
      </c>
      <c r="GA7" s="122" t="str">
        <f t="shared" si="91"/>
        <v/>
      </c>
      <c r="GB7" s="122" t="str">
        <f t="shared" si="92"/>
        <v/>
      </c>
      <c r="GC7" s="122" t="str">
        <f t="shared" si="93"/>
        <v/>
      </c>
      <c r="GD7" s="122" t="str">
        <f t="shared" si="94"/>
        <v/>
      </c>
      <c r="GE7" s="122" t="str">
        <f t="shared" si="95"/>
        <v/>
      </c>
      <c r="GF7" s="122" t="str">
        <f t="shared" si="96"/>
        <v/>
      </c>
      <c r="GG7" s="122">
        <f t="shared" si="97"/>
        <v>13.06</v>
      </c>
      <c r="GH7" s="124">
        <f t="shared" si="52"/>
        <v>113783.12210000001</v>
      </c>
      <c r="GI7" s="124" t="str">
        <f t="shared" si="53"/>
        <v/>
      </c>
      <c r="GJ7" s="124" t="str">
        <f t="shared" si="54"/>
        <v/>
      </c>
      <c r="GK7" s="124" t="str">
        <f t="shared" si="55"/>
        <v/>
      </c>
      <c r="GL7" s="125" t="str">
        <f t="shared" si="98"/>
        <v/>
      </c>
      <c r="GM7" s="125" t="str">
        <f t="shared" si="99"/>
        <v/>
      </c>
      <c r="GN7" s="125" t="str">
        <f t="shared" si="100"/>
        <v/>
      </c>
      <c r="GO7" s="125" t="str">
        <f t="shared" si="101"/>
        <v/>
      </c>
      <c r="GP7" s="125" t="str">
        <f t="shared" si="102"/>
        <v/>
      </c>
      <c r="GQ7" s="125" t="str">
        <f t="shared" si="103"/>
        <v/>
      </c>
      <c r="GR7" s="125" t="str">
        <f t="shared" si="104"/>
        <v/>
      </c>
      <c r="GS7" s="125" t="str">
        <f t="shared" si="105"/>
        <v/>
      </c>
      <c r="GT7" s="125" t="str">
        <f t="shared" si="106"/>
        <v/>
      </c>
      <c r="GU7" s="125" t="str">
        <f t="shared" si="107"/>
        <v/>
      </c>
      <c r="GV7" s="125">
        <f t="shared" si="108"/>
        <v>113783.12210000001</v>
      </c>
      <c r="GW7" s="145"/>
      <c r="GX7" s="145">
        <v>1</v>
      </c>
      <c r="GY7" s="145">
        <v>1</v>
      </c>
      <c r="GZ7" s="145">
        <v>1</v>
      </c>
      <c r="HA7" s="145">
        <v>1</v>
      </c>
      <c r="HB7" s="145">
        <v>1</v>
      </c>
      <c r="HC7" s="145"/>
      <c r="HE7" s="37"/>
      <c r="HF7" s="37"/>
    </row>
    <row r="8" spans="1:248" x14ac:dyDescent="0.2">
      <c r="A8" s="287" t="s">
        <v>492</v>
      </c>
      <c r="B8" s="288" t="s">
        <v>169</v>
      </c>
      <c r="C8" s="369">
        <v>626</v>
      </c>
      <c r="D8" s="407">
        <f t="shared" si="56"/>
        <v>125.2</v>
      </c>
      <c r="E8" s="406">
        <f t="shared" si="57"/>
        <v>156.5</v>
      </c>
      <c r="F8" s="406">
        <f t="shared" si="58"/>
        <v>234.75</v>
      </c>
      <c r="G8" s="406">
        <f t="shared" si="59"/>
        <v>125.2</v>
      </c>
      <c r="H8" s="407">
        <f t="shared" si="60"/>
        <v>156.5</v>
      </c>
      <c r="I8" s="406">
        <f t="shared" si="61"/>
        <v>156.5</v>
      </c>
      <c r="J8" s="406">
        <f t="shared" si="62"/>
        <v>234.75</v>
      </c>
      <c r="K8" s="406">
        <f t="shared" si="63"/>
        <v>125.2</v>
      </c>
      <c r="L8" s="406">
        <f t="shared" si="64"/>
        <v>156.5</v>
      </c>
      <c r="M8" s="147"/>
      <c r="N8" s="94">
        <f t="shared" si="0"/>
        <v>313</v>
      </c>
      <c r="O8" s="94">
        <f t="shared" si="65"/>
        <v>939</v>
      </c>
      <c r="P8" s="94">
        <f t="shared" si="66"/>
        <v>1252</v>
      </c>
      <c r="Q8" s="94">
        <f t="shared" si="67"/>
        <v>1878</v>
      </c>
      <c r="R8" s="94">
        <f t="shared" si="68"/>
        <v>2504</v>
      </c>
      <c r="S8" s="94">
        <f t="shared" si="69"/>
        <v>3130</v>
      </c>
      <c r="T8" s="94">
        <f t="shared" si="70"/>
        <v>3756</v>
      </c>
      <c r="U8" s="200">
        <v>340</v>
      </c>
      <c r="V8" s="93">
        <f t="shared" si="86"/>
        <v>68</v>
      </c>
      <c r="W8" s="93">
        <f t="shared" si="71"/>
        <v>85</v>
      </c>
      <c r="X8" s="147"/>
      <c r="Y8" s="94">
        <f t="shared" si="1"/>
        <v>170</v>
      </c>
      <c r="Z8" s="94">
        <f t="shared" si="72"/>
        <v>510</v>
      </c>
      <c r="AA8" s="94">
        <f t="shared" si="73"/>
        <v>680</v>
      </c>
      <c r="AB8" s="94">
        <f t="shared" si="74"/>
        <v>1020</v>
      </c>
      <c r="AC8" s="94">
        <f t="shared" si="75"/>
        <v>1360</v>
      </c>
      <c r="AD8" s="94">
        <f t="shared" si="76"/>
        <v>1700</v>
      </c>
      <c r="AE8" s="94">
        <f t="shared" si="77"/>
        <v>2040</v>
      </c>
      <c r="AF8" s="200">
        <v>262</v>
      </c>
      <c r="AG8" s="93">
        <f t="shared" si="78"/>
        <v>52.400000000000006</v>
      </c>
      <c r="AH8" s="93">
        <f t="shared" si="79"/>
        <v>65.5</v>
      </c>
      <c r="AI8" s="147"/>
      <c r="AJ8" s="94">
        <f t="shared" si="2"/>
        <v>131</v>
      </c>
      <c r="AK8" s="94">
        <f t="shared" si="3"/>
        <v>393</v>
      </c>
      <c r="AL8" s="94">
        <f t="shared" si="4"/>
        <v>524</v>
      </c>
      <c r="AM8" s="94">
        <f t="shared" si="5"/>
        <v>786</v>
      </c>
      <c r="AN8" s="94">
        <f t="shared" si="6"/>
        <v>1048</v>
      </c>
      <c r="AO8" s="94">
        <f t="shared" si="7"/>
        <v>1310</v>
      </c>
      <c r="AP8" s="94">
        <f t="shared" si="8"/>
        <v>1572</v>
      </c>
      <c r="AQ8" s="200">
        <v>190</v>
      </c>
      <c r="AR8" s="93">
        <f t="shared" si="80"/>
        <v>38</v>
      </c>
      <c r="AS8" s="93">
        <f t="shared" si="81"/>
        <v>47.5</v>
      </c>
      <c r="AT8" s="147"/>
      <c r="AU8" s="94">
        <f t="shared" si="9"/>
        <v>95</v>
      </c>
      <c r="AV8" s="94">
        <f t="shared" si="10"/>
        <v>285</v>
      </c>
      <c r="AW8" s="94">
        <f t="shared" si="11"/>
        <v>380</v>
      </c>
      <c r="AX8" s="94">
        <f t="shared" si="12"/>
        <v>570</v>
      </c>
      <c r="AY8" s="94">
        <f t="shared" si="13"/>
        <v>760</v>
      </c>
      <c r="AZ8" s="94">
        <f t="shared" si="14"/>
        <v>950</v>
      </c>
      <c r="BA8" s="94">
        <f t="shared" si="15"/>
        <v>1140</v>
      </c>
      <c r="BB8" s="147">
        <f t="shared" si="16"/>
        <v>966</v>
      </c>
      <c r="BC8" s="147">
        <f t="shared" si="17"/>
        <v>193.2</v>
      </c>
      <c r="BD8" s="147">
        <f t="shared" si="18"/>
        <v>241.5</v>
      </c>
      <c r="BE8" s="147">
        <f t="shared" si="19"/>
        <v>0</v>
      </c>
      <c r="BF8" s="147">
        <f t="shared" si="19"/>
        <v>483</v>
      </c>
      <c r="BG8" s="147">
        <f t="shared" si="19"/>
        <v>1449</v>
      </c>
      <c r="BH8" s="147">
        <f t="shared" si="19"/>
        <v>1932</v>
      </c>
      <c r="BI8" s="147">
        <f t="shared" si="19"/>
        <v>2898</v>
      </c>
      <c r="BJ8" s="147">
        <f t="shared" si="19"/>
        <v>3864</v>
      </c>
      <c r="BK8" s="147">
        <f t="shared" si="19"/>
        <v>4830</v>
      </c>
      <c r="BL8" s="147">
        <f t="shared" si="19"/>
        <v>5796</v>
      </c>
      <c r="BM8" s="147">
        <f t="shared" si="20"/>
        <v>888</v>
      </c>
      <c r="BN8" s="147">
        <f t="shared" si="21"/>
        <v>177.60000000000002</v>
      </c>
      <c r="BO8" s="147">
        <f t="shared" si="22"/>
        <v>222</v>
      </c>
      <c r="BP8" s="147">
        <f t="shared" si="82"/>
        <v>0</v>
      </c>
      <c r="BQ8" s="147">
        <f t="shared" si="23"/>
        <v>444</v>
      </c>
      <c r="BR8" s="147">
        <f t="shared" si="23"/>
        <v>1332</v>
      </c>
      <c r="BS8" s="147">
        <f t="shared" si="23"/>
        <v>1776</v>
      </c>
      <c r="BT8" s="147">
        <f t="shared" si="23"/>
        <v>2664</v>
      </c>
      <c r="BU8" s="147">
        <f t="shared" si="23"/>
        <v>3552</v>
      </c>
      <c r="BV8" s="147">
        <f t="shared" si="23"/>
        <v>4440</v>
      </c>
      <c r="BW8" s="147">
        <f t="shared" si="23"/>
        <v>5328</v>
      </c>
      <c r="BX8" s="147">
        <f t="shared" si="24"/>
        <v>816</v>
      </c>
      <c r="BY8" s="147">
        <f t="shared" si="25"/>
        <v>163.19999999999999</v>
      </c>
      <c r="BZ8" s="147">
        <f t="shared" si="26"/>
        <v>204</v>
      </c>
      <c r="CA8" s="147">
        <f t="shared" si="27"/>
        <v>0</v>
      </c>
      <c r="CB8" s="147">
        <f t="shared" si="27"/>
        <v>408</v>
      </c>
      <c r="CC8" s="147">
        <f t="shared" si="27"/>
        <v>1224</v>
      </c>
      <c r="CD8" s="147">
        <f t="shared" si="27"/>
        <v>1632</v>
      </c>
      <c r="CE8" s="147">
        <f t="shared" si="27"/>
        <v>2448</v>
      </c>
      <c r="CF8" s="147">
        <f t="shared" si="27"/>
        <v>3264</v>
      </c>
      <c r="CG8" s="147">
        <f t="shared" si="27"/>
        <v>4080</v>
      </c>
      <c r="CH8" s="147">
        <f t="shared" si="27"/>
        <v>4896</v>
      </c>
      <c r="CI8" s="147">
        <f t="shared" si="28"/>
        <v>602</v>
      </c>
      <c r="CJ8" s="147">
        <f t="shared" si="28"/>
        <v>120.4</v>
      </c>
      <c r="CK8" s="147">
        <f t="shared" si="28"/>
        <v>150.5</v>
      </c>
      <c r="CL8" s="147">
        <f t="shared" si="28"/>
        <v>0</v>
      </c>
      <c r="CM8" s="147">
        <f t="shared" si="28"/>
        <v>301</v>
      </c>
      <c r="CN8" s="147">
        <f t="shared" si="28"/>
        <v>903</v>
      </c>
      <c r="CO8" s="147">
        <f t="shared" si="28"/>
        <v>1204</v>
      </c>
      <c r="CP8" s="147">
        <f t="shared" si="28"/>
        <v>1806</v>
      </c>
      <c r="CQ8" s="147">
        <f t="shared" si="28"/>
        <v>2408</v>
      </c>
      <c r="CR8" s="147">
        <f t="shared" si="28"/>
        <v>3010</v>
      </c>
      <c r="CS8" s="147">
        <f t="shared" si="28"/>
        <v>3612</v>
      </c>
      <c r="CT8" s="147">
        <f t="shared" si="83"/>
        <v>530</v>
      </c>
      <c r="CU8" s="147">
        <f t="shared" si="29"/>
        <v>106</v>
      </c>
      <c r="CV8" s="147">
        <f t="shared" si="29"/>
        <v>132.5</v>
      </c>
      <c r="CW8" s="147">
        <f t="shared" si="29"/>
        <v>0</v>
      </c>
      <c r="CX8" s="147">
        <f t="shared" si="29"/>
        <v>265</v>
      </c>
      <c r="CY8" s="147">
        <f t="shared" si="29"/>
        <v>795</v>
      </c>
      <c r="CZ8" s="147">
        <f t="shared" si="29"/>
        <v>1060</v>
      </c>
      <c r="DA8" s="147">
        <f t="shared" si="29"/>
        <v>1590</v>
      </c>
      <c r="DB8" s="147">
        <f t="shared" si="29"/>
        <v>2120</v>
      </c>
      <c r="DC8" s="147">
        <f t="shared" si="29"/>
        <v>2650</v>
      </c>
      <c r="DD8" s="147">
        <f t="shared" si="29"/>
        <v>3180</v>
      </c>
      <c r="DE8" s="147">
        <f t="shared" si="84"/>
        <v>452</v>
      </c>
      <c r="DF8" s="147">
        <f t="shared" si="30"/>
        <v>90.4</v>
      </c>
      <c r="DG8" s="147">
        <f t="shared" si="30"/>
        <v>113</v>
      </c>
      <c r="DH8" s="147">
        <f t="shared" si="30"/>
        <v>0</v>
      </c>
      <c r="DI8" s="147">
        <f t="shared" si="30"/>
        <v>226</v>
      </c>
      <c r="DJ8" s="147">
        <f t="shared" si="30"/>
        <v>678</v>
      </c>
      <c r="DK8" s="147">
        <f t="shared" si="30"/>
        <v>904</v>
      </c>
      <c r="DL8" s="147">
        <f t="shared" si="30"/>
        <v>1356</v>
      </c>
      <c r="DM8" s="147">
        <f t="shared" si="30"/>
        <v>1808</v>
      </c>
      <c r="DN8" s="147">
        <f t="shared" si="30"/>
        <v>2260</v>
      </c>
      <c r="DO8" s="147">
        <f t="shared" si="30"/>
        <v>2712</v>
      </c>
      <c r="DP8" s="147">
        <f t="shared" si="31"/>
        <v>1078</v>
      </c>
      <c r="DQ8" s="147">
        <f t="shared" si="32"/>
        <v>215.60000000000002</v>
      </c>
      <c r="DR8" s="147">
        <f t="shared" si="33"/>
        <v>269.5</v>
      </c>
      <c r="DS8" s="147">
        <f t="shared" si="34"/>
        <v>0</v>
      </c>
      <c r="DT8" s="147">
        <f t="shared" si="34"/>
        <v>539</v>
      </c>
      <c r="DU8" s="147">
        <f t="shared" si="34"/>
        <v>1617</v>
      </c>
      <c r="DV8" s="147">
        <f t="shared" si="34"/>
        <v>2156</v>
      </c>
      <c r="DW8" s="147">
        <f t="shared" si="34"/>
        <v>3234</v>
      </c>
      <c r="DX8" s="147">
        <f t="shared" si="34"/>
        <v>4312</v>
      </c>
      <c r="DY8" s="147">
        <f t="shared" si="34"/>
        <v>5390</v>
      </c>
      <c r="DZ8" s="147">
        <f t="shared" si="34"/>
        <v>6468</v>
      </c>
      <c r="EA8" s="147">
        <f t="shared" si="35"/>
        <v>1228</v>
      </c>
      <c r="EB8" s="147">
        <f t="shared" si="36"/>
        <v>245.6</v>
      </c>
      <c r="EC8" s="147">
        <f t="shared" si="37"/>
        <v>307</v>
      </c>
      <c r="ED8" s="147">
        <f t="shared" si="38"/>
        <v>0</v>
      </c>
      <c r="EE8" s="147">
        <f t="shared" si="38"/>
        <v>614</v>
      </c>
      <c r="EF8" s="147">
        <f t="shared" si="38"/>
        <v>1842</v>
      </c>
      <c r="EG8" s="147">
        <f t="shared" si="38"/>
        <v>2456</v>
      </c>
      <c r="EH8" s="147">
        <f t="shared" si="38"/>
        <v>3684</v>
      </c>
      <c r="EI8" s="147">
        <f t="shared" si="38"/>
        <v>4912</v>
      </c>
      <c r="EJ8" s="147">
        <f t="shared" si="38"/>
        <v>6140</v>
      </c>
      <c r="EK8" s="147">
        <f t="shared" si="38"/>
        <v>7368</v>
      </c>
      <c r="EL8" s="147">
        <f t="shared" si="39"/>
        <v>1156</v>
      </c>
      <c r="EM8" s="147">
        <f t="shared" si="40"/>
        <v>231.2</v>
      </c>
      <c r="EN8" s="147">
        <f t="shared" si="41"/>
        <v>289</v>
      </c>
      <c r="EO8" s="147">
        <f t="shared" si="42"/>
        <v>0</v>
      </c>
      <c r="EP8" s="147">
        <f t="shared" si="42"/>
        <v>578</v>
      </c>
      <c r="EQ8" s="147">
        <f t="shared" si="42"/>
        <v>1734</v>
      </c>
      <c r="ER8" s="147">
        <f t="shared" si="42"/>
        <v>2312</v>
      </c>
      <c r="ES8" s="147">
        <f t="shared" si="42"/>
        <v>3468</v>
      </c>
      <c r="ET8" s="147">
        <f t="shared" si="42"/>
        <v>4624</v>
      </c>
      <c r="EU8" s="147">
        <f t="shared" si="42"/>
        <v>5780</v>
      </c>
      <c r="EV8" s="147">
        <f t="shared" si="42"/>
        <v>6936</v>
      </c>
      <c r="EW8" s="147">
        <f t="shared" si="85"/>
        <v>792</v>
      </c>
      <c r="EX8" s="147">
        <f t="shared" si="43"/>
        <v>158.4</v>
      </c>
      <c r="EY8" s="147">
        <f t="shared" si="43"/>
        <v>198</v>
      </c>
      <c r="EZ8" s="147">
        <f t="shared" si="43"/>
        <v>0</v>
      </c>
      <c r="FA8" s="147">
        <f t="shared" si="43"/>
        <v>396</v>
      </c>
      <c r="FB8" s="147">
        <f t="shared" si="43"/>
        <v>1188</v>
      </c>
      <c r="FC8" s="147">
        <f t="shared" si="43"/>
        <v>1584</v>
      </c>
      <c r="FD8" s="147">
        <f t="shared" si="43"/>
        <v>2376</v>
      </c>
      <c r="FE8" s="147">
        <f t="shared" si="43"/>
        <v>3168</v>
      </c>
      <c r="FF8" s="147">
        <f t="shared" si="43"/>
        <v>3960</v>
      </c>
      <c r="FG8" s="147">
        <f t="shared" si="43"/>
        <v>4752</v>
      </c>
      <c r="FH8" s="147">
        <f t="shared" si="44"/>
        <v>1418</v>
      </c>
      <c r="FI8" s="147">
        <f t="shared" si="45"/>
        <v>283.60000000000002</v>
      </c>
      <c r="FJ8" s="147">
        <f t="shared" si="46"/>
        <v>354.5</v>
      </c>
      <c r="FK8" s="147">
        <f t="shared" si="47"/>
        <v>0</v>
      </c>
      <c r="FL8" s="147">
        <f t="shared" si="47"/>
        <v>709</v>
      </c>
      <c r="FM8" s="147">
        <f t="shared" si="47"/>
        <v>2127</v>
      </c>
      <c r="FN8" s="147">
        <f t="shared" si="47"/>
        <v>2836</v>
      </c>
      <c r="FO8" s="147">
        <f t="shared" si="47"/>
        <v>4254</v>
      </c>
      <c r="FP8" s="147">
        <f t="shared" si="47"/>
        <v>5672</v>
      </c>
      <c r="FQ8" s="147">
        <f t="shared" si="47"/>
        <v>7090</v>
      </c>
      <c r="FR8" s="147">
        <f t="shared" si="47"/>
        <v>8508</v>
      </c>
      <c r="FS8" s="122">
        <f t="shared" si="48"/>
        <v>13.41</v>
      </c>
      <c r="FT8" s="122" t="str">
        <f t="shared" si="49"/>
        <v/>
      </c>
      <c r="FU8" s="122" t="str">
        <f t="shared" si="50"/>
        <v/>
      </c>
      <c r="FV8" s="122" t="str">
        <f t="shared" si="51"/>
        <v/>
      </c>
      <c r="FW8" s="122" t="str">
        <f t="shared" si="87"/>
        <v/>
      </c>
      <c r="FX8" s="122" t="str">
        <f t="shared" si="88"/>
        <v/>
      </c>
      <c r="FY8" s="122" t="str">
        <f t="shared" si="89"/>
        <v/>
      </c>
      <c r="FZ8" s="122" t="str">
        <f t="shared" si="90"/>
        <v/>
      </c>
      <c r="GA8" s="122" t="str">
        <f t="shared" si="91"/>
        <v/>
      </c>
      <c r="GB8" s="122" t="str">
        <f t="shared" si="92"/>
        <v/>
      </c>
      <c r="GC8" s="122" t="str">
        <f t="shared" si="93"/>
        <v/>
      </c>
      <c r="GD8" s="122" t="str">
        <f t="shared" si="94"/>
        <v/>
      </c>
      <c r="GE8" s="122" t="str">
        <f t="shared" si="95"/>
        <v/>
      </c>
      <c r="GF8" s="122" t="str">
        <f t="shared" si="96"/>
        <v/>
      </c>
      <c r="GG8" s="122">
        <f t="shared" si="97"/>
        <v>13.41</v>
      </c>
      <c r="GH8" s="124">
        <f t="shared" si="52"/>
        <v>233349.37620000003</v>
      </c>
      <c r="GI8" s="124" t="str">
        <f t="shared" si="53"/>
        <v/>
      </c>
      <c r="GJ8" s="124" t="str">
        <f t="shared" si="54"/>
        <v/>
      </c>
      <c r="GK8" s="124" t="str">
        <f t="shared" si="55"/>
        <v/>
      </c>
      <c r="GL8" s="125" t="str">
        <f t="shared" si="98"/>
        <v/>
      </c>
      <c r="GM8" s="125" t="str">
        <f t="shared" si="99"/>
        <v/>
      </c>
      <c r="GN8" s="125" t="str">
        <f t="shared" si="100"/>
        <v/>
      </c>
      <c r="GO8" s="125" t="str">
        <f t="shared" si="101"/>
        <v/>
      </c>
      <c r="GP8" s="125" t="str">
        <f t="shared" si="102"/>
        <v/>
      </c>
      <c r="GQ8" s="125" t="str">
        <f t="shared" si="103"/>
        <v/>
      </c>
      <c r="GR8" s="125" t="str">
        <f t="shared" si="104"/>
        <v/>
      </c>
      <c r="GS8" s="125" t="str">
        <f t="shared" si="105"/>
        <v/>
      </c>
      <c r="GT8" s="125" t="str">
        <f t="shared" si="106"/>
        <v/>
      </c>
      <c r="GU8" s="125" t="str">
        <f t="shared" si="107"/>
        <v/>
      </c>
      <c r="GV8" s="125">
        <f t="shared" si="108"/>
        <v>233349.37620000003</v>
      </c>
      <c r="GW8" s="145"/>
      <c r="GX8" s="145">
        <v>1</v>
      </c>
      <c r="GY8" s="145">
        <v>1</v>
      </c>
      <c r="GZ8" s="145">
        <v>1</v>
      </c>
      <c r="HA8" s="145">
        <v>1</v>
      </c>
      <c r="HB8" s="145">
        <v>1</v>
      </c>
      <c r="HC8" s="145"/>
      <c r="HE8" s="37"/>
      <c r="HF8" s="37"/>
    </row>
    <row r="9" spans="1:248" x14ac:dyDescent="0.2">
      <c r="A9" s="287" t="s">
        <v>173</v>
      </c>
      <c r="B9" s="288" t="s">
        <v>174</v>
      </c>
      <c r="C9" s="369">
        <v>626</v>
      </c>
      <c r="D9" s="407">
        <f t="shared" si="56"/>
        <v>125.2</v>
      </c>
      <c r="E9" s="406">
        <f t="shared" si="57"/>
        <v>156.5</v>
      </c>
      <c r="F9" s="406">
        <f t="shared" si="58"/>
        <v>234.75</v>
      </c>
      <c r="G9" s="406">
        <f t="shared" si="59"/>
        <v>125.2</v>
      </c>
      <c r="H9" s="407">
        <f t="shared" si="60"/>
        <v>156.5</v>
      </c>
      <c r="I9" s="406">
        <f t="shared" si="61"/>
        <v>156.5</v>
      </c>
      <c r="J9" s="406">
        <f t="shared" si="62"/>
        <v>234.75</v>
      </c>
      <c r="K9" s="406">
        <f t="shared" si="63"/>
        <v>125.2</v>
      </c>
      <c r="L9" s="406">
        <f t="shared" si="64"/>
        <v>156.5</v>
      </c>
      <c r="M9" s="147"/>
      <c r="N9" s="94">
        <f t="shared" si="0"/>
        <v>313</v>
      </c>
      <c r="O9" s="94">
        <f t="shared" si="65"/>
        <v>939</v>
      </c>
      <c r="P9" s="94">
        <f t="shared" si="66"/>
        <v>1252</v>
      </c>
      <c r="Q9" s="94">
        <f t="shared" si="67"/>
        <v>1878</v>
      </c>
      <c r="R9" s="94">
        <f t="shared" si="68"/>
        <v>2504</v>
      </c>
      <c r="S9" s="94">
        <f t="shared" si="69"/>
        <v>3130</v>
      </c>
      <c r="T9" s="94">
        <f t="shared" si="70"/>
        <v>3756</v>
      </c>
      <c r="U9" s="200">
        <v>383</v>
      </c>
      <c r="V9" s="93">
        <f t="shared" si="86"/>
        <v>76.600000000000009</v>
      </c>
      <c r="W9" s="93">
        <f t="shared" si="71"/>
        <v>95.75</v>
      </c>
      <c r="X9" s="147"/>
      <c r="Y9" s="94">
        <f t="shared" si="1"/>
        <v>191.5</v>
      </c>
      <c r="Z9" s="94">
        <f t="shared" si="72"/>
        <v>574.5</v>
      </c>
      <c r="AA9" s="94">
        <f t="shared" si="73"/>
        <v>766</v>
      </c>
      <c r="AB9" s="94">
        <f t="shared" si="74"/>
        <v>1149</v>
      </c>
      <c r="AC9" s="94">
        <f t="shared" si="75"/>
        <v>1532</v>
      </c>
      <c r="AD9" s="94">
        <f t="shared" si="76"/>
        <v>1915</v>
      </c>
      <c r="AE9" s="94">
        <f t="shared" si="77"/>
        <v>2298</v>
      </c>
      <c r="AF9" s="200">
        <v>324</v>
      </c>
      <c r="AG9" s="93">
        <f t="shared" si="78"/>
        <v>64.8</v>
      </c>
      <c r="AH9" s="93">
        <f t="shared" si="79"/>
        <v>81</v>
      </c>
      <c r="AI9" s="147"/>
      <c r="AJ9" s="94">
        <f t="shared" si="2"/>
        <v>162</v>
      </c>
      <c r="AK9" s="94">
        <f t="shared" si="3"/>
        <v>486</v>
      </c>
      <c r="AL9" s="94">
        <f t="shared" si="4"/>
        <v>648</v>
      </c>
      <c r="AM9" s="94">
        <f t="shared" si="5"/>
        <v>972</v>
      </c>
      <c r="AN9" s="94">
        <f t="shared" si="6"/>
        <v>1296</v>
      </c>
      <c r="AO9" s="94">
        <f t="shared" si="7"/>
        <v>1620</v>
      </c>
      <c r="AP9" s="94">
        <f t="shared" si="8"/>
        <v>1944</v>
      </c>
      <c r="AQ9" s="200">
        <v>248</v>
      </c>
      <c r="AR9" s="93">
        <f t="shared" si="80"/>
        <v>49.6</v>
      </c>
      <c r="AS9" s="93">
        <f t="shared" si="81"/>
        <v>62</v>
      </c>
      <c r="AT9" s="147"/>
      <c r="AU9" s="94">
        <f t="shared" si="9"/>
        <v>124</v>
      </c>
      <c r="AV9" s="94">
        <f t="shared" si="10"/>
        <v>372</v>
      </c>
      <c r="AW9" s="94">
        <f t="shared" si="11"/>
        <v>496</v>
      </c>
      <c r="AX9" s="94">
        <f t="shared" si="12"/>
        <v>744</v>
      </c>
      <c r="AY9" s="94">
        <f t="shared" si="13"/>
        <v>992</v>
      </c>
      <c r="AZ9" s="94">
        <f t="shared" si="14"/>
        <v>1240</v>
      </c>
      <c r="BA9" s="94">
        <f t="shared" si="15"/>
        <v>1488</v>
      </c>
      <c r="BB9" s="147">
        <f t="shared" si="16"/>
        <v>1009</v>
      </c>
      <c r="BC9" s="147">
        <f t="shared" si="17"/>
        <v>201.8</v>
      </c>
      <c r="BD9" s="147">
        <f t="shared" si="18"/>
        <v>252.25</v>
      </c>
      <c r="BE9" s="147">
        <f t="shared" si="19"/>
        <v>0</v>
      </c>
      <c r="BF9" s="147">
        <f t="shared" si="19"/>
        <v>504.5</v>
      </c>
      <c r="BG9" s="147">
        <f t="shared" si="19"/>
        <v>1513.5</v>
      </c>
      <c r="BH9" s="147">
        <f t="shared" si="19"/>
        <v>2018</v>
      </c>
      <c r="BI9" s="147">
        <f t="shared" si="19"/>
        <v>3027</v>
      </c>
      <c r="BJ9" s="147">
        <f t="shared" si="19"/>
        <v>4036</v>
      </c>
      <c r="BK9" s="147">
        <f t="shared" si="19"/>
        <v>5045</v>
      </c>
      <c r="BL9" s="147">
        <f t="shared" si="19"/>
        <v>6054</v>
      </c>
      <c r="BM9" s="147">
        <f t="shared" si="20"/>
        <v>950</v>
      </c>
      <c r="BN9" s="147">
        <f t="shared" si="21"/>
        <v>190</v>
      </c>
      <c r="BO9" s="147">
        <f t="shared" si="22"/>
        <v>237.5</v>
      </c>
      <c r="BP9" s="147">
        <f t="shared" si="82"/>
        <v>0</v>
      </c>
      <c r="BQ9" s="147">
        <f t="shared" si="23"/>
        <v>475</v>
      </c>
      <c r="BR9" s="147">
        <f t="shared" si="23"/>
        <v>1425</v>
      </c>
      <c r="BS9" s="147">
        <f t="shared" si="23"/>
        <v>1900</v>
      </c>
      <c r="BT9" s="147">
        <f t="shared" si="23"/>
        <v>2850</v>
      </c>
      <c r="BU9" s="147">
        <f t="shared" si="23"/>
        <v>3800</v>
      </c>
      <c r="BV9" s="147">
        <f t="shared" si="23"/>
        <v>4750</v>
      </c>
      <c r="BW9" s="147">
        <f t="shared" si="23"/>
        <v>5700</v>
      </c>
      <c r="BX9" s="147">
        <f t="shared" si="24"/>
        <v>874</v>
      </c>
      <c r="BY9" s="147">
        <f t="shared" si="25"/>
        <v>174.8</v>
      </c>
      <c r="BZ9" s="147">
        <f t="shared" si="26"/>
        <v>218.5</v>
      </c>
      <c r="CA9" s="147">
        <f t="shared" si="27"/>
        <v>0</v>
      </c>
      <c r="CB9" s="147">
        <f t="shared" si="27"/>
        <v>437</v>
      </c>
      <c r="CC9" s="147">
        <f t="shared" si="27"/>
        <v>1311</v>
      </c>
      <c r="CD9" s="147">
        <f t="shared" si="27"/>
        <v>1748</v>
      </c>
      <c r="CE9" s="147">
        <f t="shared" si="27"/>
        <v>2622</v>
      </c>
      <c r="CF9" s="147">
        <f t="shared" si="27"/>
        <v>3496</v>
      </c>
      <c r="CG9" s="147">
        <f t="shared" si="27"/>
        <v>4370</v>
      </c>
      <c r="CH9" s="147">
        <f t="shared" si="27"/>
        <v>5244</v>
      </c>
      <c r="CI9" s="147">
        <f t="shared" si="28"/>
        <v>707</v>
      </c>
      <c r="CJ9" s="147">
        <f t="shared" si="28"/>
        <v>141.4</v>
      </c>
      <c r="CK9" s="147">
        <f t="shared" si="28"/>
        <v>176.75</v>
      </c>
      <c r="CL9" s="147">
        <f t="shared" si="28"/>
        <v>0</v>
      </c>
      <c r="CM9" s="147">
        <f t="shared" si="28"/>
        <v>353.5</v>
      </c>
      <c r="CN9" s="147">
        <f t="shared" si="28"/>
        <v>1060.5</v>
      </c>
      <c r="CO9" s="147">
        <f t="shared" si="28"/>
        <v>1414</v>
      </c>
      <c r="CP9" s="147">
        <f t="shared" si="28"/>
        <v>2121</v>
      </c>
      <c r="CQ9" s="147">
        <f t="shared" si="28"/>
        <v>2828</v>
      </c>
      <c r="CR9" s="147">
        <f t="shared" si="28"/>
        <v>3535</v>
      </c>
      <c r="CS9" s="147">
        <f t="shared" si="28"/>
        <v>4242</v>
      </c>
      <c r="CT9" s="147">
        <f t="shared" si="83"/>
        <v>631</v>
      </c>
      <c r="CU9" s="147">
        <f t="shared" si="29"/>
        <v>126.20000000000002</v>
      </c>
      <c r="CV9" s="147">
        <f t="shared" si="29"/>
        <v>157.75</v>
      </c>
      <c r="CW9" s="147">
        <f t="shared" si="29"/>
        <v>0</v>
      </c>
      <c r="CX9" s="147">
        <f t="shared" si="29"/>
        <v>315.5</v>
      </c>
      <c r="CY9" s="147">
        <f t="shared" si="29"/>
        <v>946.5</v>
      </c>
      <c r="CZ9" s="147">
        <f t="shared" si="29"/>
        <v>1262</v>
      </c>
      <c r="DA9" s="147">
        <f t="shared" si="29"/>
        <v>1893</v>
      </c>
      <c r="DB9" s="147">
        <f t="shared" si="29"/>
        <v>2524</v>
      </c>
      <c r="DC9" s="147">
        <f t="shared" si="29"/>
        <v>3155</v>
      </c>
      <c r="DD9" s="147">
        <f t="shared" si="29"/>
        <v>3786</v>
      </c>
      <c r="DE9" s="147">
        <f t="shared" si="84"/>
        <v>572</v>
      </c>
      <c r="DF9" s="147">
        <f t="shared" si="30"/>
        <v>114.4</v>
      </c>
      <c r="DG9" s="147">
        <f t="shared" si="30"/>
        <v>143</v>
      </c>
      <c r="DH9" s="147">
        <f t="shared" si="30"/>
        <v>0</v>
      </c>
      <c r="DI9" s="147">
        <f t="shared" si="30"/>
        <v>286</v>
      </c>
      <c r="DJ9" s="147">
        <f t="shared" si="30"/>
        <v>858</v>
      </c>
      <c r="DK9" s="147">
        <f t="shared" si="30"/>
        <v>1144</v>
      </c>
      <c r="DL9" s="147">
        <f t="shared" si="30"/>
        <v>1716</v>
      </c>
      <c r="DM9" s="147">
        <f t="shared" si="30"/>
        <v>2288</v>
      </c>
      <c r="DN9" s="147">
        <f t="shared" si="30"/>
        <v>2860</v>
      </c>
      <c r="DO9" s="147">
        <f t="shared" si="30"/>
        <v>3432</v>
      </c>
      <c r="DP9" s="147">
        <f t="shared" si="31"/>
        <v>1198</v>
      </c>
      <c r="DQ9" s="147">
        <f t="shared" si="32"/>
        <v>239.6</v>
      </c>
      <c r="DR9" s="147">
        <f t="shared" si="33"/>
        <v>299.5</v>
      </c>
      <c r="DS9" s="147">
        <f t="shared" si="34"/>
        <v>0</v>
      </c>
      <c r="DT9" s="147">
        <f t="shared" si="34"/>
        <v>599</v>
      </c>
      <c r="DU9" s="147">
        <f t="shared" si="34"/>
        <v>1797</v>
      </c>
      <c r="DV9" s="147">
        <f t="shared" si="34"/>
        <v>2396</v>
      </c>
      <c r="DW9" s="147">
        <f t="shared" si="34"/>
        <v>3594</v>
      </c>
      <c r="DX9" s="147">
        <f t="shared" si="34"/>
        <v>4792</v>
      </c>
      <c r="DY9" s="147">
        <f t="shared" si="34"/>
        <v>5990</v>
      </c>
      <c r="DZ9" s="147">
        <f t="shared" si="34"/>
        <v>7188</v>
      </c>
      <c r="EA9" s="147">
        <f t="shared" si="35"/>
        <v>1333</v>
      </c>
      <c r="EB9" s="147">
        <f t="shared" si="36"/>
        <v>266.60000000000002</v>
      </c>
      <c r="EC9" s="147">
        <f t="shared" si="37"/>
        <v>333.25</v>
      </c>
      <c r="ED9" s="147">
        <f t="shared" si="38"/>
        <v>0</v>
      </c>
      <c r="EE9" s="147">
        <f t="shared" si="38"/>
        <v>666.5</v>
      </c>
      <c r="EF9" s="147">
        <f t="shared" si="38"/>
        <v>1999.5</v>
      </c>
      <c r="EG9" s="147">
        <f t="shared" si="38"/>
        <v>2666</v>
      </c>
      <c r="EH9" s="147">
        <f t="shared" si="38"/>
        <v>3999</v>
      </c>
      <c r="EI9" s="147">
        <f t="shared" si="38"/>
        <v>5332</v>
      </c>
      <c r="EJ9" s="147">
        <f t="shared" si="38"/>
        <v>6665</v>
      </c>
      <c r="EK9" s="147">
        <f t="shared" si="38"/>
        <v>7998</v>
      </c>
      <c r="EL9" s="147">
        <f t="shared" si="39"/>
        <v>1257</v>
      </c>
      <c r="EM9" s="147">
        <f t="shared" si="40"/>
        <v>251.4</v>
      </c>
      <c r="EN9" s="147">
        <f t="shared" si="41"/>
        <v>314.25</v>
      </c>
      <c r="EO9" s="147">
        <f t="shared" si="42"/>
        <v>0</v>
      </c>
      <c r="EP9" s="147">
        <f t="shared" si="42"/>
        <v>628.5</v>
      </c>
      <c r="EQ9" s="147">
        <f t="shared" si="42"/>
        <v>1885.5</v>
      </c>
      <c r="ER9" s="147">
        <f t="shared" si="42"/>
        <v>2514</v>
      </c>
      <c r="ES9" s="147">
        <f t="shared" si="42"/>
        <v>3771</v>
      </c>
      <c r="ET9" s="147">
        <f t="shared" si="42"/>
        <v>5028</v>
      </c>
      <c r="EU9" s="147">
        <f t="shared" si="42"/>
        <v>6285</v>
      </c>
      <c r="EV9" s="147">
        <f t="shared" si="42"/>
        <v>7542</v>
      </c>
      <c r="EW9" s="147">
        <f t="shared" si="85"/>
        <v>955</v>
      </c>
      <c r="EX9" s="147">
        <f t="shared" si="43"/>
        <v>191</v>
      </c>
      <c r="EY9" s="147">
        <f t="shared" si="43"/>
        <v>238.75</v>
      </c>
      <c r="EZ9" s="147">
        <f t="shared" si="43"/>
        <v>0</v>
      </c>
      <c r="FA9" s="147">
        <f t="shared" si="43"/>
        <v>477.5</v>
      </c>
      <c r="FB9" s="147">
        <f t="shared" si="43"/>
        <v>1432.5</v>
      </c>
      <c r="FC9" s="147">
        <f t="shared" si="43"/>
        <v>1910</v>
      </c>
      <c r="FD9" s="147">
        <f t="shared" si="43"/>
        <v>2865</v>
      </c>
      <c r="FE9" s="147">
        <f t="shared" si="43"/>
        <v>3820</v>
      </c>
      <c r="FF9" s="147">
        <f t="shared" si="43"/>
        <v>4775</v>
      </c>
      <c r="FG9" s="147">
        <f t="shared" si="43"/>
        <v>5730</v>
      </c>
      <c r="FH9" s="147">
        <f t="shared" si="44"/>
        <v>1581</v>
      </c>
      <c r="FI9" s="147">
        <f t="shared" si="45"/>
        <v>316.20000000000005</v>
      </c>
      <c r="FJ9" s="147">
        <f t="shared" si="46"/>
        <v>395.25</v>
      </c>
      <c r="FK9" s="147">
        <f t="shared" si="47"/>
        <v>0</v>
      </c>
      <c r="FL9" s="147">
        <f t="shared" si="47"/>
        <v>790.5</v>
      </c>
      <c r="FM9" s="147">
        <f t="shared" si="47"/>
        <v>2371.5</v>
      </c>
      <c r="FN9" s="147">
        <f t="shared" si="47"/>
        <v>3162</v>
      </c>
      <c r="FO9" s="147">
        <f t="shared" si="47"/>
        <v>4743</v>
      </c>
      <c r="FP9" s="147">
        <f t="shared" si="47"/>
        <v>6324</v>
      </c>
      <c r="FQ9" s="147">
        <f t="shared" si="47"/>
        <v>7905</v>
      </c>
      <c r="FR9" s="147">
        <f t="shared" si="47"/>
        <v>9486</v>
      </c>
      <c r="FS9" s="122">
        <f t="shared" si="48"/>
        <v>13.41</v>
      </c>
      <c r="FT9" s="122" t="str">
        <f t="shared" si="49"/>
        <v/>
      </c>
      <c r="FU9" s="122" t="str">
        <f t="shared" si="50"/>
        <v/>
      </c>
      <c r="FV9" s="122" t="str">
        <f t="shared" si="51"/>
        <v/>
      </c>
      <c r="FW9" s="122" t="str">
        <f t="shared" si="87"/>
        <v/>
      </c>
      <c r="FX9" s="122" t="str">
        <f t="shared" si="88"/>
        <v/>
      </c>
      <c r="FY9" s="122" t="str">
        <f t="shared" si="89"/>
        <v/>
      </c>
      <c r="FZ9" s="122" t="str">
        <f t="shared" si="90"/>
        <v/>
      </c>
      <c r="GA9" s="122" t="str">
        <f t="shared" si="91"/>
        <v/>
      </c>
      <c r="GB9" s="122" t="str">
        <f t="shared" si="92"/>
        <v/>
      </c>
      <c r="GC9" s="122" t="str">
        <f t="shared" si="93"/>
        <v/>
      </c>
      <c r="GD9" s="122" t="str">
        <f t="shared" si="94"/>
        <v/>
      </c>
      <c r="GE9" s="122" t="str">
        <f t="shared" si="95"/>
        <v/>
      </c>
      <c r="GF9" s="122" t="str">
        <f t="shared" si="96"/>
        <v/>
      </c>
      <c r="GG9" s="122">
        <f t="shared" si="97"/>
        <v>13.41</v>
      </c>
      <c r="GH9" s="124">
        <f t="shared" si="52"/>
        <v>233349.37620000003</v>
      </c>
      <c r="GI9" s="124" t="str">
        <f t="shared" si="53"/>
        <v/>
      </c>
      <c r="GJ9" s="124" t="str">
        <f t="shared" si="54"/>
        <v/>
      </c>
      <c r="GK9" s="124" t="str">
        <f t="shared" si="55"/>
        <v/>
      </c>
      <c r="GL9" s="125" t="str">
        <f t="shared" si="98"/>
        <v/>
      </c>
      <c r="GM9" s="125" t="str">
        <f t="shared" si="99"/>
        <v/>
      </c>
      <c r="GN9" s="125" t="str">
        <f t="shared" si="100"/>
        <v/>
      </c>
      <c r="GO9" s="125" t="str">
        <f t="shared" si="101"/>
        <v/>
      </c>
      <c r="GP9" s="125" t="str">
        <f t="shared" si="102"/>
        <v/>
      </c>
      <c r="GQ9" s="125" t="str">
        <f t="shared" si="103"/>
        <v/>
      </c>
      <c r="GR9" s="125" t="str">
        <f t="shared" si="104"/>
        <v/>
      </c>
      <c r="GS9" s="125" t="str">
        <f t="shared" si="105"/>
        <v/>
      </c>
      <c r="GT9" s="125" t="str">
        <f t="shared" si="106"/>
        <v/>
      </c>
      <c r="GU9" s="125" t="str">
        <f t="shared" si="107"/>
        <v/>
      </c>
      <c r="GV9" s="125">
        <f t="shared" si="108"/>
        <v>233349.37620000003</v>
      </c>
      <c r="GW9" s="145"/>
      <c r="GX9" s="145">
        <v>1</v>
      </c>
      <c r="GY9" s="145">
        <v>1</v>
      </c>
      <c r="GZ9" s="145">
        <v>1</v>
      </c>
      <c r="HA9" s="145">
        <v>1</v>
      </c>
      <c r="HB9" s="145">
        <v>1</v>
      </c>
      <c r="HC9" s="145"/>
      <c r="HE9" s="37"/>
      <c r="HF9" s="37"/>
    </row>
    <row r="10" spans="1:248" x14ac:dyDescent="0.2">
      <c r="A10" s="287" t="s">
        <v>99</v>
      </c>
      <c r="B10" s="288" t="s">
        <v>368</v>
      </c>
      <c r="C10" s="369">
        <v>1168</v>
      </c>
      <c r="D10" s="407">
        <f t="shared" si="56"/>
        <v>233.60000000000002</v>
      </c>
      <c r="E10" s="406">
        <f t="shared" si="57"/>
        <v>292</v>
      </c>
      <c r="F10" s="406">
        <f t="shared" si="58"/>
        <v>438</v>
      </c>
      <c r="G10" s="406">
        <f t="shared" si="59"/>
        <v>233.60000000000002</v>
      </c>
      <c r="H10" s="407">
        <f t="shared" si="60"/>
        <v>292</v>
      </c>
      <c r="I10" s="406">
        <f t="shared" si="61"/>
        <v>292</v>
      </c>
      <c r="J10" s="406">
        <f t="shared" si="62"/>
        <v>438</v>
      </c>
      <c r="K10" s="406">
        <f t="shared" si="63"/>
        <v>233.60000000000002</v>
      </c>
      <c r="L10" s="406">
        <f t="shared" si="64"/>
        <v>292</v>
      </c>
      <c r="M10" s="147"/>
      <c r="N10" s="94">
        <f t="shared" si="0"/>
        <v>584</v>
      </c>
      <c r="O10" s="94">
        <f t="shared" si="65"/>
        <v>1752</v>
      </c>
      <c r="P10" s="94">
        <f t="shared" si="66"/>
        <v>2336</v>
      </c>
      <c r="Q10" s="94">
        <f t="shared" si="67"/>
        <v>3504</v>
      </c>
      <c r="R10" s="94">
        <f t="shared" si="68"/>
        <v>4672</v>
      </c>
      <c r="S10" s="94">
        <f t="shared" si="69"/>
        <v>5840</v>
      </c>
      <c r="T10" s="94">
        <f t="shared" si="70"/>
        <v>7008</v>
      </c>
      <c r="U10" s="200">
        <v>788</v>
      </c>
      <c r="V10" s="93">
        <f t="shared" si="86"/>
        <v>157.60000000000002</v>
      </c>
      <c r="W10" s="93">
        <f t="shared" si="71"/>
        <v>197</v>
      </c>
      <c r="X10" s="147"/>
      <c r="Y10" s="94">
        <f t="shared" si="1"/>
        <v>394</v>
      </c>
      <c r="Z10" s="94">
        <f t="shared" si="72"/>
        <v>1182</v>
      </c>
      <c r="AA10" s="94">
        <f t="shared" si="73"/>
        <v>1576</v>
      </c>
      <c r="AB10" s="94">
        <f t="shared" si="74"/>
        <v>2364</v>
      </c>
      <c r="AC10" s="94">
        <f t="shared" si="75"/>
        <v>3152</v>
      </c>
      <c r="AD10" s="94">
        <f t="shared" si="76"/>
        <v>3940</v>
      </c>
      <c r="AE10" s="94">
        <f t="shared" si="77"/>
        <v>4728</v>
      </c>
      <c r="AF10" s="200">
        <v>675</v>
      </c>
      <c r="AG10" s="93">
        <f t="shared" si="78"/>
        <v>135</v>
      </c>
      <c r="AH10" s="93">
        <f t="shared" si="79"/>
        <v>168.75</v>
      </c>
      <c r="AI10" s="147"/>
      <c r="AJ10" s="94">
        <f t="shared" si="2"/>
        <v>337.5</v>
      </c>
      <c r="AK10" s="94">
        <f t="shared" si="3"/>
        <v>1012.5</v>
      </c>
      <c r="AL10" s="94">
        <f t="shared" si="4"/>
        <v>1350</v>
      </c>
      <c r="AM10" s="94">
        <f t="shared" si="5"/>
        <v>2025</v>
      </c>
      <c r="AN10" s="94">
        <f t="shared" si="6"/>
        <v>2700</v>
      </c>
      <c r="AO10" s="94">
        <f t="shared" si="7"/>
        <v>3375</v>
      </c>
      <c r="AP10" s="94">
        <f t="shared" si="8"/>
        <v>4050</v>
      </c>
      <c r="AQ10" s="200">
        <v>496</v>
      </c>
      <c r="AR10" s="93">
        <f t="shared" si="80"/>
        <v>99.2</v>
      </c>
      <c r="AS10" s="93">
        <f t="shared" si="81"/>
        <v>124</v>
      </c>
      <c r="AT10" s="147"/>
      <c r="AU10" s="94">
        <f t="shared" si="9"/>
        <v>248</v>
      </c>
      <c r="AV10" s="94">
        <f t="shared" si="10"/>
        <v>744</v>
      </c>
      <c r="AW10" s="94">
        <f t="shared" si="11"/>
        <v>992</v>
      </c>
      <c r="AX10" s="94">
        <f t="shared" si="12"/>
        <v>1488</v>
      </c>
      <c r="AY10" s="94">
        <f t="shared" si="13"/>
        <v>1984</v>
      </c>
      <c r="AZ10" s="94">
        <f t="shared" si="14"/>
        <v>2480</v>
      </c>
      <c r="BA10" s="94">
        <f t="shared" si="15"/>
        <v>2976</v>
      </c>
      <c r="BB10" s="147">
        <f t="shared" si="16"/>
        <v>1956</v>
      </c>
      <c r="BC10" s="147">
        <f t="shared" si="17"/>
        <v>391.20000000000005</v>
      </c>
      <c r="BD10" s="147">
        <f t="shared" si="18"/>
        <v>489</v>
      </c>
      <c r="BE10" s="147">
        <f t="shared" si="19"/>
        <v>0</v>
      </c>
      <c r="BF10" s="147">
        <f t="shared" si="19"/>
        <v>978</v>
      </c>
      <c r="BG10" s="147">
        <f t="shared" si="19"/>
        <v>2934</v>
      </c>
      <c r="BH10" s="147">
        <f t="shared" si="19"/>
        <v>3912</v>
      </c>
      <c r="BI10" s="147">
        <f t="shared" si="19"/>
        <v>5868</v>
      </c>
      <c r="BJ10" s="147">
        <f t="shared" si="19"/>
        <v>7824</v>
      </c>
      <c r="BK10" s="147">
        <f t="shared" si="19"/>
        <v>9780</v>
      </c>
      <c r="BL10" s="147">
        <f t="shared" si="19"/>
        <v>11736</v>
      </c>
      <c r="BM10" s="147">
        <f t="shared" si="20"/>
        <v>1843</v>
      </c>
      <c r="BN10" s="147">
        <f t="shared" si="21"/>
        <v>368.6</v>
      </c>
      <c r="BO10" s="147">
        <f t="shared" si="22"/>
        <v>460.75</v>
      </c>
      <c r="BP10" s="147">
        <f t="shared" si="82"/>
        <v>0</v>
      </c>
      <c r="BQ10" s="147">
        <f t="shared" si="23"/>
        <v>921.5</v>
      </c>
      <c r="BR10" s="147">
        <f t="shared" si="23"/>
        <v>2764.5</v>
      </c>
      <c r="BS10" s="147">
        <f t="shared" si="23"/>
        <v>3686</v>
      </c>
      <c r="BT10" s="147">
        <f t="shared" si="23"/>
        <v>5529</v>
      </c>
      <c r="BU10" s="147">
        <f t="shared" si="23"/>
        <v>7372</v>
      </c>
      <c r="BV10" s="147">
        <f t="shared" si="23"/>
        <v>9215</v>
      </c>
      <c r="BW10" s="147">
        <f t="shared" si="23"/>
        <v>11058</v>
      </c>
      <c r="BX10" s="147">
        <f t="shared" si="24"/>
        <v>1664</v>
      </c>
      <c r="BY10" s="147">
        <f t="shared" si="25"/>
        <v>332.8</v>
      </c>
      <c r="BZ10" s="147">
        <f t="shared" si="26"/>
        <v>416</v>
      </c>
      <c r="CA10" s="147">
        <f t="shared" si="27"/>
        <v>0</v>
      </c>
      <c r="CB10" s="147">
        <f t="shared" si="27"/>
        <v>832</v>
      </c>
      <c r="CC10" s="147">
        <f t="shared" si="27"/>
        <v>2496</v>
      </c>
      <c r="CD10" s="147">
        <f t="shared" si="27"/>
        <v>3328</v>
      </c>
      <c r="CE10" s="147">
        <f t="shared" si="27"/>
        <v>4992</v>
      </c>
      <c r="CF10" s="147">
        <f t="shared" si="27"/>
        <v>6656</v>
      </c>
      <c r="CG10" s="147">
        <f t="shared" si="27"/>
        <v>8320</v>
      </c>
      <c r="CH10" s="147">
        <f t="shared" si="27"/>
        <v>9984</v>
      </c>
      <c r="CI10" s="147">
        <f t="shared" si="28"/>
        <v>1463</v>
      </c>
      <c r="CJ10" s="147">
        <f t="shared" si="28"/>
        <v>292.60000000000002</v>
      </c>
      <c r="CK10" s="147">
        <f t="shared" si="28"/>
        <v>365.75</v>
      </c>
      <c r="CL10" s="147">
        <f t="shared" si="28"/>
        <v>0</v>
      </c>
      <c r="CM10" s="147">
        <f t="shared" si="28"/>
        <v>731.5</v>
      </c>
      <c r="CN10" s="147">
        <f t="shared" si="28"/>
        <v>2194.5</v>
      </c>
      <c r="CO10" s="147">
        <f t="shared" si="28"/>
        <v>2926</v>
      </c>
      <c r="CP10" s="147">
        <f t="shared" si="28"/>
        <v>4389</v>
      </c>
      <c r="CQ10" s="147">
        <f t="shared" si="28"/>
        <v>5852</v>
      </c>
      <c r="CR10" s="147">
        <f t="shared" si="28"/>
        <v>7315</v>
      </c>
      <c r="CS10" s="147">
        <f t="shared" si="28"/>
        <v>8778</v>
      </c>
      <c r="CT10" s="147">
        <f t="shared" si="83"/>
        <v>1284</v>
      </c>
      <c r="CU10" s="147">
        <f t="shared" si="29"/>
        <v>256.8</v>
      </c>
      <c r="CV10" s="147">
        <f t="shared" si="29"/>
        <v>321</v>
      </c>
      <c r="CW10" s="147">
        <f t="shared" si="29"/>
        <v>0</v>
      </c>
      <c r="CX10" s="147">
        <f t="shared" si="29"/>
        <v>642</v>
      </c>
      <c r="CY10" s="147">
        <f t="shared" si="29"/>
        <v>1926</v>
      </c>
      <c r="CZ10" s="147">
        <f t="shared" si="29"/>
        <v>2568</v>
      </c>
      <c r="DA10" s="147">
        <f t="shared" si="29"/>
        <v>3852</v>
      </c>
      <c r="DB10" s="147">
        <f t="shared" si="29"/>
        <v>5136</v>
      </c>
      <c r="DC10" s="147">
        <f t="shared" si="29"/>
        <v>6420</v>
      </c>
      <c r="DD10" s="147">
        <f t="shared" si="29"/>
        <v>7704</v>
      </c>
      <c r="DE10" s="147">
        <f t="shared" si="84"/>
        <v>1171</v>
      </c>
      <c r="DF10" s="147">
        <f t="shared" si="30"/>
        <v>234.2</v>
      </c>
      <c r="DG10" s="147">
        <f t="shared" si="30"/>
        <v>292.75</v>
      </c>
      <c r="DH10" s="147">
        <f t="shared" si="30"/>
        <v>0</v>
      </c>
      <c r="DI10" s="147">
        <f t="shared" si="30"/>
        <v>585.5</v>
      </c>
      <c r="DJ10" s="147">
        <f t="shared" si="30"/>
        <v>1756.5</v>
      </c>
      <c r="DK10" s="147">
        <f t="shared" si="30"/>
        <v>2342</v>
      </c>
      <c r="DL10" s="147">
        <f t="shared" si="30"/>
        <v>3513</v>
      </c>
      <c r="DM10" s="147">
        <f t="shared" si="30"/>
        <v>4684</v>
      </c>
      <c r="DN10" s="147">
        <f t="shared" si="30"/>
        <v>5855</v>
      </c>
      <c r="DO10" s="147">
        <f t="shared" si="30"/>
        <v>7026</v>
      </c>
      <c r="DP10" s="147">
        <f t="shared" si="31"/>
        <v>2339</v>
      </c>
      <c r="DQ10" s="147">
        <f t="shared" si="32"/>
        <v>467.8</v>
      </c>
      <c r="DR10" s="147">
        <f t="shared" si="33"/>
        <v>584.75</v>
      </c>
      <c r="DS10" s="147">
        <f t="shared" si="34"/>
        <v>0</v>
      </c>
      <c r="DT10" s="147">
        <f t="shared" si="34"/>
        <v>1169.5</v>
      </c>
      <c r="DU10" s="147">
        <f t="shared" si="34"/>
        <v>3508.5</v>
      </c>
      <c r="DV10" s="147">
        <f t="shared" si="34"/>
        <v>4678</v>
      </c>
      <c r="DW10" s="147">
        <f t="shared" si="34"/>
        <v>7017</v>
      </c>
      <c r="DX10" s="147">
        <f t="shared" si="34"/>
        <v>9356</v>
      </c>
      <c r="DY10" s="147">
        <f t="shared" si="34"/>
        <v>11695</v>
      </c>
      <c r="DZ10" s="147">
        <f t="shared" si="34"/>
        <v>14034</v>
      </c>
      <c r="EA10" s="147">
        <f t="shared" si="35"/>
        <v>2631</v>
      </c>
      <c r="EB10" s="147">
        <f t="shared" si="36"/>
        <v>526.20000000000005</v>
      </c>
      <c r="EC10" s="147">
        <f t="shared" si="37"/>
        <v>657.75</v>
      </c>
      <c r="ED10" s="147">
        <f t="shared" si="38"/>
        <v>0</v>
      </c>
      <c r="EE10" s="147">
        <f t="shared" si="38"/>
        <v>1315.5</v>
      </c>
      <c r="EF10" s="147">
        <f t="shared" si="38"/>
        <v>3946.5</v>
      </c>
      <c r="EG10" s="147">
        <f t="shared" si="38"/>
        <v>5262</v>
      </c>
      <c r="EH10" s="147">
        <f t="shared" si="38"/>
        <v>7893</v>
      </c>
      <c r="EI10" s="147">
        <f t="shared" si="38"/>
        <v>10524</v>
      </c>
      <c r="EJ10" s="147">
        <f t="shared" si="38"/>
        <v>13155</v>
      </c>
      <c r="EK10" s="147">
        <f t="shared" si="38"/>
        <v>15786</v>
      </c>
      <c r="EL10" s="147">
        <f t="shared" si="39"/>
        <v>2452</v>
      </c>
      <c r="EM10" s="147">
        <f t="shared" si="40"/>
        <v>490.40000000000003</v>
      </c>
      <c r="EN10" s="147">
        <f t="shared" si="41"/>
        <v>613</v>
      </c>
      <c r="EO10" s="147">
        <f t="shared" si="42"/>
        <v>0</v>
      </c>
      <c r="EP10" s="147">
        <f t="shared" si="42"/>
        <v>1226</v>
      </c>
      <c r="EQ10" s="147">
        <f t="shared" si="42"/>
        <v>3678</v>
      </c>
      <c r="ER10" s="147">
        <f t="shared" si="42"/>
        <v>4904</v>
      </c>
      <c r="ES10" s="147">
        <f t="shared" si="42"/>
        <v>7356</v>
      </c>
      <c r="ET10" s="147">
        <f t="shared" si="42"/>
        <v>9808</v>
      </c>
      <c r="EU10" s="147">
        <f t="shared" si="42"/>
        <v>12260</v>
      </c>
      <c r="EV10" s="147">
        <f t="shared" si="42"/>
        <v>14712</v>
      </c>
      <c r="EW10" s="147">
        <f t="shared" si="85"/>
        <v>1959</v>
      </c>
      <c r="EX10" s="147">
        <f t="shared" si="43"/>
        <v>391.8</v>
      </c>
      <c r="EY10" s="147">
        <f t="shared" si="43"/>
        <v>489.75</v>
      </c>
      <c r="EZ10" s="147">
        <f t="shared" si="43"/>
        <v>0</v>
      </c>
      <c r="FA10" s="147">
        <f t="shared" si="43"/>
        <v>979.5</v>
      </c>
      <c r="FB10" s="147">
        <f t="shared" si="43"/>
        <v>2938.5</v>
      </c>
      <c r="FC10" s="147">
        <f t="shared" si="43"/>
        <v>3918</v>
      </c>
      <c r="FD10" s="147">
        <f t="shared" si="43"/>
        <v>5877</v>
      </c>
      <c r="FE10" s="147">
        <f t="shared" si="43"/>
        <v>7836</v>
      </c>
      <c r="FF10" s="147">
        <f t="shared" si="43"/>
        <v>9795</v>
      </c>
      <c r="FG10" s="147">
        <f t="shared" si="43"/>
        <v>11754</v>
      </c>
      <c r="FH10" s="147">
        <f t="shared" si="44"/>
        <v>3127</v>
      </c>
      <c r="FI10" s="147">
        <f t="shared" si="45"/>
        <v>625.40000000000009</v>
      </c>
      <c r="FJ10" s="147">
        <f t="shared" si="46"/>
        <v>781.75</v>
      </c>
      <c r="FK10" s="147">
        <f t="shared" si="47"/>
        <v>0</v>
      </c>
      <c r="FL10" s="147">
        <f t="shared" si="47"/>
        <v>1563.5</v>
      </c>
      <c r="FM10" s="147">
        <f t="shared" si="47"/>
        <v>4690.5</v>
      </c>
      <c r="FN10" s="147">
        <f t="shared" si="47"/>
        <v>6254</v>
      </c>
      <c r="FO10" s="147">
        <f t="shared" si="47"/>
        <v>9381</v>
      </c>
      <c r="FP10" s="147">
        <f t="shared" si="47"/>
        <v>12508</v>
      </c>
      <c r="FQ10" s="147">
        <f t="shared" si="47"/>
        <v>15635</v>
      </c>
      <c r="FR10" s="147">
        <f t="shared" si="47"/>
        <v>18762</v>
      </c>
      <c r="FS10" s="122">
        <f t="shared" si="48"/>
        <v>30.03</v>
      </c>
      <c r="FT10" s="122" t="str">
        <f t="shared" si="49"/>
        <v/>
      </c>
      <c r="FU10" s="122" t="str">
        <f t="shared" si="50"/>
        <v/>
      </c>
      <c r="FV10" s="122" t="str">
        <f t="shared" si="51"/>
        <v/>
      </c>
      <c r="FW10" s="122" t="str">
        <f t="shared" si="87"/>
        <v/>
      </c>
      <c r="FX10" s="122" t="str">
        <f t="shared" si="88"/>
        <v/>
      </c>
      <c r="FY10" s="122" t="str">
        <f t="shared" si="89"/>
        <v/>
      </c>
      <c r="FZ10" s="122" t="str">
        <f t="shared" si="90"/>
        <v/>
      </c>
      <c r="GA10" s="122" t="str">
        <f t="shared" si="91"/>
        <v/>
      </c>
      <c r="GB10" s="122" t="str">
        <f t="shared" si="92"/>
        <v/>
      </c>
      <c r="GC10" s="122" t="str">
        <f t="shared" si="93"/>
        <v/>
      </c>
      <c r="GD10" s="122" t="str">
        <f t="shared" si="94"/>
        <v/>
      </c>
      <c r="GE10" s="122" t="str">
        <f t="shared" si="95"/>
        <v/>
      </c>
      <c r="GF10" s="122" t="str">
        <f t="shared" si="96"/>
        <v/>
      </c>
      <c r="GG10" s="122">
        <f t="shared" si="97"/>
        <v>30.03</v>
      </c>
      <c r="GH10" s="124">
        <f t="shared" si="52"/>
        <v>224530.0999</v>
      </c>
      <c r="GI10" s="124" t="str">
        <f t="shared" si="53"/>
        <v/>
      </c>
      <c r="GJ10" s="124" t="str">
        <f t="shared" si="54"/>
        <v/>
      </c>
      <c r="GK10" s="124" t="str">
        <f t="shared" si="55"/>
        <v/>
      </c>
      <c r="GL10" s="125" t="str">
        <f t="shared" si="98"/>
        <v/>
      </c>
      <c r="GM10" s="125" t="str">
        <f t="shared" si="99"/>
        <v/>
      </c>
      <c r="GN10" s="125" t="str">
        <f t="shared" si="100"/>
        <v/>
      </c>
      <c r="GO10" s="125" t="str">
        <f t="shared" si="101"/>
        <v/>
      </c>
      <c r="GP10" s="125" t="str">
        <f t="shared" si="102"/>
        <v/>
      </c>
      <c r="GQ10" s="125" t="str">
        <f t="shared" si="103"/>
        <v/>
      </c>
      <c r="GR10" s="125" t="str">
        <f t="shared" si="104"/>
        <v/>
      </c>
      <c r="GS10" s="125" t="str">
        <f t="shared" si="105"/>
        <v/>
      </c>
      <c r="GT10" s="125" t="str">
        <f t="shared" si="106"/>
        <v/>
      </c>
      <c r="GU10" s="125" t="str">
        <f t="shared" si="107"/>
        <v/>
      </c>
      <c r="GV10" s="125">
        <f t="shared" si="108"/>
        <v>224530.0999</v>
      </c>
      <c r="GW10" s="145"/>
      <c r="GX10" s="145">
        <v>1</v>
      </c>
      <c r="GY10" s="145">
        <v>1</v>
      </c>
      <c r="GZ10" s="145">
        <v>1</v>
      </c>
      <c r="HA10" s="145">
        <v>1</v>
      </c>
      <c r="HB10" s="145">
        <v>1</v>
      </c>
      <c r="HC10" s="145">
        <v>1</v>
      </c>
      <c r="HE10" s="37"/>
      <c r="HF10" s="37"/>
    </row>
    <row r="11" spans="1:248" x14ac:dyDescent="0.2">
      <c r="A11" s="287" t="s">
        <v>100</v>
      </c>
      <c r="B11" s="288" t="s">
        <v>101</v>
      </c>
      <c r="C11" s="369">
        <v>1478</v>
      </c>
      <c r="D11" s="407">
        <f t="shared" si="56"/>
        <v>295.60000000000002</v>
      </c>
      <c r="E11" s="406">
        <f t="shared" si="57"/>
        <v>369.5</v>
      </c>
      <c r="F11" s="406">
        <f t="shared" si="58"/>
        <v>554.25</v>
      </c>
      <c r="G11" s="406">
        <f t="shared" si="59"/>
        <v>295.60000000000002</v>
      </c>
      <c r="H11" s="407">
        <f t="shared" si="60"/>
        <v>369.5</v>
      </c>
      <c r="I11" s="406">
        <f t="shared" si="61"/>
        <v>369.5</v>
      </c>
      <c r="J11" s="406">
        <f t="shared" si="62"/>
        <v>554.25</v>
      </c>
      <c r="K11" s="406">
        <f t="shared" si="63"/>
        <v>295.60000000000002</v>
      </c>
      <c r="L11" s="406">
        <f t="shared" si="64"/>
        <v>369.5</v>
      </c>
      <c r="M11" s="147"/>
      <c r="N11" s="94">
        <f>C11*0.75</f>
        <v>1108.5</v>
      </c>
      <c r="O11" s="94">
        <f t="shared" si="65"/>
        <v>2217</v>
      </c>
      <c r="P11" s="94">
        <f t="shared" si="66"/>
        <v>2956</v>
      </c>
      <c r="Q11" s="94">
        <f t="shared" si="67"/>
        <v>4434</v>
      </c>
      <c r="R11" s="94">
        <f t="shared" si="68"/>
        <v>5912</v>
      </c>
      <c r="S11" s="94">
        <f t="shared" si="69"/>
        <v>7390</v>
      </c>
      <c r="T11" s="94">
        <f t="shared" si="70"/>
        <v>8868</v>
      </c>
      <c r="U11" s="200">
        <v>760</v>
      </c>
      <c r="V11" s="93">
        <f t="shared" si="86"/>
        <v>152</v>
      </c>
      <c r="W11" s="93">
        <f t="shared" si="71"/>
        <v>190</v>
      </c>
      <c r="X11" s="147"/>
      <c r="Y11" s="94">
        <f>U11*0.75</f>
        <v>570</v>
      </c>
      <c r="Z11" s="94">
        <f t="shared" si="72"/>
        <v>1140</v>
      </c>
      <c r="AA11" s="94">
        <f t="shared" si="73"/>
        <v>1520</v>
      </c>
      <c r="AB11" s="94">
        <f t="shared" si="74"/>
        <v>2280</v>
      </c>
      <c r="AC11" s="94">
        <f t="shared" si="75"/>
        <v>3040</v>
      </c>
      <c r="AD11" s="94">
        <f t="shared" si="76"/>
        <v>3800</v>
      </c>
      <c r="AE11" s="94">
        <f t="shared" si="77"/>
        <v>4560</v>
      </c>
      <c r="AF11" s="200">
        <v>694</v>
      </c>
      <c r="AG11" s="93">
        <f t="shared" si="78"/>
        <v>138.80000000000001</v>
      </c>
      <c r="AH11" s="93">
        <f t="shared" si="79"/>
        <v>173.5</v>
      </c>
      <c r="AI11" s="147"/>
      <c r="AJ11" s="94">
        <f>AF11*0.75</f>
        <v>520.5</v>
      </c>
      <c r="AK11" s="94">
        <f t="shared" si="3"/>
        <v>1041</v>
      </c>
      <c r="AL11" s="94">
        <f t="shared" si="4"/>
        <v>1388</v>
      </c>
      <c r="AM11" s="94">
        <f t="shared" si="5"/>
        <v>2082</v>
      </c>
      <c r="AN11" s="94">
        <f t="shared" si="6"/>
        <v>2776</v>
      </c>
      <c r="AO11" s="94">
        <f t="shared" si="7"/>
        <v>3470</v>
      </c>
      <c r="AP11" s="94">
        <f t="shared" si="8"/>
        <v>4164</v>
      </c>
      <c r="AQ11" s="200">
        <v>506</v>
      </c>
      <c r="AR11" s="93">
        <f t="shared" si="80"/>
        <v>101.2</v>
      </c>
      <c r="AS11" s="93">
        <f t="shared" si="81"/>
        <v>126.5</v>
      </c>
      <c r="AT11" s="147"/>
      <c r="AU11" s="94">
        <f>AQ11*0.75</f>
        <v>379.5</v>
      </c>
      <c r="AV11" s="94">
        <f t="shared" si="10"/>
        <v>759</v>
      </c>
      <c r="AW11" s="94">
        <f t="shared" si="11"/>
        <v>1012</v>
      </c>
      <c r="AX11" s="94">
        <f t="shared" si="12"/>
        <v>1518</v>
      </c>
      <c r="AY11" s="94">
        <f t="shared" si="13"/>
        <v>2024</v>
      </c>
      <c r="AZ11" s="94">
        <f t="shared" si="14"/>
        <v>2530</v>
      </c>
      <c r="BA11" s="94">
        <f t="shared" si="15"/>
        <v>3036</v>
      </c>
      <c r="BB11" s="147">
        <f t="shared" si="16"/>
        <v>2238</v>
      </c>
      <c r="BC11" s="147">
        <f t="shared" si="17"/>
        <v>447.6</v>
      </c>
      <c r="BD11" s="147">
        <f t="shared" si="18"/>
        <v>559.5</v>
      </c>
      <c r="BE11" s="147">
        <f t="shared" si="19"/>
        <v>0</v>
      </c>
      <c r="BF11" s="147">
        <f t="shared" si="19"/>
        <v>1678.5</v>
      </c>
      <c r="BG11" s="147">
        <f t="shared" si="19"/>
        <v>3357</v>
      </c>
      <c r="BH11" s="147">
        <f t="shared" si="19"/>
        <v>4476</v>
      </c>
      <c r="BI11" s="147">
        <f t="shared" si="19"/>
        <v>6714</v>
      </c>
      <c r="BJ11" s="147">
        <f t="shared" si="19"/>
        <v>8952</v>
      </c>
      <c r="BK11" s="147">
        <f t="shared" si="19"/>
        <v>11190</v>
      </c>
      <c r="BL11" s="147">
        <f t="shared" si="19"/>
        <v>13428</v>
      </c>
      <c r="BM11" s="147">
        <f t="shared" si="20"/>
        <v>2172</v>
      </c>
      <c r="BN11" s="147">
        <f t="shared" si="21"/>
        <v>434.40000000000003</v>
      </c>
      <c r="BO11" s="147">
        <f t="shared" si="22"/>
        <v>543</v>
      </c>
      <c r="BP11" s="147">
        <f t="shared" si="82"/>
        <v>0</v>
      </c>
      <c r="BQ11" s="147">
        <f t="shared" si="23"/>
        <v>1629</v>
      </c>
      <c r="BR11" s="147">
        <f t="shared" si="23"/>
        <v>3258</v>
      </c>
      <c r="BS11" s="147">
        <f t="shared" si="23"/>
        <v>4344</v>
      </c>
      <c r="BT11" s="147">
        <f t="shared" si="23"/>
        <v>6516</v>
      </c>
      <c r="BU11" s="147">
        <f t="shared" si="23"/>
        <v>8688</v>
      </c>
      <c r="BV11" s="147">
        <f t="shared" si="23"/>
        <v>10860</v>
      </c>
      <c r="BW11" s="147">
        <f t="shared" si="23"/>
        <v>13032</v>
      </c>
      <c r="BX11" s="147">
        <f t="shared" si="24"/>
        <v>1984</v>
      </c>
      <c r="BY11" s="147">
        <f t="shared" si="25"/>
        <v>396.8</v>
      </c>
      <c r="BZ11" s="147">
        <f t="shared" si="26"/>
        <v>496</v>
      </c>
      <c r="CA11" s="147">
        <f t="shared" si="27"/>
        <v>0</v>
      </c>
      <c r="CB11" s="147">
        <f t="shared" si="27"/>
        <v>1488</v>
      </c>
      <c r="CC11" s="147">
        <f t="shared" si="27"/>
        <v>2976</v>
      </c>
      <c r="CD11" s="147">
        <f t="shared" si="27"/>
        <v>3968</v>
      </c>
      <c r="CE11" s="147">
        <f t="shared" si="27"/>
        <v>5952</v>
      </c>
      <c r="CF11" s="147">
        <f t="shared" si="27"/>
        <v>7936</v>
      </c>
      <c r="CG11" s="147">
        <f t="shared" si="27"/>
        <v>9920</v>
      </c>
      <c r="CH11" s="147">
        <f t="shared" si="27"/>
        <v>11904</v>
      </c>
      <c r="CI11" s="147">
        <f t="shared" si="28"/>
        <v>1454</v>
      </c>
      <c r="CJ11" s="147">
        <f t="shared" si="28"/>
        <v>290.8</v>
      </c>
      <c r="CK11" s="147">
        <f t="shared" si="28"/>
        <v>363.5</v>
      </c>
      <c r="CL11" s="147">
        <f t="shared" si="28"/>
        <v>0</v>
      </c>
      <c r="CM11" s="147">
        <f t="shared" si="28"/>
        <v>1090.5</v>
      </c>
      <c r="CN11" s="147">
        <f t="shared" si="28"/>
        <v>2181</v>
      </c>
      <c r="CO11" s="147">
        <f t="shared" si="28"/>
        <v>2908</v>
      </c>
      <c r="CP11" s="147">
        <f t="shared" si="28"/>
        <v>4362</v>
      </c>
      <c r="CQ11" s="147">
        <f t="shared" si="28"/>
        <v>5816</v>
      </c>
      <c r="CR11" s="147">
        <f t="shared" si="28"/>
        <v>7270</v>
      </c>
      <c r="CS11" s="147">
        <f t="shared" si="28"/>
        <v>8724</v>
      </c>
      <c r="CT11" s="147">
        <f t="shared" si="83"/>
        <v>1266</v>
      </c>
      <c r="CU11" s="147">
        <f t="shared" si="29"/>
        <v>253.2</v>
      </c>
      <c r="CV11" s="147">
        <f t="shared" si="29"/>
        <v>316.5</v>
      </c>
      <c r="CW11" s="147">
        <f t="shared" si="29"/>
        <v>0</v>
      </c>
      <c r="CX11" s="147">
        <f t="shared" si="29"/>
        <v>949.5</v>
      </c>
      <c r="CY11" s="147">
        <f t="shared" si="29"/>
        <v>1899</v>
      </c>
      <c r="CZ11" s="147">
        <f t="shared" si="29"/>
        <v>2532</v>
      </c>
      <c r="DA11" s="147">
        <f t="shared" si="29"/>
        <v>3798</v>
      </c>
      <c r="DB11" s="147">
        <f t="shared" si="29"/>
        <v>5064</v>
      </c>
      <c r="DC11" s="147">
        <f t="shared" si="29"/>
        <v>6330</v>
      </c>
      <c r="DD11" s="147">
        <f t="shared" si="29"/>
        <v>7596</v>
      </c>
      <c r="DE11" s="147">
        <f t="shared" si="84"/>
        <v>1200</v>
      </c>
      <c r="DF11" s="147">
        <f t="shared" si="30"/>
        <v>240</v>
      </c>
      <c r="DG11" s="147">
        <f t="shared" si="30"/>
        <v>300</v>
      </c>
      <c r="DH11" s="147">
        <f t="shared" si="30"/>
        <v>0</v>
      </c>
      <c r="DI11" s="147">
        <f t="shared" si="30"/>
        <v>900</v>
      </c>
      <c r="DJ11" s="147">
        <f t="shared" si="30"/>
        <v>1800</v>
      </c>
      <c r="DK11" s="147">
        <f t="shared" si="30"/>
        <v>2400</v>
      </c>
      <c r="DL11" s="147">
        <f t="shared" si="30"/>
        <v>3600</v>
      </c>
      <c r="DM11" s="147">
        <f t="shared" si="30"/>
        <v>4800</v>
      </c>
      <c r="DN11" s="147">
        <f t="shared" si="30"/>
        <v>6000</v>
      </c>
      <c r="DO11" s="147">
        <f t="shared" si="30"/>
        <v>7200</v>
      </c>
      <c r="DP11" s="147">
        <f t="shared" si="31"/>
        <v>2678</v>
      </c>
      <c r="DQ11" s="147">
        <f t="shared" si="32"/>
        <v>535.6</v>
      </c>
      <c r="DR11" s="147">
        <f t="shared" si="33"/>
        <v>669.5</v>
      </c>
      <c r="DS11" s="147">
        <f t="shared" si="34"/>
        <v>0</v>
      </c>
      <c r="DT11" s="147">
        <f t="shared" si="34"/>
        <v>2008.5</v>
      </c>
      <c r="DU11" s="147">
        <f t="shared" si="34"/>
        <v>4017</v>
      </c>
      <c r="DV11" s="147">
        <f t="shared" si="34"/>
        <v>5356</v>
      </c>
      <c r="DW11" s="147">
        <f t="shared" si="34"/>
        <v>8034</v>
      </c>
      <c r="DX11" s="147">
        <f t="shared" si="34"/>
        <v>10712</v>
      </c>
      <c r="DY11" s="147">
        <f t="shared" si="34"/>
        <v>13390</v>
      </c>
      <c r="DZ11" s="147">
        <f t="shared" si="34"/>
        <v>16068</v>
      </c>
      <c r="EA11" s="147">
        <f t="shared" si="35"/>
        <v>2932</v>
      </c>
      <c r="EB11" s="147">
        <f t="shared" si="36"/>
        <v>586.40000000000009</v>
      </c>
      <c r="EC11" s="147">
        <f t="shared" si="37"/>
        <v>733</v>
      </c>
      <c r="ED11" s="147">
        <f t="shared" si="38"/>
        <v>0</v>
      </c>
      <c r="EE11" s="147">
        <f t="shared" si="38"/>
        <v>2199</v>
      </c>
      <c r="EF11" s="147">
        <f t="shared" si="38"/>
        <v>4398</v>
      </c>
      <c r="EG11" s="147">
        <f t="shared" si="38"/>
        <v>5864</v>
      </c>
      <c r="EH11" s="147">
        <f t="shared" si="38"/>
        <v>8796</v>
      </c>
      <c r="EI11" s="147">
        <f t="shared" si="38"/>
        <v>11728</v>
      </c>
      <c r="EJ11" s="147">
        <f t="shared" si="38"/>
        <v>14660</v>
      </c>
      <c r="EK11" s="147">
        <f t="shared" si="38"/>
        <v>17592</v>
      </c>
      <c r="EL11" s="147">
        <f t="shared" si="39"/>
        <v>2744</v>
      </c>
      <c r="EM11" s="147">
        <f t="shared" si="40"/>
        <v>548.80000000000007</v>
      </c>
      <c r="EN11" s="147">
        <f t="shared" si="41"/>
        <v>686</v>
      </c>
      <c r="EO11" s="147">
        <f t="shared" si="42"/>
        <v>0</v>
      </c>
      <c r="EP11" s="147">
        <f t="shared" si="42"/>
        <v>2058</v>
      </c>
      <c r="EQ11" s="147">
        <f t="shared" si="42"/>
        <v>4116</v>
      </c>
      <c r="ER11" s="147">
        <f t="shared" si="42"/>
        <v>5488</v>
      </c>
      <c r="ES11" s="147">
        <f t="shared" si="42"/>
        <v>8232</v>
      </c>
      <c r="ET11" s="147">
        <f t="shared" si="42"/>
        <v>10976</v>
      </c>
      <c r="EU11" s="147">
        <f t="shared" si="42"/>
        <v>13720</v>
      </c>
      <c r="EV11" s="147">
        <f t="shared" si="42"/>
        <v>16464</v>
      </c>
      <c r="EW11" s="147">
        <f t="shared" si="85"/>
        <v>1960</v>
      </c>
      <c r="EX11" s="147">
        <f t="shared" si="43"/>
        <v>392</v>
      </c>
      <c r="EY11" s="147">
        <f t="shared" si="43"/>
        <v>490</v>
      </c>
      <c r="EZ11" s="147">
        <f t="shared" si="43"/>
        <v>0</v>
      </c>
      <c r="FA11" s="147">
        <f t="shared" si="43"/>
        <v>1470</v>
      </c>
      <c r="FB11" s="147">
        <f t="shared" si="43"/>
        <v>2940</v>
      </c>
      <c r="FC11" s="147">
        <f t="shared" si="43"/>
        <v>3920</v>
      </c>
      <c r="FD11" s="147">
        <f t="shared" si="43"/>
        <v>5880</v>
      </c>
      <c r="FE11" s="147">
        <f t="shared" si="43"/>
        <v>7840</v>
      </c>
      <c r="FF11" s="147">
        <f t="shared" si="43"/>
        <v>9800</v>
      </c>
      <c r="FG11" s="147">
        <f t="shared" si="43"/>
        <v>11760</v>
      </c>
      <c r="FH11" s="147">
        <f t="shared" si="44"/>
        <v>3438</v>
      </c>
      <c r="FI11" s="147">
        <f t="shared" si="45"/>
        <v>687.60000000000014</v>
      </c>
      <c r="FJ11" s="147">
        <f t="shared" si="46"/>
        <v>859.5</v>
      </c>
      <c r="FK11" s="147">
        <f t="shared" si="47"/>
        <v>0</v>
      </c>
      <c r="FL11" s="147">
        <f t="shared" si="47"/>
        <v>2578.5</v>
      </c>
      <c r="FM11" s="147">
        <f t="shared" si="47"/>
        <v>5157</v>
      </c>
      <c r="FN11" s="147">
        <f t="shared" si="47"/>
        <v>6876</v>
      </c>
      <c r="FO11" s="147">
        <f t="shared" si="47"/>
        <v>10314</v>
      </c>
      <c r="FP11" s="147">
        <f t="shared" si="47"/>
        <v>13752</v>
      </c>
      <c r="FQ11" s="147">
        <f t="shared" si="47"/>
        <v>17190</v>
      </c>
      <c r="FR11" s="147">
        <f t="shared" si="47"/>
        <v>20628</v>
      </c>
      <c r="FS11" s="122">
        <f t="shared" si="48"/>
        <v>30.75</v>
      </c>
      <c r="FT11" s="122" t="str">
        <f t="shared" si="49"/>
        <v/>
      </c>
      <c r="FU11" s="122" t="str">
        <f t="shared" si="50"/>
        <v/>
      </c>
      <c r="FV11" s="122" t="str">
        <f t="shared" si="51"/>
        <v/>
      </c>
      <c r="FW11" s="122" t="str">
        <f t="shared" si="87"/>
        <v/>
      </c>
      <c r="FX11" s="122" t="str">
        <f t="shared" si="88"/>
        <v/>
      </c>
      <c r="FY11" s="122" t="str">
        <f t="shared" si="89"/>
        <v/>
      </c>
      <c r="FZ11" s="122" t="str">
        <f t="shared" si="90"/>
        <v/>
      </c>
      <c r="GA11" s="122" t="str">
        <f t="shared" si="91"/>
        <v/>
      </c>
      <c r="GB11" s="122" t="str">
        <f t="shared" si="92"/>
        <v/>
      </c>
      <c r="GC11" s="122" t="str">
        <f t="shared" si="93"/>
        <v/>
      </c>
      <c r="GD11" s="122" t="str">
        <f t="shared" si="94"/>
        <v/>
      </c>
      <c r="GE11" s="122" t="str">
        <f t="shared" si="95"/>
        <v/>
      </c>
      <c r="GF11" s="122" t="str">
        <f t="shared" si="96"/>
        <v/>
      </c>
      <c r="GG11" s="122">
        <f t="shared" si="97"/>
        <v>30.75</v>
      </c>
      <c r="GH11" s="124">
        <f t="shared" si="52"/>
        <v>234506.00259999998</v>
      </c>
      <c r="GI11" s="124" t="str">
        <f t="shared" si="53"/>
        <v/>
      </c>
      <c r="GJ11" s="124" t="str">
        <f t="shared" si="54"/>
        <v/>
      </c>
      <c r="GK11" s="124" t="str">
        <f t="shared" si="55"/>
        <v/>
      </c>
      <c r="GL11" s="125" t="str">
        <f t="shared" si="98"/>
        <v/>
      </c>
      <c r="GM11" s="125" t="str">
        <f t="shared" si="99"/>
        <v/>
      </c>
      <c r="GN11" s="125" t="str">
        <f t="shared" si="100"/>
        <v/>
      </c>
      <c r="GO11" s="125" t="str">
        <f t="shared" si="101"/>
        <v/>
      </c>
      <c r="GP11" s="125" t="str">
        <f t="shared" si="102"/>
        <v/>
      </c>
      <c r="GQ11" s="125" t="str">
        <f t="shared" si="103"/>
        <v/>
      </c>
      <c r="GR11" s="125" t="str">
        <f t="shared" si="104"/>
        <v/>
      </c>
      <c r="GS11" s="125" t="str">
        <f t="shared" si="105"/>
        <v/>
      </c>
      <c r="GT11" s="125" t="str">
        <f t="shared" si="106"/>
        <v/>
      </c>
      <c r="GU11" s="125" t="str">
        <f t="shared" si="107"/>
        <v/>
      </c>
      <c r="GV11" s="125">
        <f t="shared" si="108"/>
        <v>234506.00259999998</v>
      </c>
      <c r="GW11" s="145"/>
      <c r="GX11" s="145">
        <v>1</v>
      </c>
      <c r="GY11" s="145">
        <v>1</v>
      </c>
      <c r="GZ11" s="145">
        <v>1</v>
      </c>
      <c r="HA11" s="145">
        <v>1</v>
      </c>
      <c r="HB11" s="145">
        <v>1</v>
      </c>
      <c r="HC11" s="145">
        <v>1</v>
      </c>
      <c r="HE11" s="37"/>
      <c r="HF11" s="37"/>
    </row>
    <row r="12" spans="1:248" x14ac:dyDescent="0.2">
      <c r="A12" s="287" t="s">
        <v>102</v>
      </c>
      <c r="B12" s="288" t="s">
        <v>103</v>
      </c>
      <c r="C12" s="369">
        <v>1448</v>
      </c>
      <c r="D12" s="407">
        <f t="shared" si="56"/>
        <v>289.60000000000002</v>
      </c>
      <c r="E12" s="406">
        <f t="shared" si="57"/>
        <v>362</v>
      </c>
      <c r="F12" s="406">
        <f t="shared" si="58"/>
        <v>543</v>
      </c>
      <c r="G12" s="406">
        <f t="shared" si="59"/>
        <v>289.60000000000002</v>
      </c>
      <c r="H12" s="407">
        <f t="shared" si="60"/>
        <v>362</v>
      </c>
      <c r="I12" s="406">
        <f t="shared" si="61"/>
        <v>362</v>
      </c>
      <c r="J12" s="406">
        <f t="shared" si="62"/>
        <v>543</v>
      </c>
      <c r="K12" s="406">
        <f t="shared" si="63"/>
        <v>289.60000000000002</v>
      </c>
      <c r="L12" s="406">
        <f t="shared" si="64"/>
        <v>362</v>
      </c>
      <c r="M12" s="147"/>
      <c r="N12" s="94">
        <f>C12*0.75</f>
        <v>1086</v>
      </c>
      <c r="O12" s="94">
        <f t="shared" si="65"/>
        <v>2172</v>
      </c>
      <c r="P12" s="94">
        <f t="shared" si="66"/>
        <v>2896</v>
      </c>
      <c r="Q12" s="94">
        <f t="shared" si="67"/>
        <v>4344</v>
      </c>
      <c r="R12" s="94">
        <f t="shared" si="68"/>
        <v>5792</v>
      </c>
      <c r="S12" s="94">
        <f t="shared" si="69"/>
        <v>7240</v>
      </c>
      <c r="T12" s="94">
        <f t="shared" si="70"/>
        <v>8688</v>
      </c>
      <c r="U12" s="200">
        <v>780</v>
      </c>
      <c r="V12" s="93">
        <f t="shared" si="86"/>
        <v>156</v>
      </c>
      <c r="W12" s="93">
        <f t="shared" si="71"/>
        <v>195</v>
      </c>
      <c r="X12" s="147"/>
      <c r="Y12" s="94">
        <f>U12*0.75</f>
        <v>585</v>
      </c>
      <c r="Z12" s="94">
        <f t="shared" si="72"/>
        <v>1170</v>
      </c>
      <c r="AA12" s="94">
        <f t="shared" si="73"/>
        <v>1560</v>
      </c>
      <c r="AB12" s="94">
        <f t="shared" si="74"/>
        <v>2340</v>
      </c>
      <c r="AC12" s="94">
        <f t="shared" si="75"/>
        <v>3120</v>
      </c>
      <c r="AD12" s="94">
        <f t="shared" si="76"/>
        <v>3900</v>
      </c>
      <c r="AE12" s="94">
        <f t="shared" si="77"/>
        <v>4680</v>
      </c>
      <c r="AF12" s="200">
        <v>624</v>
      </c>
      <c r="AG12" s="93">
        <f t="shared" si="78"/>
        <v>124.80000000000001</v>
      </c>
      <c r="AH12" s="93">
        <f t="shared" si="79"/>
        <v>156</v>
      </c>
      <c r="AI12" s="147"/>
      <c r="AJ12" s="94">
        <f>AF12*0.75</f>
        <v>468</v>
      </c>
      <c r="AK12" s="94">
        <f t="shared" si="3"/>
        <v>936</v>
      </c>
      <c r="AL12" s="94">
        <f t="shared" si="4"/>
        <v>1248</v>
      </c>
      <c r="AM12" s="94">
        <f t="shared" si="5"/>
        <v>1872</v>
      </c>
      <c r="AN12" s="94">
        <f t="shared" si="6"/>
        <v>2496</v>
      </c>
      <c r="AO12" s="94">
        <f t="shared" si="7"/>
        <v>3120</v>
      </c>
      <c r="AP12" s="94">
        <f t="shared" si="8"/>
        <v>3744</v>
      </c>
      <c r="AQ12" s="200">
        <v>485</v>
      </c>
      <c r="AR12" s="93">
        <f t="shared" si="80"/>
        <v>97</v>
      </c>
      <c r="AS12" s="93">
        <f t="shared" si="81"/>
        <v>121.25</v>
      </c>
      <c r="AT12" s="147"/>
      <c r="AU12" s="94">
        <f>AQ12*0.75</f>
        <v>363.75</v>
      </c>
      <c r="AV12" s="94">
        <f t="shared" si="10"/>
        <v>727.5</v>
      </c>
      <c r="AW12" s="94">
        <f t="shared" si="11"/>
        <v>970</v>
      </c>
      <c r="AX12" s="94">
        <f t="shared" si="12"/>
        <v>1455</v>
      </c>
      <c r="AY12" s="94">
        <f t="shared" si="13"/>
        <v>1940</v>
      </c>
      <c r="AZ12" s="94">
        <f t="shared" si="14"/>
        <v>2425</v>
      </c>
      <c r="BA12" s="94">
        <f t="shared" si="15"/>
        <v>2910</v>
      </c>
      <c r="BB12" s="147">
        <f t="shared" si="16"/>
        <v>2228</v>
      </c>
      <c r="BC12" s="147">
        <f t="shared" si="17"/>
        <v>445.6</v>
      </c>
      <c r="BD12" s="147">
        <f t="shared" si="18"/>
        <v>557</v>
      </c>
      <c r="BE12" s="147">
        <f t="shared" si="19"/>
        <v>0</v>
      </c>
      <c r="BF12" s="147">
        <f t="shared" si="19"/>
        <v>1671</v>
      </c>
      <c r="BG12" s="147">
        <f t="shared" si="19"/>
        <v>3342</v>
      </c>
      <c r="BH12" s="147">
        <f t="shared" si="19"/>
        <v>4456</v>
      </c>
      <c r="BI12" s="147">
        <f t="shared" si="19"/>
        <v>6684</v>
      </c>
      <c r="BJ12" s="147">
        <f t="shared" si="19"/>
        <v>8912</v>
      </c>
      <c r="BK12" s="147">
        <f t="shared" si="19"/>
        <v>11140</v>
      </c>
      <c r="BL12" s="147">
        <f t="shared" si="19"/>
        <v>13368</v>
      </c>
      <c r="BM12" s="147">
        <f t="shared" si="20"/>
        <v>2072</v>
      </c>
      <c r="BN12" s="147">
        <f t="shared" si="21"/>
        <v>414.40000000000003</v>
      </c>
      <c r="BO12" s="147">
        <f t="shared" si="22"/>
        <v>518</v>
      </c>
      <c r="BP12" s="147">
        <f t="shared" si="82"/>
        <v>0</v>
      </c>
      <c r="BQ12" s="147">
        <f t="shared" si="23"/>
        <v>1554</v>
      </c>
      <c r="BR12" s="147">
        <f t="shared" si="23"/>
        <v>3108</v>
      </c>
      <c r="BS12" s="147">
        <f t="shared" si="23"/>
        <v>4144</v>
      </c>
      <c r="BT12" s="147">
        <f t="shared" si="23"/>
        <v>6216</v>
      </c>
      <c r="BU12" s="147">
        <f t="shared" si="23"/>
        <v>8288</v>
      </c>
      <c r="BV12" s="147">
        <f t="shared" si="23"/>
        <v>10360</v>
      </c>
      <c r="BW12" s="147">
        <f t="shared" si="23"/>
        <v>12432</v>
      </c>
      <c r="BX12" s="147">
        <f t="shared" si="24"/>
        <v>1933</v>
      </c>
      <c r="BY12" s="147">
        <f t="shared" si="25"/>
        <v>386.6</v>
      </c>
      <c r="BZ12" s="147">
        <f t="shared" si="26"/>
        <v>483.25</v>
      </c>
      <c r="CA12" s="147">
        <f t="shared" si="27"/>
        <v>0</v>
      </c>
      <c r="CB12" s="147">
        <f t="shared" si="27"/>
        <v>1449.75</v>
      </c>
      <c r="CC12" s="147">
        <f t="shared" si="27"/>
        <v>2899.5</v>
      </c>
      <c r="CD12" s="147">
        <f t="shared" si="27"/>
        <v>3866</v>
      </c>
      <c r="CE12" s="147">
        <f t="shared" si="27"/>
        <v>5799</v>
      </c>
      <c r="CF12" s="147">
        <f t="shared" si="27"/>
        <v>7732</v>
      </c>
      <c r="CG12" s="147">
        <f t="shared" si="27"/>
        <v>9665</v>
      </c>
      <c r="CH12" s="147">
        <f t="shared" si="27"/>
        <v>11598</v>
      </c>
      <c r="CI12" s="147">
        <f t="shared" si="28"/>
        <v>1404</v>
      </c>
      <c r="CJ12" s="147">
        <f t="shared" si="28"/>
        <v>280.8</v>
      </c>
      <c r="CK12" s="147">
        <f t="shared" si="28"/>
        <v>351</v>
      </c>
      <c r="CL12" s="147">
        <f t="shared" si="28"/>
        <v>0</v>
      </c>
      <c r="CM12" s="147">
        <f t="shared" si="28"/>
        <v>1053</v>
      </c>
      <c r="CN12" s="147">
        <f t="shared" si="28"/>
        <v>2106</v>
      </c>
      <c r="CO12" s="147">
        <f t="shared" si="28"/>
        <v>2808</v>
      </c>
      <c r="CP12" s="147">
        <f t="shared" si="28"/>
        <v>4212</v>
      </c>
      <c r="CQ12" s="147">
        <f t="shared" si="28"/>
        <v>5616</v>
      </c>
      <c r="CR12" s="147">
        <f t="shared" si="28"/>
        <v>7020</v>
      </c>
      <c r="CS12" s="147">
        <f t="shared" si="28"/>
        <v>8424</v>
      </c>
      <c r="CT12" s="147">
        <f t="shared" si="83"/>
        <v>1265</v>
      </c>
      <c r="CU12" s="147">
        <f t="shared" si="29"/>
        <v>253</v>
      </c>
      <c r="CV12" s="147">
        <f t="shared" si="29"/>
        <v>316.25</v>
      </c>
      <c r="CW12" s="147">
        <f t="shared" si="29"/>
        <v>0</v>
      </c>
      <c r="CX12" s="147">
        <f t="shared" si="29"/>
        <v>948.75</v>
      </c>
      <c r="CY12" s="147">
        <f t="shared" si="29"/>
        <v>1897.5</v>
      </c>
      <c r="CZ12" s="147">
        <f t="shared" si="29"/>
        <v>2530</v>
      </c>
      <c r="DA12" s="147">
        <f t="shared" si="29"/>
        <v>3795</v>
      </c>
      <c r="DB12" s="147">
        <f t="shared" si="29"/>
        <v>5060</v>
      </c>
      <c r="DC12" s="147">
        <f t="shared" si="29"/>
        <v>6325</v>
      </c>
      <c r="DD12" s="147">
        <f t="shared" si="29"/>
        <v>7590</v>
      </c>
      <c r="DE12" s="147">
        <f t="shared" si="84"/>
        <v>1109</v>
      </c>
      <c r="DF12" s="147">
        <f t="shared" si="30"/>
        <v>221.8</v>
      </c>
      <c r="DG12" s="147">
        <f t="shared" si="30"/>
        <v>277.25</v>
      </c>
      <c r="DH12" s="147">
        <f t="shared" si="30"/>
        <v>0</v>
      </c>
      <c r="DI12" s="147">
        <f t="shared" si="30"/>
        <v>831.75</v>
      </c>
      <c r="DJ12" s="147">
        <f t="shared" si="30"/>
        <v>1663.5</v>
      </c>
      <c r="DK12" s="147">
        <f t="shared" si="30"/>
        <v>2218</v>
      </c>
      <c r="DL12" s="147">
        <f t="shared" si="30"/>
        <v>3327</v>
      </c>
      <c r="DM12" s="147">
        <f t="shared" si="30"/>
        <v>4436</v>
      </c>
      <c r="DN12" s="147">
        <f t="shared" si="30"/>
        <v>5545</v>
      </c>
      <c r="DO12" s="147">
        <f t="shared" si="30"/>
        <v>6654</v>
      </c>
      <c r="DP12" s="147">
        <f t="shared" si="31"/>
        <v>2557</v>
      </c>
      <c r="DQ12" s="147">
        <f t="shared" si="32"/>
        <v>511.40000000000003</v>
      </c>
      <c r="DR12" s="147">
        <f t="shared" si="33"/>
        <v>639.25</v>
      </c>
      <c r="DS12" s="147">
        <f t="shared" si="34"/>
        <v>0</v>
      </c>
      <c r="DT12" s="147">
        <f t="shared" si="34"/>
        <v>1917.75</v>
      </c>
      <c r="DU12" s="147">
        <f t="shared" si="34"/>
        <v>3835.5</v>
      </c>
      <c r="DV12" s="147">
        <f t="shared" si="34"/>
        <v>5114</v>
      </c>
      <c r="DW12" s="147">
        <f t="shared" si="34"/>
        <v>7671</v>
      </c>
      <c r="DX12" s="147">
        <f t="shared" si="34"/>
        <v>10228</v>
      </c>
      <c r="DY12" s="147">
        <f t="shared" si="34"/>
        <v>12785</v>
      </c>
      <c r="DZ12" s="147">
        <f t="shared" si="34"/>
        <v>15342</v>
      </c>
      <c r="EA12" s="147">
        <f t="shared" si="35"/>
        <v>2852</v>
      </c>
      <c r="EB12" s="147">
        <f t="shared" si="36"/>
        <v>570.40000000000009</v>
      </c>
      <c r="EC12" s="147">
        <f t="shared" si="37"/>
        <v>713</v>
      </c>
      <c r="ED12" s="147">
        <f t="shared" si="38"/>
        <v>0</v>
      </c>
      <c r="EE12" s="147">
        <f t="shared" si="38"/>
        <v>2139</v>
      </c>
      <c r="EF12" s="147">
        <f t="shared" si="38"/>
        <v>4278</v>
      </c>
      <c r="EG12" s="147">
        <f t="shared" si="38"/>
        <v>5704</v>
      </c>
      <c r="EH12" s="147">
        <f t="shared" si="38"/>
        <v>8556</v>
      </c>
      <c r="EI12" s="147">
        <f t="shared" si="38"/>
        <v>11408</v>
      </c>
      <c r="EJ12" s="147">
        <f t="shared" si="38"/>
        <v>14260</v>
      </c>
      <c r="EK12" s="147">
        <f t="shared" si="38"/>
        <v>17112</v>
      </c>
      <c r="EL12" s="147">
        <f t="shared" si="39"/>
        <v>2713</v>
      </c>
      <c r="EM12" s="147">
        <f t="shared" si="40"/>
        <v>542.6</v>
      </c>
      <c r="EN12" s="147">
        <f t="shared" si="41"/>
        <v>678.25</v>
      </c>
      <c r="EO12" s="147">
        <f t="shared" si="42"/>
        <v>0</v>
      </c>
      <c r="EP12" s="147">
        <f t="shared" si="42"/>
        <v>2034.75</v>
      </c>
      <c r="EQ12" s="147">
        <f t="shared" si="42"/>
        <v>4069.5</v>
      </c>
      <c r="ER12" s="147">
        <f t="shared" si="42"/>
        <v>5426</v>
      </c>
      <c r="ES12" s="147">
        <f t="shared" si="42"/>
        <v>8139</v>
      </c>
      <c r="ET12" s="147">
        <f t="shared" si="42"/>
        <v>10852</v>
      </c>
      <c r="EU12" s="147">
        <f t="shared" si="42"/>
        <v>13565</v>
      </c>
      <c r="EV12" s="147">
        <f t="shared" si="42"/>
        <v>16278</v>
      </c>
      <c r="EW12" s="147">
        <f t="shared" si="85"/>
        <v>1889</v>
      </c>
      <c r="EX12" s="147">
        <f t="shared" si="43"/>
        <v>377.8</v>
      </c>
      <c r="EY12" s="147">
        <f t="shared" si="43"/>
        <v>472.25</v>
      </c>
      <c r="EZ12" s="147">
        <f t="shared" si="43"/>
        <v>0</v>
      </c>
      <c r="FA12" s="147">
        <f t="shared" si="43"/>
        <v>1416.75</v>
      </c>
      <c r="FB12" s="147">
        <f t="shared" si="43"/>
        <v>2833.5</v>
      </c>
      <c r="FC12" s="147">
        <f t="shared" si="43"/>
        <v>3778</v>
      </c>
      <c r="FD12" s="147">
        <f t="shared" si="43"/>
        <v>5667</v>
      </c>
      <c r="FE12" s="147">
        <f t="shared" si="43"/>
        <v>7556</v>
      </c>
      <c r="FF12" s="147">
        <f t="shared" si="43"/>
        <v>9445</v>
      </c>
      <c r="FG12" s="147">
        <f t="shared" si="43"/>
        <v>11334</v>
      </c>
      <c r="FH12" s="147">
        <f t="shared" si="44"/>
        <v>3337</v>
      </c>
      <c r="FI12" s="147">
        <f t="shared" si="45"/>
        <v>667.40000000000009</v>
      </c>
      <c r="FJ12" s="147">
        <f t="shared" si="46"/>
        <v>834.25</v>
      </c>
      <c r="FK12" s="147">
        <f t="shared" si="47"/>
        <v>0</v>
      </c>
      <c r="FL12" s="147">
        <f t="shared" si="47"/>
        <v>2502.75</v>
      </c>
      <c r="FM12" s="147">
        <f t="shared" si="47"/>
        <v>5005.5</v>
      </c>
      <c r="FN12" s="147">
        <f t="shared" si="47"/>
        <v>6674</v>
      </c>
      <c r="FO12" s="147">
        <f t="shared" si="47"/>
        <v>10011</v>
      </c>
      <c r="FP12" s="147">
        <f t="shared" si="47"/>
        <v>13348</v>
      </c>
      <c r="FQ12" s="147">
        <f t="shared" si="47"/>
        <v>16685</v>
      </c>
      <c r="FR12" s="147">
        <f t="shared" si="47"/>
        <v>20022</v>
      </c>
      <c r="FS12" s="122">
        <f t="shared" si="48"/>
        <v>27.73</v>
      </c>
      <c r="FT12" s="122" t="str">
        <f t="shared" si="49"/>
        <v/>
      </c>
      <c r="FU12" s="122" t="str">
        <f t="shared" si="50"/>
        <v/>
      </c>
      <c r="FV12" s="122" t="str">
        <f t="shared" si="51"/>
        <v/>
      </c>
      <c r="FW12" s="122" t="str">
        <f t="shared" si="87"/>
        <v/>
      </c>
      <c r="FX12" s="122" t="str">
        <f t="shared" si="88"/>
        <v/>
      </c>
      <c r="FY12" s="122" t="str">
        <f t="shared" si="89"/>
        <v/>
      </c>
      <c r="FZ12" s="122" t="str">
        <f t="shared" si="90"/>
        <v/>
      </c>
      <c r="GA12" s="122" t="str">
        <f t="shared" si="91"/>
        <v/>
      </c>
      <c r="GB12" s="122" t="str">
        <f t="shared" si="92"/>
        <v/>
      </c>
      <c r="GC12" s="122" t="str">
        <f t="shared" si="93"/>
        <v/>
      </c>
      <c r="GD12" s="122" t="str">
        <f t="shared" si="94"/>
        <v/>
      </c>
      <c r="GE12" s="122" t="str">
        <f t="shared" si="95"/>
        <v/>
      </c>
      <c r="GF12" s="122" t="str">
        <f t="shared" si="96"/>
        <v/>
      </c>
      <c r="GG12" s="122">
        <f t="shared" si="97"/>
        <v>27.73</v>
      </c>
      <c r="GH12" s="124">
        <f t="shared" si="52"/>
        <v>213831.3057</v>
      </c>
      <c r="GI12" s="124" t="str">
        <f t="shared" si="53"/>
        <v/>
      </c>
      <c r="GJ12" s="124" t="str">
        <f t="shared" si="54"/>
        <v/>
      </c>
      <c r="GK12" s="124" t="str">
        <f t="shared" si="55"/>
        <v/>
      </c>
      <c r="GL12" s="125" t="str">
        <f t="shared" si="98"/>
        <v/>
      </c>
      <c r="GM12" s="125" t="str">
        <f t="shared" si="99"/>
        <v/>
      </c>
      <c r="GN12" s="125" t="str">
        <f t="shared" si="100"/>
        <v/>
      </c>
      <c r="GO12" s="125" t="str">
        <f t="shared" si="101"/>
        <v/>
      </c>
      <c r="GP12" s="125" t="str">
        <f t="shared" si="102"/>
        <v/>
      </c>
      <c r="GQ12" s="125" t="str">
        <f t="shared" si="103"/>
        <v/>
      </c>
      <c r="GR12" s="125" t="str">
        <f t="shared" si="104"/>
        <v/>
      </c>
      <c r="GS12" s="125" t="str">
        <f t="shared" si="105"/>
        <v/>
      </c>
      <c r="GT12" s="125" t="str">
        <f t="shared" si="106"/>
        <v/>
      </c>
      <c r="GU12" s="125" t="str">
        <f t="shared" si="107"/>
        <v/>
      </c>
      <c r="GV12" s="125">
        <f t="shared" si="108"/>
        <v>213831.3057</v>
      </c>
      <c r="GW12" s="145"/>
      <c r="GX12" s="145">
        <v>1</v>
      </c>
      <c r="GY12" s="145">
        <v>1</v>
      </c>
      <c r="GZ12" s="145">
        <v>1</v>
      </c>
      <c r="HA12" s="145">
        <v>1</v>
      </c>
      <c r="HB12" s="145">
        <v>1</v>
      </c>
      <c r="HC12" s="145">
        <v>1</v>
      </c>
      <c r="HE12" s="37"/>
      <c r="HF12" s="37"/>
    </row>
    <row r="13" spans="1:248" x14ac:dyDescent="0.2">
      <c r="A13" s="287" t="s">
        <v>104</v>
      </c>
      <c r="B13" s="288" t="s">
        <v>369</v>
      </c>
      <c r="C13" s="369">
        <v>706</v>
      </c>
      <c r="D13" s="407">
        <f t="shared" si="56"/>
        <v>141.20000000000002</v>
      </c>
      <c r="E13" s="406">
        <f t="shared" si="57"/>
        <v>176.5</v>
      </c>
      <c r="F13" s="406">
        <f t="shared" si="58"/>
        <v>264.75</v>
      </c>
      <c r="G13" s="406">
        <f t="shared" si="59"/>
        <v>141.20000000000002</v>
      </c>
      <c r="H13" s="407">
        <f t="shared" si="60"/>
        <v>176.5</v>
      </c>
      <c r="I13" s="406">
        <f t="shared" si="61"/>
        <v>176.5</v>
      </c>
      <c r="J13" s="406">
        <f t="shared" si="62"/>
        <v>264.75</v>
      </c>
      <c r="K13" s="406">
        <f t="shared" si="63"/>
        <v>141.20000000000002</v>
      </c>
      <c r="L13" s="406">
        <f t="shared" si="64"/>
        <v>176.5</v>
      </c>
      <c r="M13" s="147"/>
      <c r="N13" s="94">
        <f t="shared" si="0"/>
        <v>353</v>
      </c>
      <c r="O13" s="94">
        <f t="shared" si="65"/>
        <v>1059</v>
      </c>
      <c r="P13" s="94">
        <f t="shared" si="66"/>
        <v>1412</v>
      </c>
      <c r="Q13" s="94">
        <f t="shared" si="67"/>
        <v>2118</v>
      </c>
      <c r="R13" s="94">
        <f t="shared" si="68"/>
        <v>2824</v>
      </c>
      <c r="S13" s="94">
        <f t="shared" si="69"/>
        <v>3530</v>
      </c>
      <c r="T13" s="94">
        <f t="shared" si="70"/>
        <v>4236</v>
      </c>
      <c r="U13" s="200">
        <v>332</v>
      </c>
      <c r="V13" s="93">
        <f t="shared" si="86"/>
        <v>66.400000000000006</v>
      </c>
      <c r="W13" s="93">
        <f t="shared" si="71"/>
        <v>83</v>
      </c>
      <c r="X13" s="147"/>
      <c r="Y13" s="94">
        <f t="shared" si="1"/>
        <v>166</v>
      </c>
      <c r="Z13" s="94">
        <f t="shared" si="72"/>
        <v>498</v>
      </c>
      <c r="AA13" s="94">
        <f t="shared" si="73"/>
        <v>664</v>
      </c>
      <c r="AB13" s="94">
        <f t="shared" si="74"/>
        <v>996</v>
      </c>
      <c r="AC13" s="94">
        <f t="shared" si="75"/>
        <v>1328</v>
      </c>
      <c r="AD13" s="94">
        <f t="shared" si="76"/>
        <v>1660</v>
      </c>
      <c r="AE13" s="94">
        <f t="shared" si="77"/>
        <v>1992</v>
      </c>
      <c r="AF13" s="200">
        <v>262</v>
      </c>
      <c r="AG13" s="93">
        <f t="shared" si="78"/>
        <v>52.400000000000006</v>
      </c>
      <c r="AH13" s="93">
        <f t="shared" si="79"/>
        <v>65.5</v>
      </c>
      <c r="AI13" s="147"/>
      <c r="AJ13" s="94">
        <f t="shared" si="2"/>
        <v>131</v>
      </c>
      <c r="AK13" s="94">
        <f t="shared" si="3"/>
        <v>393</v>
      </c>
      <c r="AL13" s="94">
        <f t="shared" si="4"/>
        <v>524</v>
      </c>
      <c r="AM13" s="94">
        <f t="shared" si="5"/>
        <v>786</v>
      </c>
      <c r="AN13" s="94">
        <f t="shared" si="6"/>
        <v>1048</v>
      </c>
      <c r="AO13" s="94">
        <f t="shared" si="7"/>
        <v>1310</v>
      </c>
      <c r="AP13" s="94">
        <f t="shared" si="8"/>
        <v>1572</v>
      </c>
      <c r="AQ13" s="200">
        <v>215</v>
      </c>
      <c r="AR13" s="93">
        <f t="shared" si="80"/>
        <v>43</v>
      </c>
      <c r="AS13" s="93">
        <f t="shared" si="81"/>
        <v>53.75</v>
      </c>
      <c r="AT13" s="147"/>
      <c r="AU13" s="94">
        <f t="shared" si="9"/>
        <v>107.5</v>
      </c>
      <c r="AV13" s="94">
        <f t="shared" si="10"/>
        <v>322.5</v>
      </c>
      <c r="AW13" s="94">
        <f t="shared" si="11"/>
        <v>430</v>
      </c>
      <c r="AX13" s="94">
        <f t="shared" si="12"/>
        <v>645</v>
      </c>
      <c r="AY13" s="94">
        <f t="shared" si="13"/>
        <v>860</v>
      </c>
      <c r="AZ13" s="94">
        <f t="shared" si="14"/>
        <v>1075</v>
      </c>
      <c r="BA13" s="94">
        <f t="shared" si="15"/>
        <v>1290</v>
      </c>
      <c r="BB13" s="147">
        <f t="shared" si="16"/>
        <v>1038</v>
      </c>
      <c r="BC13" s="147">
        <f t="shared" si="17"/>
        <v>207.60000000000002</v>
      </c>
      <c r="BD13" s="147">
        <f t="shared" si="18"/>
        <v>259.5</v>
      </c>
      <c r="BE13" s="147">
        <f t="shared" si="19"/>
        <v>0</v>
      </c>
      <c r="BF13" s="147">
        <f t="shared" si="19"/>
        <v>519</v>
      </c>
      <c r="BG13" s="147">
        <f t="shared" si="19"/>
        <v>1557</v>
      </c>
      <c r="BH13" s="147">
        <f t="shared" si="19"/>
        <v>2076</v>
      </c>
      <c r="BI13" s="147">
        <f t="shared" si="19"/>
        <v>3114</v>
      </c>
      <c r="BJ13" s="147">
        <f t="shared" si="19"/>
        <v>4152</v>
      </c>
      <c r="BK13" s="147">
        <f t="shared" si="19"/>
        <v>5190</v>
      </c>
      <c r="BL13" s="147">
        <f t="shared" si="19"/>
        <v>6228</v>
      </c>
      <c r="BM13" s="147">
        <f t="shared" si="20"/>
        <v>968</v>
      </c>
      <c r="BN13" s="147">
        <f t="shared" si="21"/>
        <v>193.60000000000002</v>
      </c>
      <c r="BO13" s="147">
        <f t="shared" si="22"/>
        <v>242</v>
      </c>
      <c r="BP13" s="147">
        <f t="shared" si="82"/>
        <v>0</v>
      </c>
      <c r="BQ13" s="147">
        <f t="shared" si="23"/>
        <v>484</v>
      </c>
      <c r="BR13" s="147">
        <f t="shared" si="23"/>
        <v>1452</v>
      </c>
      <c r="BS13" s="147">
        <f t="shared" si="23"/>
        <v>1936</v>
      </c>
      <c r="BT13" s="147">
        <f t="shared" si="23"/>
        <v>2904</v>
      </c>
      <c r="BU13" s="147">
        <f t="shared" si="23"/>
        <v>3872</v>
      </c>
      <c r="BV13" s="147">
        <f t="shared" si="23"/>
        <v>4840</v>
      </c>
      <c r="BW13" s="147">
        <f t="shared" si="23"/>
        <v>5808</v>
      </c>
      <c r="BX13" s="147">
        <f t="shared" si="24"/>
        <v>921</v>
      </c>
      <c r="BY13" s="147">
        <f t="shared" si="25"/>
        <v>184.20000000000002</v>
      </c>
      <c r="BZ13" s="147">
        <f t="shared" si="26"/>
        <v>230.25</v>
      </c>
      <c r="CA13" s="147">
        <f t="shared" si="27"/>
        <v>0</v>
      </c>
      <c r="CB13" s="147">
        <f t="shared" si="27"/>
        <v>460.5</v>
      </c>
      <c r="CC13" s="147">
        <f t="shared" si="27"/>
        <v>1381.5</v>
      </c>
      <c r="CD13" s="147">
        <f t="shared" si="27"/>
        <v>1842</v>
      </c>
      <c r="CE13" s="147">
        <f t="shared" si="27"/>
        <v>2763</v>
      </c>
      <c r="CF13" s="147">
        <f t="shared" si="27"/>
        <v>3684</v>
      </c>
      <c r="CG13" s="147">
        <f t="shared" si="27"/>
        <v>4605</v>
      </c>
      <c r="CH13" s="147">
        <f t="shared" si="27"/>
        <v>5526</v>
      </c>
      <c r="CI13" s="147">
        <f t="shared" si="28"/>
        <v>594</v>
      </c>
      <c r="CJ13" s="147">
        <f t="shared" si="28"/>
        <v>118.80000000000001</v>
      </c>
      <c r="CK13" s="147">
        <f t="shared" si="28"/>
        <v>148.5</v>
      </c>
      <c r="CL13" s="147">
        <f t="shared" si="28"/>
        <v>0</v>
      </c>
      <c r="CM13" s="147">
        <f t="shared" si="28"/>
        <v>297</v>
      </c>
      <c r="CN13" s="147">
        <f t="shared" si="28"/>
        <v>891</v>
      </c>
      <c r="CO13" s="147">
        <f t="shared" si="28"/>
        <v>1188</v>
      </c>
      <c r="CP13" s="147">
        <f t="shared" si="28"/>
        <v>1782</v>
      </c>
      <c r="CQ13" s="147">
        <f t="shared" si="28"/>
        <v>2376</v>
      </c>
      <c r="CR13" s="147">
        <f t="shared" si="28"/>
        <v>2970</v>
      </c>
      <c r="CS13" s="147">
        <f t="shared" si="28"/>
        <v>3564</v>
      </c>
      <c r="CT13" s="147">
        <f t="shared" si="83"/>
        <v>547</v>
      </c>
      <c r="CU13" s="147">
        <f t="shared" si="29"/>
        <v>109.4</v>
      </c>
      <c r="CV13" s="147">
        <f t="shared" si="29"/>
        <v>136.75</v>
      </c>
      <c r="CW13" s="147">
        <f t="shared" si="29"/>
        <v>0</v>
      </c>
      <c r="CX13" s="147">
        <f t="shared" si="29"/>
        <v>273.5</v>
      </c>
      <c r="CY13" s="147">
        <f t="shared" si="29"/>
        <v>820.5</v>
      </c>
      <c r="CZ13" s="147">
        <f t="shared" si="29"/>
        <v>1094</v>
      </c>
      <c r="DA13" s="147">
        <f t="shared" si="29"/>
        <v>1641</v>
      </c>
      <c r="DB13" s="147">
        <f t="shared" si="29"/>
        <v>2188</v>
      </c>
      <c r="DC13" s="147">
        <f t="shared" si="29"/>
        <v>2735</v>
      </c>
      <c r="DD13" s="147">
        <f t="shared" si="29"/>
        <v>3282</v>
      </c>
      <c r="DE13" s="147">
        <f t="shared" si="84"/>
        <v>477</v>
      </c>
      <c r="DF13" s="147">
        <f t="shared" si="30"/>
        <v>95.4</v>
      </c>
      <c r="DG13" s="147">
        <f t="shared" si="30"/>
        <v>119.25</v>
      </c>
      <c r="DH13" s="147">
        <f t="shared" si="30"/>
        <v>0</v>
      </c>
      <c r="DI13" s="147">
        <f t="shared" si="30"/>
        <v>238.5</v>
      </c>
      <c r="DJ13" s="147">
        <f t="shared" si="30"/>
        <v>715.5</v>
      </c>
      <c r="DK13" s="147">
        <f t="shared" si="30"/>
        <v>954</v>
      </c>
      <c r="DL13" s="147">
        <f t="shared" si="30"/>
        <v>1431</v>
      </c>
      <c r="DM13" s="147">
        <f t="shared" si="30"/>
        <v>1908</v>
      </c>
      <c r="DN13" s="147">
        <f t="shared" si="30"/>
        <v>2385</v>
      </c>
      <c r="DO13" s="147">
        <f t="shared" si="30"/>
        <v>2862</v>
      </c>
      <c r="DP13" s="147">
        <f t="shared" si="31"/>
        <v>1183</v>
      </c>
      <c r="DQ13" s="147">
        <f t="shared" si="32"/>
        <v>236.60000000000002</v>
      </c>
      <c r="DR13" s="147">
        <f t="shared" si="33"/>
        <v>295.75</v>
      </c>
      <c r="DS13" s="147">
        <f t="shared" si="34"/>
        <v>0</v>
      </c>
      <c r="DT13" s="147">
        <f t="shared" si="34"/>
        <v>591.5</v>
      </c>
      <c r="DU13" s="147">
        <f t="shared" si="34"/>
        <v>1774.5</v>
      </c>
      <c r="DV13" s="147">
        <f t="shared" si="34"/>
        <v>2366</v>
      </c>
      <c r="DW13" s="147">
        <f t="shared" si="34"/>
        <v>3549</v>
      </c>
      <c r="DX13" s="147">
        <f t="shared" si="34"/>
        <v>4732</v>
      </c>
      <c r="DY13" s="147">
        <f t="shared" si="34"/>
        <v>5915</v>
      </c>
      <c r="DZ13" s="147">
        <f t="shared" si="34"/>
        <v>7098</v>
      </c>
      <c r="EA13" s="147">
        <f t="shared" si="35"/>
        <v>1300</v>
      </c>
      <c r="EB13" s="147">
        <f t="shared" si="36"/>
        <v>260</v>
      </c>
      <c r="EC13" s="147">
        <f t="shared" si="37"/>
        <v>325</v>
      </c>
      <c r="ED13" s="147">
        <f t="shared" si="38"/>
        <v>0</v>
      </c>
      <c r="EE13" s="147">
        <f t="shared" si="38"/>
        <v>650</v>
      </c>
      <c r="EF13" s="147">
        <f t="shared" si="38"/>
        <v>1950</v>
      </c>
      <c r="EG13" s="147">
        <f t="shared" si="38"/>
        <v>2600</v>
      </c>
      <c r="EH13" s="147">
        <f t="shared" si="38"/>
        <v>3900</v>
      </c>
      <c r="EI13" s="147">
        <f t="shared" si="38"/>
        <v>5200</v>
      </c>
      <c r="EJ13" s="147">
        <f t="shared" si="38"/>
        <v>6500</v>
      </c>
      <c r="EK13" s="147">
        <f t="shared" si="38"/>
        <v>7800</v>
      </c>
      <c r="EL13" s="147">
        <f t="shared" si="39"/>
        <v>1253</v>
      </c>
      <c r="EM13" s="147">
        <f t="shared" si="40"/>
        <v>250.60000000000002</v>
      </c>
      <c r="EN13" s="147">
        <f t="shared" si="41"/>
        <v>313.25</v>
      </c>
      <c r="EO13" s="147">
        <f t="shared" si="42"/>
        <v>0</v>
      </c>
      <c r="EP13" s="147">
        <f t="shared" si="42"/>
        <v>626.5</v>
      </c>
      <c r="EQ13" s="147">
        <f t="shared" si="42"/>
        <v>1879.5</v>
      </c>
      <c r="ER13" s="147">
        <f t="shared" si="42"/>
        <v>2506</v>
      </c>
      <c r="ES13" s="147">
        <f t="shared" si="42"/>
        <v>3759</v>
      </c>
      <c r="ET13" s="147">
        <f t="shared" si="42"/>
        <v>5012</v>
      </c>
      <c r="EU13" s="147">
        <f t="shared" si="42"/>
        <v>6265</v>
      </c>
      <c r="EV13" s="147">
        <f t="shared" si="42"/>
        <v>7518</v>
      </c>
      <c r="EW13" s="147">
        <f t="shared" si="85"/>
        <v>809</v>
      </c>
      <c r="EX13" s="147">
        <f t="shared" si="43"/>
        <v>161.80000000000001</v>
      </c>
      <c r="EY13" s="147">
        <f t="shared" si="43"/>
        <v>202.25</v>
      </c>
      <c r="EZ13" s="147">
        <f t="shared" si="43"/>
        <v>0</v>
      </c>
      <c r="FA13" s="147">
        <f t="shared" si="43"/>
        <v>404.5</v>
      </c>
      <c r="FB13" s="147">
        <f t="shared" si="43"/>
        <v>1213.5</v>
      </c>
      <c r="FC13" s="147">
        <f t="shared" si="43"/>
        <v>1618</v>
      </c>
      <c r="FD13" s="147">
        <f t="shared" si="43"/>
        <v>2427</v>
      </c>
      <c r="FE13" s="147">
        <f t="shared" si="43"/>
        <v>3236</v>
      </c>
      <c r="FF13" s="147">
        <f t="shared" si="43"/>
        <v>4045</v>
      </c>
      <c r="FG13" s="147">
        <f t="shared" si="43"/>
        <v>4854</v>
      </c>
      <c r="FH13" s="147">
        <f t="shared" si="44"/>
        <v>1515</v>
      </c>
      <c r="FI13" s="147">
        <f t="shared" si="45"/>
        <v>303</v>
      </c>
      <c r="FJ13" s="147">
        <f t="shared" si="46"/>
        <v>378.75</v>
      </c>
      <c r="FK13" s="147">
        <f t="shared" si="47"/>
        <v>0</v>
      </c>
      <c r="FL13" s="147">
        <f t="shared" si="47"/>
        <v>757.5</v>
      </c>
      <c r="FM13" s="147">
        <f t="shared" si="47"/>
        <v>2272.5</v>
      </c>
      <c r="FN13" s="147">
        <f t="shared" si="47"/>
        <v>3030</v>
      </c>
      <c r="FO13" s="147">
        <f t="shared" si="47"/>
        <v>4545</v>
      </c>
      <c r="FP13" s="147">
        <f t="shared" si="47"/>
        <v>6060</v>
      </c>
      <c r="FQ13" s="147">
        <f t="shared" si="47"/>
        <v>7575</v>
      </c>
      <c r="FR13" s="147">
        <f t="shared" si="47"/>
        <v>9090</v>
      </c>
      <c r="FS13" s="122" t="str">
        <f t="shared" si="48"/>
        <v/>
      </c>
      <c r="FT13" s="122" t="str">
        <f t="shared" si="49"/>
        <v/>
      </c>
      <c r="FU13" s="122" t="str">
        <f t="shared" si="50"/>
        <v/>
      </c>
      <c r="FV13" s="122" t="str">
        <f t="shared" si="51"/>
        <v/>
      </c>
      <c r="FW13" s="122" t="str">
        <f t="shared" si="87"/>
        <v/>
      </c>
      <c r="FX13" s="122" t="str">
        <f t="shared" si="88"/>
        <v/>
      </c>
      <c r="FY13" s="122" t="str">
        <f t="shared" si="89"/>
        <v/>
      </c>
      <c r="FZ13" s="122" t="str">
        <f t="shared" si="90"/>
        <v/>
      </c>
      <c r="GA13" s="122" t="str">
        <f t="shared" si="91"/>
        <v/>
      </c>
      <c r="GB13" s="122" t="str">
        <f t="shared" si="92"/>
        <v/>
      </c>
      <c r="GC13" s="122" t="str">
        <f t="shared" si="93"/>
        <v/>
      </c>
      <c r="GD13" s="122" t="str">
        <f t="shared" si="94"/>
        <v/>
      </c>
      <c r="GE13" s="122" t="str">
        <f t="shared" si="95"/>
        <v/>
      </c>
      <c r="GF13" s="122" t="str">
        <f t="shared" si="96"/>
        <v/>
      </c>
      <c r="GG13" s="122">
        <f t="shared" si="97"/>
        <v>0</v>
      </c>
      <c r="GH13" s="124" t="str">
        <f t="shared" si="52"/>
        <v/>
      </c>
      <c r="GI13" s="124" t="str">
        <f t="shared" si="53"/>
        <v/>
      </c>
      <c r="GJ13" s="124" t="str">
        <f t="shared" si="54"/>
        <v/>
      </c>
      <c r="GK13" s="124" t="str">
        <f t="shared" si="55"/>
        <v/>
      </c>
      <c r="GL13" s="125" t="str">
        <f t="shared" si="98"/>
        <v/>
      </c>
      <c r="GM13" s="125" t="str">
        <f t="shared" si="99"/>
        <v/>
      </c>
      <c r="GN13" s="125" t="str">
        <f t="shared" si="100"/>
        <v/>
      </c>
      <c r="GO13" s="125" t="str">
        <f t="shared" si="101"/>
        <v/>
      </c>
      <c r="GP13" s="125" t="str">
        <f t="shared" si="102"/>
        <v/>
      </c>
      <c r="GQ13" s="125" t="str">
        <f t="shared" si="103"/>
        <v/>
      </c>
      <c r="GR13" s="125" t="str">
        <f t="shared" si="104"/>
        <v/>
      </c>
      <c r="GS13" s="125" t="str">
        <f t="shared" si="105"/>
        <v/>
      </c>
      <c r="GT13" s="125" t="str">
        <f t="shared" si="106"/>
        <v/>
      </c>
      <c r="GU13" s="125" t="str">
        <f t="shared" si="107"/>
        <v/>
      </c>
      <c r="GV13" s="125">
        <f t="shared" si="108"/>
        <v>0</v>
      </c>
      <c r="GW13" s="145"/>
      <c r="GX13" s="145">
        <v>1</v>
      </c>
      <c r="GY13" s="145">
        <v>1</v>
      </c>
      <c r="GZ13" s="145">
        <v>1</v>
      </c>
      <c r="HA13" s="145">
        <v>1</v>
      </c>
      <c r="HB13" s="145">
        <v>1</v>
      </c>
      <c r="HC13" s="145"/>
      <c r="HE13" s="37"/>
      <c r="HF13" s="37"/>
    </row>
    <row r="14" spans="1:248" x14ac:dyDescent="0.2">
      <c r="A14" s="290" t="s">
        <v>106</v>
      </c>
      <c r="B14" s="288" t="s">
        <v>183</v>
      </c>
      <c r="C14" s="369">
        <v>565</v>
      </c>
      <c r="D14" s="407">
        <f t="shared" si="56"/>
        <v>113</v>
      </c>
      <c r="E14" s="406">
        <f t="shared" si="57"/>
        <v>141.25</v>
      </c>
      <c r="F14" s="406">
        <f t="shared" si="58"/>
        <v>211.875</v>
      </c>
      <c r="G14" s="406">
        <f t="shared" si="59"/>
        <v>113</v>
      </c>
      <c r="H14" s="407">
        <f t="shared" si="60"/>
        <v>141.25</v>
      </c>
      <c r="I14" s="406">
        <f t="shared" si="61"/>
        <v>141.25</v>
      </c>
      <c r="J14" s="406">
        <f t="shared" si="62"/>
        <v>211.875</v>
      </c>
      <c r="K14" s="406">
        <f t="shared" si="63"/>
        <v>113</v>
      </c>
      <c r="L14" s="406">
        <f t="shared" si="64"/>
        <v>141.25</v>
      </c>
      <c r="M14" s="147"/>
      <c r="N14" s="94">
        <f t="shared" si="0"/>
        <v>282.5</v>
      </c>
      <c r="O14" s="94">
        <f t="shared" si="65"/>
        <v>847.5</v>
      </c>
      <c r="P14" s="94">
        <f t="shared" si="66"/>
        <v>1130</v>
      </c>
      <c r="Q14" s="94">
        <f t="shared" si="67"/>
        <v>1695</v>
      </c>
      <c r="R14" s="94">
        <f t="shared" si="68"/>
        <v>2260</v>
      </c>
      <c r="S14" s="94">
        <f t="shared" si="69"/>
        <v>2825</v>
      </c>
      <c r="T14" s="94">
        <f t="shared" si="70"/>
        <v>3390</v>
      </c>
      <c r="U14" s="200">
        <v>253</v>
      </c>
      <c r="V14" s="93">
        <f t="shared" si="86"/>
        <v>50.6</v>
      </c>
      <c r="W14" s="93">
        <f t="shared" si="71"/>
        <v>63.25</v>
      </c>
      <c r="X14" s="147"/>
      <c r="Y14" s="94">
        <f t="shared" si="1"/>
        <v>126.5</v>
      </c>
      <c r="Z14" s="94">
        <f t="shared" si="72"/>
        <v>379.5</v>
      </c>
      <c r="AA14" s="94">
        <f t="shared" si="73"/>
        <v>506</v>
      </c>
      <c r="AB14" s="94">
        <f t="shared" si="74"/>
        <v>759</v>
      </c>
      <c r="AC14" s="94">
        <f t="shared" si="75"/>
        <v>1012</v>
      </c>
      <c r="AD14" s="94">
        <f t="shared" si="76"/>
        <v>1265</v>
      </c>
      <c r="AE14" s="94">
        <f t="shared" si="77"/>
        <v>1518</v>
      </c>
      <c r="AF14" s="200">
        <v>216</v>
      </c>
      <c r="AG14" s="93">
        <f t="shared" si="78"/>
        <v>43.2</v>
      </c>
      <c r="AH14" s="93">
        <f t="shared" si="79"/>
        <v>54</v>
      </c>
      <c r="AI14" s="147"/>
      <c r="AJ14" s="94">
        <f t="shared" si="2"/>
        <v>108</v>
      </c>
      <c r="AK14" s="94">
        <f t="shared" si="3"/>
        <v>324</v>
      </c>
      <c r="AL14" s="94">
        <f t="shared" si="4"/>
        <v>432</v>
      </c>
      <c r="AM14" s="94">
        <f t="shared" si="5"/>
        <v>648</v>
      </c>
      <c r="AN14" s="94">
        <f t="shared" si="6"/>
        <v>864</v>
      </c>
      <c r="AO14" s="94">
        <f t="shared" si="7"/>
        <v>1080</v>
      </c>
      <c r="AP14" s="94">
        <f t="shared" si="8"/>
        <v>1296</v>
      </c>
      <c r="AQ14" s="200">
        <v>197</v>
      </c>
      <c r="AR14" s="93">
        <f t="shared" si="80"/>
        <v>39.400000000000006</v>
      </c>
      <c r="AS14" s="93">
        <f t="shared" si="81"/>
        <v>49.25</v>
      </c>
      <c r="AT14" s="147"/>
      <c r="AU14" s="94">
        <f t="shared" si="9"/>
        <v>98.5</v>
      </c>
      <c r="AV14" s="94">
        <f t="shared" si="10"/>
        <v>295.5</v>
      </c>
      <c r="AW14" s="94">
        <f t="shared" si="11"/>
        <v>394</v>
      </c>
      <c r="AX14" s="94">
        <f t="shared" si="12"/>
        <v>591</v>
      </c>
      <c r="AY14" s="94">
        <f t="shared" si="13"/>
        <v>788</v>
      </c>
      <c r="AZ14" s="94">
        <f t="shared" si="14"/>
        <v>985</v>
      </c>
      <c r="BA14" s="94">
        <f t="shared" si="15"/>
        <v>1182</v>
      </c>
      <c r="BB14" s="147">
        <f t="shared" si="16"/>
        <v>818</v>
      </c>
      <c r="BC14" s="147">
        <f t="shared" si="17"/>
        <v>163.6</v>
      </c>
      <c r="BD14" s="147">
        <f t="shared" si="18"/>
        <v>204.5</v>
      </c>
      <c r="BE14" s="147">
        <f t="shared" si="19"/>
        <v>0</v>
      </c>
      <c r="BF14" s="147">
        <f t="shared" si="19"/>
        <v>409</v>
      </c>
      <c r="BG14" s="147">
        <f t="shared" si="19"/>
        <v>1227</v>
      </c>
      <c r="BH14" s="147">
        <f t="shared" si="19"/>
        <v>1636</v>
      </c>
      <c r="BI14" s="147">
        <f t="shared" si="19"/>
        <v>2454</v>
      </c>
      <c r="BJ14" s="147">
        <f t="shared" si="19"/>
        <v>3272</v>
      </c>
      <c r="BK14" s="147">
        <f t="shared" si="19"/>
        <v>4090</v>
      </c>
      <c r="BL14" s="147">
        <f t="shared" si="19"/>
        <v>4908</v>
      </c>
      <c r="BM14" s="147">
        <f t="shared" si="20"/>
        <v>781</v>
      </c>
      <c r="BN14" s="147">
        <f t="shared" si="21"/>
        <v>156.19999999999999</v>
      </c>
      <c r="BO14" s="147">
        <f t="shared" si="22"/>
        <v>195.25</v>
      </c>
      <c r="BP14" s="147">
        <f t="shared" si="82"/>
        <v>0</v>
      </c>
      <c r="BQ14" s="147">
        <f t="shared" si="23"/>
        <v>390.5</v>
      </c>
      <c r="BR14" s="147">
        <f t="shared" si="23"/>
        <v>1171.5</v>
      </c>
      <c r="BS14" s="147">
        <f t="shared" si="23"/>
        <v>1562</v>
      </c>
      <c r="BT14" s="147">
        <f t="shared" si="23"/>
        <v>2343</v>
      </c>
      <c r="BU14" s="147">
        <f t="shared" si="23"/>
        <v>3124</v>
      </c>
      <c r="BV14" s="147">
        <f t="shared" si="23"/>
        <v>3905</v>
      </c>
      <c r="BW14" s="147">
        <f t="shared" si="23"/>
        <v>4686</v>
      </c>
      <c r="BX14" s="147">
        <f t="shared" si="24"/>
        <v>762</v>
      </c>
      <c r="BY14" s="147">
        <f t="shared" si="25"/>
        <v>152.4</v>
      </c>
      <c r="BZ14" s="147">
        <f t="shared" si="26"/>
        <v>190.5</v>
      </c>
      <c r="CA14" s="147">
        <f t="shared" si="27"/>
        <v>0</v>
      </c>
      <c r="CB14" s="147">
        <f t="shared" si="27"/>
        <v>381</v>
      </c>
      <c r="CC14" s="147">
        <f t="shared" si="27"/>
        <v>1143</v>
      </c>
      <c r="CD14" s="147">
        <f t="shared" si="27"/>
        <v>1524</v>
      </c>
      <c r="CE14" s="147">
        <f t="shared" si="27"/>
        <v>2286</v>
      </c>
      <c r="CF14" s="147">
        <f t="shared" si="27"/>
        <v>3048</v>
      </c>
      <c r="CG14" s="147">
        <f t="shared" si="27"/>
        <v>3810</v>
      </c>
      <c r="CH14" s="147">
        <f t="shared" si="27"/>
        <v>4572</v>
      </c>
      <c r="CI14" s="147">
        <f t="shared" si="28"/>
        <v>469</v>
      </c>
      <c r="CJ14" s="147">
        <f t="shared" si="28"/>
        <v>93.800000000000011</v>
      </c>
      <c r="CK14" s="147">
        <f t="shared" si="28"/>
        <v>117.25</v>
      </c>
      <c r="CL14" s="147">
        <f t="shared" si="28"/>
        <v>0</v>
      </c>
      <c r="CM14" s="147">
        <f t="shared" si="28"/>
        <v>234.5</v>
      </c>
      <c r="CN14" s="147">
        <f t="shared" si="28"/>
        <v>703.5</v>
      </c>
      <c r="CO14" s="147">
        <f t="shared" si="28"/>
        <v>938</v>
      </c>
      <c r="CP14" s="147">
        <f t="shared" si="28"/>
        <v>1407</v>
      </c>
      <c r="CQ14" s="147">
        <f t="shared" si="28"/>
        <v>1876</v>
      </c>
      <c r="CR14" s="147">
        <f t="shared" si="28"/>
        <v>2345</v>
      </c>
      <c r="CS14" s="147">
        <f t="shared" si="28"/>
        <v>2814</v>
      </c>
      <c r="CT14" s="147">
        <f t="shared" si="83"/>
        <v>450</v>
      </c>
      <c r="CU14" s="147">
        <f t="shared" si="29"/>
        <v>90</v>
      </c>
      <c r="CV14" s="147">
        <f t="shared" si="29"/>
        <v>112.5</v>
      </c>
      <c r="CW14" s="147">
        <f t="shared" si="29"/>
        <v>0</v>
      </c>
      <c r="CX14" s="147">
        <f t="shared" si="29"/>
        <v>225</v>
      </c>
      <c r="CY14" s="147">
        <f t="shared" si="29"/>
        <v>675</v>
      </c>
      <c r="CZ14" s="147">
        <f t="shared" si="29"/>
        <v>900</v>
      </c>
      <c r="DA14" s="147">
        <f t="shared" si="29"/>
        <v>1350</v>
      </c>
      <c r="DB14" s="147">
        <f t="shared" si="29"/>
        <v>1800</v>
      </c>
      <c r="DC14" s="147">
        <f t="shared" si="29"/>
        <v>2250</v>
      </c>
      <c r="DD14" s="147">
        <f t="shared" si="29"/>
        <v>2700</v>
      </c>
      <c r="DE14" s="147">
        <f t="shared" si="84"/>
        <v>413</v>
      </c>
      <c r="DF14" s="147">
        <f t="shared" si="30"/>
        <v>82.600000000000009</v>
      </c>
      <c r="DG14" s="147">
        <f t="shared" si="30"/>
        <v>103.25</v>
      </c>
      <c r="DH14" s="147">
        <f t="shared" si="30"/>
        <v>0</v>
      </c>
      <c r="DI14" s="147">
        <f t="shared" si="30"/>
        <v>206.5</v>
      </c>
      <c r="DJ14" s="147">
        <f t="shared" si="30"/>
        <v>619.5</v>
      </c>
      <c r="DK14" s="147">
        <f t="shared" si="30"/>
        <v>826</v>
      </c>
      <c r="DL14" s="147">
        <f t="shared" si="30"/>
        <v>1239</v>
      </c>
      <c r="DM14" s="147">
        <f t="shared" si="30"/>
        <v>1652</v>
      </c>
      <c r="DN14" s="147">
        <f t="shared" si="30"/>
        <v>2065</v>
      </c>
      <c r="DO14" s="147">
        <f t="shared" si="30"/>
        <v>2478</v>
      </c>
      <c r="DP14" s="147">
        <f t="shared" si="31"/>
        <v>978</v>
      </c>
      <c r="DQ14" s="147">
        <f t="shared" si="32"/>
        <v>195.6</v>
      </c>
      <c r="DR14" s="147">
        <f t="shared" si="33"/>
        <v>244.5</v>
      </c>
      <c r="DS14" s="147">
        <f t="shared" si="34"/>
        <v>0</v>
      </c>
      <c r="DT14" s="147">
        <f t="shared" si="34"/>
        <v>489</v>
      </c>
      <c r="DU14" s="147">
        <f t="shared" si="34"/>
        <v>1467</v>
      </c>
      <c r="DV14" s="147">
        <f t="shared" si="34"/>
        <v>1956</v>
      </c>
      <c r="DW14" s="147">
        <f t="shared" si="34"/>
        <v>2934</v>
      </c>
      <c r="DX14" s="147">
        <f t="shared" si="34"/>
        <v>3912</v>
      </c>
      <c r="DY14" s="147">
        <f t="shared" si="34"/>
        <v>4890</v>
      </c>
      <c r="DZ14" s="147">
        <f t="shared" si="34"/>
        <v>5868</v>
      </c>
      <c r="EA14" s="147">
        <f t="shared" si="35"/>
        <v>1034</v>
      </c>
      <c r="EB14" s="147">
        <f t="shared" si="36"/>
        <v>206.8</v>
      </c>
      <c r="EC14" s="147">
        <f t="shared" si="37"/>
        <v>258.5</v>
      </c>
      <c r="ED14" s="147">
        <f t="shared" si="38"/>
        <v>0</v>
      </c>
      <c r="EE14" s="147">
        <f t="shared" si="38"/>
        <v>517</v>
      </c>
      <c r="EF14" s="147">
        <f t="shared" si="38"/>
        <v>1551</v>
      </c>
      <c r="EG14" s="147">
        <f t="shared" si="38"/>
        <v>2068</v>
      </c>
      <c r="EH14" s="147">
        <f t="shared" si="38"/>
        <v>3102</v>
      </c>
      <c r="EI14" s="147">
        <f t="shared" si="38"/>
        <v>4136</v>
      </c>
      <c r="EJ14" s="147">
        <f t="shared" si="38"/>
        <v>5170</v>
      </c>
      <c r="EK14" s="147">
        <f t="shared" si="38"/>
        <v>6204</v>
      </c>
      <c r="EL14" s="147">
        <f t="shared" si="39"/>
        <v>1015</v>
      </c>
      <c r="EM14" s="147">
        <f t="shared" si="40"/>
        <v>203</v>
      </c>
      <c r="EN14" s="147">
        <f t="shared" si="41"/>
        <v>253.75</v>
      </c>
      <c r="EO14" s="147">
        <f t="shared" si="42"/>
        <v>0</v>
      </c>
      <c r="EP14" s="147">
        <f t="shared" si="42"/>
        <v>507.5</v>
      </c>
      <c r="EQ14" s="147">
        <f t="shared" si="42"/>
        <v>1522.5</v>
      </c>
      <c r="ER14" s="147">
        <f t="shared" si="42"/>
        <v>2030</v>
      </c>
      <c r="ES14" s="147">
        <f t="shared" si="42"/>
        <v>3045</v>
      </c>
      <c r="ET14" s="147">
        <f t="shared" si="42"/>
        <v>4060</v>
      </c>
      <c r="EU14" s="147">
        <f t="shared" si="42"/>
        <v>5075</v>
      </c>
      <c r="EV14" s="147">
        <f t="shared" si="42"/>
        <v>6090</v>
      </c>
      <c r="EW14" s="147">
        <f t="shared" si="85"/>
        <v>666</v>
      </c>
      <c r="EX14" s="147">
        <f t="shared" si="43"/>
        <v>133.20000000000002</v>
      </c>
      <c r="EY14" s="147">
        <f t="shared" si="43"/>
        <v>166.5</v>
      </c>
      <c r="EZ14" s="147">
        <f t="shared" si="43"/>
        <v>0</v>
      </c>
      <c r="FA14" s="147">
        <f t="shared" si="43"/>
        <v>333</v>
      </c>
      <c r="FB14" s="147">
        <f t="shared" si="43"/>
        <v>999</v>
      </c>
      <c r="FC14" s="147">
        <f t="shared" si="43"/>
        <v>1332</v>
      </c>
      <c r="FD14" s="147">
        <f t="shared" si="43"/>
        <v>1998</v>
      </c>
      <c r="FE14" s="147">
        <f t="shared" si="43"/>
        <v>2664</v>
      </c>
      <c r="FF14" s="147">
        <f t="shared" si="43"/>
        <v>3330</v>
      </c>
      <c r="FG14" s="147">
        <f t="shared" si="43"/>
        <v>3996</v>
      </c>
      <c r="FH14" s="147">
        <f t="shared" si="44"/>
        <v>1231</v>
      </c>
      <c r="FI14" s="147">
        <f t="shared" si="45"/>
        <v>246.20000000000002</v>
      </c>
      <c r="FJ14" s="147">
        <f t="shared" si="46"/>
        <v>307.75</v>
      </c>
      <c r="FK14" s="147">
        <f t="shared" si="47"/>
        <v>0</v>
      </c>
      <c r="FL14" s="147">
        <f t="shared" si="47"/>
        <v>615.5</v>
      </c>
      <c r="FM14" s="147">
        <f t="shared" si="47"/>
        <v>1846.5</v>
      </c>
      <c r="FN14" s="147">
        <f t="shared" si="47"/>
        <v>2462</v>
      </c>
      <c r="FO14" s="147">
        <f t="shared" si="47"/>
        <v>3693</v>
      </c>
      <c r="FP14" s="147">
        <f t="shared" si="47"/>
        <v>4924</v>
      </c>
      <c r="FQ14" s="147">
        <f t="shared" si="47"/>
        <v>6155</v>
      </c>
      <c r="FR14" s="147">
        <f t="shared" si="47"/>
        <v>7386</v>
      </c>
      <c r="FS14" s="122">
        <f t="shared" si="48"/>
        <v>18.79</v>
      </c>
      <c r="FT14" s="122" t="str">
        <f t="shared" si="49"/>
        <v/>
      </c>
      <c r="FU14" s="122" t="str">
        <f t="shared" si="50"/>
        <v/>
      </c>
      <c r="FV14" s="122" t="str">
        <f t="shared" si="51"/>
        <v/>
      </c>
      <c r="FW14" s="122" t="str">
        <f t="shared" si="87"/>
        <v/>
      </c>
      <c r="FX14" s="122" t="str">
        <f t="shared" si="88"/>
        <v/>
      </c>
      <c r="FY14" s="122" t="str">
        <f t="shared" si="89"/>
        <v/>
      </c>
      <c r="FZ14" s="122" t="str">
        <f t="shared" si="90"/>
        <v/>
      </c>
      <c r="GA14" s="122" t="str">
        <f t="shared" si="91"/>
        <v/>
      </c>
      <c r="GB14" s="122" t="str">
        <f t="shared" si="92"/>
        <v/>
      </c>
      <c r="GC14" s="122" t="str">
        <f t="shared" si="93"/>
        <v/>
      </c>
      <c r="GD14" s="122" t="str">
        <f t="shared" si="94"/>
        <v/>
      </c>
      <c r="GE14" s="122" t="str">
        <f t="shared" si="95"/>
        <v/>
      </c>
      <c r="GF14" s="122" t="str">
        <f t="shared" si="96"/>
        <v/>
      </c>
      <c r="GG14" s="122">
        <f t="shared" si="97"/>
        <v>18.79</v>
      </c>
      <c r="GH14" s="124">
        <f t="shared" si="52"/>
        <v>162361.43090000001</v>
      </c>
      <c r="GI14" s="124" t="str">
        <f t="shared" si="53"/>
        <v/>
      </c>
      <c r="GJ14" s="124" t="str">
        <f t="shared" si="54"/>
        <v/>
      </c>
      <c r="GK14" s="124" t="str">
        <f t="shared" si="55"/>
        <v/>
      </c>
      <c r="GL14" s="125" t="str">
        <f t="shared" si="98"/>
        <v/>
      </c>
      <c r="GM14" s="125" t="str">
        <f t="shared" si="99"/>
        <v/>
      </c>
      <c r="GN14" s="125" t="str">
        <f t="shared" si="100"/>
        <v/>
      </c>
      <c r="GO14" s="125" t="str">
        <f t="shared" si="101"/>
        <v/>
      </c>
      <c r="GP14" s="125" t="str">
        <f t="shared" si="102"/>
        <v/>
      </c>
      <c r="GQ14" s="125" t="str">
        <f t="shared" si="103"/>
        <v/>
      </c>
      <c r="GR14" s="125" t="str">
        <f t="shared" si="104"/>
        <v/>
      </c>
      <c r="GS14" s="125" t="str">
        <f t="shared" si="105"/>
        <v/>
      </c>
      <c r="GT14" s="125" t="str">
        <f t="shared" si="106"/>
        <v/>
      </c>
      <c r="GU14" s="125" t="str">
        <f t="shared" si="107"/>
        <v/>
      </c>
      <c r="GV14" s="125">
        <f t="shared" si="108"/>
        <v>162361.43090000001</v>
      </c>
      <c r="GW14" s="145"/>
      <c r="GX14" s="145">
        <v>1</v>
      </c>
      <c r="GY14" s="145">
        <v>1</v>
      </c>
      <c r="GZ14" s="145">
        <v>1</v>
      </c>
      <c r="HA14" s="145">
        <v>1</v>
      </c>
      <c r="HB14" s="145">
        <v>1</v>
      </c>
      <c r="HC14" s="145"/>
      <c r="HE14" s="37"/>
      <c r="HF14" s="37"/>
    </row>
    <row r="15" spans="1:248" x14ac:dyDescent="0.2">
      <c r="A15" s="290" t="s">
        <v>105</v>
      </c>
      <c r="B15" s="288" t="s">
        <v>185</v>
      </c>
      <c r="C15" s="369">
        <v>936</v>
      </c>
      <c r="D15" s="407">
        <f t="shared" si="56"/>
        <v>187.20000000000002</v>
      </c>
      <c r="E15" s="406">
        <f t="shared" si="57"/>
        <v>234</v>
      </c>
      <c r="F15" s="406">
        <f t="shared" si="58"/>
        <v>351</v>
      </c>
      <c r="G15" s="406">
        <f t="shared" si="59"/>
        <v>187.20000000000002</v>
      </c>
      <c r="H15" s="407">
        <f t="shared" si="60"/>
        <v>234</v>
      </c>
      <c r="I15" s="406">
        <f t="shared" si="61"/>
        <v>234</v>
      </c>
      <c r="J15" s="406">
        <f t="shared" si="62"/>
        <v>351</v>
      </c>
      <c r="K15" s="406">
        <f t="shared" si="63"/>
        <v>187.20000000000002</v>
      </c>
      <c r="L15" s="406">
        <f t="shared" si="64"/>
        <v>234</v>
      </c>
      <c r="M15" s="147"/>
      <c r="N15" s="94">
        <f t="shared" si="0"/>
        <v>468</v>
      </c>
      <c r="O15" s="94">
        <f t="shared" si="65"/>
        <v>1404</v>
      </c>
      <c r="P15" s="94">
        <f t="shared" si="66"/>
        <v>1872</v>
      </c>
      <c r="Q15" s="94">
        <f t="shared" si="67"/>
        <v>2808</v>
      </c>
      <c r="R15" s="94">
        <f t="shared" si="68"/>
        <v>3744</v>
      </c>
      <c r="S15" s="94">
        <f t="shared" si="69"/>
        <v>4680</v>
      </c>
      <c r="T15" s="94">
        <f t="shared" si="70"/>
        <v>5616</v>
      </c>
      <c r="U15" s="200">
        <v>404</v>
      </c>
      <c r="V15" s="93">
        <f t="shared" si="86"/>
        <v>80.800000000000011</v>
      </c>
      <c r="W15" s="93">
        <f t="shared" si="71"/>
        <v>101</v>
      </c>
      <c r="X15" s="147"/>
      <c r="Y15" s="94">
        <f t="shared" si="1"/>
        <v>202</v>
      </c>
      <c r="Z15" s="94">
        <f t="shared" si="72"/>
        <v>606</v>
      </c>
      <c r="AA15" s="94">
        <f t="shared" si="73"/>
        <v>808</v>
      </c>
      <c r="AB15" s="94">
        <f t="shared" si="74"/>
        <v>1212</v>
      </c>
      <c r="AC15" s="94">
        <f t="shared" si="75"/>
        <v>1616</v>
      </c>
      <c r="AD15" s="94">
        <f t="shared" si="76"/>
        <v>2020</v>
      </c>
      <c r="AE15" s="94">
        <f t="shared" si="77"/>
        <v>2424</v>
      </c>
      <c r="AF15" s="200">
        <v>349</v>
      </c>
      <c r="AG15" s="93">
        <f t="shared" si="78"/>
        <v>69.8</v>
      </c>
      <c r="AH15" s="93">
        <f t="shared" si="79"/>
        <v>87.25</v>
      </c>
      <c r="AI15" s="147"/>
      <c r="AJ15" s="94">
        <f t="shared" si="2"/>
        <v>174.5</v>
      </c>
      <c r="AK15" s="94">
        <f t="shared" si="3"/>
        <v>523.5</v>
      </c>
      <c r="AL15" s="94">
        <f t="shared" si="4"/>
        <v>698</v>
      </c>
      <c r="AM15" s="94">
        <f t="shared" si="5"/>
        <v>1047</v>
      </c>
      <c r="AN15" s="94">
        <f t="shared" si="6"/>
        <v>1396</v>
      </c>
      <c r="AO15" s="94">
        <f t="shared" si="7"/>
        <v>1745</v>
      </c>
      <c r="AP15" s="94">
        <f t="shared" si="8"/>
        <v>2094</v>
      </c>
      <c r="AQ15" s="200">
        <v>272</v>
      </c>
      <c r="AR15" s="93">
        <f t="shared" si="80"/>
        <v>54.400000000000006</v>
      </c>
      <c r="AS15" s="93">
        <f t="shared" si="81"/>
        <v>68</v>
      </c>
      <c r="AT15" s="147"/>
      <c r="AU15" s="94">
        <f t="shared" si="9"/>
        <v>136</v>
      </c>
      <c r="AV15" s="94">
        <f t="shared" si="10"/>
        <v>408</v>
      </c>
      <c r="AW15" s="94">
        <f t="shared" si="11"/>
        <v>544</v>
      </c>
      <c r="AX15" s="94">
        <f t="shared" si="12"/>
        <v>816</v>
      </c>
      <c r="AY15" s="94">
        <f t="shared" si="13"/>
        <v>1088</v>
      </c>
      <c r="AZ15" s="94">
        <f t="shared" si="14"/>
        <v>1360</v>
      </c>
      <c r="BA15" s="94">
        <f t="shared" si="15"/>
        <v>1632</v>
      </c>
      <c r="BB15" s="147">
        <f t="shared" si="16"/>
        <v>1340</v>
      </c>
      <c r="BC15" s="147">
        <f t="shared" si="17"/>
        <v>268</v>
      </c>
      <c r="BD15" s="147">
        <f t="shared" si="18"/>
        <v>335</v>
      </c>
      <c r="BE15" s="147">
        <f t="shared" si="19"/>
        <v>0</v>
      </c>
      <c r="BF15" s="147">
        <f t="shared" si="19"/>
        <v>670</v>
      </c>
      <c r="BG15" s="147">
        <f t="shared" si="19"/>
        <v>2010</v>
      </c>
      <c r="BH15" s="147">
        <f t="shared" si="19"/>
        <v>2680</v>
      </c>
      <c r="BI15" s="147">
        <f t="shared" si="19"/>
        <v>4020</v>
      </c>
      <c r="BJ15" s="147">
        <f t="shared" si="19"/>
        <v>5360</v>
      </c>
      <c r="BK15" s="147">
        <f t="shared" si="19"/>
        <v>6700</v>
      </c>
      <c r="BL15" s="147">
        <f t="shared" si="19"/>
        <v>8040</v>
      </c>
      <c r="BM15" s="147">
        <f t="shared" si="20"/>
        <v>1285</v>
      </c>
      <c r="BN15" s="147">
        <f t="shared" si="21"/>
        <v>257</v>
      </c>
      <c r="BO15" s="147">
        <f t="shared" si="22"/>
        <v>321.25</v>
      </c>
      <c r="BP15" s="147">
        <f t="shared" si="82"/>
        <v>0</v>
      </c>
      <c r="BQ15" s="147">
        <f t="shared" si="23"/>
        <v>642.5</v>
      </c>
      <c r="BR15" s="147">
        <f t="shared" si="23"/>
        <v>1927.5</v>
      </c>
      <c r="BS15" s="147">
        <f t="shared" si="23"/>
        <v>2570</v>
      </c>
      <c r="BT15" s="147">
        <f t="shared" si="23"/>
        <v>3855</v>
      </c>
      <c r="BU15" s="147">
        <f t="shared" si="23"/>
        <v>5140</v>
      </c>
      <c r="BV15" s="147">
        <f t="shared" si="23"/>
        <v>6425</v>
      </c>
      <c r="BW15" s="147">
        <f t="shared" si="23"/>
        <v>7710</v>
      </c>
      <c r="BX15" s="147">
        <f t="shared" si="24"/>
        <v>1208</v>
      </c>
      <c r="BY15" s="147">
        <f t="shared" si="25"/>
        <v>241.60000000000002</v>
      </c>
      <c r="BZ15" s="147">
        <f t="shared" si="26"/>
        <v>302</v>
      </c>
      <c r="CA15" s="147">
        <f t="shared" si="27"/>
        <v>0</v>
      </c>
      <c r="CB15" s="147">
        <f t="shared" si="27"/>
        <v>604</v>
      </c>
      <c r="CC15" s="147">
        <f t="shared" si="27"/>
        <v>1812</v>
      </c>
      <c r="CD15" s="147">
        <f t="shared" si="27"/>
        <v>2416</v>
      </c>
      <c r="CE15" s="147">
        <f t="shared" si="27"/>
        <v>3624</v>
      </c>
      <c r="CF15" s="147">
        <f t="shared" si="27"/>
        <v>4832</v>
      </c>
      <c r="CG15" s="147">
        <f t="shared" si="27"/>
        <v>6040</v>
      </c>
      <c r="CH15" s="147">
        <f t="shared" si="27"/>
        <v>7248</v>
      </c>
      <c r="CI15" s="147">
        <f t="shared" si="28"/>
        <v>753</v>
      </c>
      <c r="CJ15" s="147">
        <f t="shared" si="28"/>
        <v>150.60000000000002</v>
      </c>
      <c r="CK15" s="147">
        <f t="shared" si="28"/>
        <v>188.25</v>
      </c>
      <c r="CL15" s="147">
        <f t="shared" si="28"/>
        <v>0</v>
      </c>
      <c r="CM15" s="147">
        <f t="shared" si="28"/>
        <v>376.5</v>
      </c>
      <c r="CN15" s="147">
        <f t="shared" si="28"/>
        <v>1129.5</v>
      </c>
      <c r="CO15" s="147">
        <f t="shared" si="28"/>
        <v>1506</v>
      </c>
      <c r="CP15" s="147">
        <f t="shared" si="28"/>
        <v>2259</v>
      </c>
      <c r="CQ15" s="147">
        <f t="shared" si="28"/>
        <v>3012</v>
      </c>
      <c r="CR15" s="147">
        <f t="shared" si="28"/>
        <v>3765</v>
      </c>
      <c r="CS15" s="147">
        <f t="shared" si="28"/>
        <v>4518</v>
      </c>
      <c r="CT15" s="147">
        <f t="shared" si="83"/>
        <v>676</v>
      </c>
      <c r="CU15" s="147">
        <f t="shared" si="29"/>
        <v>135.20000000000002</v>
      </c>
      <c r="CV15" s="147">
        <f t="shared" si="29"/>
        <v>169</v>
      </c>
      <c r="CW15" s="147">
        <f t="shared" si="29"/>
        <v>0</v>
      </c>
      <c r="CX15" s="147">
        <f t="shared" si="29"/>
        <v>338</v>
      </c>
      <c r="CY15" s="147">
        <f t="shared" si="29"/>
        <v>1014</v>
      </c>
      <c r="CZ15" s="147">
        <f t="shared" si="29"/>
        <v>1352</v>
      </c>
      <c r="DA15" s="147">
        <f t="shared" si="29"/>
        <v>2028</v>
      </c>
      <c r="DB15" s="147">
        <f t="shared" si="29"/>
        <v>2704</v>
      </c>
      <c r="DC15" s="147">
        <f t="shared" si="29"/>
        <v>3380</v>
      </c>
      <c r="DD15" s="147">
        <f t="shared" si="29"/>
        <v>4056</v>
      </c>
      <c r="DE15" s="147">
        <f t="shared" si="84"/>
        <v>621</v>
      </c>
      <c r="DF15" s="147">
        <f t="shared" si="30"/>
        <v>124.2</v>
      </c>
      <c r="DG15" s="147">
        <f t="shared" si="30"/>
        <v>155.25</v>
      </c>
      <c r="DH15" s="147">
        <f t="shared" si="30"/>
        <v>0</v>
      </c>
      <c r="DI15" s="147">
        <f t="shared" si="30"/>
        <v>310.5</v>
      </c>
      <c r="DJ15" s="147">
        <f t="shared" si="30"/>
        <v>931.5</v>
      </c>
      <c r="DK15" s="147">
        <f t="shared" si="30"/>
        <v>1242</v>
      </c>
      <c r="DL15" s="147">
        <f t="shared" si="30"/>
        <v>1863</v>
      </c>
      <c r="DM15" s="147">
        <f t="shared" si="30"/>
        <v>2484</v>
      </c>
      <c r="DN15" s="147">
        <f t="shared" si="30"/>
        <v>3105</v>
      </c>
      <c r="DO15" s="147">
        <f t="shared" si="30"/>
        <v>3726</v>
      </c>
      <c r="DP15" s="147">
        <f t="shared" si="31"/>
        <v>1557</v>
      </c>
      <c r="DQ15" s="147">
        <f t="shared" si="32"/>
        <v>311.39999999999998</v>
      </c>
      <c r="DR15" s="147">
        <f t="shared" si="33"/>
        <v>389.25</v>
      </c>
      <c r="DS15" s="147">
        <f t="shared" si="34"/>
        <v>0</v>
      </c>
      <c r="DT15" s="147">
        <f t="shared" si="34"/>
        <v>778.5</v>
      </c>
      <c r="DU15" s="147">
        <f t="shared" si="34"/>
        <v>2335.5</v>
      </c>
      <c r="DV15" s="147">
        <f t="shared" si="34"/>
        <v>3114</v>
      </c>
      <c r="DW15" s="147">
        <f t="shared" si="34"/>
        <v>4671</v>
      </c>
      <c r="DX15" s="147">
        <f t="shared" si="34"/>
        <v>6228</v>
      </c>
      <c r="DY15" s="147">
        <f t="shared" si="34"/>
        <v>7785</v>
      </c>
      <c r="DZ15" s="147">
        <f t="shared" si="34"/>
        <v>9342</v>
      </c>
      <c r="EA15" s="147">
        <f t="shared" si="35"/>
        <v>1689</v>
      </c>
      <c r="EB15" s="147">
        <f t="shared" si="36"/>
        <v>337.8</v>
      </c>
      <c r="EC15" s="147">
        <f t="shared" si="37"/>
        <v>422.25</v>
      </c>
      <c r="ED15" s="147">
        <f t="shared" si="38"/>
        <v>0</v>
      </c>
      <c r="EE15" s="147">
        <f t="shared" si="38"/>
        <v>844.5</v>
      </c>
      <c r="EF15" s="147">
        <f t="shared" si="38"/>
        <v>2533.5</v>
      </c>
      <c r="EG15" s="147">
        <f t="shared" si="38"/>
        <v>3378</v>
      </c>
      <c r="EH15" s="147">
        <f t="shared" si="38"/>
        <v>5067</v>
      </c>
      <c r="EI15" s="147">
        <f t="shared" si="38"/>
        <v>6756</v>
      </c>
      <c r="EJ15" s="147">
        <f t="shared" si="38"/>
        <v>8445</v>
      </c>
      <c r="EK15" s="147">
        <f t="shared" si="38"/>
        <v>10134</v>
      </c>
      <c r="EL15" s="147">
        <f t="shared" si="39"/>
        <v>1612</v>
      </c>
      <c r="EM15" s="147">
        <f t="shared" si="40"/>
        <v>322.39999999999998</v>
      </c>
      <c r="EN15" s="147">
        <f t="shared" si="41"/>
        <v>403</v>
      </c>
      <c r="EO15" s="147">
        <f t="shared" si="42"/>
        <v>0</v>
      </c>
      <c r="EP15" s="147">
        <f t="shared" si="42"/>
        <v>806</v>
      </c>
      <c r="EQ15" s="147">
        <f t="shared" si="42"/>
        <v>2418</v>
      </c>
      <c r="ER15" s="147">
        <f t="shared" si="42"/>
        <v>3224</v>
      </c>
      <c r="ES15" s="147">
        <f t="shared" si="42"/>
        <v>4836</v>
      </c>
      <c r="ET15" s="147">
        <f t="shared" si="42"/>
        <v>6448</v>
      </c>
      <c r="EU15" s="147">
        <f t="shared" si="42"/>
        <v>8060</v>
      </c>
      <c r="EV15" s="147">
        <f t="shared" si="42"/>
        <v>9672</v>
      </c>
      <c r="EW15" s="147">
        <f t="shared" si="85"/>
        <v>1025</v>
      </c>
      <c r="EX15" s="147">
        <f t="shared" si="43"/>
        <v>205.00000000000003</v>
      </c>
      <c r="EY15" s="147">
        <f t="shared" si="43"/>
        <v>256.25</v>
      </c>
      <c r="EZ15" s="147">
        <f t="shared" si="43"/>
        <v>0</v>
      </c>
      <c r="FA15" s="147">
        <f t="shared" si="43"/>
        <v>512.5</v>
      </c>
      <c r="FB15" s="147">
        <f t="shared" si="43"/>
        <v>1537.5</v>
      </c>
      <c r="FC15" s="147">
        <f t="shared" si="43"/>
        <v>2050</v>
      </c>
      <c r="FD15" s="147">
        <f t="shared" si="43"/>
        <v>3075</v>
      </c>
      <c r="FE15" s="147">
        <f t="shared" si="43"/>
        <v>4100</v>
      </c>
      <c r="FF15" s="147">
        <f t="shared" si="43"/>
        <v>5125</v>
      </c>
      <c r="FG15" s="147">
        <f t="shared" si="43"/>
        <v>6150</v>
      </c>
      <c r="FH15" s="147">
        <f t="shared" si="44"/>
        <v>1961</v>
      </c>
      <c r="FI15" s="147">
        <f t="shared" si="45"/>
        <v>392.20000000000005</v>
      </c>
      <c r="FJ15" s="147">
        <f t="shared" si="46"/>
        <v>490.25</v>
      </c>
      <c r="FK15" s="147">
        <f t="shared" si="47"/>
        <v>0</v>
      </c>
      <c r="FL15" s="147">
        <f t="shared" si="47"/>
        <v>980.5</v>
      </c>
      <c r="FM15" s="147">
        <f t="shared" si="47"/>
        <v>2941.5</v>
      </c>
      <c r="FN15" s="147">
        <f t="shared" si="47"/>
        <v>3922</v>
      </c>
      <c r="FO15" s="147">
        <f t="shared" si="47"/>
        <v>5883</v>
      </c>
      <c r="FP15" s="147">
        <f t="shared" si="47"/>
        <v>7844</v>
      </c>
      <c r="FQ15" s="147">
        <f t="shared" si="47"/>
        <v>9805</v>
      </c>
      <c r="FR15" s="147">
        <f t="shared" si="47"/>
        <v>11766</v>
      </c>
      <c r="FS15" s="122">
        <f t="shared" si="48"/>
        <v>21.11</v>
      </c>
      <c r="FT15" s="122" t="str">
        <f t="shared" si="49"/>
        <v/>
      </c>
      <c r="FU15" s="122" t="str">
        <f t="shared" si="50"/>
        <v/>
      </c>
      <c r="FV15" s="122" t="str">
        <f t="shared" si="51"/>
        <v/>
      </c>
      <c r="FW15" s="122" t="str">
        <f t="shared" si="87"/>
        <v/>
      </c>
      <c r="FX15" s="122" t="str">
        <f t="shared" si="88"/>
        <v/>
      </c>
      <c r="FY15" s="122" t="str">
        <f t="shared" si="89"/>
        <v/>
      </c>
      <c r="FZ15" s="122" t="str">
        <f t="shared" si="90"/>
        <v/>
      </c>
      <c r="GA15" s="122" t="str">
        <f t="shared" si="91"/>
        <v/>
      </c>
      <c r="GB15" s="122" t="str">
        <f t="shared" si="92"/>
        <v/>
      </c>
      <c r="GC15" s="122" t="str">
        <f t="shared" si="93"/>
        <v/>
      </c>
      <c r="GD15" s="122" t="str">
        <f t="shared" si="94"/>
        <v/>
      </c>
      <c r="GE15" s="122" t="str">
        <f t="shared" si="95"/>
        <v/>
      </c>
      <c r="GF15" s="122" t="str">
        <f t="shared" si="96"/>
        <v/>
      </c>
      <c r="GG15" s="122">
        <f t="shared" si="97"/>
        <v>21.11</v>
      </c>
      <c r="GH15" s="124">
        <f t="shared" si="52"/>
        <v>168433.71950000001</v>
      </c>
      <c r="GI15" s="124" t="str">
        <f t="shared" si="53"/>
        <v/>
      </c>
      <c r="GJ15" s="124" t="str">
        <f t="shared" si="54"/>
        <v/>
      </c>
      <c r="GK15" s="124" t="str">
        <f t="shared" si="55"/>
        <v/>
      </c>
      <c r="GL15" s="125" t="str">
        <f t="shared" si="98"/>
        <v/>
      </c>
      <c r="GM15" s="125" t="str">
        <f t="shared" si="99"/>
        <v/>
      </c>
      <c r="GN15" s="125" t="str">
        <f t="shared" si="100"/>
        <v/>
      </c>
      <c r="GO15" s="125" t="str">
        <f t="shared" si="101"/>
        <v/>
      </c>
      <c r="GP15" s="125" t="str">
        <f t="shared" si="102"/>
        <v/>
      </c>
      <c r="GQ15" s="125" t="str">
        <f t="shared" si="103"/>
        <v/>
      </c>
      <c r="GR15" s="125" t="str">
        <f t="shared" si="104"/>
        <v/>
      </c>
      <c r="GS15" s="125" t="str">
        <f t="shared" si="105"/>
        <v/>
      </c>
      <c r="GT15" s="125" t="str">
        <f t="shared" si="106"/>
        <v/>
      </c>
      <c r="GU15" s="125" t="str">
        <f t="shared" si="107"/>
        <v/>
      </c>
      <c r="GV15" s="125">
        <f t="shared" si="108"/>
        <v>168433.71950000001</v>
      </c>
      <c r="GW15" s="145"/>
      <c r="GX15" s="145">
        <v>1</v>
      </c>
      <c r="GY15" s="145">
        <v>1</v>
      </c>
      <c r="GZ15" s="145">
        <v>1</v>
      </c>
      <c r="HA15" s="145">
        <v>1</v>
      </c>
      <c r="HB15" s="145">
        <v>1</v>
      </c>
      <c r="HC15" s="145"/>
      <c r="HE15" s="37"/>
      <c r="HF15" s="37"/>
    </row>
    <row r="16" spans="1:248" x14ac:dyDescent="0.2">
      <c r="A16" s="287" t="s">
        <v>107</v>
      </c>
      <c r="B16" s="288" t="s">
        <v>179</v>
      </c>
      <c r="C16" s="369">
        <v>1300</v>
      </c>
      <c r="D16" s="407">
        <f t="shared" si="56"/>
        <v>260</v>
      </c>
      <c r="E16" s="406">
        <f t="shared" si="57"/>
        <v>325</v>
      </c>
      <c r="F16" s="406">
        <f t="shared" si="58"/>
        <v>487.5</v>
      </c>
      <c r="G16" s="406">
        <f t="shared" si="59"/>
        <v>260</v>
      </c>
      <c r="H16" s="407">
        <f t="shared" si="60"/>
        <v>325</v>
      </c>
      <c r="I16" s="406">
        <f t="shared" si="61"/>
        <v>325</v>
      </c>
      <c r="J16" s="406">
        <f t="shared" si="62"/>
        <v>487.5</v>
      </c>
      <c r="K16" s="406">
        <f t="shared" si="63"/>
        <v>260</v>
      </c>
      <c r="L16" s="406">
        <f t="shared" si="64"/>
        <v>325</v>
      </c>
      <c r="M16" s="147"/>
      <c r="N16" s="94">
        <f>C16*0.75</f>
        <v>975</v>
      </c>
      <c r="O16" s="94">
        <f t="shared" si="65"/>
        <v>1950</v>
      </c>
      <c r="P16" s="94">
        <f t="shared" si="66"/>
        <v>2600</v>
      </c>
      <c r="Q16" s="94">
        <f t="shared" si="67"/>
        <v>3900</v>
      </c>
      <c r="R16" s="94">
        <f t="shared" si="68"/>
        <v>5200</v>
      </c>
      <c r="S16" s="94">
        <f t="shared" si="69"/>
        <v>6500</v>
      </c>
      <c r="T16" s="94">
        <f t="shared" si="70"/>
        <v>7800</v>
      </c>
      <c r="U16" s="200">
        <v>709</v>
      </c>
      <c r="V16" s="93">
        <f t="shared" si="86"/>
        <v>141.80000000000001</v>
      </c>
      <c r="W16" s="93">
        <f t="shared" si="71"/>
        <v>177.25</v>
      </c>
      <c r="X16" s="147"/>
      <c r="Y16" s="94">
        <f>U16*0.75</f>
        <v>531.75</v>
      </c>
      <c r="Z16" s="94">
        <f t="shared" si="72"/>
        <v>1063.5</v>
      </c>
      <c r="AA16" s="94">
        <f t="shared" si="73"/>
        <v>1418</v>
      </c>
      <c r="AB16" s="94">
        <f t="shared" si="74"/>
        <v>2127</v>
      </c>
      <c r="AC16" s="94">
        <f t="shared" si="75"/>
        <v>2836</v>
      </c>
      <c r="AD16" s="94">
        <f t="shared" si="76"/>
        <v>3545</v>
      </c>
      <c r="AE16" s="94">
        <f t="shared" si="77"/>
        <v>4254</v>
      </c>
      <c r="AF16" s="200">
        <v>599</v>
      </c>
      <c r="AG16" s="93">
        <f t="shared" si="78"/>
        <v>119.80000000000001</v>
      </c>
      <c r="AH16" s="93">
        <f t="shared" si="79"/>
        <v>149.75</v>
      </c>
      <c r="AI16" s="147"/>
      <c r="AJ16" s="94">
        <f>AF16*0.75</f>
        <v>449.25</v>
      </c>
      <c r="AK16" s="94">
        <f t="shared" si="3"/>
        <v>898.5</v>
      </c>
      <c r="AL16" s="94">
        <f t="shared" si="4"/>
        <v>1198</v>
      </c>
      <c r="AM16" s="94">
        <f t="shared" si="5"/>
        <v>1797</v>
      </c>
      <c r="AN16" s="94">
        <f t="shared" si="6"/>
        <v>2396</v>
      </c>
      <c r="AO16" s="94">
        <f t="shared" si="7"/>
        <v>2995</v>
      </c>
      <c r="AP16" s="94">
        <f t="shared" si="8"/>
        <v>3594</v>
      </c>
      <c r="AQ16" s="200">
        <v>465</v>
      </c>
      <c r="AR16" s="93">
        <f t="shared" si="80"/>
        <v>93</v>
      </c>
      <c r="AS16" s="93">
        <f t="shared" si="81"/>
        <v>116.25</v>
      </c>
      <c r="AT16" s="147"/>
      <c r="AU16" s="94">
        <f>AQ16*0.75</f>
        <v>348.75</v>
      </c>
      <c r="AV16" s="94">
        <f t="shared" si="10"/>
        <v>697.5</v>
      </c>
      <c r="AW16" s="94">
        <f t="shared" si="11"/>
        <v>930</v>
      </c>
      <c r="AX16" s="94">
        <f t="shared" si="12"/>
        <v>1395</v>
      </c>
      <c r="AY16" s="94">
        <f t="shared" si="13"/>
        <v>1860</v>
      </c>
      <c r="AZ16" s="94">
        <f t="shared" si="14"/>
        <v>2325</v>
      </c>
      <c r="BA16" s="94">
        <f t="shared" si="15"/>
        <v>2790</v>
      </c>
      <c r="BB16" s="147">
        <f t="shared" si="16"/>
        <v>2009</v>
      </c>
      <c r="BC16" s="147">
        <f t="shared" si="17"/>
        <v>401.8</v>
      </c>
      <c r="BD16" s="147">
        <f t="shared" si="18"/>
        <v>502.25</v>
      </c>
      <c r="BE16" s="147">
        <f t="shared" si="19"/>
        <v>0</v>
      </c>
      <c r="BF16" s="147">
        <f t="shared" si="19"/>
        <v>1506.75</v>
      </c>
      <c r="BG16" s="147">
        <f t="shared" si="19"/>
        <v>3013.5</v>
      </c>
      <c r="BH16" s="147">
        <f t="shared" si="19"/>
        <v>4018</v>
      </c>
      <c r="BI16" s="147">
        <f t="shared" si="19"/>
        <v>6027</v>
      </c>
      <c r="BJ16" s="147">
        <f t="shared" si="19"/>
        <v>8036</v>
      </c>
      <c r="BK16" s="147">
        <f t="shared" si="19"/>
        <v>10045</v>
      </c>
      <c r="BL16" s="147">
        <f t="shared" si="19"/>
        <v>12054</v>
      </c>
      <c r="BM16" s="147">
        <f t="shared" si="20"/>
        <v>1899</v>
      </c>
      <c r="BN16" s="147">
        <f t="shared" si="21"/>
        <v>379.8</v>
      </c>
      <c r="BO16" s="147">
        <f t="shared" si="22"/>
        <v>474.75</v>
      </c>
      <c r="BP16" s="147">
        <f t="shared" si="82"/>
        <v>0</v>
      </c>
      <c r="BQ16" s="147">
        <f t="shared" si="23"/>
        <v>1424.25</v>
      </c>
      <c r="BR16" s="147">
        <f t="shared" si="23"/>
        <v>2848.5</v>
      </c>
      <c r="BS16" s="147">
        <f t="shared" si="23"/>
        <v>3798</v>
      </c>
      <c r="BT16" s="147">
        <f t="shared" si="23"/>
        <v>5697</v>
      </c>
      <c r="BU16" s="147">
        <f t="shared" si="23"/>
        <v>7596</v>
      </c>
      <c r="BV16" s="147">
        <f t="shared" si="23"/>
        <v>9495</v>
      </c>
      <c r="BW16" s="147">
        <f t="shared" si="23"/>
        <v>11394</v>
      </c>
      <c r="BX16" s="147">
        <f t="shared" si="24"/>
        <v>1765</v>
      </c>
      <c r="BY16" s="147">
        <f t="shared" si="25"/>
        <v>353</v>
      </c>
      <c r="BZ16" s="147">
        <f t="shared" si="26"/>
        <v>441.25</v>
      </c>
      <c r="CA16" s="147">
        <f t="shared" si="27"/>
        <v>0</v>
      </c>
      <c r="CB16" s="147">
        <f t="shared" si="27"/>
        <v>1323.75</v>
      </c>
      <c r="CC16" s="147">
        <f t="shared" si="27"/>
        <v>2647.5</v>
      </c>
      <c r="CD16" s="147">
        <f t="shared" si="27"/>
        <v>3530</v>
      </c>
      <c r="CE16" s="147">
        <f t="shared" si="27"/>
        <v>5295</v>
      </c>
      <c r="CF16" s="147">
        <f t="shared" si="27"/>
        <v>7060</v>
      </c>
      <c r="CG16" s="147">
        <f t="shared" si="27"/>
        <v>8825</v>
      </c>
      <c r="CH16" s="147">
        <f t="shared" si="27"/>
        <v>10590</v>
      </c>
      <c r="CI16" s="147">
        <f t="shared" si="28"/>
        <v>1308</v>
      </c>
      <c r="CJ16" s="147">
        <f t="shared" si="28"/>
        <v>261.60000000000002</v>
      </c>
      <c r="CK16" s="147">
        <f t="shared" si="28"/>
        <v>327</v>
      </c>
      <c r="CL16" s="147">
        <f t="shared" si="28"/>
        <v>0</v>
      </c>
      <c r="CM16" s="147">
        <f t="shared" si="28"/>
        <v>981</v>
      </c>
      <c r="CN16" s="147">
        <f t="shared" si="28"/>
        <v>1962</v>
      </c>
      <c r="CO16" s="147">
        <f t="shared" si="28"/>
        <v>2616</v>
      </c>
      <c r="CP16" s="147">
        <f t="shared" si="28"/>
        <v>3924</v>
      </c>
      <c r="CQ16" s="147">
        <f t="shared" si="28"/>
        <v>5232</v>
      </c>
      <c r="CR16" s="147">
        <f t="shared" si="28"/>
        <v>6540</v>
      </c>
      <c r="CS16" s="147">
        <f t="shared" si="28"/>
        <v>7848</v>
      </c>
      <c r="CT16" s="147">
        <f t="shared" si="83"/>
        <v>1174</v>
      </c>
      <c r="CU16" s="147">
        <f t="shared" si="29"/>
        <v>234.8</v>
      </c>
      <c r="CV16" s="147">
        <f t="shared" si="29"/>
        <v>293.5</v>
      </c>
      <c r="CW16" s="147">
        <f t="shared" si="29"/>
        <v>0</v>
      </c>
      <c r="CX16" s="147">
        <f t="shared" si="29"/>
        <v>880.5</v>
      </c>
      <c r="CY16" s="147">
        <f t="shared" si="29"/>
        <v>1761</v>
      </c>
      <c r="CZ16" s="147">
        <f t="shared" si="29"/>
        <v>2348</v>
      </c>
      <c r="DA16" s="147">
        <f t="shared" si="29"/>
        <v>3522</v>
      </c>
      <c r="DB16" s="147">
        <f t="shared" si="29"/>
        <v>4696</v>
      </c>
      <c r="DC16" s="147">
        <f t="shared" si="29"/>
        <v>5870</v>
      </c>
      <c r="DD16" s="147">
        <f t="shared" si="29"/>
        <v>7044</v>
      </c>
      <c r="DE16" s="147">
        <f t="shared" si="84"/>
        <v>1064</v>
      </c>
      <c r="DF16" s="147">
        <f t="shared" si="30"/>
        <v>212.8</v>
      </c>
      <c r="DG16" s="147">
        <f t="shared" si="30"/>
        <v>266</v>
      </c>
      <c r="DH16" s="147">
        <f t="shared" si="30"/>
        <v>0</v>
      </c>
      <c r="DI16" s="147">
        <f t="shared" si="30"/>
        <v>798</v>
      </c>
      <c r="DJ16" s="147">
        <f t="shared" si="30"/>
        <v>1596</v>
      </c>
      <c r="DK16" s="147">
        <f t="shared" si="30"/>
        <v>2128</v>
      </c>
      <c r="DL16" s="147">
        <f t="shared" si="30"/>
        <v>3192</v>
      </c>
      <c r="DM16" s="147">
        <f t="shared" si="30"/>
        <v>4256</v>
      </c>
      <c r="DN16" s="147">
        <f t="shared" si="30"/>
        <v>5320</v>
      </c>
      <c r="DO16" s="147">
        <f t="shared" si="30"/>
        <v>6384</v>
      </c>
      <c r="DP16" s="147">
        <f t="shared" si="31"/>
        <v>2364</v>
      </c>
      <c r="DQ16" s="147">
        <f t="shared" si="32"/>
        <v>472.8</v>
      </c>
      <c r="DR16" s="147">
        <f t="shared" si="33"/>
        <v>591</v>
      </c>
      <c r="DS16" s="147">
        <f t="shared" si="34"/>
        <v>0</v>
      </c>
      <c r="DT16" s="147">
        <f t="shared" si="34"/>
        <v>1773</v>
      </c>
      <c r="DU16" s="147">
        <f t="shared" si="34"/>
        <v>3546</v>
      </c>
      <c r="DV16" s="147">
        <f t="shared" si="34"/>
        <v>4728</v>
      </c>
      <c r="DW16" s="147">
        <f t="shared" si="34"/>
        <v>7092</v>
      </c>
      <c r="DX16" s="147">
        <f t="shared" si="34"/>
        <v>9456</v>
      </c>
      <c r="DY16" s="147">
        <f t="shared" si="34"/>
        <v>11820</v>
      </c>
      <c r="DZ16" s="147">
        <f t="shared" si="34"/>
        <v>14184</v>
      </c>
      <c r="EA16" s="147">
        <f t="shared" si="35"/>
        <v>2608</v>
      </c>
      <c r="EB16" s="147">
        <f t="shared" si="36"/>
        <v>521.6</v>
      </c>
      <c r="EC16" s="147">
        <f t="shared" si="37"/>
        <v>652</v>
      </c>
      <c r="ED16" s="147">
        <f t="shared" si="38"/>
        <v>0</v>
      </c>
      <c r="EE16" s="147">
        <f t="shared" si="38"/>
        <v>1956</v>
      </c>
      <c r="EF16" s="147">
        <f t="shared" si="38"/>
        <v>3912</v>
      </c>
      <c r="EG16" s="147">
        <f t="shared" si="38"/>
        <v>5216</v>
      </c>
      <c r="EH16" s="147">
        <f t="shared" si="38"/>
        <v>7824</v>
      </c>
      <c r="EI16" s="147">
        <f t="shared" si="38"/>
        <v>10432</v>
      </c>
      <c r="EJ16" s="147">
        <f t="shared" si="38"/>
        <v>13040</v>
      </c>
      <c r="EK16" s="147">
        <f t="shared" si="38"/>
        <v>15648</v>
      </c>
      <c r="EL16" s="147">
        <f t="shared" si="39"/>
        <v>2474</v>
      </c>
      <c r="EM16" s="147">
        <f t="shared" si="40"/>
        <v>494.8</v>
      </c>
      <c r="EN16" s="147">
        <f t="shared" si="41"/>
        <v>618.5</v>
      </c>
      <c r="EO16" s="147">
        <f t="shared" si="42"/>
        <v>0</v>
      </c>
      <c r="EP16" s="147">
        <f t="shared" si="42"/>
        <v>1855.5</v>
      </c>
      <c r="EQ16" s="147">
        <f t="shared" si="42"/>
        <v>3711</v>
      </c>
      <c r="ER16" s="147">
        <f t="shared" si="42"/>
        <v>4948</v>
      </c>
      <c r="ES16" s="147">
        <f t="shared" si="42"/>
        <v>7422</v>
      </c>
      <c r="ET16" s="147">
        <f t="shared" si="42"/>
        <v>9896</v>
      </c>
      <c r="EU16" s="147">
        <f t="shared" si="42"/>
        <v>12370</v>
      </c>
      <c r="EV16" s="147">
        <f t="shared" si="42"/>
        <v>14844</v>
      </c>
      <c r="EW16" s="147">
        <f t="shared" si="85"/>
        <v>1773</v>
      </c>
      <c r="EX16" s="147">
        <f t="shared" si="43"/>
        <v>354.6</v>
      </c>
      <c r="EY16" s="147">
        <f t="shared" si="43"/>
        <v>443.25</v>
      </c>
      <c r="EZ16" s="147">
        <f t="shared" si="43"/>
        <v>0</v>
      </c>
      <c r="FA16" s="147">
        <f t="shared" si="43"/>
        <v>1329.75</v>
      </c>
      <c r="FB16" s="147">
        <f t="shared" si="43"/>
        <v>2659.5</v>
      </c>
      <c r="FC16" s="147">
        <f t="shared" si="43"/>
        <v>3546</v>
      </c>
      <c r="FD16" s="147">
        <f t="shared" si="43"/>
        <v>5319</v>
      </c>
      <c r="FE16" s="147">
        <f t="shared" si="43"/>
        <v>7092</v>
      </c>
      <c r="FF16" s="147">
        <f t="shared" si="43"/>
        <v>8865</v>
      </c>
      <c r="FG16" s="147">
        <f t="shared" si="43"/>
        <v>10638</v>
      </c>
      <c r="FH16" s="147">
        <f t="shared" si="44"/>
        <v>3073</v>
      </c>
      <c r="FI16" s="147">
        <f t="shared" si="45"/>
        <v>614.6</v>
      </c>
      <c r="FJ16" s="147">
        <f t="shared" si="46"/>
        <v>768.25</v>
      </c>
      <c r="FK16" s="147">
        <f t="shared" si="47"/>
        <v>0</v>
      </c>
      <c r="FL16" s="147">
        <f t="shared" si="47"/>
        <v>2304.75</v>
      </c>
      <c r="FM16" s="147">
        <f t="shared" si="47"/>
        <v>4609.5</v>
      </c>
      <c r="FN16" s="147">
        <f t="shared" si="47"/>
        <v>6146</v>
      </c>
      <c r="FO16" s="147">
        <f t="shared" si="47"/>
        <v>9219</v>
      </c>
      <c r="FP16" s="147">
        <f t="shared" si="47"/>
        <v>12292</v>
      </c>
      <c r="FQ16" s="147">
        <f t="shared" si="47"/>
        <v>15365</v>
      </c>
      <c r="FR16" s="147">
        <f t="shared" si="47"/>
        <v>18438</v>
      </c>
      <c r="FS16" s="122">
        <f t="shared" si="48"/>
        <v>32.36</v>
      </c>
      <c r="FT16" s="122" t="str">
        <f t="shared" si="49"/>
        <v/>
      </c>
      <c r="FU16" s="122" t="str">
        <f t="shared" si="50"/>
        <v/>
      </c>
      <c r="FV16" s="122" t="str">
        <f t="shared" si="51"/>
        <v/>
      </c>
      <c r="FW16" s="122" t="str">
        <f t="shared" si="87"/>
        <v/>
      </c>
      <c r="FX16" s="122" t="str">
        <f t="shared" si="88"/>
        <v/>
      </c>
      <c r="FY16" s="122" t="str">
        <f t="shared" si="89"/>
        <v/>
      </c>
      <c r="FZ16" s="122" t="str">
        <f t="shared" si="90"/>
        <v/>
      </c>
      <c r="GA16" s="122" t="str">
        <f t="shared" si="91"/>
        <v/>
      </c>
      <c r="GB16" s="122" t="str">
        <f t="shared" si="92"/>
        <v/>
      </c>
      <c r="GC16" s="122" t="str">
        <f t="shared" si="93"/>
        <v/>
      </c>
      <c r="GD16" s="122" t="str">
        <f t="shared" si="94"/>
        <v/>
      </c>
      <c r="GE16" s="122" t="str">
        <f t="shared" si="95"/>
        <v/>
      </c>
      <c r="GF16" s="122" t="str">
        <f t="shared" si="96"/>
        <v/>
      </c>
      <c r="GG16" s="122">
        <f t="shared" si="97"/>
        <v>32.36</v>
      </c>
      <c r="GH16" s="124">
        <f t="shared" si="52"/>
        <v>313301.17609999998</v>
      </c>
      <c r="GI16" s="124" t="str">
        <f t="shared" si="53"/>
        <v/>
      </c>
      <c r="GJ16" s="124" t="str">
        <f t="shared" si="54"/>
        <v/>
      </c>
      <c r="GK16" s="124" t="str">
        <f t="shared" si="55"/>
        <v/>
      </c>
      <c r="GL16" s="125" t="str">
        <f t="shared" si="98"/>
        <v/>
      </c>
      <c r="GM16" s="125" t="str">
        <f t="shared" si="99"/>
        <v/>
      </c>
      <c r="GN16" s="125" t="str">
        <f t="shared" si="100"/>
        <v/>
      </c>
      <c r="GO16" s="125" t="str">
        <f t="shared" si="101"/>
        <v/>
      </c>
      <c r="GP16" s="125" t="str">
        <f t="shared" si="102"/>
        <v/>
      </c>
      <c r="GQ16" s="125" t="str">
        <f t="shared" si="103"/>
        <v/>
      </c>
      <c r="GR16" s="125" t="str">
        <f t="shared" si="104"/>
        <v/>
      </c>
      <c r="GS16" s="125" t="str">
        <f t="shared" si="105"/>
        <v/>
      </c>
      <c r="GT16" s="125" t="str">
        <f t="shared" si="106"/>
        <v/>
      </c>
      <c r="GU16" s="125" t="str">
        <f t="shared" si="107"/>
        <v/>
      </c>
      <c r="GV16" s="125">
        <f t="shared" si="108"/>
        <v>313301.17609999998</v>
      </c>
      <c r="GW16" s="145"/>
      <c r="GX16" s="145">
        <v>1</v>
      </c>
      <c r="GY16" s="145">
        <v>1</v>
      </c>
      <c r="GZ16" s="145">
        <v>1</v>
      </c>
      <c r="HA16" s="145">
        <v>1</v>
      </c>
      <c r="HB16" s="145">
        <v>1</v>
      </c>
      <c r="HC16" s="145"/>
      <c r="HE16" s="37"/>
      <c r="HF16" s="37"/>
    </row>
    <row r="17" spans="1:216" x14ac:dyDescent="0.2">
      <c r="A17" s="287" t="s">
        <v>108</v>
      </c>
      <c r="B17" s="291" t="s">
        <v>370</v>
      </c>
      <c r="C17" s="369">
        <v>2049</v>
      </c>
      <c r="D17" s="407">
        <f t="shared" si="56"/>
        <v>409.8</v>
      </c>
      <c r="E17" s="406">
        <f t="shared" si="57"/>
        <v>512.25</v>
      </c>
      <c r="F17" s="406">
        <f t="shared" si="58"/>
        <v>768.375</v>
      </c>
      <c r="G17" s="406">
        <f t="shared" si="59"/>
        <v>409.8</v>
      </c>
      <c r="H17" s="407">
        <f t="shared" si="60"/>
        <v>512.25</v>
      </c>
      <c r="I17" s="406">
        <f t="shared" si="61"/>
        <v>512.25</v>
      </c>
      <c r="J17" s="406">
        <f t="shared" si="62"/>
        <v>768.375</v>
      </c>
      <c r="K17" s="406">
        <f t="shared" si="63"/>
        <v>409.8</v>
      </c>
      <c r="L17" s="406">
        <f t="shared" si="64"/>
        <v>512.25</v>
      </c>
      <c r="M17" s="147"/>
      <c r="N17" s="94">
        <f t="shared" ref="N17:N30" si="109">C17*0.75</f>
        <v>1536.75</v>
      </c>
      <c r="O17" s="94">
        <f t="shared" si="65"/>
        <v>3073.5</v>
      </c>
      <c r="P17" s="94">
        <f t="shared" si="66"/>
        <v>4098</v>
      </c>
      <c r="Q17" s="94">
        <f t="shared" si="67"/>
        <v>6147</v>
      </c>
      <c r="R17" s="94">
        <f t="shared" si="68"/>
        <v>8196</v>
      </c>
      <c r="S17" s="94">
        <f t="shared" si="69"/>
        <v>10245</v>
      </c>
      <c r="T17" s="94">
        <f t="shared" si="70"/>
        <v>12294</v>
      </c>
      <c r="U17" s="200">
        <v>1021</v>
      </c>
      <c r="V17" s="93">
        <f t="shared" si="86"/>
        <v>204.20000000000002</v>
      </c>
      <c r="W17" s="93">
        <f t="shared" si="71"/>
        <v>255.25</v>
      </c>
      <c r="X17" s="147"/>
      <c r="Y17" s="94">
        <f t="shared" ref="Y17:Y30" si="110">U17*0.75</f>
        <v>765.75</v>
      </c>
      <c r="Z17" s="94">
        <f t="shared" si="72"/>
        <v>1531.5</v>
      </c>
      <c r="AA17" s="94">
        <f t="shared" si="73"/>
        <v>2042</v>
      </c>
      <c r="AB17" s="94">
        <f t="shared" si="74"/>
        <v>3063</v>
      </c>
      <c r="AC17" s="94">
        <f t="shared" si="75"/>
        <v>4084</v>
      </c>
      <c r="AD17" s="94">
        <f t="shared" si="76"/>
        <v>5105</v>
      </c>
      <c r="AE17" s="94">
        <f t="shared" si="77"/>
        <v>6126</v>
      </c>
      <c r="AF17" s="200">
        <v>929</v>
      </c>
      <c r="AG17" s="93">
        <f t="shared" si="78"/>
        <v>185.8</v>
      </c>
      <c r="AH17" s="93">
        <f t="shared" si="79"/>
        <v>232.25</v>
      </c>
      <c r="AI17" s="147"/>
      <c r="AJ17" s="94">
        <f t="shared" ref="AJ17:AJ30" si="111">AF17*0.75</f>
        <v>696.75</v>
      </c>
      <c r="AK17" s="94">
        <f t="shared" si="3"/>
        <v>1393.5</v>
      </c>
      <c r="AL17" s="94">
        <f t="shared" si="4"/>
        <v>1858</v>
      </c>
      <c r="AM17" s="94">
        <f t="shared" si="5"/>
        <v>2787</v>
      </c>
      <c r="AN17" s="94">
        <f t="shared" si="6"/>
        <v>3716</v>
      </c>
      <c r="AO17" s="94">
        <f t="shared" si="7"/>
        <v>4645</v>
      </c>
      <c r="AP17" s="94">
        <f t="shared" si="8"/>
        <v>5574</v>
      </c>
      <c r="AQ17" s="200">
        <v>666</v>
      </c>
      <c r="AR17" s="93">
        <f t="shared" si="80"/>
        <v>133.20000000000002</v>
      </c>
      <c r="AS17" s="93">
        <f t="shared" si="81"/>
        <v>166.5</v>
      </c>
      <c r="AT17" s="147"/>
      <c r="AU17" s="94">
        <f t="shared" ref="AU17:AU30" si="112">AQ17*0.75</f>
        <v>499.5</v>
      </c>
      <c r="AV17" s="94">
        <f t="shared" si="10"/>
        <v>999</v>
      </c>
      <c r="AW17" s="94">
        <f t="shared" si="11"/>
        <v>1332</v>
      </c>
      <c r="AX17" s="94">
        <f t="shared" si="12"/>
        <v>1998</v>
      </c>
      <c r="AY17" s="94">
        <f t="shared" si="13"/>
        <v>2664</v>
      </c>
      <c r="AZ17" s="94">
        <f t="shared" si="14"/>
        <v>3330</v>
      </c>
      <c r="BA17" s="94">
        <f t="shared" si="15"/>
        <v>3996</v>
      </c>
      <c r="BB17" s="147">
        <f t="shared" si="16"/>
        <v>3070</v>
      </c>
      <c r="BC17" s="147">
        <f t="shared" si="17"/>
        <v>614</v>
      </c>
      <c r="BD17" s="147">
        <f t="shared" si="18"/>
        <v>767.5</v>
      </c>
      <c r="BE17" s="147">
        <f t="shared" si="19"/>
        <v>0</v>
      </c>
      <c r="BF17" s="147">
        <f t="shared" si="19"/>
        <v>2302.5</v>
      </c>
      <c r="BG17" s="147">
        <f t="shared" si="19"/>
        <v>4605</v>
      </c>
      <c r="BH17" s="147">
        <f t="shared" si="19"/>
        <v>6140</v>
      </c>
      <c r="BI17" s="147">
        <f t="shared" si="19"/>
        <v>9210</v>
      </c>
      <c r="BJ17" s="147">
        <f t="shared" si="19"/>
        <v>12280</v>
      </c>
      <c r="BK17" s="147">
        <f t="shared" si="19"/>
        <v>15350</v>
      </c>
      <c r="BL17" s="147">
        <f t="shared" si="19"/>
        <v>18420</v>
      </c>
      <c r="BM17" s="147">
        <f t="shared" si="20"/>
        <v>2978</v>
      </c>
      <c r="BN17" s="147">
        <f t="shared" si="21"/>
        <v>595.6</v>
      </c>
      <c r="BO17" s="147">
        <f t="shared" si="22"/>
        <v>744.5</v>
      </c>
      <c r="BP17" s="147">
        <f t="shared" si="82"/>
        <v>0</v>
      </c>
      <c r="BQ17" s="147">
        <f t="shared" si="23"/>
        <v>2233.5</v>
      </c>
      <c r="BR17" s="147">
        <f t="shared" si="23"/>
        <v>4467</v>
      </c>
      <c r="BS17" s="147">
        <f t="shared" si="23"/>
        <v>5956</v>
      </c>
      <c r="BT17" s="147">
        <f t="shared" si="23"/>
        <v>8934</v>
      </c>
      <c r="BU17" s="147">
        <f t="shared" si="23"/>
        <v>11912</v>
      </c>
      <c r="BV17" s="147">
        <f t="shared" si="23"/>
        <v>14890</v>
      </c>
      <c r="BW17" s="147">
        <f t="shared" si="23"/>
        <v>17868</v>
      </c>
      <c r="BX17" s="147">
        <f t="shared" si="24"/>
        <v>2715</v>
      </c>
      <c r="BY17" s="147">
        <f t="shared" si="25"/>
        <v>543</v>
      </c>
      <c r="BZ17" s="147">
        <f t="shared" si="26"/>
        <v>678.75</v>
      </c>
      <c r="CA17" s="147">
        <f t="shared" si="27"/>
        <v>0</v>
      </c>
      <c r="CB17" s="147">
        <f t="shared" si="27"/>
        <v>2036.25</v>
      </c>
      <c r="CC17" s="147">
        <f t="shared" si="27"/>
        <v>4072.5</v>
      </c>
      <c r="CD17" s="147">
        <f t="shared" si="27"/>
        <v>5430</v>
      </c>
      <c r="CE17" s="147">
        <f t="shared" si="27"/>
        <v>8145</v>
      </c>
      <c r="CF17" s="147">
        <f t="shared" si="27"/>
        <v>10860</v>
      </c>
      <c r="CG17" s="147">
        <f t="shared" si="27"/>
        <v>13575</v>
      </c>
      <c r="CH17" s="147">
        <f t="shared" si="27"/>
        <v>16290</v>
      </c>
      <c r="CI17" s="147">
        <f t="shared" si="28"/>
        <v>1950</v>
      </c>
      <c r="CJ17" s="147">
        <f t="shared" si="28"/>
        <v>390</v>
      </c>
      <c r="CK17" s="147">
        <f t="shared" si="28"/>
        <v>487.5</v>
      </c>
      <c r="CL17" s="147">
        <f t="shared" si="28"/>
        <v>0</v>
      </c>
      <c r="CM17" s="147">
        <f t="shared" si="28"/>
        <v>1462.5</v>
      </c>
      <c r="CN17" s="147">
        <f t="shared" si="28"/>
        <v>2925</v>
      </c>
      <c r="CO17" s="147">
        <f t="shared" si="28"/>
        <v>3900</v>
      </c>
      <c r="CP17" s="147">
        <f t="shared" si="28"/>
        <v>5850</v>
      </c>
      <c r="CQ17" s="147">
        <f t="shared" si="28"/>
        <v>7800</v>
      </c>
      <c r="CR17" s="147">
        <f t="shared" si="28"/>
        <v>9750</v>
      </c>
      <c r="CS17" s="147">
        <f t="shared" si="28"/>
        <v>11700</v>
      </c>
      <c r="CT17" s="147">
        <f t="shared" si="83"/>
        <v>1687</v>
      </c>
      <c r="CU17" s="147">
        <f t="shared" si="29"/>
        <v>337.40000000000003</v>
      </c>
      <c r="CV17" s="147">
        <f t="shared" si="29"/>
        <v>421.75</v>
      </c>
      <c r="CW17" s="147">
        <f t="shared" si="29"/>
        <v>0</v>
      </c>
      <c r="CX17" s="147">
        <f t="shared" si="29"/>
        <v>1265.25</v>
      </c>
      <c r="CY17" s="147">
        <f t="shared" si="29"/>
        <v>2530.5</v>
      </c>
      <c r="CZ17" s="147">
        <f t="shared" si="29"/>
        <v>3374</v>
      </c>
      <c r="DA17" s="147">
        <f t="shared" si="29"/>
        <v>5061</v>
      </c>
      <c r="DB17" s="147">
        <f t="shared" si="29"/>
        <v>6748</v>
      </c>
      <c r="DC17" s="147">
        <f t="shared" si="29"/>
        <v>8435</v>
      </c>
      <c r="DD17" s="147">
        <f t="shared" si="29"/>
        <v>10122</v>
      </c>
      <c r="DE17" s="147">
        <f t="shared" si="84"/>
        <v>1595</v>
      </c>
      <c r="DF17" s="147">
        <f t="shared" si="30"/>
        <v>319</v>
      </c>
      <c r="DG17" s="147">
        <f t="shared" si="30"/>
        <v>398.75</v>
      </c>
      <c r="DH17" s="147">
        <f t="shared" si="30"/>
        <v>0</v>
      </c>
      <c r="DI17" s="147">
        <f t="shared" si="30"/>
        <v>1196.25</v>
      </c>
      <c r="DJ17" s="147">
        <f t="shared" si="30"/>
        <v>2392.5</v>
      </c>
      <c r="DK17" s="147">
        <f t="shared" si="30"/>
        <v>3190</v>
      </c>
      <c r="DL17" s="147">
        <f t="shared" si="30"/>
        <v>4785</v>
      </c>
      <c r="DM17" s="147">
        <f t="shared" si="30"/>
        <v>6380</v>
      </c>
      <c r="DN17" s="147">
        <f t="shared" si="30"/>
        <v>7975</v>
      </c>
      <c r="DO17" s="147">
        <f t="shared" si="30"/>
        <v>9570</v>
      </c>
      <c r="DP17" s="147">
        <f t="shared" si="31"/>
        <v>3644</v>
      </c>
      <c r="DQ17" s="147">
        <f t="shared" si="32"/>
        <v>728.80000000000007</v>
      </c>
      <c r="DR17" s="147">
        <f t="shared" si="33"/>
        <v>911</v>
      </c>
      <c r="DS17" s="147">
        <f t="shared" si="34"/>
        <v>0</v>
      </c>
      <c r="DT17" s="147">
        <f t="shared" si="34"/>
        <v>2733</v>
      </c>
      <c r="DU17" s="147">
        <f t="shared" si="34"/>
        <v>5466</v>
      </c>
      <c r="DV17" s="147">
        <f t="shared" si="34"/>
        <v>7288</v>
      </c>
      <c r="DW17" s="147">
        <f t="shared" si="34"/>
        <v>10932</v>
      </c>
      <c r="DX17" s="147">
        <f t="shared" si="34"/>
        <v>14576</v>
      </c>
      <c r="DY17" s="147">
        <f t="shared" si="34"/>
        <v>18220</v>
      </c>
      <c r="DZ17" s="147">
        <f t="shared" si="34"/>
        <v>21864</v>
      </c>
      <c r="EA17" s="147">
        <f t="shared" si="35"/>
        <v>3999</v>
      </c>
      <c r="EB17" s="147">
        <f t="shared" si="36"/>
        <v>799.8</v>
      </c>
      <c r="EC17" s="147">
        <f t="shared" si="37"/>
        <v>999.75</v>
      </c>
      <c r="ED17" s="147">
        <f t="shared" si="38"/>
        <v>0</v>
      </c>
      <c r="EE17" s="147">
        <f t="shared" si="38"/>
        <v>2999.25</v>
      </c>
      <c r="EF17" s="147">
        <f t="shared" si="38"/>
        <v>5998.5</v>
      </c>
      <c r="EG17" s="147">
        <f t="shared" si="38"/>
        <v>7998</v>
      </c>
      <c r="EH17" s="147">
        <f t="shared" si="38"/>
        <v>11997</v>
      </c>
      <c r="EI17" s="147">
        <f t="shared" si="38"/>
        <v>15996</v>
      </c>
      <c r="EJ17" s="147">
        <f t="shared" si="38"/>
        <v>19995</v>
      </c>
      <c r="EK17" s="147">
        <f t="shared" si="38"/>
        <v>23994</v>
      </c>
      <c r="EL17" s="147">
        <f t="shared" si="39"/>
        <v>3736</v>
      </c>
      <c r="EM17" s="147">
        <f t="shared" si="40"/>
        <v>747.2</v>
      </c>
      <c r="EN17" s="147">
        <f t="shared" si="41"/>
        <v>934</v>
      </c>
      <c r="EO17" s="147">
        <f t="shared" si="42"/>
        <v>0</v>
      </c>
      <c r="EP17" s="147">
        <f t="shared" si="42"/>
        <v>2802</v>
      </c>
      <c r="EQ17" s="147">
        <f t="shared" si="42"/>
        <v>5604</v>
      </c>
      <c r="ER17" s="147">
        <f t="shared" si="42"/>
        <v>7472</v>
      </c>
      <c r="ES17" s="147">
        <f t="shared" si="42"/>
        <v>11208</v>
      </c>
      <c r="ET17" s="147">
        <f t="shared" si="42"/>
        <v>14944</v>
      </c>
      <c r="EU17" s="147">
        <f t="shared" si="42"/>
        <v>18680</v>
      </c>
      <c r="EV17" s="147">
        <f t="shared" si="42"/>
        <v>22416</v>
      </c>
      <c r="EW17" s="147">
        <f t="shared" si="85"/>
        <v>2616</v>
      </c>
      <c r="EX17" s="147">
        <f t="shared" si="43"/>
        <v>523.20000000000005</v>
      </c>
      <c r="EY17" s="147">
        <f t="shared" si="43"/>
        <v>654</v>
      </c>
      <c r="EZ17" s="147">
        <f t="shared" si="43"/>
        <v>0</v>
      </c>
      <c r="FA17" s="147">
        <f t="shared" si="43"/>
        <v>1962</v>
      </c>
      <c r="FB17" s="147">
        <f t="shared" si="43"/>
        <v>3924</v>
      </c>
      <c r="FC17" s="147">
        <f t="shared" si="43"/>
        <v>5232</v>
      </c>
      <c r="FD17" s="147">
        <f t="shared" si="43"/>
        <v>7848</v>
      </c>
      <c r="FE17" s="147">
        <f t="shared" si="43"/>
        <v>10464</v>
      </c>
      <c r="FF17" s="147">
        <f t="shared" si="43"/>
        <v>13080</v>
      </c>
      <c r="FG17" s="147">
        <f t="shared" si="43"/>
        <v>15696</v>
      </c>
      <c r="FH17" s="147">
        <f t="shared" si="44"/>
        <v>4665</v>
      </c>
      <c r="FI17" s="147">
        <f t="shared" si="45"/>
        <v>933</v>
      </c>
      <c r="FJ17" s="147">
        <f t="shared" si="46"/>
        <v>1166.25</v>
      </c>
      <c r="FK17" s="147">
        <f t="shared" si="47"/>
        <v>0</v>
      </c>
      <c r="FL17" s="147">
        <f t="shared" si="47"/>
        <v>3498.75</v>
      </c>
      <c r="FM17" s="147">
        <f t="shared" si="47"/>
        <v>6997.5</v>
      </c>
      <c r="FN17" s="147">
        <f t="shared" si="47"/>
        <v>9330</v>
      </c>
      <c r="FO17" s="147">
        <f t="shared" si="47"/>
        <v>13995</v>
      </c>
      <c r="FP17" s="147">
        <f t="shared" si="47"/>
        <v>18660</v>
      </c>
      <c r="FQ17" s="147">
        <f t="shared" si="47"/>
        <v>23325</v>
      </c>
      <c r="FR17" s="147">
        <f t="shared" si="47"/>
        <v>27990</v>
      </c>
      <c r="FS17" s="122">
        <f t="shared" si="48"/>
        <v>38.35</v>
      </c>
      <c r="FT17" s="122" t="str">
        <f t="shared" si="49"/>
        <v/>
      </c>
      <c r="FU17" s="122" t="str">
        <f t="shared" si="50"/>
        <v/>
      </c>
      <c r="FV17" s="122" t="str">
        <f t="shared" si="51"/>
        <v/>
      </c>
      <c r="FW17" s="122" t="str">
        <f t="shared" si="87"/>
        <v/>
      </c>
      <c r="FX17" s="122" t="str">
        <f t="shared" si="88"/>
        <v/>
      </c>
      <c r="FY17" s="122" t="str">
        <f t="shared" si="89"/>
        <v/>
      </c>
      <c r="FZ17" s="122" t="str">
        <f t="shared" si="90"/>
        <v/>
      </c>
      <c r="GA17" s="122" t="str">
        <f t="shared" si="91"/>
        <v/>
      </c>
      <c r="GB17" s="122" t="str">
        <f t="shared" si="92"/>
        <v/>
      </c>
      <c r="GC17" s="122" t="str">
        <f t="shared" si="93"/>
        <v/>
      </c>
      <c r="GD17" s="122" t="str">
        <f t="shared" si="94"/>
        <v/>
      </c>
      <c r="GE17" s="122" t="str">
        <f t="shared" si="95"/>
        <v/>
      </c>
      <c r="GF17" s="122" t="str">
        <f t="shared" si="96"/>
        <v/>
      </c>
      <c r="GG17" s="122">
        <f t="shared" si="97"/>
        <v>38.35</v>
      </c>
      <c r="GH17" s="124">
        <f t="shared" si="52"/>
        <v>347566.23320000002</v>
      </c>
      <c r="GI17" s="124" t="str">
        <f t="shared" si="53"/>
        <v/>
      </c>
      <c r="GJ17" s="124" t="str">
        <f t="shared" si="54"/>
        <v/>
      </c>
      <c r="GK17" s="124" t="str">
        <f t="shared" si="55"/>
        <v/>
      </c>
      <c r="GL17" s="125" t="str">
        <f t="shared" si="98"/>
        <v/>
      </c>
      <c r="GM17" s="125" t="str">
        <f t="shared" si="99"/>
        <v/>
      </c>
      <c r="GN17" s="125" t="str">
        <f t="shared" si="100"/>
        <v/>
      </c>
      <c r="GO17" s="125" t="str">
        <f t="shared" si="101"/>
        <v/>
      </c>
      <c r="GP17" s="125" t="str">
        <f t="shared" si="102"/>
        <v/>
      </c>
      <c r="GQ17" s="125" t="str">
        <f t="shared" si="103"/>
        <v/>
      </c>
      <c r="GR17" s="125" t="str">
        <f t="shared" si="104"/>
        <v/>
      </c>
      <c r="GS17" s="125" t="str">
        <f t="shared" si="105"/>
        <v/>
      </c>
      <c r="GT17" s="125" t="str">
        <f t="shared" si="106"/>
        <v/>
      </c>
      <c r="GU17" s="125" t="str">
        <f t="shared" si="107"/>
        <v/>
      </c>
      <c r="GV17" s="125">
        <f t="shared" si="108"/>
        <v>347566.23320000002</v>
      </c>
      <c r="GW17" s="145"/>
      <c r="GX17" s="145">
        <v>1</v>
      </c>
      <c r="GY17" s="145">
        <v>1</v>
      </c>
      <c r="GZ17" s="145">
        <v>1</v>
      </c>
      <c r="HA17" s="145">
        <v>1</v>
      </c>
      <c r="HB17" s="145">
        <v>1</v>
      </c>
      <c r="HC17" s="145">
        <v>1</v>
      </c>
      <c r="HE17" s="37"/>
      <c r="HF17" s="37"/>
    </row>
    <row r="18" spans="1:216" x14ac:dyDescent="0.2">
      <c r="A18" s="287" t="s">
        <v>109</v>
      </c>
      <c r="B18" s="288" t="s">
        <v>371</v>
      </c>
      <c r="C18" s="369">
        <v>2901</v>
      </c>
      <c r="D18" s="407">
        <f t="shared" si="56"/>
        <v>580.20000000000005</v>
      </c>
      <c r="E18" s="406">
        <f t="shared" si="57"/>
        <v>725.25</v>
      </c>
      <c r="F18" s="406">
        <f t="shared" si="58"/>
        <v>1087.875</v>
      </c>
      <c r="G18" s="406">
        <f t="shared" si="59"/>
        <v>580.20000000000005</v>
      </c>
      <c r="H18" s="407">
        <f t="shared" si="60"/>
        <v>725.25</v>
      </c>
      <c r="I18" s="406">
        <f t="shared" si="61"/>
        <v>725.25</v>
      </c>
      <c r="J18" s="406">
        <f t="shared" si="62"/>
        <v>1087.875</v>
      </c>
      <c r="K18" s="406">
        <f t="shared" si="63"/>
        <v>580.20000000000005</v>
      </c>
      <c r="L18" s="406">
        <f t="shared" si="64"/>
        <v>725.25</v>
      </c>
      <c r="M18" s="147"/>
      <c r="N18" s="94">
        <f t="shared" si="109"/>
        <v>2175.75</v>
      </c>
      <c r="O18" s="94">
        <f t="shared" si="65"/>
        <v>4351.5</v>
      </c>
      <c r="P18" s="94">
        <f t="shared" si="66"/>
        <v>5802</v>
      </c>
      <c r="Q18" s="94">
        <f t="shared" si="67"/>
        <v>8703</v>
      </c>
      <c r="R18" s="94">
        <f t="shared" si="68"/>
        <v>11604</v>
      </c>
      <c r="S18" s="94">
        <f t="shared" si="69"/>
        <v>14505</v>
      </c>
      <c r="T18" s="94">
        <f t="shared" si="70"/>
        <v>17406</v>
      </c>
      <c r="U18" s="200">
        <v>1583</v>
      </c>
      <c r="V18" s="93">
        <f t="shared" si="86"/>
        <v>316.60000000000002</v>
      </c>
      <c r="W18" s="93">
        <f t="shared" si="71"/>
        <v>395.75</v>
      </c>
      <c r="X18" s="147"/>
      <c r="Y18" s="94">
        <f t="shared" si="110"/>
        <v>1187.25</v>
      </c>
      <c r="Z18" s="94">
        <f t="shared" si="72"/>
        <v>2374.5</v>
      </c>
      <c r="AA18" s="94">
        <f t="shared" si="73"/>
        <v>3166</v>
      </c>
      <c r="AB18" s="94">
        <f t="shared" si="74"/>
        <v>4749</v>
      </c>
      <c r="AC18" s="94">
        <f t="shared" si="75"/>
        <v>6332</v>
      </c>
      <c r="AD18" s="94">
        <f t="shared" si="76"/>
        <v>7915</v>
      </c>
      <c r="AE18" s="94">
        <f t="shared" si="77"/>
        <v>9498</v>
      </c>
      <c r="AF18" s="200">
        <v>1395</v>
      </c>
      <c r="AG18" s="93">
        <f t="shared" si="78"/>
        <v>279</v>
      </c>
      <c r="AH18" s="93">
        <f t="shared" si="79"/>
        <v>348.75</v>
      </c>
      <c r="AI18" s="147"/>
      <c r="AJ18" s="94">
        <f t="shared" si="111"/>
        <v>1046.25</v>
      </c>
      <c r="AK18" s="94">
        <f t="shared" si="3"/>
        <v>2092.5</v>
      </c>
      <c r="AL18" s="94">
        <f t="shared" si="4"/>
        <v>2790</v>
      </c>
      <c r="AM18" s="94">
        <f t="shared" si="5"/>
        <v>4185</v>
      </c>
      <c r="AN18" s="94">
        <f t="shared" si="6"/>
        <v>5580</v>
      </c>
      <c r="AO18" s="94">
        <f t="shared" si="7"/>
        <v>6975</v>
      </c>
      <c r="AP18" s="94">
        <f t="shared" si="8"/>
        <v>8370</v>
      </c>
      <c r="AQ18" s="200">
        <v>1051</v>
      </c>
      <c r="AR18" s="93">
        <f t="shared" si="80"/>
        <v>210.20000000000002</v>
      </c>
      <c r="AS18" s="93">
        <f t="shared" si="81"/>
        <v>262.75</v>
      </c>
      <c r="AT18" s="147"/>
      <c r="AU18" s="94">
        <f t="shared" si="112"/>
        <v>788.25</v>
      </c>
      <c r="AV18" s="94">
        <f t="shared" si="10"/>
        <v>1576.5</v>
      </c>
      <c r="AW18" s="94">
        <f t="shared" si="11"/>
        <v>2102</v>
      </c>
      <c r="AX18" s="94">
        <f t="shared" si="12"/>
        <v>3153</v>
      </c>
      <c r="AY18" s="94">
        <f t="shared" si="13"/>
        <v>4204</v>
      </c>
      <c r="AZ18" s="94">
        <f t="shared" si="14"/>
        <v>5255</v>
      </c>
      <c r="BA18" s="94">
        <f t="shared" si="15"/>
        <v>6306</v>
      </c>
      <c r="BB18" s="147">
        <f t="shared" si="16"/>
        <v>4484</v>
      </c>
      <c r="BC18" s="147">
        <f t="shared" si="17"/>
        <v>896.80000000000007</v>
      </c>
      <c r="BD18" s="147">
        <f t="shared" si="18"/>
        <v>1121</v>
      </c>
      <c r="BE18" s="147">
        <f t="shared" si="19"/>
        <v>0</v>
      </c>
      <c r="BF18" s="147">
        <f t="shared" si="19"/>
        <v>3363</v>
      </c>
      <c r="BG18" s="147">
        <f t="shared" si="19"/>
        <v>6726</v>
      </c>
      <c r="BH18" s="147">
        <f t="shared" si="19"/>
        <v>8968</v>
      </c>
      <c r="BI18" s="147">
        <f t="shared" si="19"/>
        <v>13452</v>
      </c>
      <c r="BJ18" s="147">
        <f t="shared" si="19"/>
        <v>17936</v>
      </c>
      <c r="BK18" s="147">
        <f t="shared" si="19"/>
        <v>22420</v>
      </c>
      <c r="BL18" s="147">
        <f t="shared" si="19"/>
        <v>26904</v>
      </c>
      <c r="BM18" s="147">
        <f t="shared" si="20"/>
        <v>4296</v>
      </c>
      <c r="BN18" s="147">
        <f t="shared" si="21"/>
        <v>859.2</v>
      </c>
      <c r="BO18" s="147">
        <f t="shared" si="22"/>
        <v>1074</v>
      </c>
      <c r="BP18" s="147">
        <f t="shared" si="82"/>
        <v>0</v>
      </c>
      <c r="BQ18" s="147">
        <f t="shared" si="23"/>
        <v>3222</v>
      </c>
      <c r="BR18" s="147">
        <f t="shared" si="23"/>
        <v>6444</v>
      </c>
      <c r="BS18" s="147">
        <f t="shared" si="23"/>
        <v>8592</v>
      </c>
      <c r="BT18" s="147">
        <f t="shared" si="23"/>
        <v>12888</v>
      </c>
      <c r="BU18" s="147">
        <f t="shared" si="23"/>
        <v>17184</v>
      </c>
      <c r="BV18" s="147">
        <f t="shared" si="23"/>
        <v>21480</v>
      </c>
      <c r="BW18" s="147">
        <f t="shared" si="23"/>
        <v>25776</v>
      </c>
      <c r="BX18" s="147">
        <f t="shared" si="24"/>
        <v>3952</v>
      </c>
      <c r="BY18" s="147">
        <f t="shared" si="25"/>
        <v>790.40000000000009</v>
      </c>
      <c r="BZ18" s="147">
        <f t="shared" si="26"/>
        <v>988</v>
      </c>
      <c r="CA18" s="147">
        <f t="shared" si="27"/>
        <v>0</v>
      </c>
      <c r="CB18" s="147">
        <f t="shared" si="27"/>
        <v>2964</v>
      </c>
      <c r="CC18" s="147">
        <f t="shared" si="27"/>
        <v>5928</v>
      </c>
      <c r="CD18" s="147">
        <f t="shared" si="27"/>
        <v>7904</v>
      </c>
      <c r="CE18" s="147">
        <f t="shared" si="27"/>
        <v>11856</v>
      </c>
      <c r="CF18" s="147">
        <f t="shared" si="27"/>
        <v>15808</v>
      </c>
      <c r="CG18" s="147">
        <f t="shared" si="27"/>
        <v>19760</v>
      </c>
      <c r="CH18" s="147">
        <f t="shared" si="27"/>
        <v>23712</v>
      </c>
      <c r="CI18" s="147">
        <f t="shared" si="28"/>
        <v>2978</v>
      </c>
      <c r="CJ18" s="147">
        <f t="shared" si="28"/>
        <v>595.6</v>
      </c>
      <c r="CK18" s="147">
        <f t="shared" si="28"/>
        <v>744.5</v>
      </c>
      <c r="CL18" s="147">
        <f t="shared" si="28"/>
        <v>0</v>
      </c>
      <c r="CM18" s="147">
        <f t="shared" si="28"/>
        <v>2233.5</v>
      </c>
      <c r="CN18" s="147">
        <f t="shared" si="28"/>
        <v>4467</v>
      </c>
      <c r="CO18" s="147">
        <f t="shared" si="28"/>
        <v>5956</v>
      </c>
      <c r="CP18" s="147">
        <f t="shared" si="28"/>
        <v>8934</v>
      </c>
      <c r="CQ18" s="147">
        <f t="shared" si="28"/>
        <v>11912</v>
      </c>
      <c r="CR18" s="147">
        <f t="shared" si="28"/>
        <v>14890</v>
      </c>
      <c r="CS18" s="147">
        <f t="shared" si="28"/>
        <v>17868</v>
      </c>
      <c r="CT18" s="147">
        <f t="shared" si="83"/>
        <v>2634</v>
      </c>
      <c r="CU18" s="147">
        <f t="shared" si="29"/>
        <v>526.80000000000007</v>
      </c>
      <c r="CV18" s="147">
        <f t="shared" si="29"/>
        <v>658.5</v>
      </c>
      <c r="CW18" s="147">
        <f t="shared" si="29"/>
        <v>0</v>
      </c>
      <c r="CX18" s="147">
        <f t="shared" si="29"/>
        <v>1975.5</v>
      </c>
      <c r="CY18" s="147">
        <f t="shared" si="29"/>
        <v>3951</v>
      </c>
      <c r="CZ18" s="147">
        <f t="shared" si="29"/>
        <v>5268</v>
      </c>
      <c r="DA18" s="147">
        <f t="shared" si="29"/>
        <v>7902</v>
      </c>
      <c r="DB18" s="147">
        <f t="shared" si="29"/>
        <v>10536</v>
      </c>
      <c r="DC18" s="147">
        <f t="shared" si="29"/>
        <v>13170</v>
      </c>
      <c r="DD18" s="147">
        <f t="shared" si="29"/>
        <v>15804</v>
      </c>
      <c r="DE18" s="147">
        <f t="shared" si="84"/>
        <v>2446</v>
      </c>
      <c r="DF18" s="147">
        <f t="shared" si="30"/>
        <v>489.20000000000005</v>
      </c>
      <c r="DG18" s="147">
        <f t="shared" si="30"/>
        <v>611.5</v>
      </c>
      <c r="DH18" s="147">
        <f t="shared" si="30"/>
        <v>0</v>
      </c>
      <c r="DI18" s="147">
        <f t="shared" si="30"/>
        <v>1834.5</v>
      </c>
      <c r="DJ18" s="147">
        <f t="shared" si="30"/>
        <v>3669</v>
      </c>
      <c r="DK18" s="147">
        <f t="shared" si="30"/>
        <v>4892</v>
      </c>
      <c r="DL18" s="147">
        <f t="shared" si="30"/>
        <v>7338</v>
      </c>
      <c r="DM18" s="147">
        <f t="shared" si="30"/>
        <v>9784</v>
      </c>
      <c r="DN18" s="147">
        <f t="shared" si="30"/>
        <v>12230</v>
      </c>
      <c r="DO18" s="147">
        <f t="shared" si="30"/>
        <v>14676</v>
      </c>
      <c r="DP18" s="147">
        <f t="shared" si="31"/>
        <v>5347</v>
      </c>
      <c r="DQ18" s="147">
        <f t="shared" si="32"/>
        <v>1069.4000000000001</v>
      </c>
      <c r="DR18" s="147">
        <f t="shared" si="33"/>
        <v>1336.75</v>
      </c>
      <c r="DS18" s="147">
        <f t="shared" si="34"/>
        <v>0</v>
      </c>
      <c r="DT18" s="147">
        <f t="shared" si="34"/>
        <v>4010.25</v>
      </c>
      <c r="DU18" s="147">
        <f t="shared" si="34"/>
        <v>8020.5</v>
      </c>
      <c r="DV18" s="147">
        <f t="shared" si="34"/>
        <v>10694</v>
      </c>
      <c r="DW18" s="147">
        <f t="shared" si="34"/>
        <v>16041</v>
      </c>
      <c r="DX18" s="147">
        <f t="shared" si="34"/>
        <v>21388</v>
      </c>
      <c r="DY18" s="147">
        <f t="shared" si="34"/>
        <v>26735</v>
      </c>
      <c r="DZ18" s="147">
        <f t="shared" si="34"/>
        <v>32082</v>
      </c>
      <c r="EA18" s="147">
        <f t="shared" si="35"/>
        <v>5879</v>
      </c>
      <c r="EB18" s="147">
        <f t="shared" si="36"/>
        <v>1175.8000000000002</v>
      </c>
      <c r="EC18" s="147">
        <f t="shared" si="37"/>
        <v>1469.75</v>
      </c>
      <c r="ED18" s="147">
        <f t="shared" si="38"/>
        <v>0</v>
      </c>
      <c r="EE18" s="147">
        <f t="shared" si="38"/>
        <v>4409.25</v>
      </c>
      <c r="EF18" s="147">
        <f t="shared" si="38"/>
        <v>8818.5</v>
      </c>
      <c r="EG18" s="147">
        <f t="shared" si="38"/>
        <v>11758</v>
      </c>
      <c r="EH18" s="147">
        <f t="shared" si="38"/>
        <v>17637</v>
      </c>
      <c r="EI18" s="147">
        <f t="shared" si="38"/>
        <v>23516</v>
      </c>
      <c r="EJ18" s="147">
        <f t="shared" si="38"/>
        <v>29395</v>
      </c>
      <c r="EK18" s="147">
        <f t="shared" si="38"/>
        <v>35274</v>
      </c>
      <c r="EL18" s="147">
        <f t="shared" si="39"/>
        <v>5535</v>
      </c>
      <c r="EM18" s="147">
        <f t="shared" si="40"/>
        <v>1107</v>
      </c>
      <c r="EN18" s="147">
        <f t="shared" si="41"/>
        <v>1383.75</v>
      </c>
      <c r="EO18" s="147">
        <f t="shared" si="42"/>
        <v>0</v>
      </c>
      <c r="EP18" s="147">
        <f t="shared" si="42"/>
        <v>4151.25</v>
      </c>
      <c r="EQ18" s="147">
        <f t="shared" si="42"/>
        <v>8302.5</v>
      </c>
      <c r="ER18" s="147">
        <f t="shared" si="42"/>
        <v>11070</v>
      </c>
      <c r="ES18" s="147">
        <f t="shared" si="42"/>
        <v>16605</v>
      </c>
      <c r="ET18" s="147">
        <f t="shared" si="42"/>
        <v>22140</v>
      </c>
      <c r="EU18" s="147">
        <f t="shared" si="42"/>
        <v>27675</v>
      </c>
      <c r="EV18" s="147">
        <f t="shared" si="42"/>
        <v>33210</v>
      </c>
      <c r="EW18" s="147">
        <f t="shared" si="85"/>
        <v>4029</v>
      </c>
      <c r="EX18" s="147">
        <f t="shared" si="43"/>
        <v>805.80000000000007</v>
      </c>
      <c r="EY18" s="147">
        <f t="shared" si="43"/>
        <v>1007.25</v>
      </c>
      <c r="EZ18" s="147">
        <f t="shared" si="43"/>
        <v>0</v>
      </c>
      <c r="FA18" s="147">
        <f t="shared" si="43"/>
        <v>3021.75</v>
      </c>
      <c r="FB18" s="147">
        <f t="shared" si="43"/>
        <v>6043.5</v>
      </c>
      <c r="FC18" s="147">
        <f t="shared" si="43"/>
        <v>8058</v>
      </c>
      <c r="FD18" s="147">
        <f t="shared" si="43"/>
        <v>12087</v>
      </c>
      <c r="FE18" s="147">
        <f t="shared" si="43"/>
        <v>16116</v>
      </c>
      <c r="FF18" s="147">
        <f t="shared" si="43"/>
        <v>20145</v>
      </c>
      <c r="FG18" s="147">
        <f t="shared" si="43"/>
        <v>24174</v>
      </c>
      <c r="FH18" s="147">
        <f t="shared" si="44"/>
        <v>6930</v>
      </c>
      <c r="FI18" s="147">
        <f t="shared" si="45"/>
        <v>1386.0000000000002</v>
      </c>
      <c r="FJ18" s="147">
        <f t="shared" si="46"/>
        <v>1732.5</v>
      </c>
      <c r="FK18" s="147">
        <f t="shared" si="47"/>
        <v>0</v>
      </c>
      <c r="FL18" s="147">
        <f t="shared" si="47"/>
        <v>5197.5</v>
      </c>
      <c r="FM18" s="147">
        <f t="shared" si="47"/>
        <v>10395</v>
      </c>
      <c r="FN18" s="147">
        <f t="shared" si="47"/>
        <v>13860</v>
      </c>
      <c r="FO18" s="147">
        <f t="shared" si="47"/>
        <v>20790</v>
      </c>
      <c r="FP18" s="147">
        <f t="shared" si="47"/>
        <v>27720</v>
      </c>
      <c r="FQ18" s="147">
        <f t="shared" si="47"/>
        <v>34650</v>
      </c>
      <c r="FR18" s="147">
        <f t="shared" si="47"/>
        <v>41580</v>
      </c>
      <c r="FS18" s="122">
        <f t="shared" si="48"/>
        <v>41.85</v>
      </c>
      <c r="FT18" s="122" t="str">
        <f t="shared" si="49"/>
        <v/>
      </c>
      <c r="FU18" s="122" t="str">
        <f t="shared" si="50"/>
        <v/>
      </c>
      <c r="FV18" s="122" t="str">
        <f t="shared" si="51"/>
        <v/>
      </c>
      <c r="FW18" s="122" t="str">
        <f t="shared" si="87"/>
        <v/>
      </c>
      <c r="FX18" s="122" t="str">
        <f t="shared" si="88"/>
        <v/>
      </c>
      <c r="FY18" s="122" t="str">
        <f t="shared" si="89"/>
        <v/>
      </c>
      <c r="FZ18" s="122" t="str">
        <f t="shared" si="90"/>
        <v/>
      </c>
      <c r="GA18" s="122" t="str">
        <f t="shared" si="91"/>
        <v/>
      </c>
      <c r="GB18" s="122" t="str">
        <f t="shared" si="92"/>
        <v/>
      </c>
      <c r="GC18" s="122" t="str">
        <f t="shared" si="93"/>
        <v/>
      </c>
      <c r="GD18" s="122" t="str">
        <f t="shared" si="94"/>
        <v/>
      </c>
      <c r="GE18" s="122" t="str">
        <f t="shared" si="95"/>
        <v/>
      </c>
      <c r="GF18" s="122" t="str">
        <f t="shared" si="96"/>
        <v/>
      </c>
      <c r="GG18" s="122">
        <f t="shared" si="97"/>
        <v>41.85</v>
      </c>
      <c r="GH18" s="124">
        <f t="shared" si="52"/>
        <v>336867.43900000001</v>
      </c>
      <c r="GI18" s="124" t="str">
        <f t="shared" si="53"/>
        <v/>
      </c>
      <c r="GJ18" s="124" t="str">
        <f t="shared" si="54"/>
        <v/>
      </c>
      <c r="GK18" s="124" t="str">
        <f t="shared" si="55"/>
        <v/>
      </c>
      <c r="GL18" s="125" t="str">
        <f t="shared" si="98"/>
        <v/>
      </c>
      <c r="GM18" s="125" t="str">
        <f t="shared" si="99"/>
        <v/>
      </c>
      <c r="GN18" s="125" t="str">
        <f t="shared" si="100"/>
        <v/>
      </c>
      <c r="GO18" s="125" t="str">
        <f t="shared" si="101"/>
        <v/>
      </c>
      <c r="GP18" s="125" t="str">
        <f t="shared" si="102"/>
        <v/>
      </c>
      <c r="GQ18" s="125" t="str">
        <f t="shared" si="103"/>
        <v/>
      </c>
      <c r="GR18" s="125" t="str">
        <f t="shared" si="104"/>
        <v/>
      </c>
      <c r="GS18" s="125" t="str">
        <f t="shared" si="105"/>
        <v/>
      </c>
      <c r="GT18" s="125" t="str">
        <f t="shared" si="106"/>
        <v/>
      </c>
      <c r="GU18" s="125" t="str">
        <f t="shared" si="107"/>
        <v/>
      </c>
      <c r="GV18" s="125">
        <f t="shared" si="108"/>
        <v>336867.43900000001</v>
      </c>
      <c r="GW18" s="145"/>
      <c r="GX18" s="145">
        <v>1</v>
      </c>
      <c r="GY18" s="145">
        <v>1</v>
      </c>
      <c r="GZ18" s="145">
        <v>1</v>
      </c>
      <c r="HA18" s="145">
        <v>1</v>
      </c>
      <c r="HB18" s="145">
        <v>1</v>
      </c>
      <c r="HC18" s="145">
        <v>1</v>
      </c>
      <c r="HE18" s="37"/>
      <c r="HF18" s="37"/>
    </row>
    <row r="19" spans="1:216" x14ac:dyDescent="0.2">
      <c r="A19" s="287" t="s">
        <v>110</v>
      </c>
      <c r="B19" s="288" t="s">
        <v>372</v>
      </c>
      <c r="C19" s="369">
        <v>2880</v>
      </c>
      <c r="D19" s="407">
        <f t="shared" si="56"/>
        <v>576</v>
      </c>
      <c r="E19" s="406">
        <f t="shared" si="57"/>
        <v>720</v>
      </c>
      <c r="F19" s="406">
        <f t="shared" si="58"/>
        <v>1080</v>
      </c>
      <c r="G19" s="406">
        <f t="shared" si="59"/>
        <v>576</v>
      </c>
      <c r="H19" s="407">
        <f t="shared" si="60"/>
        <v>720</v>
      </c>
      <c r="I19" s="406">
        <f t="shared" si="61"/>
        <v>720</v>
      </c>
      <c r="J19" s="406">
        <f t="shared" si="62"/>
        <v>1080</v>
      </c>
      <c r="K19" s="406">
        <f t="shared" si="63"/>
        <v>576</v>
      </c>
      <c r="L19" s="406">
        <f t="shared" si="64"/>
        <v>720</v>
      </c>
      <c r="M19" s="147"/>
      <c r="N19" s="94">
        <f t="shared" si="109"/>
        <v>2160</v>
      </c>
      <c r="O19" s="94">
        <f t="shared" si="65"/>
        <v>4320</v>
      </c>
      <c r="P19" s="94">
        <f t="shared" si="66"/>
        <v>5760</v>
      </c>
      <c r="Q19" s="94">
        <f t="shared" si="67"/>
        <v>8640</v>
      </c>
      <c r="R19" s="94">
        <f t="shared" si="68"/>
        <v>11520</v>
      </c>
      <c r="S19" s="94">
        <f t="shared" si="69"/>
        <v>14400</v>
      </c>
      <c r="T19" s="94">
        <f t="shared" si="70"/>
        <v>17280</v>
      </c>
      <c r="U19" s="200">
        <v>1268</v>
      </c>
      <c r="V19" s="93">
        <f t="shared" si="86"/>
        <v>253.60000000000002</v>
      </c>
      <c r="W19" s="93">
        <f t="shared" si="71"/>
        <v>317</v>
      </c>
      <c r="X19" s="147"/>
      <c r="Y19" s="94">
        <f t="shared" si="110"/>
        <v>951</v>
      </c>
      <c r="Z19" s="94">
        <f t="shared" si="72"/>
        <v>1902</v>
      </c>
      <c r="AA19" s="94">
        <f t="shared" si="73"/>
        <v>2536</v>
      </c>
      <c r="AB19" s="94">
        <f t="shared" si="74"/>
        <v>3804</v>
      </c>
      <c r="AC19" s="94">
        <f t="shared" si="75"/>
        <v>5072</v>
      </c>
      <c r="AD19" s="94">
        <f t="shared" si="76"/>
        <v>6340</v>
      </c>
      <c r="AE19" s="94">
        <f t="shared" si="77"/>
        <v>7608</v>
      </c>
      <c r="AF19" s="200">
        <v>1121</v>
      </c>
      <c r="AG19" s="93">
        <f t="shared" si="78"/>
        <v>224.20000000000002</v>
      </c>
      <c r="AH19" s="93">
        <f t="shared" si="79"/>
        <v>280.25</v>
      </c>
      <c r="AI19" s="147"/>
      <c r="AJ19" s="94">
        <f t="shared" si="111"/>
        <v>840.75</v>
      </c>
      <c r="AK19" s="94">
        <f t="shared" si="3"/>
        <v>1681.5</v>
      </c>
      <c r="AL19" s="94">
        <f t="shared" si="4"/>
        <v>2242</v>
      </c>
      <c r="AM19" s="94">
        <f t="shared" si="5"/>
        <v>3363</v>
      </c>
      <c r="AN19" s="94">
        <f t="shared" si="6"/>
        <v>4484</v>
      </c>
      <c r="AO19" s="94">
        <f t="shared" si="7"/>
        <v>5605</v>
      </c>
      <c r="AP19" s="94">
        <f t="shared" si="8"/>
        <v>6726</v>
      </c>
      <c r="AQ19" s="200">
        <v>850</v>
      </c>
      <c r="AR19" s="93">
        <f t="shared" si="80"/>
        <v>170</v>
      </c>
      <c r="AS19" s="93">
        <f t="shared" si="81"/>
        <v>212.5</v>
      </c>
      <c r="AT19" s="147"/>
      <c r="AU19" s="94">
        <f t="shared" si="112"/>
        <v>637.5</v>
      </c>
      <c r="AV19" s="94">
        <f t="shared" si="10"/>
        <v>1275</v>
      </c>
      <c r="AW19" s="94">
        <f t="shared" si="11"/>
        <v>1700</v>
      </c>
      <c r="AX19" s="94">
        <f t="shared" si="12"/>
        <v>2550</v>
      </c>
      <c r="AY19" s="94">
        <f t="shared" si="13"/>
        <v>3400</v>
      </c>
      <c r="AZ19" s="94">
        <f t="shared" si="14"/>
        <v>4250</v>
      </c>
      <c r="BA19" s="94">
        <f t="shared" si="15"/>
        <v>5100</v>
      </c>
      <c r="BB19" s="147">
        <f t="shared" si="16"/>
        <v>4148</v>
      </c>
      <c r="BC19" s="147">
        <f t="shared" si="17"/>
        <v>829.6</v>
      </c>
      <c r="BD19" s="147">
        <f t="shared" si="18"/>
        <v>1037</v>
      </c>
      <c r="BE19" s="147">
        <f t="shared" si="19"/>
        <v>0</v>
      </c>
      <c r="BF19" s="147">
        <f t="shared" si="19"/>
        <v>3111</v>
      </c>
      <c r="BG19" s="147">
        <f t="shared" si="19"/>
        <v>6222</v>
      </c>
      <c r="BH19" s="147">
        <f t="shared" si="19"/>
        <v>8296</v>
      </c>
      <c r="BI19" s="147">
        <f t="shared" si="19"/>
        <v>12444</v>
      </c>
      <c r="BJ19" s="147">
        <f t="shared" si="19"/>
        <v>16592</v>
      </c>
      <c r="BK19" s="147">
        <f t="shared" si="19"/>
        <v>20740</v>
      </c>
      <c r="BL19" s="147">
        <f t="shared" si="19"/>
        <v>24888</v>
      </c>
      <c r="BM19" s="147">
        <f t="shared" si="20"/>
        <v>4001</v>
      </c>
      <c r="BN19" s="147">
        <f t="shared" si="21"/>
        <v>800.2</v>
      </c>
      <c r="BO19" s="147">
        <f t="shared" si="22"/>
        <v>1000.25</v>
      </c>
      <c r="BP19" s="147">
        <f t="shared" si="82"/>
        <v>0</v>
      </c>
      <c r="BQ19" s="147">
        <f t="shared" si="23"/>
        <v>3000.75</v>
      </c>
      <c r="BR19" s="147">
        <f t="shared" si="23"/>
        <v>6001.5</v>
      </c>
      <c r="BS19" s="147">
        <f t="shared" si="23"/>
        <v>8002</v>
      </c>
      <c r="BT19" s="147">
        <f t="shared" si="23"/>
        <v>12003</v>
      </c>
      <c r="BU19" s="147">
        <f t="shared" si="23"/>
        <v>16004</v>
      </c>
      <c r="BV19" s="147">
        <f t="shared" si="23"/>
        <v>20005</v>
      </c>
      <c r="BW19" s="147">
        <f t="shared" si="23"/>
        <v>24006</v>
      </c>
      <c r="BX19" s="147">
        <f t="shared" si="24"/>
        <v>3730</v>
      </c>
      <c r="BY19" s="147">
        <f t="shared" si="25"/>
        <v>746</v>
      </c>
      <c r="BZ19" s="147">
        <f t="shared" si="26"/>
        <v>932.5</v>
      </c>
      <c r="CA19" s="147">
        <f t="shared" si="27"/>
        <v>0</v>
      </c>
      <c r="CB19" s="147">
        <f t="shared" si="27"/>
        <v>2797.5</v>
      </c>
      <c r="CC19" s="147">
        <f t="shared" si="27"/>
        <v>5595</v>
      </c>
      <c r="CD19" s="147">
        <f t="shared" si="27"/>
        <v>7460</v>
      </c>
      <c r="CE19" s="147">
        <f t="shared" si="27"/>
        <v>11190</v>
      </c>
      <c r="CF19" s="147">
        <f t="shared" si="27"/>
        <v>14920</v>
      </c>
      <c r="CG19" s="147">
        <f t="shared" si="27"/>
        <v>18650</v>
      </c>
      <c r="CH19" s="147">
        <f t="shared" si="27"/>
        <v>22380</v>
      </c>
      <c r="CI19" s="147">
        <f t="shared" si="28"/>
        <v>2389</v>
      </c>
      <c r="CJ19" s="147">
        <f t="shared" si="28"/>
        <v>477.80000000000007</v>
      </c>
      <c r="CK19" s="147">
        <f t="shared" si="28"/>
        <v>597.25</v>
      </c>
      <c r="CL19" s="147">
        <f t="shared" si="28"/>
        <v>0</v>
      </c>
      <c r="CM19" s="147">
        <f t="shared" si="28"/>
        <v>1791.75</v>
      </c>
      <c r="CN19" s="147">
        <f t="shared" si="28"/>
        <v>3583.5</v>
      </c>
      <c r="CO19" s="147">
        <f t="shared" si="28"/>
        <v>4778</v>
      </c>
      <c r="CP19" s="147">
        <f t="shared" si="28"/>
        <v>7167</v>
      </c>
      <c r="CQ19" s="147">
        <f t="shared" si="28"/>
        <v>9556</v>
      </c>
      <c r="CR19" s="147">
        <f t="shared" si="28"/>
        <v>11945</v>
      </c>
      <c r="CS19" s="147">
        <f t="shared" si="28"/>
        <v>14334</v>
      </c>
      <c r="CT19" s="147">
        <f t="shared" si="83"/>
        <v>2118</v>
      </c>
      <c r="CU19" s="147">
        <f t="shared" si="29"/>
        <v>423.6</v>
      </c>
      <c r="CV19" s="147">
        <f t="shared" si="29"/>
        <v>529.5</v>
      </c>
      <c r="CW19" s="147">
        <f t="shared" si="29"/>
        <v>0</v>
      </c>
      <c r="CX19" s="147">
        <f t="shared" si="29"/>
        <v>1588.5</v>
      </c>
      <c r="CY19" s="147">
        <f t="shared" si="29"/>
        <v>3177</v>
      </c>
      <c r="CZ19" s="147">
        <f t="shared" si="29"/>
        <v>4236</v>
      </c>
      <c r="DA19" s="147">
        <f t="shared" si="29"/>
        <v>6354</v>
      </c>
      <c r="DB19" s="147">
        <f t="shared" si="29"/>
        <v>8472</v>
      </c>
      <c r="DC19" s="147">
        <f t="shared" si="29"/>
        <v>10590</v>
      </c>
      <c r="DD19" s="147">
        <f t="shared" si="29"/>
        <v>12708</v>
      </c>
      <c r="DE19" s="147">
        <f t="shared" si="84"/>
        <v>1971</v>
      </c>
      <c r="DF19" s="147">
        <f t="shared" si="30"/>
        <v>394.20000000000005</v>
      </c>
      <c r="DG19" s="147">
        <f t="shared" si="30"/>
        <v>492.75</v>
      </c>
      <c r="DH19" s="147">
        <f t="shared" si="30"/>
        <v>0</v>
      </c>
      <c r="DI19" s="147">
        <f t="shared" si="30"/>
        <v>1478.25</v>
      </c>
      <c r="DJ19" s="147">
        <f t="shared" si="30"/>
        <v>2956.5</v>
      </c>
      <c r="DK19" s="147">
        <f t="shared" si="30"/>
        <v>3942</v>
      </c>
      <c r="DL19" s="147">
        <f t="shared" si="30"/>
        <v>5913</v>
      </c>
      <c r="DM19" s="147">
        <f t="shared" si="30"/>
        <v>7884</v>
      </c>
      <c r="DN19" s="147">
        <f t="shared" si="30"/>
        <v>9855</v>
      </c>
      <c r="DO19" s="147">
        <f t="shared" si="30"/>
        <v>11826</v>
      </c>
      <c r="DP19" s="147">
        <f t="shared" si="31"/>
        <v>4851</v>
      </c>
      <c r="DQ19" s="147">
        <f t="shared" si="32"/>
        <v>970.2</v>
      </c>
      <c r="DR19" s="147">
        <f t="shared" si="33"/>
        <v>1212.75</v>
      </c>
      <c r="DS19" s="147">
        <f t="shared" si="34"/>
        <v>0</v>
      </c>
      <c r="DT19" s="147">
        <f t="shared" si="34"/>
        <v>3638.25</v>
      </c>
      <c r="DU19" s="147">
        <f t="shared" si="34"/>
        <v>7276.5</v>
      </c>
      <c r="DV19" s="147">
        <f t="shared" si="34"/>
        <v>9702</v>
      </c>
      <c r="DW19" s="147">
        <f t="shared" si="34"/>
        <v>14553</v>
      </c>
      <c r="DX19" s="147">
        <f t="shared" si="34"/>
        <v>19404</v>
      </c>
      <c r="DY19" s="147">
        <f t="shared" si="34"/>
        <v>24255</v>
      </c>
      <c r="DZ19" s="147">
        <f t="shared" si="34"/>
        <v>29106</v>
      </c>
      <c r="EA19" s="147">
        <f t="shared" si="35"/>
        <v>5269</v>
      </c>
      <c r="EB19" s="147">
        <f t="shared" si="36"/>
        <v>1053.8</v>
      </c>
      <c r="EC19" s="147">
        <f t="shared" si="37"/>
        <v>1317.25</v>
      </c>
      <c r="ED19" s="147">
        <f t="shared" si="38"/>
        <v>0</v>
      </c>
      <c r="EE19" s="147">
        <f t="shared" si="38"/>
        <v>3951.75</v>
      </c>
      <c r="EF19" s="147">
        <f t="shared" si="38"/>
        <v>7903.5</v>
      </c>
      <c r="EG19" s="147">
        <f t="shared" si="38"/>
        <v>10538</v>
      </c>
      <c r="EH19" s="147">
        <f t="shared" si="38"/>
        <v>15807</v>
      </c>
      <c r="EI19" s="147">
        <f t="shared" si="38"/>
        <v>21076</v>
      </c>
      <c r="EJ19" s="147">
        <f t="shared" si="38"/>
        <v>26345</v>
      </c>
      <c r="EK19" s="147">
        <f t="shared" si="38"/>
        <v>31614</v>
      </c>
      <c r="EL19" s="147">
        <f t="shared" si="39"/>
        <v>4998</v>
      </c>
      <c r="EM19" s="147">
        <f t="shared" si="40"/>
        <v>999.6</v>
      </c>
      <c r="EN19" s="147">
        <f t="shared" si="41"/>
        <v>1249.5</v>
      </c>
      <c r="EO19" s="147">
        <f t="shared" si="42"/>
        <v>0</v>
      </c>
      <c r="EP19" s="147">
        <f t="shared" si="42"/>
        <v>3748.5</v>
      </c>
      <c r="EQ19" s="147">
        <f t="shared" si="42"/>
        <v>7497</v>
      </c>
      <c r="ER19" s="147">
        <f t="shared" si="42"/>
        <v>9996</v>
      </c>
      <c r="ES19" s="147">
        <f t="shared" si="42"/>
        <v>14994</v>
      </c>
      <c r="ET19" s="147">
        <f t="shared" si="42"/>
        <v>19992</v>
      </c>
      <c r="EU19" s="147">
        <f t="shared" si="42"/>
        <v>24990</v>
      </c>
      <c r="EV19" s="147">
        <f t="shared" si="42"/>
        <v>29988</v>
      </c>
      <c r="EW19" s="147">
        <f t="shared" si="85"/>
        <v>3239</v>
      </c>
      <c r="EX19" s="147">
        <f t="shared" si="43"/>
        <v>647.80000000000007</v>
      </c>
      <c r="EY19" s="147">
        <f t="shared" si="43"/>
        <v>809.75</v>
      </c>
      <c r="EZ19" s="147">
        <f t="shared" si="43"/>
        <v>0</v>
      </c>
      <c r="FA19" s="147">
        <f t="shared" si="43"/>
        <v>2429.25</v>
      </c>
      <c r="FB19" s="147">
        <f t="shared" si="43"/>
        <v>4858.5</v>
      </c>
      <c r="FC19" s="147">
        <f t="shared" si="43"/>
        <v>6478</v>
      </c>
      <c r="FD19" s="147">
        <f t="shared" si="43"/>
        <v>9717</v>
      </c>
      <c r="FE19" s="147">
        <f t="shared" si="43"/>
        <v>12956</v>
      </c>
      <c r="FF19" s="147">
        <f t="shared" si="43"/>
        <v>16195</v>
      </c>
      <c r="FG19" s="147">
        <f t="shared" si="43"/>
        <v>19434</v>
      </c>
      <c r="FH19" s="147">
        <f t="shared" si="44"/>
        <v>6119</v>
      </c>
      <c r="FI19" s="147">
        <f t="shared" si="45"/>
        <v>1223.8</v>
      </c>
      <c r="FJ19" s="147">
        <f t="shared" si="46"/>
        <v>1529.75</v>
      </c>
      <c r="FK19" s="147">
        <f t="shared" si="47"/>
        <v>0</v>
      </c>
      <c r="FL19" s="147">
        <f t="shared" si="47"/>
        <v>4589.25</v>
      </c>
      <c r="FM19" s="147">
        <f t="shared" si="47"/>
        <v>9178.5</v>
      </c>
      <c r="FN19" s="147">
        <f t="shared" si="47"/>
        <v>12238</v>
      </c>
      <c r="FO19" s="147">
        <f t="shared" si="47"/>
        <v>18357</v>
      </c>
      <c r="FP19" s="147">
        <f t="shared" si="47"/>
        <v>24476</v>
      </c>
      <c r="FQ19" s="147">
        <f t="shared" si="47"/>
        <v>30595</v>
      </c>
      <c r="FR19" s="147">
        <f t="shared" si="47"/>
        <v>36714</v>
      </c>
      <c r="FS19" s="122">
        <f t="shared" si="48"/>
        <v>44.02</v>
      </c>
      <c r="FT19" s="122" t="str">
        <f t="shared" si="49"/>
        <v/>
      </c>
      <c r="FU19" s="122" t="str">
        <f t="shared" si="50"/>
        <v/>
      </c>
      <c r="FV19" s="122" t="str">
        <f t="shared" si="51"/>
        <v/>
      </c>
      <c r="FW19" s="122" t="str">
        <f t="shared" si="87"/>
        <v/>
      </c>
      <c r="FX19" s="122" t="str">
        <f t="shared" si="88"/>
        <v/>
      </c>
      <c r="FY19" s="122" t="str">
        <f t="shared" si="89"/>
        <v/>
      </c>
      <c r="FZ19" s="122" t="str">
        <f t="shared" si="90"/>
        <v/>
      </c>
      <c r="GA19" s="122" t="str">
        <f t="shared" si="91"/>
        <v/>
      </c>
      <c r="GB19" s="122" t="str">
        <f t="shared" si="92"/>
        <v/>
      </c>
      <c r="GC19" s="122" t="str">
        <f t="shared" si="93"/>
        <v/>
      </c>
      <c r="GD19" s="122" t="str">
        <f t="shared" si="94"/>
        <v/>
      </c>
      <c r="GE19" s="122" t="str">
        <f t="shared" si="95"/>
        <v/>
      </c>
      <c r="GF19" s="122" t="str">
        <f t="shared" si="96"/>
        <v/>
      </c>
      <c r="GG19" s="122">
        <f t="shared" si="97"/>
        <v>44.02</v>
      </c>
      <c r="GH19" s="124">
        <f t="shared" si="52"/>
        <v>390795.14489999996</v>
      </c>
      <c r="GI19" s="124" t="str">
        <f t="shared" si="53"/>
        <v/>
      </c>
      <c r="GJ19" s="124" t="str">
        <f t="shared" si="54"/>
        <v/>
      </c>
      <c r="GK19" s="124" t="str">
        <f t="shared" si="55"/>
        <v/>
      </c>
      <c r="GL19" s="125" t="str">
        <f t="shared" si="98"/>
        <v/>
      </c>
      <c r="GM19" s="125" t="str">
        <f t="shared" si="99"/>
        <v/>
      </c>
      <c r="GN19" s="125" t="str">
        <f t="shared" si="100"/>
        <v/>
      </c>
      <c r="GO19" s="125" t="str">
        <f t="shared" si="101"/>
        <v/>
      </c>
      <c r="GP19" s="125" t="str">
        <f t="shared" si="102"/>
        <v/>
      </c>
      <c r="GQ19" s="125" t="str">
        <f t="shared" si="103"/>
        <v/>
      </c>
      <c r="GR19" s="125" t="str">
        <f t="shared" si="104"/>
        <v/>
      </c>
      <c r="GS19" s="125" t="str">
        <f t="shared" si="105"/>
        <v/>
      </c>
      <c r="GT19" s="125" t="str">
        <f t="shared" si="106"/>
        <v/>
      </c>
      <c r="GU19" s="125" t="str">
        <f t="shared" si="107"/>
        <v/>
      </c>
      <c r="GV19" s="125">
        <f t="shared" si="108"/>
        <v>390795.14489999996</v>
      </c>
      <c r="GW19" s="145"/>
      <c r="GX19" s="145">
        <v>1</v>
      </c>
      <c r="GY19" s="145">
        <v>1</v>
      </c>
      <c r="GZ19" s="145">
        <v>1</v>
      </c>
      <c r="HA19" s="145">
        <v>1</v>
      </c>
      <c r="HB19" s="145">
        <v>1</v>
      </c>
      <c r="HC19" s="145">
        <v>1</v>
      </c>
      <c r="HE19" s="37"/>
      <c r="HF19" s="37"/>
    </row>
    <row r="20" spans="1:216" x14ac:dyDescent="0.2">
      <c r="A20" s="287" t="s">
        <v>111</v>
      </c>
      <c r="B20" s="288" t="s">
        <v>112</v>
      </c>
      <c r="C20" s="369">
        <v>4859</v>
      </c>
      <c r="D20" s="407"/>
      <c r="E20" s="406">
        <f t="shared" si="57"/>
        <v>1214.75</v>
      </c>
      <c r="F20" s="406">
        <f t="shared" si="58"/>
        <v>1822.125</v>
      </c>
      <c r="G20" s="406">
        <f t="shared" si="59"/>
        <v>971.80000000000007</v>
      </c>
      <c r="H20" s="407"/>
      <c r="I20" s="406">
        <f t="shared" si="61"/>
        <v>1214.75</v>
      </c>
      <c r="J20" s="406">
        <f t="shared" si="62"/>
        <v>1822.125</v>
      </c>
      <c r="K20" s="406">
        <f t="shared" si="63"/>
        <v>971.80000000000007</v>
      </c>
      <c r="L20" s="406">
        <f t="shared" si="64"/>
        <v>1214.75</v>
      </c>
      <c r="M20" s="147"/>
      <c r="N20" s="94"/>
      <c r="O20" s="94"/>
      <c r="P20" s="94">
        <f t="shared" si="66"/>
        <v>9718</v>
      </c>
      <c r="Q20" s="94"/>
      <c r="R20" s="94"/>
      <c r="S20" s="94"/>
      <c r="T20" s="94"/>
      <c r="U20" s="200">
        <v>2076</v>
      </c>
      <c r="V20" s="93"/>
      <c r="W20" s="93"/>
      <c r="X20" s="147"/>
      <c r="Y20" s="94"/>
      <c r="Z20" s="94"/>
      <c r="AA20" s="94">
        <f t="shared" si="73"/>
        <v>4152</v>
      </c>
      <c r="AB20" s="94"/>
      <c r="AC20" s="94"/>
      <c r="AD20" s="94"/>
      <c r="AE20" s="94"/>
      <c r="AF20" s="200">
        <v>1872</v>
      </c>
      <c r="AG20" s="93"/>
      <c r="AH20" s="93"/>
      <c r="AI20" s="147"/>
      <c r="AJ20" s="94"/>
      <c r="AK20" s="94"/>
      <c r="AL20" s="94">
        <f t="shared" si="4"/>
        <v>3744</v>
      </c>
      <c r="AM20" s="94"/>
      <c r="AN20" s="94"/>
      <c r="AO20" s="94"/>
      <c r="AP20" s="94"/>
      <c r="AQ20" s="200">
        <v>1391</v>
      </c>
      <c r="AR20" s="93"/>
      <c r="AS20" s="93"/>
      <c r="AT20" s="147"/>
      <c r="AU20" s="94"/>
      <c r="AV20" s="94"/>
      <c r="AW20" s="94">
        <f t="shared" si="11"/>
        <v>2782</v>
      </c>
      <c r="AX20" s="94"/>
      <c r="AY20" s="94"/>
      <c r="AZ20" s="94"/>
      <c r="BA20" s="94"/>
      <c r="BB20" s="147">
        <f t="shared" si="16"/>
        <v>6935</v>
      </c>
      <c r="BC20" s="147">
        <f t="shared" si="17"/>
        <v>0</v>
      </c>
      <c r="BD20" s="147">
        <f t="shared" si="18"/>
        <v>0</v>
      </c>
      <c r="BE20" s="147">
        <f t="shared" si="19"/>
        <v>0</v>
      </c>
      <c r="BF20" s="147">
        <f t="shared" si="19"/>
        <v>0</v>
      </c>
      <c r="BG20" s="147">
        <f t="shared" si="19"/>
        <v>0</v>
      </c>
      <c r="BH20" s="147">
        <f t="shared" si="19"/>
        <v>13870</v>
      </c>
      <c r="BI20" s="147">
        <f t="shared" si="19"/>
        <v>0</v>
      </c>
      <c r="BJ20" s="147">
        <f t="shared" si="19"/>
        <v>0</v>
      </c>
      <c r="BK20" s="147">
        <f t="shared" si="19"/>
        <v>0</v>
      </c>
      <c r="BL20" s="147">
        <f t="shared" si="19"/>
        <v>0</v>
      </c>
      <c r="BM20" s="147">
        <f t="shared" si="20"/>
        <v>6731</v>
      </c>
      <c r="BN20" s="147">
        <f t="shared" si="21"/>
        <v>0</v>
      </c>
      <c r="BO20" s="147">
        <f t="shared" si="22"/>
        <v>0</v>
      </c>
      <c r="BP20" s="147">
        <f t="shared" si="82"/>
        <v>0</v>
      </c>
      <c r="BQ20" s="147">
        <f t="shared" si="23"/>
        <v>0</v>
      </c>
      <c r="BR20" s="147">
        <f t="shared" si="23"/>
        <v>0</v>
      </c>
      <c r="BS20" s="147">
        <f t="shared" si="23"/>
        <v>13462</v>
      </c>
      <c r="BT20" s="147">
        <f t="shared" si="23"/>
        <v>0</v>
      </c>
      <c r="BU20" s="147">
        <f t="shared" si="23"/>
        <v>0</v>
      </c>
      <c r="BV20" s="147">
        <f t="shared" si="23"/>
        <v>0</v>
      </c>
      <c r="BW20" s="147">
        <f t="shared" si="23"/>
        <v>0</v>
      </c>
      <c r="BX20" s="147">
        <f t="shared" si="24"/>
        <v>6250</v>
      </c>
      <c r="BY20" s="147">
        <f t="shared" si="25"/>
        <v>0</v>
      </c>
      <c r="BZ20" s="147">
        <f t="shared" si="26"/>
        <v>0</v>
      </c>
      <c r="CA20" s="147">
        <f t="shared" si="27"/>
        <v>0</v>
      </c>
      <c r="CB20" s="147">
        <f t="shared" si="27"/>
        <v>0</v>
      </c>
      <c r="CC20" s="147">
        <f t="shared" si="27"/>
        <v>0</v>
      </c>
      <c r="CD20" s="147">
        <f t="shared" si="27"/>
        <v>12500</v>
      </c>
      <c r="CE20" s="147">
        <f t="shared" si="27"/>
        <v>0</v>
      </c>
      <c r="CF20" s="147">
        <f t="shared" si="27"/>
        <v>0</v>
      </c>
      <c r="CG20" s="147">
        <f t="shared" si="27"/>
        <v>0</v>
      </c>
      <c r="CH20" s="147">
        <f t="shared" si="27"/>
        <v>0</v>
      </c>
      <c r="CI20" s="147">
        <f t="shared" si="28"/>
        <v>3948</v>
      </c>
      <c r="CJ20" s="147">
        <f t="shared" si="28"/>
        <v>0</v>
      </c>
      <c r="CK20" s="147">
        <f t="shared" si="28"/>
        <v>0</v>
      </c>
      <c r="CL20" s="147">
        <f t="shared" si="28"/>
        <v>0</v>
      </c>
      <c r="CM20" s="147">
        <f t="shared" si="28"/>
        <v>0</v>
      </c>
      <c r="CN20" s="147">
        <f t="shared" si="28"/>
        <v>0</v>
      </c>
      <c r="CO20" s="147">
        <f t="shared" si="28"/>
        <v>7896</v>
      </c>
      <c r="CP20" s="147">
        <f t="shared" si="28"/>
        <v>0</v>
      </c>
      <c r="CQ20" s="147">
        <f t="shared" si="28"/>
        <v>0</v>
      </c>
      <c r="CR20" s="147">
        <f t="shared" si="28"/>
        <v>0</v>
      </c>
      <c r="CS20" s="147">
        <f t="shared" si="28"/>
        <v>0</v>
      </c>
      <c r="CT20" s="147">
        <f t="shared" si="83"/>
        <v>3467</v>
      </c>
      <c r="CU20" s="147">
        <f t="shared" si="29"/>
        <v>0</v>
      </c>
      <c r="CV20" s="147">
        <f t="shared" si="29"/>
        <v>0</v>
      </c>
      <c r="CW20" s="147">
        <f t="shared" si="29"/>
        <v>0</v>
      </c>
      <c r="CX20" s="147">
        <f t="shared" si="29"/>
        <v>0</v>
      </c>
      <c r="CY20" s="147">
        <f t="shared" si="29"/>
        <v>0</v>
      </c>
      <c r="CZ20" s="147">
        <f t="shared" si="29"/>
        <v>6934</v>
      </c>
      <c r="DA20" s="147">
        <f t="shared" si="29"/>
        <v>0</v>
      </c>
      <c r="DB20" s="147">
        <f t="shared" si="29"/>
        <v>0</v>
      </c>
      <c r="DC20" s="147">
        <f t="shared" si="29"/>
        <v>0</v>
      </c>
      <c r="DD20" s="147">
        <f t="shared" si="29"/>
        <v>0</v>
      </c>
      <c r="DE20" s="147">
        <f t="shared" si="84"/>
        <v>3263</v>
      </c>
      <c r="DF20" s="147">
        <f t="shared" si="30"/>
        <v>0</v>
      </c>
      <c r="DG20" s="147">
        <f t="shared" si="30"/>
        <v>0</v>
      </c>
      <c r="DH20" s="147">
        <f t="shared" si="30"/>
        <v>0</v>
      </c>
      <c r="DI20" s="147">
        <f t="shared" si="30"/>
        <v>0</v>
      </c>
      <c r="DJ20" s="147">
        <f t="shared" si="30"/>
        <v>0</v>
      </c>
      <c r="DK20" s="147">
        <f t="shared" si="30"/>
        <v>6526</v>
      </c>
      <c r="DL20" s="147">
        <f t="shared" si="30"/>
        <v>0</v>
      </c>
      <c r="DM20" s="147">
        <f t="shared" si="30"/>
        <v>0</v>
      </c>
      <c r="DN20" s="147">
        <f t="shared" si="30"/>
        <v>0</v>
      </c>
      <c r="DO20" s="147">
        <f t="shared" si="30"/>
        <v>0</v>
      </c>
      <c r="DP20" s="147">
        <f t="shared" si="31"/>
        <v>8122</v>
      </c>
      <c r="DQ20" s="147">
        <f t="shared" si="32"/>
        <v>0</v>
      </c>
      <c r="DR20" s="147">
        <f t="shared" si="33"/>
        <v>0</v>
      </c>
      <c r="DS20" s="147">
        <f t="shared" si="34"/>
        <v>0</v>
      </c>
      <c r="DT20" s="147">
        <f t="shared" si="34"/>
        <v>0</v>
      </c>
      <c r="DU20" s="147">
        <f t="shared" si="34"/>
        <v>0</v>
      </c>
      <c r="DV20" s="147">
        <f t="shared" si="34"/>
        <v>16244</v>
      </c>
      <c r="DW20" s="147">
        <f t="shared" si="34"/>
        <v>0</v>
      </c>
      <c r="DX20" s="147">
        <f t="shared" si="34"/>
        <v>0</v>
      </c>
      <c r="DY20" s="147">
        <f t="shared" si="34"/>
        <v>0</v>
      </c>
      <c r="DZ20" s="147">
        <f t="shared" si="34"/>
        <v>0</v>
      </c>
      <c r="EA20" s="147">
        <f t="shared" si="35"/>
        <v>8807</v>
      </c>
      <c r="EB20" s="147">
        <f t="shared" si="36"/>
        <v>0</v>
      </c>
      <c r="EC20" s="147">
        <f t="shared" si="37"/>
        <v>0</v>
      </c>
      <c r="ED20" s="147">
        <f t="shared" si="38"/>
        <v>0</v>
      </c>
      <c r="EE20" s="147">
        <f t="shared" si="38"/>
        <v>0</v>
      </c>
      <c r="EF20" s="147">
        <f t="shared" si="38"/>
        <v>0</v>
      </c>
      <c r="EG20" s="147">
        <f t="shared" si="38"/>
        <v>17614</v>
      </c>
      <c r="EH20" s="147">
        <f t="shared" si="38"/>
        <v>0</v>
      </c>
      <c r="EI20" s="147">
        <f t="shared" si="38"/>
        <v>0</v>
      </c>
      <c r="EJ20" s="147">
        <f t="shared" si="38"/>
        <v>0</v>
      </c>
      <c r="EK20" s="147">
        <f t="shared" si="38"/>
        <v>0</v>
      </c>
      <c r="EL20" s="147">
        <f t="shared" si="39"/>
        <v>8326</v>
      </c>
      <c r="EM20" s="147">
        <f t="shared" si="40"/>
        <v>0</v>
      </c>
      <c r="EN20" s="147">
        <f t="shared" si="41"/>
        <v>0</v>
      </c>
      <c r="EO20" s="147">
        <f t="shared" si="42"/>
        <v>0</v>
      </c>
      <c r="EP20" s="147">
        <f t="shared" si="42"/>
        <v>0</v>
      </c>
      <c r="EQ20" s="147">
        <f t="shared" si="42"/>
        <v>0</v>
      </c>
      <c r="ER20" s="147">
        <f t="shared" si="42"/>
        <v>16652</v>
      </c>
      <c r="ES20" s="147">
        <f t="shared" si="42"/>
        <v>0</v>
      </c>
      <c r="ET20" s="147">
        <f t="shared" si="42"/>
        <v>0</v>
      </c>
      <c r="EU20" s="147">
        <f t="shared" si="42"/>
        <v>0</v>
      </c>
      <c r="EV20" s="147">
        <f t="shared" si="42"/>
        <v>0</v>
      </c>
      <c r="EW20" s="147">
        <f t="shared" si="85"/>
        <v>5339</v>
      </c>
      <c r="EX20" s="147">
        <f t="shared" si="43"/>
        <v>0</v>
      </c>
      <c r="EY20" s="147">
        <f t="shared" si="43"/>
        <v>0</v>
      </c>
      <c r="EZ20" s="147">
        <f t="shared" si="43"/>
        <v>0</v>
      </c>
      <c r="FA20" s="147">
        <f t="shared" si="43"/>
        <v>0</v>
      </c>
      <c r="FB20" s="147">
        <f t="shared" si="43"/>
        <v>0</v>
      </c>
      <c r="FC20" s="147">
        <f t="shared" si="43"/>
        <v>10678</v>
      </c>
      <c r="FD20" s="147">
        <f t="shared" si="43"/>
        <v>0</v>
      </c>
      <c r="FE20" s="147">
        <f t="shared" si="43"/>
        <v>0</v>
      </c>
      <c r="FF20" s="147">
        <f t="shared" si="43"/>
        <v>0</v>
      </c>
      <c r="FG20" s="147">
        <f t="shared" si="43"/>
        <v>0</v>
      </c>
      <c r="FH20" s="147">
        <f t="shared" si="44"/>
        <v>10198</v>
      </c>
      <c r="FI20" s="147">
        <f t="shared" si="45"/>
        <v>0</v>
      </c>
      <c r="FJ20" s="147">
        <f t="shared" si="46"/>
        <v>0</v>
      </c>
      <c r="FK20" s="147">
        <f t="shared" si="47"/>
        <v>0</v>
      </c>
      <c r="FL20" s="147">
        <f t="shared" si="47"/>
        <v>0</v>
      </c>
      <c r="FM20" s="147">
        <f t="shared" si="47"/>
        <v>0</v>
      </c>
      <c r="FN20" s="147">
        <f t="shared" si="47"/>
        <v>20396</v>
      </c>
      <c r="FO20" s="147">
        <f t="shared" si="47"/>
        <v>0</v>
      </c>
      <c r="FP20" s="147">
        <f t="shared" si="47"/>
        <v>0</v>
      </c>
      <c r="FQ20" s="147">
        <f t="shared" si="47"/>
        <v>0</v>
      </c>
      <c r="FR20" s="147">
        <f t="shared" si="47"/>
        <v>0</v>
      </c>
      <c r="FS20" s="122">
        <f t="shared" si="48"/>
        <v>46.49</v>
      </c>
      <c r="FT20" s="122" t="str">
        <f t="shared" si="49"/>
        <v/>
      </c>
      <c r="FU20" s="122" t="str">
        <f>IF(ISERROR(VLOOKUP($B20,ibope,7,FALSE)),"0",VLOOKUP($B20,ibope,7,FALSE))</f>
        <v/>
      </c>
      <c r="FV20" s="122" t="str">
        <f t="shared" si="51"/>
        <v/>
      </c>
      <c r="FW20" s="122" t="str">
        <f t="shared" si="87"/>
        <v/>
      </c>
      <c r="FX20" s="122" t="str">
        <f t="shared" si="88"/>
        <v/>
      </c>
      <c r="FY20" s="122" t="str">
        <f t="shared" si="89"/>
        <v/>
      </c>
      <c r="FZ20" s="122" t="str">
        <f t="shared" si="90"/>
        <v/>
      </c>
      <c r="GA20" s="122" t="str">
        <f t="shared" si="91"/>
        <v/>
      </c>
      <c r="GB20" s="122" t="str">
        <f t="shared" si="92"/>
        <v/>
      </c>
      <c r="GC20" s="122" t="str">
        <f t="shared" si="93"/>
        <v/>
      </c>
      <c r="GD20" s="122" t="str">
        <f t="shared" si="94"/>
        <v/>
      </c>
      <c r="GE20" s="122" t="str">
        <f t="shared" si="95"/>
        <v/>
      </c>
      <c r="GF20" s="122" t="str">
        <f t="shared" si="96"/>
        <v/>
      </c>
      <c r="GG20" s="122">
        <f t="shared" si="97"/>
        <v>46.49</v>
      </c>
      <c r="GH20" s="124">
        <f t="shared" si="52"/>
        <v>426650.56330000004</v>
      </c>
      <c r="GI20" s="124" t="str">
        <f t="shared" si="53"/>
        <v/>
      </c>
      <c r="GJ20" s="124" t="str">
        <f t="shared" si="54"/>
        <v/>
      </c>
      <c r="GK20" s="124" t="str">
        <f t="shared" si="55"/>
        <v/>
      </c>
      <c r="GL20" s="125" t="str">
        <f t="shared" si="98"/>
        <v/>
      </c>
      <c r="GM20" s="125" t="str">
        <f t="shared" si="99"/>
        <v/>
      </c>
      <c r="GN20" s="125" t="str">
        <f t="shared" si="100"/>
        <v/>
      </c>
      <c r="GO20" s="125" t="str">
        <f t="shared" si="101"/>
        <v/>
      </c>
      <c r="GP20" s="125" t="str">
        <f t="shared" si="102"/>
        <v/>
      </c>
      <c r="GQ20" s="125" t="str">
        <f t="shared" si="103"/>
        <v/>
      </c>
      <c r="GR20" s="125" t="str">
        <f t="shared" si="104"/>
        <v/>
      </c>
      <c r="GS20" s="125" t="str">
        <f t="shared" si="105"/>
        <v/>
      </c>
      <c r="GT20" s="125" t="str">
        <f t="shared" si="106"/>
        <v/>
      </c>
      <c r="GU20" s="125" t="str">
        <f t="shared" si="107"/>
        <v/>
      </c>
      <c r="GV20" s="125">
        <f t="shared" si="108"/>
        <v>426650.56330000004</v>
      </c>
      <c r="GW20" s="145"/>
      <c r="GX20" s="145">
        <v>1</v>
      </c>
      <c r="GY20" s="145">
        <v>1</v>
      </c>
      <c r="GZ20" s="145">
        <v>1</v>
      </c>
      <c r="HA20" s="145">
        <v>1</v>
      </c>
      <c r="HB20" s="145">
        <v>1</v>
      </c>
      <c r="HC20" s="145">
        <v>1</v>
      </c>
      <c r="HE20" s="37"/>
      <c r="HF20" s="37"/>
    </row>
    <row r="21" spans="1:216" x14ac:dyDescent="0.2">
      <c r="A21" s="287" t="s">
        <v>113</v>
      </c>
      <c r="B21" s="288" t="s">
        <v>373</v>
      </c>
      <c r="C21" s="369">
        <v>4732</v>
      </c>
      <c r="D21" s="407">
        <f t="shared" si="56"/>
        <v>946.40000000000009</v>
      </c>
      <c r="E21" s="406">
        <f t="shared" si="57"/>
        <v>1183</v>
      </c>
      <c r="F21" s="406">
        <f t="shared" si="58"/>
        <v>1774.5</v>
      </c>
      <c r="G21" s="406">
        <f t="shared" si="59"/>
        <v>946.40000000000009</v>
      </c>
      <c r="H21" s="407">
        <f t="shared" si="60"/>
        <v>1183</v>
      </c>
      <c r="I21" s="406">
        <f t="shared" si="61"/>
        <v>1183</v>
      </c>
      <c r="J21" s="406">
        <f t="shared" si="62"/>
        <v>1774.5</v>
      </c>
      <c r="K21" s="406">
        <f t="shared" si="63"/>
        <v>946.40000000000009</v>
      </c>
      <c r="L21" s="406">
        <f t="shared" si="64"/>
        <v>1183</v>
      </c>
      <c r="M21" s="147"/>
      <c r="N21" s="94">
        <f t="shared" si="109"/>
        <v>3549</v>
      </c>
      <c r="O21" s="94">
        <f t="shared" si="65"/>
        <v>7098</v>
      </c>
      <c r="P21" s="94">
        <f t="shared" si="66"/>
        <v>9464</v>
      </c>
      <c r="Q21" s="94">
        <f t="shared" si="67"/>
        <v>14196</v>
      </c>
      <c r="R21" s="94">
        <f t="shared" si="68"/>
        <v>18928</v>
      </c>
      <c r="S21" s="94">
        <f t="shared" si="69"/>
        <v>23660</v>
      </c>
      <c r="T21" s="94">
        <f t="shared" si="70"/>
        <v>28392</v>
      </c>
      <c r="U21" s="200">
        <v>1882</v>
      </c>
      <c r="V21" s="93">
        <f t="shared" si="86"/>
        <v>376.40000000000003</v>
      </c>
      <c r="W21" s="93">
        <f t="shared" si="71"/>
        <v>470.5</v>
      </c>
      <c r="X21" s="147"/>
      <c r="Y21" s="94">
        <f t="shared" si="110"/>
        <v>1411.5</v>
      </c>
      <c r="Z21" s="94">
        <f t="shared" si="72"/>
        <v>2823</v>
      </c>
      <c r="AA21" s="94">
        <f t="shared" si="73"/>
        <v>3764</v>
      </c>
      <c r="AB21" s="94">
        <f t="shared" si="74"/>
        <v>5646</v>
      </c>
      <c r="AC21" s="94">
        <f t="shared" si="75"/>
        <v>7528</v>
      </c>
      <c r="AD21" s="94">
        <f t="shared" si="76"/>
        <v>9410</v>
      </c>
      <c r="AE21" s="94">
        <f t="shared" si="77"/>
        <v>11292</v>
      </c>
      <c r="AF21" s="200">
        <v>1721</v>
      </c>
      <c r="AG21" s="93">
        <f t="shared" si="78"/>
        <v>344.20000000000005</v>
      </c>
      <c r="AH21" s="93">
        <f t="shared" si="79"/>
        <v>430.25</v>
      </c>
      <c r="AI21" s="147"/>
      <c r="AJ21" s="94">
        <f t="shared" si="111"/>
        <v>1290.75</v>
      </c>
      <c r="AK21" s="94">
        <f t="shared" si="3"/>
        <v>2581.5</v>
      </c>
      <c r="AL21" s="94">
        <f t="shared" si="4"/>
        <v>3442</v>
      </c>
      <c r="AM21" s="94">
        <f t="shared" si="5"/>
        <v>5163</v>
      </c>
      <c r="AN21" s="94">
        <f t="shared" si="6"/>
        <v>6884</v>
      </c>
      <c r="AO21" s="94">
        <f t="shared" si="7"/>
        <v>8605</v>
      </c>
      <c r="AP21" s="94">
        <f t="shared" si="8"/>
        <v>10326</v>
      </c>
      <c r="AQ21" s="200">
        <v>1317</v>
      </c>
      <c r="AR21" s="93">
        <f t="shared" si="80"/>
        <v>263.40000000000003</v>
      </c>
      <c r="AS21" s="93">
        <f t="shared" si="81"/>
        <v>329.25</v>
      </c>
      <c r="AT21" s="147"/>
      <c r="AU21" s="94">
        <f t="shared" si="112"/>
        <v>987.75</v>
      </c>
      <c r="AV21" s="94">
        <f t="shared" si="10"/>
        <v>1975.5</v>
      </c>
      <c r="AW21" s="94">
        <f t="shared" si="11"/>
        <v>2634</v>
      </c>
      <c r="AX21" s="94">
        <f t="shared" si="12"/>
        <v>3951</v>
      </c>
      <c r="AY21" s="94">
        <f t="shared" si="13"/>
        <v>5268</v>
      </c>
      <c r="AZ21" s="94">
        <f t="shared" si="14"/>
        <v>6585</v>
      </c>
      <c r="BA21" s="94">
        <f t="shared" si="15"/>
        <v>7902</v>
      </c>
      <c r="BB21" s="147">
        <f t="shared" si="16"/>
        <v>6614</v>
      </c>
      <c r="BC21" s="147">
        <f t="shared" si="17"/>
        <v>1322.8000000000002</v>
      </c>
      <c r="BD21" s="147">
        <f t="shared" si="18"/>
        <v>1653.5</v>
      </c>
      <c r="BE21" s="147">
        <f t="shared" si="19"/>
        <v>0</v>
      </c>
      <c r="BF21" s="147">
        <f t="shared" si="19"/>
        <v>4960.5</v>
      </c>
      <c r="BG21" s="147">
        <f t="shared" si="19"/>
        <v>9921</v>
      </c>
      <c r="BH21" s="147">
        <f t="shared" si="19"/>
        <v>13228</v>
      </c>
      <c r="BI21" s="147">
        <f t="shared" si="19"/>
        <v>19842</v>
      </c>
      <c r="BJ21" s="147">
        <f t="shared" si="19"/>
        <v>26456</v>
      </c>
      <c r="BK21" s="147">
        <f t="shared" si="19"/>
        <v>33070</v>
      </c>
      <c r="BL21" s="147">
        <f t="shared" si="19"/>
        <v>39684</v>
      </c>
      <c r="BM21" s="147">
        <f t="shared" si="20"/>
        <v>6453</v>
      </c>
      <c r="BN21" s="147">
        <f t="shared" si="21"/>
        <v>1290.6000000000001</v>
      </c>
      <c r="BO21" s="147">
        <f t="shared" si="22"/>
        <v>1613.25</v>
      </c>
      <c r="BP21" s="147">
        <f t="shared" si="82"/>
        <v>0</v>
      </c>
      <c r="BQ21" s="147">
        <f t="shared" si="23"/>
        <v>4839.75</v>
      </c>
      <c r="BR21" s="147">
        <f t="shared" si="23"/>
        <v>9679.5</v>
      </c>
      <c r="BS21" s="147">
        <f t="shared" si="23"/>
        <v>12906</v>
      </c>
      <c r="BT21" s="147">
        <f t="shared" si="23"/>
        <v>19359</v>
      </c>
      <c r="BU21" s="147">
        <f t="shared" si="23"/>
        <v>25812</v>
      </c>
      <c r="BV21" s="147">
        <f t="shared" si="23"/>
        <v>32265</v>
      </c>
      <c r="BW21" s="147">
        <f t="shared" si="23"/>
        <v>38718</v>
      </c>
      <c r="BX21" s="147">
        <f t="shared" si="24"/>
        <v>6049</v>
      </c>
      <c r="BY21" s="147">
        <f t="shared" si="25"/>
        <v>1209.8000000000002</v>
      </c>
      <c r="BZ21" s="147">
        <f t="shared" si="26"/>
        <v>1512.25</v>
      </c>
      <c r="CA21" s="147">
        <f t="shared" si="27"/>
        <v>0</v>
      </c>
      <c r="CB21" s="147">
        <f t="shared" si="27"/>
        <v>4536.75</v>
      </c>
      <c r="CC21" s="147">
        <f t="shared" si="27"/>
        <v>9073.5</v>
      </c>
      <c r="CD21" s="147">
        <f t="shared" si="27"/>
        <v>12098</v>
      </c>
      <c r="CE21" s="147">
        <f t="shared" si="27"/>
        <v>18147</v>
      </c>
      <c r="CF21" s="147">
        <f t="shared" si="27"/>
        <v>24196</v>
      </c>
      <c r="CG21" s="147">
        <f t="shared" si="27"/>
        <v>30245</v>
      </c>
      <c r="CH21" s="147">
        <f t="shared" si="27"/>
        <v>36294</v>
      </c>
      <c r="CI21" s="147">
        <f t="shared" si="28"/>
        <v>3603</v>
      </c>
      <c r="CJ21" s="147">
        <f t="shared" si="28"/>
        <v>720.60000000000014</v>
      </c>
      <c r="CK21" s="147">
        <f t="shared" si="28"/>
        <v>900.75</v>
      </c>
      <c r="CL21" s="147">
        <f t="shared" si="28"/>
        <v>0</v>
      </c>
      <c r="CM21" s="147">
        <f t="shared" si="28"/>
        <v>2702.25</v>
      </c>
      <c r="CN21" s="147">
        <f t="shared" si="28"/>
        <v>5404.5</v>
      </c>
      <c r="CO21" s="147">
        <f t="shared" si="28"/>
        <v>7206</v>
      </c>
      <c r="CP21" s="147">
        <f t="shared" si="28"/>
        <v>10809</v>
      </c>
      <c r="CQ21" s="147">
        <f t="shared" si="28"/>
        <v>14412</v>
      </c>
      <c r="CR21" s="147">
        <f t="shared" si="28"/>
        <v>18015</v>
      </c>
      <c r="CS21" s="147">
        <f t="shared" si="28"/>
        <v>21618</v>
      </c>
      <c r="CT21" s="147">
        <f t="shared" si="83"/>
        <v>3199</v>
      </c>
      <c r="CU21" s="147">
        <f t="shared" si="29"/>
        <v>639.80000000000007</v>
      </c>
      <c r="CV21" s="147">
        <f t="shared" si="29"/>
        <v>799.75</v>
      </c>
      <c r="CW21" s="147">
        <f t="shared" si="29"/>
        <v>0</v>
      </c>
      <c r="CX21" s="147">
        <f t="shared" si="29"/>
        <v>2399.25</v>
      </c>
      <c r="CY21" s="147">
        <f t="shared" si="29"/>
        <v>4798.5</v>
      </c>
      <c r="CZ21" s="147">
        <f t="shared" si="29"/>
        <v>6398</v>
      </c>
      <c r="DA21" s="147">
        <f t="shared" si="29"/>
        <v>9597</v>
      </c>
      <c r="DB21" s="147">
        <f t="shared" si="29"/>
        <v>12796</v>
      </c>
      <c r="DC21" s="147">
        <f t="shared" si="29"/>
        <v>15995</v>
      </c>
      <c r="DD21" s="147">
        <f t="shared" si="29"/>
        <v>19194</v>
      </c>
      <c r="DE21" s="147">
        <f t="shared" si="84"/>
        <v>3038</v>
      </c>
      <c r="DF21" s="147">
        <f t="shared" si="30"/>
        <v>607.60000000000014</v>
      </c>
      <c r="DG21" s="147">
        <f t="shared" si="30"/>
        <v>759.5</v>
      </c>
      <c r="DH21" s="147">
        <f t="shared" si="30"/>
        <v>0</v>
      </c>
      <c r="DI21" s="147">
        <f t="shared" si="30"/>
        <v>2278.5</v>
      </c>
      <c r="DJ21" s="147">
        <f t="shared" si="30"/>
        <v>4557</v>
      </c>
      <c r="DK21" s="147">
        <f t="shared" si="30"/>
        <v>6076</v>
      </c>
      <c r="DL21" s="147">
        <f t="shared" si="30"/>
        <v>9114</v>
      </c>
      <c r="DM21" s="147">
        <f t="shared" si="30"/>
        <v>12152</v>
      </c>
      <c r="DN21" s="147">
        <f t="shared" si="30"/>
        <v>15190</v>
      </c>
      <c r="DO21" s="147">
        <f t="shared" si="30"/>
        <v>18228</v>
      </c>
      <c r="DP21" s="147">
        <f t="shared" si="31"/>
        <v>7770</v>
      </c>
      <c r="DQ21" s="147">
        <f t="shared" si="32"/>
        <v>1554.0000000000002</v>
      </c>
      <c r="DR21" s="147">
        <f t="shared" si="33"/>
        <v>1942.5</v>
      </c>
      <c r="DS21" s="147">
        <f t="shared" si="34"/>
        <v>0</v>
      </c>
      <c r="DT21" s="147">
        <f t="shared" si="34"/>
        <v>5827.5</v>
      </c>
      <c r="DU21" s="147">
        <f t="shared" si="34"/>
        <v>11655</v>
      </c>
      <c r="DV21" s="147">
        <f t="shared" si="34"/>
        <v>15540</v>
      </c>
      <c r="DW21" s="147">
        <f t="shared" si="34"/>
        <v>23310</v>
      </c>
      <c r="DX21" s="147">
        <f t="shared" si="34"/>
        <v>31080</v>
      </c>
      <c r="DY21" s="147">
        <f t="shared" si="34"/>
        <v>38850</v>
      </c>
      <c r="DZ21" s="147">
        <f t="shared" si="34"/>
        <v>46620</v>
      </c>
      <c r="EA21" s="147">
        <f t="shared" si="35"/>
        <v>8335</v>
      </c>
      <c r="EB21" s="147">
        <f t="shared" si="36"/>
        <v>1667.0000000000002</v>
      </c>
      <c r="EC21" s="147">
        <f t="shared" si="37"/>
        <v>2083.75</v>
      </c>
      <c r="ED21" s="147">
        <f t="shared" si="38"/>
        <v>0</v>
      </c>
      <c r="EE21" s="147">
        <f t="shared" si="38"/>
        <v>6251.25</v>
      </c>
      <c r="EF21" s="147">
        <f t="shared" si="38"/>
        <v>12502.5</v>
      </c>
      <c r="EG21" s="147">
        <f t="shared" si="38"/>
        <v>16670</v>
      </c>
      <c r="EH21" s="147">
        <f t="shared" si="38"/>
        <v>25005</v>
      </c>
      <c r="EI21" s="147">
        <f t="shared" si="38"/>
        <v>33340</v>
      </c>
      <c r="EJ21" s="147">
        <f t="shared" si="38"/>
        <v>41675</v>
      </c>
      <c r="EK21" s="147">
        <f t="shared" si="38"/>
        <v>50010</v>
      </c>
      <c r="EL21" s="147">
        <f t="shared" si="39"/>
        <v>7931</v>
      </c>
      <c r="EM21" s="147">
        <f t="shared" si="40"/>
        <v>1586.2000000000003</v>
      </c>
      <c r="EN21" s="147">
        <f t="shared" si="41"/>
        <v>1982.75</v>
      </c>
      <c r="EO21" s="147">
        <f t="shared" si="42"/>
        <v>0</v>
      </c>
      <c r="EP21" s="147">
        <f t="shared" si="42"/>
        <v>5948.25</v>
      </c>
      <c r="EQ21" s="147">
        <f t="shared" si="42"/>
        <v>11896.5</v>
      </c>
      <c r="ER21" s="147">
        <f t="shared" si="42"/>
        <v>15862</v>
      </c>
      <c r="ES21" s="147">
        <f t="shared" si="42"/>
        <v>23793</v>
      </c>
      <c r="ET21" s="147">
        <f t="shared" si="42"/>
        <v>31724</v>
      </c>
      <c r="EU21" s="147">
        <f t="shared" si="42"/>
        <v>39655</v>
      </c>
      <c r="EV21" s="147">
        <f t="shared" si="42"/>
        <v>47586</v>
      </c>
      <c r="EW21" s="147">
        <f t="shared" si="85"/>
        <v>4920</v>
      </c>
      <c r="EX21" s="147">
        <f t="shared" si="43"/>
        <v>984.00000000000023</v>
      </c>
      <c r="EY21" s="147">
        <f t="shared" si="43"/>
        <v>1230</v>
      </c>
      <c r="EZ21" s="147">
        <f t="shared" si="43"/>
        <v>0</v>
      </c>
      <c r="FA21" s="147">
        <f t="shared" si="43"/>
        <v>3690</v>
      </c>
      <c r="FB21" s="147">
        <f t="shared" si="43"/>
        <v>7380</v>
      </c>
      <c r="FC21" s="147">
        <f t="shared" si="43"/>
        <v>9840</v>
      </c>
      <c r="FD21" s="147">
        <f t="shared" si="43"/>
        <v>14760</v>
      </c>
      <c r="FE21" s="147">
        <f t="shared" si="43"/>
        <v>19680</v>
      </c>
      <c r="FF21" s="147">
        <f t="shared" si="43"/>
        <v>24600</v>
      </c>
      <c r="FG21" s="147">
        <f t="shared" si="43"/>
        <v>29520</v>
      </c>
      <c r="FH21" s="147">
        <f t="shared" si="44"/>
        <v>9652</v>
      </c>
      <c r="FI21" s="147">
        <f t="shared" si="45"/>
        <v>1930.4000000000003</v>
      </c>
      <c r="FJ21" s="147">
        <f t="shared" si="46"/>
        <v>2413</v>
      </c>
      <c r="FK21" s="147">
        <f t="shared" si="47"/>
        <v>0</v>
      </c>
      <c r="FL21" s="147">
        <f t="shared" si="47"/>
        <v>7239</v>
      </c>
      <c r="FM21" s="147">
        <f t="shared" si="47"/>
        <v>14478</v>
      </c>
      <c r="FN21" s="147">
        <f t="shared" si="47"/>
        <v>19304</v>
      </c>
      <c r="FO21" s="147">
        <f t="shared" si="47"/>
        <v>28956</v>
      </c>
      <c r="FP21" s="147">
        <f t="shared" si="47"/>
        <v>38608</v>
      </c>
      <c r="FQ21" s="147">
        <f t="shared" si="47"/>
        <v>48260</v>
      </c>
      <c r="FR21" s="147">
        <f t="shared" si="47"/>
        <v>57912</v>
      </c>
      <c r="FS21" s="122">
        <f t="shared" si="48"/>
        <v>43.42</v>
      </c>
      <c r="FT21" s="122" t="str">
        <f t="shared" si="49"/>
        <v/>
      </c>
      <c r="FU21" s="122" t="str">
        <f t="shared" si="50"/>
        <v/>
      </c>
      <c r="FV21" s="122" t="str">
        <f t="shared" si="51"/>
        <v/>
      </c>
      <c r="FW21" s="122" t="str">
        <f t="shared" si="87"/>
        <v/>
      </c>
      <c r="FX21" s="122" t="str">
        <f t="shared" si="88"/>
        <v/>
      </c>
      <c r="FY21" s="122" t="str">
        <f t="shared" si="89"/>
        <v/>
      </c>
      <c r="FZ21" s="122" t="str">
        <f t="shared" si="90"/>
        <v/>
      </c>
      <c r="GA21" s="122" t="str">
        <f t="shared" si="91"/>
        <v/>
      </c>
      <c r="GB21" s="122" t="str">
        <f t="shared" si="92"/>
        <v/>
      </c>
      <c r="GC21" s="122" t="str">
        <f t="shared" si="93"/>
        <v/>
      </c>
      <c r="GD21" s="122" t="str">
        <f t="shared" si="94"/>
        <v/>
      </c>
      <c r="GE21" s="122" t="str">
        <f t="shared" si="95"/>
        <v/>
      </c>
      <c r="GF21" s="122" t="str">
        <f t="shared" si="96"/>
        <v/>
      </c>
      <c r="GG21" s="122">
        <f t="shared" si="97"/>
        <v>43.42</v>
      </c>
      <c r="GH21" s="124">
        <f t="shared" si="52"/>
        <v>427228.87649999995</v>
      </c>
      <c r="GI21" s="124" t="str">
        <f t="shared" si="53"/>
        <v/>
      </c>
      <c r="GJ21" s="124" t="str">
        <f t="shared" si="54"/>
        <v/>
      </c>
      <c r="GK21" s="124" t="str">
        <f t="shared" si="55"/>
        <v/>
      </c>
      <c r="GL21" s="125" t="str">
        <f t="shared" si="98"/>
        <v/>
      </c>
      <c r="GM21" s="125" t="str">
        <f t="shared" si="99"/>
        <v/>
      </c>
      <c r="GN21" s="125" t="str">
        <f t="shared" si="100"/>
        <v/>
      </c>
      <c r="GO21" s="125" t="str">
        <f t="shared" si="101"/>
        <v/>
      </c>
      <c r="GP21" s="125" t="str">
        <f t="shared" si="102"/>
        <v/>
      </c>
      <c r="GQ21" s="125" t="str">
        <f t="shared" si="103"/>
        <v/>
      </c>
      <c r="GR21" s="125" t="str">
        <f t="shared" si="104"/>
        <v/>
      </c>
      <c r="GS21" s="125" t="str">
        <f t="shared" si="105"/>
        <v/>
      </c>
      <c r="GT21" s="125" t="str">
        <f t="shared" si="106"/>
        <v/>
      </c>
      <c r="GU21" s="125" t="str">
        <f t="shared" si="107"/>
        <v/>
      </c>
      <c r="GV21" s="125">
        <f t="shared" si="108"/>
        <v>427228.87649999995</v>
      </c>
      <c r="GW21" s="145"/>
      <c r="GX21" s="145">
        <v>1</v>
      </c>
      <c r="GY21" s="145">
        <v>1</v>
      </c>
      <c r="GZ21" s="145">
        <v>1</v>
      </c>
      <c r="HA21" s="145">
        <v>1</v>
      </c>
      <c r="HB21" s="145">
        <v>1</v>
      </c>
      <c r="HC21" s="145">
        <v>1</v>
      </c>
      <c r="HE21" s="37"/>
      <c r="HF21" s="37"/>
    </row>
    <row r="22" spans="1:216" x14ac:dyDescent="0.2">
      <c r="A22" s="287" t="s">
        <v>114</v>
      </c>
      <c r="B22" s="288" t="s">
        <v>115</v>
      </c>
      <c r="C22" s="369">
        <v>1592</v>
      </c>
      <c r="D22" s="407">
        <f t="shared" si="56"/>
        <v>318.40000000000003</v>
      </c>
      <c r="E22" s="406">
        <f t="shared" si="57"/>
        <v>398</v>
      </c>
      <c r="F22" s="406">
        <f t="shared" si="58"/>
        <v>597</v>
      </c>
      <c r="G22" s="406">
        <f t="shared" si="59"/>
        <v>318.40000000000003</v>
      </c>
      <c r="H22" s="407">
        <f t="shared" si="60"/>
        <v>398</v>
      </c>
      <c r="I22" s="406">
        <f t="shared" si="61"/>
        <v>398</v>
      </c>
      <c r="J22" s="406">
        <f t="shared" si="62"/>
        <v>597</v>
      </c>
      <c r="K22" s="406">
        <f t="shared" si="63"/>
        <v>318.40000000000003</v>
      </c>
      <c r="L22" s="406">
        <f t="shared" si="64"/>
        <v>398</v>
      </c>
      <c r="M22" s="147"/>
      <c r="N22" s="94">
        <f t="shared" si="109"/>
        <v>1194</v>
      </c>
      <c r="O22" s="94">
        <f t="shared" si="65"/>
        <v>2388</v>
      </c>
      <c r="P22" s="94">
        <f t="shared" si="66"/>
        <v>3184</v>
      </c>
      <c r="Q22" s="94">
        <f t="shared" si="67"/>
        <v>4776</v>
      </c>
      <c r="R22" s="94">
        <f t="shared" si="68"/>
        <v>6368</v>
      </c>
      <c r="S22" s="94">
        <f t="shared" si="69"/>
        <v>7960</v>
      </c>
      <c r="T22" s="94">
        <f t="shared" si="70"/>
        <v>9552</v>
      </c>
      <c r="U22" s="200">
        <v>583</v>
      </c>
      <c r="V22" s="93">
        <f t="shared" si="86"/>
        <v>116.60000000000001</v>
      </c>
      <c r="W22" s="93">
        <f t="shared" si="71"/>
        <v>145.75</v>
      </c>
      <c r="X22" s="147"/>
      <c r="Y22" s="94">
        <f t="shared" si="110"/>
        <v>437.25</v>
      </c>
      <c r="Z22" s="94">
        <f t="shared" si="72"/>
        <v>874.5</v>
      </c>
      <c r="AA22" s="94">
        <f t="shared" si="73"/>
        <v>1166</v>
      </c>
      <c r="AB22" s="94">
        <f t="shared" si="74"/>
        <v>1749</v>
      </c>
      <c r="AC22" s="94">
        <f t="shared" si="75"/>
        <v>2332</v>
      </c>
      <c r="AD22" s="94">
        <f t="shared" si="76"/>
        <v>2915</v>
      </c>
      <c r="AE22" s="94">
        <f t="shared" si="77"/>
        <v>3498</v>
      </c>
      <c r="AF22" s="200">
        <v>509</v>
      </c>
      <c r="AG22" s="93">
        <f t="shared" si="78"/>
        <v>101.80000000000001</v>
      </c>
      <c r="AH22" s="93">
        <f t="shared" si="79"/>
        <v>127.25</v>
      </c>
      <c r="AI22" s="147"/>
      <c r="AJ22" s="94">
        <f t="shared" si="111"/>
        <v>381.75</v>
      </c>
      <c r="AK22" s="94">
        <f t="shared" si="3"/>
        <v>763.5</v>
      </c>
      <c r="AL22" s="94">
        <f t="shared" si="4"/>
        <v>1018</v>
      </c>
      <c r="AM22" s="94">
        <f t="shared" si="5"/>
        <v>1527</v>
      </c>
      <c r="AN22" s="94">
        <f t="shared" si="6"/>
        <v>2036</v>
      </c>
      <c r="AO22" s="94">
        <f t="shared" si="7"/>
        <v>2545</v>
      </c>
      <c r="AP22" s="94">
        <f t="shared" si="8"/>
        <v>3054</v>
      </c>
      <c r="AQ22" s="200">
        <v>391</v>
      </c>
      <c r="AR22" s="93">
        <f t="shared" si="80"/>
        <v>78.2</v>
      </c>
      <c r="AS22" s="93">
        <f t="shared" si="81"/>
        <v>97.75</v>
      </c>
      <c r="AT22" s="147"/>
      <c r="AU22" s="94">
        <f t="shared" si="112"/>
        <v>293.25</v>
      </c>
      <c r="AV22" s="94">
        <f t="shared" si="10"/>
        <v>586.5</v>
      </c>
      <c r="AW22" s="94">
        <f t="shared" si="11"/>
        <v>782</v>
      </c>
      <c r="AX22" s="94">
        <f t="shared" si="12"/>
        <v>1173</v>
      </c>
      <c r="AY22" s="94">
        <f t="shared" si="13"/>
        <v>1564</v>
      </c>
      <c r="AZ22" s="94">
        <f t="shared" si="14"/>
        <v>1955</v>
      </c>
      <c r="BA22" s="94">
        <f t="shared" si="15"/>
        <v>2346</v>
      </c>
      <c r="BB22" s="147">
        <f t="shared" si="16"/>
        <v>2175</v>
      </c>
      <c r="BC22" s="147">
        <f t="shared" si="17"/>
        <v>435.00000000000006</v>
      </c>
      <c r="BD22" s="147">
        <f t="shared" si="18"/>
        <v>543.75</v>
      </c>
      <c r="BE22" s="147">
        <f t="shared" si="19"/>
        <v>0</v>
      </c>
      <c r="BF22" s="147">
        <f t="shared" si="19"/>
        <v>1631.25</v>
      </c>
      <c r="BG22" s="147">
        <f t="shared" si="19"/>
        <v>3262.5</v>
      </c>
      <c r="BH22" s="147">
        <f t="shared" si="19"/>
        <v>4350</v>
      </c>
      <c r="BI22" s="147">
        <f t="shared" si="19"/>
        <v>6525</v>
      </c>
      <c r="BJ22" s="147">
        <f t="shared" si="19"/>
        <v>8700</v>
      </c>
      <c r="BK22" s="147">
        <f t="shared" si="19"/>
        <v>10875</v>
      </c>
      <c r="BL22" s="147">
        <f t="shared" si="19"/>
        <v>13050</v>
      </c>
      <c r="BM22" s="147">
        <f t="shared" si="20"/>
        <v>2101</v>
      </c>
      <c r="BN22" s="147">
        <f t="shared" si="21"/>
        <v>420.20000000000005</v>
      </c>
      <c r="BO22" s="147">
        <f t="shared" si="22"/>
        <v>525.25</v>
      </c>
      <c r="BP22" s="147">
        <f t="shared" si="82"/>
        <v>0</v>
      </c>
      <c r="BQ22" s="147">
        <f t="shared" si="23"/>
        <v>1575.75</v>
      </c>
      <c r="BR22" s="147">
        <f t="shared" si="23"/>
        <v>3151.5</v>
      </c>
      <c r="BS22" s="147">
        <f t="shared" si="23"/>
        <v>4202</v>
      </c>
      <c r="BT22" s="147">
        <f t="shared" si="23"/>
        <v>6303</v>
      </c>
      <c r="BU22" s="147">
        <f t="shared" si="23"/>
        <v>8404</v>
      </c>
      <c r="BV22" s="147">
        <f t="shared" si="23"/>
        <v>10505</v>
      </c>
      <c r="BW22" s="147">
        <f t="shared" si="23"/>
        <v>12606</v>
      </c>
      <c r="BX22" s="147">
        <f t="shared" si="24"/>
        <v>1983</v>
      </c>
      <c r="BY22" s="147">
        <f t="shared" si="25"/>
        <v>396.6</v>
      </c>
      <c r="BZ22" s="147">
        <f t="shared" si="26"/>
        <v>495.75</v>
      </c>
      <c r="CA22" s="147">
        <f t="shared" si="27"/>
        <v>0</v>
      </c>
      <c r="CB22" s="147">
        <f t="shared" si="27"/>
        <v>1487.25</v>
      </c>
      <c r="CC22" s="147">
        <f t="shared" si="27"/>
        <v>2974.5</v>
      </c>
      <c r="CD22" s="147">
        <f t="shared" si="27"/>
        <v>3966</v>
      </c>
      <c r="CE22" s="147">
        <f t="shared" si="27"/>
        <v>5949</v>
      </c>
      <c r="CF22" s="147">
        <f t="shared" si="27"/>
        <v>7932</v>
      </c>
      <c r="CG22" s="147">
        <f t="shared" si="27"/>
        <v>9915</v>
      </c>
      <c r="CH22" s="147">
        <f t="shared" si="27"/>
        <v>11898</v>
      </c>
      <c r="CI22" s="147">
        <f t="shared" si="28"/>
        <v>1092</v>
      </c>
      <c r="CJ22" s="147">
        <f t="shared" si="28"/>
        <v>218.40000000000003</v>
      </c>
      <c r="CK22" s="147">
        <f t="shared" si="28"/>
        <v>273</v>
      </c>
      <c r="CL22" s="147">
        <f t="shared" si="28"/>
        <v>0</v>
      </c>
      <c r="CM22" s="147">
        <f t="shared" si="28"/>
        <v>819</v>
      </c>
      <c r="CN22" s="147">
        <f t="shared" si="28"/>
        <v>1638</v>
      </c>
      <c r="CO22" s="147">
        <f t="shared" si="28"/>
        <v>2184</v>
      </c>
      <c r="CP22" s="147">
        <f t="shared" si="28"/>
        <v>3276</v>
      </c>
      <c r="CQ22" s="147">
        <f t="shared" si="28"/>
        <v>4368</v>
      </c>
      <c r="CR22" s="147">
        <f t="shared" si="28"/>
        <v>5460</v>
      </c>
      <c r="CS22" s="147">
        <f t="shared" si="28"/>
        <v>6552</v>
      </c>
      <c r="CT22" s="147">
        <f t="shared" si="83"/>
        <v>974</v>
      </c>
      <c r="CU22" s="147">
        <f t="shared" si="29"/>
        <v>194.8</v>
      </c>
      <c r="CV22" s="147">
        <f t="shared" si="29"/>
        <v>243.5</v>
      </c>
      <c r="CW22" s="147">
        <f t="shared" si="29"/>
        <v>0</v>
      </c>
      <c r="CX22" s="147">
        <f t="shared" si="29"/>
        <v>730.5</v>
      </c>
      <c r="CY22" s="147">
        <f t="shared" si="29"/>
        <v>1461</v>
      </c>
      <c r="CZ22" s="147">
        <f t="shared" si="29"/>
        <v>1948</v>
      </c>
      <c r="DA22" s="147">
        <f t="shared" si="29"/>
        <v>2922</v>
      </c>
      <c r="DB22" s="147">
        <f t="shared" si="29"/>
        <v>3896</v>
      </c>
      <c r="DC22" s="147">
        <f t="shared" si="29"/>
        <v>4870</v>
      </c>
      <c r="DD22" s="147">
        <f t="shared" si="29"/>
        <v>5844</v>
      </c>
      <c r="DE22" s="147">
        <f t="shared" si="84"/>
        <v>900</v>
      </c>
      <c r="DF22" s="147">
        <f t="shared" si="30"/>
        <v>180</v>
      </c>
      <c r="DG22" s="147">
        <f t="shared" si="30"/>
        <v>225</v>
      </c>
      <c r="DH22" s="147">
        <f t="shared" si="30"/>
        <v>0</v>
      </c>
      <c r="DI22" s="147">
        <f t="shared" si="30"/>
        <v>675</v>
      </c>
      <c r="DJ22" s="147">
        <f t="shared" si="30"/>
        <v>1350</v>
      </c>
      <c r="DK22" s="147">
        <f t="shared" si="30"/>
        <v>1800</v>
      </c>
      <c r="DL22" s="147">
        <f t="shared" si="30"/>
        <v>2700</v>
      </c>
      <c r="DM22" s="147">
        <f t="shared" si="30"/>
        <v>3600</v>
      </c>
      <c r="DN22" s="147">
        <f t="shared" si="30"/>
        <v>4500</v>
      </c>
      <c r="DO22" s="147">
        <f t="shared" si="30"/>
        <v>5400</v>
      </c>
      <c r="DP22" s="147">
        <f t="shared" si="31"/>
        <v>2492</v>
      </c>
      <c r="DQ22" s="147">
        <f t="shared" si="32"/>
        <v>498.40000000000003</v>
      </c>
      <c r="DR22" s="147">
        <f t="shared" si="33"/>
        <v>623</v>
      </c>
      <c r="DS22" s="147">
        <f t="shared" si="34"/>
        <v>0</v>
      </c>
      <c r="DT22" s="147">
        <f t="shared" si="34"/>
        <v>1869</v>
      </c>
      <c r="DU22" s="147">
        <f t="shared" si="34"/>
        <v>3738</v>
      </c>
      <c r="DV22" s="147">
        <f t="shared" si="34"/>
        <v>4984</v>
      </c>
      <c r="DW22" s="147">
        <f t="shared" si="34"/>
        <v>7476</v>
      </c>
      <c r="DX22" s="147">
        <f t="shared" si="34"/>
        <v>9968</v>
      </c>
      <c r="DY22" s="147">
        <f t="shared" si="34"/>
        <v>12460</v>
      </c>
      <c r="DZ22" s="147">
        <f t="shared" si="34"/>
        <v>14952</v>
      </c>
      <c r="EA22" s="147">
        <f t="shared" si="35"/>
        <v>2684</v>
      </c>
      <c r="EB22" s="147">
        <f t="shared" si="36"/>
        <v>536.80000000000007</v>
      </c>
      <c r="EC22" s="147">
        <f t="shared" si="37"/>
        <v>671</v>
      </c>
      <c r="ED22" s="147">
        <f t="shared" si="38"/>
        <v>0</v>
      </c>
      <c r="EE22" s="147">
        <f t="shared" si="38"/>
        <v>2013</v>
      </c>
      <c r="EF22" s="147">
        <f t="shared" si="38"/>
        <v>4026</v>
      </c>
      <c r="EG22" s="147">
        <f t="shared" si="38"/>
        <v>5368</v>
      </c>
      <c r="EH22" s="147">
        <f t="shared" si="38"/>
        <v>8052</v>
      </c>
      <c r="EI22" s="147">
        <f t="shared" si="38"/>
        <v>10736</v>
      </c>
      <c r="EJ22" s="147">
        <f t="shared" si="38"/>
        <v>13420</v>
      </c>
      <c r="EK22" s="147">
        <f t="shared" si="38"/>
        <v>16104</v>
      </c>
      <c r="EL22" s="147">
        <f t="shared" si="39"/>
        <v>2566</v>
      </c>
      <c r="EM22" s="147">
        <f t="shared" si="40"/>
        <v>513.20000000000005</v>
      </c>
      <c r="EN22" s="147">
        <f t="shared" si="41"/>
        <v>641.5</v>
      </c>
      <c r="EO22" s="147">
        <f t="shared" si="42"/>
        <v>0</v>
      </c>
      <c r="EP22" s="147">
        <f t="shared" si="42"/>
        <v>1924.5</v>
      </c>
      <c r="EQ22" s="147">
        <f t="shared" si="42"/>
        <v>3849</v>
      </c>
      <c r="ER22" s="147">
        <f t="shared" si="42"/>
        <v>5132</v>
      </c>
      <c r="ES22" s="147">
        <f t="shared" si="42"/>
        <v>7698</v>
      </c>
      <c r="ET22" s="147">
        <f t="shared" si="42"/>
        <v>10264</v>
      </c>
      <c r="EU22" s="147">
        <f t="shared" si="42"/>
        <v>12830</v>
      </c>
      <c r="EV22" s="147">
        <f t="shared" si="42"/>
        <v>15396</v>
      </c>
      <c r="EW22" s="147">
        <f t="shared" si="85"/>
        <v>1483</v>
      </c>
      <c r="EX22" s="147">
        <f t="shared" si="43"/>
        <v>296.60000000000002</v>
      </c>
      <c r="EY22" s="147">
        <f t="shared" si="43"/>
        <v>370.75</v>
      </c>
      <c r="EZ22" s="147">
        <f t="shared" si="43"/>
        <v>0</v>
      </c>
      <c r="FA22" s="147">
        <f t="shared" si="43"/>
        <v>1112.25</v>
      </c>
      <c r="FB22" s="147">
        <f t="shared" si="43"/>
        <v>2224.5</v>
      </c>
      <c r="FC22" s="147">
        <f t="shared" si="43"/>
        <v>2966</v>
      </c>
      <c r="FD22" s="147">
        <f t="shared" si="43"/>
        <v>4449</v>
      </c>
      <c r="FE22" s="147">
        <f t="shared" si="43"/>
        <v>5932</v>
      </c>
      <c r="FF22" s="147">
        <f t="shared" si="43"/>
        <v>7415</v>
      </c>
      <c r="FG22" s="147">
        <f t="shared" si="43"/>
        <v>8898</v>
      </c>
      <c r="FH22" s="147">
        <f t="shared" si="44"/>
        <v>3075</v>
      </c>
      <c r="FI22" s="147">
        <f t="shared" si="45"/>
        <v>615.00000000000011</v>
      </c>
      <c r="FJ22" s="147">
        <f t="shared" si="46"/>
        <v>768.75</v>
      </c>
      <c r="FK22" s="147">
        <f t="shared" si="47"/>
        <v>0</v>
      </c>
      <c r="FL22" s="147">
        <f t="shared" si="47"/>
        <v>2306.25</v>
      </c>
      <c r="FM22" s="147">
        <f t="shared" si="47"/>
        <v>4612.5</v>
      </c>
      <c r="FN22" s="147">
        <f t="shared" si="47"/>
        <v>6150</v>
      </c>
      <c r="FO22" s="147">
        <f t="shared" si="47"/>
        <v>9225</v>
      </c>
      <c r="FP22" s="147">
        <f t="shared" si="47"/>
        <v>12300</v>
      </c>
      <c r="FQ22" s="147">
        <f t="shared" si="47"/>
        <v>15375</v>
      </c>
      <c r="FR22" s="147">
        <f t="shared" si="47"/>
        <v>18450</v>
      </c>
      <c r="FS22" s="122">
        <f t="shared" si="48"/>
        <v>14.66</v>
      </c>
      <c r="FT22" s="122" t="str">
        <f t="shared" si="49"/>
        <v/>
      </c>
      <c r="FU22" s="122" t="str">
        <f t="shared" si="50"/>
        <v/>
      </c>
      <c r="FV22" s="122" t="str">
        <f t="shared" si="51"/>
        <v/>
      </c>
      <c r="FW22" s="122" t="str">
        <f t="shared" si="87"/>
        <v/>
      </c>
      <c r="FX22" s="122" t="str">
        <f t="shared" si="88"/>
        <v/>
      </c>
      <c r="FY22" s="122" t="str">
        <f t="shared" si="89"/>
        <v/>
      </c>
      <c r="FZ22" s="122" t="str">
        <f t="shared" si="90"/>
        <v/>
      </c>
      <c r="GA22" s="122" t="str">
        <f t="shared" si="91"/>
        <v/>
      </c>
      <c r="GB22" s="122" t="str">
        <f t="shared" si="92"/>
        <v/>
      </c>
      <c r="GC22" s="122" t="str">
        <f t="shared" si="93"/>
        <v/>
      </c>
      <c r="GD22" s="122" t="str">
        <f t="shared" si="94"/>
        <v/>
      </c>
      <c r="GE22" s="122" t="str">
        <f t="shared" si="95"/>
        <v/>
      </c>
      <c r="GF22" s="122" t="str">
        <f t="shared" si="96"/>
        <v/>
      </c>
      <c r="GG22" s="122">
        <f t="shared" si="97"/>
        <v>14.66</v>
      </c>
      <c r="GH22" s="124">
        <f t="shared" si="52"/>
        <v>167277.0931</v>
      </c>
      <c r="GI22" s="124" t="str">
        <f t="shared" si="53"/>
        <v/>
      </c>
      <c r="GJ22" s="124" t="str">
        <f t="shared" si="54"/>
        <v/>
      </c>
      <c r="GK22" s="124" t="str">
        <f t="shared" si="55"/>
        <v/>
      </c>
      <c r="GL22" s="125" t="str">
        <f t="shared" si="98"/>
        <v/>
      </c>
      <c r="GM22" s="125" t="str">
        <f t="shared" si="99"/>
        <v/>
      </c>
      <c r="GN22" s="125" t="str">
        <f t="shared" si="100"/>
        <v/>
      </c>
      <c r="GO22" s="125" t="str">
        <f t="shared" si="101"/>
        <v/>
      </c>
      <c r="GP22" s="125" t="str">
        <f t="shared" si="102"/>
        <v/>
      </c>
      <c r="GQ22" s="125" t="str">
        <f t="shared" si="103"/>
        <v/>
      </c>
      <c r="GR22" s="125" t="str">
        <f t="shared" si="104"/>
        <v/>
      </c>
      <c r="GS22" s="125" t="str">
        <f t="shared" si="105"/>
        <v/>
      </c>
      <c r="GT22" s="125" t="str">
        <f t="shared" si="106"/>
        <v/>
      </c>
      <c r="GU22" s="125" t="str">
        <f t="shared" si="107"/>
        <v/>
      </c>
      <c r="GV22" s="125">
        <f t="shared" si="108"/>
        <v>167277.0931</v>
      </c>
      <c r="GW22" s="145"/>
      <c r="GX22" s="145">
        <v>1</v>
      </c>
      <c r="GY22" s="145"/>
      <c r="GZ22" s="145"/>
      <c r="HA22" s="145"/>
      <c r="HB22" s="145"/>
      <c r="HC22" s="145"/>
      <c r="HE22" s="37"/>
      <c r="HF22" s="37"/>
    </row>
    <row r="23" spans="1:216" x14ac:dyDescent="0.2">
      <c r="A23" s="287" t="s">
        <v>170</v>
      </c>
      <c r="B23" s="288" t="s">
        <v>374</v>
      </c>
      <c r="C23" s="369">
        <v>2545</v>
      </c>
      <c r="D23" s="407">
        <f t="shared" si="56"/>
        <v>509</v>
      </c>
      <c r="E23" s="406">
        <f t="shared" si="57"/>
        <v>636.25</v>
      </c>
      <c r="F23" s="406">
        <f t="shared" si="58"/>
        <v>954.375</v>
      </c>
      <c r="G23" s="406">
        <f t="shared" si="59"/>
        <v>509</v>
      </c>
      <c r="H23" s="407">
        <f t="shared" si="60"/>
        <v>636.25</v>
      </c>
      <c r="I23" s="406">
        <f t="shared" si="61"/>
        <v>636.25</v>
      </c>
      <c r="J23" s="406">
        <f t="shared" si="62"/>
        <v>954.375</v>
      </c>
      <c r="K23" s="406">
        <f t="shared" si="63"/>
        <v>509</v>
      </c>
      <c r="L23" s="406">
        <f t="shared" si="64"/>
        <v>636.25</v>
      </c>
      <c r="M23" s="147"/>
      <c r="N23" s="94">
        <f t="shared" si="109"/>
        <v>1908.75</v>
      </c>
      <c r="O23" s="94">
        <f t="shared" si="65"/>
        <v>3817.5</v>
      </c>
      <c r="P23" s="94">
        <f t="shared" si="66"/>
        <v>5090</v>
      </c>
      <c r="Q23" s="94">
        <f t="shared" si="67"/>
        <v>7635</v>
      </c>
      <c r="R23" s="94">
        <f t="shared" si="68"/>
        <v>10180</v>
      </c>
      <c r="S23" s="94">
        <f t="shared" si="69"/>
        <v>12725</v>
      </c>
      <c r="T23" s="94">
        <f t="shared" si="70"/>
        <v>15270</v>
      </c>
      <c r="U23" s="200">
        <v>945</v>
      </c>
      <c r="V23" s="93">
        <f t="shared" si="86"/>
        <v>189</v>
      </c>
      <c r="W23" s="93">
        <f t="shared" si="71"/>
        <v>236.25</v>
      </c>
      <c r="X23" s="147"/>
      <c r="Y23" s="94">
        <f t="shared" si="110"/>
        <v>708.75</v>
      </c>
      <c r="Z23" s="94">
        <f t="shared" si="72"/>
        <v>1417.5</v>
      </c>
      <c r="AA23" s="94">
        <f t="shared" si="73"/>
        <v>1890</v>
      </c>
      <c r="AB23" s="94">
        <f t="shared" si="74"/>
        <v>2835</v>
      </c>
      <c r="AC23" s="94">
        <f t="shared" si="75"/>
        <v>3780</v>
      </c>
      <c r="AD23" s="94">
        <f t="shared" si="76"/>
        <v>4725</v>
      </c>
      <c r="AE23" s="94">
        <f t="shared" si="77"/>
        <v>5670</v>
      </c>
      <c r="AF23" s="200">
        <v>871</v>
      </c>
      <c r="AG23" s="93">
        <f t="shared" si="78"/>
        <v>174.20000000000002</v>
      </c>
      <c r="AH23" s="93">
        <f t="shared" si="79"/>
        <v>217.75</v>
      </c>
      <c r="AI23" s="147"/>
      <c r="AJ23" s="94">
        <f t="shared" si="111"/>
        <v>653.25</v>
      </c>
      <c r="AK23" s="94">
        <f t="shared" si="3"/>
        <v>1306.5</v>
      </c>
      <c r="AL23" s="94">
        <f t="shared" si="4"/>
        <v>1742</v>
      </c>
      <c r="AM23" s="94">
        <f t="shared" si="5"/>
        <v>2613</v>
      </c>
      <c r="AN23" s="94">
        <f t="shared" si="6"/>
        <v>3484</v>
      </c>
      <c r="AO23" s="94">
        <f t="shared" si="7"/>
        <v>4355</v>
      </c>
      <c r="AP23" s="94">
        <f t="shared" si="8"/>
        <v>5226</v>
      </c>
      <c r="AQ23" s="200">
        <v>728</v>
      </c>
      <c r="AR23" s="93">
        <f t="shared" si="80"/>
        <v>145.6</v>
      </c>
      <c r="AS23" s="93">
        <f t="shared" si="81"/>
        <v>182</v>
      </c>
      <c r="AT23" s="147"/>
      <c r="AU23" s="94">
        <f t="shared" si="112"/>
        <v>546</v>
      </c>
      <c r="AV23" s="94">
        <f t="shared" si="10"/>
        <v>1092</v>
      </c>
      <c r="AW23" s="94">
        <f t="shared" si="11"/>
        <v>1456</v>
      </c>
      <c r="AX23" s="94">
        <f t="shared" si="12"/>
        <v>2184</v>
      </c>
      <c r="AY23" s="94">
        <f t="shared" si="13"/>
        <v>2912</v>
      </c>
      <c r="AZ23" s="94">
        <f t="shared" si="14"/>
        <v>3640</v>
      </c>
      <c r="BA23" s="94">
        <f t="shared" si="15"/>
        <v>4368</v>
      </c>
      <c r="BB23" s="147">
        <f t="shared" si="16"/>
        <v>3490</v>
      </c>
      <c r="BC23" s="147">
        <f t="shared" si="17"/>
        <v>698</v>
      </c>
      <c r="BD23" s="147">
        <f t="shared" si="18"/>
        <v>872.5</v>
      </c>
      <c r="BE23" s="147">
        <f t="shared" si="19"/>
        <v>0</v>
      </c>
      <c r="BF23" s="147">
        <f t="shared" si="19"/>
        <v>2617.5</v>
      </c>
      <c r="BG23" s="147">
        <f t="shared" si="19"/>
        <v>5235</v>
      </c>
      <c r="BH23" s="147">
        <f t="shared" si="19"/>
        <v>6980</v>
      </c>
      <c r="BI23" s="147">
        <f t="shared" si="19"/>
        <v>10470</v>
      </c>
      <c r="BJ23" s="147">
        <f t="shared" si="19"/>
        <v>13960</v>
      </c>
      <c r="BK23" s="147">
        <f t="shared" si="19"/>
        <v>17450</v>
      </c>
      <c r="BL23" s="147">
        <f t="shared" si="19"/>
        <v>20940</v>
      </c>
      <c r="BM23" s="147">
        <f t="shared" si="20"/>
        <v>3416</v>
      </c>
      <c r="BN23" s="147">
        <f t="shared" si="21"/>
        <v>683.2</v>
      </c>
      <c r="BO23" s="147">
        <f t="shared" si="22"/>
        <v>854</v>
      </c>
      <c r="BP23" s="147">
        <f t="shared" si="82"/>
        <v>0</v>
      </c>
      <c r="BQ23" s="147">
        <f t="shared" si="23"/>
        <v>2562</v>
      </c>
      <c r="BR23" s="147">
        <f t="shared" si="23"/>
        <v>5124</v>
      </c>
      <c r="BS23" s="147">
        <f t="shared" si="23"/>
        <v>6832</v>
      </c>
      <c r="BT23" s="147">
        <f t="shared" si="23"/>
        <v>10248</v>
      </c>
      <c r="BU23" s="147">
        <f t="shared" si="23"/>
        <v>13664</v>
      </c>
      <c r="BV23" s="147">
        <f t="shared" si="23"/>
        <v>17080</v>
      </c>
      <c r="BW23" s="147">
        <f t="shared" si="23"/>
        <v>20496</v>
      </c>
      <c r="BX23" s="147">
        <f t="shared" si="24"/>
        <v>3273</v>
      </c>
      <c r="BY23" s="147">
        <f t="shared" si="25"/>
        <v>654.6</v>
      </c>
      <c r="BZ23" s="147">
        <f t="shared" si="26"/>
        <v>818.25</v>
      </c>
      <c r="CA23" s="147">
        <f t="shared" si="27"/>
        <v>0</v>
      </c>
      <c r="CB23" s="147">
        <f t="shared" si="27"/>
        <v>2454.75</v>
      </c>
      <c r="CC23" s="147">
        <f t="shared" si="27"/>
        <v>4909.5</v>
      </c>
      <c r="CD23" s="147">
        <f t="shared" si="27"/>
        <v>6546</v>
      </c>
      <c r="CE23" s="147">
        <f t="shared" si="27"/>
        <v>9819</v>
      </c>
      <c r="CF23" s="147">
        <f t="shared" si="27"/>
        <v>13092</v>
      </c>
      <c r="CG23" s="147">
        <f t="shared" si="27"/>
        <v>16365</v>
      </c>
      <c r="CH23" s="147">
        <f t="shared" si="27"/>
        <v>19638</v>
      </c>
      <c r="CI23" s="147">
        <f t="shared" si="28"/>
        <v>1816</v>
      </c>
      <c r="CJ23" s="147">
        <f t="shared" si="28"/>
        <v>363.20000000000005</v>
      </c>
      <c r="CK23" s="147">
        <f t="shared" si="28"/>
        <v>454</v>
      </c>
      <c r="CL23" s="147">
        <f t="shared" si="28"/>
        <v>0</v>
      </c>
      <c r="CM23" s="147">
        <f t="shared" si="28"/>
        <v>1362</v>
      </c>
      <c r="CN23" s="147">
        <f t="shared" si="28"/>
        <v>2724</v>
      </c>
      <c r="CO23" s="147">
        <f t="shared" si="28"/>
        <v>3632</v>
      </c>
      <c r="CP23" s="147">
        <f t="shared" si="28"/>
        <v>5448</v>
      </c>
      <c r="CQ23" s="147">
        <f t="shared" si="28"/>
        <v>7264</v>
      </c>
      <c r="CR23" s="147">
        <f t="shared" si="28"/>
        <v>9080</v>
      </c>
      <c r="CS23" s="147">
        <f t="shared" si="28"/>
        <v>10896</v>
      </c>
      <c r="CT23" s="147">
        <f t="shared" si="83"/>
        <v>1673</v>
      </c>
      <c r="CU23" s="147">
        <f t="shared" si="29"/>
        <v>334.6</v>
      </c>
      <c r="CV23" s="147">
        <f t="shared" si="29"/>
        <v>418.25</v>
      </c>
      <c r="CW23" s="147">
        <f t="shared" si="29"/>
        <v>0</v>
      </c>
      <c r="CX23" s="147">
        <f t="shared" si="29"/>
        <v>1254.75</v>
      </c>
      <c r="CY23" s="147">
        <f t="shared" si="29"/>
        <v>2509.5</v>
      </c>
      <c r="CZ23" s="147">
        <f t="shared" si="29"/>
        <v>3346</v>
      </c>
      <c r="DA23" s="147">
        <f t="shared" si="29"/>
        <v>5019</v>
      </c>
      <c r="DB23" s="147">
        <f t="shared" si="29"/>
        <v>6692</v>
      </c>
      <c r="DC23" s="147">
        <f t="shared" si="29"/>
        <v>8365</v>
      </c>
      <c r="DD23" s="147">
        <f t="shared" si="29"/>
        <v>10038</v>
      </c>
      <c r="DE23" s="147">
        <f t="shared" si="84"/>
        <v>1599</v>
      </c>
      <c r="DF23" s="147">
        <f t="shared" si="30"/>
        <v>319.8</v>
      </c>
      <c r="DG23" s="147">
        <f t="shared" si="30"/>
        <v>399.75</v>
      </c>
      <c r="DH23" s="147">
        <f t="shared" si="30"/>
        <v>0</v>
      </c>
      <c r="DI23" s="147">
        <f t="shared" si="30"/>
        <v>1199.25</v>
      </c>
      <c r="DJ23" s="147">
        <f t="shared" si="30"/>
        <v>2398.5</v>
      </c>
      <c r="DK23" s="147">
        <f t="shared" si="30"/>
        <v>3198</v>
      </c>
      <c r="DL23" s="147">
        <f t="shared" si="30"/>
        <v>4797</v>
      </c>
      <c r="DM23" s="147">
        <f t="shared" si="30"/>
        <v>6396</v>
      </c>
      <c r="DN23" s="147">
        <f t="shared" si="30"/>
        <v>7995</v>
      </c>
      <c r="DO23" s="147">
        <f t="shared" si="30"/>
        <v>9594</v>
      </c>
      <c r="DP23" s="147">
        <f t="shared" si="31"/>
        <v>4144</v>
      </c>
      <c r="DQ23" s="147">
        <f t="shared" si="32"/>
        <v>828.80000000000007</v>
      </c>
      <c r="DR23" s="147">
        <f t="shared" si="33"/>
        <v>1036</v>
      </c>
      <c r="DS23" s="147">
        <f t="shared" si="34"/>
        <v>0</v>
      </c>
      <c r="DT23" s="147">
        <f t="shared" si="34"/>
        <v>3108</v>
      </c>
      <c r="DU23" s="147">
        <f t="shared" si="34"/>
        <v>6216</v>
      </c>
      <c r="DV23" s="147">
        <f t="shared" si="34"/>
        <v>8288</v>
      </c>
      <c r="DW23" s="147">
        <f t="shared" si="34"/>
        <v>12432</v>
      </c>
      <c r="DX23" s="147">
        <f t="shared" si="34"/>
        <v>16576</v>
      </c>
      <c r="DY23" s="147">
        <f t="shared" si="34"/>
        <v>20720</v>
      </c>
      <c r="DZ23" s="147">
        <f t="shared" si="34"/>
        <v>24864</v>
      </c>
      <c r="EA23" s="147">
        <f t="shared" si="35"/>
        <v>4361</v>
      </c>
      <c r="EB23" s="147">
        <f t="shared" si="36"/>
        <v>872.2</v>
      </c>
      <c r="EC23" s="147">
        <f t="shared" si="37"/>
        <v>1090.25</v>
      </c>
      <c r="ED23" s="147">
        <f t="shared" si="38"/>
        <v>0</v>
      </c>
      <c r="EE23" s="147">
        <f t="shared" si="38"/>
        <v>3270.75</v>
      </c>
      <c r="EF23" s="147">
        <f t="shared" si="38"/>
        <v>6541.5</v>
      </c>
      <c r="EG23" s="147">
        <f t="shared" si="38"/>
        <v>8722</v>
      </c>
      <c r="EH23" s="147">
        <f t="shared" si="38"/>
        <v>13083</v>
      </c>
      <c r="EI23" s="147">
        <f t="shared" si="38"/>
        <v>17444</v>
      </c>
      <c r="EJ23" s="147">
        <f t="shared" si="38"/>
        <v>21805</v>
      </c>
      <c r="EK23" s="147">
        <f t="shared" si="38"/>
        <v>26166</v>
      </c>
      <c r="EL23" s="147">
        <f t="shared" si="39"/>
        <v>4218</v>
      </c>
      <c r="EM23" s="147">
        <f t="shared" si="40"/>
        <v>843.6</v>
      </c>
      <c r="EN23" s="147">
        <f t="shared" si="41"/>
        <v>1054.5</v>
      </c>
      <c r="EO23" s="147">
        <f t="shared" si="42"/>
        <v>0</v>
      </c>
      <c r="EP23" s="147">
        <f t="shared" si="42"/>
        <v>3163.5</v>
      </c>
      <c r="EQ23" s="147">
        <f t="shared" si="42"/>
        <v>6327</v>
      </c>
      <c r="ER23" s="147">
        <f t="shared" si="42"/>
        <v>8436</v>
      </c>
      <c r="ES23" s="147">
        <f t="shared" si="42"/>
        <v>12654</v>
      </c>
      <c r="ET23" s="147">
        <f t="shared" si="42"/>
        <v>16872</v>
      </c>
      <c r="EU23" s="147">
        <f t="shared" si="42"/>
        <v>21090</v>
      </c>
      <c r="EV23" s="147">
        <f t="shared" si="42"/>
        <v>25308</v>
      </c>
      <c r="EW23" s="147">
        <f t="shared" si="85"/>
        <v>2544</v>
      </c>
      <c r="EX23" s="147">
        <f t="shared" si="43"/>
        <v>508.80000000000007</v>
      </c>
      <c r="EY23" s="147">
        <f t="shared" si="43"/>
        <v>636</v>
      </c>
      <c r="EZ23" s="147">
        <f t="shared" si="43"/>
        <v>0</v>
      </c>
      <c r="FA23" s="147">
        <f t="shared" si="43"/>
        <v>1908</v>
      </c>
      <c r="FB23" s="147">
        <f t="shared" si="43"/>
        <v>3816</v>
      </c>
      <c r="FC23" s="147">
        <f t="shared" si="43"/>
        <v>5088</v>
      </c>
      <c r="FD23" s="147">
        <f t="shared" si="43"/>
        <v>7632</v>
      </c>
      <c r="FE23" s="147">
        <f t="shared" si="43"/>
        <v>10176</v>
      </c>
      <c r="FF23" s="147">
        <f t="shared" si="43"/>
        <v>12720</v>
      </c>
      <c r="FG23" s="147">
        <f t="shared" si="43"/>
        <v>15264</v>
      </c>
      <c r="FH23" s="147">
        <f t="shared" si="44"/>
        <v>5089</v>
      </c>
      <c r="FI23" s="147">
        <f t="shared" si="45"/>
        <v>1017.8000000000001</v>
      </c>
      <c r="FJ23" s="147">
        <f t="shared" si="46"/>
        <v>1272.25</v>
      </c>
      <c r="FK23" s="147">
        <f t="shared" si="47"/>
        <v>0</v>
      </c>
      <c r="FL23" s="147">
        <f t="shared" si="47"/>
        <v>3816.75</v>
      </c>
      <c r="FM23" s="147">
        <f t="shared" si="47"/>
        <v>7633.5</v>
      </c>
      <c r="FN23" s="147">
        <f t="shared" si="47"/>
        <v>10178</v>
      </c>
      <c r="FO23" s="147">
        <f t="shared" si="47"/>
        <v>15267</v>
      </c>
      <c r="FP23" s="147">
        <f t="shared" si="47"/>
        <v>20356</v>
      </c>
      <c r="FQ23" s="147">
        <f t="shared" si="47"/>
        <v>25445</v>
      </c>
      <c r="FR23" s="147">
        <f t="shared" si="47"/>
        <v>30534</v>
      </c>
      <c r="FS23" s="122">
        <f t="shared" si="48"/>
        <v>28.34</v>
      </c>
      <c r="FT23" s="122" t="str">
        <f t="shared" si="49"/>
        <v/>
      </c>
      <c r="FU23" s="122" t="str">
        <f t="shared" si="50"/>
        <v/>
      </c>
      <c r="FV23" s="122" t="str">
        <f t="shared" si="51"/>
        <v/>
      </c>
      <c r="FW23" s="122" t="str">
        <f t="shared" si="87"/>
        <v/>
      </c>
      <c r="FX23" s="122" t="str">
        <f t="shared" si="88"/>
        <v/>
      </c>
      <c r="FY23" s="122" t="str">
        <f t="shared" si="89"/>
        <v/>
      </c>
      <c r="FZ23" s="122" t="str">
        <f t="shared" si="90"/>
        <v/>
      </c>
      <c r="GA23" s="122" t="str">
        <f t="shared" si="91"/>
        <v/>
      </c>
      <c r="GB23" s="122" t="str">
        <f t="shared" si="92"/>
        <v/>
      </c>
      <c r="GC23" s="122" t="str">
        <f t="shared" si="93"/>
        <v/>
      </c>
      <c r="GD23" s="122" t="str">
        <f t="shared" si="94"/>
        <v/>
      </c>
      <c r="GE23" s="122" t="str">
        <f t="shared" si="95"/>
        <v/>
      </c>
      <c r="GF23" s="122" t="str">
        <f t="shared" si="96"/>
        <v/>
      </c>
      <c r="GG23" s="122">
        <f t="shared" si="97"/>
        <v>28.34</v>
      </c>
      <c r="GH23" s="124">
        <f t="shared" si="52"/>
        <v>324578.28350000002</v>
      </c>
      <c r="GI23" s="124" t="str">
        <f t="shared" si="53"/>
        <v/>
      </c>
      <c r="GJ23" s="124" t="str">
        <f t="shared" si="54"/>
        <v/>
      </c>
      <c r="GK23" s="124" t="str">
        <f t="shared" si="55"/>
        <v/>
      </c>
      <c r="GL23" s="125" t="str">
        <f t="shared" si="98"/>
        <v/>
      </c>
      <c r="GM23" s="125" t="str">
        <f t="shared" si="99"/>
        <v/>
      </c>
      <c r="GN23" s="125" t="str">
        <f t="shared" si="100"/>
        <v/>
      </c>
      <c r="GO23" s="125" t="str">
        <f t="shared" si="101"/>
        <v/>
      </c>
      <c r="GP23" s="125" t="str">
        <f t="shared" si="102"/>
        <v/>
      </c>
      <c r="GQ23" s="125" t="str">
        <f t="shared" si="103"/>
        <v/>
      </c>
      <c r="GR23" s="125" t="str">
        <f t="shared" si="104"/>
        <v/>
      </c>
      <c r="GS23" s="125" t="str">
        <f t="shared" si="105"/>
        <v/>
      </c>
      <c r="GT23" s="125" t="str">
        <f t="shared" si="106"/>
        <v/>
      </c>
      <c r="GU23" s="125" t="str">
        <f t="shared" si="107"/>
        <v/>
      </c>
      <c r="GV23" s="125">
        <f t="shared" si="108"/>
        <v>324578.28350000002</v>
      </c>
      <c r="GW23" s="145"/>
      <c r="GX23" s="145"/>
      <c r="GY23" s="145">
        <v>1</v>
      </c>
      <c r="GZ23" s="145"/>
      <c r="HA23" s="145"/>
      <c r="HB23" s="145"/>
      <c r="HC23" s="145"/>
      <c r="HE23" s="37"/>
      <c r="HF23" s="37"/>
    </row>
    <row r="24" spans="1:216" x14ac:dyDescent="0.2">
      <c r="A24" s="287" t="s">
        <v>116</v>
      </c>
      <c r="B24" s="288" t="s">
        <v>375</v>
      </c>
      <c r="C24" s="369">
        <v>1606</v>
      </c>
      <c r="D24" s="407">
        <f t="shared" si="56"/>
        <v>321.20000000000005</v>
      </c>
      <c r="E24" s="406">
        <f t="shared" si="57"/>
        <v>401.5</v>
      </c>
      <c r="F24" s="406">
        <f t="shared" si="58"/>
        <v>602.25</v>
      </c>
      <c r="G24" s="406">
        <f t="shared" si="59"/>
        <v>321.20000000000005</v>
      </c>
      <c r="H24" s="407">
        <f t="shared" si="60"/>
        <v>401.5</v>
      </c>
      <c r="I24" s="406">
        <f t="shared" si="61"/>
        <v>401.5</v>
      </c>
      <c r="J24" s="406">
        <f t="shared" si="62"/>
        <v>602.25</v>
      </c>
      <c r="K24" s="406">
        <f t="shared" si="63"/>
        <v>321.20000000000005</v>
      </c>
      <c r="L24" s="406">
        <f t="shared" si="64"/>
        <v>401.5</v>
      </c>
      <c r="M24" s="147"/>
      <c r="N24" s="94">
        <f t="shared" si="109"/>
        <v>1204.5</v>
      </c>
      <c r="O24" s="94">
        <f t="shared" si="65"/>
        <v>2409</v>
      </c>
      <c r="P24" s="94">
        <f t="shared" si="66"/>
        <v>3212</v>
      </c>
      <c r="Q24" s="94">
        <f t="shared" si="67"/>
        <v>4818</v>
      </c>
      <c r="R24" s="94">
        <f t="shared" si="68"/>
        <v>6424</v>
      </c>
      <c r="S24" s="94">
        <f t="shared" si="69"/>
        <v>8030</v>
      </c>
      <c r="T24" s="94">
        <f t="shared" si="70"/>
        <v>9636</v>
      </c>
      <c r="U24" s="200">
        <v>593</v>
      </c>
      <c r="V24" s="93">
        <f t="shared" si="86"/>
        <v>118.60000000000001</v>
      </c>
      <c r="W24" s="93">
        <f t="shared" si="71"/>
        <v>148.25</v>
      </c>
      <c r="X24" s="147"/>
      <c r="Y24" s="94">
        <f t="shared" si="110"/>
        <v>444.75</v>
      </c>
      <c r="Z24" s="94">
        <f t="shared" si="72"/>
        <v>889.5</v>
      </c>
      <c r="AA24" s="94">
        <f t="shared" si="73"/>
        <v>1186</v>
      </c>
      <c r="AB24" s="94">
        <f t="shared" si="74"/>
        <v>1779</v>
      </c>
      <c r="AC24" s="94">
        <f t="shared" si="75"/>
        <v>2372</v>
      </c>
      <c r="AD24" s="94">
        <f t="shared" si="76"/>
        <v>2965</v>
      </c>
      <c r="AE24" s="94">
        <f t="shared" si="77"/>
        <v>3558</v>
      </c>
      <c r="AF24" s="200">
        <v>517</v>
      </c>
      <c r="AG24" s="93">
        <f t="shared" si="78"/>
        <v>103.4</v>
      </c>
      <c r="AH24" s="93">
        <f t="shared" si="79"/>
        <v>129.25</v>
      </c>
      <c r="AI24" s="147"/>
      <c r="AJ24" s="94">
        <f t="shared" si="111"/>
        <v>387.75</v>
      </c>
      <c r="AK24" s="94">
        <f t="shared" si="3"/>
        <v>775.5</v>
      </c>
      <c r="AL24" s="94">
        <f t="shared" si="4"/>
        <v>1034</v>
      </c>
      <c r="AM24" s="94">
        <f t="shared" si="5"/>
        <v>1551</v>
      </c>
      <c r="AN24" s="94">
        <f t="shared" si="6"/>
        <v>2068</v>
      </c>
      <c r="AO24" s="94">
        <f t="shared" si="7"/>
        <v>2585</v>
      </c>
      <c r="AP24" s="94">
        <f t="shared" si="8"/>
        <v>3102</v>
      </c>
      <c r="AQ24" s="200">
        <v>397</v>
      </c>
      <c r="AR24" s="93">
        <f t="shared" si="80"/>
        <v>79.400000000000006</v>
      </c>
      <c r="AS24" s="93">
        <f t="shared" si="81"/>
        <v>99.25</v>
      </c>
      <c r="AT24" s="147"/>
      <c r="AU24" s="94">
        <f t="shared" si="112"/>
        <v>297.75</v>
      </c>
      <c r="AV24" s="94">
        <f t="shared" si="10"/>
        <v>595.5</v>
      </c>
      <c r="AW24" s="94">
        <f t="shared" si="11"/>
        <v>794</v>
      </c>
      <c r="AX24" s="94">
        <f t="shared" si="12"/>
        <v>1191</v>
      </c>
      <c r="AY24" s="94">
        <f t="shared" si="13"/>
        <v>1588</v>
      </c>
      <c r="AZ24" s="94">
        <f t="shared" si="14"/>
        <v>1985</v>
      </c>
      <c r="BA24" s="94">
        <f t="shared" si="15"/>
        <v>2382</v>
      </c>
      <c r="BB24" s="147">
        <f t="shared" si="16"/>
        <v>2199</v>
      </c>
      <c r="BC24" s="147">
        <f t="shared" si="17"/>
        <v>439.80000000000007</v>
      </c>
      <c r="BD24" s="147">
        <f t="shared" si="18"/>
        <v>549.75</v>
      </c>
      <c r="BE24" s="147">
        <f t="shared" si="19"/>
        <v>0</v>
      </c>
      <c r="BF24" s="147">
        <f t="shared" si="19"/>
        <v>1649.25</v>
      </c>
      <c r="BG24" s="147">
        <f t="shared" si="19"/>
        <v>3298.5</v>
      </c>
      <c r="BH24" s="147">
        <f t="shared" si="19"/>
        <v>4398</v>
      </c>
      <c r="BI24" s="147">
        <f t="shared" si="19"/>
        <v>6597</v>
      </c>
      <c r="BJ24" s="147">
        <f t="shared" si="19"/>
        <v>8796</v>
      </c>
      <c r="BK24" s="147">
        <f t="shared" si="19"/>
        <v>10995</v>
      </c>
      <c r="BL24" s="147">
        <f t="shared" si="19"/>
        <v>13194</v>
      </c>
      <c r="BM24" s="147">
        <f t="shared" si="20"/>
        <v>2123</v>
      </c>
      <c r="BN24" s="147">
        <f t="shared" si="21"/>
        <v>424.6</v>
      </c>
      <c r="BO24" s="147">
        <f t="shared" si="22"/>
        <v>530.75</v>
      </c>
      <c r="BP24" s="147">
        <f t="shared" si="82"/>
        <v>0</v>
      </c>
      <c r="BQ24" s="147">
        <f t="shared" si="23"/>
        <v>1592.25</v>
      </c>
      <c r="BR24" s="147">
        <f t="shared" si="23"/>
        <v>3184.5</v>
      </c>
      <c r="BS24" s="147">
        <f t="shared" si="23"/>
        <v>4246</v>
      </c>
      <c r="BT24" s="147">
        <f t="shared" si="23"/>
        <v>6369</v>
      </c>
      <c r="BU24" s="147">
        <f t="shared" si="23"/>
        <v>8492</v>
      </c>
      <c r="BV24" s="147">
        <f t="shared" si="23"/>
        <v>10615</v>
      </c>
      <c r="BW24" s="147">
        <f t="shared" si="23"/>
        <v>12738</v>
      </c>
      <c r="BX24" s="147">
        <f t="shared" si="24"/>
        <v>2003</v>
      </c>
      <c r="BY24" s="147">
        <f t="shared" si="25"/>
        <v>400.6</v>
      </c>
      <c r="BZ24" s="147">
        <f t="shared" si="26"/>
        <v>500.75</v>
      </c>
      <c r="CA24" s="147">
        <f t="shared" si="27"/>
        <v>0</v>
      </c>
      <c r="CB24" s="147">
        <f t="shared" si="27"/>
        <v>1502.25</v>
      </c>
      <c r="CC24" s="147">
        <f t="shared" si="27"/>
        <v>3004.5</v>
      </c>
      <c r="CD24" s="147">
        <f t="shared" si="27"/>
        <v>4006</v>
      </c>
      <c r="CE24" s="147">
        <f t="shared" si="27"/>
        <v>6009</v>
      </c>
      <c r="CF24" s="147">
        <f t="shared" si="27"/>
        <v>8012</v>
      </c>
      <c r="CG24" s="147">
        <f t="shared" si="27"/>
        <v>10015</v>
      </c>
      <c r="CH24" s="147">
        <f t="shared" si="27"/>
        <v>12018</v>
      </c>
      <c r="CI24" s="147">
        <f t="shared" si="28"/>
        <v>1110</v>
      </c>
      <c r="CJ24" s="147">
        <f t="shared" si="28"/>
        <v>222</v>
      </c>
      <c r="CK24" s="147">
        <f t="shared" si="28"/>
        <v>277.5</v>
      </c>
      <c r="CL24" s="147">
        <f t="shared" si="28"/>
        <v>0</v>
      </c>
      <c r="CM24" s="147">
        <f t="shared" si="28"/>
        <v>832.5</v>
      </c>
      <c r="CN24" s="147">
        <f t="shared" si="28"/>
        <v>1665</v>
      </c>
      <c r="CO24" s="147">
        <f t="shared" si="28"/>
        <v>2220</v>
      </c>
      <c r="CP24" s="147">
        <f t="shared" si="28"/>
        <v>3330</v>
      </c>
      <c r="CQ24" s="147">
        <f t="shared" si="28"/>
        <v>4440</v>
      </c>
      <c r="CR24" s="147">
        <f t="shared" si="28"/>
        <v>5550</v>
      </c>
      <c r="CS24" s="147">
        <f t="shared" si="28"/>
        <v>6660</v>
      </c>
      <c r="CT24" s="147">
        <f t="shared" si="83"/>
        <v>990</v>
      </c>
      <c r="CU24" s="147">
        <f t="shared" si="29"/>
        <v>198</v>
      </c>
      <c r="CV24" s="147">
        <f t="shared" si="29"/>
        <v>247.5</v>
      </c>
      <c r="CW24" s="147">
        <f t="shared" si="29"/>
        <v>0</v>
      </c>
      <c r="CX24" s="147">
        <f t="shared" si="29"/>
        <v>742.5</v>
      </c>
      <c r="CY24" s="147">
        <f t="shared" si="29"/>
        <v>1485</v>
      </c>
      <c r="CZ24" s="147">
        <f t="shared" si="29"/>
        <v>1980</v>
      </c>
      <c r="DA24" s="147">
        <f t="shared" si="29"/>
        <v>2970</v>
      </c>
      <c r="DB24" s="147">
        <f t="shared" si="29"/>
        <v>3960</v>
      </c>
      <c r="DC24" s="147">
        <f t="shared" si="29"/>
        <v>4950</v>
      </c>
      <c r="DD24" s="147">
        <f t="shared" si="29"/>
        <v>5940</v>
      </c>
      <c r="DE24" s="147">
        <f t="shared" si="84"/>
        <v>914</v>
      </c>
      <c r="DF24" s="147">
        <f t="shared" si="30"/>
        <v>182.8</v>
      </c>
      <c r="DG24" s="147">
        <f t="shared" si="30"/>
        <v>228.5</v>
      </c>
      <c r="DH24" s="147">
        <f t="shared" si="30"/>
        <v>0</v>
      </c>
      <c r="DI24" s="147">
        <f t="shared" si="30"/>
        <v>685.5</v>
      </c>
      <c r="DJ24" s="147">
        <f t="shared" si="30"/>
        <v>1371</v>
      </c>
      <c r="DK24" s="147">
        <f t="shared" si="30"/>
        <v>1828</v>
      </c>
      <c r="DL24" s="147">
        <f t="shared" si="30"/>
        <v>2742</v>
      </c>
      <c r="DM24" s="147">
        <f t="shared" si="30"/>
        <v>3656</v>
      </c>
      <c r="DN24" s="147">
        <f t="shared" si="30"/>
        <v>4570</v>
      </c>
      <c r="DO24" s="147">
        <f t="shared" si="30"/>
        <v>5484</v>
      </c>
      <c r="DP24" s="147">
        <f t="shared" si="31"/>
        <v>2520</v>
      </c>
      <c r="DQ24" s="147">
        <f t="shared" si="32"/>
        <v>504</v>
      </c>
      <c r="DR24" s="147">
        <f t="shared" si="33"/>
        <v>630</v>
      </c>
      <c r="DS24" s="147">
        <f t="shared" si="34"/>
        <v>0</v>
      </c>
      <c r="DT24" s="147">
        <f t="shared" si="34"/>
        <v>1890</v>
      </c>
      <c r="DU24" s="147">
        <f t="shared" si="34"/>
        <v>3780</v>
      </c>
      <c r="DV24" s="147">
        <f t="shared" si="34"/>
        <v>5040</v>
      </c>
      <c r="DW24" s="147">
        <f t="shared" si="34"/>
        <v>7560</v>
      </c>
      <c r="DX24" s="147">
        <f t="shared" si="34"/>
        <v>10080</v>
      </c>
      <c r="DY24" s="147">
        <f t="shared" si="34"/>
        <v>12600</v>
      </c>
      <c r="DZ24" s="147">
        <f t="shared" si="34"/>
        <v>15120</v>
      </c>
      <c r="EA24" s="147">
        <f t="shared" si="35"/>
        <v>2716</v>
      </c>
      <c r="EB24" s="147">
        <f t="shared" si="36"/>
        <v>543.20000000000005</v>
      </c>
      <c r="EC24" s="147">
        <f t="shared" si="37"/>
        <v>679</v>
      </c>
      <c r="ED24" s="147">
        <f t="shared" si="38"/>
        <v>0</v>
      </c>
      <c r="EE24" s="147">
        <f t="shared" si="38"/>
        <v>2037</v>
      </c>
      <c r="EF24" s="147">
        <f t="shared" si="38"/>
        <v>4074</v>
      </c>
      <c r="EG24" s="147">
        <f t="shared" si="38"/>
        <v>5432</v>
      </c>
      <c r="EH24" s="147">
        <f t="shared" si="38"/>
        <v>8148</v>
      </c>
      <c r="EI24" s="147">
        <f t="shared" si="38"/>
        <v>10864</v>
      </c>
      <c r="EJ24" s="147">
        <f t="shared" si="38"/>
        <v>13580</v>
      </c>
      <c r="EK24" s="147">
        <f t="shared" si="38"/>
        <v>16296</v>
      </c>
      <c r="EL24" s="147">
        <f t="shared" si="39"/>
        <v>2596</v>
      </c>
      <c r="EM24" s="147">
        <f t="shared" si="40"/>
        <v>519.20000000000005</v>
      </c>
      <c r="EN24" s="147">
        <f t="shared" si="41"/>
        <v>649</v>
      </c>
      <c r="EO24" s="147">
        <f t="shared" si="42"/>
        <v>0</v>
      </c>
      <c r="EP24" s="147">
        <f t="shared" si="42"/>
        <v>1947</v>
      </c>
      <c r="EQ24" s="147">
        <f t="shared" si="42"/>
        <v>3894</v>
      </c>
      <c r="ER24" s="147">
        <f t="shared" si="42"/>
        <v>5192</v>
      </c>
      <c r="ES24" s="147">
        <f t="shared" si="42"/>
        <v>7788</v>
      </c>
      <c r="ET24" s="147">
        <f t="shared" si="42"/>
        <v>10384</v>
      </c>
      <c r="EU24" s="147">
        <f t="shared" si="42"/>
        <v>12980</v>
      </c>
      <c r="EV24" s="147">
        <f t="shared" si="42"/>
        <v>15576</v>
      </c>
      <c r="EW24" s="147">
        <f t="shared" si="85"/>
        <v>1507</v>
      </c>
      <c r="EX24" s="147">
        <f t="shared" si="43"/>
        <v>301.39999999999998</v>
      </c>
      <c r="EY24" s="147">
        <f t="shared" si="43"/>
        <v>376.75</v>
      </c>
      <c r="EZ24" s="147">
        <f t="shared" si="43"/>
        <v>0</v>
      </c>
      <c r="FA24" s="147">
        <f t="shared" si="43"/>
        <v>1130.25</v>
      </c>
      <c r="FB24" s="147">
        <f t="shared" si="43"/>
        <v>2260.5</v>
      </c>
      <c r="FC24" s="147">
        <f t="shared" si="43"/>
        <v>3014</v>
      </c>
      <c r="FD24" s="147">
        <f t="shared" si="43"/>
        <v>4521</v>
      </c>
      <c r="FE24" s="147">
        <f t="shared" si="43"/>
        <v>6028</v>
      </c>
      <c r="FF24" s="147">
        <f t="shared" si="43"/>
        <v>7535</v>
      </c>
      <c r="FG24" s="147">
        <f t="shared" si="43"/>
        <v>9042</v>
      </c>
      <c r="FH24" s="147">
        <f t="shared" si="44"/>
        <v>3113</v>
      </c>
      <c r="FI24" s="147">
        <f t="shared" si="45"/>
        <v>622.6</v>
      </c>
      <c r="FJ24" s="147">
        <f t="shared" si="46"/>
        <v>778.25</v>
      </c>
      <c r="FK24" s="147">
        <f t="shared" si="47"/>
        <v>0</v>
      </c>
      <c r="FL24" s="147">
        <f t="shared" si="47"/>
        <v>2334.75</v>
      </c>
      <c r="FM24" s="147">
        <f t="shared" si="47"/>
        <v>4669.5</v>
      </c>
      <c r="FN24" s="147">
        <f t="shared" si="47"/>
        <v>6226</v>
      </c>
      <c r="FO24" s="147">
        <f t="shared" si="47"/>
        <v>9339</v>
      </c>
      <c r="FP24" s="147">
        <f t="shared" si="47"/>
        <v>12452</v>
      </c>
      <c r="FQ24" s="147">
        <f t="shared" si="47"/>
        <v>15565</v>
      </c>
      <c r="FR24" s="147">
        <f t="shared" si="47"/>
        <v>18678</v>
      </c>
      <c r="FS24" s="122">
        <f t="shared" si="48"/>
        <v>22.2</v>
      </c>
      <c r="FT24" s="122" t="str">
        <f t="shared" si="49"/>
        <v/>
      </c>
      <c r="FU24" s="122" t="str">
        <f t="shared" si="50"/>
        <v/>
      </c>
      <c r="FV24" s="122" t="str">
        <f t="shared" si="51"/>
        <v/>
      </c>
      <c r="FW24" s="122" t="str">
        <f t="shared" si="87"/>
        <v/>
      </c>
      <c r="FX24" s="122" t="str">
        <f t="shared" si="88"/>
        <v/>
      </c>
      <c r="FY24" s="122" t="str">
        <f t="shared" si="89"/>
        <v/>
      </c>
      <c r="FZ24" s="122" t="str">
        <f t="shared" si="90"/>
        <v/>
      </c>
      <c r="GA24" s="122" t="str">
        <f t="shared" si="91"/>
        <v/>
      </c>
      <c r="GB24" s="122" t="str">
        <f t="shared" si="92"/>
        <v/>
      </c>
      <c r="GC24" s="122" t="str">
        <f t="shared" si="93"/>
        <v/>
      </c>
      <c r="GD24" s="122" t="str">
        <f t="shared" si="94"/>
        <v/>
      </c>
      <c r="GE24" s="122" t="str">
        <f t="shared" si="95"/>
        <v/>
      </c>
      <c r="GF24" s="122" t="str">
        <f t="shared" si="96"/>
        <v/>
      </c>
      <c r="GG24" s="122">
        <f t="shared" si="97"/>
        <v>22.2</v>
      </c>
      <c r="GH24" s="124">
        <f t="shared" si="52"/>
        <v>217156.6066</v>
      </c>
      <c r="GI24" s="124" t="str">
        <f t="shared" si="53"/>
        <v/>
      </c>
      <c r="GJ24" s="124" t="str">
        <f t="shared" si="54"/>
        <v/>
      </c>
      <c r="GK24" s="124" t="str">
        <f t="shared" si="55"/>
        <v/>
      </c>
      <c r="GL24" s="125" t="str">
        <f t="shared" si="98"/>
        <v/>
      </c>
      <c r="GM24" s="125" t="str">
        <f t="shared" si="99"/>
        <v/>
      </c>
      <c r="GN24" s="125" t="str">
        <f t="shared" si="100"/>
        <v/>
      </c>
      <c r="GO24" s="125" t="str">
        <f t="shared" si="101"/>
        <v/>
      </c>
      <c r="GP24" s="125" t="str">
        <f t="shared" si="102"/>
        <v/>
      </c>
      <c r="GQ24" s="125" t="str">
        <f t="shared" si="103"/>
        <v/>
      </c>
      <c r="GR24" s="125" t="str">
        <f t="shared" si="104"/>
        <v/>
      </c>
      <c r="GS24" s="125" t="str">
        <f t="shared" si="105"/>
        <v/>
      </c>
      <c r="GT24" s="125" t="str">
        <f t="shared" si="106"/>
        <v/>
      </c>
      <c r="GU24" s="125" t="str">
        <f t="shared" si="107"/>
        <v/>
      </c>
      <c r="GV24" s="125">
        <f t="shared" si="108"/>
        <v>217156.6066</v>
      </c>
      <c r="GW24" s="145"/>
      <c r="GX24" s="145"/>
      <c r="GY24" s="145">
        <v>1</v>
      </c>
      <c r="GZ24" s="145"/>
      <c r="HA24" s="145"/>
      <c r="HB24" s="145"/>
      <c r="HC24" s="145"/>
      <c r="HE24" s="37"/>
      <c r="HF24" s="37"/>
    </row>
    <row r="25" spans="1:216" x14ac:dyDescent="0.2">
      <c r="A25" s="287" t="s">
        <v>477</v>
      </c>
      <c r="B25" s="288" t="s">
        <v>376</v>
      </c>
      <c r="C25" s="289">
        <v>1846</v>
      </c>
      <c r="D25" s="407">
        <f t="shared" si="56"/>
        <v>369.20000000000005</v>
      </c>
      <c r="E25" s="406">
        <f t="shared" si="57"/>
        <v>461.5</v>
      </c>
      <c r="F25" s="406">
        <f t="shared" si="58"/>
        <v>692.25</v>
      </c>
      <c r="G25" s="406">
        <f t="shared" si="59"/>
        <v>369.20000000000005</v>
      </c>
      <c r="H25" s="407">
        <f t="shared" si="60"/>
        <v>461.5</v>
      </c>
      <c r="I25" s="406">
        <f t="shared" si="61"/>
        <v>461.5</v>
      </c>
      <c r="J25" s="406">
        <f t="shared" si="62"/>
        <v>692.25</v>
      </c>
      <c r="K25" s="406">
        <f t="shared" si="63"/>
        <v>369.20000000000005</v>
      </c>
      <c r="L25" s="406">
        <f t="shared" si="64"/>
        <v>461.5</v>
      </c>
      <c r="M25" s="147"/>
      <c r="N25" s="94">
        <f>C25*0.75</f>
        <v>1384.5</v>
      </c>
      <c r="O25" s="94">
        <f t="shared" si="65"/>
        <v>2769</v>
      </c>
      <c r="P25" s="94">
        <f t="shared" si="66"/>
        <v>3692</v>
      </c>
      <c r="Q25" s="94">
        <f>C25*3</f>
        <v>5538</v>
      </c>
      <c r="R25" s="94">
        <f>C25*4</f>
        <v>7384</v>
      </c>
      <c r="S25" s="94">
        <f>C25*5</f>
        <v>9230</v>
      </c>
      <c r="T25" s="94">
        <f>C25*6</f>
        <v>11076</v>
      </c>
      <c r="U25" s="200">
        <v>391</v>
      </c>
      <c r="V25" s="93">
        <f t="shared" si="86"/>
        <v>78.2</v>
      </c>
      <c r="W25" s="93">
        <f t="shared" si="71"/>
        <v>97.75</v>
      </c>
      <c r="X25" s="147"/>
      <c r="Y25" s="94">
        <f>U25*0.75</f>
        <v>293.25</v>
      </c>
      <c r="Z25" s="94">
        <f>U25*1.5</f>
        <v>586.5</v>
      </c>
      <c r="AA25" s="94">
        <f t="shared" si="73"/>
        <v>782</v>
      </c>
      <c r="AB25" s="94">
        <f>U25*3</f>
        <v>1173</v>
      </c>
      <c r="AC25" s="94">
        <f>U25*4</f>
        <v>1564</v>
      </c>
      <c r="AD25" s="94">
        <f>U25*5</f>
        <v>1955</v>
      </c>
      <c r="AE25" s="94">
        <f>U25*6</f>
        <v>2346</v>
      </c>
      <c r="AF25" s="200">
        <v>309</v>
      </c>
      <c r="AG25" s="93">
        <f t="shared" si="78"/>
        <v>61.800000000000004</v>
      </c>
      <c r="AH25" s="93">
        <f t="shared" si="79"/>
        <v>77.25</v>
      </c>
      <c r="AI25" s="147"/>
      <c r="AJ25" s="94">
        <f>AF25*0.75</f>
        <v>231.75</v>
      </c>
      <c r="AK25" s="94">
        <f>AF25*1.5</f>
        <v>463.5</v>
      </c>
      <c r="AL25" s="94">
        <f>AF25*2</f>
        <v>618</v>
      </c>
      <c r="AM25" s="94">
        <f>AF25*3</f>
        <v>927</v>
      </c>
      <c r="AN25" s="94">
        <f>AF25*4</f>
        <v>1236</v>
      </c>
      <c r="AO25" s="94">
        <f>AF25*5</f>
        <v>1545</v>
      </c>
      <c r="AP25" s="94">
        <f>AF25*6</f>
        <v>1854</v>
      </c>
      <c r="AQ25" s="200">
        <v>221</v>
      </c>
      <c r="AR25" s="93">
        <f t="shared" si="80"/>
        <v>44.2</v>
      </c>
      <c r="AS25" s="93">
        <f t="shared" si="81"/>
        <v>55.25</v>
      </c>
      <c r="AT25" s="147"/>
      <c r="AU25" s="94">
        <f>AQ25*0.75</f>
        <v>165.75</v>
      </c>
      <c r="AV25" s="94">
        <f>AQ25*1.5</f>
        <v>331.5</v>
      </c>
      <c r="AW25" s="94">
        <f>AQ25*2</f>
        <v>442</v>
      </c>
      <c r="AX25" s="94">
        <f>AQ25*3</f>
        <v>663</v>
      </c>
      <c r="AY25" s="94">
        <f>AQ25*4</f>
        <v>884</v>
      </c>
      <c r="AZ25" s="94">
        <f>AQ25*5</f>
        <v>1105</v>
      </c>
      <c r="BA25" s="94">
        <f>AQ25*6</f>
        <v>1326</v>
      </c>
      <c r="BB25" s="147">
        <f t="shared" si="16"/>
        <v>2237</v>
      </c>
      <c r="BC25" s="147">
        <f t="shared" si="17"/>
        <v>447.40000000000003</v>
      </c>
      <c r="BD25" s="147">
        <f t="shared" si="18"/>
        <v>559.25</v>
      </c>
      <c r="BE25" s="147">
        <f t="shared" si="19"/>
        <v>0</v>
      </c>
      <c r="BF25" s="147">
        <f t="shared" si="19"/>
        <v>1677.75</v>
      </c>
      <c r="BG25" s="147">
        <f t="shared" si="19"/>
        <v>3355.5</v>
      </c>
      <c r="BH25" s="147">
        <f t="shared" si="19"/>
        <v>4474</v>
      </c>
      <c r="BI25" s="147">
        <f t="shared" si="19"/>
        <v>6711</v>
      </c>
      <c r="BJ25" s="147">
        <f t="shared" si="19"/>
        <v>8948</v>
      </c>
      <c r="BK25" s="147">
        <f t="shared" si="19"/>
        <v>11185</v>
      </c>
      <c r="BL25" s="147">
        <f t="shared" si="19"/>
        <v>13422</v>
      </c>
      <c r="BM25" s="147">
        <f t="shared" si="20"/>
        <v>2155</v>
      </c>
      <c r="BN25" s="147">
        <f t="shared" si="21"/>
        <v>431.00000000000006</v>
      </c>
      <c r="BO25" s="147">
        <f t="shared" si="22"/>
        <v>538.75</v>
      </c>
      <c r="BP25" s="147">
        <f t="shared" si="82"/>
        <v>0</v>
      </c>
      <c r="BQ25" s="147">
        <f t="shared" si="23"/>
        <v>1616.25</v>
      </c>
      <c r="BR25" s="147">
        <f t="shared" si="23"/>
        <v>3232.5</v>
      </c>
      <c r="BS25" s="147">
        <f t="shared" si="23"/>
        <v>4310</v>
      </c>
      <c r="BT25" s="147">
        <f t="shared" si="23"/>
        <v>6465</v>
      </c>
      <c r="BU25" s="147">
        <f t="shared" si="23"/>
        <v>8620</v>
      </c>
      <c r="BV25" s="147">
        <f t="shared" si="23"/>
        <v>10775</v>
      </c>
      <c r="BW25" s="147">
        <f t="shared" si="23"/>
        <v>12930</v>
      </c>
      <c r="BX25" s="147">
        <f t="shared" si="24"/>
        <v>2067</v>
      </c>
      <c r="BY25" s="147">
        <f t="shared" si="25"/>
        <v>413.40000000000003</v>
      </c>
      <c r="BZ25" s="147">
        <f t="shared" si="26"/>
        <v>516.75</v>
      </c>
      <c r="CA25" s="147">
        <f t="shared" si="27"/>
        <v>0</v>
      </c>
      <c r="CB25" s="147">
        <f t="shared" si="27"/>
        <v>1550.25</v>
      </c>
      <c r="CC25" s="147">
        <f t="shared" si="27"/>
        <v>3100.5</v>
      </c>
      <c r="CD25" s="147">
        <f t="shared" si="27"/>
        <v>4134</v>
      </c>
      <c r="CE25" s="147">
        <f t="shared" si="27"/>
        <v>6201</v>
      </c>
      <c r="CF25" s="147">
        <f t="shared" si="27"/>
        <v>8268</v>
      </c>
      <c r="CG25" s="147">
        <f t="shared" si="27"/>
        <v>10335</v>
      </c>
      <c r="CH25" s="147">
        <f t="shared" si="27"/>
        <v>12402</v>
      </c>
      <c r="CI25" s="147">
        <f t="shared" si="28"/>
        <v>700</v>
      </c>
      <c r="CJ25" s="147">
        <f t="shared" si="28"/>
        <v>140</v>
      </c>
      <c r="CK25" s="147">
        <f t="shared" si="28"/>
        <v>175</v>
      </c>
      <c r="CL25" s="147">
        <f t="shared" si="28"/>
        <v>0</v>
      </c>
      <c r="CM25" s="147">
        <f t="shared" si="28"/>
        <v>525</v>
      </c>
      <c r="CN25" s="147">
        <f t="shared" si="28"/>
        <v>1050</v>
      </c>
      <c r="CO25" s="147">
        <f t="shared" si="28"/>
        <v>1400</v>
      </c>
      <c r="CP25" s="147">
        <f t="shared" si="28"/>
        <v>2100</v>
      </c>
      <c r="CQ25" s="147">
        <f t="shared" si="28"/>
        <v>2800</v>
      </c>
      <c r="CR25" s="147">
        <f t="shared" si="28"/>
        <v>3500</v>
      </c>
      <c r="CS25" s="147">
        <f t="shared" si="28"/>
        <v>4200</v>
      </c>
      <c r="CT25" s="147">
        <f t="shared" si="83"/>
        <v>612</v>
      </c>
      <c r="CU25" s="147">
        <f t="shared" si="29"/>
        <v>122.4</v>
      </c>
      <c r="CV25" s="147">
        <f t="shared" si="29"/>
        <v>153</v>
      </c>
      <c r="CW25" s="147">
        <f t="shared" si="29"/>
        <v>0</v>
      </c>
      <c r="CX25" s="147">
        <f t="shared" si="29"/>
        <v>459</v>
      </c>
      <c r="CY25" s="147">
        <f t="shared" si="29"/>
        <v>918</v>
      </c>
      <c r="CZ25" s="147">
        <f t="shared" si="29"/>
        <v>1224</v>
      </c>
      <c r="DA25" s="147">
        <f t="shared" si="29"/>
        <v>1836</v>
      </c>
      <c r="DB25" s="147">
        <f t="shared" si="29"/>
        <v>2448</v>
      </c>
      <c r="DC25" s="147">
        <f t="shared" si="29"/>
        <v>3060</v>
      </c>
      <c r="DD25" s="147">
        <f t="shared" si="29"/>
        <v>3672</v>
      </c>
      <c r="DE25" s="147">
        <f t="shared" si="84"/>
        <v>530</v>
      </c>
      <c r="DF25" s="147">
        <f t="shared" si="30"/>
        <v>106</v>
      </c>
      <c r="DG25" s="147">
        <f t="shared" si="30"/>
        <v>132.5</v>
      </c>
      <c r="DH25" s="147">
        <f t="shared" si="30"/>
        <v>0</v>
      </c>
      <c r="DI25" s="147">
        <f t="shared" si="30"/>
        <v>397.5</v>
      </c>
      <c r="DJ25" s="147">
        <f t="shared" si="30"/>
        <v>795</v>
      </c>
      <c r="DK25" s="147">
        <f t="shared" si="30"/>
        <v>1060</v>
      </c>
      <c r="DL25" s="147">
        <f t="shared" si="30"/>
        <v>1590</v>
      </c>
      <c r="DM25" s="147">
        <f t="shared" si="30"/>
        <v>2120</v>
      </c>
      <c r="DN25" s="147">
        <f t="shared" si="30"/>
        <v>2650</v>
      </c>
      <c r="DO25" s="147">
        <f t="shared" si="30"/>
        <v>3180</v>
      </c>
      <c r="DP25" s="147">
        <f t="shared" si="31"/>
        <v>2376</v>
      </c>
      <c r="DQ25" s="147">
        <f t="shared" si="32"/>
        <v>475.20000000000005</v>
      </c>
      <c r="DR25" s="147">
        <f t="shared" si="33"/>
        <v>594</v>
      </c>
      <c r="DS25" s="147">
        <f t="shared" si="34"/>
        <v>0</v>
      </c>
      <c r="DT25" s="147">
        <f t="shared" si="34"/>
        <v>1782</v>
      </c>
      <c r="DU25" s="147">
        <f t="shared" si="34"/>
        <v>3564</v>
      </c>
      <c r="DV25" s="147">
        <f t="shared" si="34"/>
        <v>4752</v>
      </c>
      <c r="DW25" s="147">
        <f t="shared" si="34"/>
        <v>7128</v>
      </c>
      <c r="DX25" s="147">
        <f t="shared" si="34"/>
        <v>9504</v>
      </c>
      <c r="DY25" s="147">
        <f t="shared" si="34"/>
        <v>11880</v>
      </c>
      <c r="DZ25" s="147">
        <f t="shared" si="34"/>
        <v>14256</v>
      </c>
      <c r="EA25" s="147">
        <f t="shared" si="35"/>
        <v>2546</v>
      </c>
      <c r="EB25" s="147">
        <f t="shared" si="36"/>
        <v>509.20000000000005</v>
      </c>
      <c r="EC25" s="147">
        <f t="shared" si="37"/>
        <v>636.5</v>
      </c>
      <c r="ED25" s="147">
        <f t="shared" si="38"/>
        <v>0</v>
      </c>
      <c r="EE25" s="147">
        <f t="shared" si="38"/>
        <v>1909.5</v>
      </c>
      <c r="EF25" s="147">
        <f t="shared" si="38"/>
        <v>3819</v>
      </c>
      <c r="EG25" s="147">
        <f t="shared" si="38"/>
        <v>5092</v>
      </c>
      <c r="EH25" s="147">
        <f t="shared" si="38"/>
        <v>7638</v>
      </c>
      <c r="EI25" s="147">
        <f t="shared" si="38"/>
        <v>10184</v>
      </c>
      <c r="EJ25" s="147">
        <f t="shared" si="38"/>
        <v>12730</v>
      </c>
      <c r="EK25" s="147">
        <f t="shared" si="38"/>
        <v>15276</v>
      </c>
      <c r="EL25" s="147">
        <f t="shared" si="39"/>
        <v>2458</v>
      </c>
      <c r="EM25" s="147">
        <f t="shared" si="40"/>
        <v>491.6</v>
      </c>
      <c r="EN25" s="147">
        <f t="shared" si="41"/>
        <v>614.5</v>
      </c>
      <c r="EO25" s="147">
        <f t="shared" si="42"/>
        <v>0</v>
      </c>
      <c r="EP25" s="147">
        <f t="shared" si="42"/>
        <v>1843.5</v>
      </c>
      <c r="EQ25" s="147">
        <f t="shared" si="42"/>
        <v>3687</v>
      </c>
      <c r="ER25" s="147">
        <f t="shared" si="42"/>
        <v>4916</v>
      </c>
      <c r="ES25" s="147">
        <f t="shared" si="42"/>
        <v>7374</v>
      </c>
      <c r="ET25" s="147">
        <f t="shared" si="42"/>
        <v>9832</v>
      </c>
      <c r="EU25" s="147">
        <f t="shared" si="42"/>
        <v>12290</v>
      </c>
      <c r="EV25" s="147">
        <f t="shared" si="42"/>
        <v>14748</v>
      </c>
      <c r="EW25" s="147">
        <f t="shared" si="85"/>
        <v>921</v>
      </c>
      <c r="EX25" s="147">
        <f t="shared" si="43"/>
        <v>184.2</v>
      </c>
      <c r="EY25" s="147">
        <f t="shared" si="43"/>
        <v>230.25</v>
      </c>
      <c r="EZ25" s="147">
        <f t="shared" si="43"/>
        <v>0</v>
      </c>
      <c r="FA25" s="147">
        <f t="shared" si="43"/>
        <v>690.75</v>
      </c>
      <c r="FB25" s="147">
        <f t="shared" si="43"/>
        <v>1381.5</v>
      </c>
      <c r="FC25" s="147">
        <f t="shared" si="43"/>
        <v>1842</v>
      </c>
      <c r="FD25" s="147">
        <f t="shared" si="43"/>
        <v>2763</v>
      </c>
      <c r="FE25" s="147">
        <f t="shared" si="43"/>
        <v>3684</v>
      </c>
      <c r="FF25" s="147">
        <f t="shared" si="43"/>
        <v>4605</v>
      </c>
      <c r="FG25" s="147">
        <f t="shared" si="43"/>
        <v>5526</v>
      </c>
      <c r="FH25" s="147">
        <f t="shared" si="44"/>
        <v>2767</v>
      </c>
      <c r="FI25" s="147">
        <f t="shared" si="45"/>
        <v>553.40000000000009</v>
      </c>
      <c r="FJ25" s="147">
        <f t="shared" si="46"/>
        <v>691.75</v>
      </c>
      <c r="FK25" s="147">
        <f t="shared" si="47"/>
        <v>0</v>
      </c>
      <c r="FL25" s="147">
        <f t="shared" si="47"/>
        <v>2075.25</v>
      </c>
      <c r="FM25" s="147">
        <f t="shared" si="47"/>
        <v>4150.5</v>
      </c>
      <c r="FN25" s="147">
        <f t="shared" si="47"/>
        <v>5534</v>
      </c>
      <c r="FO25" s="147">
        <f t="shared" si="47"/>
        <v>8301</v>
      </c>
      <c r="FP25" s="147">
        <f t="shared" si="47"/>
        <v>11068</v>
      </c>
      <c r="FQ25" s="147">
        <f t="shared" si="47"/>
        <v>13835</v>
      </c>
      <c r="FR25" s="147">
        <f t="shared" si="47"/>
        <v>16602</v>
      </c>
      <c r="FS25" s="122" t="str">
        <f t="shared" si="48"/>
        <v>0</v>
      </c>
      <c r="FT25" s="122" t="str">
        <f t="shared" si="49"/>
        <v>0</v>
      </c>
      <c r="FU25" s="122" t="str">
        <f t="shared" si="50"/>
        <v>0</v>
      </c>
      <c r="FV25" s="122" t="str">
        <f t="shared" si="51"/>
        <v>0</v>
      </c>
      <c r="FW25" s="122">
        <f t="shared" si="87"/>
        <v>0</v>
      </c>
      <c r="FX25" s="122">
        <f t="shared" si="88"/>
        <v>0</v>
      </c>
      <c r="FY25" s="122">
        <f t="shared" si="89"/>
        <v>0</v>
      </c>
      <c r="FZ25" s="122">
        <f t="shared" si="90"/>
        <v>0</v>
      </c>
      <c r="GA25" s="122">
        <f t="shared" si="91"/>
        <v>0</v>
      </c>
      <c r="GB25" s="122">
        <f t="shared" si="92"/>
        <v>0</v>
      </c>
      <c r="GC25" s="122">
        <f t="shared" si="93"/>
        <v>0</v>
      </c>
      <c r="GD25" s="122">
        <f t="shared" si="94"/>
        <v>0</v>
      </c>
      <c r="GE25" s="122">
        <f t="shared" si="95"/>
        <v>0</v>
      </c>
      <c r="GF25" s="122">
        <f t="shared" si="96"/>
        <v>0</v>
      </c>
      <c r="GG25" s="122">
        <f t="shared" si="97"/>
        <v>0</v>
      </c>
      <c r="GH25" s="124" t="str">
        <f t="shared" si="52"/>
        <v>0</v>
      </c>
      <c r="GI25" s="124" t="str">
        <f t="shared" si="53"/>
        <v>0</v>
      </c>
      <c r="GJ25" s="124" t="str">
        <f t="shared" si="54"/>
        <v>0</v>
      </c>
      <c r="GK25" s="124" t="str">
        <f t="shared" si="55"/>
        <v>0</v>
      </c>
      <c r="GL25" s="125">
        <f t="shared" si="98"/>
        <v>0</v>
      </c>
      <c r="GM25" s="125">
        <f t="shared" si="99"/>
        <v>0</v>
      </c>
      <c r="GN25" s="125">
        <f t="shared" si="100"/>
        <v>0</v>
      </c>
      <c r="GO25" s="125">
        <f t="shared" si="101"/>
        <v>0</v>
      </c>
      <c r="GP25" s="125">
        <f t="shared" si="102"/>
        <v>0</v>
      </c>
      <c r="GQ25" s="125">
        <f t="shared" si="103"/>
        <v>0</v>
      </c>
      <c r="GR25" s="125">
        <f t="shared" si="104"/>
        <v>0</v>
      </c>
      <c r="GS25" s="125">
        <f t="shared" si="105"/>
        <v>0</v>
      </c>
      <c r="GT25" s="125">
        <f t="shared" si="106"/>
        <v>0</v>
      </c>
      <c r="GU25" s="125">
        <f t="shared" si="107"/>
        <v>0</v>
      </c>
      <c r="GV25" s="125">
        <f t="shared" si="108"/>
        <v>0</v>
      </c>
      <c r="GW25" s="145"/>
      <c r="GX25" s="145"/>
      <c r="GY25" s="145">
        <v>1</v>
      </c>
      <c r="GZ25" s="145"/>
      <c r="HA25" s="145"/>
      <c r="HB25" s="145"/>
      <c r="HC25" s="145"/>
      <c r="HE25" s="37"/>
      <c r="HF25" s="37"/>
    </row>
    <row r="26" spans="1:216" x14ac:dyDescent="0.2">
      <c r="A26" s="287" t="s">
        <v>117</v>
      </c>
      <c r="B26" s="288" t="s">
        <v>180</v>
      </c>
      <c r="C26" s="368">
        <v>1146</v>
      </c>
      <c r="D26" s="407">
        <f>C26*0.2</f>
        <v>229.20000000000002</v>
      </c>
      <c r="E26" s="406">
        <f t="shared" si="57"/>
        <v>286.5</v>
      </c>
      <c r="F26" s="406">
        <f t="shared" si="58"/>
        <v>429.75</v>
      </c>
      <c r="G26" s="406">
        <f t="shared" si="59"/>
        <v>229.20000000000002</v>
      </c>
      <c r="H26" s="407">
        <f>C26*0.25</f>
        <v>286.5</v>
      </c>
      <c r="I26" s="406">
        <f t="shared" si="61"/>
        <v>286.5</v>
      </c>
      <c r="J26" s="406">
        <f t="shared" si="62"/>
        <v>429.75</v>
      </c>
      <c r="K26" s="406">
        <f t="shared" si="63"/>
        <v>229.20000000000002</v>
      </c>
      <c r="L26" s="406">
        <f t="shared" si="64"/>
        <v>286.5</v>
      </c>
      <c r="M26" s="147"/>
      <c r="N26" s="94">
        <f>C26*0.75</f>
        <v>859.5</v>
      </c>
      <c r="O26" s="94">
        <f>C26*1.5</f>
        <v>1719</v>
      </c>
      <c r="P26" s="94">
        <f>C26*2</f>
        <v>2292</v>
      </c>
      <c r="Q26" s="94">
        <f>C26*3</f>
        <v>3438</v>
      </c>
      <c r="R26" s="94">
        <f>C26*4</f>
        <v>4584</v>
      </c>
      <c r="S26" s="94">
        <f>C26*5</f>
        <v>5730</v>
      </c>
      <c r="T26" s="94">
        <f>C26*6</f>
        <v>6876</v>
      </c>
      <c r="U26" s="200">
        <v>945</v>
      </c>
      <c r="V26" s="93">
        <f>U26*0.2</f>
        <v>189</v>
      </c>
      <c r="W26" s="93">
        <f>U26*0.25</f>
        <v>236.25</v>
      </c>
      <c r="X26" s="147"/>
      <c r="Y26" s="94">
        <f>U26*0.75</f>
        <v>708.75</v>
      </c>
      <c r="Z26" s="94">
        <f>U26*1.5</f>
        <v>1417.5</v>
      </c>
      <c r="AA26" s="94">
        <f>U26*2</f>
        <v>1890</v>
      </c>
      <c r="AB26" s="94">
        <f>U26*3</f>
        <v>2835</v>
      </c>
      <c r="AC26" s="94">
        <f>U26*4</f>
        <v>3780</v>
      </c>
      <c r="AD26" s="94">
        <f>U26*5</f>
        <v>4725</v>
      </c>
      <c r="AE26" s="94">
        <f>U26*6</f>
        <v>5670</v>
      </c>
      <c r="AF26" s="200">
        <v>871</v>
      </c>
      <c r="AG26" s="93">
        <f>AF26*0.2</f>
        <v>174.20000000000002</v>
      </c>
      <c r="AH26" s="93">
        <f>AF26*0.25</f>
        <v>217.75</v>
      </c>
      <c r="AI26" s="147"/>
      <c r="AJ26" s="94">
        <f>AF26*0.75</f>
        <v>653.25</v>
      </c>
      <c r="AK26" s="94">
        <f>AF26*1.5</f>
        <v>1306.5</v>
      </c>
      <c r="AL26" s="94">
        <f>AF26*2</f>
        <v>1742</v>
      </c>
      <c r="AM26" s="94">
        <f>AF26*3</f>
        <v>2613</v>
      </c>
      <c r="AN26" s="94">
        <f>AF26*4</f>
        <v>3484</v>
      </c>
      <c r="AO26" s="94">
        <f>AF26*5</f>
        <v>4355</v>
      </c>
      <c r="AP26" s="94">
        <f>AF26*6</f>
        <v>5226</v>
      </c>
      <c r="AQ26" s="200">
        <v>728</v>
      </c>
      <c r="AR26" s="93">
        <f>AQ26*0.2</f>
        <v>145.6</v>
      </c>
      <c r="AS26" s="93">
        <f>AQ26*0.25</f>
        <v>182</v>
      </c>
      <c r="AT26" s="147"/>
      <c r="AU26" s="94">
        <f>AQ26*0.75</f>
        <v>546</v>
      </c>
      <c r="AV26" s="94">
        <f>AQ26*1.5</f>
        <v>1092</v>
      </c>
      <c r="AW26" s="94">
        <f>AQ26*2</f>
        <v>1456</v>
      </c>
      <c r="AX26" s="94">
        <f>AQ26*3</f>
        <v>2184</v>
      </c>
      <c r="AY26" s="94">
        <f>AQ26*4</f>
        <v>2912</v>
      </c>
      <c r="AZ26" s="94">
        <f>AQ26*5</f>
        <v>3640</v>
      </c>
      <c r="BA26" s="94">
        <f>AQ26*6</f>
        <v>4368</v>
      </c>
      <c r="BB26" s="147">
        <f t="shared" si="16"/>
        <v>2091</v>
      </c>
      <c r="BC26" s="147">
        <f t="shared" si="17"/>
        <v>418.20000000000005</v>
      </c>
      <c r="BD26" s="147">
        <f t="shared" si="18"/>
        <v>522.75</v>
      </c>
      <c r="BE26" s="147">
        <f t="shared" ref="BE26:BL59" si="113">M26+X26</f>
        <v>0</v>
      </c>
      <c r="BF26" s="147">
        <f t="shared" si="113"/>
        <v>1568.25</v>
      </c>
      <c r="BG26" s="147">
        <f t="shared" si="113"/>
        <v>3136.5</v>
      </c>
      <c r="BH26" s="147">
        <f t="shared" si="113"/>
        <v>4182</v>
      </c>
      <c r="BI26" s="147">
        <f t="shared" si="113"/>
        <v>6273</v>
      </c>
      <c r="BJ26" s="147">
        <f t="shared" si="113"/>
        <v>8364</v>
      </c>
      <c r="BK26" s="147">
        <f t="shared" si="113"/>
        <v>10455</v>
      </c>
      <c r="BL26" s="147">
        <f t="shared" si="113"/>
        <v>12546</v>
      </c>
      <c r="BM26" s="147">
        <f t="shared" si="20"/>
        <v>2017</v>
      </c>
      <c r="BN26" s="147">
        <f t="shared" si="21"/>
        <v>403.40000000000003</v>
      </c>
      <c r="BO26" s="147">
        <f t="shared" si="22"/>
        <v>504.25</v>
      </c>
      <c r="BP26" s="147">
        <f t="shared" ref="BP26:BW26" si="114">M26+AI26</f>
        <v>0</v>
      </c>
      <c r="BQ26" s="147">
        <f t="shared" si="114"/>
        <v>1512.75</v>
      </c>
      <c r="BR26" s="147">
        <f t="shared" si="114"/>
        <v>3025.5</v>
      </c>
      <c r="BS26" s="147">
        <f t="shared" si="114"/>
        <v>4034</v>
      </c>
      <c r="BT26" s="147">
        <f t="shared" si="114"/>
        <v>6051</v>
      </c>
      <c r="BU26" s="147">
        <f t="shared" si="114"/>
        <v>8068</v>
      </c>
      <c r="BV26" s="147">
        <f t="shared" si="114"/>
        <v>10085</v>
      </c>
      <c r="BW26" s="147">
        <f t="shared" si="114"/>
        <v>12102</v>
      </c>
      <c r="BX26" s="147">
        <f t="shared" si="24"/>
        <v>1874</v>
      </c>
      <c r="BY26" s="147">
        <f t="shared" si="25"/>
        <v>374.8</v>
      </c>
      <c r="BZ26" s="147">
        <f t="shared" si="26"/>
        <v>468.5</v>
      </c>
      <c r="CA26" s="147">
        <f t="shared" si="27"/>
        <v>0</v>
      </c>
      <c r="CB26" s="147">
        <f t="shared" si="27"/>
        <v>1405.5</v>
      </c>
      <c r="CC26" s="147">
        <f t="shared" si="27"/>
        <v>2811</v>
      </c>
      <c r="CD26" s="147">
        <f t="shared" si="27"/>
        <v>3748</v>
      </c>
      <c r="CE26" s="147">
        <f t="shared" si="27"/>
        <v>5622</v>
      </c>
      <c r="CF26" s="147">
        <f t="shared" si="27"/>
        <v>7496</v>
      </c>
      <c r="CG26" s="147">
        <f t="shared" si="27"/>
        <v>9370</v>
      </c>
      <c r="CH26" s="147">
        <f t="shared" si="27"/>
        <v>11244</v>
      </c>
      <c r="CI26" s="147">
        <f t="shared" si="28"/>
        <v>1816</v>
      </c>
      <c r="CJ26" s="147">
        <f t="shared" si="28"/>
        <v>363.20000000000005</v>
      </c>
      <c r="CK26" s="147">
        <f t="shared" si="28"/>
        <v>454</v>
      </c>
      <c r="CL26" s="147">
        <f t="shared" si="28"/>
        <v>0</v>
      </c>
      <c r="CM26" s="147">
        <f t="shared" si="28"/>
        <v>1362</v>
      </c>
      <c r="CN26" s="147">
        <f t="shared" si="28"/>
        <v>2724</v>
      </c>
      <c r="CO26" s="147">
        <f t="shared" si="28"/>
        <v>3632</v>
      </c>
      <c r="CP26" s="147">
        <f t="shared" si="28"/>
        <v>5448</v>
      </c>
      <c r="CQ26" s="147">
        <f t="shared" si="28"/>
        <v>7264</v>
      </c>
      <c r="CR26" s="147">
        <f t="shared" si="28"/>
        <v>9080</v>
      </c>
      <c r="CS26" s="147">
        <f t="shared" si="28"/>
        <v>10896</v>
      </c>
      <c r="CT26" s="147">
        <f t="shared" si="83"/>
        <v>1673</v>
      </c>
      <c r="CU26" s="147">
        <f t="shared" si="83"/>
        <v>334.6</v>
      </c>
      <c r="CV26" s="147">
        <f t="shared" si="83"/>
        <v>418.25</v>
      </c>
      <c r="CW26" s="147">
        <f t="shared" si="83"/>
        <v>0</v>
      </c>
      <c r="CX26" s="147">
        <f t="shared" si="83"/>
        <v>1254.75</v>
      </c>
      <c r="CY26" s="147">
        <f t="shared" si="83"/>
        <v>2509.5</v>
      </c>
      <c r="CZ26" s="147">
        <f t="shared" si="83"/>
        <v>3346</v>
      </c>
      <c r="DA26" s="147">
        <f t="shared" si="83"/>
        <v>5019</v>
      </c>
      <c r="DB26" s="147">
        <f t="shared" si="83"/>
        <v>6692</v>
      </c>
      <c r="DC26" s="147">
        <f t="shared" si="83"/>
        <v>8365</v>
      </c>
      <c r="DD26" s="147">
        <f t="shared" si="83"/>
        <v>10038</v>
      </c>
      <c r="DE26" s="147">
        <f t="shared" si="84"/>
        <v>1599</v>
      </c>
      <c r="DF26" s="147">
        <f t="shared" si="84"/>
        <v>319.8</v>
      </c>
      <c r="DG26" s="147">
        <f t="shared" si="84"/>
        <v>399.75</v>
      </c>
      <c r="DH26" s="147">
        <f t="shared" si="84"/>
        <v>0</v>
      </c>
      <c r="DI26" s="147">
        <f t="shared" si="84"/>
        <v>1199.25</v>
      </c>
      <c r="DJ26" s="147">
        <f t="shared" si="84"/>
        <v>2398.5</v>
      </c>
      <c r="DK26" s="147">
        <f t="shared" si="84"/>
        <v>3198</v>
      </c>
      <c r="DL26" s="147">
        <f t="shared" si="84"/>
        <v>4797</v>
      </c>
      <c r="DM26" s="147">
        <f t="shared" si="84"/>
        <v>6396</v>
      </c>
      <c r="DN26" s="147">
        <f t="shared" si="84"/>
        <v>7995</v>
      </c>
      <c r="DO26" s="147">
        <f t="shared" si="84"/>
        <v>9594</v>
      </c>
      <c r="DP26" s="147">
        <f t="shared" si="31"/>
        <v>2745</v>
      </c>
      <c r="DQ26" s="147">
        <f t="shared" si="32"/>
        <v>549</v>
      </c>
      <c r="DR26" s="147">
        <f t="shared" si="33"/>
        <v>686.25</v>
      </c>
      <c r="DS26" s="147">
        <f t="shared" ref="DS26:DZ26" si="115">M26+AI26+AT26</f>
        <v>0</v>
      </c>
      <c r="DT26" s="147">
        <f t="shared" si="115"/>
        <v>2058.75</v>
      </c>
      <c r="DU26" s="147">
        <f t="shared" si="115"/>
        <v>4117.5</v>
      </c>
      <c r="DV26" s="147">
        <f t="shared" si="115"/>
        <v>5490</v>
      </c>
      <c r="DW26" s="147">
        <f t="shared" si="115"/>
        <v>8235</v>
      </c>
      <c r="DX26" s="147">
        <f t="shared" si="115"/>
        <v>10980</v>
      </c>
      <c r="DY26" s="147">
        <f t="shared" si="115"/>
        <v>13725</v>
      </c>
      <c r="DZ26" s="147">
        <f t="shared" si="115"/>
        <v>16470</v>
      </c>
      <c r="EA26" s="147">
        <f t="shared" si="35"/>
        <v>2962</v>
      </c>
      <c r="EB26" s="147">
        <f t="shared" si="36"/>
        <v>592.40000000000009</v>
      </c>
      <c r="EC26" s="147">
        <f t="shared" si="37"/>
        <v>740.5</v>
      </c>
      <c r="ED26" s="147">
        <f t="shared" ref="ED26:EK26" si="116">M26+X26+AI26</f>
        <v>0</v>
      </c>
      <c r="EE26" s="147">
        <f t="shared" si="116"/>
        <v>2221.5</v>
      </c>
      <c r="EF26" s="147">
        <f t="shared" si="116"/>
        <v>4443</v>
      </c>
      <c r="EG26" s="147">
        <f t="shared" si="116"/>
        <v>5924</v>
      </c>
      <c r="EH26" s="147">
        <f t="shared" si="116"/>
        <v>8886</v>
      </c>
      <c r="EI26" s="147">
        <f t="shared" si="116"/>
        <v>11848</v>
      </c>
      <c r="EJ26" s="147">
        <f t="shared" si="116"/>
        <v>14810</v>
      </c>
      <c r="EK26" s="147">
        <f t="shared" si="116"/>
        <v>17772</v>
      </c>
      <c r="EL26" s="147">
        <f t="shared" si="39"/>
        <v>2819</v>
      </c>
      <c r="EM26" s="147">
        <f t="shared" si="40"/>
        <v>563.80000000000007</v>
      </c>
      <c r="EN26" s="147">
        <f t="shared" si="41"/>
        <v>704.75</v>
      </c>
      <c r="EO26" s="147">
        <f t="shared" ref="EO26:EV26" si="117">M26+X26+AT26</f>
        <v>0</v>
      </c>
      <c r="EP26" s="147">
        <f t="shared" si="117"/>
        <v>2114.25</v>
      </c>
      <c r="EQ26" s="147">
        <f t="shared" si="117"/>
        <v>4228.5</v>
      </c>
      <c r="ER26" s="147">
        <f t="shared" si="117"/>
        <v>5638</v>
      </c>
      <c r="ES26" s="147">
        <f t="shared" si="117"/>
        <v>8457</v>
      </c>
      <c r="ET26" s="147">
        <f t="shared" si="117"/>
        <v>11276</v>
      </c>
      <c r="EU26" s="147">
        <f t="shared" si="117"/>
        <v>14095</v>
      </c>
      <c r="EV26" s="147">
        <f t="shared" si="117"/>
        <v>16914</v>
      </c>
      <c r="EW26" s="147">
        <f t="shared" si="85"/>
        <v>2544</v>
      </c>
      <c r="EX26" s="147">
        <f t="shared" si="85"/>
        <v>508.80000000000007</v>
      </c>
      <c r="EY26" s="147">
        <f t="shared" si="85"/>
        <v>636</v>
      </c>
      <c r="EZ26" s="147">
        <f t="shared" si="85"/>
        <v>0</v>
      </c>
      <c r="FA26" s="147">
        <f t="shared" si="85"/>
        <v>1908</v>
      </c>
      <c r="FB26" s="147">
        <f t="shared" si="85"/>
        <v>3816</v>
      </c>
      <c r="FC26" s="147">
        <f t="shared" si="85"/>
        <v>5088</v>
      </c>
      <c r="FD26" s="147">
        <f t="shared" si="85"/>
        <v>7632</v>
      </c>
      <c r="FE26" s="147">
        <f t="shared" si="85"/>
        <v>10176</v>
      </c>
      <c r="FF26" s="147">
        <f t="shared" si="85"/>
        <v>12720</v>
      </c>
      <c r="FG26" s="147">
        <f t="shared" si="85"/>
        <v>15264</v>
      </c>
      <c r="FH26" s="147">
        <f t="shared" si="44"/>
        <v>3690</v>
      </c>
      <c r="FI26" s="147">
        <f t="shared" si="45"/>
        <v>738.00000000000011</v>
      </c>
      <c r="FJ26" s="147">
        <f t="shared" si="46"/>
        <v>922.5</v>
      </c>
      <c r="FK26" s="147">
        <f t="shared" ref="FK26:FR26" si="118">M26+X26+AI26+AT26</f>
        <v>0</v>
      </c>
      <c r="FL26" s="147">
        <f t="shared" si="118"/>
        <v>2767.5</v>
      </c>
      <c r="FM26" s="147">
        <f t="shared" si="118"/>
        <v>5535</v>
      </c>
      <c r="FN26" s="147">
        <f t="shared" si="118"/>
        <v>7380</v>
      </c>
      <c r="FO26" s="147">
        <f t="shared" si="118"/>
        <v>11070</v>
      </c>
      <c r="FP26" s="147">
        <f t="shared" si="118"/>
        <v>14760</v>
      </c>
      <c r="FQ26" s="147">
        <f t="shared" si="118"/>
        <v>18450</v>
      </c>
      <c r="FR26" s="147">
        <f t="shared" si="118"/>
        <v>22140</v>
      </c>
      <c r="FS26" s="122">
        <f>IF(ISERROR(VLOOKUP($B26,ibope,3,FALSE)),"0",VLOOKUP($B26,ibope,3,FALSE))</f>
        <v>28.34</v>
      </c>
      <c r="FT26" s="122" t="str">
        <f>IF(ISERROR(VLOOKUP($B26,ibope,5,FALSE)),"0",VLOOKUP($B26,ibope,5,FALSE))</f>
        <v/>
      </c>
      <c r="FU26" s="122" t="str">
        <f>IF(ISERROR(VLOOKUP($B26,ibope,7,FALSE)),"0",VLOOKUP($B26,ibope,7,FALSE))</f>
        <v/>
      </c>
      <c r="FV26" s="122" t="str">
        <f>IF(ISERROR(VLOOKUP($B26,ibope,9,FALSE)),"0",VLOOKUP($B26,ibope,9,FALSE))</f>
        <v/>
      </c>
      <c r="FW26" s="122" t="str">
        <f>IF(ISERROR(FS26+FT26),"",FS26+FT26)</f>
        <v/>
      </c>
      <c r="FX26" s="122" t="str">
        <f>IF(ISERROR(FS26+FU26),"",FS26+FU26)</f>
        <v/>
      </c>
      <c r="FY26" s="122" t="str">
        <f>IF(ISERROR(FS26+FV26),"",FS26+FV26)</f>
        <v/>
      </c>
      <c r="FZ26" s="122" t="str">
        <f>IF(ISERROR(FT26+FU26),"",FT26+FU26)</f>
        <v/>
      </c>
      <c r="GA26" s="122" t="str">
        <f>IF(ISERROR(FT26+FV26),"",FT26+FV26)</f>
        <v/>
      </c>
      <c r="GB26" s="122" t="str">
        <f>IF(ISERROR(FU26+FV26),"",FU26+FV26)</f>
        <v/>
      </c>
      <c r="GC26" s="122" t="str">
        <f>IF(ISERROR(FS26+FU26+FV26),"",FS26+FU26+FV26)</f>
        <v/>
      </c>
      <c r="GD26" s="122" t="str">
        <f>IF(ISERROR(FS26+FU26+FT26),"",FS26+FU26+FT26)</f>
        <v/>
      </c>
      <c r="GE26" s="122" t="str">
        <f>IF(ISERROR(FS26+FT26+FV26),"",FS26+FT26+FV26)</f>
        <v/>
      </c>
      <c r="GF26" s="122" t="str">
        <f>IF(ISERROR(FU26+FV26+FT26),"",FU26+FV26+FT26)</f>
        <v/>
      </c>
      <c r="GG26" s="122">
        <f>SUM(FS26:FV26)</f>
        <v>28.34</v>
      </c>
      <c r="GH26" s="124">
        <f>IF(ISERROR(VLOOKUP($B26,ibope,4,FALSE)),"0",VLOOKUP($B26,ibope,4,FALSE))</f>
        <v>324578.28350000002</v>
      </c>
      <c r="GI26" s="124" t="str">
        <f>IF(ISERROR(VLOOKUP($B26,ibope,6,FALSE)),"0",VLOOKUP($B26,ibope,6,FALSE))</f>
        <v/>
      </c>
      <c r="GJ26" s="124" t="str">
        <f>IF(ISERROR(VLOOKUP($B26,ibope,8,FALSE)),"0",VLOOKUP($B26,ibope,8,FALSE))</f>
        <v/>
      </c>
      <c r="GK26" s="124" t="str">
        <f>IF(ISERROR(VLOOKUP($B26,ibope,10,FALSE)),"0",VLOOKUP($B26,ibope,10,FALSE))</f>
        <v/>
      </c>
      <c r="GL26" s="125" t="str">
        <f>IF(ISERROR(GH26+GI26),"",GH26+GI26)</f>
        <v/>
      </c>
      <c r="GM26" s="125" t="str">
        <f>IF(ISERROR(GH26+GJ26),"",GH26+GJ26)</f>
        <v/>
      </c>
      <c r="GN26" s="125" t="str">
        <f>IF(ISERROR(GH26+GK26),"",GH26+GK26)</f>
        <v/>
      </c>
      <c r="GO26" s="125" t="str">
        <f>IF(ISERROR(GI26+GJ26),"",GI26+GJ26)</f>
        <v/>
      </c>
      <c r="GP26" s="125" t="str">
        <f>IF(ISERROR(GI26+GK26),"",GI26+GK26)</f>
        <v/>
      </c>
      <c r="GQ26" s="125" t="str">
        <f>IF(ISERROR(GJ26+GK26),"",GJ26+GK26)</f>
        <v/>
      </c>
      <c r="GR26" s="125" t="str">
        <f>IF(ISERROR(GH26+GJ26+GK26),"",GH26+GJ26+GK26)</f>
        <v/>
      </c>
      <c r="GS26" s="125" t="str">
        <f>IF(ISERROR(GH26+GJ26+GI26),"",GH26+GJ26+GI26)</f>
        <v/>
      </c>
      <c r="GT26" s="125" t="str">
        <f>IF(ISERROR(GH26+GI26+GK26),"",GH26+GI26+GK26)</f>
        <v/>
      </c>
      <c r="GU26" s="125" t="str">
        <f>IF(ISERROR(GJ26+GK26+GI26),"",GJ26+GK26+GI26)</f>
        <v/>
      </c>
      <c r="GV26" s="125">
        <f>SUM(GH26:GK26)</f>
        <v>324578.28350000002</v>
      </c>
      <c r="GW26" s="145"/>
      <c r="GX26" s="145"/>
      <c r="GY26" s="145"/>
      <c r="GZ26" s="145">
        <v>1</v>
      </c>
      <c r="HA26" s="145"/>
      <c r="HB26" s="145"/>
      <c r="HC26" s="145"/>
      <c r="HE26" s="37"/>
      <c r="HF26" s="37"/>
      <c r="HG26" s="37"/>
      <c r="HH26" s="37"/>
    </row>
    <row r="27" spans="1:216" x14ac:dyDescent="0.2">
      <c r="A27" s="287" t="s">
        <v>249</v>
      </c>
      <c r="B27" s="288" t="s">
        <v>377</v>
      </c>
      <c r="C27" s="369">
        <v>2545</v>
      </c>
      <c r="D27" s="407">
        <f t="shared" si="56"/>
        <v>509</v>
      </c>
      <c r="E27" s="406">
        <f t="shared" si="57"/>
        <v>636.25</v>
      </c>
      <c r="F27" s="406">
        <f t="shared" si="58"/>
        <v>954.375</v>
      </c>
      <c r="G27" s="406">
        <f t="shared" si="59"/>
        <v>509</v>
      </c>
      <c r="H27" s="407">
        <f t="shared" si="60"/>
        <v>636.25</v>
      </c>
      <c r="I27" s="406">
        <f t="shared" si="61"/>
        <v>636.25</v>
      </c>
      <c r="J27" s="406">
        <f t="shared" si="62"/>
        <v>954.375</v>
      </c>
      <c r="K27" s="406">
        <f t="shared" si="63"/>
        <v>509</v>
      </c>
      <c r="L27" s="406">
        <f t="shared" si="64"/>
        <v>636.25</v>
      </c>
      <c r="M27" s="147"/>
      <c r="N27" s="94">
        <f t="shared" si="109"/>
        <v>1908.75</v>
      </c>
      <c r="O27" s="94">
        <f t="shared" si="65"/>
        <v>3817.5</v>
      </c>
      <c r="P27" s="94">
        <f t="shared" si="66"/>
        <v>5090</v>
      </c>
      <c r="Q27" s="94">
        <f t="shared" si="67"/>
        <v>7635</v>
      </c>
      <c r="R27" s="94">
        <f t="shared" si="68"/>
        <v>10180</v>
      </c>
      <c r="S27" s="94">
        <f t="shared" si="69"/>
        <v>12725</v>
      </c>
      <c r="T27" s="94">
        <f t="shared" si="70"/>
        <v>15270</v>
      </c>
      <c r="U27" s="200">
        <v>593</v>
      </c>
      <c r="V27" s="93">
        <f t="shared" si="86"/>
        <v>118.60000000000001</v>
      </c>
      <c r="W27" s="93">
        <f t="shared" si="71"/>
        <v>148.25</v>
      </c>
      <c r="X27" s="147"/>
      <c r="Y27" s="94">
        <f t="shared" si="110"/>
        <v>444.75</v>
      </c>
      <c r="Z27" s="94">
        <f t="shared" si="72"/>
        <v>889.5</v>
      </c>
      <c r="AA27" s="94">
        <f t="shared" si="73"/>
        <v>1186</v>
      </c>
      <c r="AB27" s="94">
        <f t="shared" si="74"/>
        <v>1779</v>
      </c>
      <c r="AC27" s="94">
        <f t="shared" si="75"/>
        <v>2372</v>
      </c>
      <c r="AD27" s="94">
        <f t="shared" si="76"/>
        <v>2965</v>
      </c>
      <c r="AE27" s="94">
        <f t="shared" si="77"/>
        <v>3558</v>
      </c>
      <c r="AF27" s="200">
        <v>517</v>
      </c>
      <c r="AG27" s="93">
        <f t="shared" si="78"/>
        <v>103.4</v>
      </c>
      <c r="AH27" s="93">
        <f t="shared" si="79"/>
        <v>129.25</v>
      </c>
      <c r="AI27" s="147"/>
      <c r="AJ27" s="94">
        <f t="shared" si="111"/>
        <v>387.75</v>
      </c>
      <c r="AK27" s="94">
        <f t="shared" si="3"/>
        <v>775.5</v>
      </c>
      <c r="AL27" s="94">
        <f t="shared" si="4"/>
        <v>1034</v>
      </c>
      <c r="AM27" s="94">
        <f t="shared" si="5"/>
        <v>1551</v>
      </c>
      <c r="AN27" s="94">
        <f t="shared" si="6"/>
        <v>2068</v>
      </c>
      <c r="AO27" s="94">
        <f t="shared" si="7"/>
        <v>2585</v>
      </c>
      <c r="AP27" s="94">
        <f t="shared" si="8"/>
        <v>3102</v>
      </c>
      <c r="AQ27" s="200">
        <v>397</v>
      </c>
      <c r="AR27" s="93">
        <f t="shared" si="80"/>
        <v>79.400000000000006</v>
      </c>
      <c r="AS27" s="93">
        <f t="shared" si="81"/>
        <v>99.25</v>
      </c>
      <c r="AT27" s="147"/>
      <c r="AU27" s="94">
        <f t="shared" si="112"/>
        <v>297.75</v>
      </c>
      <c r="AV27" s="94">
        <f t="shared" si="10"/>
        <v>595.5</v>
      </c>
      <c r="AW27" s="94">
        <f t="shared" si="11"/>
        <v>794</v>
      </c>
      <c r="AX27" s="94">
        <f t="shared" si="12"/>
        <v>1191</v>
      </c>
      <c r="AY27" s="94">
        <f t="shared" si="13"/>
        <v>1588</v>
      </c>
      <c r="AZ27" s="94">
        <f t="shared" si="14"/>
        <v>1985</v>
      </c>
      <c r="BA27" s="94">
        <f t="shared" si="15"/>
        <v>2382</v>
      </c>
      <c r="BB27" s="147">
        <f t="shared" si="16"/>
        <v>3138</v>
      </c>
      <c r="BC27" s="147">
        <f t="shared" si="17"/>
        <v>627.6</v>
      </c>
      <c r="BD27" s="147">
        <f t="shared" si="18"/>
        <v>784.5</v>
      </c>
      <c r="BE27" s="147">
        <f t="shared" si="19"/>
        <v>0</v>
      </c>
      <c r="BF27" s="147">
        <f t="shared" si="19"/>
        <v>2353.5</v>
      </c>
      <c r="BG27" s="147">
        <f t="shared" si="19"/>
        <v>4707</v>
      </c>
      <c r="BH27" s="147">
        <f t="shared" si="19"/>
        <v>6276</v>
      </c>
      <c r="BI27" s="147">
        <f t="shared" si="19"/>
        <v>9414</v>
      </c>
      <c r="BJ27" s="147">
        <f t="shared" si="19"/>
        <v>12552</v>
      </c>
      <c r="BK27" s="147">
        <f t="shared" si="19"/>
        <v>15690</v>
      </c>
      <c r="BL27" s="147">
        <f t="shared" si="19"/>
        <v>18828</v>
      </c>
      <c r="BM27" s="147">
        <f t="shared" si="20"/>
        <v>3062</v>
      </c>
      <c r="BN27" s="147">
        <f t="shared" si="21"/>
        <v>612.4</v>
      </c>
      <c r="BO27" s="147">
        <f t="shared" si="22"/>
        <v>765.5</v>
      </c>
      <c r="BP27" s="147">
        <f t="shared" si="82"/>
        <v>0</v>
      </c>
      <c r="BQ27" s="147">
        <f t="shared" si="23"/>
        <v>2296.5</v>
      </c>
      <c r="BR27" s="147">
        <f t="shared" si="23"/>
        <v>4593</v>
      </c>
      <c r="BS27" s="147">
        <f t="shared" si="23"/>
        <v>6124</v>
      </c>
      <c r="BT27" s="147">
        <f t="shared" si="23"/>
        <v>9186</v>
      </c>
      <c r="BU27" s="147">
        <f t="shared" si="23"/>
        <v>12248</v>
      </c>
      <c r="BV27" s="147">
        <f t="shared" si="23"/>
        <v>15310</v>
      </c>
      <c r="BW27" s="147">
        <f t="shared" si="23"/>
        <v>18372</v>
      </c>
      <c r="BX27" s="147">
        <f t="shared" si="24"/>
        <v>2942</v>
      </c>
      <c r="BY27" s="147">
        <f t="shared" si="25"/>
        <v>588.4</v>
      </c>
      <c r="BZ27" s="147">
        <f t="shared" si="26"/>
        <v>735.5</v>
      </c>
      <c r="CA27" s="147">
        <f t="shared" ref="CA27:CH58" si="119">M27+AT27</f>
        <v>0</v>
      </c>
      <c r="CB27" s="147">
        <f t="shared" si="119"/>
        <v>2206.5</v>
      </c>
      <c r="CC27" s="147">
        <f t="shared" si="119"/>
        <v>4413</v>
      </c>
      <c r="CD27" s="147">
        <f t="shared" si="119"/>
        <v>5884</v>
      </c>
      <c r="CE27" s="147">
        <f t="shared" si="119"/>
        <v>8826</v>
      </c>
      <c r="CF27" s="147">
        <f t="shared" si="119"/>
        <v>11768</v>
      </c>
      <c r="CG27" s="147">
        <f t="shared" si="119"/>
        <v>14710</v>
      </c>
      <c r="CH27" s="147">
        <f t="shared" si="119"/>
        <v>17652</v>
      </c>
      <c r="CI27" s="147">
        <f t="shared" si="28"/>
        <v>1110</v>
      </c>
      <c r="CJ27" s="147">
        <f t="shared" si="28"/>
        <v>222</v>
      </c>
      <c r="CK27" s="147">
        <f t="shared" ref="CK27:CS58" si="120">W27+AH27</f>
        <v>277.5</v>
      </c>
      <c r="CL27" s="147">
        <f t="shared" si="120"/>
        <v>0</v>
      </c>
      <c r="CM27" s="147">
        <f t="shared" si="120"/>
        <v>832.5</v>
      </c>
      <c r="CN27" s="147">
        <f t="shared" si="120"/>
        <v>1665</v>
      </c>
      <c r="CO27" s="147">
        <f t="shared" si="120"/>
        <v>2220</v>
      </c>
      <c r="CP27" s="147">
        <f t="shared" si="120"/>
        <v>3330</v>
      </c>
      <c r="CQ27" s="147">
        <f t="shared" si="120"/>
        <v>4440</v>
      </c>
      <c r="CR27" s="147">
        <f t="shared" si="120"/>
        <v>5550</v>
      </c>
      <c r="CS27" s="147">
        <f t="shared" si="120"/>
        <v>6660</v>
      </c>
      <c r="CT27" s="147">
        <f t="shared" ref="CT27:DD59" si="121">U27+AQ27</f>
        <v>990</v>
      </c>
      <c r="CU27" s="147">
        <f t="shared" si="29"/>
        <v>198</v>
      </c>
      <c r="CV27" s="147">
        <f t="shared" si="29"/>
        <v>247.5</v>
      </c>
      <c r="CW27" s="147">
        <f t="shared" si="29"/>
        <v>0</v>
      </c>
      <c r="CX27" s="147">
        <f t="shared" si="29"/>
        <v>742.5</v>
      </c>
      <c r="CY27" s="147">
        <f t="shared" si="29"/>
        <v>1485</v>
      </c>
      <c r="CZ27" s="147">
        <f t="shared" si="29"/>
        <v>1980</v>
      </c>
      <c r="DA27" s="147">
        <f t="shared" si="29"/>
        <v>2970</v>
      </c>
      <c r="DB27" s="147">
        <f t="shared" si="29"/>
        <v>3960</v>
      </c>
      <c r="DC27" s="147">
        <f t="shared" si="29"/>
        <v>4950</v>
      </c>
      <c r="DD27" s="147">
        <f t="shared" si="29"/>
        <v>5940</v>
      </c>
      <c r="DE27" s="147">
        <f t="shared" ref="DE27:DO59" si="122">AF27+AQ27</f>
        <v>914</v>
      </c>
      <c r="DF27" s="147">
        <f t="shared" si="30"/>
        <v>182.8</v>
      </c>
      <c r="DG27" s="147">
        <f t="shared" si="30"/>
        <v>228.5</v>
      </c>
      <c r="DH27" s="147">
        <f t="shared" si="30"/>
        <v>0</v>
      </c>
      <c r="DI27" s="147">
        <f t="shared" si="30"/>
        <v>685.5</v>
      </c>
      <c r="DJ27" s="147">
        <f t="shared" si="30"/>
        <v>1371</v>
      </c>
      <c r="DK27" s="147">
        <f t="shared" si="30"/>
        <v>1828</v>
      </c>
      <c r="DL27" s="147">
        <f t="shared" si="30"/>
        <v>2742</v>
      </c>
      <c r="DM27" s="147">
        <f t="shared" si="30"/>
        <v>3656</v>
      </c>
      <c r="DN27" s="147">
        <f t="shared" si="30"/>
        <v>4570</v>
      </c>
      <c r="DO27" s="147">
        <f t="shared" si="30"/>
        <v>5484</v>
      </c>
      <c r="DP27" s="147">
        <f t="shared" si="31"/>
        <v>3459</v>
      </c>
      <c r="DQ27" s="147">
        <f t="shared" si="32"/>
        <v>691.8</v>
      </c>
      <c r="DR27" s="147">
        <f t="shared" si="33"/>
        <v>864.75</v>
      </c>
      <c r="DS27" s="147">
        <f t="shared" si="34"/>
        <v>0</v>
      </c>
      <c r="DT27" s="147">
        <f t="shared" si="34"/>
        <v>2594.25</v>
      </c>
      <c r="DU27" s="147">
        <f t="shared" si="34"/>
        <v>5188.5</v>
      </c>
      <c r="DV27" s="147">
        <f t="shared" si="34"/>
        <v>6918</v>
      </c>
      <c r="DW27" s="147">
        <f t="shared" si="34"/>
        <v>10377</v>
      </c>
      <c r="DX27" s="147">
        <f t="shared" si="34"/>
        <v>13836</v>
      </c>
      <c r="DY27" s="147">
        <f t="shared" si="34"/>
        <v>17295</v>
      </c>
      <c r="DZ27" s="147">
        <f t="shared" si="34"/>
        <v>20754</v>
      </c>
      <c r="EA27" s="147">
        <f t="shared" si="35"/>
        <v>3655</v>
      </c>
      <c r="EB27" s="147">
        <f t="shared" si="36"/>
        <v>731</v>
      </c>
      <c r="EC27" s="147">
        <f t="shared" si="37"/>
        <v>913.75</v>
      </c>
      <c r="ED27" s="147">
        <f t="shared" si="38"/>
        <v>0</v>
      </c>
      <c r="EE27" s="147">
        <f t="shared" si="38"/>
        <v>2741.25</v>
      </c>
      <c r="EF27" s="147">
        <f t="shared" si="38"/>
        <v>5482.5</v>
      </c>
      <c r="EG27" s="147">
        <f t="shared" si="38"/>
        <v>7310</v>
      </c>
      <c r="EH27" s="147">
        <f t="shared" si="38"/>
        <v>10965</v>
      </c>
      <c r="EI27" s="147">
        <f t="shared" si="38"/>
        <v>14620</v>
      </c>
      <c r="EJ27" s="147">
        <f t="shared" si="38"/>
        <v>18275</v>
      </c>
      <c r="EK27" s="147">
        <f t="shared" si="38"/>
        <v>21930</v>
      </c>
      <c r="EL27" s="147">
        <f t="shared" si="39"/>
        <v>3535</v>
      </c>
      <c r="EM27" s="147">
        <f t="shared" si="40"/>
        <v>707</v>
      </c>
      <c r="EN27" s="147">
        <f t="shared" si="41"/>
        <v>883.75</v>
      </c>
      <c r="EO27" s="147">
        <f t="shared" si="42"/>
        <v>0</v>
      </c>
      <c r="EP27" s="147">
        <f t="shared" si="42"/>
        <v>2651.25</v>
      </c>
      <c r="EQ27" s="147">
        <f t="shared" si="42"/>
        <v>5302.5</v>
      </c>
      <c r="ER27" s="147">
        <f t="shared" si="42"/>
        <v>7070</v>
      </c>
      <c r="ES27" s="147">
        <f t="shared" si="42"/>
        <v>10605</v>
      </c>
      <c r="ET27" s="147">
        <f t="shared" si="42"/>
        <v>14140</v>
      </c>
      <c r="EU27" s="147">
        <f t="shared" si="42"/>
        <v>17675</v>
      </c>
      <c r="EV27" s="147">
        <f t="shared" si="42"/>
        <v>21210</v>
      </c>
      <c r="EW27" s="147">
        <f t="shared" ref="EW27:FG59" si="123">U27+AF27+AQ27</f>
        <v>1507</v>
      </c>
      <c r="EX27" s="147">
        <f t="shared" si="43"/>
        <v>301.39999999999998</v>
      </c>
      <c r="EY27" s="147">
        <f t="shared" si="43"/>
        <v>376.75</v>
      </c>
      <c r="EZ27" s="147">
        <f t="shared" si="43"/>
        <v>0</v>
      </c>
      <c r="FA27" s="147">
        <f t="shared" si="43"/>
        <v>1130.25</v>
      </c>
      <c r="FB27" s="147">
        <f t="shared" si="43"/>
        <v>2260.5</v>
      </c>
      <c r="FC27" s="147">
        <f t="shared" si="43"/>
        <v>3014</v>
      </c>
      <c r="FD27" s="147">
        <f t="shared" si="43"/>
        <v>4521</v>
      </c>
      <c r="FE27" s="147">
        <f t="shared" si="43"/>
        <v>6028</v>
      </c>
      <c r="FF27" s="147">
        <f t="shared" si="43"/>
        <v>7535</v>
      </c>
      <c r="FG27" s="147">
        <f t="shared" si="43"/>
        <v>9042</v>
      </c>
      <c r="FH27" s="147">
        <f t="shared" si="44"/>
        <v>4052</v>
      </c>
      <c r="FI27" s="147">
        <f t="shared" si="45"/>
        <v>810.4</v>
      </c>
      <c r="FJ27" s="147">
        <f t="shared" si="46"/>
        <v>1013</v>
      </c>
      <c r="FK27" s="147">
        <f t="shared" si="47"/>
        <v>0</v>
      </c>
      <c r="FL27" s="147">
        <f t="shared" si="47"/>
        <v>3039</v>
      </c>
      <c r="FM27" s="147">
        <f t="shared" si="47"/>
        <v>6078</v>
      </c>
      <c r="FN27" s="147">
        <f t="shared" si="47"/>
        <v>8104</v>
      </c>
      <c r="FO27" s="147">
        <f t="shared" si="47"/>
        <v>12156</v>
      </c>
      <c r="FP27" s="147">
        <f t="shared" si="47"/>
        <v>16208</v>
      </c>
      <c r="FQ27" s="147">
        <f t="shared" si="47"/>
        <v>20260</v>
      </c>
      <c r="FR27" s="147">
        <f t="shared" si="47"/>
        <v>24312</v>
      </c>
      <c r="FS27" s="122">
        <f t="shared" si="48"/>
        <v>28.34</v>
      </c>
      <c r="FT27" s="122" t="str">
        <f t="shared" si="49"/>
        <v/>
      </c>
      <c r="FU27" s="122" t="str">
        <f t="shared" si="50"/>
        <v/>
      </c>
      <c r="FV27" s="122" t="str">
        <f t="shared" si="51"/>
        <v/>
      </c>
      <c r="FW27" s="122" t="str">
        <f t="shared" si="87"/>
        <v/>
      </c>
      <c r="FX27" s="122" t="str">
        <f t="shared" si="88"/>
        <v/>
      </c>
      <c r="FY27" s="122" t="str">
        <f t="shared" si="89"/>
        <v/>
      </c>
      <c r="FZ27" s="122" t="str">
        <f t="shared" si="90"/>
        <v/>
      </c>
      <c r="GA27" s="122" t="str">
        <f t="shared" si="91"/>
        <v/>
      </c>
      <c r="GB27" s="122" t="str">
        <f t="shared" si="92"/>
        <v/>
      </c>
      <c r="GC27" s="122" t="str">
        <f t="shared" si="93"/>
        <v/>
      </c>
      <c r="GD27" s="122" t="str">
        <f t="shared" si="94"/>
        <v/>
      </c>
      <c r="GE27" s="122" t="str">
        <f t="shared" si="95"/>
        <v/>
      </c>
      <c r="GF27" s="122" t="str">
        <f t="shared" si="96"/>
        <v/>
      </c>
      <c r="GG27" s="122">
        <f t="shared" si="97"/>
        <v>28.34</v>
      </c>
      <c r="GH27" s="124">
        <f t="shared" si="52"/>
        <v>324578.28350000002</v>
      </c>
      <c r="GI27" s="124" t="str">
        <f t="shared" si="53"/>
        <v/>
      </c>
      <c r="GJ27" s="124" t="str">
        <f t="shared" si="54"/>
        <v/>
      </c>
      <c r="GK27" s="124" t="str">
        <f t="shared" si="55"/>
        <v/>
      </c>
      <c r="GL27" s="125" t="str">
        <f t="shared" si="98"/>
        <v/>
      </c>
      <c r="GM27" s="125" t="str">
        <f t="shared" si="99"/>
        <v/>
      </c>
      <c r="GN27" s="125" t="str">
        <f t="shared" si="100"/>
        <v/>
      </c>
      <c r="GO27" s="125" t="str">
        <f t="shared" si="101"/>
        <v/>
      </c>
      <c r="GP27" s="125" t="str">
        <f t="shared" si="102"/>
        <v/>
      </c>
      <c r="GQ27" s="125" t="str">
        <f t="shared" si="103"/>
        <v/>
      </c>
      <c r="GR27" s="125" t="str">
        <f t="shared" si="104"/>
        <v/>
      </c>
      <c r="GS27" s="125" t="str">
        <f t="shared" si="105"/>
        <v/>
      </c>
      <c r="GT27" s="125" t="str">
        <f t="shared" si="106"/>
        <v/>
      </c>
      <c r="GU27" s="125" t="str">
        <f t="shared" si="107"/>
        <v/>
      </c>
      <c r="GV27" s="125">
        <f t="shared" si="108"/>
        <v>324578.28350000002</v>
      </c>
      <c r="GW27" s="145"/>
      <c r="GX27" s="145"/>
      <c r="GY27" s="145"/>
      <c r="GZ27" s="145"/>
      <c r="HA27" s="145">
        <v>1</v>
      </c>
      <c r="HB27" s="145"/>
      <c r="HC27" s="145"/>
      <c r="HE27" s="37"/>
      <c r="HF27" s="37"/>
    </row>
    <row r="28" spans="1:216" x14ac:dyDescent="0.2">
      <c r="A28" s="290" t="s">
        <v>118</v>
      </c>
      <c r="B28" s="288" t="s">
        <v>420</v>
      </c>
      <c r="C28" s="369">
        <v>1606</v>
      </c>
      <c r="D28" s="407">
        <f t="shared" si="56"/>
        <v>321.20000000000005</v>
      </c>
      <c r="E28" s="406">
        <f t="shared" si="57"/>
        <v>401.5</v>
      </c>
      <c r="F28" s="406">
        <f t="shared" si="58"/>
        <v>602.25</v>
      </c>
      <c r="G28" s="406">
        <f t="shared" si="59"/>
        <v>321.20000000000005</v>
      </c>
      <c r="H28" s="407">
        <f t="shared" si="60"/>
        <v>401.5</v>
      </c>
      <c r="I28" s="406">
        <f t="shared" si="61"/>
        <v>401.5</v>
      </c>
      <c r="J28" s="406">
        <f t="shared" si="62"/>
        <v>602.25</v>
      </c>
      <c r="K28" s="406">
        <f t="shared" si="63"/>
        <v>321.20000000000005</v>
      </c>
      <c r="L28" s="406">
        <f t="shared" si="64"/>
        <v>401.5</v>
      </c>
      <c r="M28" s="147"/>
      <c r="N28" s="94">
        <f t="shared" si="109"/>
        <v>1204.5</v>
      </c>
      <c r="O28" s="94">
        <f t="shared" si="65"/>
        <v>2409</v>
      </c>
      <c r="P28" s="94">
        <f t="shared" si="66"/>
        <v>3212</v>
      </c>
      <c r="Q28" s="94">
        <f t="shared" si="67"/>
        <v>4818</v>
      </c>
      <c r="R28" s="94">
        <f t="shared" si="68"/>
        <v>6424</v>
      </c>
      <c r="S28" s="94">
        <f t="shared" si="69"/>
        <v>8030</v>
      </c>
      <c r="T28" s="94">
        <f t="shared" si="70"/>
        <v>9636</v>
      </c>
      <c r="U28" s="200">
        <v>945</v>
      </c>
      <c r="V28" s="93">
        <f t="shared" si="86"/>
        <v>189</v>
      </c>
      <c r="W28" s="93">
        <f t="shared" si="71"/>
        <v>236.25</v>
      </c>
      <c r="X28" s="147"/>
      <c r="Y28" s="94">
        <f t="shared" si="110"/>
        <v>708.75</v>
      </c>
      <c r="Z28" s="94">
        <f t="shared" si="72"/>
        <v>1417.5</v>
      </c>
      <c r="AA28" s="94">
        <f t="shared" si="73"/>
        <v>1890</v>
      </c>
      <c r="AB28" s="94">
        <f t="shared" si="74"/>
        <v>2835</v>
      </c>
      <c r="AC28" s="94">
        <f t="shared" si="75"/>
        <v>3780</v>
      </c>
      <c r="AD28" s="94">
        <f t="shared" si="76"/>
        <v>4725</v>
      </c>
      <c r="AE28" s="94">
        <f t="shared" si="77"/>
        <v>5670</v>
      </c>
      <c r="AF28" s="200">
        <v>871</v>
      </c>
      <c r="AG28" s="93">
        <f t="shared" si="78"/>
        <v>174.20000000000002</v>
      </c>
      <c r="AH28" s="93">
        <f t="shared" si="79"/>
        <v>217.75</v>
      </c>
      <c r="AI28" s="147"/>
      <c r="AJ28" s="94">
        <f t="shared" si="111"/>
        <v>653.25</v>
      </c>
      <c r="AK28" s="94">
        <f t="shared" si="3"/>
        <v>1306.5</v>
      </c>
      <c r="AL28" s="94">
        <f t="shared" si="4"/>
        <v>1742</v>
      </c>
      <c r="AM28" s="94">
        <f t="shared" si="5"/>
        <v>2613</v>
      </c>
      <c r="AN28" s="94">
        <f t="shared" si="6"/>
        <v>3484</v>
      </c>
      <c r="AO28" s="94">
        <f t="shared" si="7"/>
        <v>4355</v>
      </c>
      <c r="AP28" s="94">
        <f t="shared" si="8"/>
        <v>5226</v>
      </c>
      <c r="AQ28" s="200">
        <v>728</v>
      </c>
      <c r="AR28" s="93">
        <f t="shared" si="80"/>
        <v>145.6</v>
      </c>
      <c r="AS28" s="93">
        <f t="shared" si="81"/>
        <v>182</v>
      </c>
      <c r="AT28" s="147"/>
      <c r="AU28" s="94">
        <f t="shared" si="112"/>
        <v>546</v>
      </c>
      <c r="AV28" s="94">
        <f t="shared" si="10"/>
        <v>1092</v>
      </c>
      <c r="AW28" s="94">
        <f t="shared" si="11"/>
        <v>1456</v>
      </c>
      <c r="AX28" s="94">
        <f t="shared" si="12"/>
        <v>2184</v>
      </c>
      <c r="AY28" s="94">
        <f t="shared" si="13"/>
        <v>2912</v>
      </c>
      <c r="AZ28" s="94">
        <f t="shared" si="14"/>
        <v>3640</v>
      </c>
      <c r="BA28" s="94">
        <f t="shared" si="15"/>
        <v>4368</v>
      </c>
      <c r="BB28" s="147">
        <f t="shared" si="16"/>
        <v>2551</v>
      </c>
      <c r="BC28" s="147">
        <f t="shared" si="17"/>
        <v>510.20000000000005</v>
      </c>
      <c r="BD28" s="147">
        <f t="shared" si="18"/>
        <v>637.75</v>
      </c>
      <c r="BE28" s="147">
        <f t="shared" si="19"/>
        <v>0</v>
      </c>
      <c r="BF28" s="147">
        <f t="shared" si="19"/>
        <v>1913.25</v>
      </c>
      <c r="BG28" s="147">
        <f t="shared" si="19"/>
        <v>3826.5</v>
      </c>
      <c r="BH28" s="147">
        <f t="shared" si="19"/>
        <v>5102</v>
      </c>
      <c r="BI28" s="147">
        <f t="shared" si="19"/>
        <v>7653</v>
      </c>
      <c r="BJ28" s="147">
        <f t="shared" si="19"/>
        <v>10204</v>
      </c>
      <c r="BK28" s="147">
        <f t="shared" si="19"/>
        <v>12755</v>
      </c>
      <c r="BL28" s="147">
        <f t="shared" si="19"/>
        <v>15306</v>
      </c>
      <c r="BM28" s="147">
        <f t="shared" si="20"/>
        <v>2477</v>
      </c>
      <c r="BN28" s="147">
        <f t="shared" si="21"/>
        <v>495.40000000000009</v>
      </c>
      <c r="BO28" s="147">
        <f t="shared" si="22"/>
        <v>619.25</v>
      </c>
      <c r="BP28" s="147">
        <f t="shared" si="82"/>
        <v>0</v>
      </c>
      <c r="BQ28" s="147">
        <f t="shared" si="23"/>
        <v>1857.75</v>
      </c>
      <c r="BR28" s="147">
        <f t="shared" si="23"/>
        <v>3715.5</v>
      </c>
      <c r="BS28" s="147">
        <f t="shared" si="23"/>
        <v>4954</v>
      </c>
      <c r="BT28" s="147">
        <f t="shared" si="23"/>
        <v>7431</v>
      </c>
      <c r="BU28" s="147">
        <f t="shared" si="23"/>
        <v>9908</v>
      </c>
      <c r="BV28" s="147">
        <f t="shared" si="23"/>
        <v>12385</v>
      </c>
      <c r="BW28" s="147">
        <f t="shared" si="23"/>
        <v>14862</v>
      </c>
      <c r="BX28" s="147">
        <f t="shared" si="24"/>
        <v>2334</v>
      </c>
      <c r="BY28" s="147">
        <f t="shared" si="25"/>
        <v>466.80000000000007</v>
      </c>
      <c r="BZ28" s="147">
        <f t="shared" si="26"/>
        <v>583.5</v>
      </c>
      <c r="CA28" s="147">
        <f t="shared" si="119"/>
        <v>0</v>
      </c>
      <c r="CB28" s="147">
        <f t="shared" si="119"/>
        <v>1750.5</v>
      </c>
      <c r="CC28" s="147">
        <f t="shared" si="119"/>
        <v>3501</v>
      </c>
      <c r="CD28" s="147">
        <f t="shared" si="119"/>
        <v>4668</v>
      </c>
      <c r="CE28" s="147">
        <f t="shared" si="119"/>
        <v>7002</v>
      </c>
      <c r="CF28" s="147">
        <f t="shared" si="119"/>
        <v>9336</v>
      </c>
      <c r="CG28" s="147">
        <f t="shared" si="119"/>
        <v>11670</v>
      </c>
      <c r="CH28" s="147">
        <f t="shared" si="119"/>
        <v>14004</v>
      </c>
      <c r="CI28" s="147">
        <f t="shared" ref="CI28:CS59" si="124">U28+AF28</f>
        <v>1816</v>
      </c>
      <c r="CJ28" s="147">
        <f t="shared" si="124"/>
        <v>363.20000000000005</v>
      </c>
      <c r="CK28" s="147">
        <f t="shared" si="120"/>
        <v>454</v>
      </c>
      <c r="CL28" s="147">
        <f t="shared" si="120"/>
        <v>0</v>
      </c>
      <c r="CM28" s="147">
        <f t="shared" si="120"/>
        <v>1362</v>
      </c>
      <c r="CN28" s="147">
        <f t="shared" si="120"/>
        <v>2724</v>
      </c>
      <c r="CO28" s="147">
        <f t="shared" si="120"/>
        <v>3632</v>
      </c>
      <c r="CP28" s="147">
        <f t="shared" si="120"/>
        <v>5448</v>
      </c>
      <c r="CQ28" s="147">
        <f t="shared" si="120"/>
        <v>7264</v>
      </c>
      <c r="CR28" s="147">
        <f t="shared" si="120"/>
        <v>9080</v>
      </c>
      <c r="CS28" s="147">
        <f t="shared" si="120"/>
        <v>10896</v>
      </c>
      <c r="CT28" s="147">
        <f t="shared" si="121"/>
        <v>1673</v>
      </c>
      <c r="CU28" s="147">
        <f t="shared" si="29"/>
        <v>334.6</v>
      </c>
      <c r="CV28" s="147">
        <f t="shared" si="29"/>
        <v>418.25</v>
      </c>
      <c r="CW28" s="147">
        <f t="shared" si="29"/>
        <v>0</v>
      </c>
      <c r="CX28" s="147">
        <f t="shared" si="29"/>
        <v>1254.75</v>
      </c>
      <c r="CY28" s="147">
        <f t="shared" si="29"/>
        <v>2509.5</v>
      </c>
      <c r="CZ28" s="147">
        <f t="shared" si="29"/>
        <v>3346</v>
      </c>
      <c r="DA28" s="147">
        <f t="shared" si="29"/>
        <v>5019</v>
      </c>
      <c r="DB28" s="147">
        <f t="shared" si="29"/>
        <v>6692</v>
      </c>
      <c r="DC28" s="147">
        <f t="shared" si="29"/>
        <v>8365</v>
      </c>
      <c r="DD28" s="147">
        <f t="shared" si="29"/>
        <v>10038</v>
      </c>
      <c r="DE28" s="147">
        <f t="shared" si="122"/>
        <v>1599</v>
      </c>
      <c r="DF28" s="147">
        <f t="shared" si="30"/>
        <v>319.8</v>
      </c>
      <c r="DG28" s="147">
        <f t="shared" si="30"/>
        <v>399.75</v>
      </c>
      <c r="DH28" s="147">
        <f t="shared" si="30"/>
        <v>0</v>
      </c>
      <c r="DI28" s="147">
        <f t="shared" si="30"/>
        <v>1199.25</v>
      </c>
      <c r="DJ28" s="147">
        <f t="shared" si="30"/>
        <v>2398.5</v>
      </c>
      <c r="DK28" s="147">
        <f t="shared" si="30"/>
        <v>3198</v>
      </c>
      <c r="DL28" s="147">
        <f t="shared" si="30"/>
        <v>4797</v>
      </c>
      <c r="DM28" s="147">
        <f t="shared" si="30"/>
        <v>6396</v>
      </c>
      <c r="DN28" s="147">
        <f t="shared" si="30"/>
        <v>7995</v>
      </c>
      <c r="DO28" s="147">
        <f t="shared" si="30"/>
        <v>9594</v>
      </c>
      <c r="DP28" s="147">
        <f t="shared" si="31"/>
        <v>3205</v>
      </c>
      <c r="DQ28" s="147">
        <f t="shared" si="32"/>
        <v>641.00000000000011</v>
      </c>
      <c r="DR28" s="147">
        <f t="shared" si="33"/>
        <v>801.25</v>
      </c>
      <c r="DS28" s="147">
        <f t="shared" si="34"/>
        <v>0</v>
      </c>
      <c r="DT28" s="147">
        <f t="shared" si="34"/>
        <v>2403.75</v>
      </c>
      <c r="DU28" s="147">
        <f t="shared" si="34"/>
        <v>4807.5</v>
      </c>
      <c r="DV28" s="147">
        <f t="shared" si="34"/>
        <v>6410</v>
      </c>
      <c r="DW28" s="147">
        <f t="shared" si="34"/>
        <v>9615</v>
      </c>
      <c r="DX28" s="147">
        <f t="shared" si="34"/>
        <v>12820</v>
      </c>
      <c r="DY28" s="147">
        <f t="shared" si="34"/>
        <v>16025</v>
      </c>
      <c r="DZ28" s="147">
        <f t="shared" si="34"/>
        <v>19230</v>
      </c>
      <c r="EA28" s="147">
        <f t="shared" si="35"/>
        <v>3422</v>
      </c>
      <c r="EB28" s="147">
        <f t="shared" si="36"/>
        <v>684.40000000000009</v>
      </c>
      <c r="EC28" s="147">
        <f t="shared" si="37"/>
        <v>855.5</v>
      </c>
      <c r="ED28" s="147">
        <f t="shared" si="38"/>
        <v>0</v>
      </c>
      <c r="EE28" s="147">
        <f t="shared" si="38"/>
        <v>2566.5</v>
      </c>
      <c r="EF28" s="147">
        <f t="shared" si="38"/>
        <v>5133</v>
      </c>
      <c r="EG28" s="147">
        <f t="shared" si="38"/>
        <v>6844</v>
      </c>
      <c r="EH28" s="147">
        <f t="shared" si="38"/>
        <v>10266</v>
      </c>
      <c r="EI28" s="147">
        <f t="shared" si="38"/>
        <v>13688</v>
      </c>
      <c r="EJ28" s="147">
        <f t="shared" si="38"/>
        <v>17110</v>
      </c>
      <c r="EK28" s="147">
        <f t="shared" si="38"/>
        <v>20532</v>
      </c>
      <c r="EL28" s="147">
        <f t="shared" si="39"/>
        <v>3279</v>
      </c>
      <c r="EM28" s="147">
        <f t="shared" si="40"/>
        <v>655.80000000000007</v>
      </c>
      <c r="EN28" s="147">
        <f t="shared" si="41"/>
        <v>819.75</v>
      </c>
      <c r="EO28" s="147">
        <f t="shared" si="42"/>
        <v>0</v>
      </c>
      <c r="EP28" s="147">
        <f t="shared" si="42"/>
        <v>2459.25</v>
      </c>
      <c r="EQ28" s="147">
        <f t="shared" si="42"/>
        <v>4918.5</v>
      </c>
      <c r="ER28" s="147">
        <f t="shared" si="42"/>
        <v>6558</v>
      </c>
      <c r="ES28" s="147">
        <f t="shared" si="42"/>
        <v>9837</v>
      </c>
      <c r="ET28" s="147">
        <f t="shared" si="42"/>
        <v>13116</v>
      </c>
      <c r="EU28" s="147">
        <f t="shared" si="42"/>
        <v>16395</v>
      </c>
      <c r="EV28" s="147">
        <f t="shared" si="42"/>
        <v>19674</v>
      </c>
      <c r="EW28" s="147">
        <f t="shared" si="123"/>
        <v>2544</v>
      </c>
      <c r="EX28" s="147">
        <f t="shared" si="43"/>
        <v>508.80000000000007</v>
      </c>
      <c r="EY28" s="147">
        <f t="shared" si="43"/>
        <v>636</v>
      </c>
      <c r="EZ28" s="147">
        <f t="shared" si="43"/>
        <v>0</v>
      </c>
      <c r="FA28" s="147">
        <f t="shared" si="43"/>
        <v>1908</v>
      </c>
      <c r="FB28" s="147">
        <f t="shared" si="43"/>
        <v>3816</v>
      </c>
      <c r="FC28" s="147">
        <f t="shared" si="43"/>
        <v>5088</v>
      </c>
      <c r="FD28" s="147">
        <f t="shared" si="43"/>
        <v>7632</v>
      </c>
      <c r="FE28" s="147">
        <f t="shared" si="43"/>
        <v>10176</v>
      </c>
      <c r="FF28" s="147">
        <f t="shared" si="43"/>
        <v>12720</v>
      </c>
      <c r="FG28" s="147">
        <f t="shared" si="43"/>
        <v>15264</v>
      </c>
      <c r="FH28" s="147">
        <f t="shared" si="44"/>
        <v>4150</v>
      </c>
      <c r="FI28" s="147">
        <f t="shared" si="45"/>
        <v>830.00000000000011</v>
      </c>
      <c r="FJ28" s="147">
        <f t="shared" si="46"/>
        <v>1037.5</v>
      </c>
      <c r="FK28" s="147">
        <f t="shared" si="47"/>
        <v>0</v>
      </c>
      <c r="FL28" s="147">
        <f t="shared" si="47"/>
        <v>3112.5</v>
      </c>
      <c r="FM28" s="147">
        <f t="shared" si="47"/>
        <v>6225</v>
      </c>
      <c r="FN28" s="147">
        <f t="shared" si="47"/>
        <v>8300</v>
      </c>
      <c r="FO28" s="147">
        <f t="shared" si="47"/>
        <v>12450</v>
      </c>
      <c r="FP28" s="147">
        <f t="shared" si="47"/>
        <v>16600</v>
      </c>
      <c r="FQ28" s="147">
        <f t="shared" si="47"/>
        <v>20750</v>
      </c>
      <c r="FR28" s="147">
        <f t="shared" si="47"/>
        <v>24900</v>
      </c>
      <c r="FS28" s="122">
        <f t="shared" si="48"/>
        <v>17.45</v>
      </c>
      <c r="FT28" s="122" t="str">
        <f t="shared" si="49"/>
        <v/>
      </c>
      <c r="FU28" s="122" t="str">
        <f t="shared" si="50"/>
        <v/>
      </c>
      <c r="FV28" s="122" t="str">
        <f t="shared" si="51"/>
        <v/>
      </c>
      <c r="FW28" s="122" t="str">
        <f t="shared" si="87"/>
        <v/>
      </c>
      <c r="FX28" s="122" t="str">
        <f t="shared" si="88"/>
        <v/>
      </c>
      <c r="FY28" s="122" t="str">
        <f t="shared" si="89"/>
        <v/>
      </c>
      <c r="FZ28" s="122" t="str">
        <f t="shared" si="90"/>
        <v/>
      </c>
      <c r="GA28" s="122" t="str">
        <f t="shared" si="91"/>
        <v/>
      </c>
      <c r="GB28" s="122" t="str">
        <f t="shared" si="92"/>
        <v/>
      </c>
      <c r="GC28" s="122" t="str">
        <f t="shared" si="93"/>
        <v/>
      </c>
      <c r="GD28" s="122" t="str">
        <f t="shared" si="94"/>
        <v/>
      </c>
      <c r="GE28" s="122" t="str">
        <f t="shared" si="95"/>
        <v/>
      </c>
      <c r="GF28" s="122" t="str">
        <f t="shared" si="96"/>
        <v/>
      </c>
      <c r="GG28" s="122">
        <f t="shared" si="97"/>
        <v>17.45</v>
      </c>
      <c r="GH28" s="124">
        <f t="shared" si="52"/>
        <v>189686.72959999996</v>
      </c>
      <c r="GI28" s="124" t="str">
        <f t="shared" si="53"/>
        <v/>
      </c>
      <c r="GJ28" s="124" t="str">
        <f t="shared" si="54"/>
        <v/>
      </c>
      <c r="GK28" s="124" t="str">
        <f t="shared" si="55"/>
        <v/>
      </c>
      <c r="GL28" s="125" t="str">
        <f t="shared" si="98"/>
        <v/>
      </c>
      <c r="GM28" s="125" t="str">
        <f t="shared" si="99"/>
        <v/>
      </c>
      <c r="GN28" s="125" t="str">
        <f t="shared" si="100"/>
        <v/>
      </c>
      <c r="GO28" s="125" t="str">
        <f t="shared" si="101"/>
        <v/>
      </c>
      <c r="GP28" s="125" t="str">
        <f t="shared" si="102"/>
        <v/>
      </c>
      <c r="GQ28" s="125" t="str">
        <f t="shared" si="103"/>
        <v/>
      </c>
      <c r="GR28" s="125" t="str">
        <f t="shared" si="104"/>
        <v/>
      </c>
      <c r="GS28" s="125" t="str">
        <f t="shared" si="105"/>
        <v/>
      </c>
      <c r="GT28" s="125" t="str">
        <f t="shared" si="106"/>
        <v/>
      </c>
      <c r="GU28" s="125" t="str">
        <f t="shared" si="107"/>
        <v/>
      </c>
      <c r="GV28" s="125">
        <f t="shared" si="108"/>
        <v>189686.72959999996</v>
      </c>
      <c r="GW28" s="145"/>
      <c r="GX28" s="145"/>
      <c r="GY28" s="145"/>
      <c r="GZ28" s="145"/>
      <c r="HA28" s="145">
        <v>1</v>
      </c>
      <c r="HB28" s="145"/>
      <c r="HC28" s="145"/>
      <c r="HE28" s="37"/>
      <c r="HF28" s="37"/>
    </row>
    <row r="29" spans="1:216" x14ac:dyDescent="0.2">
      <c r="A29" s="287" t="s">
        <v>119</v>
      </c>
      <c r="B29" s="288" t="s">
        <v>379</v>
      </c>
      <c r="C29" s="369">
        <v>2545</v>
      </c>
      <c r="D29" s="407">
        <f t="shared" si="56"/>
        <v>509</v>
      </c>
      <c r="E29" s="406">
        <f t="shared" si="57"/>
        <v>636.25</v>
      </c>
      <c r="F29" s="406">
        <f t="shared" si="58"/>
        <v>954.375</v>
      </c>
      <c r="G29" s="406">
        <f t="shared" si="59"/>
        <v>509</v>
      </c>
      <c r="H29" s="407">
        <f t="shared" si="60"/>
        <v>636.25</v>
      </c>
      <c r="I29" s="406">
        <f t="shared" si="61"/>
        <v>636.25</v>
      </c>
      <c r="J29" s="406">
        <f t="shared" si="62"/>
        <v>954.375</v>
      </c>
      <c r="K29" s="406">
        <f t="shared" si="63"/>
        <v>509</v>
      </c>
      <c r="L29" s="406">
        <f t="shared" si="64"/>
        <v>636.25</v>
      </c>
      <c r="M29" s="147"/>
      <c r="N29" s="94">
        <f t="shared" si="109"/>
        <v>1908.75</v>
      </c>
      <c r="O29" s="94">
        <f t="shared" si="65"/>
        <v>3817.5</v>
      </c>
      <c r="P29" s="94">
        <f t="shared" si="66"/>
        <v>5090</v>
      </c>
      <c r="Q29" s="94">
        <f t="shared" si="67"/>
        <v>7635</v>
      </c>
      <c r="R29" s="94">
        <f t="shared" si="68"/>
        <v>10180</v>
      </c>
      <c r="S29" s="94">
        <f t="shared" si="69"/>
        <v>12725</v>
      </c>
      <c r="T29" s="94">
        <f t="shared" si="70"/>
        <v>15270</v>
      </c>
      <c r="U29" s="200">
        <v>509</v>
      </c>
      <c r="V29" s="93">
        <f t="shared" si="86"/>
        <v>101.80000000000001</v>
      </c>
      <c r="W29" s="93">
        <f t="shared" si="71"/>
        <v>127.25</v>
      </c>
      <c r="X29" s="147"/>
      <c r="Y29" s="94">
        <f t="shared" si="110"/>
        <v>381.75</v>
      </c>
      <c r="Z29" s="94">
        <f t="shared" si="72"/>
        <v>763.5</v>
      </c>
      <c r="AA29" s="94">
        <f t="shared" si="73"/>
        <v>1018</v>
      </c>
      <c r="AB29" s="94">
        <f t="shared" si="74"/>
        <v>1527</v>
      </c>
      <c r="AC29" s="94">
        <f t="shared" si="75"/>
        <v>2036</v>
      </c>
      <c r="AD29" s="94">
        <f t="shared" si="76"/>
        <v>2545</v>
      </c>
      <c r="AE29" s="94">
        <f t="shared" si="77"/>
        <v>3054</v>
      </c>
      <c r="AF29" s="200">
        <v>398</v>
      </c>
      <c r="AG29" s="93">
        <f t="shared" si="78"/>
        <v>79.600000000000009</v>
      </c>
      <c r="AH29" s="93">
        <f t="shared" si="79"/>
        <v>99.5</v>
      </c>
      <c r="AI29" s="147"/>
      <c r="AJ29" s="94">
        <f t="shared" si="111"/>
        <v>298.5</v>
      </c>
      <c r="AK29" s="94">
        <f t="shared" si="3"/>
        <v>597</v>
      </c>
      <c r="AL29" s="94">
        <f t="shared" si="4"/>
        <v>796</v>
      </c>
      <c r="AM29" s="94">
        <f t="shared" si="5"/>
        <v>1194</v>
      </c>
      <c r="AN29" s="94">
        <f t="shared" si="6"/>
        <v>1592</v>
      </c>
      <c r="AO29" s="94">
        <f t="shared" si="7"/>
        <v>1990</v>
      </c>
      <c r="AP29" s="94">
        <f t="shared" si="8"/>
        <v>2388</v>
      </c>
      <c r="AQ29" s="200">
        <v>299</v>
      </c>
      <c r="AR29" s="93">
        <f t="shared" si="80"/>
        <v>59.800000000000004</v>
      </c>
      <c r="AS29" s="93">
        <f t="shared" si="81"/>
        <v>74.75</v>
      </c>
      <c r="AT29" s="147"/>
      <c r="AU29" s="94">
        <f t="shared" si="112"/>
        <v>224.25</v>
      </c>
      <c r="AV29" s="94">
        <f t="shared" si="10"/>
        <v>448.5</v>
      </c>
      <c r="AW29" s="94">
        <f t="shared" si="11"/>
        <v>598</v>
      </c>
      <c r="AX29" s="94">
        <f t="shared" si="12"/>
        <v>897</v>
      </c>
      <c r="AY29" s="94">
        <f t="shared" si="13"/>
        <v>1196</v>
      </c>
      <c r="AZ29" s="94">
        <f t="shared" si="14"/>
        <v>1495</v>
      </c>
      <c r="BA29" s="94">
        <f t="shared" si="15"/>
        <v>1794</v>
      </c>
      <c r="BB29" s="147">
        <f t="shared" si="16"/>
        <v>3054</v>
      </c>
      <c r="BC29" s="147">
        <f t="shared" si="17"/>
        <v>610.79999999999995</v>
      </c>
      <c r="BD29" s="147">
        <f t="shared" si="18"/>
        <v>763.5</v>
      </c>
      <c r="BE29" s="147">
        <f t="shared" si="19"/>
        <v>0</v>
      </c>
      <c r="BF29" s="147">
        <f t="shared" si="19"/>
        <v>2290.5</v>
      </c>
      <c r="BG29" s="147">
        <f t="shared" si="19"/>
        <v>4581</v>
      </c>
      <c r="BH29" s="147">
        <f t="shared" si="19"/>
        <v>6108</v>
      </c>
      <c r="BI29" s="147">
        <f t="shared" si="19"/>
        <v>9162</v>
      </c>
      <c r="BJ29" s="147">
        <f t="shared" si="19"/>
        <v>12216</v>
      </c>
      <c r="BK29" s="147">
        <f t="shared" si="19"/>
        <v>15270</v>
      </c>
      <c r="BL29" s="147">
        <f t="shared" si="19"/>
        <v>18324</v>
      </c>
      <c r="BM29" s="147">
        <f t="shared" si="20"/>
        <v>2943</v>
      </c>
      <c r="BN29" s="147">
        <f t="shared" si="21"/>
        <v>588.6</v>
      </c>
      <c r="BO29" s="147">
        <f t="shared" si="22"/>
        <v>735.75</v>
      </c>
      <c r="BP29" s="147">
        <f t="shared" si="82"/>
        <v>0</v>
      </c>
      <c r="BQ29" s="147">
        <f t="shared" si="23"/>
        <v>2207.25</v>
      </c>
      <c r="BR29" s="147">
        <f t="shared" si="23"/>
        <v>4414.5</v>
      </c>
      <c r="BS29" s="147">
        <f t="shared" si="23"/>
        <v>5886</v>
      </c>
      <c r="BT29" s="147">
        <f t="shared" si="23"/>
        <v>8829</v>
      </c>
      <c r="BU29" s="147">
        <f t="shared" si="23"/>
        <v>11772</v>
      </c>
      <c r="BV29" s="147">
        <f t="shared" si="23"/>
        <v>14715</v>
      </c>
      <c r="BW29" s="147">
        <f t="shared" si="23"/>
        <v>17658</v>
      </c>
      <c r="BX29" s="147">
        <f t="shared" si="24"/>
        <v>2844</v>
      </c>
      <c r="BY29" s="147">
        <f t="shared" si="25"/>
        <v>568.79999999999995</v>
      </c>
      <c r="BZ29" s="147">
        <f t="shared" si="26"/>
        <v>711</v>
      </c>
      <c r="CA29" s="147">
        <f t="shared" si="119"/>
        <v>0</v>
      </c>
      <c r="CB29" s="147">
        <f t="shared" si="119"/>
        <v>2133</v>
      </c>
      <c r="CC29" s="147">
        <f t="shared" si="119"/>
        <v>4266</v>
      </c>
      <c r="CD29" s="147">
        <f t="shared" si="119"/>
        <v>5688</v>
      </c>
      <c r="CE29" s="147">
        <f t="shared" si="119"/>
        <v>8532</v>
      </c>
      <c r="CF29" s="147">
        <f t="shared" si="119"/>
        <v>11376</v>
      </c>
      <c r="CG29" s="147">
        <f t="shared" si="119"/>
        <v>14220</v>
      </c>
      <c r="CH29" s="147">
        <f t="shared" si="119"/>
        <v>17064</v>
      </c>
      <c r="CI29" s="147">
        <f t="shared" si="124"/>
        <v>907</v>
      </c>
      <c r="CJ29" s="147">
        <f t="shared" si="124"/>
        <v>181.40000000000003</v>
      </c>
      <c r="CK29" s="147">
        <f t="shared" si="120"/>
        <v>226.75</v>
      </c>
      <c r="CL29" s="147">
        <f t="shared" si="120"/>
        <v>0</v>
      </c>
      <c r="CM29" s="147">
        <f t="shared" si="120"/>
        <v>680.25</v>
      </c>
      <c r="CN29" s="147">
        <f t="shared" si="120"/>
        <v>1360.5</v>
      </c>
      <c r="CO29" s="147">
        <f t="shared" si="120"/>
        <v>1814</v>
      </c>
      <c r="CP29" s="147">
        <f t="shared" si="120"/>
        <v>2721</v>
      </c>
      <c r="CQ29" s="147">
        <f t="shared" si="120"/>
        <v>3628</v>
      </c>
      <c r="CR29" s="147">
        <f t="shared" si="120"/>
        <v>4535</v>
      </c>
      <c r="CS29" s="147">
        <f t="shared" si="120"/>
        <v>5442</v>
      </c>
      <c r="CT29" s="147">
        <f t="shared" si="121"/>
        <v>808</v>
      </c>
      <c r="CU29" s="147">
        <f t="shared" si="29"/>
        <v>161.60000000000002</v>
      </c>
      <c r="CV29" s="147">
        <f t="shared" si="29"/>
        <v>202</v>
      </c>
      <c r="CW29" s="147">
        <f t="shared" si="29"/>
        <v>0</v>
      </c>
      <c r="CX29" s="147">
        <f t="shared" si="29"/>
        <v>606</v>
      </c>
      <c r="CY29" s="147">
        <f t="shared" si="29"/>
        <v>1212</v>
      </c>
      <c r="CZ29" s="147">
        <f t="shared" si="29"/>
        <v>1616</v>
      </c>
      <c r="DA29" s="147">
        <f t="shared" si="29"/>
        <v>2424</v>
      </c>
      <c r="DB29" s="147">
        <f t="shared" si="29"/>
        <v>3232</v>
      </c>
      <c r="DC29" s="147">
        <f t="shared" si="29"/>
        <v>4040</v>
      </c>
      <c r="DD29" s="147">
        <f t="shared" si="29"/>
        <v>4848</v>
      </c>
      <c r="DE29" s="147">
        <f t="shared" si="122"/>
        <v>697</v>
      </c>
      <c r="DF29" s="147">
        <f t="shared" si="30"/>
        <v>139.4</v>
      </c>
      <c r="DG29" s="147">
        <f t="shared" si="30"/>
        <v>174.25</v>
      </c>
      <c r="DH29" s="147">
        <f t="shared" si="30"/>
        <v>0</v>
      </c>
      <c r="DI29" s="147">
        <f t="shared" si="30"/>
        <v>522.75</v>
      </c>
      <c r="DJ29" s="147">
        <f t="shared" si="30"/>
        <v>1045.5</v>
      </c>
      <c r="DK29" s="147">
        <f t="shared" si="30"/>
        <v>1394</v>
      </c>
      <c r="DL29" s="147">
        <f t="shared" si="30"/>
        <v>2091</v>
      </c>
      <c r="DM29" s="147">
        <f t="shared" si="30"/>
        <v>2788</v>
      </c>
      <c r="DN29" s="147">
        <f t="shared" si="30"/>
        <v>3485</v>
      </c>
      <c r="DO29" s="147">
        <f t="shared" si="30"/>
        <v>4182</v>
      </c>
      <c r="DP29" s="147">
        <f t="shared" si="31"/>
        <v>3242</v>
      </c>
      <c r="DQ29" s="147">
        <f t="shared" si="32"/>
        <v>648.4</v>
      </c>
      <c r="DR29" s="147">
        <f t="shared" si="33"/>
        <v>810.5</v>
      </c>
      <c r="DS29" s="147">
        <f t="shared" si="34"/>
        <v>0</v>
      </c>
      <c r="DT29" s="147">
        <f t="shared" si="34"/>
        <v>2431.5</v>
      </c>
      <c r="DU29" s="147">
        <f t="shared" si="34"/>
        <v>4863</v>
      </c>
      <c r="DV29" s="147">
        <f t="shared" si="34"/>
        <v>6484</v>
      </c>
      <c r="DW29" s="147">
        <f t="shared" si="34"/>
        <v>9726</v>
      </c>
      <c r="DX29" s="147">
        <f t="shared" si="34"/>
        <v>12968</v>
      </c>
      <c r="DY29" s="147">
        <f t="shared" si="34"/>
        <v>16210</v>
      </c>
      <c r="DZ29" s="147">
        <f t="shared" si="34"/>
        <v>19452</v>
      </c>
      <c r="EA29" s="147">
        <f t="shared" si="35"/>
        <v>3452</v>
      </c>
      <c r="EB29" s="147">
        <f t="shared" si="36"/>
        <v>690.4</v>
      </c>
      <c r="EC29" s="147">
        <f t="shared" si="37"/>
        <v>863</v>
      </c>
      <c r="ED29" s="147">
        <f t="shared" si="38"/>
        <v>0</v>
      </c>
      <c r="EE29" s="147">
        <f t="shared" si="38"/>
        <v>2589</v>
      </c>
      <c r="EF29" s="147">
        <f t="shared" si="38"/>
        <v>5178</v>
      </c>
      <c r="EG29" s="147">
        <f t="shared" si="38"/>
        <v>6904</v>
      </c>
      <c r="EH29" s="147">
        <f t="shared" si="38"/>
        <v>10356</v>
      </c>
      <c r="EI29" s="147">
        <f t="shared" si="38"/>
        <v>13808</v>
      </c>
      <c r="EJ29" s="147">
        <f t="shared" si="38"/>
        <v>17260</v>
      </c>
      <c r="EK29" s="147">
        <f t="shared" si="38"/>
        <v>20712</v>
      </c>
      <c r="EL29" s="147">
        <f t="shared" si="39"/>
        <v>3353</v>
      </c>
      <c r="EM29" s="147">
        <f t="shared" si="40"/>
        <v>670.59999999999991</v>
      </c>
      <c r="EN29" s="147">
        <f t="shared" si="41"/>
        <v>838.25</v>
      </c>
      <c r="EO29" s="147">
        <f t="shared" si="42"/>
        <v>0</v>
      </c>
      <c r="EP29" s="147">
        <f t="shared" si="42"/>
        <v>2514.75</v>
      </c>
      <c r="EQ29" s="147">
        <f t="shared" si="42"/>
        <v>5029.5</v>
      </c>
      <c r="ER29" s="147">
        <f t="shared" si="42"/>
        <v>6706</v>
      </c>
      <c r="ES29" s="147">
        <f t="shared" si="42"/>
        <v>10059</v>
      </c>
      <c r="ET29" s="147">
        <f t="shared" si="42"/>
        <v>13412</v>
      </c>
      <c r="EU29" s="147">
        <f t="shared" si="42"/>
        <v>16765</v>
      </c>
      <c r="EV29" s="147">
        <f t="shared" si="42"/>
        <v>20118</v>
      </c>
      <c r="EW29" s="147">
        <f t="shared" si="123"/>
        <v>1206</v>
      </c>
      <c r="EX29" s="147">
        <f t="shared" si="43"/>
        <v>241.20000000000005</v>
      </c>
      <c r="EY29" s="147">
        <f t="shared" si="43"/>
        <v>301.5</v>
      </c>
      <c r="EZ29" s="147">
        <f t="shared" si="43"/>
        <v>0</v>
      </c>
      <c r="FA29" s="147">
        <f t="shared" si="43"/>
        <v>904.5</v>
      </c>
      <c r="FB29" s="147">
        <f t="shared" si="43"/>
        <v>1809</v>
      </c>
      <c r="FC29" s="147">
        <f t="shared" si="43"/>
        <v>2412</v>
      </c>
      <c r="FD29" s="147">
        <f t="shared" si="43"/>
        <v>3618</v>
      </c>
      <c r="FE29" s="147">
        <f t="shared" si="43"/>
        <v>4824</v>
      </c>
      <c r="FF29" s="147">
        <f t="shared" si="43"/>
        <v>6030</v>
      </c>
      <c r="FG29" s="147">
        <f t="shared" si="43"/>
        <v>7236</v>
      </c>
      <c r="FH29" s="147">
        <f t="shared" si="44"/>
        <v>3751</v>
      </c>
      <c r="FI29" s="147">
        <f t="shared" si="45"/>
        <v>750.19999999999993</v>
      </c>
      <c r="FJ29" s="147">
        <f t="shared" si="46"/>
        <v>937.75</v>
      </c>
      <c r="FK29" s="147">
        <f t="shared" si="47"/>
        <v>0</v>
      </c>
      <c r="FL29" s="147">
        <f t="shared" si="47"/>
        <v>2813.25</v>
      </c>
      <c r="FM29" s="147">
        <f t="shared" si="47"/>
        <v>5626.5</v>
      </c>
      <c r="FN29" s="147">
        <f t="shared" si="47"/>
        <v>7502</v>
      </c>
      <c r="FO29" s="147">
        <f t="shared" si="47"/>
        <v>11253</v>
      </c>
      <c r="FP29" s="147">
        <f t="shared" si="47"/>
        <v>15004</v>
      </c>
      <c r="FQ29" s="147">
        <f t="shared" si="47"/>
        <v>18755</v>
      </c>
      <c r="FR29" s="147">
        <f t="shared" si="47"/>
        <v>22506</v>
      </c>
      <c r="FS29" s="122">
        <f t="shared" si="48"/>
        <v>8.4499999999999993</v>
      </c>
      <c r="FT29" s="122" t="str">
        <f t="shared" si="49"/>
        <v/>
      </c>
      <c r="FU29" s="122" t="str">
        <f t="shared" si="50"/>
        <v/>
      </c>
      <c r="FV29" s="122" t="str">
        <f t="shared" si="51"/>
        <v/>
      </c>
      <c r="FW29" s="122" t="str">
        <f t="shared" si="87"/>
        <v/>
      </c>
      <c r="FX29" s="122" t="str">
        <f t="shared" si="88"/>
        <v/>
      </c>
      <c r="FY29" s="122" t="str">
        <f t="shared" si="89"/>
        <v/>
      </c>
      <c r="FZ29" s="122" t="str">
        <f t="shared" si="90"/>
        <v/>
      </c>
      <c r="GA29" s="122" t="str">
        <f t="shared" si="91"/>
        <v/>
      </c>
      <c r="GB29" s="122" t="str">
        <f t="shared" si="92"/>
        <v/>
      </c>
      <c r="GC29" s="122" t="str">
        <f t="shared" si="93"/>
        <v/>
      </c>
      <c r="GD29" s="122" t="str">
        <f t="shared" si="94"/>
        <v/>
      </c>
      <c r="GE29" s="122" t="str">
        <f t="shared" si="95"/>
        <v/>
      </c>
      <c r="GF29" s="122" t="str">
        <f t="shared" si="96"/>
        <v/>
      </c>
      <c r="GG29" s="122">
        <f t="shared" si="97"/>
        <v>8.4499999999999993</v>
      </c>
      <c r="GH29" s="124">
        <f t="shared" si="52"/>
        <v>172048.17700000003</v>
      </c>
      <c r="GI29" s="124" t="str">
        <f t="shared" si="53"/>
        <v/>
      </c>
      <c r="GJ29" s="124" t="str">
        <f t="shared" si="54"/>
        <v/>
      </c>
      <c r="GK29" s="124" t="str">
        <f t="shared" si="55"/>
        <v/>
      </c>
      <c r="GL29" s="125" t="str">
        <f t="shared" si="98"/>
        <v/>
      </c>
      <c r="GM29" s="125" t="str">
        <f t="shared" si="99"/>
        <v/>
      </c>
      <c r="GN29" s="125" t="str">
        <f t="shared" si="100"/>
        <v/>
      </c>
      <c r="GO29" s="125" t="str">
        <f t="shared" si="101"/>
        <v/>
      </c>
      <c r="GP29" s="125" t="str">
        <f t="shared" si="102"/>
        <v/>
      </c>
      <c r="GQ29" s="125" t="str">
        <f t="shared" si="103"/>
        <v/>
      </c>
      <c r="GR29" s="125" t="str">
        <f t="shared" si="104"/>
        <v/>
      </c>
      <c r="GS29" s="125" t="str">
        <f t="shared" si="105"/>
        <v/>
      </c>
      <c r="GT29" s="125" t="str">
        <f t="shared" si="106"/>
        <v/>
      </c>
      <c r="GU29" s="125" t="str">
        <f t="shared" si="107"/>
        <v/>
      </c>
      <c r="GV29" s="125">
        <f t="shared" si="108"/>
        <v>172048.17700000003</v>
      </c>
      <c r="GW29" s="145"/>
      <c r="GX29" s="145"/>
      <c r="GY29" s="145"/>
      <c r="GZ29" s="145"/>
      <c r="HA29" s="145"/>
      <c r="HB29" s="145">
        <v>1</v>
      </c>
      <c r="HC29" s="145"/>
      <c r="HE29" s="37"/>
      <c r="HF29" s="37"/>
    </row>
    <row r="30" spans="1:216" x14ac:dyDescent="0.2">
      <c r="A30" s="287" t="s">
        <v>120</v>
      </c>
      <c r="B30" s="288" t="s">
        <v>380</v>
      </c>
      <c r="C30" s="369">
        <v>1388</v>
      </c>
      <c r="D30" s="407">
        <f t="shared" si="56"/>
        <v>277.60000000000002</v>
      </c>
      <c r="E30" s="406">
        <f t="shared" si="57"/>
        <v>347</v>
      </c>
      <c r="F30" s="406">
        <f t="shared" si="58"/>
        <v>520.5</v>
      </c>
      <c r="G30" s="406">
        <f t="shared" si="59"/>
        <v>277.60000000000002</v>
      </c>
      <c r="H30" s="407">
        <f t="shared" si="60"/>
        <v>347</v>
      </c>
      <c r="I30" s="406">
        <f t="shared" si="61"/>
        <v>347</v>
      </c>
      <c r="J30" s="406">
        <f t="shared" si="62"/>
        <v>520.5</v>
      </c>
      <c r="K30" s="406">
        <f t="shared" si="63"/>
        <v>277.60000000000002</v>
      </c>
      <c r="L30" s="406">
        <f t="shared" si="64"/>
        <v>347</v>
      </c>
      <c r="M30" s="147"/>
      <c r="N30" s="94">
        <f t="shared" si="109"/>
        <v>1041</v>
      </c>
      <c r="O30" s="94">
        <f t="shared" si="65"/>
        <v>2082</v>
      </c>
      <c r="P30" s="94">
        <f t="shared" si="66"/>
        <v>2776</v>
      </c>
      <c r="Q30" s="94">
        <f t="shared" si="67"/>
        <v>4164</v>
      </c>
      <c r="R30" s="94">
        <f t="shared" si="68"/>
        <v>5552</v>
      </c>
      <c r="S30" s="94">
        <f t="shared" si="69"/>
        <v>6940</v>
      </c>
      <c r="T30" s="94">
        <f t="shared" si="70"/>
        <v>8328</v>
      </c>
      <c r="U30" s="200">
        <v>289</v>
      </c>
      <c r="V30" s="93">
        <f t="shared" si="86"/>
        <v>57.800000000000004</v>
      </c>
      <c r="W30" s="93">
        <f t="shared" si="71"/>
        <v>72.25</v>
      </c>
      <c r="X30" s="147"/>
      <c r="Y30" s="94">
        <f t="shared" si="110"/>
        <v>216.75</v>
      </c>
      <c r="Z30" s="94">
        <f t="shared" si="72"/>
        <v>433.5</v>
      </c>
      <c r="AA30" s="94">
        <f t="shared" si="73"/>
        <v>578</v>
      </c>
      <c r="AB30" s="94">
        <f t="shared" si="74"/>
        <v>867</v>
      </c>
      <c r="AC30" s="94">
        <f t="shared" si="75"/>
        <v>1156</v>
      </c>
      <c r="AD30" s="94">
        <f t="shared" si="76"/>
        <v>1445</v>
      </c>
      <c r="AE30" s="94">
        <f t="shared" si="77"/>
        <v>1734</v>
      </c>
      <c r="AF30" s="200">
        <v>269</v>
      </c>
      <c r="AG30" s="93">
        <f t="shared" si="78"/>
        <v>53.800000000000004</v>
      </c>
      <c r="AH30" s="93">
        <f t="shared" si="79"/>
        <v>67.25</v>
      </c>
      <c r="AI30" s="147"/>
      <c r="AJ30" s="94">
        <f t="shared" si="111"/>
        <v>201.75</v>
      </c>
      <c r="AK30" s="94">
        <f t="shared" si="3"/>
        <v>403.5</v>
      </c>
      <c r="AL30" s="94">
        <f t="shared" si="4"/>
        <v>538</v>
      </c>
      <c r="AM30" s="94">
        <f t="shared" si="5"/>
        <v>807</v>
      </c>
      <c r="AN30" s="94">
        <f t="shared" si="6"/>
        <v>1076</v>
      </c>
      <c r="AO30" s="94">
        <f t="shared" si="7"/>
        <v>1345</v>
      </c>
      <c r="AP30" s="94">
        <f t="shared" si="8"/>
        <v>1614</v>
      </c>
      <c r="AQ30" s="200">
        <v>183</v>
      </c>
      <c r="AR30" s="93">
        <f t="shared" si="80"/>
        <v>36.6</v>
      </c>
      <c r="AS30" s="93">
        <f t="shared" si="81"/>
        <v>45.75</v>
      </c>
      <c r="AT30" s="147"/>
      <c r="AU30" s="94">
        <f t="shared" si="112"/>
        <v>137.25</v>
      </c>
      <c r="AV30" s="94">
        <f t="shared" si="10"/>
        <v>274.5</v>
      </c>
      <c r="AW30" s="94">
        <f t="shared" si="11"/>
        <v>366</v>
      </c>
      <c r="AX30" s="94">
        <f t="shared" si="12"/>
        <v>549</v>
      </c>
      <c r="AY30" s="94">
        <f t="shared" si="13"/>
        <v>732</v>
      </c>
      <c r="AZ30" s="94">
        <f t="shared" si="14"/>
        <v>915</v>
      </c>
      <c r="BA30" s="94">
        <f t="shared" si="15"/>
        <v>1098</v>
      </c>
      <c r="BB30" s="147">
        <f t="shared" si="16"/>
        <v>1677</v>
      </c>
      <c r="BC30" s="147">
        <f t="shared" si="17"/>
        <v>335.40000000000003</v>
      </c>
      <c r="BD30" s="147">
        <f t="shared" si="18"/>
        <v>419.25</v>
      </c>
      <c r="BE30" s="147">
        <f t="shared" si="19"/>
        <v>0</v>
      </c>
      <c r="BF30" s="147">
        <f t="shared" si="19"/>
        <v>1257.75</v>
      </c>
      <c r="BG30" s="147">
        <f t="shared" si="19"/>
        <v>2515.5</v>
      </c>
      <c r="BH30" s="147">
        <f t="shared" si="19"/>
        <v>3354</v>
      </c>
      <c r="BI30" s="147">
        <f t="shared" si="19"/>
        <v>5031</v>
      </c>
      <c r="BJ30" s="147">
        <f t="shared" si="19"/>
        <v>6708</v>
      </c>
      <c r="BK30" s="147">
        <f t="shared" si="19"/>
        <v>8385</v>
      </c>
      <c r="BL30" s="147">
        <f t="shared" si="19"/>
        <v>10062</v>
      </c>
      <c r="BM30" s="147">
        <f t="shared" si="20"/>
        <v>1657</v>
      </c>
      <c r="BN30" s="147">
        <f t="shared" si="21"/>
        <v>331.40000000000003</v>
      </c>
      <c r="BO30" s="147">
        <f t="shared" si="22"/>
        <v>414.25</v>
      </c>
      <c r="BP30" s="147">
        <f t="shared" si="82"/>
        <v>0</v>
      </c>
      <c r="BQ30" s="147">
        <f t="shared" si="23"/>
        <v>1242.75</v>
      </c>
      <c r="BR30" s="147">
        <f t="shared" si="23"/>
        <v>2485.5</v>
      </c>
      <c r="BS30" s="147">
        <f t="shared" si="23"/>
        <v>3314</v>
      </c>
      <c r="BT30" s="147">
        <f t="shared" si="23"/>
        <v>4971</v>
      </c>
      <c r="BU30" s="147">
        <f t="shared" si="23"/>
        <v>6628</v>
      </c>
      <c r="BV30" s="147">
        <f t="shared" si="23"/>
        <v>8285</v>
      </c>
      <c r="BW30" s="147">
        <f t="shared" si="23"/>
        <v>9942</v>
      </c>
      <c r="BX30" s="147">
        <f t="shared" si="24"/>
        <v>1571</v>
      </c>
      <c r="BY30" s="147">
        <f t="shared" si="25"/>
        <v>314.20000000000005</v>
      </c>
      <c r="BZ30" s="147">
        <f t="shared" si="26"/>
        <v>392.75</v>
      </c>
      <c r="CA30" s="147">
        <f t="shared" si="119"/>
        <v>0</v>
      </c>
      <c r="CB30" s="147">
        <f t="shared" si="119"/>
        <v>1178.25</v>
      </c>
      <c r="CC30" s="147">
        <f t="shared" si="119"/>
        <v>2356.5</v>
      </c>
      <c r="CD30" s="147">
        <f t="shared" si="119"/>
        <v>3142</v>
      </c>
      <c r="CE30" s="147">
        <f t="shared" si="119"/>
        <v>4713</v>
      </c>
      <c r="CF30" s="147">
        <f t="shared" si="119"/>
        <v>6284</v>
      </c>
      <c r="CG30" s="147">
        <f t="shared" si="119"/>
        <v>7855</v>
      </c>
      <c r="CH30" s="147">
        <f t="shared" si="119"/>
        <v>9426</v>
      </c>
      <c r="CI30" s="147">
        <f t="shared" si="124"/>
        <v>558</v>
      </c>
      <c r="CJ30" s="147">
        <f t="shared" si="124"/>
        <v>111.60000000000001</v>
      </c>
      <c r="CK30" s="147">
        <f t="shared" si="120"/>
        <v>139.5</v>
      </c>
      <c r="CL30" s="147">
        <f t="shared" si="120"/>
        <v>0</v>
      </c>
      <c r="CM30" s="147">
        <f t="shared" si="120"/>
        <v>418.5</v>
      </c>
      <c r="CN30" s="147">
        <f t="shared" si="120"/>
        <v>837</v>
      </c>
      <c r="CO30" s="147">
        <f t="shared" si="120"/>
        <v>1116</v>
      </c>
      <c r="CP30" s="147">
        <f t="shared" si="120"/>
        <v>1674</v>
      </c>
      <c r="CQ30" s="147">
        <f t="shared" si="120"/>
        <v>2232</v>
      </c>
      <c r="CR30" s="147">
        <f t="shared" si="120"/>
        <v>2790</v>
      </c>
      <c r="CS30" s="147">
        <f t="shared" si="120"/>
        <v>3348</v>
      </c>
      <c r="CT30" s="147">
        <f t="shared" si="121"/>
        <v>472</v>
      </c>
      <c r="CU30" s="147">
        <f t="shared" si="29"/>
        <v>94.4</v>
      </c>
      <c r="CV30" s="147">
        <f t="shared" si="29"/>
        <v>118</v>
      </c>
      <c r="CW30" s="147">
        <f t="shared" si="29"/>
        <v>0</v>
      </c>
      <c r="CX30" s="147">
        <f t="shared" si="29"/>
        <v>354</v>
      </c>
      <c r="CY30" s="147">
        <f t="shared" si="29"/>
        <v>708</v>
      </c>
      <c r="CZ30" s="147">
        <f t="shared" ref="CZ30:DD59" si="125">AA30+AW30</f>
        <v>944</v>
      </c>
      <c r="DA30" s="147">
        <f t="shared" si="125"/>
        <v>1416</v>
      </c>
      <c r="DB30" s="147">
        <f t="shared" si="125"/>
        <v>1888</v>
      </c>
      <c r="DC30" s="147">
        <f t="shared" si="125"/>
        <v>2360</v>
      </c>
      <c r="DD30" s="147">
        <f t="shared" si="125"/>
        <v>2832</v>
      </c>
      <c r="DE30" s="147">
        <f t="shared" si="122"/>
        <v>452</v>
      </c>
      <c r="DF30" s="147">
        <f t="shared" si="30"/>
        <v>90.4</v>
      </c>
      <c r="DG30" s="147">
        <f t="shared" si="30"/>
        <v>113</v>
      </c>
      <c r="DH30" s="147">
        <f t="shared" si="30"/>
        <v>0</v>
      </c>
      <c r="DI30" s="147">
        <f t="shared" si="30"/>
        <v>339</v>
      </c>
      <c r="DJ30" s="147">
        <f t="shared" si="30"/>
        <v>678</v>
      </c>
      <c r="DK30" s="147">
        <f t="shared" ref="DK30:DO59" si="126">AL30+AW30</f>
        <v>904</v>
      </c>
      <c r="DL30" s="147">
        <f t="shared" si="126"/>
        <v>1356</v>
      </c>
      <c r="DM30" s="147">
        <f t="shared" si="126"/>
        <v>1808</v>
      </c>
      <c r="DN30" s="147">
        <f t="shared" si="126"/>
        <v>2260</v>
      </c>
      <c r="DO30" s="147">
        <f t="shared" si="126"/>
        <v>2712</v>
      </c>
      <c r="DP30" s="147">
        <f t="shared" si="31"/>
        <v>1840</v>
      </c>
      <c r="DQ30" s="147">
        <f t="shared" si="32"/>
        <v>368.00000000000006</v>
      </c>
      <c r="DR30" s="147">
        <f t="shared" si="33"/>
        <v>460</v>
      </c>
      <c r="DS30" s="147">
        <f t="shared" si="34"/>
        <v>0</v>
      </c>
      <c r="DT30" s="147">
        <f t="shared" si="34"/>
        <v>1380</v>
      </c>
      <c r="DU30" s="147">
        <f t="shared" si="34"/>
        <v>2760</v>
      </c>
      <c r="DV30" s="147">
        <f t="shared" ref="DV30:DZ59" si="127">P30+AL30+AW30</f>
        <v>3680</v>
      </c>
      <c r="DW30" s="147">
        <f t="shared" si="127"/>
        <v>5520</v>
      </c>
      <c r="DX30" s="147">
        <f t="shared" si="127"/>
        <v>7360</v>
      </c>
      <c r="DY30" s="147">
        <f t="shared" si="127"/>
        <v>9200</v>
      </c>
      <c r="DZ30" s="147">
        <f t="shared" si="127"/>
        <v>11040</v>
      </c>
      <c r="EA30" s="147">
        <f t="shared" si="35"/>
        <v>1946</v>
      </c>
      <c r="EB30" s="147">
        <f t="shared" si="36"/>
        <v>389.20000000000005</v>
      </c>
      <c r="EC30" s="147">
        <f t="shared" si="37"/>
        <v>486.5</v>
      </c>
      <c r="ED30" s="147">
        <f t="shared" si="38"/>
        <v>0</v>
      </c>
      <c r="EE30" s="147">
        <f t="shared" si="38"/>
        <v>1459.5</v>
      </c>
      <c r="EF30" s="147">
        <f t="shared" si="38"/>
        <v>2919</v>
      </c>
      <c r="EG30" s="147">
        <f t="shared" ref="EG30:EK59" si="128">P30+AA30+AL30</f>
        <v>3892</v>
      </c>
      <c r="EH30" s="147">
        <f t="shared" si="128"/>
        <v>5838</v>
      </c>
      <c r="EI30" s="147">
        <f t="shared" si="128"/>
        <v>7784</v>
      </c>
      <c r="EJ30" s="147">
        <f t="shared" si="128"/>
        <v>9730</v>
      </c>
      <c r="EK30" s="147">
        <f t="shared" si="128"/>
        <v>11676</v>
      </c>
      <c r="EL30" s="147">
        <f t="shared" si="39"/>
        <v>1860</v>
      </c>
      <c r="EM30" s="147">
        <f t="shared" si="40"/>
        <v>372.00000000000006</v>
      </c>
      <c r="EN30" s="147">
        <f t="shared" si="41"/>
        <v>465</v>
      </c>
      <c r="EO30" s="147">
        <f t="shared" si="42"/>
        <v>0</v>
      </c>
      <c r="EP30" s="147">
        <f t="shared" si="42"/>
        <v>1395</v>
      </c>
      <c r="EQ30" s="147">
        <f t="shared" si="42"/>
        <v>2790</v>
      </c>
      <c r="ER30" s="147">
        <f t="shared" ref="ER30:EV59" si="129">P30+AA30+AW30</f>
        <v>3720</v>
      </c>
      <c r="ES30" s="147">
        <f t="shared" si="129"/>
        <v>5580</v>
      </c>
      <c r="ET30" s="147">
        <f t="shared" si="129"/>
        <v>7440</v>
      </c>
      <c r="EU30" s="147">
        <f t="shared" si="129"/>
        <v>9300</v>
      </c>
      <c r="EV30" s="147">
        <f t="shared" si="129"/>
        <v>11160</v>
      </c>
      <c r="EW30" s="147">
        <f t="shared" si="123"/>
        <v>741</v>
      </c>
      <c r="EX30" s="147">
        <f t="shared" si="43"/>
        <v>148.20000000000002</v>
      </c>
      <c r="EY30" s="147">
        <f t="shared" si="43"/>
        <v>185.25</v>
      </c>
      <c r="EZ30" s="147">
        <f t="shared" si="43"/>
        <v>0</v>
      </c>
      <c r="FA30" s="147">
        <f t="shared" si="43"/>
        <v>555.75</v>
      </c>
      <c r="FB30" s="147">
        <f t="shared" si="43"/>
        <v>1111.5</v>
      </c>
      <c r="FC30" s="147">
        <f t="shared" ref="FC30:FG59" si="130">AA30+AL30+AW30</f>
        <v>1482</v>
      </c>
      <c r="FD30" s="147">
        <f t="shared" si="130"/>
        <v>2223</v>
      </c>
      <c r="FE30" s="147">
        <f t="shared" si="130"/>
        <v>2964</v>
      </c>
      <c r="FF30" s="147">
        <f t="shared" si="130"/>
        <v>3705</v>
      </c>
      <c r="FG30" s="147">
        <f t="shared" si="130"/>
        <v>4446</v>
      </c>
      <c r="FH30" s="147">
        <f t="shared" si="44"/>
        <v>2129</v>
      </c>
      <c r="FI30" s="147">
        <f t="shared" si="45"/>
        <v>425.80000000000007</v>
      </c>
      <c r="FJ30" s="147">
        <f t="shared" si="46"/>
        <v>532.25</v>
      </c>
      <c r="FK30" s="147">
        <f t="shared" si="47"/>
        <v>0</v>
      </c>
      <c r="FL30" s="147">
        <f t="shared" si="47"/>
        <v>1596.75</v>
      </c>
      <c r="FM30" s="147">
        <f t="shared" si="47"/>
        <v>3193.5</v>
      </c>
      <c r="FN30" s="147">
        <f t="shared" ref="FN30:FR59" si="131">P30+AA30+AL30+AW30</f>
        <v>4258</v>
      </c>
      <c r="FO30" s="147">
        <f t="shared" si="131"/>
        <v>6387</v>
      </c>
      <c r="FP30" s="147">
        <f t="shared" si="131"/>
        <v>8516</v>
      </c>
      <c r="FQ30" s="147">
        <f t="shared" si="131"/>
        <v>10645</v>
      </c>
      <c r="FR30" s="147">
        <f t="shared" si="131"/>
        <v>12774</v>
      </c>
      <c r="FS30" s="122">
        <f t="shared" si="48"/>
        <v>28.34</v>
      </c>
      <c r="FT30" s="122" t="str">
        <f t="shared" si="49"/>
        <v/>
      </c>
      <c r="FU30" s="122" t="str">
        <f t="shared" si="50"/>
        <v/>
      </c>
      <c r="FV30" s="122" t="str">
        <f t="shared" si="51"/>
        <v/>
      </c>
      <c r="FW30" s="122" t="str">
        <f t="shared" si="87"/>
        <v/>
      </c>
      <c r="FX30" s="122" t="str">
        <f t="shared" si="88"/>
        <v/>
      </c>
      <c r="FY30" s="122" t="str">
        <f t="shared" si="89"/>
        <v/>
      </c>
      <c r="FZ30" s="122" t="str">
        <f t="shared" si="90"/>
        <v/>
      </c>
      <c r="GA30" s="122" t="str">
        <f t="shared" si="91"/>
        <v/>
      </c>
      <c r="GB30" s="122" t="str">
        <f t="shared" si="92"/>
        <v/>
      </c>
      <c r="GC30" s="122" t="str">
        <f t="shared" si="93"/>
        <v/>
      </c>
      <c r="GD30" s="122" t="str">
        <f t="shared" si="94"/>
        <v/>
      </c>
      <c r="GE30" s="122" t="str">
        <f t="shared" si="95"/>
        <v/>
      </c>
      <c r="GF30" s="122" t="str">
        <f t="shared" si="96"/>
        <v/>
      </c>
      <c r="GG30" s="122">
        <f t="shared" si="97"/>
        <v>28.34</v>
      </c>
      <c r="GH30" s="124">
        <f t="shared" si="52"/>
        <v>324578.28350000002</v>
      </c>
      <c r="GI30" s="124" t="str">
        <f t="shared" si="53"/>
        <v/>
      </c>
      <c r="GJ30" s="124" t="str">
        <f t="shared" si="54"/>
        <v/>
      </c>
      <c r="GK30" s="124" t="str">
        <f t="shared" si="55"/>
        <v/>
      </c>
      <c r="GL30" s="125" t="str">
        <f t="shared" si="98"/>
        <v/>
      </c>
      <c r="GM30" s="125" t="str">
        <f t="shared" si="99"/>
        <v/>
      </c>
      <c r="GN30" s="125" t="str">
        <f t="shared" si="100"/>
        <v/>
      </c>
      <c r="GO30" s="125" t="str">
        <f t="shared" si="101"/>
        <v/>
      </c>
      <c r="GP30" s="125" t="str">
        <f t="shared" si="102"/>
        <v/>
      </c>
      <c r="GQ30" s="125" t="str">
        <f t="shared" si="103"/>
        <v/>
      </c>
      <c r="GR30" s="125" t="str">
        <f t="shared" si="104"/>
        <v/>
      </c>
      <c r="GS30" s="125" t="str">
        <f t="shared" si="105"/>
        <v/>
      </c>
      <c r="GT30" s="125" t="str">
        <f t="shared" si="106"/>
        <v/>
      </c>
      <c r="GU30" s="125" t="str">
        <f t="shared" si="107"/>
        <v/>
      </c>
      <c r="GV30" s="125">
        <f t="shared" si="108"/>
        <v>324578.28350000002</v>
      </c>
      <c r="GW30" s="145"/>
      <c r="GX30" s="145"/>
      <c r="GY30" s="145"/>
      <c r="GZ30" s="145"/>
      <c r="HA30" s="145"/>
      <c r="HB30" s="145">
        <v>1</v>
      </c>
      <c r="HC30" s="145"/>
      <c r="HE30" s="37"/>
      <c r="HF30" s="37"/>
      <c r="HG30" s="37"/>
      <c r="HH30" s="37"/>
    </row>
    <row r="31" spans="1:216" x14ac:dyDescent="0.2">
      <c r="A31" s="287" t="s">
        <v>121</v>
      </c>
      <c r="B31" s="288" t="s">
        <v>122</v>
      </c>
      <c r="C31" s="369">
        <v>745</v>
      </c>
      <c r="D31" s="407">
        <f t="shared" si="56"/>
        <v>149</v>
      </c>
      <c r="E31" s="406">
        <f t="shared" si="57"/>
        <v>186.25</v>
      </c>
      <c r="F31" s="406">
        <f t="shared" si="58"/>
        <v>279.375</v>
      </c>
      <c r="G31" s="406">
        <f t="shared" si="59"/>
        <v>149</v>
      </c>
      <c r="H31" s="407">
        <f t="shared" si="60"/>
        <v>186.25</v>
      </c>
      <c r="I31" s="406">
        <f t="shared" si="61"/>
        <v>186.25</v>
      </c>
      <c r="J31" s="406">
        <f t="shared" si="62"/>
        <v>279.375</v>
      </c>
      <c r="K31" s="406">
        <f t="shared" si="63"/>
        <v>149</v>
      </c>
      <c r="L31" s="406">
        <f t="shared" si="64"/>
        <v>186.25</v>
      </c>
      <c r="M31" s="147"/>
      <c r="N31" s="94">
        <f>C31*0.75</f>
        <v>558.75</v>
      </c>
      <c r="O31" s="94">
        <f t="shared" si="65"/>
        <v>1117.5</v>
      </c>
      <c r="P31" s="94">
        <f t="shared" si="66"/>
        <v>1490</v>
      </c>
      <c r="Q31" s="94">
        <f t="shared" si="67"/>
        <v>2235</v>
      </c>
      <c r="R31" s="94">
        <f t="shared" si="68"/>
        <v>2980</v>
      </c>
      <c r="S31" s="94">
        <f t="shared" si="69"/>
        <v>3725</v>
      </c>
      <c r="T31" s="94">
        <f t="shared" si="70"/>
        <v>4470</v>
      </c>
      <c r="U31" s="200">
        <v>171</v>
      </c>
      <c r="V31" s="93">
        <f t="shared" si="86"/>
        <v>34.200000000000003</v>
      </c>
      <c r="W31" s="93">
        <f t="shared" si="71"/>
        <v>42.75</v>
      </c>
      <c r="X31" s="147"/>
      <c r="Y31" s="94">
        <f>U31*0.75</f>
        <v>128.25</v>
      </c>
      <c r="Z31" s="94">
        <f t="shared" si="72"/>
        <v>256.5</v>
      </c>
      <c r="AA31" s="94">
        <f t="shared" si="73"/>
        <v>342</v>
      </c>
      <c r="AB31" s="94">
        <f t="shared" si="74"/>
        <v>513</v>
      </c>
      <c r="AC31" s="94">
        <f t="shared" si="75"/>
        <v>684</v>
      </c>
      <c r="AD31" s="94">
        <f t="shared" si="76"/>
        <v>855</v>
      </c>
      <c r="AE31" s="94">
        <f t="shared" si="77"/>
        <v>1026</v>
      </c>
      <c r="AF31" s="200">
        <v>163</v>
      </c>
      <c r="AG31" s="93">
        <f t="shared" si="78"/>
        <v>32.6</v>
      </c>
      <c r="AH31" s="93">
        <f t="shared" si="79"/>
        <v>40.75</v>
      </c>
      <c r="AI31" s="147"/>
      <c r="AJ31" s="94">
        <f>AF31*0.75</f>
        <v>122.25</v>
      </c>
      <c r="AK31" s="94">
        <f t="shared" si="3"/>
        <v>244.5</v>
      </c>
      <c r="AL31" s="94">
        <f t="shared" si="4"/>
        <v>326</v>
      </c>
      <c r="AM31" s="94">
        <f t="shared" si="5"/>
        <v>489</v>
      </c>
      <c r="AN31" s="94">
        <f t="shared" si="6"/>
        <v>652</v>
      </c>
      <c r="AO31" s="94">
        <f t="shared" si="7"/>
        <v>815</v>
      </c>
      <c r="AP31" s="94">
        <f t="shared" si="8"/>
        <v>978</v>
      </c>
      <c r="AQ31" s="200">
        <v>100</v>
      </c>
      <c r="AR31" s="93">
        <f t="shared" si="80"/>
        <v>20</v>
      </c>
      <c r="AS31" s="93">
        <f t="shared" si="81"/>
        <v>25</v>
      </c>
      <c r="AT31" s="147"/>
      <c r="AU31" s="94">
        <f>AQ31*0.75</f>
        <v>75</v>
      </c>
      <c r="AV31" s="94">
        <f t="shared" si="10"/>
        <v>150</v>
      </c>
      <c r="AW31" s="94">
        <f t="shared" si="11"/>
        <v>200</v>
      </c>
      <c r="AX31" s="94">
        <f t="shared" si="12"/>
        <v>300</v>
      </c>
      <c r="AY31" s="94">
        <f t="shared" si="13"/>
        <v>400</v>
      </c>
      <c r="AZ31" s="94">
        <f t="shared" si="14"/>
        <v>500</v>
      </c>
      <c r="BA31" s="94">
        <f t="shared" si="15"/>
        <v>600</v>
      </c>
      <c r="BB31" s="147">
        <f t="shared" si="16"/>
        <v>916</v>
      </c>
      <c r="BC31" s="147">
        <f t="shared" si="17"/>
        <v>183.2</v>
      </c>
      <c r="BD31" s="147">
        <f t="shared" si="18"/>
        <v>229</v>
      </c>
      <c r="BE31" s="147">
        <f t="shared" si="19"/>
        <v>0</v>
      </c>
      <c r="BF31" s="147">
        <f t="shared" si="19"/>
        <v>687</v>
      </c>
      <c r="BG31" s="147">
        <f t="shared" si="19"/>
        <v>1374</v>
      </c>
      <c r="BH31" s="147">
        <f t="shared" si="19"/>
        <v>1832</v>
      </c>
      <c r="BI31" s="147">
        <f t="shared" si="19"/>
        <v>2748</v>
      </c>
      <c r="BJ31" s="147">
        <f t="shared" si="19"/>
        <v>3664</v>
      </c>
      <c r="BK31" s="147">
        <f t="shared" si="19"/>
        <v>4580</v>
      </c>
      <c r="BL31" s="147">
        <f t="shared" si="19"/>
        <v>5496</v>
      </c>
      <c r="BM31" s="147">
        <f t="shared" si="20"/>
        <v>908</v>
      </c>
      <c r="BN31" s="147">
        <f t="shared" si="21"/>
        <v>181.6</v>
      </c>
      <c r="BO31" s="147">
        <f t="shared" si="22"/>
        <v>227</v>
      </c>
      <c r="BP31" s="147">
        <f t="shared" si="82"/>
        <v>0</v>
      </c>
      <c r="BQ31" s="147">
        <f t="shared" si="23"/>
        <v>681</v>
      </c>
      <c r="BR31" s="147">
        <f t="shared" si="23"/>
        <v>1362</v>
      </c>
      <c r="BS31" s="147">
        <f t="shared" si="23"/>
        <v>1816</v>
      </c>
      <c r="BT31" s="147">
        <f t="shared" si="23"/>
        <v>2724</v>
      </c>
      <c r="BU31" s="147">
        <f t="shared" si="23"/>
        <v>3632</v>
      </c>
      <c r="BV31" s="147">
        <f t="shared" si="23"/>
        <v>4540</v>
      </c>
      <c r="BW31" s="147">
        <f t="shared" si="23"/>
        <v>5448</v>
      </c>
      <c r="BX31" s="147">
        <f t="shared" si="24"/>
        <v>845</v>
      </c>
      <c r="BY31" s="147">
        <f t="shared" si="25"/>
        <v>169</v>
      </c>
      <c r="BZ31" s="147">
        <f t="shared" si="26"/>
        <v>211.25</v>
      </c>
      <c r="CA31" s="147">
        <f t="shared" si="119"/>
        <v>0</v>
      </c>
      <c r="CB31" s="147">
        <f t="shared" si="119"/>
        <v>633.75</v>
      </c>
      <c r="CC31" s="147">
        <f t="shared" si="119"/>
        <v>1267.5</v>
      </c>
      <c r="CD31" s="147">
        <f t="shared" si="119"/>
        <v>1690</v>
      </c>
      <c r="CE31" s="147">
        <f t="shared" si="119"/>
        <v>2535</v>
      </c>
      <c r="CF31" s="147">
        <f t="shared" si="119"/>
        <v>3380</v>
      </c>
      <c r="CG31" s="147">
        <f t="shared" si="119"/>
        <v>4225</v>
      </c>
      <c r="CH31" s="147">
        <f t="shared" si="119"/>
        <v>5070</v>
      </c>
      <c r="CI31" s="147">
        <f t="shared" si="124"/>
        <v>334</v>
      </c>
      <c r="CJ31" s="147">
        <f t="shared" si="124"/>
        <v>66.800000000000011</v>
      </c>
      <c r="CK31" s="147">
        <f t="shared" si="120"/>
        <v>83.5</v>
      </c>
      <c r="CL31" s="147">
        <f t="shared" si="120"/>
        <v>0</v>
      </c>
      <c r="CM31" s="147">
        <f t="shared" si="120"/>
        <v>250.5</v>
      </c>
      <c r="CN31" s="147">
        <f t="shared" si="120"/>
        <v>501</v>
      </c>
      <c r="CO31" s="147">
        <f t="shared" si="120"/>
        <v>668</v>
      </c>
      <c r="CP31" s="147">
        <f t="shared" si="120"/>
        <v>1002</v>
      </c>
      <c r="CQ31" s="147">
        <f t="shared" si="120"/>
        <v>1336</v>
      </c>
      <c r="CR31" s="147">
        <f t="shared" si="120"/>
        <v>1670</v>
      </c>
      <c r="CS31" s="147">
        <f t="shared" si="120"/>
        <v>2004</v>
      </c>
      <c r="CT31" s="147">
        <f t="shared" si="121"/>
        <v>271</v>
      </c>
      <c r="CU31" s="147">
        <f t="shared" si="121"/>
        <v>54.2</v>
      </c>
      <c r="CV31" s="147">
        <f t="shared" si="121"/>
        <v>67.75</v>
      </c>
      <c r="CW31" s="147">
        <f t="shared" si="121"/>
        <v>0</v>
      </c>
      <c r="CX31" s="147">
        <f t="shared" si="121"/>
        <v>203.25</v>
      </c>
      <c r="CY31" s="147">
        <f t="shared" si="121"/>
        <v>406.5</v>
      </c>
      <c r="CZ31" s="147">
        <f t="shared" si="125"/>
        <v>542</v>
      </c>
      <c r="DA31" s="147">
        <f t="shared" si="125"/>
        <v>813</v>
      </c>
      <c r="DB31" s="147">
        <f t="shared" si="125"/>
        <v>1084</v>
      </c>
      <c r="DC31" s="147">
        <f t="shared" si="125"/>
        <v>1355</v>
      </c>
      <c r="DD31" s="147">
        <f t="shared" si="125"/>
        <v>1626</v>
      </c>
      <c r="DE31" s="147">
        <f t="shared" si="122"/>
        <v>263</v>
      </c>
      <c r="DF31" s="147">
        <f t="shared" si="122"/>
        <v>52.6</v>
      </c>
      <c r="DG31" s="147">
        <f t="shared" si="122"/>
        <v>65.75</v>
      </c>
      <c r="DH31" s="147">
        <f t="shared" si="122"/>
        <v>0</v>
      </c>
      <c r="DI31" s="147">
        <f t="shared" si="122"/>
        <v>197.25</v>
      </c>
      <c r="DJ31" s="147">
        <f t="shared" si="122"/>
        <v>394.5</v>
      </c>
      <c r="DK31" s="147">
        <f t="shared" si="126"/>
        <v>526</v>
      </c>
      <c r="DL31" s="147">
        <f t="shared" si="126"/>
        <v>789</v>
      </c>
      <c r="DM31" s="147">
        <f t="shared" si="126"/>
        <v>1052</v>
      </c>
      <c r="DN31" s="147">
        <f t="shared" si="126"/>
        <v>1315</v>
      </c>
      <c r="DO31" s="147">
        <f t="shared" si="126"/>
        <v>1578</v>
      </c>
      <c r="DP31" s="147">
        <f t="shared" si="31"/>
        <v>1008</v>
      </c>
      <c r="DQ31" s="147">
        <f t="shared" si="32"/>
        <v>201.6</v>
      </c>
      <c r="DR31" s="147">
        <f t="shared" si="33"/>
        <v>252</v>
      </c>
      <c r="DS31" s="147">
        <f t="shared" ref="DS31:DZ59" si="132">M31+AI31+AT31</f>
        <v>0</v>
      </c>
      <c r="DT31" s="147">
        <f t="shared" si="132"/>
        <v>756</v>
      </c>
      <c r="DU31" s="147">
        <f t="shared" si="132"/>
        <v>1512</v>
      </c>
      <c r="DV31" s="147">
        <f t="shared" si="127"/>
        <v>2016</v>
      </c>
      <c r="DW31" s="147">
        <f t="shared" si="127"/>
        <v>3024</v>
      </c>
      <c r="DX31" s="147">
        <f t="shared" si="127"/>
        <v>4032</v>
      </c>
      <c r="DY31" s="147">
        <f t="shared" si="127"/>
        <v>5040</v>
      </c>
      <c r="DZ31" s="147">
        <f t="shared" si="127"/>
        <v>6048</v>
      </c>
      <c r="EA31" s="147">
        <f t="shared" si="35"/>
        <v>1079</v>
      </c>
      <c r="EB31" s="147">
        <f t="shared" si="36"/>
        <v>215.79999999999998</v>
      </c>
      <c r="EC31" s="147">
        <f t="shared" si="37"/>
        <v>269.75</v>
      </c>
      <c r="ED31" s="147">
        <f t="shared" ref="ED31:EK59" si="133">M31+X31+AI31</f>
        <v>0</v>
      </c>
      <c r="EE31" s="147">
        <f t="shared" si="133"/>
        <v>809.25</v>
      </c>
      <c r="EF31" s="147">
        <f t="shared" si="133"/>
        <v>1618.5</v>
      </c>
      <c r="EG31" s="147">
        <f t="shared" si="128"/>
        <v>2158</v>
      </c>
      <c r="EH31" s="147">
        <f t="shared" si="128"/>
        <v>3237</v>
      </c>
      <c r="EI31" s="147">
        <f t="shared" si="128"/>
        <v>4316</v>
      </c>
      <c r="EJ31" s="147">
        <f t="shared" si="128"/>
        <v>5395</v>
      </c>
      <c r="EK31" s="147">
        <f t="shared" si="128"/>
        <v>6474</v>
      </c>
      <c r="EL31" s="147">
        <f t="shared" si="39"/>
        <v>1016</v>
      </c>
      <c r="EM31" s="147">
        <f t="shared" si="40"/>
        <v>203.2</v>
      </c>
      <c r="EN31" s="147">
        <f t="shared" si="41"/>
        <v>254</v>
      </c>
      <c r="EO31" s="147">
        <f t="shared" ref="EO31:EV59" si="134">M31+X31+AT31</f>
        <v>0</v>
      </c>
      <c r="EP31" s="147">
        <f t="shared" si="134"/>
        <v>762</v>
      </c>
      <c r="EQ31" s="147">
        <f t="shared" si="134"/>
        <v>1524</v>
      </c>
      <c r="ER31" s="147">
        <f t="shared" si="129"/>
        <v>2032</v>
      </c>
      <c r="ES31" s="147">
        <f t="shared" si="129"/>
        <v>3048</v>
      </c>
      <c r="ET31" s="147">
        <f t="shared" si="129"/>
        <v>4064</v>
      </c>
      <c r="EU31" s="147">
        <f t="shared" si="129"/>
        <v>5080</v>
      </c>
      <c r="EV31" s="147">
        <f t="shared" si="129"/>
        <v>6096</v>
      </c>
      <c r="EW31" s="147">
        <f t="shared" si="123"/>
        <v>434</v>
      </c>
      <c r="EX31" s="147">
        <f t="shared" si="123"/>
        <v>86.800000000000011</v>
      </c>
      <c r="EY31" s="147">
        <f t="shared" si="123"/>
        <v>108.5</v>
      </c>
      <c r="EZ31" s="147">
        <f t="shared" si="123"/>
        <v>0</v>
      </c>
      <c r="FA31" s="147">
        <f t="shared" si="123"/>
        <v>325.5</v>
      </c>
      <c r="FB31" s="147">
        <f t="shared" si="123"/>
        <v>651</v>
      </c>
      <c r="FC31" s="147">
        <f t="shared" si="130"/>
        <v>868</v>
      </c>
      <c r="FD31" s="147">
        <f t="shared" si="130"/>
        <v>1302</v>
      </c>
      <c r="FE31" s="147">
        <f t="shared" si="130"/>
        <v>1736</v>
      </c>
      <c r="FF31" s="147">
        <f t="shared" si="130"/>
        <v>2170</v>
      </c>
      <c r="FG31" s="147">
        <f t="shared" si="130"/>
        <v>2604</v>
      </c>
      <c r="FH31" s="147">
        <f t="shared" si="44"/>
        <v>1179</v>
      </c>
      <c r="FI31" s="147">
        <f t="shared" si="45"/>
        <v>235.79999999999998</v>
      </c>
      <c r="FJ31" s="147">
        <f t="shared" si="46"/>
        <v>294.75</v>
      </c>
      <c r="FK31" s="147">
        <f t="shared" ref="FK31:FR59" si="135">M31+X31+AI31+AT31</f>
        <v>0</v>
      </c>
      <c r="FL31" s="147">
        <f t="shared" si="135"/>
        <v>884.25</v>
      </c>
      <c r="FM31" s="147">
        <f t="shared" si="135"/>
        <v>1768.5</v>
      </c>
      <c r="FN31" s="147">
        <f t="shared" si="131"/>
        <v>2358</v>
      </c>
      <c r="FO31" s="147">
        <f t="shared" si="131"/>
        <v>3537</v>
      </c>
      <c r="FP31" s="147">
        <f t="shared" si="131"/>
        <v>4716</v>
      </c>
      <c r="FQ31" s="147">
        <f t="shared" si="131"/>
        <v>5895</v>
      </c>
      <c r="FR31" s="147">
        <f t="shared" si="131"/>
        <v>7074</v>
      </c>
      <c r="FS31" s="122">
        <f t="shared" si="48"/>
        <v>6.26</v>
      </c>
      <c r="FT31" s="122" t="str">
        <f t="shared" si="49"/>
        <v/>
      </c>
      <c r="FU31" s="122" t="str">
        <f t="shared" si="50"/>
        <v/>
      </c>
      <c r="FV31" s="122" t="str">
        <f t="shared" si="51"/>
        <v/>
      </c>
      <c r="FW31" s="122" t="str">
        <f t="shared" si="87"/>
        <v/>
      </c>
      <c r="FX31" s="122" t="str">
        <f t="shared" si="88"/>
        <v/>
      </c>
      <c r="FY31" s="122" t="str">
        <f t="shared" si="89"/>
        <v/>
      </c>
      <c r="FZ31" s="122" t="str">
        <f t="shared" si="90"/>
        <v/>
      </c>
      <c r="GA31" s="122" t="str">
        <f t="shared" si="91"/>
        <v/>
      </c>
      <c r="GB31" s="122" t="str">
        <f t="shared" si="92"/>
        <v/>
      </c>
      <c r="GC31" s="122" t="str">
        <f t="shared" si="93"/>
        <v/>
      </c>
      <c r="GD31" s="122" t="str">
        <f t="shared" si="94"/>
        <v/>
      </c>
      <c r="GE31" s="122" t="str">
        <f t="shared" si="95"/>
        <v/>
      </c>
      <c r="GF31" s="122" t="str">
        <f t="shared" si="96"/>
        <v/>
      </c>
      <c r="GG31" s="122">
        <f t="shared" si="97"/>
        <v>6.26</v>
      </c>
      <c r="GH31" s="124">
        <f t="shared" si="52"/>
        <v>44530.116399999999</v>
      </c>
      <c r="GI31" s="124" t="str">
        <f t="shared" si="53"/>
        <v/>
      </c>
      <c r="GJ31" s="124" t="str">
        <f t="shared" si="54"/>
        <v/>
      </c>
      <c r="GK31" s="124" t="str">
        <f t="shared" si="55"/>
        <v/>
      </c>
      <c r="GL31" s="125" t="str">
        <f t="shared" si="98"/>
        <v/>
      </c>
      <c r="GM31" s="125" t="str">
        <f t="shared" si="99"/>
        <v/>
      </c>
      <c r="GN31" s="125" t="str">
        <f t="shared" si="100"/>
        <v/>
      </c>
      <c r="GO31" s="125" t="str">
        <f t="shared" si="101"/>
        <v/>
      </c>
      <c r="GP31" s="125" t="str">
        <f t="shared" si="102"/>
        <v/>
      </c>
      <c r="GQ31" s="125" t="str">
        <f t="shared" si="103"/>
        <v/>
      </c>
      <c r="GR31" s="125" t="str">
        <f t="shared" si="104"/>
        <v/>
      </c>
      <c r="GS31" s="125" t="str">
        <f t="shared" si="105"/>
        <v/>
      </c>
      <c r="GT31" s="125" t="str">
        <f t="shared" si="106"/>
        <v/>
      </c>
      <c r="GU31" s="125" t="str">
        <f t="shared" si="107"/>
        <v/>
      </c>
      <c r="GV31" s="125">
        <f t="shared" si="108"/>
        <v>44530.116399999999</v>
      </c>
      <c r="GW31" s="145"/>
      <c r="GX31" s="145">
        <v>1</v>
      </c>
      <c r="GY31" s="145">
        <v>1</v>
      </c>
      <c r="GZ31" s="145">
        <v>1</v>
      </c>
      <c r="HA31" s="145">
        <v>1</v>
      </c>
      <c r="HB31" s="145">
        <v>1</v>
      </c>
      <c r="HC31" s="145"/>
      <c r="HE31" s="37"/>
      <c r="HF31" s="37"/>
      <c r="HG31" s="37"/>
      <c r="HH31" s="37"/>
    </row>
    <row r="32" spans="1:216" x14ac:dyDescent="0.2">
      <c r="A32" s="287" t="s">
        <v>272</v>
      </c>
      <c r="B32" s="288" t="s">
        <v>273</v>
      </c>
      <c r="C32" s="369">
        <v>490</v>
      </c>
      <c r="D32" s="407">
        <f t="shared" si="56"/>
        <v>98</v>
      </c>
      <c r="E32" s="406">
        <f t="shared" si="57"/>
        <v>122.5</v>
      </c>
      <c r="F32" s="406">
        <f t="shared" si="58"/>
        <v>183.75</v>
      </c>
      <c r="G32" s="406">
        <f t="shared" si="59"/>
        <v>98</v>
      </c>
      <c r="H32" s="407">
        <f t="shared" si="60"/>
        <v>122.5</v>
      </c>
      <c r="I32" s="406">
        <f t="shared" si="61"/>
        <v>122.5</v>
      </c>
      <c r="J32" s="406">
        <f t="shared" si="62"/>
        <v>183.75</v>
      </c>
      <c r="K32" s="406">
        <f t="shared" si="63"/>
        <v>98</v>
      </c>
      <c r="L32" s="406">
        <f t="shared" si="64"/>
        <v>122.5</v>
      </c>
      <c r="M32" s="147"/>
      <c r="N32" s="94">
        <f t="shared" si="0"/>
        <v>245</v>
      </c>
      <c r="O32" s="94">
        <f t="shared" si="65"/>
        <v>735</v>
      </c>
      <c r="P32" s="94">
        <f t="shared" si="66"/>
        <v>980</v>
      </c>
      <c r="Q32" s="94">
        <f t="shared" si="67"/>
        <v>1470</v>
      </c>
      <c r="R32" s="94">
        <f t="shared" si="68"/>
        <v>1960</v>
      </c>
      <c r="S32" s="94">
        <f t="shared" si="69"/>
        <v>2450</v>
      </c>
      <c r="T32" s="94">
        <f t="shared" si="70"/>
        <v>2940</v>
      </c>
      <c r="U32" s="200">
        <v>152</v>
      </c>
      <c r="V32" s="93">
        <f t="shared" si="86"/>
        <v>30.400000000000002</v>
      </c>
      <c r="W32" s="93">
        <f t="shared" si="71"/>
        <v>38</v>
      </c>
      <c r="X32" s="147"/>
      <c r="Y32" s="94">
        <f t="shared" si="1"/>
        <v>76</v>
      </c>
      <c r="Z32" s="94">
        <f t="shared" si="72"/>
        <v>228</v>
      </c>
      <c r="AA32" s="94">
        <f t="shared" si="73"/>
        <v>304</v>
      </c>
      <c r="AB32" s="94">
        <f t="shared" si="74"/>
        <v>456</v>
      </c>
      <c r="AC32" s="94">
        <f t="shared" si="75"/>
        <v>608</v>
      </c>
      <c r="AD32" s="94">
        <f t="shared" si="76"/>
        <v>760</v>
      </c>
      <c r="AE32" s="94">
        <f t="shared" si="77"/>
        <v>912</v>
      </c>
      <c r="AF32" s="200">
        <v>138</v>
      </c>
      <c r="AG32" s="93">
        <f t="shared" si="78"/>
        <v>27.6</v>
      </c>
      <c r="AH32" s="93">
        <f t="shared" si="79"/>
        <v>34.5</v>
      </c>
      <c r="AI32" s="147"/>
      <c r="AJ32" s="94">
        <f t="shared" si="2"/>
        <v>69</v>
      </c>
      <c r="AK32" s="94">
        <f t="shared" si="3"/>
        <v>207</v>
      </c>
      <c r="AL32" s="94">
        <f t="shared" si="4"/>
        <v>276</v>
      </c>
      <c r="AM32" s="94">
        <f t="shared" si="5"/>
        <v>414</v>
      </c>
      <c r="AN32" s="94">
        <f t="shared" si="6"/>
        <v>552</v>
      </c>
      <c r="AO32" s="94">
        <f t="shared" si="7"/>
        <v>690</v>
      </c>
      <c r="AP32" s="94">
        <f t="shared" si="8"/>
        <v>828</v>
      </c>
      <c r="AQ32" s="200">
        <v>89</v>
      </c>
      <c r="AR32" s="93">
        <f t="shared" si="80"/>
        <v>17.8</v>
      </c>
      <c r="AS32" s="93">
        <f t="shared" si="81"/>
        <v>22.25</v>
      </c>
      <c r="AT32" s="147"/>
      <c r="AU32" s="94">
        <f t="shared" si="9"/>
        <v>44.5</v>
      </c>
      <c r="AV32" s="94">
        <f t="shared" si="10"/>
        <v>133.5</v>
      </c>
      <c r="AW32" s="94">
        <f t="shared" si="11"/>
        <v>178</v>
      </c>
      <c r="AX32" s="94">
        <f t="shared" si="12"/>
        <v>267</v>
      </c>
      <c r="AY32" s="94">
        <f t="shared" si="13"/>
        <v>356</v>
      </c>
      <c r="AZ32" s="94">
        <f t="shared" si="14"/>
        <v>445</v>
      </c>
      <c r="BA32" s="94">
        <f t="shared" si="15"/>
        <v>534</v>
      </c>
      <c r="BB32" s="147">
        <f t="shared" si="16"/>
        <v>642</v>
      </c>
      <c r="BC32" s="147">
        <f t="shared" si="17"/>
        <v>128.4</v>
      </c>
      <c r="BD32" s="147">
        <f t="shared" si="18"/>
        <v>160.5</v>
      </c>
      <c r="BE32" s="147">
        <f t="shared" si="19"/>
        <v>0</v>
      </c>
      <c r="BF32" s="147">
        <f t="shared" si="19"/>
        <v>321</v>
      </c>
      <c r="BG32" s="147">
        <f t="shared" si="19"/>
        <v>963</v>
      </c>
      <c r="BH32" s="147">
        <f t="shared" si="19"/>
        <v>1284</v>
      </c>
      <c r="BI32" s="147">
        <f t="shared" si="19"/>
        <v>1926</v>
      </c>
      <c r="BJ32" s="147">
        <f t="shared" si="19"/>
        <v>2568</v>
      </c>
      <c r="BK32" s="147">
        <f t="shared" si="19"/>
        <v>3210</v>
      </c>
      <c r="BL32" s="147">
        <f t="shared" si="19"/>
        <v>3852</v>
      </c>
      <c r="BM32" s="147">
        <f t="shared" si="20"/>
        <v>628</v>
      </c>
      <c r="BN32" s="147">
        <f t="shared" si="21"/>
        <v>125.6</v>
      </c>
      <c r="BO32" s="147">
        <f t="shared" si="22"/>
        <v>157</v>
      </c>
      <c r="BP32" s="147">
        <f t="shared" si="82"/>
        <v>0</v>
      </c>
      <c r="BQ32" s="147">
        <f t="shared" si="23"/>
        <v>314</v>
      </c>
      <c r="BR32" s="147">
        <f t="shared" si="23"/>
        <v>942</v>
      </c>
      <c r="BS32" s="147">
        <f t="shared" si="23"/>
        <v>1256</v>
      </c>
      <c r="BT32" s="147">
        <f t="shared" si="23"/>
        <v>1884</v>
      </c>
      <c r="BU32" s="147">
        <f t="shared" si="23"/>
        <v>2512</v>
      </c>
      <c r="BV32" s="147">
        <f t="shared" si="23"/>
        <v>3140</v>
      </c>
      <c r="BW32" s="147">
        <f t="shared" si="23"/>
        <v>3768</v>
      </c>
      <c r="BX32" s="147">
        <f t="shared" si="24"/>
        <v>579</v>
      </c>
      <c r="BY32" s="147">
        <f t="shared" si="25"/>
        <v>115.8</v>
      </c>
      <c r="BZ32" s="147">
        <f t="shared" si="26"/>
        <v>144.75</v>
      </c>
      <c r="CA32" s="147">
        <f t="shared" si="119"/>
        <v>0</v>
      </c>
      <c r="CB32" s="147">
        <f t="shared" si="119"/>
        <v>289.5</v>
      </c>
      <c r="CC32" s="147">
        <f t="shared" si="119"/>
        <v>868.5</v>
      </c>
      <c r="CD32" s="147">
        <f t="shared" si="119"/>
        <v>1158</v>
      </c>
      <c r="CE32" s="147">
        <f t="shared" si="119"/>
        <v>1737</v>
      </c>
      <c r="CF32" s="147">
        <f t="shared" si="119"/>
        <v>2316</v>
      </c>
      <c r="CG32" s="147">
        <f t="shared" si="119"/>
        <v>2895</v>
      </c>
      <c r="CH32" s="147">
        <f t="shared" si="119"/>
        <v>3474</v>
      </c>
      <c r="CI32" s="147">
        <f t="shared" si="124"/>
        <v>290</v>
      </c>
      <c r="CJ32" s="147">
        <f t="shared" si="124"/>
        <v>58</v>
      </c>
      <c r="CK32" s="147">
        <f t="shared" si="120"/>
        <v>72.5</v>
      </c>
      <c r="CL32" s="147">
        <f t="shared" si="120"/>
        <v>0</v>
      </c>
      <c r="CM32" s="147">
        <f t="shared" si="120"/>
        <v>145</v>
      </c>
      <c r="CN32" s="147">
        <f t="shared" si="120"/>
        <v>435</v>
      </c>
      <c r="CO32" s="147">
        <f t="shared" si="120"/>
        <v>580</v>
      </c>
      <c r="CP32" s="147">
        <f t="shared" si="120"/>
        <v>870</v>
      </c>
      <c r="CQ32" s="147">
        <f t="shared" si="120"/>
        <v>1160</v>
      </c>
      <c r="CR32" s="147">
        <f t="shared" si="120"/>
        <v>1450</v>
      </c>
      <c r="CS32" s="147">
        <f t="shared" si="120"/>
        <v>1740</v>
      </c>
      <c r="CT32" s="147">
        <f t="shared" si="121"/>
        <v>241</v>
      </c>
      <c r="CU32" s="147">
        <f t="shared" si="121"/>
        <v>48.2</v>
      </c>
      <c r="CV32" s="147">
        <f t="shared" si="121"/>
        <v>60.25</v>
      </c>
      <c r="CW32" s="147">
        <f t="shared" si="121"/>
        <v>0</v>
      </c>
      <c r="CX32" s="147">
        <f t="shared" si="121"/>
        <v>120.5</v>
      </c>
      <c r="CY32" s="147">
        <f t="shared" si="121"/>
        <v>361.5</v>
      </c>
      <c r="CZ32" s="147">
        <f t="shared" si="125"/>
        <v>482</v>
      </c>
      <c r="DA32" s="147">
        <f t="shared" si="125"/>
        <v>723</v>
      </c>
      <c r="DB32" s="147">
        <f t="shared" si="125"/>
        <v>964</v>
      </c>
      <c r="DC32" s="147">
        <f t="shared" si="125"/>
        <v>1205</v>
      </c>
      <c r="DD32" s="147">
        <f t="shared" si="125"/>
        <v>1446</v>
      </c>
      <c r="DE32" s="147">
        <f t="shared" si="122"/>
        <v>227</v>
      </c>
      <c r="DF32" s="147">
        <f t="shared" si="122"/>
        <v>45.400000000000006</v>
      </c>
      <c r="DG32" s="147">
        <f t="shared" si="122"/>
        <v>56.75</v>
      </c>
      <c r="DH32" s="147">
        <f t="shared" si="122"/>
        <v>0</v>
      </c>
      <c r="DI32" s="147">
        <f t="shared" si="122"/>
        <v>113.5</v>
      </c>
      <c r="DJ32" s="147">
        <f t="shared" si="122"/>
        <v>340.5</v>
      </c>
      <c r="DK32" s="147">
        <f t="shared" si="126"/>
        <v>454</v>
      </c>
      <c r="DL32" s="147">
        <f t="shared" si="126"/>
        <v>681</v>
      </c>
      <c r="DM32" s="147">
        <f t="shared" si="126"/>
        <v>908</v>
      </c>
      <c r="DN32" s="147">
        <f t="shared" si="126"/>
        <v>1135</v>
      </c>
      <c r="DO32" s="147">
        <f t="shared" si="126"/>
        <v>1362</v>
      </c>
      <c r="DP32" s="147">
        <f t="shared" si="31"/>
        <v>717</v>
      </c>
      <c r="DQ32" s="147">
        <f t="shared" si="32"/>
        <v>143.4</v>
      </c>
      <c r="DR32" s="147">
        <f t="shared" si="33"/>
        <v>179.25</v>
      </c>
      <c r="DS32" s="147">
        <f t="shared" si="132"/>
        <v>0</v>
      </c>
      <c r="DT32" s="147">
        <f t="shared" si="132"/>
        <v>358.5</v>
      </c>
      <c r="DU32" s="147">
        <f t="shared" si="132"/>
        <v>1075.5</v>
      </c>
      <c r="DV32" s="147">
        <f t="shared" si="127"/>
        <v>1434</v>
      </c>
      <c r="DW32" s="147">
        <f t="shared" si="127"/>
        <v>2151</v>
      </c>
      <c r="DX32" s="147">
        <f t="shared" si="127"/>
        <v>2868</v>
      </c>
      <c r="DY32" s="147">
        <f t="shared" si="127"/>
        <v>3585</v>
      </c>
      <c r="DZ32" s="147">
        <f t="shared" si="127"/>
        <v>4302</v>
      </c>
      <c r="EA32" s="147">
        <f t="shared" si="35"/>
        <v>780</v>
      </c>
      <c r="EB32" s="147">
        <f t="shared" si="36"/>
        <v>156</v>
      </c>
      <c r="EC32" s="147">
        <f t="shared" si="37"/>
        <v>195</v>
      </c>
      <c r="ED32" s="147">
        <f t="shared" si="133"/>
        <v>0</v>
      </c>
      <c r="EE32" s="147">
        <f t="shared" si="133"/>
        <v>390</v>
      </c>
      <c r="EF32" s="147">
        <f t="shared" si="133"/>
        <v>1170</v>
      </c>
      <c r="EG32" s="147">
        <f t="shared" si="128"/>
        <v>1560</v>
      </c>
      <c r="EH32" s="147">
        <f t="shared" si="128"/>
        <v>2340</v>
      </c>
      <c r="EI32" s="147">
        <f t="shared" si="128"/>
        <v>3120</v>
      </c>
      <c r="EJ32" s="147">
        <f t="shared" si="128"/>
        <v>3900</v>
      </c>
      <c r="EK32" s="147">
        <f t="shared" si="128"/>
        <v>4680</v>
      </c>
      <c r="EL32" s="147">
        <f t="shared" si="39"/>
        <v>731</v>
      </c>
      <c r="EM32" s="147">
        <f t="shared" si="40"/>
        <v>146.20000000000002</v>
      </c>
      <c r="EN32" s="147">
        <f t="shared" si="41"/>
        <v>182.75</v>
      </c>
      <c r="EO32" s="147">
        <f t="shared" si="134"/>
        <v>0</v>
      </c>
      <c r="EP32" s="147">
        <f t="shared" si="134"/>
        <v>365.5</v>
      </c>
      <c r="EQ32" s="147">
        <f t="shared" si="134"/>
        <v>1096.5</v>
      </c>
      <c r="ER32" s="147">
        <f t="shared" si="129"/>
        <v>1462</v>
      </c>
      <c r="ES32" s="147">
        <f t="shared" si="129"/>
        <v>2193</v>
      </c>
      <c r="ET32" s="147">
        <f t="shared" si="129"/>
        <v>2924</v>
      </c>
      <c r="EU32" s="147">
        <f t="shared" si="129"/>
        <v>3655</v>
      </c>
      <c r="EV32" s="147">
        <f t="shared" si="129"/>
        <v>4386</v>
      </c>
      <c r="EW32" s="147">
        <f t="shared" si="123"/>
        <v>379</v>
      </c>
      <c r="EX32" s="147">
        <f t="shared" si="123"/>
        <v>75.8</v>
      </c>
      <c r="EY32" s="147">
        <f t="shared" si="123"/>
        <v>94.75</v>
      </c>
      <c r="EZ32" s="147">
        <f t="shared" si="123"/>
        <v>0</v>
      </c>
      <c r="FA32" s="147">
        <f t="shared" si="123"/>
        <v>189.5</v>
      </c>
      <c r="FB32" s="147">
        <f t="shared" si="123"/>
        <v>568.5</v>
      </c>
      <c r="FC32" s="147">
        <f t="shared" si="130"/>
        <v>758</v>
      </c>
      <c r="FD32" s="147">
        <f t="shared" si="130"/>
        <v>1137</v>
      </c>
      <c r="FE32" s="147">
        <f t="shared" si="130"/>
        <v>1516</v>
      </c>
      <c r="FF32" s="147">
        <f t="shared" si="130"/>
        <v>1895</v>
      </c>
      <c r="FG32" s="147">
        <f t="shared" si="130"/>
        <v>2274</v>
      </c>
      <c r="FH32" s="147">
        <f t="shared" si="44"/>
        <v>869</v>
      </c>
      <c r="FI32" s="147">
        <f t="shared" si="45"/>
        <v>173.8</v>
      </c>
      <c r="FJ32" s="147">
        <f t="shared" si="46"/>
        <v>217.25</v>
      </c>
      <c r="FK32" s="147">
        <f t="shared" si="135"/>
        <v>0</v>
      </c>
      <c r="FL32" s="147">
        <f t="shared" si="135"/>
        <v>434.5</v>
      </c>
      <c r="FM32" s="147">
        <f t="shared" si="135"/>
        <v>1303.5</v>
      </c>
      <c r="FN32" s="147">
        <f t="shared" si="131"/>
        <v>1738</v>
      </c>
      <c r="FO32" s="147">
        <f t="shared" si="131"/>
        <v>2607</v>
      </c>
      <c r="FP32" s="147">
        <f t="shared" si="131"/>
        <v>3476</v>
      </c>
      <c r="FQ32" s="147">
        <f t="shared" si="131"/>
        <v>4345</v>
      </c>
      <c r="FR32" s="147">
        <f t="shared" si="131"/>
        <v>5214</v>
      </c>
      <c r="FS32" s="122">
        <f t="shared" si="48"/>
        <v>3.73</v>
      </c>
      <c r="FT32" s="122" t="str">
        <f t="shared" si="49"/>
        <v/>
      </c>
      <c r="FU32" s="122" t="str">
        <f t="shared" si="50"/>
        <v/>
      </c>
      <c r="FV32" s="122" t="str">
        <f t="shared" si="51"/>
        <v/>
      </c>
      <c r="FW32" s="122" t="str">
        <f t="shared" si="87"/>
        <v/>
      </c>
      <c r="FX32" s="122" t="str">
        <f t="shared" si="88"/>
        <v/>
      </c>
      <c r="FY32" s="122" t="str">
        <f t="shared" si="89"/>
        <v/>
      </c>
      <c r="FZ32" s="122" t="str">
        <f t="shared" si="90"/>
        <v/>
      </c>
      <c r="GA32" s="122" t="str">
        <f t="shared" si="91"/>
        <v/>
      </c>
      <c r="GB32" s="122" t="str">
        <f t="shared" si="92"/>
        <v/>
      </c>
      <c r="GC32" s="122" t="str">
        <f t="shared" si="93"/>
        <v/>
      </c>
      <c r="GD32" s="122" t="str">
        <f t="shared" si="94"/>
        <v/>
      </c>
      <c r="GE32" s="122" t="str">
        <f t="shared" si="95"/>
        <v/>
      </c>
      <c r="GF32" s="122" t="str">
        <f t="shared" si="96"/>
        <v/>
      </c>
      <c r="GG32" s="122">
        <f t="shared" si="97"/>
        <v>3.73</v>
      </c>
      <c r="GH32" s="124">
        <f t="shared" si="52"/>
        <v>33686.743900000001</v>
      </c>
      <c r="GI32" s="124" t="str">
        <f t="shared" si="53"/>
        <v/>
      </c>
      <c r="GJ32" s="124" t="str">
        <f t="shared" si="54"/>
        <v/>
      </c>
      <c r="GK32" s="124" t="str">
        <f t="shared" si="55"/>
        <v/>
      </c>
      <c r="GL32" s="125" t="str">
        <f t="shared" si="98"/>
        <v/>
      </c>
      <c r="GM32" s="125" t="str">
        <f t="shared" si="99"/>
        <v/>
      </c>
      <c r="GN32" s="125" t="str">
        <f t="shared" si="100"/>
        <v/>
      </c>
      <c r="GO32" s="125" t="str">
        <f t="shared" si="101"/>
        <v/>
      </c>
      <c r="GP32" s="125" t="str">
        <f t="shared" si="102"/>
        <v/>
      </c>
      <c r="GQ32" s="125" t="str">
        <f t="shared" si="103"/>
        <v/>
      </c>
      <c r="GR32" s="125" t="str">
        <f t="shared" si="104"/>
        <v/>
      </c>
      <c r="GS32" s="125" t="str">
        <f t="shared" si="105"/>
        <v/>
      </c>
      <c r="GT32" s="125" t="str">
        <f t="shared" si="106"/>
        <v/>
      </c>
      <c r="GU32" s="125" t="str">
        <f t="shared" si="107"/>
        <v/>
      </c>
      <c r="GV32" s="125">
        <f t="shared" si="108"/>
        <v>33686.743900000001</v>
      </c>
      <c r="GW32" s="145"/>
      <c r="GX32" s="145">
        <v>1</v>
      </c>
      <c r="GY32" s="145">
        <v>1</v>
      </c>
      <c r="GZ32" s="145">
        <v>1</v>
      </c>
      <c r="HA32" s="145">
        <v>1</v>
      </c>
      <c r="HB32" s="145">
        <v>1</v>
      </c>
      <c r="HC32" s="145"/>
      <c r="HE32" s="37"/>
      <c r="HF32" s="37"/>
      <c r="HG32" s="37"/>
      <c r="HH32" s="37"/>
    </row>
    <row r="33" spans="1:216" x14ac:dyDescent="0.2">
      <c r="A33" s="287" t="s">
        <v>217</v>
      </c>
      <c r="B33" s="288" t="s">
        <v>246</v>
      </c>
      <c r="C33" s="369">
        <v>399</v>
      </c>
      <c r="D33" s="407">
        <f t="shared" si="56"/>
        <v>79.800000000000011</v>
      </c>
      <c r="E33" s="406">
        <f t="shared" si="57"/>
        <v>99.75</v>
      </c>
      <c r="F33" s="406">
        <f t="shared" si="58"/>
        <v>149.625</v>
      </c>
      <c r="G33" s="406">
        <f t="shared" si="59"/>
        <v>79.800000000000011</v>
      </c>
      <c r="H33" s="407">
        <f t="shared" si="60"/>
        <v>99.75</v>
      </c>
      <c r="I33" s="406">
        <f t="shared" si="61"/>
        <v>99.75</v>
      </c>
      <c r="J33" s="406">
        <f t="shared" si="62"/>
        <v>149.625</v>
      </c>
      <c r="K33" s="406">
        <f t="shared" si="63"/>
        <v>79.800000000000011</v>
      </c>
      <c r="L33" s="406">
        <f t="shared" si="64"/>
        <v>99.75</v>
      </c>
      <c r="M33" s="147"/>
      <c r="N33" s="94">
        <f t="shared" si="0"/>
        <v>199.5</v>
      </c>
      <c r="O33" s="94">
        <f t="shared" si="65"/>
        <v>598.5</v>
      </c>
      <c r="P33" s="94">
        <f t="shared" si="66"/>
        <v>798</v>
      </c>
      <c r="Q33" s="94">
        <f t="shared" si="67"/>
        <v>1197</v>
      </c>
      <c r="R33" s="94">
        <f t="shared" si="68"/>
        <v>1596</v>
      </c>
      <c r="S33" s="94">
        <f t="shared" si="69"/>
        <v>1995</v>
      </c>
      <c r="T33" s="94">
        <f t="shared" si="70"/>
        <v>2394</v>
      </c>
      <c r="U33" s="200">
        <v>96</v>
      </c>
      <c r="V33" s="93">
        <f t="shared" si="86"/>
        <v>19.200000000000003</v>
      </c>
      <c r="W33" s="93">
        <f t="shared" si="71"/>
        <v>24</v>
      </c>
      <c r="X33" s="147"/>
      <c r="Y33" s="94">
        <f t="shared" si="1"/>
        <v>48</v>
      </c>
      <c r="Z33" s="94">
        <f t="shared" si="72"/>
        <v>144</v>
      </c>
      <c r="AA33" s="94">
        <f t="shared" si="73"/>
        <v>192</v>
      </c>
      <c r="AB33" s="94">
        <f t="shared" si="74"/>
        <v>288</v>
      </c>
      <c r="AC33" s="94">
        <f t="shared" si="75"/>
        <v>384</v>
      </c>
      <c r="AD33" s="94">
        <f t="shared" si="76"/>
        <v>480</v>
      </c>
      <c r="AE33" s="94">
        <f t="shared" si="77"/>
        <v>576</v>
      </c>
      <c r="AF33" s="200">
        <v>96</v>
      </c>
      <c r="AG33" s="93">
        <f t="shared" si="78"/>
        <v>19.200000000000003</v>
      </c>
      <c r="AH33" s="93">
        <f t="shared" si="79"/>
        <v>24</v>
      </c>
      <c r="AI33" s="147"/>
      <c r="AJ33" s="94">
        <f t="shared" si="2"/>
        <v>48</v>
      </c>
      <c r="AK33" s="94">
        <f t="shared" si="3"/>
        <v>144</v>
      </c>
      <c r="AL33" s="94">
        <f t="shared" si="4"/>
        <v>192</v>
      </c>
      <c r="AM33" s="94">
        <f t="shared" si="5"/>
        <v>288</v>
      </c>
      <c r="AN33" s="94">
        <f t="shared" si="6"/>
        <v>384</v>
      </c>
      <c r="AO33" s="94">
        <f t="shared" si="7"/>
        <v>480</v>
      </c>
      <c r="AP33" s="94">
        <f t="shared" si="8"/>
        <v>576</v>
      </c>
      <c r="AQ33" s="200">
        <v>79</v>
      </c>
      <c r="AR33" s="93">
        <f t="shared" si="80"/>
        <v>15.8</v>
      </c>
      <c r="AS33" s="93">
        <f t="shared" si="81"/>
        <v>19.75</v>
      </c>
      <c r="AT33" s="147"/>
      <c r="AU33" s="94">
        <f t="shared" si="9"/>
        <v>39.5</v>
      </c>
      <c r="AV33" s="94">
        <f t="shared" si="10"/>
        <v>118.5</v>
      </c>
      <c r="AW33" s="94">
        <f t="shared" si="11"/>
        <v>158</v>
      </c>
      <c r="AX33" s="94">
        <f t="shared" si="12"/>
        <v>237</v>
      </c>
      <c r="AY33" s="94">
        <f t="shared" si="13"/>
        <v>316</v>
      </c>
      <c r="AZ33" s="94">
        <f t="shared" si="14"/>
        <v>395</v>
      </c>
      <c r="BA33" s="94">
        <f t="shared" si="15"/>
        <v>474</v>
      </c>
      <c r="BB33" s="147">
        <f t="shared" si="16"/>
        <v>495</v>
      </c>
      <c r="BC33" s="147">
        <f t="shared" si="17"/>
        <v>99.000000000000014</v>
      </c>
      <c r="BD33" s="147">
        <f t="shared" si="18"/>
        <v>123.75</v>
      </c>
      <c r="BE33" s="147">
        <f t="shared" si="19"/>
        <v>0</v>
      </c>
      <c r="BF33" s="147">
        <f t="shared" si="19"/>
        <v>247.5</v>
      </c>
      <c r="BG33" s="147">
        <f t="shared" ref="BG33:BL59" si="136">O33+Z33</f>
        <v>742.5</v>
      </c>
      <c r="BH33" s="147">
        <f t="shared" si="136"/>
        <v>990</v>
      </c>
      <c r="BI33" s="147">
        <f t="shared" si="136"/>
        <v>1485</v>
      </c>
      <c r="BJ33" s="147">
        <f t="shared" si="136"/>
        <v>1980</v>
      </c>
      <c r="BK33" s="147">
        <f t="shared" si="136"/>
        <v>2475</v>
      </c>
      <c r="BL33" s="147">
        <f t="shared" si="136"/>
        <v>2970</v>
      </c>
      <c r="BM33" s="147">
        <f t="shared" si="20"/>
        <v>495</v>
      </c>
      <c r="BN33" s="147">
        <f t="shared" si="21"/>
        <v>99.000000000000014</v>
      </c>
      <c r="BO33" s="147">
        <f t="shared" si="22"/>
        <v>123.75</v>
      </c>
      <c r="BP33" s="147">
        <f t="shared" si="82"/>
        <v>0</v>
      </c>
      <c r="BQ33" s="147">
        <f t="shared" si="23"/>
        <v>247.5</v>
      </c>
      <c r="BR33" s="147">
        <f t="shared" si="23"/>
        <v>742.5</v>
      </c>
      <c r="BS33" s="147">
        <f t="shared" si="23"/>
        <v>990</v>
      </c>
      <c r="BT33" s="147">
        <f t="shared" si="23"/>
        <v>1485</v>
      </c>
      <c r="BU33" s="147">
        <f t="shared" si="23"/>
        <v>1980</v>
      </c>
      <c r="BV33" s="147">
        <f t="shared" si="23"/>
        <v>2475</v>
      </c>
      <c r="BW33" s="147">
        <f t="shared" si="23"/>
        <v>2970</v>
      </c>
      <c r="BX33" s="147">
        <f t="shared" si="24"/>
        <v>478</v>
      </c>
      <c r="BY33" s="147">
        <f t="shared" si="25"/>
        <v>95.600000000000009</v>
      </c>
      <c r="BZ33" s="147">
        <f t="shared" si="26"/>
        <v>119.5</v>
      </c>
      <c r="CA33" s="147">
        <f t="shared" si="119"/>
        <v>0</v>
      </c>
      <c r="CB33" s="147">
        <f t="shared" si="119"/>
        <v>239</v>
      </c>
      <c r="CC33" s="147">
        <f t="shared" si="119"/>
        <v>717</v>
      </c>
      <c r="CD33" s="147">
        <f t="shared" si="119"/>
        <v>956</v>
      </c>
      <c r="CE33" s="147">
        <f t="shared" si="119"/>
        <v>1434</v>
      </c>
      <c r="CF33" s="147">
        <f t="shared" si="119"/>
        <v>1912</v>
      </c>
      <c r="CG33" s="147">
        <f t="shared" si="119"/>
        <v>2390</v>
      </c>
      <c r="CH33" s="147">
        <f t="shared" si="119"/>
        <v>2868</v>
      </c>
      <c r="CI33" s="147">
        <f t="shared" si="124"/>
        <v>192</v>
      </c>
      <c r="CJ33" s="147">
        <f t="shared" si="124"/>
        <v>38.400000000000006</v>
      </c>
      <c r="CK33" s="147">
        <f t="shared" si="120"/>
        <v>48</v>
      </c>
      <c r="CL33" s="147">
        <f t="shared" si="120"/>
        <v>0</v>
      </c>
      <c r="CM33" s="147">
        <f t="shared" si="120"/>
        <v>96</v>
      </c>
      <c r="CN33" s="147">
        <f t="shared" si="120"/>
        <v>288</v>
      </c>
      <c r="CO33" s="147">
        <f t="shared" si="120"/>
        <v>384</v>
      </c>
      <c r="CP33" s="147">
        <f t="shared" si="120"/>
        <v>576</v>
      </c>
      <c r="CQ33" s="147">
        <f t="shared" si="120"/>
        <v>768</v>
      </c>
      <c r="CR33" s="147">
        <f t="shared" si="120"/>
        <v>960</v>
      </c>
      <c r="CS33" s="147">
        <f t="shared" si="120"/>
        <v>1152</v>
      </c>
      <c r="CT33" s="147">
        <f t="shared" si="121"/>
        <v>175</v>
      </c>
      <c r="CU33" s="147">
        <f t="shared" si="121"/>
        <v>35</v>
      </c>
      <c r="CV33" s="147">
        <f t="shared" si="121"/>
        <v>43.75</v>
      </c>
      <c r="CW33" s="147">
        <f t="shared" si="121"/>
        <v>0</v>
      </c>
      <c r="CX33" s="147">
        <f t="shared" si="121"/>
        <v>87.5</v>
      </c>
      <c r="CY33" s="147">
        <f t="shared" si="121"/>
        <v>262.5</v>
      </c>
      <c r="CZ33" s="147">
        <f t="shared" si="125"/>
        <v>350</v>
      </c>
      <c r="DA33" s="147">
        <f t="shared" si="125"/>
        <v>525</v>
      </c>
      <c r="DB33" s="147">
        <f t="shared" si="125"/>
        <v>700</v>
      </c>
      <c r="DC33" s="147">
        <f t="shared" si="125"/>
        <v>875</v>
      </c>
      <c r="DD33" s="147">
        <f t="shared" si="125"/>
        <v>1050</v>
      </c>
      <c r="DE33" s="147">
        <f t="shared" si="122"/>
        <v>175</v>
      </c>
      <c r="DF33" s="147">
        <f t="shared" si="122"/>
        <v>35</v>
      </c>
      <c r="DG33" s="147">
        <f t="shared" si="122"/>
        <v>43.75</v>
      </c>
      <c r="DH33" s="147">
        <f t="shared" si="122"/>
        <v>0</v>
      </c>
      <c r="DI33" s="147">
        <f t="shared" si="122"/>
        <v>87.5</v>
      </c>
      <c r="DJ33" s="147">
        <f t="shared" si="122"/>
        <v>262.5</v>
      </c>
      <c r="DK33" s="147">
        <f t="shared" si="126"/>
        <v>350</v>
      </c>
      <c r="DL33" s="147">
        <f t="shared" si="126"/>
        <v>525</v>
      </c>
      <c r="DM33" s="147">
        <f t="shared" si="126"/>
        <v>700</v>
      </c>
      <c r="DN33" s="147">
        <f t="shared" si="126"/>
        <v>875</v>
      </c>
      <c r="DO33" s="147">
        <f t="shared" si="126"/>
        <v>1050</v>
      </c>
      <c r="DP33" s="147">
        <f t="shared" si="31"/>
        <v>574</v>
      </c>
      <c r="DQ33" s="147">
        <f t="shared" si="32"/>
        <v>114.80000000000001</v>
      </c>
      <c r="DR33" s="147">
        <f t="shared" si="33"/>
        <v>143.5</v>
      </c>
      <c r="DS33" s="147">
        <f t="shared" si="132"/>
        <v>0</v>
      </c>
      <c r="DT33" s="147">
        <f t="shared" si="132"/>
        <v>287</v>
      </c>
      <c r="DU33" s="147">
        <f t="shared" si="132"/>
        <v>861</v>
      </c>
      <c r="DV33" s="147">
        <f t="shared" si="127"/>
        <v>1148</v>
      </c>
      <c r="DW33" s="147">
        <f t="shared" si="127"/>
        <v>1722</v>
      </c>
      <c r="DX33" s="147">
        <f t="shared" si="127"/>
        <v>2296</v>
      </c>
      <c r="DY33" s="147">
        <f t="shared" si="127"/>
        <v>2870</v>
      </c>
      <c r="DZ33" s="147">
        <f t="shared" si="127"/>
        <v>3444</v>
      </c>
      <c r="EA33" s="147">
        <f t="shared" si="35"/>
        <v>591</v>
      </c>
      <c r="EB33" s="147">
        <f t="shared" si="36"/>
        <v>118.20000000000002</v>
      </c>
      <c r="EC33" s="147">
        <f t="shared" si="37"/>
        <v>147.75</v>
      </c>
      <c r="ED33" s="147">
        <f t="shared" si="133"/>
        <v>0</v>
      </c>
      <c r="EE33" s="147">
        <f t="shared" si="133"/>
        <v>295.5</v>
      </c>
      <c r="EF33" s="147">
        <f t="shared" si="133"/>
        <v>886.5</v>
      </c>
      <c r="EG33" s="147">
        <f t="shared" si="128"/>
        <v>1182</v>
      </c>
      <c r="EH33" s="147">
        <f t="shared" si="128"/>
        <v>1773</v>
      </c>
      <c r="EI33" s="147">
        <f t="shared" si="128"/>
        <v>2364</v>
      </c>
      <c r="EJ33" s="147">
        <f t="shared" si="128"/>
        <v>2955</v>
      </c>
      <c r="EK33" s="147">
        <f t="shared" si="128"/>
        <v>3546</v>
      </c>
      <c r="EL33" s="147">
        <f t="shared" si="39"/>
        <v>574</v>
      </c>
      <c r="EM33" s="147">
        <f t="shared" si="40"/>
        <v>114.80000000000001</v>
      </c>
      <c r="EN33" s="147">
        <f t="shared" si="41"/>
        <v>143.5</v>
      </c>
      <c r="EO33" s="147">
        <f t="shared" si="134"/>
        <v>0</v>
      </c>
      <c r="EP33" s="147">
        <f t="shared" si="134"/>
        <v>287</v>
      </c>
      <c r="EQ33" s="147">
        <f t="shared" si="134"/>
        <v>861</v>
      </c>
      <c r="ER33" s="147">
        <f t="shared" si="129"/>
        <v>1148</v>
      </c>
      <c r="ES33" s="147">
        <f t="shared" si="129"/>
        <v>1722</v>
      </c>
      <c r="ET33" s="147">
        <f t="shared" si="129"/>
        <v>2296</v>
      </c>
      <c r="EU33" s="147">
        <f t="shared" si="129"/>
        <v>2870</v>
      </c>
      <c r="EV33" s="147">
        <f t="shared" si="129"/>
        <v>3444</v>
      </c>
      <c r="EW33" s="147">
        <f t="shared" si="123"/>
        <v>271</v>
      </c>
      <c r="EX33" s="147">
        <f t="shared" si="123"/>
        <v>54.2</v>
      </c>
      <c r="EY33" s="147">
        <f t="shared" si="123"/>
        <v>67.75</v>
      </c>
      <c r="EZ33" s="147">
        <f t="shared" si="123"/>
        <v>0</v>
      </c>
      <c r="FA33" s="147">
        <f t="shared" si="123"/>
        <v>135.5</v>
      </c>
      <c r="FB33" s="147">
        <f t="shared" si="123"/>
        <v>406.5</v>
      </c>
      <c r="FC33" s="147">
        <f t="shared" si="130"/>
        <v>542</v>
      </c>
      <c r="FD33" s="147">
        <f t="shared" si="130"/>
        <v>813</v>
      </c>
      <c r="FE33" s="147">
        <f t="shared" si="130"/>
        <v>1084</v>
      </c>
      <c r="FF33" s="147">
        <f t="shared" si="130"/>
        <v>1355</v>
      </c>
      <c r="FG33" s="147">
        <f t="shared" si="130"/>
        <v>1626</v>
      </c>
      <c r="FH33" s="147">
        <f t="shared" si="44"/>
        <v>670</v>
      </c>
      <c r="FI33" s="147">
        <f t="shared" si="45"/>
        <v>134.00000000000003</v>
      </c>
      <c r="FJ33" s="147">
        <f t="shared" si="46"/>
        <v>167.5</v>
      </c>
      <c r="FK33" s="147">
        <f t="shared" si="135"/>
        <v>0</v>
      </c>
      <c r="FL33" s="147">
        <f t="shared" si="135"/>
        <v>335</v>
      </c>
      <c r="FM33" s="147">
        <f t="shared" si="135"/>
        <v>1005</v>
      </c>
      <c r="FN33" s="147">
        <f t="shared" si="131"/>
        <v>1340</v>
      </c>
      <c r="FO33" s="147">
        <f t="shared" si="131"/>
        <v>2010</v>
      </c>
      <c r="FP33" s="147">
        <f t="shared" si="131"/>
        <v>2680</v>
      </c>
      <c r="FQ33" s="147">
        <f t="shared" si="131"/>
        <v>3350</v>
      </c>
      <c r="FR33" s="147">
        <f t="shared" si="131"/>
        <v>4020</v>
      </c>
      <c r="FS33" s="122">
        <f t="shared" si="48"/>
        <v>1.98</v>
      </c>
      <c r="FT33" s="122" t="str">
        <f t="shared" si="49"/>
        <v/>
      </c>
      <c r="FU33" s="122" t="str">
        <f t="shared" si="50"/>
        <v/>
      </c>
      <c r="FV33" s="122" t="str">
        <f t="shared" si="51"/>
        <v/>
      </c>
      <c r="FW33" s="122" t="str">
        <f t="shared" si="87"/>
        <v/>
      </c>
      <c r="FX33" s="122" t="str">
        <f t="shared" si="88"/>
        <v/>
      </c>
      <c r="FY33" s="122" t="str">
        <f t="shared" si="89"/>
        <v/>
      </c>
      <c r="FZ33" s="122" t="str">
        <f t="shared" si="90"/>
        <v/>
      </c>
      <c r="GA33" s="122" t="str">
        <f t="shared" si="91"/>
        <v/>
      </c>
      <c r="GB33" s="122" t="str">
        <f t="shared" si="92"/>
        <v/>
      </c>
      <c r="GC33" s="122" t="str">
        <f t="shared" si="93"/>
        <v/>
      </c>
      <c r="GD33" s="122" t="str">
        <f t="shared" si="94"/>
        <v/>
      </c>
      <c r="GE33" s="122" t="str">
        <f t="shared" si="95"/>
        <v/>
      </c>
      <c r="GF33" s="122" t="str">
        <f t="shared" si="96"/>
        <v/>
      </c>
      <c r="GG33" s="122">
        <f t="shared" si="97"/>
        <v>1.98</v>
      </c>
      <c r="GH33" s="124">
        <f t="shared" si="52"/>
        <v>14746.9866</v>
      </c>
      <c r="GI33" s="124" t="str">
        <f t="shared" si="53"/>
        <v/>
      </c>
      <c r="GJ33" s="124" t="str">
        <f t="shared" si="54"/>
        <v/>
      </c>
      <c r="GK33" s="124" t="str">
        <f t="shared" si="55"/>
        <v/>
      </c>
      <c r="GL33" s="125" t="str">
        <f t="shared" si="98"/>
        <v/>
      </c>
      <c r="GM33" s="125" t="str">
        <f t="shared" si="99"/>
        <v/>
      </c>
      <c r="GN33" s="125" t="str">
        <f t="shared" si="100"/>
        <v/>
      </c>
      <c r="GO33" s="125" t="str">
        <f t="shared" si="101"/>
        <v/>
      </c>
      <c r="GP33" s="125" t="str">
        <f t="shared" si="102"/>
        <v/>
      </c>
      <c r="GQ33" s="125" t="str">
        <f t="shared" si="103"/>
        <v/>
      </c>
      <c r="GR33" s="125" t="str">
        <f t="shared" si="104"/>
        <v/>
      </c>
      <c r="GS33" s="125" t="str">
        <f t="shared" si="105"/>
        <v/>
      </c>
      <c r="GT33" s="125" t="str">
        <f t="shared" si="106"/>
        <v/>
      </c>
      <c r="GU33" s="125" t="str">
        <f t="shared" si="107"/>
        <v/>
      </c>
      <c r="GV33" s="125">
        <f t="shared" si="108"/>
        <v>14746.9866</v>
      </c>
      <c r="GW33" s="145"/>
      <c r="GX33" s="145">
        <v>1</v>
      </c>
      <c r="GY33" s="145">
        <v>1</v>
      </c>
      <c r="GZ33" s="145">
        <v>1</v>
      </c>
      <c r="HA33" s="145">
        <v>1</v>
      </c>
      <c r="HB33" s="145">
        <v>1</v>
      </c>
      <c r="HC33" s="145"/>
      <c r="HE33" s="37"/>
      <c r="HF33" s="37"/>
      <c r="HG33" s="37"/>
      <c r="HH33" s="37"/>
    </row>
    <row r="34" spans="1:216" x14ac:dyDescent="0.2">
      <c r="A34" s="287" t="s">
        <v>381</v>
      </c>
      <c r="B34" s="288" t="s">
        <v>382</v>
      </c>
      <c r="C34" s="292"/>
      <c r="D34" s="407">
        <f t="shared" si="56"/>
        <v>0</v>
      </c>
      <c r="E34" s="406">
        <f t="shared" si="57"/>
        <v>0</v>
      </c>
      <c r="F34" s="406">
        <f t="shared" si="58"/>
        <v>0</v>
      </c>
      <c r="G34" s="406">
        <f t="shared" si="59"/>
        <v>0</v>
      </c>
      <c r="H34" s="407">
        <f t="shared" si="60"/>
        <v>0</v>
      </c>
      <c r="I34" s="406">
        <f t="shared" si="61"/>
        <v>0</v>
      </c>
      <c r="J34" s="406">
        <f t="shared" si="62"/>
        <v>0</v>
      </c>
      <c r="K34" s="406">
        <f t="shared" si="63"/>
        <v>0</v>
      </c>
      <c r="L34" s="406">
        <f t="shared" si="64"/>
        <v>0</v>
      </c>
      <c r="M34" s="147"/>
      <c r="N34" s="94">
        <f t="shared" si="0"/>
        <v>0</v>
      </c>
      <c r="O34" s="94">
        <f t="shared" si="65"/>
        <v>0</v>
      </c>
      <c r="P34" s="94">
        <f t="shared" si="66"/>
        <v>0</v>
      </c>
      <c r="Q34" s="94">
        <f t="shared" si="67"/>
        <v>0</v>
      </c>
      <c r="R34" s="94">
        <f t="shared" si="68"/>
        <v>0</v>
      </c>
      <c r="S34" s="94">
        <f t="shared" si="69"/>
        <v>0</v>
      </c>
      <c r="T34" s="94">
        <f t="shared" si="70"/>
        <v>0</v>
      </c>
      <c r="U34" s="200">
        <v>96</v>
      </c>
      <c r="V34" s="93">
        <f t="shared" si="86"/>
        <v>19.200000000000003</v>
      </c>
      <c r="W34" s="93">
        <f t="shared" si="71"/>
        <v>24</v>
      </c>
      <c r="X34" s="147"/>
      <c r="Y34" s="94">
        <f t="shared" si="1"/>
        <v>48</v>
      </c>
      <c r="Z34" s="94">
        <f t="shared" si="72"/>
        <v>144</v>
      </c>
      <c r="AA34" s="94">
        <f t="shared" si="73"/>
        <v>192</v>
      </c>
      <c r="AB34" s="94">
        <f t="shared" si="74"/>
        <v>288</v>
      </c>
      <c r="AC34" s="94">
        <f t="shared" si="75"/>
        <v>384</v>
      </c>
      <c r="AD34" s="94">
        <f t="shared" si="76"/>
        <v>480</v>
      </c>
      <c r="AE34" s="94">
        <f t="shared" si="77"/>
        <v>576</v>
      </c>
      <c r="AF34" s="200">
        <v>96</v>
      </c>
      <c r="AG34" s="93">
        <f t="shared" si="78"/>
        <v>19.200000000000003</v>
      </c>
      <c r="AH34" s="93">
        <f t="shared" si="79"/>
        <v>24</v>
      </c>
      <c r="AI34" s="147"/>
      <c r="AJ34" s="94">
        <f t="shared" si="2"/>
        <v>48</v>
      </c>
      <c r="AK34" s="94">
        <f t="shared" si="3"/>
        <v>144</v>
      </c>
      <c r="AL34" s="94">
        <f t="shared" si="4"/>
        <v>192</v>
      </c>
      <c r="AM34" s="94">
        <f t="shared" si="5"/>
        <v>288</v>
      </c>
      <c r="AN34" s="94">
        <f t="shared" si="6"/>
        <v>384</v>
      </c>
      <c r="AO34" s="94">
        <f t="shared" si="7"/>
        <v>480</v>
      </c>
      <c r="AP34" s="94">
        <f t="shared" si="8"/>
        <v>576</v>
      </c>
      <c r="AQ34" s="200">
        <v>79</v>
      </c>
      <c r="AR34" s="93">
        <f t="shared" si="80"/>
        <v>15.8</v>
      </c>
      <c r="AS34" s="93">
        <f t="shared" si="81"/>
        <v>19.75</v>
      </c>
      <c r="AT34" s="147"/>
      <c r="AU34" s="94">
        <f t="shared" si="9"/>
        <v>39.5</v>
      </c>
      <c r="AV34" s="94">
        <f t="shared" si="10"/>
        <v>118.5</v>
      </c>
      <c r="AW34" s="94">
        <f t="shared" si="11"/>
        <v>158</v>
      </c>
      <c r="AX34" s="94">
        <f t="shared" si="12"/>
        <v>237</v>
      </c>
      <c r="AY34" s="94">
        <f t="shared" si="13"/>
        <v>316</v>
      </c>
      <c r="AZ34" s="94">
        <f t="shared" si="14"/>
        <v>395</v>
      </c>
      <c r="BA34" s="94">
        <f t="shared" si="15"/>
        <v>474</v>
      </c>
      <c r="BB34" s="147">
        <f t="shared" si="16"/>
        <v>96</v>
      </c>
      <c r="BC34" s="147">
        <f t="shared" si="17"/>
        <v>19.200000000000003</v>
      </c>
      <c r="BD34" s="147">
        <f t="shared" si="18"/>
        <v>24</v>
      </c>
      <c r="BE34" s="147">
        <f t="shared" si="113"/>
        <v>0</v>
      </c>
      <c r="BF34" s="147">
        <f t="shared" si="113"/>
        <v>48</v>
      </c>
      <c r="BG34" s="147">
        <f t="shared" si="136"/>
        <v>144</v>
      </c>
      <c r="BH34" s="147">
        <f t="shared" si="136"/>
        <v>192</v>
      </c>
      <c r="BI34" s="147">
        <f t="shared" si="136"/>
        <v>288</v>
      </c>
      <c r="BJ34" s="147">
        <f t="shared" si="136"/>
        <v>384</v>
      </c>
      <c r="BK34" s="147">
        <f t="shared" si="136"/>
        <v>480</v>
      </c>
      <c r="BL34" s="147">
        <f t="shared" si="136"/>
        <v>576</v>
      </c>
      <c r="BM34" s="147">
        <f t="shared" si="20"/>
        <v>96</v>
      </c>
      <c r="BN34" s="147">
        <f t="shared" si="21"/>
        <v>19.200000000000003</v>
      </c>
      <c r="BO34" s="147">
        <f t="shared" si="22"/>
        <v>24</v>
      </c>
      <c r="BP34" s="147">
        <f t="shared" si="82"/>
        <v>0</v>
      </c>
      <c r="BQ34" s="147">
        <f t="shared" si="23"/>
        <v>48</v>
      </c>
      <c r="BR34" s="147">
        <f t="shared" si="23"/>
        <v>144</v>
      </c>
      <c r="BS34" s="147">
        <f t="shared" si="23"/>
        <v>192</v>
      </c>
      <c r="BT34" s="147">
        <f t="shared" si="23"/>
        <v>288</v>
      </c>
      <c r="BU34" s="147">
        <f t="shared" si="23"/>
        <v>384</v>
      </c>
      <c r="BV34" s="147">
        <f t="shared" si="23"/>
        <v>480</v>
      </c>
      <c r="BW34" s="147">
        <f t="shared" si="23"/>
        <v>576</v>
      </c>
      <c r="BX34" s="147">
        <f t="shared" si="24"/>
        <v>79</v>
      </c>
      <c r="BY34" s="147">
        <f t="shared" si="25"/>
        <v>15.8</v>
      </c>
      <c r="BZ34" s="147">
        <f t="shared" si="26"/>
        <v>19.75</v>
      </c>
      <c r="CA34" s="147">
        <f t="shared" si="119"/>
        <v>0</v>
      </c>
      <c r="CB34" s="147">
        <f t="shared" si="119"/>
        <v>39.5</v>
      </c>
      <c r="CC34" s="147">
        <f t="shared" si="119"/>
        <v>118.5</v>
      </c>
      <c r="CD34" s="147">
        <f t="shared" si="119"/>
        <v>158</v>
      </c>
      <c r="CE34" s="147">
        <f t="shared" si="119"/>
        <v>237</v>
      </c>
      <c r="CF34" s="147">
        <f t="shared" si="119"/>
        <v>316</v>
      </c>
      <c r="CG34" s="147">
        <f t="shared" si="119"/>
        <v>395</v>
      </c>
      <c r="CH34" s="147">
        <f t="shared" si="119"/>
        <v>474</v>
      </c>
      <c r="CI34" s="147">
        <f t="shared" si="124"/>
        <v>192</v>
      </c>
      <c r="CJ34" s="147">
        <f t="shared" si="124"/>
        <v>38.400000000000006</v>
      </c>
      <c r="CK34" s="147">
        <f t="shared" si="120"/>
        <v>48</v>
      </c>
      <c r="CL34" s="147">
        <f t="shared" si="120"/>
        <v>0</v>
      </c>
      <c r="CM34" s="147">
        <f t="shared" si="120"/>
        <v>96</v>
      </c>
      <c r="CN34" s="147">
        <f t="shared" si="120"/>
        <v>288</v>
      </c>
      <c r="CO34" s="147">
        <f t="shared" si="120"/>
        <v>384</v>
      </c>
      <c r="CP34" s="147">
        <f t="shared" si="120"/>
        <v>576</v>
      </c>
      <c r="CQ34" s="147">
        <f t="shared" si="120"/>
        <v>768</v>
      </c>
      <c r="CR34" s="147">
        <f t="shared" si="120"/>
        <v>960</v>
      </c>
      <c r="CS34" s="147">
        <f t="shared" si="120"/>
        <v>1152</v>
      </c>
      <c r="CT34" s="147">
        <f t="shared" si="121"/>
        <v>175</v>
      </c>
      <c r="CU34" s="147">
        <f t="shared" si="121"/>
        <v>35</v>
      </c>
      <c r="CV34" s="147">
        <f t="shared" si="121"/>
        <v>43.75</v>
      </c>
      <c r="CW34" s="147">
        <f t="shared" si="121"/>
        <v>0</v>
      </c>
      <c r="CX34" s="147">
        <f t="shared" si="121"/>
        <v>87.5</v>
      </c>
      <c r="CY34" s="147">
        <f t="shared" si="121"/>
        <v>262.5</v>
      </c>
      <c r="CZ34" s="147">
        <f t="shared" si="125"/>
        <v>350</v>
      </c>
      <c r="DA34" s="147">
        <f t="shared" si="125"/>
        <v>525</v>
      </c>
      <c r="DB34" s="147">
        <f t="shared" si="125"/>
        <v>700</v>
      </c>
      <c r="DC34" s="147">
        <f t="shared" si="125"/>
        <v>875</v>
      </c>
      <c r="DD34" s="147">
        <f t="shared" si="125"/>
        <v>1050</v>
      </c>
      <c r="DE34" s="147">
        <f t="shared" si="122"/>
        <v>175</v>
      </c>
      <c r="DF34" s="147">
        <f t="shared" si="122"/>
        <v>35</v>
      </c>
      <c r="DG34" s="147">
        <f t="shared" si="122"/>
        <v>43.75</v>
      </c>
      <c r="DH34" s="147">
        <f t="shared" si="122"/>
        <v>0</v>
      </c>
      <c r="DI34" s="147">
        <f t="shared" si="122"/>
        <v>87.5</v>
      </c>
      <c r="DJ34" s="147">
        <f t="shared" si="122"/>
        <v>262.5</v>
      </c>
      <c r="DK34" s="147">
        <f t="shared" si="126"/>
        <v>350</v>
      </c>
      <c r="DL34" s="147">
        <f t="shared" si="126"/>
        <v>525</v>
      </c>
      <c r="DM34" s="147">
        <f t="shared" si="126"/>
        <v>700</v>
      </c>
      <c r="DN34" s="147">
        <f t="shared" si="126"/>
        <v>875</v>
      </c>
      <c r="DO34" s="147">
        <f t="shared" si="126"/>
        <v>1050</v>
      </c>
      <c r="DP34" s="147">
        <f t="shared" si="31"/>
        <v>175</v>
      </c>
      <c r="DQ34" s="147">
        <f t="shared" si="32"/>
        <v>35</v>
      </c>
      <c r="DR34" s="147">
        <f t="shared" si="33"/>
        <v>43.75</v>
      </c>
      <c r="DS34" s="147">
        <f t="shared" si="132"/>
        <v>0</v>
      </c>
      <c r="DT34" s="147">
        <f t="shared" si="132"/>
        <v>87.5</v>
      </c>
      <c r="DU34" s="147">
        <f t="shared" si="132"/>
        <v>262.5</v>
      </c>
      <c r="DV34" s="147">
        <f t="shared" si="127"/>
        <v>350</v>
      </c>
      <c r="DW34" s="147">
        <f t="shared" si="127"/>
        <v>525</v>
      </c>
      <c r="DX34" s="147">
        <f t="shared" si="127"/>
        <v>700</v>
      </c>
      <c r="DY34" s="147">
        <f t="shared" si="127"/>
        <v>875</v>
      </c>
      <c r="DZ34" s="147">
        <f t="shared" si="127"/>
        <v>1050</v>
      </c>
      <c r="EA34" s="147">
        <f t="shared" si="35"/>
        <v>192</v>
      </c>
      <c r="EB34" s="147">
        <f t="shared" si="36"/>
        <v>38.400000000000006</v>
      </c>
      <c r="EC34" s="147">
        <f t="shared" si="37"/>
        <v>48</v>
      </c>
      <c r="ED34" s="147">
        <f t="shared" si="133"/>
        <v>0</v>
      </c>
      <c r="EE34" s="147">
        <f t="shared" si="133"/>
        <v>96</v>
      </c>
      <c r="EF34" s="147">
        <f t="shared" si="133"/>
        <v>288</v>
      </c>
      <c r="EG34" s="147">
        <f t="shared" si="128"/>
        <v>384</v>
      </c>
      <c r="EH34" s="147">
        <f t="shared" si="128"/>
        <v>576</v>
      </c>
      <c r="EI34" s="147">
        <f t="shared" si="128"/>
        <v>768</v>
      </c>
      <c r="EJ34" s="147">
        <f t="shared" si="128"/>
        <v>960</v>
      </c>
      <c r="EK34" s="147">
        <f t="shared" si="128"/>
        <v>1152</v>
      </c>
      <c r="EL34" s="147">
        <f t="shared" si="39"/>
        <v>175</v>
      </c>
      <c r="EM34" s="147">
        <f t="shared" si="40"/>
        <v>35</v>
      </c>
      <c r="EN34" s="147">
        <f t="shared" si="41"/>
        <v>43.75</v>
      </c>
      <c r="EO34" s="147">
        <f t="shared" si="134"/>
        <v>0</v>
      </c>
      <c r="EP34" s="147">
        <f t="shared" si="134"/>
        <v>87.5</v>
      </c>
      <c r="EQ34" s="147">
        <f t="shared" si="134"/>
        <v>262.5</v>
      </c>
      <c r="ER34" s="147">
        <f t="shared" si="129"/>
        <v>350</v>
      </c>
      <c r="ES34" s="147">
        <f t="shared" si="129"/>
        <v>525</v>
      </c>
      <c r="ET34" s="147">
        <f t="shared" si="129"/>
        <v>700</v>
      </c>
      <c r="EU34" s="147">
        <f t="shared" si="129"/>
        <v>875</v>
      </c>
      <c r="EV34" s="147">
        <f t="shared" si="129"/>
        <v>1050</v>
      </c>
      <c r="EW34" s="147">
        <f t="shared" si="123"/>
        <v>271</v>
      </c>
      <c r="EX34" s="147">
        <f t="shared" si="123"/>
        <v>54.2</v>
      </c>
      <c r="EY34" s="147">
        <f t="shared" si="123"/>
        <v>67.75</v>
      </c>
      <c r="EZ34" s="147">
        <f t="shared" si="123"/>
        <v>0</v>
      </c>
      <c r="FA34" s="147">
        <f t="shared" si="123"/>
        <v>135.5</v>
      </c>
      <c r="FB34" s="147">
        <f t="shared" si="123"/>
        <v>406.5</v>
      </c>
      <c r="FC34" s="147">
        <f t="shared" si="130"/>
        <v>542</v>
      </c>
      <c r="FD34" s="147">
        <f t="shared" si="130"/>
        <v>813</v>
      </c>
      <c r="FE34" s="147">
        <f t="shared" si="130"/>
        <v>1084</v>
      </c>
      <c r="FF34" s="147">
        <f t="shared" si="130"/>
        <v>1355</v>
      </c>
      <c r="FG34" s="147">
        <f t="shared" si="130"/>
        <v>1626</v>
      </c>
      <c r="FH34" s="147">
        <f t="shared" si="44"/>
        <v>271</v>
      </c>
      <c r="FI34" s="147">
        <f t="shared" si="45"/>
        <v>54.2</v>
      </c>
      <c r="FJ34" s="147">
        <f t="shared" si="46"/>
        <v>67.75</v>
      </c>
      <c r="FK34" s="147">
        <f t="shared" si="135"/>
        <v>0</v>
      </c>
      <c r="FL34" s="147">
        <f t="shared" si="135"/>
        <v>135.5</v>
      </c>
      <c r="FM34" s="147">
        <f t="shared" si="135"/>
        <v>406.5</v>
      </c>
      <c r="FN34" s="147">
        <f t="shared" si="131"/>
        <v>542</v>
      </c>
      <c r="FO34" s="147">
        <f t="shared" si="131"/>
        <v>813</v>
      </c>
      <c r="FP34" s="147">
        <f t="shared" si="131"/>
        <v>1084</v>
      </c>
      <c r="FQ34" s="147">
        <f t="shared" si="131"/>
        <v>1355</v>
      </c>
      <c r="FR34" s="147">
        <f t="shared" si="131"/>
        <v>1626</v>
      </c>
      <c r="FS34" s="122" t="str">
        <f t="shared" si="48"/>
        <v/>
      </c>
      <c r="FT34" s="122" t="str">
        <f t="shared" si="49"/>
        <v/>
      </c>
      <c r="FU34" s="122" t="str">
        <f t="shared" si="50"/>
        <v/>
      </c>
      <c r="FV34" s="122" t="str">
        <f t="shared" si="51"/>
        <v/>
      </c>
      <c r="FW34" s="122" t="str">
        <f t="shared" si="87"/>
        <v/>
      </c>
      <c r="FX34" s="122" t="str">
        <f t="shared" si="88"/>
        <v/>
      </c>
      <c r="FY34" s="122" t="str">
        <f t="shared" si="89"/>
        <v/>
      </c>
      <c r="FZ34" s="122" t="str">
        <f t="shared" si="90"/>
        <v/>
      </c>
      <c r="GA34" s="122" t="str">
        <f t="shared" si="91"/>
        <v/>
      </c>
      <c r="GB34" s="122" t="str">
        <f t="shared" si="92"/>
        <v/>
      </c>
      <c r="GC34" s="122" t="str">
        <f t="shared" si="93"/>
        <v/>
      </c>
      <c r="GD34" s="122" t="str">
        <f t="shared" si="94"/>
        <v/>
      </c>
      <c r="GE34" s="122" t="str">
        <f t="shared" si="95"/>
        <v/>
      </c>
      <c r="GF34" s="122" t="str">
        <f t="shared" si="96"/>
        <v/>
      </c>
      <c r="GG34" s="122">
        <f t="shared" si="97"/>
        <v>0</v>
      </c>
      <c r="GH34" s="124" t="str">
        <f t="shared" si="52"/>
        <v/>
      </c>
      <c r="GI34" s="124" t="str">
        <f t="shared" si="53"/>
        <v/>
      </c>
      <c r="GJ34" s="124" t="str">
        <f t="shared" si="54"/>
        <v/>
      </c>
      <c r="GK34" s="124" t="str">
        <f t="shared" si="55"/>
        <v/>
      </c>
      <c r="GL34" s="125" t="str">
        <f t="shared" si="98"/>
        <v/>
      </c>
      <c r="GM34" s="125" t="str">
        <f t="shared" si="99"/>
        <v/>
      </c>
      <c r="GN34" s="125" t="str">
        <f t="shared" si="100"/>
        <v/>
      </c>
      <c r="GO34" s="125" t="str">
        <f t="shared" si="101"/>
        <v/>
      </c>
      <c r="GP34" s="125" t="str">
        <f t="shared" si="102"/>
        <v/>
      </c>
      <c r="GQ34" s="125" t="str">
        <f t="shared" si="103"/>
        <v/>
      </c>
      <c r="GR34" s="125" t="str">
        <f t="shared" si="104"/>
        <v/>
      </c>
      <c r="GS34" s="125" t="str">
        <f t="shared" si="105"/>
        <v/>
      </c>
      <c r="GT34" s="125" t="str">
        <f t="shared" si="106"/>
        <v/>
      </c>
      <c r="GU34" s="125" t="str">
        <f t="shared" si="107"/>
        <v/>
      </c>
      <c r="GV34" s="125">
        <f t="shared" si="108"/>
        <v>0</v>
      </c>
      <c r="GW34" s="145"/>
      <c r="GX34" s="145"/>
      <c r="GY34" s="145"/>
      <c r="GZ34" s="145">
        <v>1</v>
      </c>
      <c r="HA34" s="145"/>
      <c r="HB34" s="145"/>
      <c r="HC34" s="145"/>
      <c r="HE34" s="37"/>
      <c r="HF34" s="37"/>
      <c r="HG34" s="37"/>
      <c r="HH34" s="37"/>
    </row>
    <row r="35" spans="1:216" ht="12.2" customHeight="1" x14ac:dyDescent="0.2">
      <c r="A35" s="287" t="s">
        <v>383</v>
      </c>
      <c r="B35" s="288" t="s">
        <v>384</v>
      </c>
      <c r="C35" s="292"/>
      <c r="D35" s="407">
        <f t="shared" si="56"/>
        <v>0</v>
      </c>
      <c r="E35" s="406">
        <f t="shared" si="57"/>
        <v>0</v>
      </c>
      <c r="F35" s="406">
        <f t="shared" si="58"/>
        <v>0</v>
      </c>
      <c r="G35" s="406">
        <f t="shared" si="59"/>
        <v>0</v>
      </c>
      <c r="H35" s="407">
        <f t="shared" si="60"/>
        <v>0</v>
      </c>
      <c r="I35" s="406">
        <f t="shared" si="61"/>
        <v>0</v>
      </c>
      <c r="J35" s="406">
        <f t="shared" si="62"/>
        <v>0</v>
      </c>
      <c r="K35" s="406">
        <f t="shared" si="63"/>
        <v>0</v>
      </c>
      <c r="L35" s="406">
        <f t="shared" si="64"/>
        <v>0</v>
      </c>
      <c r="M35" s="147"/>
      <c r="N35" s="94">
        <f t="shared" si="0"/>
        <v>0</v>
      </c>
      <c r="O35" s="94">
        <f t="shared" si="65"/>
        <v>0</v>
      </c>
      <c r="P35" s="94">
        <f t="shared" si="66"/>
        <v>0</v>
      </c>
      <c r="Q35" s="94">
        <f t="shared" si="67"/>
        <v>0</v>
      </c>
      <c r="R35" s="94">
        <f t="shared" si="68"/>
        <v>0</v>
      </c>
      <c r="S35" s="94">
        <f t="shared" si="69"/>
        <v>0</v>
      </c>
      <c r="T35" s="94">
        <f t="shared" si="70"/>
        <v>0</v>
      </c>
      <c r="U35" s="200">
        <v>339</v>
      </c>
      <c r="V35" s="93">
        <f t="shared" si="86"/>
        <v>67.8</v>
      </c>
      <c r="W35" s="93">
        <f t="shared" si="71"/>
        <v>84.75</v>
      </c>
      <c r="X35" s="147"/>
      <c r="Y35" s="94">
        <f t="shared" si="1"/>
        <v>169.5</v>
      </c>
      <c r="Z35" s="94">
        <f t="shared" si="72"/>
        <v>508.5</v>
      </c>
      <c r="AA35" s="94">
        <f t="shared" si="73"/>
        <v>678</v>
      </c>
      <c r="AB35" s="94">
        <f t="shared" si="74"/>
        <v>1017</v>
      </c>
      <c r="AC35" s="94">
        <f t="shared" si="75"/>
        <v>1356</v>
      </c>
      <c r="AD35" s="94">
        <f t="shared" si="76"/>
        <v>1695</v>
      </c>
      <c r="AE35" s="94">
        <f t="shared" si="77"/>
        <v>2034</v>
      </c>
      <c r="AF35" s="200">
        <v>261</v>
      </c>
      <c r="AG35" s="93">
        <f t="shared" si="78"/>
        <v>52.2</v>
      </c>
      <c r="AH35" s="93">
        <f t="shared" si="79"/>
        <v>65.25</v>
      </c>
      <c r="AI35" s="147"/>
      <c r="AJ35" s="94">
        <f t="shared" si="2"/>
        <v>130.5</v>
      </c>
      <c r="AK35" s="94">
        <f t="shared" si="3"/>
        <v>391.5</v>
      </c>
      <c r="AL35" s="94">
        <f t="shared" si="4"/>
        <v>522</v>
      </c>
      <c r="AM35" s="94">
        <f t="shared" si="5"/>
        <v>783</v>
      </c>
      <c r="AN35" s="94">
        <f t="shared" si="6"/>
        <v>1044</v>
      </c>
      <c r="AO35" s="94">
        <f t="shared" si="7"/>
        <v>1305</v>
      </c>
      <c r="AP35" s="94">
        <f t="shared" si="8"/>
        <v>1566</v>
      </c>
      <c r="AQ35" s="200">
        <v>193</v>
      </c>
      <c r="AR35" s="93">
        <f t="shared" si="80"/>
        <v>38.6</v>
      </c>
      <c r="AS35" s="93">
        <f t="shared" si="81"/>
        <v>48.25</v>
      </c>
      <c r="AT35" s="147"/>
      <c r="AU35" s="94">
        <f t="shared" si="9"/>
        <v>96.5</v>
      </c>
      <c r="AV35" s="94">
        <f t="shared" si="10"/>
        <v>289.5</v>
      </c>
      <c r="AW35" s="94">
        <f t="shared" si="11"/>
        <v>386</v>
      </c>
      <c r="AX35" s="94">
        <f t="shared" si="12"/>
        <v>579</v>
      </c>
      <c r="AY35" s="94">
        <f t="shared" si="13"/>
        <v>772</v>
      </c>
      <c r="AZ35" s="94">
        <f t="shared" si="14"/>
        <v>965</v>
      </c>
      <c r="BA35" s="94">
        <f t="shared" si="15"/>
        <v>1158</v>
      </c>
      <c r="BB35" s="147">
        <f t="shared" si="16"/>
        <v>339</v>
      </c>
      <c r="BC35" s="147">
        <f t="shared" si="17"/>
        <v>67.8</v>
      </c>
      <c r="BD35" s="147">
        <f t="shared" si="18"/>
        <v>84.75</v>
      </c>
      <c r="BE35" s="147">
        <f t="shared" si="113"/>
        <v>0</v>
      </c>
      <c r="BF35" s="147">
        <f t="shared" si="113"/>
        <v>169.5</v>
      </c>
      <c r="BG35" s="147">
        <f t="shared" si="136"/>
        <v>508.5</v>
      </c>
      <c r="BH35" s="147">
        <f t="shared" si="136"/>
        <v>678</v>
      </c>
      <c r="BI35" s="147">
        <f t="shared" si="136"/>
        <v>1017</v>
      </c>
      <c r="BJ35" s="147">
        <f t="shared" si="136"/>
        <v>1356</v>
      </c>
      <c r="BK35" s="147">
        <f t="shared" si="136"/>
        <v>1695</v>
      </c>
      <c r="BL35" s="147">
        <f t="shared" si="136"/>
        <v>2034</v>
      </c>
      <c r="BM35" s="147">
        <f t="shared" si="20"/>
        <v>261</v>
      </c>
      <c r="BN35" s="147">
        <f t="shared" si="21"/>
        <v>52.2</v>
      </c>
      <c r="BO35" s="147">
        <f t="shared" si="22"/>
        <v>65.25</v>
      </c>
      <c r="BP35" s="147">
        <f t="shared" si="82"/>
        <v>0</v>
      </c>
      <c r="BQ35" s="147">
        <f t="shared" si="23"/>
        <v>130.5</v>
      </c>
      <c r="BR35" s="147">
        <f t="shared" si="23"/>
        <v>391.5</v>
      </c>
      <c r="BS35" s="147">
        <f t="shared" si="23"/>
        <v>522</v>
      </c>
      <c r="BT35" s="147">
        <f t="shared" si="23"/>
        <v>783</v>
      </c>
      <c r="BU35" s="147">
        <f t="shared" si="23"/>
        <v>1044</v>
      </c>
      <c r="BV35" s="147">
        <f t="shared" si="23"/>
        <v>1305</v>
      </c>
      <c r="BW35" s="147">
        <f t="shared" si="23"/>
        <v>1566</v>
      </c>
      <c r="BX35" s="147">
        <f t="shared" si="24"/>
        <v>193</v>
      </c>
      <c r="BY35" s="147">
        <f t="shared" si="25"/>
        <v>38.6</v>
      </c>
      <c r="BZ35" s="147">
        <f t="shared" si="26"/>
        <v>48.25</v>
      </c>
      <c r="CA35" s="147">
        <f t="shared" si="119"/>
        <v>0</v>
      </c>
      <c r="CB35" s="147">
        <f t="shared" si="119"/>
        <v>96.5</v>
      </c>
      <c r="CC35" s="147">
        <f t="shared" si="119"/>
        <v>289.5</v>
      </c>
      <c r="CD35" s="147">
        <f t="shared" si="119"/>
        <v>386</v>
      </c>
      <c r="CE35" s="147">
        <f t="shared" si="119"/>
        <v>579</v>
      </c>
      <c r="CF35" s="147">
        <f t="shared" si="119"/>
        <v>772</v>
      </c>
      <c r="CG35" s="147">
        <f t="shared" si="119"/>
        <v>965</v>
      </c>
      <c r="CH35" s="147">
        <f t="shared" si="119"/>
        <v>1158</v>
      </c>
      <c r="CI35" s="147">
        <f t="shared" si="124"/>
        <v>600</v>
      </c>
      <c r="CJ35" s="147">
        <f t="shared" si="124"/>
        <v>120</v>
      </c>
      <c r="CK35" s="147">
        <f t="shared" si="120"/>
        <v>150</v>
      </c>
      <c r="CL35" s="147">
        <f t="shared" si="120"/>
        <v>0</v>
      </c>
      <c r="CM35" s="147">
        <f t="shared" si="120"/>
        <v>300</v>
      </c>
      <c r="CN35" s="147">
        <f t="shared" si="120"/>
        <v>900</v>
      </c>
      <c r="CO35" s="147">
        <f t="shared" si="120"/>
        <v>1200</v>
      </c>
      <c r="CP35" s="147">
        <f t="shared" si="120"/>
        <v>1800</v>
      </c>
      <c r="CQ35" s="147">
        <f t="shared" si="120"/>
        <v>2400</v>
      </c>
      <c r="CR35" s="147">
        <f t="shared" si="120"/>
        <v>3000</v>
      </c>
      <c r="CS35" s="147">
        <f t="shared" si="120"/>
        <v>3600</v>
      </c>
      <c r="CT35" s="147">
        <f t="shared" si="121"/>
        <v>532</v>
      </c>
      <c r="CU35" s="147">
        <f t="shared" si="121"/>
        <v>106.4</v>
      </c>
      <c r="CV35" s="147">
        <f t="shared" si="121"/>
        <v>133</v>
      </c>
      <c r="CW35" s="147">
        <f t="shared" si="121"/>
        <v>0</v>
      </c>
      <c r="CX35" s="147">
        <f t="shared" si="121"/>
        <v>266</v>
      </c>
      <c r="CY35" s="147">
        <f t="shared" si="121"/>
        <v>798</v>
      </c>
      <c r="CZ35" s="147">
        <f t="shared" si="125"/>
        <v>1064</v>
      </c>
      <c r="DA35" s="147">
        <f t="shared" si="125"/>
        <v>1596</v>
      </c>
      <c r="DB35" s="147">
        <f t="shared" si="125"/>
        <v>2128</v>
      </c>
      <c r="DC35" s="147">
        <f t="shared" si="125"/>
        <v>2660</v>
      </c>
      <c r="DD35" s="147">
        <f t="shared" si="125"/>
        <v>3192</v>
      </c>
      <c r="DE35" s="147">
        <f t="shared" si="122"/>
        <v>454</v>
      </c>
      <c r="DF35" s="147">
        <f t="shared" si="122"/>
        <v>90.800000000000011</v>
      </c>
      <c r="DG35" s="147">
        <f t="shared" si="122"/>
        <v>113.5</v>
      </c>
      <c r="DH35" s="147">
        <f t="shared" si="122"/>
        <v>0</v>
      </c>
      <c r="DI35" s="147">
        <f t="shared" si="122"/>
        <v>227</v>
      </c>
      <c r="DJ35" s="147">
        <f t="shared" si="122"/>
        <v>681</v>
      </c>
      <c r="DK35" s="147">
        <f t="shared" si="126"/>
        <v>908</v>
      </c>
      <c r="DL35" s="147">
        <f t="shared" si="126"/>
        <v>1362</v>
      </c>
      <c r="DM35" s="147">
        <f t="shared" si="126"/>
        <v>1816</v>
      </c>
      <c r="DN35" s="147">
        <f t="shared" si="126"/>
        <v>2270</v>
      </c>
      <c r="DO35" s="147">
        <f t="shared" si="126"/>
        <v>2724</v>
      </c>
      <c r="DP35" s="147">
        <f t="shared" si="31"/>
        <v>454</v>
      </c>
      <c r="DQ35" s="147">
        <f t="shared" si="32"/>
        <v>90.800000000000011</v>
      </c>
      <c r="DR35" s="147">
        <f t="shared" si="33"/>
        <v>113.5</v>
      </c>
      <c r="DS35" s="147">
        <f t="shared" si="132"/>
        <v>0</v>
      </c>
      <c r="DT35" s="147">
        <f t="shared" si="132"/>
        <v>227</v>
      </c>
      <c r="DU35" s="147">
        <f t="shared" si="132"/>
        <v>681</v>
      </c>
      <c r="DV35" s="147">
        <f t="shared" si="127"/>
        <v>908</v>
      </c>
      <c r="DW35" s="147">
        <f t="shared" si="127"/>
        <v>1362</v>
      </c>
      <c r="DX35" s="147">
        <f t="shared" si="127"/>
        <v>1816</v>
      </c>
      <c r="DY35" s="147">
        <f t="shared" si="127"/>
        <v>2270</v>
      </c>
      <c r="DZ35" s="147">
        <f t="shared" si="127"/>
        <v>2724</v>
      </c>
      <c r="EA35" s="147">
        <f t="shared" si="35"/>
        <v>600</v>
      </c>
      <c r="EB35" s="147">
        <f t="shared" si="36"/>
        <v>120</v>
      </c>
      <c r="EC35" s="147">
        <f t="shared" si="37"/>
        <v>150</v>
      </c>
      <c r="ED35" s="147">
        <f t="shared" si="133"/>
        <v>0</v>
      </c>
      <c r="EE35" s="147">
        <f t="shared" si="133"/>
        <v>300</v>
      </c>
      <c r="EF35" s="147">
        <f t="shared" si="133"/>
        <v>900</v>
      </c>
      <c r="EG35" s="147">
        <f t="shared" si="128"/>
        <v>1200</v>
      </c>
      <c r="EH35" s="147">
        <f t="shared" si="128"/>
        <v>1800</v>
      </c>
      <c r="EI35" s="147">
        <f t="shared" si="128"/>
        <v>2400</v>
      </c>
      <c r="EJ35" s="147">
        <f t="shared" si="128"/>
        <v>3000</v>
      </c>
      <c r="EK35" s="147">
        <f t="shared" si="128"/>
        <v>3600</v>
      </c>
      <c r="EL35" s="147">
        <f t="shared" si="39"/>
        <v>532</v>
      </c>
      <c r="EM35" s="147">
        <f t="shared" si="40"/>
        <v>106.4</v>
      </c>
      <c r="EN35" s="147">
        <f t="shared" si="41"/>
        <v>133</v>
      </c>
      <c r="EO35" s="147">
        <f t="shared" si="134"/>
        <v>0</v>
      </c>
      <c r="EP35" s="147">
        <f t="shared" si="134"/>
        <v>266</v>
      </c>
      <c r="EQ35" s="147">
        <f t="shared" si="134"/>
        <v>798</v>
      </c>
      <c r="ER35" s="147">
        <f t="shared" si="129"/>
        <v>1064</v>
      </c>
      <c r="ES35" s="147">
        <f t="shared" si="129"/>
        <v>1596</v>
      </c>
      <c r="ET35" s="147">
        <f t="shared" si="129"/>
        <v>2128</v>
      </c>
      <c r="EU35" s="147">
        <f t="shared" si="129"/>
        <v>2660</v>
      </c>
      <c r="EV35" s="147">
        <f t="shared" si="129"/>
        <v>3192</v>
      </c>
      <c r="EW35" s="147">
        <f t="shared" si="123"/>
        <v>793</v>
      </c>
      <c r="EX35" s="147">
        <f t="shared" si="123"/>
        <v>158.6</v>
      </c>
      <c r="EY35" s="147">
        <f t="shared" si="123"/>
        <v>198.25</v>
      </c>
      <c r="EZ35" s="147">
        <f t="shared" si="123"/>
        <v>0</v>
      </c>
      <c r="FA35" s="147">
        <f t="shared" si="123"/>
        <v>396.5</v>
      </c>
      <c r="FB35" s="147">
        <f t="shared" si="123"/>
        <v>1189.5</v>
      </c>
      <c r="FC35" s="147">
        <f t="shared" si="130"/>
        <v>1586</v>
      </c>
      <c r="FD35" s="147">
        <f t="shared" si="130"/>
        <v>2379</v>
      </c>
      <c r="FE35" s="147">
        <f t="shared" si="130"/>
        <v>3172</v>
      </c>
      <c r="FF35" s="147">
        <f t="shared" si="130"/>
        <v>3965</v>
      </c>
      <c r="FG35" s="147">
        <f t="shared" si="130"/>
        <v>4758</v>
      </c>
      <c r="FH35" s="147">
        <f t="shared" si="44"/>
        <v>793</v>
      </c>
      <c r="FI35" s="147">
        <f t="shared" si="45"/>
        <v>158.6</v>
      </c>
      <c r="FJ35" s="147">
        <f t="shared" si="46"/>
        <v>198.25</v>
      </c>
      <c r="FK35" s="147">
        <f t="shared" si="135"/>
        <v>0</v>
      </c>
      <c r="FL35" s="147">
        <f t="shared" si="135"/>
        <v>396.5</v>
      </c>
      <c r="FM35" s="147">
        <f t="shared" si="135"/>
        <v>1189.5</v>
      </c>
      <c r="FN35" s="147">
        <f t="shared" si="131"/>
        <v>1586</v>
      </c>
      <c r="FO35" s="147">
        <f t="shared" si="131"/>
        <v>2379</v>
      </c>
      <c r="FP35" s="147">
        <f t="shared" si="131"/>
        <v>3172</v>
      </c>
      <c r="FQ35" s="147">
        <f t="shared" si="131"/>
        <v>3965</v>
      </c>
      <c r="FR35" s="147">
        <f t="shared" si="131"/>
        <v>4758</v>
      </c>
      <c r="FS35" s="122" t="str">
        <f t="shared" si="48"/>
        <v/>
      </c>
      <c r="FT35" s="122" t="str">
        <f t="shared" si="49"/>
        <v/>
      </c>
      <c r="FU35" s="122" t="str">
        <f t="shared" si="50"/>
        <v/>
      </c>
      <c r="FV35" s="122" t="str">
        <f t="shared" si="51"/>
        <v/>
      </c>
      <c r="FW35" s="122" t="str">
        <f t="shared" si="87"/>
        <v/>
      </c>
      <c r="FX35" s="122" t="str">
        <f t="shared" si="88"/>
        <v/>
      </c>
      <c r="FY35" s="122" t="str">
        <f t="shared" si="89"/>
        <v/>
      </c>
      <c r="FZ35" s="122" t="str">
        <f t="shared" si="90"/>
        <v/>
      </c>
      <c r="GA35" s="122" t="str">
        <f t="shared" si="91"/>
        <v/>
      </c>
      <c r="GB35" s="122" t="str">
        <f t="shared" si="92"/>
        <v/>
      </c>
      <c r="GC35" s="122" t="str">
        <f t="shared" si="93"/>
        <v/>
      </c>
      <c r="GD35" s="122" t="str">
        <f t="shared" si="94"/>
        <v/>
      </c>
      <c r="GE35" s="122" t="str">
        <f t="shared" si="95"/>
        <v/>
      </c>
      <c r="GF35" s="122" t="str">
        <f t="shared" si="96"/>
        <v/>
      </c>
      <c r="GG35" s="122">
        <f t="shared" si="97"/>
        <v>0</v>
      </c>
      <c r="GH35" s="124" t="str">
        <f t="shared" si="52"/>
        <v/>
      </c>
      <c r="GI35" s="124" t="str">
        <f t="shared" si="53"/>
        <v/>
      </c>
      <c r="GJ35" s="124" t="str">
        <f t="shared" si="54"/>
        <v/>
      </c>
      <c r="GK35" s="124" t="str">
        <f t="shared" si="55"/>
        <v/>
      </c>
      <c r="GL35" s="125" t="str">
        <f t="shared" si="98"/>
        <v/>
      </c>
      <c r="GM35" s="125" t="str">
        <f t="shared" si="99"/>
        <v/>
      </c>
      <c r="GN35" s="125" t="str">
        <f t="shared" si="100"/>
        <v/>
      </c>
      <c r="GO35" s="125" t="str">
        <f t="shared" si="101"/>
        <v/>
      </c>
      <c r="GP35" s="125" t="str">
        <f t="shared" si="102"/>
        <v/>
      </c>
      <c r="GQ35" s="125" t="str">
        <f t="shared" si="103"/>
        <v/>
      </c>
      <c r="GR35" s="125" t="str">
        <f t="shared" si="104"/>
        <v/>
      </c>
      <c r="GS35" s="125" t="str">
        <f t="shared" si="105"/>
        <v/>
      </c>
      <c r="GT35" s="125" t="str">
        <f t="shared" si="106"/>
        <v/>
      </c>
      <c r="GU35" s="125" t="str">
        <f t="shared" si="107"/>
        <v/>
      </c>
      <c r="GV35" s="125">
        <f t="shared" si="108"/>
        <v>0</v>
      </c>
      <c r="GW35" s="145"/>
      <c r="GX35" s="145"/>
      <c r="GY35" s="145"/>
      <c r="GZ35" s="145"/>
      <c r="HA35" s="145">
        <v>1</v>
      </c>
      <c r="HB35" s="145"/>
      <c r="HC35" s="145"/>
      <c r="HE35" s="37"/>
      <c r="HF35" s="37"/>
      <c r="HG35" s="37"/>
      <c r="HH35" s="37"/>
    </row>
    <row r="36" spans="1:216" x14ac:dyDescent="0.2">
      <c r="A36" s="287" t="s">
        <v>255</v>
      </c>
      <c r="B36" s="288" t="s">
        <v>254</v>
      </c>
      <c r="C36" s="369">
        <v>131</v>
      </c>
      <c r="D36" s="407">
        <f t="shared" si="56"/>
        <v>26.200000000000003</v>
      </c>
      <c r="E36" s="406">
        <f t="shared" si="57"/>
        <v>32.75</v>
      </c>
      <c r="F36" s="406">
        <f t="shared" si="58"/>
        <v>49.125</v>
      </c>
      <c r="G36" s="406">
        <f t="shared" si="59"/>
        <v>26.200000000000003</v>
      </c>
      <c r="H36" s="407">
        <f t="shared" si="60"/>
        <v>32.75</v>
      </c>
      <c r="I36" s="406">
        <f t="shared" si="61"/>
        <v>32.75</v>
      </c>
      <c r="J36" s="406">
        <f t="shared" si="62"/>
        <v>49.125</v>
      </c>
      <c r="K36" s="406">
        <f t="shared" si="63"/>
        <v>26.200000000000003</v>
      </c>
      <c r="L36" s="406">
        <f t="shared" si="64"/>
        <v>32.75</v>
      </c>
      <c r="M36" s="147"/>
      <c r="N36" s="94">
        <f>C36*0.5</f>
        <v>65.5</v>
      </c>
      <c r="O36" s="94">
        <f t="shared" si="65"/>
        <v>196.5</v>
      </c>
      <c r="P36" s="94">
        <f t="shared" si="66"/>
        <v>262</v>
      </c>
      <c r="Q36" s="94">
        <f>C36*3</f>
        <v>393</v>
      </c>
      <c r="R36" s="94">
        <f>C36*4</f>
        <v>524</v>
      </c>
      <c r="S36" s="94">
        <f>C36*5</f>
        <v>655</v>
      </c>
      <c r="T36" s="94">
        <f>C36*6</f>
        <v>786</v>
      </c>
      <c r="U36" s="200">
        <v>389</v>
      </c>
      <c r="V36" s="93">
        <f t="shared" si="86"/>
        <v>77.800000000000011</v>
      </c>
      <c r="W36" s="93">
        <f t="shared" si="71"/>
        <v>97.25</v>
      </c>
      <c r="X36" s="147"/>
      <c r="Y36" s="94">
        <f>U36*0.5</f>
        <v>194.5</v>
      </c>
      <c r="Z36" s="94">
        <f>U36*1.5</f>
        <v>583.5</v>
      </c>
      <c r="AA36" s="94">
        <f>U36*2</f>
        <v>778</v>
      </c>
      <c r="AB36" s="94">
        <f>U36*3</f>
        <v>1167</v>
      </c>
      <c r="AC36" s="94">
        <f>U36*4</f>
        <v>1556</v>
      </c>
      <c r="AD36" s="94">
        <f>U36*5</f>
        <v>1945</v>
      </c>
      <c r="AE36" s="94">
        <f>U36*6</f>
        <v>2334</v>
      </c>
      <c r="AF36" s="200">
        <v>347</v>
      </c>
      <c r="AG36" s="93">
        <f t="shared" si="78"/>
        <v>69.400000000000006</v>
      </c>
      <c r="AH36" s="93">
        <f t="shared" si="79"/>
        <v>86.75</v>
      </c>
      <c r="AI36" s="147"/>
      <c r="AJ36" s="94">
        <f>AF36*0.5</f>
        <v>173.5</v>
      </c>
      <c r="AK36" s="94">
        <f>AF36*1.5</f>
        <v>520.5</v>
      </c>
      <c r="AL36" s="94">
        <f>AF36*2</f>
        <v>694</v>
      </c>
      <c r="AM36" s="94">
        <f>AF36*3</f>
        <v>1041</v>
      </c>
      <c r="AN36" s="94">
        <f>AF36*4</f>
        <v>1388</v>
      </c>
      <c r="AO36" s="94">
        <f>AF36*5</f>
        <v>1735</v>
      </c>
      <c r="AP36" s="94">
        <f>AF36*6</f>
        <v>2082</v>
      </c>
      <c r="AQ36" s="200">
        <v>267</v>
      </c>
      <c r="AR36" s="93">
        <f t="shared" si="80"/>
        <v>53.400000000000006</v>
      </c>
      <c r="AS36" s="93">
        <f t="shared" si="81"/>
        <v>66.75</v>
      </c>
      <c r="AT36" s="147"/>
      <c r="AU36" s="94">
        <f>AQ36*0.5</f>
        <v>133.5</v>
      </c>
      <c r="AV36" s="94">
        <f>AQ36*1.5</f>
        <v>400.5</v>
      </c>
      <c r="AW36" s="94">
        <f>AQ36*2</f>
        <v>534</v>
      </c>
      <c r="AX36" s="94">
        <f>AQ36*3</f>
        <v>801</v>
      </c>
      <c r="AY36" s="94">
        <f>AQ36*4</f>
        <v>1068</v>
      </c>
      <c r="AZ36" s="94">
        <f>AQ36*5</f>
        <v>1335</v>
      </c>
      <c r="BA36" s="94">
        <f>AQ36*6</f>
        <v>1602</v>
      </c>
      <c r="BB36" s="147">
        <f t="shared" ref="BB36:BB59" si="137">C36+U36</f>
        <v>520</v>
      </c>
      <c r="BC36" s="147">
        <f t="shared" ref="BC36:BC59" si="138">D36+V36</f>
        <v>104.00000000000001</v>
      </c>
      <c r="BD36" s="147">
        <f t="shared" ref="BD36:BD59" si="139">H36+W36</f>
        <v>130</v>
      </c>
      <c r="BE36" s="147"/>
      <c r="BF36" s="147">
        <f t="shared" si="113"/>
        <v>260</v>
      </c>
      <c r="BG36" s="147">
        <f t="shared" si="113"/>
        <v>780</v>
      </c>
      <c r="BH36" s="147">
        <f t="shared" si="113"/>
        <v>1040</v>
      </c>
      <c r="BI36" s="147">
        <f t="shared" si="113"/>
        <v>1560</v>
      </c>
      <c r="BJ36" s="147">
        <f t="shared" si="113"/>
        <v>2080</v>
      </c>
      <c r="BK36" s="147">
        <f t="shared" si="113"/>
        <v>2600</v>
      </c>
      <c r="BL36" s="147">
        <f t="shared" si="113"/>
        <v>3120</v>
      </c>
      <c r="BM36" s="147">
        <f t="shared" ref="BM36:BM59" si="140">C36+AF36</f>
        <v>478</v>
      </c>
      <c r="BN36" s="147">
        <f t="shared" ref="BN36:BN59" si="141">D36+AG36</f>
        <v>95.600000000000009</v>
      </c>
      <c r="BO36" s="147">
        <f t="shared" ref="BO36:BO59" si="142">H36+AH36</f>
        <v>119.5</v>
      </c>
      <c r="BP36" s="147"/>
      <c r="BQ36" s="147">
        <f t="shared" si="23"/>
        <v>239</v>
      </c>
      <c r="BR36" s="147">
        <f t="shared" si="23"/>
        <v>717</v>
      </c>
      <c r="BS36" s="147">
        <f t="shared" si="23"/>
        <v>956</v>
      </c>
      <c r="BT36" s="147">
        <f t="shared" si="23"/>
        <v>1434</v>
      </c>
      <c r="BU36" s="147">
        <f t="shared" si="23"/>
        <v>1912</v>
      </c>
      <c r="BV36" s="147">
        <f t="shared" si="23"/>
        <v>2390</v>
      </c>
      <c r="BW36" s="147">
        <f t="shared" si="23"/>
        <v>2868</v>
      </c>
      <c r="BX36" s="147">
        <f t="shared" ref="BX36:BX59" si="143">C36+AQ36</f>
        <v>398</v>
      </c>
      <c r="BY36" s="147">
        <f t="shared" ref="BY36:BY59" si="144">D36+AR36</f>
        <v>79.600000000000009</v>
      </c>
      <c r="BZ36" s="147">
        <f t="shared" ref="BZ36:BZ59" si="145">H36+AS36</f>
        <v>99.5</v>
      </c>
      <c r="CA36" s="147"/>
      <c r="CB36" s="147">
        <f t="shared" si="119"/>
        <v>199</v>
      </c>
      <c r="CC36" s="147">
        <f t="shared" si="119"/>
        <v>597</v>
      </c>
      <c r="CD36" s="147">
        <f t="shared" si="119"/>
        <v>796</v>
      </c>
      <c r="CE36" s="147">
        <f t="shared" si="119"/>
        <v>1194</v>
      </c>
      <c r="CF36" s="147">
        <f t="shared" si="119"/>
        <v>1592</v>
      </c>
      <c r="CG36" s="147">
        <f t="shared" si="119"/>
        <v>1990</v>
      </c>
      <c r="CH36" s="147">
        <f t="shared" si="119"/>
        <v>2388</v>
      </c>
      <c r="CI36" s="147">
        <f>U36+AF36</f>
        <v>736</v>
      </c>
      <c r="CJ36" s="147">
        <f>V36+AG36</f>
        <v>147.20000000000002</v>
      </c>
      <c r="CK36" s="147">
        <f>W36+AH36</f>
        <v>184</v>
      </c>
      <c r="CL36" s="147"/>
      <c r="CM36" s="147">
        <f t="shared" si="120"/>
        <v>368</v>
      </c>
      <c r="CN36" s="147">
        <f t="shared" si="120"/>
        <v>1104</v>
      </c>
      <c r="CO36" s="147">
        <f t="shared" si="120"/>
        <v>1472</v>
      </c>
      <c r="CP36" s="147">
        <f t="shared" si="120"/>
        <v>2208</v>
      </c>
      <c r="CQ36" s="147">
        <f t="shared" si="120"/>
        <v>2944</v>
      </c>
      <c r="CR36" s="147">
        <f t="shared" si="120"/>
        <v>3680</v>
      </c>
      <c r="CS36" s="147">
        <f t="shared" si="120"/>
        <v>4416</v>
      </c>
      <c r="CT36" s="147">
        <f>U36+AQ36</f>
        <v>656</v>
      </c>
      <c r="CU36" s="147">
        <f>V36+AR36</f>
        <v>131.20000000000002</v>
      </c>
      <c r="CV36" s="147">
        <f>W36+AS36</f>
        <v>164</v>
      </c>
      <c r="CW36" s="147"/>
      <c r="CX36" s="147">
        <f t="shared" si="121"/>
        <v>328</v>
      </c>
      <c r="CY36" s="147">
        <f t="shared" si="121"/>
        <v>984</v>
      </c>
      <c r="CZ36" s="147">
        <f t="shared" si="121"/>
        <v>1312</v>
      </c>
      <c r="DA36" s="147">
        <f t="shared" si="121"/>
        <v>1968</v>
      </c>
      <c r="DB36" s="147">
        <f t="shared" si="121"/>
        <v>2624</v>
      </c>
      <c r="DC36" s="147">
        <f t="shared" si="121"/>
        <v>3280</v>
      </c>
      <c r="DD36" s="147">
        <f t="shared" si="121"/>
        <v>3936</v>
      </c>
      <c r="DE36" s="147">
        <f>AF36+AQ36</f>
        <v>614</v>
      </c>
      <c r="DF36" s="147">
        <f>AG36+AR36</f>
        <v>122.80000000000001</v>
      </c>
      <c r="DG36" s="147">
        <f>AH36+AS36</f>
        <v>153.5</v>
      </c>
      <c r="DH36" s="147"/>
      <c r="DI36" s="147">
        <f t="shared" si="122"/>
        <v>307</v>
      </c>
      <c r="DJ36" s="147">
        <f t="shared" si="122"/>
        <v>921</v>
      </c>
      <c r="DK36" s="147">
        <f t="shared" si="122"/>
        <v>1228</v>
      </c>
      <c r="DL36" s="147">
        <f t="shared" si="122"/>
        <v>1842</v>
      </c>
      <c r="DM36" s="147">
        <f t="shared" si="122"/>
        <v>2456</v>
      </c>
      <c r="DN36" s="147">
        <f t="shared" si="122"/>
        <v>3070</v>
      </c>
      <c r="DO36" s="147">
        <f t="shared" si="122"/>
        <v>3684</v>
      </c>
      <c r="DP36" s="147">
        <f t="shared" ref="DP36:DP59" si="146">C36+AF36+AQ36</f>
        <v>745</v>
      </c>
      <c r="DQ36" s="147">
        <f t="shared" ref="DQ36:DQ59" si="147">D36+AG36+AR36</f>
        <v>149</v>
      </c>
      <c r="DR36" s="147">
        <f t="shared" ref="DR36:DR59" si="148">H36+AH36+AS36</f>
        <v>186.25</v>
      </c>
      <c r="DS36" s="147"/>
      <c r="DT36" s="147">
        <f t="shared" si="132"/>
        <v>372.5</v>
      </c>
      <c r="DU36" s="147">
        <f t="shared" si="132"/>
        <v>1117.5</v>
      </c>
      <c r="DV36" s="147">
        <f t="shared" si="132"/>
        <v>1490</v>
      </c>
      <c r="DW36" s="147">
        <f t="shared" si="132"/>
        <v>2235</v>
      </c>
      <c r="DX36" s="147">
        <f t="shared" si="132"/>
        <v>2980</v>
      </c>
      <c r="DY36" s="147">
        <f t="shared" si="132"/>
        <v>3725</v>
      </c>
      <c r="DZ36" s="147">
        <f t="shared" si="132"/>
        <v>4470</v>
      </c>
      <c r="EA36" s="147">
        <f t="shared" ref="EA36:EA59" si="149">C36+U36+AF36</f>
        <v>867</v>
      </c>
      <c r="EB36" s="147">
        <f t="shared" ref="EB36:EB59" si="150">D36+V36+AG36</f>
        <v>173.40000000000003</v>
      </c>
      <c r="EC36" s="147">
        <f t="shared" ref="EC36:EC59" si="151">H36+W36+AH36</f>
        <v>216.75</v>
      </c>
      <c r="ED36" s="147"/>
      <c r="EE36" s="147">
        <f t="shared" si="133"/>
        <v>433.5</v>
      </c>
      <c r="EF36" s="147">
        <f t="shared" si="133"/>
        <v>1300.5</v>
      </c>
      <c r="EG36" s="147">
        <f t="shared" si="133"/>
        <v>1734</v>
      </c>
      <c r="EH36" s="147">
        <f t="shared" si="133"/>
        <v>2601</v>
      </c>
      <c r="EI36" s="147">
        <f t="shared" si="133"/>
        <v>3468</v>
      </c>
      <c r="EJ36" s="147">
        <f t="shared" si="133"/>
        <v>4335</v>
      </c>
      <c r="EK36" s="147">
        <f t="shared" si="133"/>
        <v>5202</v>
      </c>
      <c r="EL36" s="147">
        <f t="shared" ref="EL36:EL59" si="152">C36+U36+AQ36</f>
        <v>787</v>
      </c>
      <c r="EM36" s="147">
        <f t="shared" ref="EM36:EM59" si="153">D36+V36+AR36</f>
        <v>157.40000000000003</v>
      </c>
      <c r="EN36" s="147">
        <f t="shared" ref="EN36:EN59" si="154">H36+W36+AS36</f>
        <v>196.75</v>
      </c>
      <c r="EO36" s="147"/>
      <c r="EP36" s="147">
        <f t="shared" si="134"/>
        <v>393.5</v>
      </c>
      <c r="EQ36" s="147">
        <f t="shared" si="134"/>
        <v>1180.5</v>
      </c>
      <c r="ER36" s="147">
        <f t="shared" si="134"/>
        <v>1574</v>
      </c>
      <c r="ES36" s="147">
        <f t="shared" si="134"/>
        <v>2361</v>
      </c>
      <c r="ET36" s="147">
        <f t="shared" si="134"/>
        <v>3148</v>
      </c>
      <c r="EU36" s="147">
        <f t="shared" si="134"/>
        <v>3935</v>
      </c>
      <c r="EV36" s="147">
        <f t="shared" si="134"/>
        <v>4722</v>
      </c>
      <c r="EW36" s="147">
        <f>U36+AF36+AQ36</f>
        <v>1003</v>
      </c>
      <c r="EX36" s="147">
        <f>V36+AG36+AR36</f>
        <v>200.60000000000002</v>
      </c>
      <c r="EY36" s="147">
        <f>W36+AH36+AS36</f>
        <v>250.75</v>
      </c>
      <c r="EZ36" s="147"/>
      <c r="FA36" s="147">
        <f t="shared" si="123"/>
        <v>501.5</v>
      </c>
      <c r="FB36" s="147">
        <f t="shared" si="123"/>
        <v>1504.5</v>
      </c>
      <c r="FC36" s="147">
        <f t="shared" si="123"/>
        <v>2006</v>
      </c>
      <c r="FD36" s="147">
        <f t="shared" si="123"/>
        <v>3009</v>
      </c>
      <c r="FE36" s="147">
        <f t="shared" si="123"/>
        <v>4012</v>
      </c>
      <c r="FF36" s="147">
        <f t="shared" si="123"/>
        <v>5015</v>
      </c>
      <c r="FG36" s="147">
        <f t="shared" si="123"/>
        <v>6018</v>
      </c>
      <c r="FH36" s="147">
        <f t="shared" ref="FH36:FH59" si="155">C36+U36+AF36+AQ36</f>
        <v>1134</v>
      </c>
      <c r="FI36" s="147">
        <f t="shared" ref="FI36:FI59" si="156">D36+V36+AG36+AR36</f>
        <v>226.80000000000004</v>
      </c>
      <c r="FJ36" s="147">
        <f t="shared" ref="FJ36:FJ59" si="157">H36+W36+AH36+AS36</f>
        <v>283.5</v>
      </c>
      <c r="FK36" s="147"/>
      <c r="FL36" s="147">
        <f t="shared" si="135"/>
        <v>567</v>
      </c>
      <c r="FM36" s="147">
        <f t="shared" si="135"/>
        <v>1701</v>
      </c>
      <c r="FN36" s="147">
        <f t="shared" si="135"/>
        <v>2268</v>
      </c>
      <c r="FO36" s="147">
        <f t="shared" si="135"/>
        <v>3402</v>
      </c>
      <c r="FP36" s="147">
        <f t="shared" si="135"/>
        <v>4536</v>
      </c>
      <c r="FQ36" s="147">
        <f t="shared" si="135"/>
        <v>5670</v>
      </c>
      <c r="FR36" s="147">
        <f t="shared" si="135"/>
        <v>6804</v>
      </c>
      <c r="FS36" s="122">
        <f t="shared" si="48"/>
        <v>4.42</v>
      </c>
      <c r="FT36" s="122" t="str">
        <f t="shared" si="49"/>
        <v/>
      </c>
      <c r="FU36" s="122" t="str">
        <f t="shared" si="50"/>
        <v/>
      </c>
      <c r="FV36" s="122" t="str">
        <f t="shared" si="51"/>
        <v/>
      </c>
      <c r="FW36" s="122" t="str">
        <f t="shared" si="87"/>
        <v/>
      </c>
      <c r="FX36" s="122" t="str">
        <f t="shared" si="88"/>
        <v/>
      </c>
      <c r="FY36" s="122" t="str">
        <f t="shared" si="89"/>
        <v/>
      </c>
      <c r="FZ36" s="122" t="str">
        <f t="shared" si="90"/>
        <v/>
      </c>
      <c r="GA36" s="122" t="str">
        <f t="shared" si="91"/>
        <v/>
      </c>
      <c r="GB36" s="122" t="str">
        <f t="shared" si="92"/>
        <v/>
      </c>
      <c r="GC36" s="122" t="str">
        <f t="shared" si="93"/>
        <v/>
      </c>
      <c r="GD36" s="122" t="str">
        <f t="shared" si="94"/>
        <v/>
      </c>
      <c r="GE36" s="122" t="str">
        <f t="shared" si="95"/>
        <v/>
      </c>
      <c r="GF36" s="122" t="str">
        <f t="shared" si="96"/>
        <v/>
      </c>
      <c r="GG36" s="122">
        <f t="shared" si="97"/>
        <v>4.42</v>
      </c>
      <c r="GH36" s="124">
        <f t="shared" si="52"/>
        <v>48289.152199999997</v>
      </c>
      <c r="GI36" s="124" t="str">
        <f t="shared" si="53"/>
        <v/>
      </c>
      <c r="GJ36" s="124" t="str">
        <f t="shared" si="54"/>
        <v/>
      </c>
      <c r="GK36" s="124" t="str">
        <f t="shared" si="55"/>
        <v/>
      </c>
      <c r="GL36" s="125" t="str">
        <f t="shared" si="98"/>
        <v/>
      </c>
      <c r="GM36" s="125" t="str">
        <f t="shared" si="99"/>
        <v/>
      </c>
      <c r="GN36" s="125" t="str">
        <f t="shared" si="100"/>
        <v/>
      </c>
      <c r="GO36" s="125" t="str">
        <f t="shared" si="101"/>
        <v/>
      </c>
      <c r="GP36" s="125" t="str">
        <f t="shared" si="102"/>
        <v/>
      </c>
      <c r="GQ36" s="125" t="str">
        <f t="shared" si="103"/>
        <v/>
      </c>
      <c r="GR36" s="125" t="str">
        <f t="shared" si="104"/>
        <v/>
      </c>
      <c r="GS36" s="125" t="str">
        <f t="shared" si="105"/>
        <v/>
      </c>
      <c r="GT36" s="125" t="str">
        <f t="shared" si="106"/>
        <v/>
      </c>
      <c r="GU36" s="125" t="str">
        <f t="shared" si="107"/>
        <v/>
      </c>
      <c r="GV36" s="125">
        <f t="shared" si="108"/>
        <v>48289.152199999997</v>
      </c>
      <c r="GW36" s="145"/>
      <c r="GX36" s="145"/>
      <c r="GY36" s="145"/>
      <c r="GZ36" s="145"/>
      <c r="HA36" s="145"/>
      <c r="HB36" s="145"/>
      <c r="HC36" s="145">
        <v>1</v>
      </c>
      <c r="HE36" s="37"/>
      <c r="HF36" s="37"/>
      <c r="HG36" s="37"/>
      <c r="HH36" s="37"/>
    </row>
    <row r="37" spans="1:216" x14ac:dyDescent="0.2">
      <c r="A37" s="287" t="s">
        <v>218</v>
      </c>
      <c r="B37" s="288" t="s">
        <v>415</v>
      </c>
      <c r="C37" s="369">
        <v>131</v>
      </c>
      <c r="D37" s="407">
        <f t="shared" si="56"/>
        <v>26.200000000000003</v>
      </c>
      <c r="E37" s="406">
        <f t="shared" si="57"/>
        <v>32.75</v>
      </c>
      <c r="F37" s="406">
        <f t="shared" si="58"/>
        <v>49.125</v>
      </c>
      <c r="G37" s="406">
        <f t="shared" si="59"/>
        <v>26.200000000000003</v>
      </c>
      <c r="H37" s="407">
        <f t="shared" si="60"/>
        <v>32.75</v>
      </c>
      <c r="I37" s="406">
        <f t="shared" si="61"/>
        <v>32.75</v>
      </c>
      <c r="J37" s="406">
        <f t="shared" si="62"/>
        <v>49.125</v>
      </c>
      <c r="K37" s="406">
        <f t="shared" si="63"/>
        <v>26.200000000000003</v>
      </c>
      <c r="L37" s="406">
        <f t="shared" si="64"/>
        <v>32.75</v>
      </c>
      <c r="M37" s="147"/>
      <c r="N37" s="94">
        <f t="shared" si="0"/>
        <v>65.5</v>
      </c>
      <c r="O37" s="94">
        <f t="shared" si="65"/>
        <v>196.5</v>
      </c>
      <c r="P37" s="94">
        <f t="shared" si="66"/>
        <v>262</v>
      </c>
      <c r="Q37" s="94">
        <f t="shared" si="67"/>
        <v>393</v>
      </c>
      <c r="R37" s="94">
        <f t="shared" si="68"/>
        <v>524</v>
      </c>
      <c r="S37" s="94">
        <f t="shared" si="69"/>
        <v>655</v>
      </c>
      <c r="T37" s="94">
        <f t="shared" si="70"/>
        <v>786</v>
      </c>
      <c r="U37" s="200">
        <v>340</v>
      </c>
      <c r="V37" s="93">
        <f t="shared" si="86"/>
        <v>68</v>
      </c>
      <c r="W37" s="93">
        <f t="shared" si="71"/>
        <v>85</v>
      </c>
      <c r="X37" s="147"/>
      <c r="Y37" s="94">
        <f t="shared" si="1"/>
        <v>170</v>
      </c>
      <c r="Z37" s="94">
        <f t="shared" si="72"/>
        <v>510</v>
      </c>
      <c r="AA37" s="94">
        <f t="shared" si="73"/>
        <v>680</v>
      </c>
      <c r="AB37" s="94">
        <f t="shared" si="74"/>
        <v>1020</v>
      </c>
      <c r="AC37" s="94">
        <f t="shared" si="75"/>
        <v>1360</v>
      </c>
      <c r="AD37" s="94">
        <f t="shared" si="76"/>
        <v>1700</v>
      </c>
      <c r="AE37" s="94">
        <f t="shared" si="77"/>
        <v>2040</v>
      </c>
      <c r="AF37" s="200">
        <v>288</v>
      </c>
      <c r="AG37" s="93">
        <f t="shared" si="78"/>
        <v>57.6</v>
      </c>
      <c r="AH37" s="93">
        <f t="shared" si="79"/>
        <v>72</v>
      </c>
      <c r="AI37" s="147"/>
      <c r="AJ37" s="94">
        <f t="shared" si="2"/>
        <v>144</v>
      </c>
      <c r="AK37" s="94">
        <f t="shared" si="3"/>
        <v>432</v>
      </c>
      <c r="AL37" s="94">
        <f t="shared" si="4"/>
        <v>576</v>
      </c>
      <c r="AM37" s="94">
        <f t="shared" si="5"/>
        <v>864</v>
      </c>
      <c r="AN37" s="94">
        <f t="shared" si="6"/>
        <v>1152</v>
      </c>
      <c r="AO37" s="94">
        <f t="shared" si="7"/>
        <v>1440</v>
      </c>
      <c r="AP37" s="94">
        <f t="shared" si="8"/>
        <v>1728</v>
      </c>
      <c r="AQ37" s="200">
        <v>220</v>
      </c>
      <c r="AR37" s="93">
        <f t="shared" si="80"/>
        <v>44</v>
      </c>
      <c r="AS37" s="93">
        <f t="shared" si="81"/>
        <v>55</v>
      </c>
      <c r="AT37" s="147"/>
      <c r="AU37" s="94">
        <f t="shared" si="9"/>
        <v>110</v>
      </c>
      <c r="AV37" s="94">
        <f t="shared" si="10"/>
        <v>330</v>
      </c>
      <c r="AW37" s="94">
        <f t="shared" si="11"/>
        <v>440</v>
      </c>
      <c r="AX37" s="94">
        <f t="shared" si="12"/>
        <v>660</v>
      </c>
      <c r="AY37" s="94">
        <f t="shared" si="13"/>
        <v>880</v>
      </c>
      <c r="AZ37" s="94">
        <f t="shared" si="14"/>
        <v>1100</v>
      </c>
      <c r="BA37" s="94">
        <f t="shared" si="15"/>
        <v>1320</v>
      </c>
      <c r="BB37" s="147">
        <f t="shared" si="137"/>
        <v>471</v>
      </c>
      <c r="BC37" s="147">
        <f t="shared" si="138"/>
        <v>94.2</v>
      </c>
      <c r="BD37" s="147">
        <f t="shared" si="139"/>
        <v>117.75</v>
      </c>
      <c r="BE37" s="147">
        <f t="shared" si="113"/>
        <v>0</v>
      </c>
      <c r="BF37" s="147">
        <f t="shared" si="113"/>
        <v>235.5</v>
      </c>
      <c r="BG37" s="147">
        <f t="shared" si="136"/>
        <v>706.5</v>
      </c>
      <c r="BH37" s="147">
        <f t="shared" si="136"/>
        <v>942</v>
      </c>
      <c r="BI37" s="147">
        <f t="shared" si="136"/>
        <v>1413</v>
      </c>
      <c r="BJ37" s="147">
        <f t="shared" si="136"/>
        <v>1884</v>
      </c>
      <c r="BK37" s="147">
        <f t="shared" si="136"/>
        <v>2355</v>
      </c>
      <c r="BL37" s="147">
        <f t="shared" si="136"/>
        <v>2826</v>
      </c>
      <c r="BM37" s="147">
        <f t="shared" si="140"/>
        <v>419</v>
      </c>
      <c r="BN37" s="147">
        <f t="shared" si="141"/>
        <v>83.800000000000011</v>
      </c>
      <c r="BO37" s="147">
        <f t="shared" si="142"/>
        <v>104.75</v>
      </c>
      <c r="BP37" s="147">
        <f t="shared" si="82"/>
        <v>0</v>
      </c>
      <c r="BQ37" s="147">
        <f t="shared" si="23"/>
        <v>209.5</v>
      </c>
      <c r="BR37" s="147">
        <f t="shared" si="23"/>
        <v>628.5</v>
      </c>
      <c r="BS37" s="147">
        <f t="shared" si="23"/>
        <v>838</v>
      </c>
      <c r="BT37" s="147">
        <f t="shared" si="23"/>
        <v>1257</v>
      </c>
      <c r="BU37" s="147">
        <f t="shared" si="23"/>
        <v>1676</v>
      </c>
      <c r="BV37" s="147">
        <f t="shared" si="23"/>
        <v>2095</v>
      </c>
      <c r="BW37" s="147">
        <f t="shared" si="23"/>
        <v>2514</v>
      </c>
      <c r="BX37" s="147">
        <f t="shared" si="143"/>
        <v>351</v>
      </c>
      <c r="BY37" s="147">
        <f t="shared" si="144"/>
        <v>70.2</v>
      </c>
      <c r="BZ37" s="147">
        <f t="shared" si="145"/>
        <v>87.75</v>
      </c>
      <c r="CA37" s="147">
        <f t="shared" si="119"/>
        <v>0</v>
      </c>
      <c r="CB37" s="147">
        <f t="shared" si="119"/>
        <v>175.5</v>
      </c>
      <c r="CC37" s="147">
        <f t="shared" si="119"/>
        <v>526.5</v>
      </c>
      <c r="CD37" s="147">
        <f t="shared" si="119"/>
        <v>702</v>
      </c>
      <c r="CE37" s="147">
        <f t="shared" si="119"/>
        <v>1053</v>
      </c>
      <c r="CF37" s="147">
        <f t="shared" si="119"/>
        <v>1404</v>
      </c>
      <c r="CG37" s="147">
        <f t="shared" si="119"/>
        <v>1755</v>
      </c>
      <c r="CH37" s="147">
        <f t="shared" si="119"/>
        <v>2106</v>
      </c>
      <c r="CI37" s="147">
        <f t="shared" si="124"/>
        <v>628</v>
      </c>
      <c r="CJ37" s="147">
        <f t="shared" si="124"/>
        <v>125.6</v>
      </c>
      <c r="CK37" s="147">
        <f t="shared" si="120"/>
        <v>157</v>
      </c>
      <c r="CL37" s="147">
        <f t="shared" si="120"/>
        <v>0</v>
      </c>
      <c r="CM37" s="147">
        <f t="shared" si="120"/>
        <v>314</v>
      </c>
      <c r="CN37" s="147">
        <f t="shared" si="120"/>
        <v>942</v>
      </c>
      <c r="CO37" s="147">
        <f t="shared" si="120"/>
        <v>1256</v>
      </c>
      <c r="CP37" s="147">
        <f t="shared" si="120"/>
        <v>1884</v>
      </c>
      <c r="CQ37" s="147">
        <f t="shared" si="120"/>
        <v>2512</v>
      </c>
      <c r="CR37" s="147">
        <f t="shared" si="120"/>
        <v>3140</v>
      </c>
      <c r="CS37" s="147">
        <f t="shared" si="120"/>
        <v>3768</v>
      </c>
      <c r="CT37" s="147">
        <f t="shared" si="121"/>
        <v>560</v>
      </c>
      <c r="CU37" s="147">
        <f t="shared" si="121"/>
        <v>112</v>
      </c>
      <c r="CV37" s="147">
        <f t="shared" si="121"/>
        <v>140</v>
      </c>
      <c r="CW37" s="147">
        <f t="shared" si="121"/>
        <v>0</v>
      </c>
      <c r="CX37" s="147">
        <f t="shared" si="121"/>
        <v>280</v>
      </c>
      <c r="CY37" s="147">
        <f t="shared" si="121"/>
        <v>840</v>
      </c>
      <c r="CZ37" s="147">
        <f t="shared" si="125"/>
        <v>1120</v>
      </c>
      <c r="DA37" s="147">
        <f t="shared" si="125"/>
        <v>1680</v>
      </c>
      <c r="DB37" s="147">
        <f t="shared" si="125"/>
        <v>2240</v>
      </c>
      <c r="DC37" s="147">
        <f t="shared" si="125"/>
        <v>2800</v>
      </c>
      <c r="DD37" s="147">
        <f t="shared" si="125"/>
        <v>3360</v>
      </c>
      <c r="DE37" s="147">
        <f t="shared" si="122"/>
        <v>508</v>
      </c>
      <c r="DF37" s="147">
        <f t="shared" si="122"/>
        <v>101.6</v>
      </c>
      <c r="DG37" s="147">
        <f t="shared" si="122"/>
        <v>127</v>
      </c>
      <c r="DH37" s="147">
        <f t="shared" si="122"/>
        <v>0</v>
      </c>
      <c r="DI37" s="147">
        <f t="shared" si="122"/>
        <v>254</v>
      </c>
      <c r="DJ37" s="147">
        <f t="shared" si="122"/>
        <v>762</v>
      </c>
      <c r="DK37" s="147">
        <f t="shared" si="126"/>
        <v>1016</v>
      </c>
      <c r="DL37" s="147">
        <f t="shared" si="126"/>
        <v>1524</v>
      </c>
      <c r="DM37" s="147">
        <f t="shared" si="126"/>
        <v>2032</v>
      </c>
      <c r="DN37" s="147">
        <f t="shared" si="126"/>
        <v>2540</v>
      </c>
      <c r="DO37" s="147">
        <f t="shared" si="126"/>
        <v>3048</v>
      </c>
      <c r="DP37" s="147">
        <f t="shared" si="146"/>
        <v>639</v>
      </c>
      <c r="DQ37" s="147">
        <f t="shared" si="147"/>
        <v>127.80000000000001</v>
      </c>
      <c r="DR37" s="147">
        <f t="shared" si="148"/>
        <v>159.75</v>
      </c>
      <c r="DS37" s="147">
        <f t="shared" si="132"/>
        <v>0</v>
      </c>
      <c r="DT37" s="147">
        <f t="shared" si="132"/>
        <v>319.5</v>
      </c>
      <c r="DU37" s="147">
        <f t="shared" si="132"/>
        <v>958.5</v>
      </c>
      <c r="DV37" s="147">
        <f t="shared" si="127"/>
        <v>1278</v>
      </c>
      <c r="DW37" s="147">
        <f t="shared" si="127"/>
        <v>1917</v>
      </c>
      <c r="DX37" s="147">
        <f t="shared" si="127"/>
        <v>2556</v>
      </c>
      <c r="DY37" s="147">
        <f t="shared" si="127"/>
        <v>3195</v>
      </c>
      <c r="DZ37" s="147">
        <f t="shared" si="127"/>
        <v>3834</v>
      </c>
      <c r="EA37" s="147">
        <f t="shared" si="149"/>
        <v>759</v>
      </c>
      <c r="EB37" s="147">
        <f t="shared" si="150"/>
        <v>151.80000000000001</v>
      </c>
      <c r="EC37" s="147">
        <f t="shared" si="151"/>
        <v>189.75</v>
      </c>
      <c r="ED37" s="147">
        <f t="shared" si="133"/>
        <v>0</v>
      </c>
      <c r="EE37" s="147">
        <f t="shared" si="133"/>
        <v>379.5</v>
      </c>
      <c r="EF37" s="147">
        <f t="shared" si="133"/>
        <v>1138.5</v>
      </c>
      <c r="EG37" s="147">
        <f t="shared" si="128"/>
        <v>1518</v>
      </c>
      <c r="EH37" s="147">
        <f t="shared" si="128"/>
        <v>2277</v>
      </c>
      <c r="EI37" s="147">
        <f t="shared" si="128"/>
        <v>3036</v>
      </c>
      <c r="EJ37" s="147">
        <f t="shared" si="128"/>
        <v>3795</v>
      </c>
      <c r="EK37" s="147">
        <f t="shared" si="128"/>
        <v>4554</v>
      </c>
      <c r="EL37" s="147">
        <f t="shared" si="152"/>
        <v>691</v>
      </c>
      <c r="EM37" s="147">
        <f t="shared" si="153"/>
        <v>138.19999999999999</v>
      </c>
      <c r="EN37" s="147">
        <f t="shared" si="154"/>
        <v>172.75</v>
      </c>
      <c r="EO37" s="147">
        <f t="shared" si="134"/>
        <v>0</v>
      </c>
      <c r="EP37" s="147">
        <f t="shared" si="134"/>
        <v>345.5</v>
      </c>
      <c r="EQ37" s="147">
        <f t="shared" si="134"/>
        <v>1036.5</v>
      </c>
      <c r="ER37" s="147">
        <f t="shared" si="129"/>
        <v>1382</v>
      </c>
      <c r="ES37" s="147">
        <f t="shared" si="129"/>
        <v>2073</v>
      </c>
      <c r="ET37" s="147">
        <f t="shared" si="129"/>
        <v>2764</v>
      </c>
      <c r="EU37" s="147">
        <f t="shared" si="129"/>
        <v>3455</v>
      </c>
      <c r="EV37" s="147">
        <f t="shared" si="129"/>
        <v>4146</v>
      </c>
      <c r="EW37" s="147">
        <f t="shared" si="123"/>
        <v>848</v>
      </c>
      <c r="EX37" s="147">
        <f t="shared" si="123"/>
        <v>169.6</v>
      </c>
      <c r="EY37" s="147">
        <f t="shared" si="123"/>
        <v>212</v>
      </c>
      <c r="EZ37" s="147">
        <f t="shared" si="123"/>
        <v>0</v>
      </c>
      <c r="FA37" s="147">
        <f t="shared" si="123"/>
        <v>424</v>
      </c>
      <c r="FB37" s="147">
        <f t="shared" si="123"/>
        <v>1272</v>
      </c>
      <c r="FC37" s="147">
        <f t="shared" si="130"/>
        <v>1696</v>
      </c>
      <c r="FD37" s="147">
        <f t="shared" si="130"/>
        <v>2544</v>
      </c>
      <c r="FE37" s="147">
        <f t="shared" si="130"/>
        <v>3392</v>
      </c>
      <c r="FF37" s="147">
        <f t="shared" si="130"/>
        <v>4240</v>
      </c>
      <c r="FG37" s="147">
        <f t="shared" si="130"/>
        <v>5088</v>
      </c>
      <c r="FH37" s="147">
        <f t="shared" si="155"/>
        <v>979</v>
      </c>
      <c r="FI37" s="147">
        <f t="shared" si="156"/>
        <v>195.8</v>
      </c>
      <c r="FJ37" s="147">
        <f t="shared" si="157"/>
        <v>244.75</v>
      </c>
      <c r="FK37" s="147">
        <f t="shared" si="135"/>
        <v>0</v>
      </c>
      <c r="FL37" s="147">
        <f t="shared" si="135"/>
        <v>489.5</v>
      </c>
      <c r="FM37" s="147">
        <f t="shared" si="135"/>
        <v>1468.5</v>
      </c>
      <c r="FN37" s="147">
        <f t="shared" si="131"/>
        <v>1958</v>
      </c>
      <c r="FO37" s="147">
        <f t="shared" si="131"/>
        <v>2937</v>
      </c>
      <c r="FP37" s="147">
        <f t="shared" si="131"/>
        <v>3916</v>
      </c>
      <c r="FQ37" s="147">
        <f t="shared" si="131"/>
        <v>4895</v>
      </c>
      <c r="FR37" s="147">
        <f t="shared" si="131"/>
        <v>5874</v>
      </c>
      <c r="FS37" s="122">
        <f t="shared" si="48"/>
        <v>4.42</v>
      </c>
      <c r="FT37" s="122" t="str">
        <f t="shared" si="49"/>
        <v/>
      </c>
      <c r="FU37" s="122" t="str">
        <f t="shared" si="50"/>
        <v/>
      </c>
      <c r="FV37" s="122" t="str">
        <f t="shared" si="51"/>
        <v/>
      </c>
      <c r="FW37" s="122" t="str">
        <f t="shared" si="87"/>
        <v/>
      </c>
      <c r="FX37" s="122" t="str">
        <f t="shared" si="88"/>
        <v/>
      </c>
      <c r="FY37" s="122" t="str">
        <f t="shared" si="89"/>
        <v/>
      </c>
      <c r="FZ37" s="122" t="str">
        <f t="shared" si="90"/>
        <v/>
      </c>
      <c r="GA37" s="122" t="str">
        <f t="shared" si="91"/>
        <v/>
      </c>
      <c r="GB37" s="122" t="str">
        <f t="shared" si="92"/>
        <v/>
      </c>
      <c r="GC37" s="122" t="str">
        <f t="shared" si="93"/>
        <v/>
      </c>
      <c r="GD37" s="122" t="str">
        <f t="shared" si="94"/>
        <v/>
      </c>
      <c r="GE37" s="122" t="str">
        <f t="shared" si="95"/>
        <v/>
      </c>
      <c r="GF37" s="122" t="str">
        <f t="shared" si="96"/>
        <v/>
      </c>
      <c r="GG37" s="122">
        <f t="shared" si="97"/>
        <v>4.42</v>
      </c>
      <c r="GH37" s="124">
        <f t="shared" si="52"/>
        <v>48289.152199999997</v>
      </c>
      <c r="GI37" s="124" t="str">
        <f t="shared" si="53"/>
        <v/>
      </c>
      <c r="GJ37" s="124" t="str">
        <f t="shared" si="54"/>
        <v/>
      </c>
      <c r="GK37" s="124" t="str">
        <f t="shared" si="55"/>
        <v/>
      </c>
      <c r="GL37" s="125" t="str">
        <f t="shared" si="98"/>
        <v/>
      </c>
      <c r="GM37" s="125" t="str">
        <f t="shared" si="99"/>
        <v/>
      </c>
      <c r="GN37" s="125" t="str">
        <f t="shared" si="100"/>
        <v/>
      </c>
      <c r="GO37" s="125" t="str">
        <f t="shared" si="101"/>
        <v/>
      </c>
      <c r="GP37" s="125" t="str">
        <f t="shared" si="102"/>
        <v/>
      </c>
      <c r="GQ37" s="125" t="str">
        <f t="shared" si="103"/>
        <v/>
      </c>
      <c r="GR37" s="125" t="str">
        <f t="shared" si="104"/>
        <v/>
      </c>
      <c r="GS37" s="125" t="str">
        <f t="shared" si="105"/>
        <v/>
      </c>
      <c r="GT37" s="125" t="str">
        <f t="shared" si="106"/>
        <v/>
      </c>
      <c r="GU37" s="125" t="str">
        <f t="shared" si="107"/>
        <v/>
      </c>
      <c r="GV37" s="125">
        <f t="shared" si="108"/>
        <v>48289.152199999997</v>
      </c>
      <c r="GW37" s="145"/>
      <c r="GX37" s="145"/>
      <c r="GY37" s="145"/>
      <c r="GZ37" s="145"/>
      <c r="HA37" s="145"/>
      <c r="HB37" s="145"/>
      <c r="HC37" s="145">
        <v>1</v>
      </c>
      <c r="HE37" s="37"/>
      <c r="HF37" s="37"/>
      <c r="HG37" s="37"/>
      <c r="HH37" s="37"/>
    </row>
    <row r="38" spans="1:216" x14ac:dyDescent="0.2">
      <c r="A38" s="287" t="s">
        <v>258</v>
      </c>
      <c r="B38" s="288" t="s">
        <v>257</v>
      </c>
      <c r="C38" s="369">
        <v>512</v>
      </c>
      <c r="D38" s="407">
        <f t="shared" si="56"/>
        <v>102.4</v>
      </c>
      <c r="E38" s="406">
        <f t="shared" si="57"/>
        <v>128</v>
      </c>
      <c r="F38" s="406">
        <f t="shared" si="58"/>
        <v>192</v>
      </c>
      <c r="G38" s="406">
        <f t="shared" si="59"/>
        <v>102.4</v>
      </c>
      <c r="H38" s="407">
        <f t="shared" si="60"/>
        <v>128</v>
      </c>
      <c r="I38" s="406">
        <f t="shared" si="61"/>
        <v>128</v>
      </c>
      <c r="J38" s="406">
        <f t="shared" si="62"/>
        <v>192</v>
      </c>
      <c r="K38" s="406">
        <f t="shared" si="63"/>
        <v>102.4</v>
      </c>
      <c r="L38" s="406">
        <f t="shared" si="64"/>
        <v>128</v>
      </c>
      <c r="M38" s="147"/>
      <c r="N38" s="94">
        <f>C38*0.5</f>
        <v>256</v>
      </c>
      <c r="O38" s="94">
        <f t="shared" si="65"/>
        <v>768</v>
      </c>
      <c r="P38" s="94">
        <f t="shared" si="66"/>
        <v>1024</v>
      </c>
      <c r="Q38" s="94">
        <f>C38*3</f>
        <v>1536</v>
      </c>
      <c r="R38" s="94">
        <f>C38*4</f>
        <v>2048</v>
      </c>
      <c r="S38" s="94">
        <f>C38*5</f>
        <v>2560</v>
      </c>
      <c r="T38" s="94">
        <f>C38*6</f>
        <v>3072</v>
      </c>
      <c r="U38" s="200">
        <v>389</v>
      </c>
      <c r="V38" s="93">
        <f t="shared" si="86"/>
        <v>77.800000000000011</v>
      </c>
      <c r="W38" s="93">
        <f t="shared" si="71"/>
        <v>97.25</v>
      </c>
      <c r="X38" s="147"/>
      <c r="Y38" s="94">
        <f>U38*0.5</f>
        <v>194.5</v>
      </c>
      <c r="Z38" s="94">
        <f>U38*1.5</f>
        <v>583.5</v>
      </c>
      <c r="AA38" s="94">
        <f>U38*2</f>
        <v>778</v>
      </c>
      <c r="AB38" s="94">
        <f>U38*3</f>
        <v>1167</v>
      </c>
      <c r="AC38" s="94">
        <f>U38*4</f>
        <v>1556</v>
      </c>
      <c r="AD38" s="94">
        <f>U38*5</f>
        <v>1945</v>
      </c>
      <c r="AE38" s="94">
        <f>U38*6</f>
        <v>2334</v>
      </c>
      <c r="AF38" s="200">
        <v>347</v>
      </c>
      <c r="AG38" s="93">
        <f t="shared" si="78"/>
        <v>69.400000000000006</v>
      </c>
      <c r="AH38" s="93">
        <f t="shared" si="79"/>
        <v>86.75</v>
      </c>
      <c r="AI38" s="147"/>
      <c r="AJ38" s="94">
        <f>AF38*0.5</f>
        <v>173.5</v>
      </c>
      <c r="AK38" s="94">
        <f>AF38*1.5</f>
        <v>520.5</v>
      </c>
      <c r="AL38" s="94">
        <f>AF38*2</f>
        <v>694</v>
      </c>
      <c r="AM38" s="94">
        <f>AF38*3</f>
        <v>1041</v>
      </c>
      <c r="AN38" s="94">
        <f>AF38*4</f>
        <v>1388</v>
      </c>
      <c r="AO38" s="94">
        <f>AF38*5</f>
        <v>1735</v>
      </c>
      <c r="AP38" s="94">
        <f>AF38*6</f>
        <v>2082</v>
      </c>
      <c r="AQ38" s="200">
        <v>267</v>
      </c>
      <c r="AR38" s="93">
        <f t="shared" si="80"/>
        <v>53.400000000000006</v>
      </c>
      <c r="AS38" s="93">
        <f t="shared" si="81"/>
        <v>66.75</v>
      </c>
      <c r="AT38" s="147"/>
      <c r="AU38" s="94">
        <f>AQ38*0.5</f>
        <v>133.5</v>
      </c>
      <c r="AV38" s="94">
        <f>AQ38*1.5</f>
        <v>400.5</v>
      </c>
      <c r="AW38" s="94">
        <f>AQ38*2</f>
        <v>534</v>
      </c>
      <c r="AX38" s="94">
        <f>AQ38*3</f>
        <v>801</v>
      </c>
      <c r="AY38" s="94">
        <f>AQ38*4</f>
        <v>1068</v>
      </c>
      <c r="AZ38" s="94">
        <f>AQ38*5</f>
        <v>1335</v>
      </c>
      <c r="BA38" s="94">
        <f>AQ38*6</f>
        <v>1602</v>
      </c>
      <c r="BB38" s="147">
        <f t="shared" si="137"/>
        <v>901</v>
      </c>
      <c r="BC38" s="147">
        <f t="shared" si="138"/>
        <v>180.20000000000002</v>
      </c>
      <c r="BD38" s="147">
        <f t="shared" si="139"/>
        <v>225.25</v>
      </c>
      <c r="BE38" s="147">
        <f t="shared" si="113"/>
        <v>0</v>
      </c>
      <c r="BF38" s="147">
        <f t="shared" si="113"/>
        <v>450.5</v>
      </c>
      <c r="BG38" s="147">
        <f t="shared" si="113"/>
        <v>1351.5</v>
      </c>
      <c r="BH38" s="147">
        <f t="shared" si="113"/>
        <v>1802</v>
      </c>
      <c r="BI38" s="147">
        <f t="shared" si="113"/>
        <v>2703</v>
      </c>
      <c r="BJ38" s="147">
        <f t="shared" si="113"/>
        <v>3604</v>
      </c>
      <c r="BK38" s="147">
        <f t="shared" si="113"/>
        <v>4505</v>
      </c>
      <c r="BL38" s="147">
        <f t="shared" si="113"/>
        <v>5406</v>
      </c>
      <c r="BM38" s="147">
        <f t="shared" si="140"/>
        <v>859</v>
      </c>
      <c r="BN38" s="147">
        <f t="shared" si="141"/>
        <v>171.8</v>
      </c>
      <c r="BO38" s="147">
        <f t="shared" si="142"/>
        <v>214.75</v>
      </c>
      <c r="BP38" s="147">
        <f t="shared" ref="BP38:BW39" si="158">M38+AI38</f>
        <v>0</v>
      </c>
      <c r="BQ38" s="147">
        <f t="shared" si="158"/>
        <v>429.5</v>
      </c>
      <c r="BR38" s="147">
        <f t="shared" si="158"/>
        <v>1288.5</v>
      </c>
      <c r="BS38" s="147">
        <f t="shared" si="158"/>
        <v>1718</v>
      </c>
      <c r="BT38" s="147">
        <f t="shared" si="158"/>
        <v>2577</v>
      </c>
      <c r="BU38" s="147">
        <f t="shared" si="158"/>
        <v>3436</v>
      </c>
      <c r="BV38" s="147">
        <f t="shared" si="158"/>
        <v>4295</v>
      </c>
      <c r="BW38" s="147">
        <f t="shared" si="158"/>
        <v>5154</v>
      </c>
      <c r="BX38" s="147">
        <f t="shared" si="143"/>
        <v>779</v>
      </c>
      <c r="BY38" s="147">
        <f t="shared" si="144"/>
        <v>155.80000000000001</v>
      </c>
      <c r="BZ38" s="147">
        <f t="shared" si="145"/>
        <v>194.75</v>
      </c>
      <c r="CA38" s="147">
        <f t="shared" ref="CA38:CH59" si="159">M38+AT38</f>
        <v>0</v>
      </c>
      <c r="CB38" s="147">
        <f t="shared" si="159"/>
        <v>389.5</v>
      </c>
      <c r="CC38" s="147">
        <f t="shared" si="159"/>
        <v>1168.5</v>
      </c>
      <c r="CD38" s="147">
        <f t="shared" si="159"/>
        <v>1558</v>
      </c>
      <c r="CE38" s="147">
        <f t="shared" si="159"/>
        <v>2337</v>
      </c>
      <c r="CF38" s="147">
        <f t="shared" si="159"/>
        <v>3116</v>
      </c>
      <c r="CG38" s="147">
        <f t="shared" si="159"/>
        <v>3895</v>
      </c>
      <c r="CH38" s="147">
        <f t="shared" si="159"/>
        <v>4674</v>
      </c>
      <c r="CI38" s="147">
        <f t="shared" si="124"/>
        <v>736</v>
      </c>
      <c r="CJ38" s="147">
        <f t="shared" si="124"/>
        <v>147.20000000000002</v>
      </c>
      <c r="CK38" s="147">
        <f t="shared" si="124"/>
        <v>184</v>
      </c>
      <c r="CL38" s="147">
        <f t="shared" si="124"/>
        <v>0</v>
      </c>
      <c r="CM38" s="147">
        <f t="shared" si="124"/>
        <v>368</v>
      </c>
      <c r="CN38" s="147">
        <f t="shared" si="124"/>
        <v>1104</v>
      </c>
      <c r="CO38" s="147">
        <f t="shared" si="124"/>
        <v>1472</v>
      </c>
      <c r="CP38" s="147">
        <f t="shared" si="124"/>
        <v>2208</v>
      </c>
      <c r="CQ38" s="147">
        <f t="shared" si="124"/>
        <v>2944</v>
      </c>
      <c r="CR38" s="147">
        <f t="shared" si="124"/>
        <v>3680</v>
      </c>
      <c r="CS38" s="147">
        <f t="shared" si="124"/>
        <v>4416</v>
      </c>
      <c r="CT38" s="147">
        <f t="shared" si="121"/>
        <v>656</v>
      </c>
      <c r="CU38" s="147">
        <f t="shared" si="121"/>
        <v>131.20000000000002</v>
      </c>
      <c r="CV38" s="147">
        <f t="shared" si="121"/>
        <v>164</v>
      </c>
      <c r="CW38" s="147">
        <f t="shared" si="121"/>
        <v>0</v>
      </c>
      <c r="CX38" s="147">
        <f t="shared" si="121"/>
        <v>328</v>
      </c>
      <c r="CY38" s="147">
        <f t="shared" si="121"/>
        <v>984</v>
      </c>
      <c r="CZ38" s="147">
        <f t="shared" si="121"/>
        <v>1312</v>
      </c>
      <c r="DA38" s="147">
        <f t="shared" si="121"/>
        <v>1968</v>
      </c>
      <c r="DB38" s="147">
        <f t="shared" si="121"/>
        <v>2624</v>
      </c>
      <c r="DC38" s="147">
        <f t="shared" si="121"/>
        <v>3280</v>
      </c>
      <c r="DD38" s="147">
        <f t="shared" si="121"/>
        <v>3936</v>
      </c>
      <c r="DE38" s="147">
        <f t="shared" si="122"/>
        <v>614</v>
      </c>
      <c r="DF38" s="147">
        <f t="shared" si="122"/>
        <v>122.80000000000001</v>
      </c>
      <c r="DG38" s="147">
        <f t="shared" si="122"/>
        <v>153.5</v>
      </c>
      <c r="DH38" s="147">
        <f t="shared" si="122"/>
        <v>0</v>
      </c>
      <c r="DI38" s="147">
        <f t="shared" si="122"/>
        <v>307</v>
      </c>
      <c r="DJ38" s="147">
        <f t="shared" si="122"/>
        <v>921</v>
      </c>
      <c r="DK38" s="147">
        <f t="shared" si="122"/>
        <v>1228</v>
      </c>
      <c r="DL38" s="147">
        <f t="shared" si="122"/>
        <v>1842</v>
      </c>
      <c r="DM38" s="147">
        <f t="shared" si="122"/>
        <v>2456</v>
      </c>
      <c r="DN38" s="147">
        <f t="shared" si="122"/>
        <v>3070</v>
      </c>
      <c r="DO38" s="147">
        <f t="shared" si="122"/>
        <v>3684</v>
      </c>
      <c r="DP38" s="147">
        <f t="shared" si="146"/>
        <v>1126</v>
      </c>
      <c r="DQ38" s="147">
        <f t="shared" si="147"/>
        <v>225.20000000000002</v>
      </c>
      <c r="DR38" s="147">
        <f t="shared" si="148"/>
        <v>281.5</v>
      </c>
      <c r="DS38" s="147">
        <f t="shared" si="132"/>
        <v>0</v>
      </c>
      <c r="DT38" s="147">
        <f t="shared" si="132"/>
        <v>563</v>
      </c>
      <c r="DU38" s="147">
        <f t="shared" si="132"/>
        <v>1689</v>
      </c>
      <c r="DV38" s="147">
        <f t="shared" si="132"/>
        <v>2252</v>
      </c>
      <c r="DW38" s="147">
        <f t="shared" si="132"/>
        <v>3378</v>
      </c>
      <c r="DX38" s="147">
        <f t="shared" si="132"/>
        <v>4504</v>
      </c>
      <c r="DY38" s="147">
        <f t="shared" si="132"/>
        <v>5630</v>
      </c>
      <c r="DZ38" s="147">
        <f t="shared" si="132"/>
        <v>6756</v>
      </c>
      <c r="EA38" s="147">
        <f t="shared" si="149"/>
        <v>1248</v>
      </c>
      <c r="EB38" s="147">
        <f t="shared" si="150"/>
        <v>249.60000000000002</v>
      </c>
      <c r="EC38" s="147">
        <f t="shared" si="151"/>
        <v>312</v>
      </c>
      <c r="ED38" s="147">
        <f t="shared" si="133"/>
        <v>0</v>
      </c>
      <c r="EE38" s="147">
        <f t="shared" si="133"/>
        <v>624</v>
      </c>
      <c r="EF38" s="147">
        <f t="shared" si="133"/>
        <v>1872</v>
      </c>
      <c r="EG38" s="147">
        <f t="shared" si="133"/>
        <v>2496</v>
      </c>
      <c r="EH38" s="147">
        <f t="shared" si="133"/>
        <v>3744</v>
      </c>
      <c r="EI38" s="147">
        <f t="shared" si="133"/>
        <v>4992</v>
      </c>
      <c r="EJ38" s="147">
        <f t="shared" si="133"/>
        <v>6240</v>
      </c>
      <c r="EK38" s="147">
        <f t="shared" si="133"/>
        <v>7488</v>
      </c>
      <c r="EL38" s="147">
        <f t="shared" si="152"/>
        <v>1168</v>
      </c>
      <c r="EM38" s="147">
        <f t="shared" si="153"/>
        <v>233.60000000000002</v>
      </c>
      <c r="EN38" s="147">
        <f t="shared" si="154"/>
        <v>292</v>
      </c>
      <c r="EO38" s="147">
        <f t="shared" si="134"/>
        <v>0</v>
      </c>
      <c r="EP38" s="147">
        <f t="shared" si="134"/>
        <v>584</v>
      </c>
      <c r="EQ38" s="147">
        <f t="shared" si="134"/>
        <v>1752</v>
      </c>
      <c r="ER38" s="147">
        <f t="shared" si="134"/>
        <v>2336</v>
      </c>
      <c r="ES38" s="147">
        <f t="shared" si="134"/>
        <v>3504</v>
      </c>
      <c r="ET38" s="147">
        <f t="shared" si="134"/>
        <v>4672</v>
      </c>
      <c r="EU38" s="147">
        <f t="shared" si="134"/>
        <v>5840</v>
      </c>
      <c r="EV38" s="147">
        <f t="shared" si="134"/>
        <v>7008</v>
      </c>
      <c r="EW38" s="147">
        <f t="shared" si="123"/>
        <v>1003</v>
      </c>
      <c r="EX38" s="147">
        <f t="shared" si="123"/>
        <v>200.60000000000002</v>
      </c>
      <c r="EY38" s="147">
        <f t="shared" si="123"/>
        <v>250.75</v>
      </c>
      <c r="EZ38" s="147">
        <f t="shared" si="123"/>
        <v>0</v>
      </c>
      <c r="FA38" s="147">
        <f t="shared" si="123"/>
        <v>501.5</v>
      </c>
      <c r="FB38" s="147">
        <f t="shared" si="123"/>
        <v>1504.5</v>
      </c>
      <c r="FC38" s="147">
        <f t="shared" si="123"/>
        <v>2006</v>
      </c>
      <c r="FD38" s="147">
        <f t="shared" si="123"/>
        <v>3009</v>
      </c>
      <c r="FE38" s="147">
        <f t="shared" si="123"/>
        <v>4012</v>
      </c>
      <c r="FF38" s="147">
        <f t="shared" si="123"/>
        <v>5015</v>
      </c>
      <c r="FG38" s="147">
        <f t="shared" si="123"/>
        <v>6018</v>
      </c>
      <c r="FH38" s="147">
        <f t="shared" si="155"/>
        <v>1515</v>
      </c>
      <c r="FI38" s="147">
        <f t="shared" si="156"/>
        <v>303</v>
      </c>
      <c r="FJ38" s="147">
        <f t="shared" si="157"/>
        <v>378.75</v>
      </c>
      <c r="FK38" s="147">
        <f t="shared" si="135"/>
        <v>0</v>
      </c>
      <c r="FL38" s="147">
        <f t="shared" si="135"/>
        <v>757.5</v>
      </c>
      <c r="FM38" s="147">
        <f t="shared" si="135"/>
        <v>2272.5</v>
      </c>
      <c r="FN38" s="147">
        <f t="shared" si="135"/>
        <v>3030</v>
      </c>
      <c r="FO38" s="147">
        <f t="shared" si="135"/>
        <v>4545</v>
      </c>
      <c r="FP38" s="147">
        <f t="shared" si="135"/>
        <v>6060</v>
      </c>
      <c r="FQ38" s="147">
        <f t="shared" si="135"/>
        <v>7575</v>
      </c>
      <c r="FR38" s="147">
        <f t="shared" si="135"/>
        <v>9090</v>
      </c>
      <c r="FS38" s="122">
        <f t="shared" si="48"/>
        <v>14.86</v>
      </c>
      <c r="FT38" s="122" t="str">
        <f t="shared" si="49"/>
        <v/>
      </c>
      <c r="FU38" s="122" t="str">
        <f t="shared" si="50"/>
        <v/>
      </c>
      <c r="FV38" s="122" t="str">
        <f t="shared" si="51"/>
        <v/>
      </c>
      <c r="FW38" s="122" t="str">
        <f t="shared" si="87"/>
        <v/>
      </c>
      <c r="FX38" s="122" t="str">
        <f t="shared" si="88"/>
        <v/>
      </c>
      <c r="FY38" s="122" t="str">
        <f t="shared" si="89"/>
        <v/>
      </c>
      <c r="FZ38" s="122" t="str">
        <f t="shared" si="90"/>
        <v/>
      </c>
      <c r="GA38" s="122" t="str">
        <f t="shared" si="91"/>
        <v/>
      </c>
      <c r="GB38" s="122" t="str">
        <f t="shared" si="92"/>
        <v/>
      </c>
      <c r="GC38" s="122" t="str">
        <f t="shared" si="93"/>
        <v/>
      </c>
      <c r="GD38" s="122" t="str">
        <f t="shared" si="94"/>
        <v/>
      </c>
      <c r="GE38" s="122" t="str">
        <f t="shared" si="95"/>
        <v/>
      </c>
      <c r="GF38" s="122" t="str">
        <f t="shared" si="96"/>
        <v/>
      </c>
      <c r="GG38" s="122">
        <f t="shared" si="97"/>
        <v>14.86</v>
      </c>
      <c r="GH38" s="124">
        <f t="shared" si="52"/>
        <v>132144.5662</v>
      </c>
      <c r="GI38" s="124" t="str">
        <f t="shared" si="53"/>
        <v/>
      </c>
      <c r="GJ38" s="124" t="str">
        <f t="shared" si="54"/>
        <v/>
      </c>
      <c r="GK38" s="124" t="str">
        <f t="shared" si="55"/>
        <v/>
      </c>
      <c r="GL38" s="125" t="str">
        <f t="shared" si="98"/>
        <v/>
      </c>
      <c r="GM38" s="125" t="str">
        <f t="shared" si="99"/>
        <v/>
      </c>
      <c r="GN38" s="125" t="str">
        <f t="shared" si="100"/>
        <v/>
      </c>
      <c r="GO38" s="125" t="str">
        <f t="shared" si="101"/>
        <v/>
      </c>
      <c r="GP38" s="125" t="str">
        <f t="shared" si="102"/>
        <v/>
      </c>
      <c r="GQ38" s="125" t="str">
        <f t="shared" si="103"/>
        <v/>
      </c>
      <c r="GR38" s="125" t="str">
        <f t="shared" si="104"/>
        <v/>
      </c>
      <c r="GS38" s="125" t="str">
        <f t="shared" si="105"/>
        <v/>
      </c>
      <c r="GT38" s="125" t="str">
        <f t="shared" si="106"/>
        <v/>
      </c>
      <c r="GU38" s="125" t="str">
        <f t="shared" si="107"/>
        <v/>
      </c>
      <c r="GV38" s="125">
        <f t="shared" si="108"/>
        <v>132144.5662</v>
      </c>
      <c r="GW38" s="145"/>
      <c r="GX38" s="145"/>
      <c r="GY38" s="145"/>
      <c r="GZ38" s="145"/>
      <c r="HA38" s="145"/>
      <c r="HB38" s="145"/>
      <c r="HC38" s="145">
        <v>1</v>
      </c>
      <c r="HE38" s="37"/>
      <c r="HF38" s="37"/>
      <c r="HG38" s="37"/>
      <c r="HH38" s="37"/>
    </row>
    <row r="39" spans="1:216" x14ac:dyDescent="0.2">
      <c r="A39" s="287" t="s">
        <v>385</v>
      </c>
      <c r="B39" s="288" t="s">
        <v>386</v>
      </c>
      <c r="C39" s="369">
        <v>917</v>
      </c>
      <c r="D39" s="407">
        <f t="shared" si="56"/>
        <v>183.4</v>
      </c>
      <c r="E39" s="406">
        <f t="shared" si="57"/>
        <v>229.25</v>
      </c>
      <c r="F39" s="406">
        <f t="shared" si="58"/>
        <v>343.875</v>
      </c>
      <c r="G39" s="406">
        <f t="shared" si="59"/>
        <v>183.4</v>
      </c>
      <c r="H39" s="407">
        <f t="shared" si="60"/>
        <v>229.25</v>
      </c>
      <c r="I39" s="406">
        <f t="shared" si="61"/>
        <v>229.25</v>
      </c>
      <c r="J39" s="406">
        <f t="shared" si="62"/>
        <v>343.875</v>
      </c>
      <c r="K39" s="406">
        <f t="shared" si="63"/>
        <v>183.4</v>
      </c>
      <c r="L39" s="406">
        <f t="shared" si="64"/>
        <v>229.25</v>
      </c>
      <c r="M39" s="147"/>
      <c r="N39" s="94">
        <f>C39*0.75</f>
        <v>687.75</v>
      </c>
      <c r="O39" s="94">
        <f t="shared" si="65"/>
        <v>1375.5</v>
      </c>
      <c r="P39" s="94">
        <f t="shared" si="66"/>
        <v>1834</v>
      </c>
      <c r="Q39" s="94">
        <f>C39*3</f>
        <v>2751</v>
      </c>
      <c r="R39" s="94">
        <f>C39*4</f>
        <v>3668</v>
      </c>
      <c r="S39" s="94">
        <f>C39*5</f>
        <v>4585</v>
      </c>
      <c r="T39" s="94">
        <f>C39*6</f>
        <v>5502</v>
      </c>
      <c r="U39" s="200">
        <v>600</v>
      </c>
      <c r="V39" s="93">
        <f t="shared" si="86"/>
        <v>120</v>
      </c>
      <c r="W39" s="93">
        <f t="shared" si="71"/>
        <v>150</v>
      </c>
      <c r="X39" s="147"/>
      <c r="Y39" s="94">
        <f>U39*0.75</f>
        <v>450</v>
      </c>
      <c r="Z39" s="94">
        <f>U39*1.5</f>
        <v>900</v>
      </c>
      <c r="AA39" s="94">
        <f>U39*2</f>
        <v>1200</v>
      </c>
      <c r="AB39" s="94">
        <f>U39*3</f>
        <v>1800</v>
      </c>
      <c r="AC39" s="94">
        <f>U39*4</f>
        <v>2400</v>
      </c>
      <c r="AD39" s="94">
        <f>U39*5</f>
        <v>3000</v>
      </c>
      <c r="AE39" s="94">
        <f>U39*6</f>
        <v>3600</v>
      </c>
      <c r="AF39" s="200">
        <v>520</v>
      </c>
      <c r="AG39" s="93">
        <f t="shared" si="78"/>
        <v>104</v>
      </c>
      <c r="AH39" s="93">
        <f t="shared" si="79"/>
        <v>130</v>
      </c>
      <c r="AI39" s="147"/>
      <c r="AJ39" s="94">
        <f>AF39*0.75</f>
        <v>390</v>
      </c>
      <c r="AK39" s="94">
        <f>AF39*1.5</f>
        <v>780</v>
      </c>
      <c r="AL39" s="94">
        <f>AF39*2</f>
        <v>1040</v>
      </c>
      <c r="AM39" s="94">
        <f>AF39*3</f>
        <v>1560</v>
      </c>
      <c r="AN39" s="94">
        <f>AF39*4</f>
        <v>2080</v>
      </c>
      <c r="AO39" s="94">
        <f>AF39*5</f>
        <v>2600</v>
      </c>
      <c r="AP39" s="94">
        <f>AF39*6</f>
        <v>3120</v>
      </c>
      <c r="AQ39" s="200">
        <v>402</v>
      </c>
      <c r="AR39" s="93">
        <f t="shared" si="80"/>
        <v>80.400000000000006</v>
      </c>
      <c r="AS39" s="93">
        <f t="shared" si="81"/>
        <v>100.5</v>
      </c>
      <c r="AT39" s="147"/>
      <c r="AU39" s="94">
        <f>AQ39*0.75</f>
        <v>301.5</v>
      </c>
      <c r="AV39" s="94">
        <f>AQ39*1.5</f>
        <v>603</v>
      </c>
      <c r="AW39" s="94">
        <f>AQ39*2</f>
        <v>804</v>
      </c>
      <c r="AX39" s="94">
        <f>AQ39*3</f>
        <v>1206</v>
      </c>
      <c r="AY39" s="94">
        <f>AQ39*4</f>
        <v>1608</v>
      </c>
      <c r="AZ39" s="94">
        <f>AQ39*5</f>
        <v>2010</v>
      </c>
      <c r="BA39" s="94">
        <f>AQ39*6</f>
        <v>2412</v>
      </c>
      <c r="BB39" s="147">
        <f t="shared" si="137"/>
        <v>1517</v>
      </c>
      <c r="BC39" s="147">
        <f t="shared" si="138"/>
        <v>303.39999999999998</v>
      </c>
      <c r="BD39" s="147">
        <f t="shared" si="139"/>
        <v>379.25</v>
      </c>
      <c r="BE39" s="147">
        <f t="shared" si="113"/>
        <v>0</v>
      </c>
      <c r="BF39" s="147">
        <f t="shared" si="113"/>
        <v>1137.75</v>
      </c>
      <c r="BG39" s="147">
        <f t="shared" si="113"/>
        <v>2275.5</v>
      </c>
      <c r="BH39" s="147">
        <f t="shared" si="113"/>
        <v>3034</v>
      </c>
      <c r="BI39" s="147">
        <f t="shared" si="113"/>
        <v>4551</v>
      </c>
      <c r="BJ39" s="147">
        <f t="shared" si="113"/>
        <v>6068</v>
      </c>
      <c r="BK39" s="147">
        <f t="shared" si="113"/>
        <v>7585</v>
      </c>
      <c r="BL39" s="147">
        <f t="shared" si="113"/>
        <v>9102</v>
      </c>
      <c r="BM39" s="147">
        <f t="shared" si="140"/>
        <v>1437</v>
      </c>
      <c r="BN39" s="147">
        <f t="shared" si="141"/>
        <v>287.39999999999998</v>
      </c>
      <c r="BO39" s="147">
        <f t="shared" si="142"/>
        <v>359.25</v>
      </c>
      <c r="BP39" s="147">
        <f t="shared" si="158"/>
        <v>0</v>
      </c>
      <c r="BQ39" s="147">
        <f t="shared" si="158"/>
        <v>1077.75</v>
      </c>
      <c r="BR39" s="147">
        <f t="shared" si="158"/>
        <v>2155.5</v>
      </c>
      <c r="BS39" s="147">
        <f t="shared" si="158"/>
        <v>2874</v>
      </c>
      <c r="BT39" s="147">
        <f t="shared" si="158"/>
        <v>4311</v>
      </c>
      <c r="BU39" s="147">
        <f t="shared" si="158"/>
        <v>5748</v>
      </c>
      <c r="BV39" s="147">
        <f t="shared" si="158"/>
        <v>7185</v>
      </c>
      <c r="BW39" s="147">
        <f t="shared" si="158"/>
        <v>8622</v>
      </c>
      <c r="BX39" s="147">
        <f t="shared" si="143"/>
        <v>1319</v>
      </c>
      <c r="BY39" s="147">
        <f t="shared" si="144"/>
        <v>263.8</v>
      </c>
      <c r="BZ39" s="147">
        <f t="shared" si="145"/>
        <v>329.75</v>
      </c>
      <c r="CA39" s="147">
        <f t="shared" si="159"/>
        <v>0</v>
      </c>
      <c r="CB39" s="147">
        <f t="shared" si="159"/>
        <v>989.25</v>
      </c>
      <c r="CC39" s="147">
        <f t="shared" si="159"/>
        <v>1978.5</v>
      </c>
      <c r="CD39" s="147">
        <f t="shared" si="159"/>
        <v>2638</v>
      </c>
      <c r="CE39" s="147">
        <f t="shared" si="159"/>
        <v>3957</v>
      </c>
      <c r="CF39" s="147">
        <f t="shared" si="159"/>
        <v>5276</v>
      </c>
      <c r="CG39" s="147">
        <f t="shared" si="159"/>
        <v>6595</v>
      </c>
      <c r="CH39" s="147">
        <f t="shared" si="159"/>
        <v>7914</v>
      </c>
      <c r="CI39" s="147">
        <f t="shared" si="124"/>
        <v>1120</v>
      </c>
      <c r="CJ39" s="147">
        <f t="shared" si="124"/>
        <v>224</v>
      </c>
      <c r="CK39" s="147">
        <f t="shared" si="124"/>
        <v>280</v>
      </c>
      <c r="CL39" s="147">
        <f t="shared" si="124"/>
        <v>0</v>
      </c>
      <c r="CM39" s="147">
        <f t="shared" si="124"/>
        <v>840</v>
      </c>
      <c r="CN39" s="147">
        <f t="shared" si="124"/>
        <v>1680</v>
      </c>
      <c r="CO39" s="147">
        <f t="shared" si="124"/>
        <v>2240</v>
      </c>
      <c r="CP39" s="147">
        <f t="shared" si="124"/>
        <v>3360</v>
      </c>
      <c r="CQ39" s="147">
        <f t="shared" si="124"/>
        <v>4480</v>
      </c>
      <c r="CR39" s="147">
        <f t="shared" si="124"/>
        <v>5600</v>
      </c>
      <c r="CS39" s="147">
        <f t="shared" si="124"/>
        <v>6720</v>
      </c>
      <c r="CT39" s="147">
        <f t="shared" si="121"/>
        <v>1002</v>
      </c>
      <c r="CU39" s="147">
        <f t="shared" si="121"/>
        <v>200.4</v>
      </c>
      <c r="CV39" s="147">
        <f t="shared" si="121"/>
        <v>250.5</v>
      </c>
      <c r="CW39" s="147">
        <f t="shared" si="121"/>
        <v>0</v>
      </c>
      <c r="CX39" s="147">
        <f t="shared" si="121"/>
        <v>751.5</v>
      </c>
      <c r="CY39" s="147">
        <f t="shared" si="121"/>
        <v>1503</v>
      </c>
      <c r="CZ39" s="147">
        <f t="shared" si="121"/>
        <v>2004</v>
      </c>
      <c r="DA39" s="147">
        <f t="shared" si="121"/>
        <v>3006</v>
      </c>
      <c r="DB39" s="147">
        <f t="shared" si="121"/>
        <v>4008</v>
      </c>
      <c r="DC39" s="147">
        <f t="shared" si="121"/>
        <v>5010</v>
      </c>
      <c r="DD39" s="147">
        <f t="shared" si="121"/>
        <v>6012</v>
      </c>
      <c r="DE39" s="147">
        <f t="shared" si="122"/>
        <v>922</v>
      </c>
      <c r="DF39" s="147">
        <f t="shared" si="122"/>
        <v>184.4</v>
      </c>
      <c r="DG39" s="147">
        <f t="shared" si="122"/>
        <v>230.5</v>
      </c>
      <c r="DH39" s="147">
        <f t="shared" si="122"/>
        <v>0</v>
      </c>
      <c r="DI39" s="147">
        <f t="shared" si="122"/>
        <v>691.5</v>
      </c>
      <c r="DJ39" s="147">
        <f t="shared" si="122"/>
        <v>1383</v>
      </c>
      <c r="DK39" s="147">
        <f t="shared" si="122"/>
        <v>1844</v>
      </c>
      <c r="DL39" s="147">
        <f t="shared" si="122"/>
        <v>2766</v>
      </c>
      <c r="DM39" s="147">
        <f t="shared" si="122"/>
        <v>3688</v>
      </c>
      <c r="DN39" s="147">
        <f t="shared" si="122"/>
        <v>4610</v>
      </c>
      <c r="DO39" s="147">
        <f t="shared" si="122"/>
        <v>5532</v>
      </c>
      <c r="DP39" s="147">
        <f t="shared" si="146"/>
        <v>1839</v>
      </c>
      <c r="DQ39" s="147">
        <f t="shared" si="147"/>
        <v>367.79999999999995</v>
      </c>
      <c r="DR39" s="147">
        <f t="shared" si="148"/>
        <v>459.75</v>
      </c>
      <c r="DS39" s="147">
        <f t="shared" si="132"/>
        <v>0</v>
      </c>
      <c r="DT39" s="147">
        <f t="shared" si="132"/>
        <v>1379.25</v>
      </c>
      <c r="DU39" s="147">
        <f t="shared" si="132"/>
        <v>2758.5</v>
      </c>
      <c r="DV39" s="147">
        <f t="shared" si="132"/>
        <v>3678</v>
      </c>
      <c r="DW39" s="147">
        <f t="shared" si="132"/>
        <v>5517</v>
      </c>
      <c r="DX39" s="147">
        <f t="shared" si="132"/>
        <v>7356</v>
      </c>
      <c r="DY39" s="147">
        <f t="shared" si="132"/>
        <v>9195</v>
      </c>
      <c r="DZ39" s="147">
        <f t="shared" si="132"/>
        <v>11034</v>
      </c>
      <c r="EA39" s="147">
        <f t="shared" si="149"/>
        <v>2037</v>
      </c>
      <c r="EB39" s="147">
        <f t="shared" si="150"/>
        <v>407.4</v>
      </c>
      <c r="EC39" s="147">
        <f t="shared" si="151"/>
        <v>509.25</v>
      </c>
      <c r="ED39" s="147">
        <f t="shared" si="133"/>
        <v>0</v>
      </c>
      <c r="EE39" s="147">
        <f t="shared" si="133"/>
        <v>1527.75</v>
      </c>
      <c r="EF39" s="147">
        <f t="shared" si="133"/>
        <v>3055.5</v>
      </c>
      <c r="EG39" s="147">
        <f t="shared" si="133"/>
        <v>4074</v>
      </c>
      <c r="EH39" s="147">
        <f t="shared" si="133"/>
        <v>6111</v>
      </c>
      <c r="EI39" s="147">
        <f t="shared" si="133"/>
        <v>8148</v>
      </c>
      <c r="EJ39" s="147">
        <f t="shared" si="133"/>
        <v>10185</v>
      </c>
      <c r="EK39" s="147">
        <f t="shared" si="133"/>
        <v>12222</v>
      </c>
      <c r="EL39" s="147">
        <f t="shared" si="152"/>
        <v>1919</v>
      </c>
      <c r="EM39" s="147">
        <f t="shared" si="153"/>
        <v>383.79999999999995</v>
      </c>
      <c r="EN39" s="147">
        <f t="shared" si="154"/>
        <v>479.75</v>
      </c>
      <c r="EO39" s="147">
        <f t="shared" si="134"/>
        <v>0</v>
      </c>
      <c r="EP39" s="147">
        <f t="shared" si="134"/>
        <v>1439.25</v>
      </c>
      <c r="EQ39" s="147">
        <f t="shared" si="134"/>
        <v>2878.5</v>
      </c>
      <c r="ER39" s="147">
        <f t="shared" si="134"/>
        <v>3838</v>
      </c>
      <c r="ES39" s="147">
        <f t="shared" si="134"/>
        <v>5757</v>
      </c>
      <c r="ET39" s="147">
        <f t="shared" si="134"/>
        <v>7676</v>
      </c>
      <c r="EU39" s="147">
        <f t="shared" si="134"/>
        <v>9595</v>
      </c>
      <c r="EV39" s="147">
        <f t="shared" si="134"/>
        <v>11514</v>
      </c>
      <c r="EW39" s="147">
        <f t="shared" si="123"/>
        <v>1522</v>
      </c>
      <c r="EX39" s="147">
        <f t="shared" si="123"/>
        <v>304.39999999999998</v>
      </c>
      <c r="EY39" s="147">
        <f t="shared" si="123"/>
        <v>380.5</v>
      </c>
      <c r="EZ39" s="147">
        <f t="shared" si="123"/>
        <v>0</v>
      </c>
      <c r="FA39" s="147">
        <f t="shared" si="123"/>
        <v>1141.5</v>
      </c>
      <c r="FB39" s="147">
        <f t="shared" si="123"/>
        <v>2283</v>
      </c>
      <c r="FC39" s="147">
        <f t="shared" si="123"/>
        <v>3044</v>
      </c>
      <c r="FD39" s="147">
        <f t="shared" si="123"/>
        <v>4566</v>
      </c>
      <c r="FE39" s="147">
        <f t="shared" si="123"/>
        <v>6088</v>
      </c>
      <c r="FF39" s="147">
        <f t="shared" si="123"/>
        <v>7610</v>
      </c>
      <c r="FG39" s="147">
        <f t="shared" si="123"/>
        <v>9132</v>
      </c>
      <c r="FH39" s="147">
        <f t="shared" si="155"/>
        <v>2439</v>
      </c>
      <c r="FI39" s="147">
        <f t="shared" si="156"/>
        <v>487.79999999999995</v>
      </c>
      <c r="FJ39" s="147">
        <f t="shared" si="157"/>
        <v>609.75</v>
      </c>
      <c r="FK39" s="147">
        <f t="shared" si="135"/>
        <v>0</v>
      </c>
      <c r="FL39" s="147">
        <f t="shared" si="135"/>
        <v>1829.25</v>
      </c>
      <c r="FM39" s="147">
        <f t="shared" si="135"/>
        <v>3658.5</v>
      </c>
      <c r="FN39" s="147">
        <f t="shared" si="135"/>
        <v>4878</v>
      </c>
      <c r="FO39" s="147">
        <f t="shared" si="135"/>
        <v>7317</v>
      </c>
      <c r="FP39" s="147">
        <f t="shared" si="135"/>
        <v>9756</v>
      </c>
      <c r="FQ39" s="147">
        <f t="shared" si="135"/>
        <v>12195</v>
      </c>
      <c r="FR39" s="147">
        <f t="shared" si="135"/>
        <v>14634</v>
      </c>
      <c r="FS39" s="122">
        <f>IF(ISERROR(VLOOKUP($B39,ibope,3,FALSE)),"0",VLOOKUP($B39,ibope,3,FALSE))</f>
        <v>22.45</v>
      </c>
      <c r="FT39" s="122" t="str">
        <f>IF(ISERROR(VLOOKUP($B39,ibope,5,FALSE)),"0",VLOOKUP($B39,ibope,5,FALSE))</f>
        <v/>
      </c>
      <c r="FU39" s="122" t="str">
        <f>IF(ISERROR(VLOOKUP($B39,ibope,7,FALSE)),"0",VLOOKUP($B39,ibope,7,FALSE))</f>
        <v/>
      </c>
      <c r="FV39" s="122" t="str">
        <f>IF(ISERROR(VLOOKUP($B39,ibope,9,FALSE)),"0",VLOOKUP($B39,ibope,9,FALSE))</f>
        <v/>
      </c>
      <c r="FW39" s="122" t="str">
        <f>IF(ISERROR(FS39+FT39),"",FS39+FT39)</f>
        <v/>
      </c>
      <c r="FX39" s="122" t="str">
        <f>IF(ISERROR(FS39+FU39),"",FS39+FU39)</f>
        <v/>
      </c>
      <c r="FY39" s="122" t="str">
        <f>IF(ISERROR(FS39+FV39),"",FS39+FV39)</f>
        <v/>
      </c>
      <c r="FZ39" s="122" t="str">
        <f>IF(ISERROR(FT39+FU39),"",FT39+FU39)</f>
        <v/>
      </c>
      <c r="GA39" s="122" t="str">
        <f>IF(ISERROR(FT39+FV39),"",FT39+FV39)</f>
        <v/>
      </c>
      <c r="GB39" s="122" t="str">
        <f>IF(ISERROR(FU39+FV39),"",FU39+FV39)</f>
        <v/>
      </c>
      <c r="GC39" s="122" t="str">
        <f>IF(ISERROR(FS39+FU39+FV39),"",FS39+FU39+FV39)</f>
        <v/>
      </c>
      <c r="GD39" s="122" t="str">
        <f>IF(ISERROR(FS39+FU39+FT39),"",FS39+FU39+FT39)</f>
        <v/>
      </c>
      <c r="GE39" s="122" t="str">
        <f>IF(ISERROR(FS39+FT39+FV39),"",FS39+FT39+FV39)</f>
        <v/>
      </c>
      <c r="GF39" s="122" t="str">
        <f>IF(ISERROR(FU39+FV39+FT39),"",FU39+FV39+FT39)</f>
        <v/>
      </c>
      <c r="GG39" s="122">
        <f>SUM(FS39:FV39)</f>
        <v>22.45</v>
      </c>
      <c r="GH39" s="124">
        <f t="shared" si="52"/>
        <v>188385.52489999999</v>
      </c>
      <c r="GI39" s="124" t="str">
        <f t="shared" si="53"/>
        <v/>
      </c>
      <c r="GJ39" s="124" t="str">
        <f t="shared" si="54"/>
        <v/>
      </c>
      <c r="GK39" s="124" t="str">
        <f t="shared" si="55"/>
        <v/>
      </c>
      <c r="GL39" s="125" t="str">
        <f t="shared" si="98"/>
        <v/>
      </c>
      <c r="GM39" s="125" t="str">
        <f t="shared" si="99"/>
        <v/>
      </c>
      <c r="GN39" s="125" t="str">
        <f t="shared" si="100"/>
        <v/>
      </c>
      <c r="GO39" s="125" t="str">
        <f t="shared" si="101"/>
        <v/>
      </c>
      <c r="GP39" s="125" t="str">
        <f t="shared" si="102"/>
        <v/>
      </c>
      <c r="GQ39" s="125" t="str">
        <f t="shared" si="103"/>
        <v/>
      </c>
      <c r="GR39" s="125" t="str">
        <f t="shared" si="104"/>
        <v/>
      </c>
      <c r="GS39" s="125" t="str">
        <f t="shared" si="105"/>
        <v/>
      </c>
      <c r="GT39" s="125" t="str">
        <f t="shared" si="106"/>
        <v/>
      </c>
      <c r="GU39" s="125" t="str">
        <f t="shared" si="107"/>
        <v/>
      </c>
      <c r="GV39" s="125">
        <f t="shared" si="108"/>
        <v>188385.52489999999</v>
      </c>
      <c r="GW39" s="145"/>
      <c r="GX39" s="145"/>
      <c r="GY39" s="145"/>
      <c r="GZ39" s="145"/>
      <c r="HA39" s="145"/>
      <c r="HB39" s="145"/>
      <c r="HC39" s="145">
        <v>1</v>
      </c>
      <c r="HE39" s="37"/>
      <c r="HF39" s="37"/>
      <c r="HG39" s="37"/>
      <c r="HH39" s="37"/>
    </row>
    <row r="40" spans="1:216" x14ac:dyDescent="0.2">
      <c r="A40" s="287" t="s">
        <v>387</v>
      </c>
      <c r="B40" s="288" t="s">
        <v>388</v>
      </c>
      <c r="C40" s="369">
        <v>777</v>
      </c>
      <c r="D40" s="407">
        <f t="shared" si="56"/>
        <v>155.4</v>
      </c>
      <c r="E40" s="406">
        <f t="shared" si="57"/>
        <v>194.25</v>
      </c>
      <c r="F40" s="406">
        <f t="shared" si="58"/>
        <v>291.375</v>
      </c>
      <c r="G40" s="406">
        <f t="shared" si="59"/>
        <v>155.4</v>
      </c>
      <c r="H40" s="407">
        <f t="shared" si="60"/>
        <v>194.25</v>
      </c>
      <c r="I40" s="406">
        <f t="shared" si="61"/>
        <v>194.25</v>
      </c>
      <c r="J40" s="406">
        <f t="shared" si="62"/>
        <v>291.375</v>
      </c>
      <c r="K40" s="406">
        <f t="shared" si="63"/>
        <v>155.4</v>
      </c>
      <c r="L40" s="406">
        <f t="shared" si="64"/>
        <v>194.25</v>
      </c>
      <c r="M40" s="147"/>
      <c r="N40" s="94">
        <f>C40*0.5</f>
        <v>388.5</v>
      </c>
      <c r="O40" s="94">
        <f t="shared" si="65"/>
        <v>1165.5</v>
      </c>
      <c r="P40" s="94">
        <f t="shared" si="66"/>
        <v>1554</v>
      </c>
      <c r="Q40" s="94">
        <f>C40*3</f>
        <v>2331</v>
      </c>
      <c r="R40" s="94">
        <f>C40*4</f>
        <v>3108</v>
      </c>
      <c r="S40" s="94">
        <f>C40*5</f>
        <v>3885</v>
      </c>
      <c r="T40" s="94">
        <f>C40*6</f>
        <v>4662</v>
      </c>
      <c r="U40" s="200">
        <v>505</v>
      </c>
      <c r="V40" s="93">
        <f t="shared" si="86"/>
        <v>101</v>
      </c>
      <c r="W40" s="93">
        <f t="shared" si="71"/>
        <v>126.25</v>
      </c>
      <c r="X40" s="147"/>
      <c r="Y40" s="94">
        <f>U40*0.5</f>
        <v>252.5</v>
      </c>
      <c r="Z40" s="94">
        <f>U40*1.5</f>
        <v>757.5</v>
      </c>
      <c r="AA40" s="94">
        <f>U40*2</f>
        <v>1010</v>
      </c>
      <c r="AB40" s="94">
        <f>U40*3</f>
        <v>1515</v>
      </c>
      <c r="AC40" s="94">
        <f>U40*4</f>
        <v>2020</v>
      </c>
      <c r="AD40" s="94">
        <f>U40*5</f>
        <v>2525</v>
      </c>
      <c r="AE40" s="94">
        <f>U40*6</f>
        <v>3030</v>
      </c>
      <c r="AF40" s="200">
        <v>428</v>
      </c>
      <c r="AG40" s="93">
        <f t="shared" si="78"/>
        <v>85.600000000000009</v>
      </c>
      <c r="AH40" s="93">
        <f t="shared" si="79"/>
        <v>107</v>
      </c>
      <c r="AI40" s="147"/>
      <c r="AJ40" s="94">
        <f>AF40*0.5</f>
        <v>214</v>
      </c>
      <c r="AK40" s="94">
        <f>AF40*1.5</f>
        <v>642</v>
      </c>
      <c r="AL40" s="94">
        <f>AF40*2</f>
        <v>856</v>
      </c>
      <c r="AM40" s="94">
        <f>AF40*3</f>
        <v>1284</v>
      </c>
      <c r="AN40" s="94">
        <f>AF40*4</f>
        <v>1712</v>
      </c>
      <c r="AO40" s="94">
        <f>AF40*5</f>
        <v>2140</v>
      </c>
      <c r="AP40" s="94">
        <f>AF40*6</f>
        <v>2568</v>
      </c>
      <c r="AQ40" s="200">
        <v>336</v>
      </c>
      <c r="AR40" s="93">
        <f t="shared" si="80"/>
        <v>67.2</v>
      </c>
      <c r="AS40" s="93">
        <f t="shared" si="81"/>
        <v>84</v>
      </c>
      <c r="AT40" s="147"/>
      <c r="AU40" s="94">
        <f>AQ40*0.5</f>
        <v>168</v>
      </c>
      <c r="AV40" s="94">
        <f>AQ40*1.5</f>
        <v>504</v>
      </c>
      <c r="AW40" s="94">
        <f>AQ40*2</f>
        <v>672</v>
      </c>
      <c r="AX40" s="94">
        <f>AQ40*3</f>
        <v>1008</v>
      </c>
      <c r="AY40" s="94">
        <f>AQ40*4</f>
        <v>1344</v>
      </c>
      <c r="AZ40" s="94">
        <f>AQ40*5</f>
        <v>1680</v>
      </c>
      <c r="BA40" s="94">
        <f>AQ40*6</f>
        <v>2016</v>
      </c>
      <c r="BB40" s="147">
        <f t="shared" si="137"/>
        <v>1282</v>
      </c>
      <c r="BC40" s="147">
        <f t="shared" si="138"/>
        <v>256.39999999999998</v>
      </c>
      <c r="BD40" s="147">
        <f t="shared" si="139"/>
        <v>320.5</v>
      </c>
      <c r="BE40" s="147">
        <f t="shared" si="113"/>
        <v>0</v>
      </c>
      <c r="BF40" s="147">
        <f t="shared" si="113"/>
        <v>641</v>
      </c>
      <c r="BG40" s="147">
        <f t="shared" si="136"/>
        <v>1923</v>
      </c>
      <c r="BH40" s="147">
        <f t="shared" si="136"/>
        <v>2564</v>
      </c>
      <c r="BI40" s="147">
        <f t="shared" si="136"/>
        <v>3846</v>
      </c>
      <c r="BJ40" s="147">
        <f t="shared" si="136"/>
        <v>5128</v>
      </c>
      <c r="BK40" s="147">
        <f t="shared" si="136"/>
        <v>6410</v>
      </c>
      <c r="BL40" s="147">
        <f t="shared" si="136"/>
        <v>7692</v>
      </c>
      <c r="BM40" s="147">
        <f t="shared" si="140"/>
        <v>1205</v>
      </c>
      <c r="BN40" s="147">
        <f t="shared" si="141"/>
        <v>241</v>
      </c>
      <c r="BO40" s="147">
        <f t="shared" si="142"/>
        <v>301.25</v>
      </c>
      <c r="BP40" s="147">
        <f t="shared" si="82"/>
        <v>0</v>
      </c>
      <c r="BQ40" s="147">
        <f t="shared" si="23"/>
        <v>602.5</v>
      </c>
      <c r="BR40" s="147">
        <f t="shared" si="23"/>
        <v>1807.5</v>
      </c>
      <c r="BS40" s="147">
        <f t="shared" si="23"/>
        <v>2410</v>
      </c>
      <c r="BT40" s="147">
        <f t="shared" si="23"/>
        <v>3615</v>
      </c>
      <c r="BU40" s="147">
        <f t="shared" si="23"/>
        <v>4820</v>
      </c>
      <c r="BV40" s="147">
        <f t="shared" si="23"/>
        <v>6025</v>
      </c>
      <c r="BW40" s="147">
        <f t="shared" si="23"/>
        <v>7230</v>
      </c>
      <c r="BX40" s="147">
        <f t="shared" si="143"/>
        <v>1113</v>
      </c>
      <c r="BY40" s="147">
        <f t="shared" si="144"/>
        <v>222.60000000000002</v>
      </c>
      <c r="BZ40" s="147">
        <f t="shared" si="145"/>
        <v>278.25</v>
      </c>
      <c r="CA40" s="147">
        <f t="shared" si="119"/>
        <v>0</v>
      </c>
      <c r="CB40" s="147">
        <f t="shared" si="119"/>
        <v>556.5</v>
      </c>
      <c r="CC40" s="147">
        <f t="shared" si="119"/>
        <v>1669.5</v>
      </c>
      <c r="CD40" s="147">
        <f t="shared" si="119"/>
        <v>2226</v>
      </c>
      <c r="CE40" s="147">
        <f t="shared" si="119"/>
        <v>3339</v>
      </c>
      <c r="CF40" s="147">
        <f t="shared" si="119"/>
        <v>4452</v>
      </c>
      <c r="CG40" s="147">
        <f t="shared" si="119"/>
        <v>5565</v>
      </c>
      <c r="CH40" s="147">
        <f t="shared" si="119"/>
        <v>6678</v>
      </c>
      <c r="CI40" s="147">
        <f t="shared" si="124"/>
        <v>933</v>
      </c>
      <c r="CJ40" s="147">
        <f t="shared" si="124"/>
        <v>186.60000000000002</v>
      </c>
      <c r="CK40" s="147">
        <f t="shared" si="120"/>
        <v>233.25</v>
      </c>
      <c r="CL40" s="147">
        <f t="shared" si="120"/>
        <v>0</v>
      </c>
      <c r="CM40" s="147">
        <f t="shared" si="120"/>
        <v>466.5</v>
      </c>
      <c r="CN40" s="147">
        <f t="shared" si="120"/>
        <v>1399.5</v>
      </c>
      <c r="CO40" s="147">
        <f t="shared" si="120"/>
        <v>1866</v>
      </c>
      <c r="CP40" s="147">
        <f t="shared" si="120"/>
        <v>2799</v>
      </c>
      <c r="CQ40" s="147">
        <f t="shared" si="120"/>
        <v>3732</v>
      </c>
      <c r="CR40" s="147">
        <f t="shared" si="120"/>
        <v>4665</v>
      </c>
      <c r="CS40" s="147">
        <f t="shared" si="120"/>
        <v>5598</v>
      </c>
      <c r="CT40" s="147">
        <f t="shared" si="121"/>
        <v>841</v>
      </c>
      <c r="CU40" s="147">
        <f t="shared" si="121"/>
        <v>168.2</v>
      </c>
      <c r="CV40" s="147">
        <f t="shared" si="121"/>
        <v>210.25</v>
      </c>
      <c r="CW40" s="147">
        <f t="shared" si="121"/>
        <v>0</v>
      </c>
      <c r="CX40" s="147">
        <f t="shared" si="121"/>
        <v>420.5</v>
      </c>
      <c r="CY40" s="147">
        <f t="shared" si="121"/>
        <v>1261.5</v>
      </c>
      <c r="CZ40" s="147">
        <f t="shared" si="125"/>
        <v>1682</v>
      </c>
      <c r="DA40" s="147">
        <f t="shared" si="125"/>
        <v>2523</v>
      </c>
      <c r="DB40" s="147">
        <f t="shared" si="125"/>
        <v>3364</v>
      </c>
      <c r="DC40" s="147">
        <f t="shared" si="125"/>
        <v>4205</v>
      </c>
      <c r="DD40" s="147">
        <f t="shared" si="125"/>
        <v>5046</v>
      </c>
      <c r="DE40" s="147">
        <f t="shared" si="122"/>
        <v>764</v>
      </c>
      <c r="DF40" s="147">
        <f t="shared" si="122"/>
        <v>152.80000000000001</v>
      </c>
      <c r="DG40" s="147">
        <f t="shared" si="122"/>
        <v>191</v>
      </c>
      <c r="DH40" s="147">
        <f t="shared" si="122"/>
        <v>0</v>
      </c>
      <c r="DI40" s="147">
        <f t="shared" si="122"/>
        <v>382</v>
      </c>
      <c r="DJ40" s="147">
        <f t="shared" si="122"/>
        <v>1146</v>
      </c>
      <c r="DK40" s="147">
        <f t="shared" si="126"/>
        <v>1528</v>
      </c>
      <c r="DL40" s="147">
        <f t="shared" si="126"/>
        <v>2292</v>
      </c>
      <c r="DM40" s="147">
        <f t="shared" si="126"/>
        <v>3056</v>
      </c>
      <c r="DN40" s="147">
        <f t="shared" si="126"/>
        <v>3820</v>
      </c>
      <c r="DO40" s="147">
        <f t="shared" si="126"/>
        <v>4584</v>
      </c>
      <c r="DP40" s="147">
        <f t="shared" si="146"/>
        <v>1541</v>
      </c>
      <c r="DQ40" s="147">
        <f t="shared" si="147"/>
        <v>308.2</v>
      </c>
      <c r="DR40" s="147">
        <f t="shared" si="148"/>
        <v>385.25</v>
      </c>
      <c r="DS40" s="147">
        <f t="shared" si="132"/>
        <v>0</v>
      </c>
      <c r="DT40" s="147">
        <f t="shared" si="132"/>
        <v>770.5</v>
      </c>
      <c r="DU40" s="147">
        <f t="shared" si="132"/>
        <v>2311.5</v>
      </c>
      <c r="DV40" s="147">
        <f t="shared" si="127"/>
        <v>3082</v>
      </c>
      <c r="DW40" s="147">
        <f t="shared" si="127"/>
        <v>4623</v>
      </c>
      <c r="DX40" s="147">
        <f t="shared" si="127"/>
        <v>6164</v>
      </c>
      <c r="DY40" s="147">
        <f t="shared" si="127"/>
        <v>7705</v>
      </c>
      <c r="DZ40" s="147">
        <f t="shared" si="127"/>
        <v>9246</v>
      </c>
      <c r="EA40" s="147">
        <f t="shared" si="149"/>
        <v>1710</v>
      </c>
      <c r="EB40" s="147">
        <f t="shared" si="150"/>
        <v>342</v>
      </c>
      <c r="EC40" s="147">
        <f t="shared" si="151"/>
        <v>427.5</v>
      </c>
      <c r="ED40" s="147">
        <f t="shared" si="133"/>
        <v>0</v>
      </c>
      <c r="EE40" s="147">
        <f t="shared" si="133"/>
        <v>855</v>
      </c>
      <c r="EF40" s="147">
        <f t="shared" si="133"/>
        <v>2565</v>
      </c>
      <c r="EG40" s="147">
        <f t="shared" si="128"/>
        <v>3420</v>
      </c>
      <c r="EH40" s="147">
        <f t="shared" si="128"/>
        <v>5130</v>
      </c>
      <c r="EI40" s="147">
        <f t="shared" si="128"/>
        <v>6840</v>
      </c>
      <c r="EJ40" s="147">
        <f t="shared" si="128"/>
        <v>8550</v>
      </c>
      <c r="EK40" s="147">
        <f t="shared" si="128"/>
        <v>10260</v>
      </c>
      <c r="EL40" s="147">
        <f t="shared" si="152"/>
        <v>1618</v>
      </c>
      <c r="EM40" s="147">
        <f t="shared" si="153"/>
        <v>323.59999999999997</v>
      </c>
      <c r="EN40" s="147">
        <f t="shared" si="154"/>
        <v>404.5</v>
      </c>
      <c r="EO40" s="147">
        <f t="shared" si="134"/>
        <v>0</v>
      </c>
      <c r="EP40" s="147">
        <f t="shared" si="134"/>
        <v>809</v>
      </c>
      <c r="EQ40" s="147">
        <f t="shared" si="134"/>
        <v>2427</v>
      </c>
      <c r="ER40" s="147">
        <f t="shared" si="129"/>
        <v>3236</v>
      </c>
      <c r="ES40" s="147">
        <f t="shared" si="129"/>
        <v>4854</v>
      </c>
      <c r="ET40" s="147">
        <f t="shared" si="129"/>
        <v>6472</v>
      </c>
      <c r="EU40" s="147">
        <f t="shared" si="129"/>
        <v>8090</v>
      </c>
      <c r="EV40" s="147">
        <f t="shared" si="129"/>
        <v>9708</v>
      </c>
      <c r="EW40" s="147">
        <f t="shared" si="123"/>
        <v>1269</v>
      </c>
      <c r="EX40" s="147">
        <f t="shared" si="123"/>
        <v>253.8</v>
      </c>
      <c r="EY40" s="147">
        <f t="shared" si="123"/>
        <v>317.25</v>
      </c>
      <c r="EZ40" s="147">
        <f t="shared" si="123"/>
        <v>0</v>
      </c>
      <c r="FA40" s="147">
        <f t="shared" si="123"/>
        <v>634.5</v>
      </c>
      <c r="FB40" s="147">
        <f t="shared" si="123"/>
        <v>1903.5</v>
      </c>
      <c r="FC40" s="147">
        <f t="shared" si="130"/>
        <v>2538</v>
      </c>
      <c r="FD40" s="147">
        <f t="shared" si="130"/>
        <v>3807</v>
      </c>
      <c r="FE40" s="147">
        <f t="shared" si="130"/>
        <v>5076</v>
      </c>
      <c r="FF40" s="147">
        <f t="shared" si="130"/>
        <v>6345</v>
      </c>
      <c r="FG40" s="147">
        <f t="shared" si="130"/>
        <v>7614</v>
      </c>
      <c r="FH40" s="147">
        <f t="shared" si="155"/>
        <v>2046</v>
      </c>
      <c r="FI40" s="147">
        <f t="shared" si="156"/>
        <v>409.2</v>
      </c>
      <c r="FJ40" s="147">
        <f t="shared" si="157"/>
        <v>511.5</v>
      </c>
      <c r="FK40" s="147">
        <f t="shared" si="135"/>
        <v>0</v>
      </c>
      <c r="FL40" s="147">
        <f t="shared" si="135"/>
        <v>1023</v>
      </c>
      <c r="FM40" s="147">
        <f t="shared" si="135"/>
        <v>3069</v>
      </c>
      <c r="FN40" s="147">
        <f t="shared" si="131"/>
        <v>4092</v>
      </c>
      <c r="FO40" s="147">
        <f t="shared" si="131"/>
        <v>6138</v>
      </c>
      <c r="FP40" s="147">
        <f t="shared" si="131"/>
        <v>8184</v>
      </c>
      <c r="FQ40" s="147">
        <f t="shared" si="131"/>
        <v>10230</v>
      </c>
      <c r="FR40" s="147">
        <f t="shared" si="131"/>
        <v>12276</v>
      </c>
      <c r="FS40" s="122">
        <f t="shared" si="48"/>
        <v>21.25</v>
      </c>
      <c r="FT40" s="122" t="str">
        <f t="shared" si="49"/>
        <v/>
      </c>
      <c r="FU40" s="122" t="str">
        <f t="shared" si="50"/>
        <v/>
      </c>
      <c r="FV40" s="122" t="str">
        <f t="shared" si="51"/>
        <v/>
      </c>
      <c r="FW40" s="122" t="str">
        <f t="shared" si="87"/>
        <v/>
      </c>
      <c r="FX40" s="122" t="str">
        <f t="shared" si="88"/>
        <v/>
      </c>
      <c r="FY40" s="122" t="str">
        <f t="shared" si="89"/>
        <v/>
      </c>
      <c r="FZ40" s="122" t="str">
        <f t="shared" si="90"/>
        <v/>
      </c>
      <c r="GA40" s="122" t="str">
        <f t="shared" si="91"/>
        <v/>
      </c>
      <c r="GB40" s="122" t="str">
        <f t="shared" si="92"/>
        <v/>
      </c>
      <c r="GC40" s="122" t="str">
        <f t="shared" si="93"/>
        <v/>
      </c>
      <c r="GD40" s="122" t="str">
        <f t="shared" si="94"/>
        <v/>
      </c>
      <c r="GE40" s="122" t="str">
        <f t="shared" si="95"/>
        <v/>
      </c>
      <c r="GF40" s="122" t="str">
        <f t="shared" si="96"/>
        <v/>
      </c>
      <c r="GG40" s="122">
        <f t="shared" si="97"/>
        <v>21.25</v>
      </c>
      <c r="GH40" s="124">
        <f t="shared" si="52"/>
        <v>161349.38280000002</v>
      </c>
      <c r="GI40" s="124" t="str">
        <f t="shared" si="53"/>
        <v/>
      </c>
      <c r="GJ40" s="124" t="str">
        <f t="shared" si="54"/>
        <v/>
      </c>
      <c r="GK40" s="124" t="str">
        <f t="shared" si="55"/>
        <v/>
      </c>
      <c r="GL40" s="125" t="str">
        <f t="shared" si="98"/>
        <v/>
      </c>
      <c r="GM40" s="125" t="str">
        <f t="shared" si="99"/>
        <v/>
      </c>
      <c r="GN40" s="125" t="str">
        <f t="shared" si="100"/>
        <v/>
      </c>
      <c r="GO40" s="125" t="str">
        <f t="shared" si="101"/>
        <v/>
      </c>
      <c r="GP40" s="125" t="str">
        <f t="shared" si="102"/>
        <v/>
      </c>
      <c r="GQ40" s="125" t="str">
        <f t="shared" si="103"/>
        <v/>
      </c>
      <c r="GR40" s="125" t="str">
        <f t="shared" si="104"/>
        <v/>
      </c>
      <c r="GS40" s="125" t="str">
        <f t="shared" si="105"/>
        <v/>
      </c>
      <c r="GT40" s="125" t="str">
        <f t="shared" si="106"/>
        <v/>
      </c>
      <c r="GU40" s="125" t="str">
        <f t="shared" si="107"/>
        <v/>
      </c>
      <c r="GV40" s="125">
        <f t="shared" si="108"/>
        <v>161349.38280000002</v>
      </c>
      <c r="GW40" s="145"/>
      <c r="GX40" s="145"/>
      <c r="GY40" s="145"/>
      <c r="GZ40" s="145"/>
      <c r="HA40" s="145"/>
      <c r="HB40" s="145"/>
      <c r="HC40" s="145">
        <v>1</v>
      </c>
      <c r="HE40" s="37"/>
      <c r="HF40" s="37"/>
      <c r="HG40" s="37"/>
      <c r="HH40" s="37"/>
    </row>
    <row r="41" spans="1:216" x14ac:dyDescent="0.2">
      <c r="A41" s="287" t="s">
        <v>251</v>
      </c>
      <c r="B41" s="288" t="s">
        <v>252</v>
      </c>
      <c r="C41" s="369">
        <v>871</v>
      </c>
      <c r="D41" s="407">
        <f t="shared" si="56"/>
        <v>174.20000000000002</v>
      </c>
      <c r="E41" s="406">
        <f t="shared" si="57"/>
        <v>217.75</v>
      </c>
      <c r="F41" s="406">
        <f t="shared" si="58"/>
        <v>326.625</v>
      </c>
      <c r="G41" s="406">
        <f t="shared" si="59"/>
        <v>174.20000000000002</v>
      </c>
      <c r="H41" s="407">
        <f t="shared" si="60"/>
        <v>217.75</v>
      </c>
      <c r="I41" s="406">
        <f t="shared" si="61"/>
        <v>217.75</v>
      </c>
      <c r="J41" s="406">
        <f t="shared" si="62"/>
        <v>326.625</v>
      </c>
      <c r="K41" s="406">
        <f t="shared" si="63"/>
        <v>174.20000000000002</v>
      </c>
      <c r="L41" s="406">
        <f t="shared" si="64"/>
        <v>217.75</v>
      </c>
      <c r="M41" s="147"/>
      <c r="N41" s="94">
        <f>C41*0.5</f>
        <v>435.5</v>
      </c>
      <c r="O41" s="94">
        <f t="shared" si="65"/>
        <v>1306.5</v>
      </c>
      <c r="P41" s="94">
        <f t="shared" si="66"/>
        <v>1742</v>
      </c>
      <c r="Q41" s="94">
        <f t="shared" si="67"/>
        <v>2613</v>
      </c>
      <c r="R41" s="94">
        <f t="shared" si="68"/>
        <v>3484</v>
      </c>
      <c r="S41" s="94">
        <f t="shared" si="69"/>
        <v>4355</v>
      </c>
      <c r="T41" s="94">
        <f t="shared" si="70"/>
        <v>5226</v>
      </c>
      <c r="U41" s="200">
        <v>349</v>
      </c>
      <c r="V41" s="93">
        <f t="shared" si="86"/>
        <v>69.8</v>
      </c>
      <c r="W41" s="93">
        <f t="shared" si="71"/>
        <v>87.25</v>
      </c>
      <c r="X41" s="147"/>
      <c r="Y41" s="94">
        <f>U41*0.75</f>
        <v>261.75</v>
      </c>
      <c r="Z41" s="94">
        <f t="shared" si="72"/>
        <v>523.5</v>
      </c>
      <c r="AA41" s="94">
        <f t="shared" si="73"/>
        <v>698</v>
      </c>
      <c r="AB41" s="94">
        <f t="shared" si="74"/>
        <v>1047</v>
      </c>
      <c r="AC41" s="94">
        <f t="shared" si="75"/>
        <v>1396</v>
      </c>
      <c r="AD41" s="94">
        <f t="shared" si="76"/>
        <v>1745</v>
      </c>
      <c r="AE41" s="94">
        <f t="shared" si="77"/>
        <v>2094</v>
      </c>
      <c r="AF41" s="200">
        <v>271</v>
      </c>
      <c r="AG41" s="93">
        <f t="shared" si="78"/>
        <v>54.2</v>
      </c>
      <c r="AH41" s="93">
        <f t="shared" si="79"/>
        <v>67.75</v>
      </c>
      <c r="AI41" s="147"/>
      <c r="AJ41" s="94">
        <f>AF41*0.75</f>
        <v>203.25</v>
      </c>
      <c r="AK41" s="94">
        <f t="shared" si="3"/>
        <v>406.5</v>
      </c>
      <c r="AL41" s="94">
        <f t="shared" si="4"/>
        <v>542</v>
      </c>
      <c r="AM41" s="94">
        <f t="shared" si="5"/>
        <v>813</v>
      </c>
      <c r="AN41" s="94">
        <f t="shared" si="6"/>
        <v>1084</v>
      </c>
      <c r="AO41" s="94">
        <f t="shared" si="7"/>
        <v>1355</v>
      </c>
      <c r="AP41" s="94">
        <f t="shared" si="8"/>
        <v>1626</v>
      </c>
      <c r="AQ41" s="200">
        <v>203</v>
      </c>
      <c r="AR41" s="93">
        <f t="shared" si="80"/>
        <v>40.6</v>
      </c>
      <c r="AS41" s="93">
        <f t="shared" si="81"/>
        <v>50.75</v>
      </c>
      <c r="AT41" s="147"/>
      <c r="AU41" s="94">
        <f>AQ41*0.75</f>
        <v>152.25</v>
      </c>
      <c r="AV41" s="94">
        <f t="shared" si="10"/>
        <v>304.5</v>
      </c>
      <c r="AW41" s="94">
        <f t="shared" si="11"/>
        <v>406</v>
      </c>
      <c r="AX41" s="94">
        <f t="shared" si="12"/>
        <v>609</v>
      </c>
      <c r="AY41" s="94">
        <f t="shared" si="13"/>
        <v>812</v>
      </c>
      <c r="AZ41" s="94">
        <f t="shared" si="14"/>
        <v>1015</v>
      </c>
      <c r="BA41" s="94">
        <f t="shared" si="15"/>
        <v>1218</v>
      </c>
      <c r="BB41" s="147">
        <f t="shared" si="137"/>
        <v>1220</v>
      </c>
      <c r="BC41" s="147">
        <f t="shared" si="138"/>
        <v>244</v>
      </c>
      <c r="BD41" s="147">
        <f t="shared" si="139"/>
        <v>305</v>
      </c>
      <c r="BE41" s="147">
        <f t="shared" si="113"/>
        <v>0</v>
      </c>
      <c r="BF41" s="147">
        <f t="shared" si="113"/>
        <v>697.25</v>
      </c>
      <c r="BG41" s="147">
        <f t="shared" si="136"/>
        <v>1830</v>
      </c>
      <c r="BH41" s="147">
        <f t="shared" si="136"/>
        <v>2440</v>
      </c>
      <c r="BI41" s="147">
        <f t="shared" si="136"/>
        <v>3660</v>
      </c>
      <c r="BJ41" s="147">
        <f t="shared" si="136"/>
        <v>4880</v>
      </c>
      <c r="BK41" s="147">
        <f t="shared" si="136"/>
        <v>6100</v>
      </c>
      <c r="BL41" s="147">
        <f t="shared" si="136"/>
        <v>7320</v>
      </c>
      <c r="BM41" s="147">
        <f t="shared" si="140"/>
        <v>1142</v>
      </c>
      <c r="BN41" s="147">
        <f t="shared" si="141"/>
        <v>228.40000000000003</v>
      </c>
      <c r="BO41" s="147">
        <f t="shared" si="142"/>
        <v>285.5</v>
      </c>
      <c r="BP41" s="147">
        <f t="shared" si="82"/>
        <v>0</v>
      </c>
      <c r="BQ41" s="147">
        <f t="shared" si="23"/>
        <v>638.75</v>
      </c>
      <c r="BR41" s="147">
        <f t="shared" si="23"/>
        <v>1713</v>
      </c>
      <c r="BS41" s="147">
        <f t="shared" si="23"/>
        <v>2284</v>
      </c>
      <c r="BT41" s="147">
        <f t="shared" si="23"/>
        <v>3426</v>
      </c>
      <c r="BU41" s="147">
        <f t="shared" si="23"/>
        <v>4568</v>
      </c>
      <c r="BV41" s="147">
        <f t="shared" si="23"/>
        <v>5710</v>
      </c>
      <c r="BW41" s="147">
        <f t="shared" si="23"/>
        <v>6852</v>
      </c>
      <c r="BX41" s="147">
        <f t="shared" si="143"/>
        <v>1074</v>
      </c>
      <c r="BY41" s="147">
        <f t="shared" si="144"/>
        <v>214.8</v>
      </c>
      <c r="BZ41" s="147">
        <f t="shared" si="145"/>
        <v>268.5</v>
      </c>
      <c r="CA41" s="147">
        <f t="shared" si="119"/>
        <v>0</v>
      </c>
      <c r="CB41" s="147">
        <f t="shared" si="119"/>
        <v>587.75</v>
      </c>
      <c r="CC41" s="147">
        <f t="shared" si="119"/>
        <v>1611</v>
      </c>
      <c r="CD41" s="147">
        <f t="shared" si="119"/>
        <v>2148</v>
      </c>
      <c r="CE41" s="147">
        <f t="shared" si="119"/>
        <v>3222</v>
      </c>
      <c r="CF41" s="147">
        <f t="shared" si="119"/>
        <v>4296</v>
      </c>
      <c r="CG41" s="147">
        <f t="shared" si="119"/>
        <v>5370</v>
      </c>
      <c r="CH41" s="147">
        <f t="shared" si="119"/>
        <v>6444</v>
      </c>
      <c r="CI41" s="147">
        <f t="shared" si="124"/>
        <v>620</v>
      </c>
      <c r="CJ41" s="147">
        <f t="shared" si="124"/>
        <v>124</v>
      </c>
      <c r="CK41" s="147">
        <f t="shared" si="120"/>
        <v>155</v>
      </c>
      <c r="CL41" s="147">
        <f t="shared" si="120"/>
        <v>0</v>
      </c>
      <c r="CM41" s="147">
        <f t="shared" si="120"/>
        <v>465</v>
      </c>
      <c r="CN41" s="147">
        <f t="shared" si="120"/>
        <v>930</v>
      </c>
      <c r="CO41" s="147">
        <f t="shared" si="120"/>
        <v>1240</v>
      </c>
      <c r="CP41" s="147">
        <f t="shared" si="120"/>
        <v>1860</v>
      </c>
      <c r="CQ41" s="147">
        <f t="shared" si="120"/>
        <v>2480</v>
      </c>
      <c r="CR41" s="147">
        <f t="shared" si="120"/>
        <v>3100</v>
      </c>
      <c r="CS41" s="147">
        <f t="shared" si="120"/>
        <v>3720</v>
      </c>
      <c r="CT41" s="147">
        <f t="shared" si="121"/>
        <v>552</v>
      </c>
      <c r="CU41" s="147">
        <f t="shared" si="121"/>
        <v>110.4</v>
      </c>
      <c r="CV41" s="147">
        <f t="shared" si="121"/>
        <v>138</v>
      </c>
      <c r="CW41" s="147">
        <f t="shared" si="121"/>
        <v>0</v>
      </c>
      <c r="CX41" s="147">
        <f t="shared" si="121"/>
        <v>414</v>
      </c>
      <c r="CY41" s="147">
        <f t="shared" si="121"/>
        <v>828</v>
      </c>
      <c r="CZ41" s="147">
        <f t="shared" si="125"/>
        <v>1104</v>
      </c>
      <c r="DA41" s="147">
        <f t="shared" si="125"/>
        <v>1656</v>
      </c>
      <c r="DB41" s="147">
        <f t="shared" si="125"/>
        <v>2208</v>
      </c>
      <c r="DC41" s="147">
        <f t="shared" si="125"/>
        <v>2760</v>
      </c>
      <c r="DD41" s="147">
        <f t="shared" si="125"/>
        <v>3312</v>
      </c>
      <c r="DE41" s="147">
        <f t="shared" si="122"/>
        <v>474</v>
      </c>
      <c r="DF41" s="147">
        <f t="shared" si="122"/>
        <v>94.800000000000011</v>
      </c>
      <c r="DG41" s="147">
        <f t="shared" si="122"/>
        <v>118.5</v>
      </c>
      <c r="DH41" s="147">
        <f t="shared" si="122"/>
        <v>0</v>
      </c>
      <c r="DI41" s="147">
        <f t="shared" si="122"/>
        <v>355.5</v>
      </c>
      <c r="DJ41" s="147">
        <f t="shared" si="122"/>
        <v>711</v>
      </c>
      <c r="DK41" s="147">
        <f t="shared" si="126"/>
        <v>948</v>
      </c>
      <c r="DL41" s="147">
        <f t="shared" si="126"/>
        <v>1422</v>
      </c>
      <c r="DM41" s="147">
        <f t="shared" si="126"/>
        <v>1896</v>
      </c>
      <c r="DN41" s="147">
        <f t="shared" si="126"/>
        <v>2370</v>
      </c>
      <c r="DO41" s="147">
        <f t="shared" si="126"/>
        <v>2844</v>
      </c>
      <c r="DP41" s="147">
        <f t="shared" si="146"/>
        <v>1345</v>
      </c>
      <c r="DQ41" s="147">
        <f t="shared" si="147"/>
        <v>269.00000000000006</v>
      </c>
      <c r="DR41" s="147">
        <f t="shared" si="148"/>
        <v>336.25</v>
      </c>
      <c r="DS41" s="147">
        <f t="shared" si="132"/>
        <v>0</v>
      </c>
      <c r="DT41" s="147">
        <f t="shared" si="132"/>
        <v>791</v>
      </c>
      <c r="DU41" s="147">
        <f t="shared" si="132"/>
        <v>2017.5</v>
      </c>
      <c r="DV41" s="147">
        <f t="shared" si="127"/>
        <v>2690</v>
      </c>
      <c r="DW41" s="147">
        <f t="shared" si="127"/>
        <v>4035</v>
      </c>
      <c r="DX41" s="147">
        <f t="shared" si="127"/>
        <v>5380</v>
      </c>
      <c r="DY41" s="147">
        <f t="shared" si="127"/>
        <v>6725</v>
      </c>
      <c r="DZ41" s="147">
        <f t="shared" si="127"/>
        <v>8070</v>
      </c>
      <c r="EA41" s="147">
        <f t="shared" si="149"/>
        <v>1491</v>
      </c>
      <c r="EB41" s="147">
        <f t="shared" si="150"/>
        <v>298.2</v>
      </c>
      <c r="EC41" s="147">
        <f t="shared" si="151"/>
        <v>372.75</v>
      </c>
      <c r="ED41" s="147">
        <f t="shared" si="133"/>
        <v>0</v>
      </c>
      <c r="EE41" s="147">
        <f t="shared" si="133"/>
        <v>900.5</v>
      </c>
      <c r="EF41" s="147">
        <f t="shared" si="133"/>
        <v>2236.5</v>
      </c>
      <c r="EG41" s="147">
        <f t="shared" si="128"/>
        <v>2982</v>
      </c>
      <c r="EH41" s="147">
        <f t="shared" si="128"/>
        <v>4473</v>
      </c>
      <c r="EI41" s="147">
        <f t="shared" si="128"/>
        <v>5964</v>
      </c>
      <c r="EJ41" s="147">
        <f t="shared" si="128"/>
        <v>7455</v>
      </c>
      <c r="EK41" s="147">
        <f t="shared" si="128"/>
        <v>8946</v>
      </c>
      <c r="EL41" s="147">
        <f t="shared" si="152"/>
        <v>1423</v>
      </c>
      <c r="EM41" s="147">
        <f t="shared" si="153"/>
        <v>284.60000000000002</v>
      </c>
      <c r="EN41" s="147">
        <f t="shared" si="154"/>
        <v>355.75</v>
      </c>
      <c r="EO41" s="147">
        <f t="shared" si="134"/>
        <v>0</v>
      </c>
      <c r="EP41" s="147">
        <f t="shared" si="134"/>
        <v>849.5</v>
      </c>
      <c r="EQ41" s="147">
        <f t="shared" si="134"/>
        <v>2134.5</v>
      </c>
      <c r="ER41" s="147">
        <f t="shared" si="129"/>
        <v>2846</v>
      </c>
      <c r="ES41" s="147">
        <f t="shared" si="129"/>
        <v>4269</v>
      </c>
      <c r="ET41" s="147">
        <f t="shared" si="129"/>
        <v>5692</v>
      </c>
      <c r="EU41" s="147">
        <f t="shared" si="129"/>
        <v>7115</v>
      </c>
      <c r="EV41" s="147">
        <f t="shared" si="129"/>
        <v>8538</v>
      </c>
      <c r="EW41" s="147">
        <f t="shared" si="123"/>
        <v>823</v>
      </c>
      <c r="EX41" s="147">
        <f t="shared" si="123"/>
        <v>164.6</v>
      </c>
      <c r="EY41" s="147">
        <f t="shared" si="123"/>
        <v>205.75</v>
      </c>
      <c r="EZ41" s="147">
        <f t="shared" si="123"/>
        <v>0</v>
      </c>
      <c r="FA41" s="147">
        <f t="shared" si="123"/>
        <v>617.25</v>
      </c>
      <c r="FB41" s="147">
        <f t="shared" si="123"/>
        <v>1234.5</v>
      </c>
      <c r="FC41" s="147">
        <f t="shared" si="130"/>
        <v>1646</v>
      </c>
      <c r="FD41" s="147">
        <f t="shared" si="130"/>
        <v>2469</v>
      </c>
      <c r="FE41" s="147">
        <f t="shared" si="130"/>
        <v>3292</v>
      </c>
      <c r="FF41" s="147">
        <f t="shared" si="130"/>
        <v>4115</v>
      </c>
      <c r="FG41" s="147">
        <f t="shared" si="130"/>
        <v>4938</v>
      </c>
      <c r="FH41" s="147">
        <f t="shared" si="155"/>
        <v>1694</v>
      </c>
      <c r="FI41" s="147">
        <f t="shared" si="156"/>
        <v>338.8</v>
      </c>
      <c r="FJ41" s="147">
        <f t="shared" si="157"/>
        <v>423.5</v>
      </c>
      <c r="FK41" s="147">
        <f t="shared" si="135"/>
        <v>0</v>
      </c>
      <c r="FL41" s="147">
        <f t="shared" si="135"/>
        <v>1052.75</v>
      </c>
      <c r="FM41" s="147">
        <f t="shared" si="135"/>
        <v>2541</v>
      </c>
      <c r="FN41" s="147">
        <f t="shared" si="131"/>
        <v>3388</v>
      </c>
      <c r="FO41" s="147">
        <f t="shared" si="131"/>
        <v>5082</v>
      </c>
      <c r="FP41" s="147">
        <f t="shared" si="131"/>
        <v>6776</v>
      </c>
      <c r="FQ41" s="147">
        <f t="shared" si="131"/>
        <v>8470</v>
      </c>
      <c r="FR41" s="147">
        <f t="shared" si="131"/>
        <v>10164</v>
      </c>
      <c r="FS41" s="122">
        <f t="shared" si="48"/>
        <v>20.68</v>
      </c>
      <c r="FT41" s="122" t="str">
        <f t="shared" si="49"/>
        <v/>
      </c>
      <c r="FU41" s="122" t="str">
        <f t="shared" si="50"/>
        <v/>
      </c>
      <c r="FV41" s="122" t="str">
        <f t="shared" si="51"/>
        <v/>
      </c>
      <c r="FW41" s="122" t="str">
        <f t="shared" si="87"/>
        <v/>
      </c>
      <c r="FX41" s="122" t="str">
        <f t="shared" si="88"/>
        <v/>
      </c>
      <c r="FY41" s="122" t="str">
        <f t="shared" si="89"/>
        <v/>
      </c>
      <c r="FZ41" s="122" t="str">
        <f t="shared" si="90"/>
        <v/>
      </c>
      <c r="GA41" s="122" t="str">
        <f t="shared" si="91"/>
        <v/>
      </c>
      <c r="GB41" s="122" t="str">
        <f t="shared" si="92"/>
        <v/>
      </c>
      <c r="GC41" s="122" t="str">
        <f t="shared" si="93"/>
        <v/>
      </c>
      <c r="GD41" s="122" t="str">
        <f t="shared" si="94"/>
        <v/>
      </c>
      <c r="GE41" s="122" t="str">
        <f t="shared" si="95"/>
        <v/>
      </c>
      <c r="GF41" s="122" t="str">
        <f t="shared" si="96"/>
        <v/>
      </c>
      <c r="GG41" s="122">
        <f t="shared" si="97"/>
        <v>20.68</v>
      </c>
      <c r="GH41" s="124">
        <f t="shared" si="52"/>
        <v>136915.6501</v>
      </c>
      <c r="GI41" s="124" t="str">
        <f t="shared" si="53"/>
        <v/>
      </c>
      <c r="GJ41" s="124" t="str">
        <f t="shared" si="54"/>
        <v/>
      </c>
      <c r="GK41" s="124" t="str">
        <f t="shared" si="55"/>
        <v/>
      </c>
      <c r="GL41" s="125" t="str">
        <f t="shared" si="98"/>
        <v/>
      </c>
      <c r="GM41" s="125" t="str">
        <f t="shared" si="99"/>
        <v/>
      </c>
      <c r="GN41" s="125" t="str">
        <f t="shared" si="100"/>
        <v/>
      </c>
      <c r="GO41" s="125" t="str">
        <f t="shared" si="101"/>
        <v/>
      </c>
      <c r="GP41" s="125" t="str">
        <f t="shared" si="102"/>
        <v/>
      </c>
      <c r="GQ41" s="125" t="str">
        <f t="shared" si="103"/>
        <v/>
      </c>
      <c r="GR41" s="125" t="str">
        <f t="shared" si="104"/>
        <v/>
      </c>
      <c r="GS41" s="125" t="str">
        <f t="shared" si="105"/>
        <v/>
      </c>
      <c r="GT41" s="125" t="str">
        <f t="shared" si="106"/>
        <v/>
      </c>
      <c r="GU41" s="125" t="str">
        <f t="shared" si="107"/>
        <v/>
      </c>
      <c r="GV41" s="125">
        <f t="shared" si="108"/>
        <v>136915.6501</v>
      </c>
      <c r="GW41" s="145"/>
      <c r="GX41" s="145"/>
      <c r="GY41" s="145"/>
      <c r="GZ41" s="145"/>
      <c r="HA41" s="145"/>
      <c r="HB41" s="145"/>
      <c r="HC41" s="145">
        <v>1</v>
      </c>
      <c r="HE41" s="37"/>
      <c r="HF41" s="37"/>
      <c r="HG41" s="37"/>
      <c r="HH41" s="37"/>
    </row>
    <row r="42" spans="1:216" x14ac:dyDescent="0.2">
      <c r="A42" s="287" t="s">
        <v>299</v>
      </c>
      <c r="B42" s="288" t="s">
        <v>298</v>
      </c>
      <c r="C42" s="369">
        <v>912</v>
      </c>
      <c r="D42" s="407">
        <f t="shared" si="56"/>
        <v>182.4</v>
      </c>
      <c r="E42" s="406">
        <f t="shared" si="57"/>
        <v>228</v>
      </c>
      <c r="F42" s="406">
        <f t="shared" si="58"/>
        <v>342</v>
      </c>
      <c r="G42" s="406">
        <f t="shared" si="59"/>
        <v>182.4</v>
      </c>
      <c r="H42" s="407">
        <f t="shared" si="60"/>
        <v>228</v>
      </c>
      <c r="I42" s="406">
        <f t="shared" si="61"/>
        <v>228</v>
      </c>
      <c r="J42" s="406">
        <f t="shared" si="62"/>
        <v>342</v>
      </c>
      <c r="K42" s="406">
        <f t="shared" si="63"/>
        <v>182.4</v>
      </c>
      <c r="L42" s="406">
        <f t="shared" si="64"/>
        <v>228</v>
      </c>
      <c r="M42" s="147"/>
      <c r="N42" s="94">
        <f>C42*0.5</f>
        <v>456</v>
      </c>
      <c r="O42" s="94">
        <f t="shared" si="65"/>
        <v>1368</v>
      </c>
      <c r="P42" s="94">
        <f t="shared" si="66"/>
        <v>1824</v>
      </c>
      <c r="Q42" s="94">
        <f t="shared" si="67"/>
        <v>2736</v>
      </c>
      <c r="R42" s="94">
        <f t="shared" si="68"/>
        <v>3648</v>
      </c>
      <c r="S42" s="94">
        <f t="shared" si="69"/>
        <v>4560</v>
      </c>
      <c r="T42" s="94">
        <f t="shared" si="70"/>
        <v>5472</v>
      </c>
      <c r="U42" s="200">
        <v>242</v>
      </c>
      <c r="V42" s="93">
        <f t="shared" si="86"/>
        <v>48.400000000000006</v>
      </c>
      <c r="W42" s="93">
        <f t="shared" si="71"/>
        <v>60.5</v>
      </c>
      <c r="X42" s="147"/>
      <c r="Y42" s="94">
        <f>U42*0.5</f>
        <v>121</v>
      </c>
      <c r="Z42" s="94">
        <f t="shared" si="72"/>
        <v>363</v>
      </c>
      <c r="AA42" s="94">
        <f t="shared" si="73"/>
        <v>484</v>
      </c>
      <c r="AB42" s="94">
        <f t="shared" si="74"/>
        <v>726</v>
      </c>
      <c r="AC42" s="94">
        <f t="shared" si="75"/>
        <v>968</v>
      </c>
      <c r="AD42" s="94">
        <f t="shared" si="76"/>
        <v>1210</v>
      </c>
      <c r="AE42" s="94">
        <f t="shared" si="77"/>
        <v>1452</v>
      </c>
      <c r="AF42" s="200">
        <v>210</v>
      </c>
      <c r="AG42" s="93">
        <f t="shared" si="78"/>
        <v>42</v>
      </c>
      <c r="AH42" s="93">
        <f t="shared" si="79"/>
        <v>52.5</v>
      </c>
      <c r="AI42" s="147"/>
      <c r="AJ42" s="94">
        <f>AF42*0.5</f>
        <v>105</v>
      </c>
      <c r="AK42" s="94">
        <f t="shared" si="3"/>
        <v>315</v>
      </c>
      <c r="AL42" s="94">
        <f t="shared" si="4"/>
        <v>420</v>
      </c>
      <c r="AM42" s="94">
        <f t="shared" si="5"/>
        <v>630</v>
      </c>
      <c r="AN42" s="94">
        <f t="shared" si="6"/>
        <v>840</v>
      </c>
      <c r="AO42" s="94">
        <f t="shared" si="7"/>
        <v>1050</v>
      </c>
      <c r="AP42" s="94">
        <f t="shared" si="8"/>
        <v>1260</v>
      </c>
      <c r="AQ42" s="200">
        <v>159</v>
      </c>
      <c r="AR42" s="93">
        <f t="shared" si="80"/>
        <v>31.8</v>
      </c>
      <c r="AS42" s="93">
        <f t="shared" si="81"/>
        <v>39.75</v>
      </c>
      <c r="AT42" s="147"/>
      <c r="AU42" s="94">
        <f>AQ42*0.5</f>
        <v>79.5</v>
      </c>
      <c r="AV42" s="94">
        <f t="shared" si="10"/>
        <v>238.5</v>
      </c>
      <c r="AW42" s="94">
        <f t="shared" si="11"/>
        <v>318</v>
      </c>
      <c r="AX42" s="94">
        <f t="shared" si="12"/>
        <v>477</v>
      </c>
      <c r="AY42" s="94">
        <f t="shared" si="13"/>
        <v>636</v>
      </c>
      <c r="AZ42" s="94">
        <f t="shared" si="14"/>
        <v>795</v>
      </c>
      <c r="BA42" s="94">
        <f t="shared" si="15"/>
        <v>954</v>
      </c>
      <c r="BB42" s="147">
        <f t="shared" si="137"/>
        <v>1154</v>
      </c>
      <c r="BC42" s="147">
        <f t="shared" si="138"/>
        <v>230.8</v>
      </c>
      <c r="BD42" s="147">
        <f t="shared" si="139"/>
        <v>288.5</v>
      </c>
      <c r="BE42" s="147">
        <f t="shared" si="113"/>
        <v>0</v>
      </c>
      <c r="BF42" s="147">
        <f t="shared" si="113"/>
        <v>577</v>
      </c>
      <c r="BG42" s="147">
        <f t="shared" si="136"/>
        <v>1731</v>
      </c>
      <c r="BH42" s="147">
        <f t="shared" si="136"/>
        <v>2308</v>
      </c>
      <c r="BI42" s="147">
        <f t="shared" si="136"/>
        <v>3462</v>
      </c>
      <c r="BJ42" s="147">
        <f t="shared" si="136"/>
        <v>4616</v>
      </c>
      <c r="BK42" s="147">
        <f t="shared" si="136"/>
        <v>5770</v>
      </c>
      <c r="BL42" s="147">
        <f t="shared" si="136"/>
        <v>6924</v>
      </c>
      <c r="BM42" s="147">
        <f t="shared" si="140"/>
        <v>1122</v>
      </c>
      <c r="BN42" s="147">
        <f t="shared" si="141"/>
        <v>224.4</v>
      </c>
      <c r="BO42" s="147">
        <f t="shared" si="142"/>
        <v>280.5</v>
      </c>
      <c r="BP42" s="147">
        <f t="shared" si="82"/>
        <v>0</v>
      </c>
      <c r="BQ42" s="147">
        <f t="shared" si="23"/>
        <v>561</v>
      </c>
      <c r="BR42" s="147">
        <f t="shared" si="23"/>
        <v>1683</v>
      </c>
      <c r="BS42" s="147">
        <f t="shared" si="23"/>
        <v>2244</v>
      </c>
      <c r="BT42" s="147">
        <f t="shared" si="23"/>
        <v>3366</v>
      </c>
      <c r="BU42" s="147">
        <f t="shared" si="23"/>
        <v>4488</v>
      </c>
      <c r="BV42" s="147">
        <f t="shared" si="23"/>
        <v>5610</v>
      </c>
      <c r="BW42" s="147">
        <f t="shared" si="23"/>
        <v>6732</v>
      </c>
      <c r="BX42" s="147">
        <f t="shared" si="143"/>
        <v>1071</v>
      </c>
      <c r="BY42" s="147">
        <f t="shared" si="144"/>
        <v>214.20000000000002</v>
      </c>
      <c r="BZ42" s="147">
        <f t="shared" si="145"/>
        <v>267.75</v>
      </c>
      <c r="CA42" s="147">
        <f t="shared" si="119"/>
        <v>0</v>
      </c>
      <c r="CB42" s="147">
        <f t="shared" si="119"/>
        <v>535.5</v>
      </c>
      <c r="CC42" s="147">
        <f t="shared" si="119"/>
        <v>1606.5</v>
      </c>
      <c r="CD42" s="147">
        <f t="shared" si="119"/>
        <v>2142</v>
      </c>
      <c r="CE42" s="147">
        <f t="shared" si="119"/>
        <v>3213</v>
      </c>
      <c r="CF42" s="147">
        <f t="shared" si="119"/>
        <v>4284</v>
      </c>
      <c r="CG42" s="147">
        <f t="shared" si="119"/>
        <v>5355</v>
      </c>
      <c r="CH42" s="147">
        <f t="shared" si="119"/>
        <v>6426</v>
      </c>
      <c r="CI42" s="147">
        <f t="shared" si="124"/>
        <v>452</v>
      </c>
      <c r="CJ42" s="147">
        <f t="shared" si="124"/>
        <v>90.4</v>
      </c>
      <c r="CK42" s="147">
        <f t="shared" si="120"/>
        <v>113</v>
      </c>
      <c r="CL42" s="147">
        <f t="shared" si="120"/>
        <v>0</v>
      </c>
      <c r="CM42" s="147">
        <f t="shared" si="120"/>
        <v>226</v>
      </c>
      <c r="CN42" s="147">
        <f t="shared" si="120"/>
        <v>678</v>
      </c>
      <c r="CO42" s="147">
        <f t="shared" si="120"/>
        <v>904</v>
      </c>
      <c r="CP42" s="147">
        <f t="shared" si="120"/>
        <v>1356</v>
      </c>
      <c r="CQ42" s="147">
        <f t="shared" si="120"/>
        <v>1808</v>
      </c>
      <c r="CR42" s="147">
        <f t="shared" si="120"/>
        <v>2260</v>
      </c>
      <c r="CS42" s="147">
        <f t="shared" si="120"/>
        <v>2712</v>
      </c>
      <c r="CT42" s="147">
        <f t="shared" si="121"/>
        <v>401</v>
      </c>
      <c r="CU42" s="147">
        <f t="shared" si="121"/>
        <v>80.2</v>
      </c>
      <c r="CV42" s="147">
        <f t="shared" si="121"/>
        <v>100.25</v>
      </c>
      <c r="CW42" s="147">
        <f t="shared" si="121"/>
        <v>0</v>
      </c>
      <c r="CX42" s="147">
        <f t="shared" si="121"/>
        <v>200.5</v>
      </c>
      <c r="CY42" s="147">
        <f t="shared" si="121"/>
        <v>601.5</v>
      </c>
      <c r="CZ42" s="147">
        <f t="shared" si="125"/>
        <v>802</v>
      </c>
      <c r="DA42" s="147">
        <f t="shared" si="125"/>
        <v>1203</v>
      </c>
      <c r="DB42" s="147">
        <f t="shared" si="125"/>
        <v>1604</v>
      </c>
      <c r="DC42" s="147">
        <f t="shared" si="125"/>
        <v>2005</v>
      </c>
      <c r="DD42" s="147">
        <f t="shared" si="125"/>
        <v>2406</v>
      </c>
      <c r="DE42" s="147">
        <f t="shared" si="122"/>
        <v>369</v>
      </c>
      <c r="DF42" s="147">
        <f t="shared" si="122"/>
        <v>73.8</v>
      </c>
      <c r="DG42" s="147">
        <f t="shared" si="122"/>
        <v>92.25</v>
      </c>
      <c r="DH42" s="147">
        <f t="shared" si="122"/>
        <v>0</v>
      </c>
      <c r="DI42" s="147">
        <f t="shared" si="122"/>
        <v>184.5</v>
      </c>
      <c r="DJ42" s="147">
        <f t="shared" si="122"/>
        <v>553.5</v>
      </c>
      <c r="DK42" s="147">
        <f t="shared" si="126"/>
        <v>738</v>
      </c>
      <c r="DL42" s="147">
        <f t="shared" si="126"/>
        <v>1107</v>
      </c>
      <c r="DM42" s="147">
        <f t="shared" si="126"/>
        <v>1476</v>
      </c>
      <c r="DN42" s="147">
        <f t="shared" si="126"/>
        <v>1845</v>
      </c>
      <c r="DO42" s="147">
        <f t="shared" si="126"/>
        <v>2214</v>
      </c>
      <c r="DP42" s="147">
        <f t="shared" si="146"/>
        <v>1281</v>
      </c>
      <c r="DQ42" s="147">
        <f t="shared" si="147"/>
        <v>256.2</v>
      </c>
      <c r="DR42" s="147">
        <f t="shared" si="148"/>
        <v>320.25</v>
      </c>
      <c r="DS42" s="147">
        <f t="shared" si="132"/>
        <v>0</v>
      </c>
      <c r="DT42" s="147">
        <f t="shared" si="132"/>
        <v>640.5</v>
      </c>
      <c r="DU42" s="147">
        <f t="shared" si="132"/>
        <v>1921.5</v>
      </c>
      <c r="DV42" s="147">
        <f t="shared" si="127"/>
        <v>2562</v>
      </c>
      <c r="DW42" s="147">
        <f t="shared" si="127"/>
        <v>3843</v>
      </c>
      <c r="DX42" s="147">
        <f t="shared" si="127"/>
        <v>5124</v>
      </c>
      <c r="DY42" s="147">
        <f t="shared" si="127"/>
        <v>6405</v>
      </c>
      <c r="DZ42" s="147">
        <f t="shared" si="127"/>
        <v>7686</v>
      </c>
      <c r="EA42" s="147">
        <f t="shared" si="149"/>
        <v>1364</v>
      </c>
      <c r="EB42" s="147">
        <f t="shared" si="150"/>
        <v>272.8</v>
      </c>
      <c r="EC42" s="147">
        <f t="shared" si="151"/>
        <v>341</v>
      </c>
      <c r="ED42" s="147">
        <f t="shared" si="133"/>
        <v>0</v>
      </c>
      <c r="EE42" s="147">
        <f t="shared" si="133"/>
        <v>682</v>
      </c>
      <c r="EF42" s="147">
        <f t="shared" si="133"/>
        <v>2046</v>
      </c>
      <c r="EG42" s="147">
        <f t="shared" si="128"/>
        <v>2728</v>
      </c>
      <c r="EH42" s="147">
        <f t="shared" si="128"/>
        <v>4092</v>
      </c>
      <c r="EI42" s="147">
        <f t="shared" si="128"/>
        <v>5456</v>
      </c>
      <c r="EJ42" s="147">
        <f t="shared" si="128"/>
        <v>6820</v>
      </c>
      <c r="EK42" s="147">
        <f t="shared" si="128"/>
        <v>8184</v>
      </c>
      <c r="EL42" s="147">
        <f t="shared" si="152"/>
        <v>1313</v>
      </c>
      <c r="EM42" s="147">
        <f t="shared" si="153"/>
        <v>262.60000000000002</v>
      </c>
      <c r="EN42" s="147">
        <f t="shared" si="154"/>
        <v>328.25</v>
      </c>
      <c r="EO42" s="147">
        <f t="shared" si="134"/>
        <v>0</v>
      </c>
      <c r="EP42" s="147">
        <f t="shared" si="134"/>
        <v>656.5</v>
      </c>
      <c r="EQ42" s="147">
        <f t="shared" si="134"/>
        <v>1969.5</v>
      </c>
      <c r="ER42" s="147">
        <f t="shared" si="129"/>
        <v>2626</v>
      </c>
      <c r="ES42" s="147">
        <f t="shared" si="129"/>
        <v>3939</v>
      </c>
      <c r="ET42" s="147">
        <f t="shared" si="129"/>
        <v>5252</v>
      </c>
      <c r="EU42" s="147">
        <f t="shared" si="129"/>
        <v>6565</v>
      </c>
      <c r="EV42" s="147">
        <f t="shared" si="129"/>
        <v>7878</v>
      </c>
      <c r="EW42" s="147">
        <f t="shared" si="123"/>
        <v>611</v>
      </c>
      <c r="EX42" s="147">
        <f t="shared" si="123"/>
        <v>122.2</v>
      </c>
      <c r="EY42" s="147">
        <f t="shared" si="123"/>
        <v>152.75</v>
      </c>
      <c r="EZ42" s="147">
        <f t="shared" si="123"/>
        <v>0</v>
      </c>
      <c r="FA42" s="147">
        <f t="shared" si="123"/>
        <v>305.5</v>
      </c>
      <c r="FB42" s="147">
        <f t="shared" si="123"/>
        <v>916.5</v>
      </c>
      <c r="FC42" s="147">
        <f t="shared" si="130"/>
        <v>1222</v>
      </c>
      <c r="FD42" s="147">
        <f t="shared" si="130"/>
        <v>1833</v>
      </c>
      <c r="FE42" s="147">
        <f t="shared" si="130"/>
        <v>2444</v>
      </c>
      <c r="FF42" s="147">
        <f t="shared" si="130"/>
        <v>3055</v>
      </c>
      <c r="FG42" s="147">
        <f t="shared" si="130"/>
        <v>3666</v>
      </c>
      <c r="FH42" s="147">
        <f t="shared" si="155"/>
        <v>1523</v>
      </c>
      <c r="FI42" s="147">
        <f t="shared" si="156"/>
        <v>304.60000000000002</v>
      </c>
      <c r="FJ42" s="147">
        <f t="shared" si="157"/>
        <v>380.75</v>
      </c>
      <c r="FK42" s="147">
        <f t="shared" si="135"/>
        <v>0</v>
      </c>
      <c r="FL42" s="147">
        <f t="shared" si="135"/>
        <v>761.5</v>
      </c>
      <c r="FM42" s="147">
        <f t="shared" si="135"/>
        <v>2284.5</v>
      </c>
      <c r="FN42" s="147">
        <f t="shared" si="131"/>
        <v>3046</v>
      </c>
      <c r="FO42" s="147">
        <f t="shared" si="131"/>
        <v>4569</v>
      </c>
      <c r="FP42" s="147">
        <f t="shared" si="131"/>
        <v>6092</v>
      </c>
      <c r="FQ42" s="147">
        <f t="shared" si="131"/>
        <v>7615</v>
      </c>
      <c r="FR42" s="147">
        <f t="shared" si="131"/>
        <v>9138</v>
      </c>
      <c r="FS42" s="122">
        <f t="shared" si="48"/>
        <v>20.68</v>
      </c>
      <c r="FT42" s="122" t="str">
        <f t="shared" si="49"/>
        <v/>
      </c>
      <c r="FU42" s="122" t="str">
        <f t="shared" si="50"/>
        <v/>
      </c>
      <c r="FV42" s="122" t="str">
        <f t="shared" si="51"/>
        <v/>
      </c>
      <c r="FW42" s="122" t="str">
        <f t="shared" si="87"/>
        <v/>
      </c>
      <c r="FX42" s="122" t="str">
        <f t="shared" si="88"/>
        <v/>
      </c>
      <c r="FY42" s="122" t="str">
        <f t="shared" si="89"/>
        <v/>
      </c>
      <c r="FZ42" s="122" t="str">
        <f t="shared" si="90"/>
        <v/>
      </c>
      <c r="GA42" s="122" t="str">
        <f t="shared" si="91"/>
        <v/>
      </c>
      <c r="GB42" s="122" t="str">
        <f t="shared" si="92"/>
        <v/>
      </c>
      <c r="GC42" s="122" t="str">
        <f t="shared" si="93"/>
        <v/>
      </c>
      <c r="GD42" s="122" t="str">
        <f t="shared" si="94"/>
        <v/>
      </c>
      <c r="GE42" s="122" t="str">
        <f t="shared" si="95"/>
        <v/>
      </c>
      <c r="GF42" s="122" t="str">
        <f t="shared" si="96"/>
        <v/>
      </c>
      <c r="GG42" s="122">
        <f t="shared" si="97"/>
        <v>20.68</v>
      </c>
      <c r="GH42" s="124">
        <f t="shared" si="52"/>
        <v>136915.6501</v>
      </c>
      <c r="GI42" s="124" t="str">
        <f t="shared" si="53"/>
        <v/>
      </c>
      <c r="GJ42" s="124" t="str">
        <f t="shared" si="54"/>
        <v/>
      </c>
      <c r="GK42" s="124" t="str">
        <f t="shared" si="55"/>
        <v/>
      </c>
      <c r="GL42" s="125" t="str">
        <f t="shared" si="98"/>
        <v/>
      </c>
      <c r="GM42" s="125" t="str">
        <f t="shared" si="99"/>
        <v/>
      </c>
      <c r="GN42" s="125" t="str">
        <f t="shared" si="100"/>
        <v/>
      </c>
      <c r="GO42" s="125" t="str">
        <f t="shared" si="101"/>
        <v/>
      </c>
      <c r="GP42" s="125" t="str">
        <f t="shared" si="102"/>
        <v/>
      </c>
      <c r="GQ42" s="125" t="str">
        <f t="shared" si="103"/>
        <v/>
      </c>
      <c r="GR42" s="125" t="str">
        <f t="shared" si="104"/>
        <v/>
      </c>
      <c r="GS42" s="125" t="str">
        <f t="shared" si="105"/>
        <v/>
      </c>
      <c r="GT42" s="125" t="str">
        <f t="shared" si="106"/>
        <v/>
      </c>
      <c r="GU42" s="125" t="str">
        <f t="shared" si="107"/>
        <v/>
      </c>
      <c r="GV42" s="125">
        <f t="shared" si="108"/>
        <v>136915.6501</v>
      </c>
      <c r="GW42" s="145"/>
      <c r="GX42" s="145"/>
      <c r="GY42" s="145"/>
      <c r="GZ42" s="145"/>
      <c r="HA42" s="145"/>
      <c r="HB42" s="145"/>
      <c r="HC42" s="145">
        <v>1</v>
      </c>
      <c r="HE42" s="37"/>
      <c r="HF42" s="37"/>
      <c r="HG42" s="37"/>
      <c r="HH42" s="37"/>
    </row>
    <row r="43" spans="1:216" x14ac:dyDescent="0.2">
      <c r="A43" s="287" t="s">
        <v>476</v>
      </c>
      <c r="B43" s="288" t="s">
        <v>423</v>
      </c>
      <c r="C43" s="294">
        <v>2074</v>
      </c>
      <c r="D43" s="407">
        <f t="shared" si="56"/>
        <v>414.8</v>
      </c>
      <c r="E43" s="406">
        <f t="shared" si="57"/>
        <v>518.5</v>
      </c>
      <c r="F43" s="406">
        <f t="shared" si="58"/>
        <v>777.75</v>
      </c>
      <c r="G43" s="406">
        <f t="shared" si="59"/>
        <v>414.8</v>
      </c>
      <c r="H43" s="407">
        <f t="shared" si="60"/>
        <v>518.5</v>
      </c>
      <c r="I43" s="406">
        <f t="shared" si="61"/>
        <v>518.5</v>
      </c>
      <c r="J43" s="406">
        <f t="shared" si="62"/>
        <v>777.75</v>
      </c>
      <c r="K43" s="406">
        <f t="shared" si="63"/>
        <v>414.8</v>
      </c>
      <c r="L43" s="406">
        <f t="shared" si="64"/>
        <v>518.5</v>
      </c>
      <c r="M43" s="147"/>
      <c r="N43" s="94">
        <f>C43*0.75</f>
        <v>1555.5</v>
      </c>
      <c r="O43" s="94">
        <f t="shared" si="65"/>
        <v>3111</v>
      </c>
      <c r="P43" s="94">
        <f t="shared" si="66"/>
        <v>4148</v>
      </c>
      <c r="Q43" s="94">
        <f t="shared" si="67"/>
        <v>6222</v>
      </c>
      <c r="R43" s="94">
        <f t="shared" si="68"/>
        <v>8296</v>
      </c>
      <c r="S43" s="94">
        <f t="shared" si="69"/>
        <v>10370</v>
      </c>
      <c r="T43" s="94">
        <f t="shared" si="70"/>
        <v>12444</v>
      </c>
      <c r="U43" s="200">
        <v>206</v>
      </c>
      <c r="V43" s="93">
        <f t="shared" si="86"/>
        <v>41.2</v>
      </c>
      <c r="W43" s="93">
        <f t="shared" si="71"/>
        <v>51.5</v>
      </c>
      <c r="X43" s="147"/>
      <c r="Y43" s="94">
        <f>U43*0.5</f>
        <v>103</v>
      </c>
      <c r="Z43" s="94">
        <f t="shared" si="72"/>
        <v>309</v>
      </c>
      <c r="AA43" s="94">
        <f t="shared" si="73"/>
        <v>412</v>
      </c>
      <c r="AB43" s="94">
        <f t="shared" si="74"/>
        <v>618</v>
      </c>
      <c r="AC43" s="94">
        <f t="shared" si="75"/>
        <v>824</v>
      </c>
      <c r="AD43" s="94">
        <f t="shared" si="76"/>
        <v>1030</v>
      </c>
      <c r="AE43" s="94">
        <f t="shared" si="77"/>
        <v>1236</v>
      </c>
      <c r="AF43" s="200">
        <v>179</v>
      </c>
      <c r="AG43" s="93">
        <f t="shared" si="78"/>
        <v>35.800000000000004</v>
      </c>
      <c r="AH43" s="93">
        <f t="shared" si="79"/>
        <v>44.75</v>
      </c>
      <c r="AI43" s="147"/>
      <c r="AJ43" s="94">
        <f>AF43*0.5</f>
        <v>89.5</v>
      </c>
      <c r="AK43" s="94">
        <f t="shared" si="3"/>
        <v>268.5</v>
      </c>
      <c r="AL43" s="94">
        <f t="shared" si="4"/>
        <v>358</v>
      </c>
      <c r="AM43" s="94">
        <f t="shared" si="5"/>
        <v>537</v>
      </c>
      <c r="AN43" s="94">
        <f t="shared" si="6"/>
        <v>716</v>
      </c>
      <c r="AO43" s="94">
        <f t="shared" si="7"/>
        <v>895</v>
      </c>
      <c r="AP43" s="94">
        <f t="shared" si="8"/>
        <v>1074</v>
      </c>
      <c r="AQ43" s="200">
        <v>135</v>
      </c>
      <c r="AR43" s="93">
        <f t="shared" si="80"/>
        <v>27</v>
      </c>
      <c r="AS43" s="93">
        <f t="shared" si="81"/>
        <v>33.75</v>
      </c>
      <c r="AT43" s="147"/>
      <c r="AU43" s="94">
        <f>AQ43*0.5</f>
        <v>67.5</v>
      </c>
      <c r="AV43" s="94">
        <f t="shared" si="10"/>
        <v>202.5</v>
      </c>
      <c r="AW43" s="94">
        <f t="shared" si="11"/>
        <v>270</v>
      </c>
      <c r="AX43" s="94">
        <f t="shared" si="12"/>
        <v>405</v>
      </c>
      <c r="AY43" s="94">
        <f t="shared" si="13"/>
        <v>540</v>
      </c>
      <c r="AZ43" s="94">
        <f t="shared" si="14"/>
        <v>675</v>
      </c>
      <c r="BA43" s="94">
        <f t="shared" si="15"/>
        <v>810</v>
      </c>
      <c r="BB43" s="147">
        <f t="shared" si="137"/>
        <v>2280</v>
      </c>
      <c r="BC43" s="147">
        <f t="shared" si="138"/>
        <v>456</v>
      </c>
      <c r="BD43" s="147">
        <f t="shared" si="139"/>
        <v>570</v>
      </c>
      <c r="BE43" s="147">
        <f t="shared" si="113"/>
        <v>0</v>
      </c>
      <c r="BF43" s="147">
        <f t="shared" si="113"/>
        <v>1658.5</v>
      </c>
      <c r="BG43" s="147">
        <f t="shared" si="136"/>
        <v>3420</v>
      </c>
      <c r="BH43" s="147">
        <f t="shared" si="136"/>
        <v>4560</v>
      </c>
      <c r="BI43" s="147">
        <f t="shared" si="136"/>
        <v>6840</v>
      </c>
      <c r="BJ43" s="147">
        <f t="shared" si="136"/>
        <v>9120</v>
      </c>
      <c r="BK43" s="147">
        <f t="shared" si="136"/>
        <v>11400</v>
      </c>
      <c r="BL43" s="147">
        <f t="shared" si="136"/>
        <v>13680</v>
      </c>
      <c r="BM43" s="147">
        <f t="shared" si="140"/>
        <v>2253</v>
      </c>
      <c r="BN43" s="147">
        <f t="shared" si="141"/>
        <v>450.6</v>
      </c>
      <c r="BO43" s="147">
        <f t="shared" si="142"/>
        <v>563.25</v>
      </c>
      <c r="BP43" s="147">
        <f t="shared" si="82"/>
        <v>0</v>
      </c>
      <c r="BQ43" s="147">
        <f t="shared" si="23"/>
        <v>1645</v>
      </c>
      <c r="BR43" s="147">
        <f t="shared" si="23"/>
        <v>3379.5</v>
      </c>
      <c r="BS43" s="147">
        <f t="shared" si="23"/>
        <v>4506</v>
      </c>
      <c r="BT43" s="147">
        <f t="shared" ref="BT43:BW59" si="160">Q43+AM43</f>
        <v>6759</v>
      </c>
      <c r="BU43" s="147">
        <f t="shared" si="160"/>
        <v>9012</v>
      </c>
      <c r="BV43" s="147">
        <f t="shared" si="160"/>
        <v>11265</v>
      </c>
      <c r="BW43" s="147">
        <f t="shared" si="160"/>
        <v>13518</v>
      </c>
      <c r="BX43" s="147">
        <f t="shared" si="143"/>
        <v>2209</v>
      </c>
      <c r="BY43" s="147">
        <f t="shared" si="144"/>
        <v>441.8</v>
      </c>
      <c r="BZ43" s="147">
        <f t="shared" si="145"/>
        <v>552.25</v>
      </c>
      <c r="CA43" s="147">
        <f t="shared" si="119"/>
        <v>0</v>
      </c>
      <c r="CB43" s="147">
        <f t="shared" si="119"/>
        <v>1623</v>
      </c>
      <c r="CC43" s="147">
        <f t="shared" si="119"/>
        <v>3313.5</v>
      </c>
      <c r="CD43" s="147">
        <f t="shared" si="119"/>
        <v>4418</v>
      </c>
      <c r="CE43" s="147">
        <f t="shared" si="119"/>
        <v>6627</v>
      </c>
      <c r="CF43" s="147">
        <f t="shared" si="119"/>
        <v>8836</v>
      </c>
      <c r="CG43" s="147">
        <f t="shared" si="119"/>
        <v>11045</v>
      </c>
      <c r="CH43" s="147">
        <f t="shared" si="119"/>
        <v>13254</v>
      </c>
      <c r="CI43" s="147">
        <f t="shared" si="124"/>
        <v>385</v>
      </c>
      <c r="CJ43" s="147">
        <f t="shared" si="124"/>
        <v>77</v>
      </c>
      <c r="CK43" s="147">
        <f t="shared" si="120"/>
        <v>96.25</v>
      </c>
      <c r="CL43" s="147">
        <f t="shared" si="120"/>
        <v>0</v>
      </c>
      <c r="CM43" s="147">
        <f t="shared" si="120"/>
        <v>192.5</v>
      </c>
      <c r="CN43" s="147">
        <f t="shared" si="120"/>
        <v>577.5</v>
      </c>
      <c r="CO43" s="147">
        <f t="shared" si="120"/>
        <v>770</v>
      </c>
      <c r="CP43" s="147">
        <f t="shared" si="120"/>
        <v>1155</v>
      </c>
      <c r="CQ43" s="147">
        <f t="shared" si="120"/>
        <v>1540</v>
      </c>
      <c r="CR43" s="147">
        <f t="shared" si="120"/>
        <v>1925</v>
      </c>
      <c r="CS43" s="147">
        <f t="shared" si="120"/>
        <v>2310</v>
      </c>
      <c r="CT43" s="147">
        <f t="shared" si="121"/>
        <v>341</v>
      </c>
      <c r="CU43" s="147">
        <f t="shared" si="121"/>
        <v>68.2</v>
      </c>
      <c r="CV43" s="147">
        <f t="shared" si="121"/>
        <v>85.25</v>
      </c>
      <c r="CW43" s="147">
        <f t="shared" si="121"/>
        <v>0</v>
      </c>
      <c r="CX43" s="147">
        <f t="shared" si="121"/>
        <v>170.5</v>
      </c>
      <c r="CY43" s="147">
        <f t="shared" si="121"/>
        <v>511.5</v>
      </c>
      <c r="CZ43" s="147">
        <f t="shared" si="125"/>
        <v>682</v>
      </c>
      <c r="DA43" s="147">
        <f t="shared" si="125"/>
        <v>1023</v>
      </c>
      <c r="DB43" s="147">
        <f t="shared" si="125"/>
        <v>1364</v>
      </c>
      <c r="DC43" s="147">
        <f t="shared" si="125"/>
        <v>1705</v>
      </c>
      <c r="DD43" s="147">
        <f t="shared" si="125"/>
        <v>2046</v>
      </c>
      <c r="DE43" s="147">
        <f t="shared" si="122"/>
        <v>314</v>
      </c>
      <c r="DF43" s="147">
        <f t="shared" si="122"/>
        <v>62.800000000000004</v>
      </c>
      <c r="DG43" s="147">
        <f t="shared" si="122"/>
        <v>78.5</v>
      </c>
      <c r="DH43" s="147">
        <f t="shared" si="122"/>
        <v>0</v>
      </c>
      <c r="DI43" s="147">
        <f t="shared" si="122"/>
        <v>157</v>
      </c>
      <c r="DJ43" s="147">
        <f t="shared" si="122"/>
        <v>471</v>
      </c>
      <c r="DK43" s="147">
        <f t="shared" si="126"/>
        <v>628</v>
      </c>
      <c r="DL43" s="147">
        <f t="shared" si="126"/>
        <v>942</v>
      </c>
      <c r="DM43" s="147">
        <f t="shared" si="126"/>
        <v>1256</v>
      </c>
      <c r="DN43" s="147">
        <f t="shared" si="126"/>
        <v>1570</v>
      </c>
      <c r="DO43" s="147">
        <f t="shared" si="126"/>
        <v>1884</v>
      </c>
      <c r="DP43" s="147">
        <f t="shared" si="146"/>
        <v>2388</v>
      </c>
      <c r="DQ43" s="147">
        <f t="shared" si="147"/>
        <v>477.6</v>
      </c>
      <c r="DR43" s="147">
        <f t="shared" si="148"/>
        <v>597</v>
      </c>
      <c r="DS43" s="147">
        <f t="shared" si="132"/>
        <v>0</v>
      </c>
      <c r="DT43" s="147">
        <f t="shared" si="132"/>
        <v>1712.5</v>
      </c>
      <c r="DU43" s="147">
        <f t="shared" si="132"/>
        <v>3582</v>
      </c>
      <c r="DV43" s="147">
        <f t="shared" si="127"/>
        <v>4776</v>
      </c>
      <c r="DW43" s="147">
        <f t="shared" si="127"/>
        <v>7164</v>
      </c>
      <c r="DX43" s="147">
        <f t="shared" si="127"/>
        <v>9552</v>
      </c>
      <c r="DY43" s="147">
        <f t="shared" si="127"/>
        <v>11940</v>
      </c>
      <c r="DZ43" s="147">
        <f t="shared" si="127"/>
        <v>14328</v>
      </c>
      <c r="EA43" s="147">
        <f t="shared" si="149"/>
        <v>2459</v>
      </c>
      <c r="EB43" s="147">
        <f t="shared" si="150"/>
        <v>491.8</v>
      </c>
      <c r="EC43" s="147">
        <f t="shared" si="151"/>
        <v>614.75</v>
      </c>
      <c r="ED43" s="147">
        <f t="shared" si="133"/>
        <v>0</v>
      </c>
      <c r="EE43" s="147">
        <f t="shared" si="133"/>
        <v>1748</v>
      </c>
      <c r="EF43" s="147">
        <f t="shared" si="133"/>
        <v>3688.5</v>
      </c>
      <c r="EG43" s="147">
        <f t="shared" si="128"/>
        <v>4918</v>
      </c>
      <c r="EH43" s="147">
        <f t="shared" si="128"/>
        <v>7377</v>
      </c>
      <c r="EI43" s="147">
        <f t="shared" si="128"/>
        <v>9836</v>
      </c>
      <c r="EJ43" s="147">
        <f t="shared" si="128"/>
        <v>12295</v>
      </c>
      <c r="EK43" s="147">
        <f t="shared" si="128"/>
        <v>14754</v>
      </c>
      <c r="EL43" s="147">
        <f t="shared" si="152"/>
        <v>2415</v>
      </c>
      <c r="EM43" s="147">
        <f t="shared" si="153"/>
        <v>483</v>
      </c>
      <c r="EN43" s="147">
        <f t="shared" si="154"/>
        <v>603.75</v>
      </c>
      <c r="EO43" s="147">
        <f t="shared" si="134"/>
        <v>0</v>
      </c>
      <c r="EP43" s="147">
        <f t="shared" si="134"/>
        <v>1726</v>
      </c>
      <c r="EQ43" s="147">
        <f t="shared" si="134"/>
        <v>3622.5</v>
      </c>
      <c r="ER43" s="147">
        <f t="shared" si="129"/>
        <v>4830</v>
      </c>
      <c r="ES43" s="147">
        <f t="shared" si="129"/>
        <v>7245</v>
      </c>
      <c r="ET43" s="147">
        <f t="shared" si="129"/>
        <v>9660</v>
      </c>
      <c r="EU43" s="147">
        <f t="shared" si="129"/>
        <v>12075</v>
      </c>
      <c r="EV43" s="147">
        <f t="shared" si="129"/>
        <v>14490</v>
      </c>
      <c r="EW43" s="147">
        <f t="shared" si="123"/>
        <v>520</v>
      </c>
      <c r="EX43" s="147">
        <f t="shared" si="123"/>
        <v>104</v>
      </c>
      <c r="EY43" s="147">
        <f t="shared" si="123"/>
        <v>130</v>
      </c>
      <c r="EZ43" s="147">
        <f t="shared" si="123"/>
        <v>0</v>
      </c>
      <c r="FA43" s="147">
        <f t="shared" si="123"/>
        <v>260</v>
      </c>
      <c r="FB43" s="147">
        <f t="shared" si="123"/>
        <v>780</v>
      </c>
      <c r="FC43" s="147">
        <f t="shared" si="130"/>
        <v>1040</v>
      </c>
      <c r="FD43" s="147">
        <f t="shared" si="130"/>
        <v>1560</v>
      </c>
      <c r="FE43" s="147">
        <f t="shared" si="130"/>
        <v>2080</v>
      </c>
      <c r="FF43" s="147">
        <f t="shared" si="130"/>
        <v>2600</v>
      </c>
      <c r="FG43" s="147">
        <f t="shared" si="130"/>
        <v>3120</v>
      </c>
      <c r="FH43" s="147">
        <f t="shared" si="155"/>
        <v>2594</v>
      </c>
      <c r="FI43" s="147">
        <f t="shared" si="156"/>
        <v>518.79999999999995</v>
      </c>
      <c r="FJ43" s="147">
        <f t="shared" si="157"/>
        <v>648.5</v>
      </c>
      <c r="FK43" s="147">
        <f t="shared" si="135"/>
        <v>0</v>
      </c>
      <c r="FL43" s="147">
        <f t="shared" si="135"/>
        <v>1815.5</v>
      </c>
      <c r="FM43" s="147">
        <f t="shared" si="135"/>
        <v>3891</v>
      </c>
      <c r="FN43" s="147">
        <f t="shared" si="131"/>
        <v>5188</v>
      </c>
      <c r="FO43" s="147">
        <f t="shared" si="131"/>
        <v>7782</v>
      </c>
      <c r="FP43" s="147">
        <f t="shared" si="131"/>
        <v>10376</v>
      </c>
      <c r="FQ43" s="147">
        <f t="shared" si="131"/>
        <v>12970</v>
      </c>
      <c r="FR43" s="147">
        <f t="shared" si="131"/>
        <v>15564</v>
      </c>
      <c r="FS43" s="122" t="str">
        <f t="shared" si="48"/>
        <v>0</v>
      </c>
      <c r="FT43" s="122" t="str">
        <f t="shared" si="49"/>
        <v>0</v>
      </c>
      <c r="FU43" s="122" t="str">
        <f t="shared" si="50"/>
        <v>0</v>
      </c>
      <c r="FV43" s="122" t="str">
        <f t="shared" si="51"/>
        <v>0</v>
      </c>
      <c r="FW43" s="122">
        <f t="shared" si="87"/>
        <v>0</v>
      </c>
      <c r="FX43" s="122">
        <f t="shared" si="88"/>
        <v>0</v>
      </c>
      <c r="FY43" s="122">
        <f t="shared" si="89"/>
        <v>0</v>
      </c>
      <c r="FZ43" s="122">
        <f t="shared" si="90"/>
        <v>0</v>
      </c>
      <c r="GA43" s="122">
        <f t="shared" si="91"/>
        <v>0</v>
      </c>
      <c r="GB43" s="122">
        <f t="shared" si="92"/>
        <v>0</v>
      </c>
      <c r="GC43" s="122">
        <f t="shared" si="93"/>
        <v>0</v>
      </c>
      <c r="GD43" s="122">
        <f t="shared" si="94"/>
        <v>0</v>
      </c>
      <c r="GE43" s="122">
        <f t="shared" si="95"/>
        <v>0</v>
      </c>
      <c r="GF43" s="122">
        <f t="shared" si="96"/>
        <v>0</v>
      </c>
      <c r="GG43" s="122">
        <f t="shared" si="97"/>
        <v>0</v>
      </c>
      <c r="GH43" s="124" t="str">
        <f t="shared" si="52"/>
        <v>0</v>
      </c>
      <c r="GI43" s="124" t="str">
        <f t="shared" si="53"/>
        <v>0</v>
      </c>
      <c r="GJ43" s="124" t="str">
        <f t="shared" si="54"/>
        <v>0</v>
      </c>
      <c r="GK43" s="124" t="str">
        <f t="shared" si="55"/>
        <v>0</v>
      </c>
      <c r="GL43" s="125">
        <f t="shared" si="98"/>
        <v>0</v>
      </c>
      <c r="GM43" s="125">
        <f t="shared" si="99"/>
        <v>0</v>
      </c>
      <c r="GN43" s="125">
        <f t="shared" si="100"/>
        <v>0</v>
      </c>
      <c r="GO43" s="125">
        <f t="shared" si="101"/>
        <v>0</v>
      </c>
      <c r="GP43" s="125">
        <f t="shared" si="102"/>
        <v>0</v>
      </c>
      <c r="GQ43" s="125">
        <f t="shared" si="103"/>
        <v>0</v>
      </c>
      <c r="GR43" s="125">
        <f t="shared" si="104"/>
        <v>0</v>
      </c>
      <c r="GS43" s="125">
        <f t="shared" si="105"/>
        <v>0</v>
      </c>
      <c r="GT43" s="125">
        <f t="shared" si="106"/>
        <v>0</v>
      </c>
      <c r="GU43" s="125">
        <f t="shared" si="107"/>
        <v>0</v>
      </c>
      <c r="GV43" s="125">
        <f t="shared" si="108"/>
        <v>0</v>
      </c>
      <c r="GW43" s="145"/>
      <c r="GX43" s="145"/>
      <c r="GY43" s="145"/>
      <c r="GZ43" s="145"/>
      <c r="HA43" s="145"/>
      <c r="HB43" s="145"/>
      <c r="HC43" s="145">
        <v>1</v>
      </c>
      <c r="HE43" s="37"/>
      <c r="HF43" s="37"/>
      <c r="HG43" s="37"/>
      <c r="HH43" s="37"/>
    </row>
    <row r="44" spans="1:216" x14ac:dyDescent="0.2">
      <c r="A44" s="287" t="s">
        <v>123</v>
      </c>
      <c r="B44" s="293" t="s">
        <v>175</v>
      </c>
      <c r="C44" s="294">
        <v>1135</v>
      </c>
      <c r="D44" s="407">
        <f>C44*0.2</f>
        <v>227</v>
      </c>
      <c r="E44" s="406">
        <f t="shared" si="57"/>
        <v>283.75</v>
      </c>
      <c r="F44" s="406">
        <f t="shared" si="58"/>
        <v>425.625</v>
      </c>
      <c r="G44" s="406">
        <f t="shared" si="59"/>
        <v>227</v>
      </c>
      <c r="H44" s="407">
        <f>C44*0.25</f>
        <v>283.75</v>
      </c>
      <c r="I44" s="406">
        <f t="shared" si="61"/>
        <v>283.75</v>
      </c>
      <c r="J44" s="406">
        <f t="shared" si="62"/>
        <v>425.625</v>
      </c>
      <c r="K44" s="406">
        <f t="shared" si="63"/>
        <v>227</v>
      </c>
      <c r="L44" s="406">
        <f t="shared" si="64"/>
        <v>283.75</v>
      </c>
      <c r="M44" s="147"/>
      <c r="N44" s="94">
        <f>C44*0.5</f>
        <v>567.5</v>
      </c>
      <c r="O44" s="94">
        <f>C44*1.5</f>
        <v>1702.5</v>
      </c>
      <c r="P44" s="94">
        <f>C44*2</f>
        <v>2270</v>
      </c>
      <c r="Q44" s="94">
        <f>C44*3</f>
        <v>3405</v>
      </c>
      <c r="R44" s="94">
        <f>C44*4</f>
        <v>4540</v>
      </c>
      <c r="S44" s="94">
        <f>C44*5</f>
        <v>5675</v>
      </c>
      <c r="T44" s="94">
        <f>C44*6</f>
        <v>6810</v>
      </c>
      <c r="U44" s="200">
        <v>151</v>
      </c>
      <c r="V44" s="93">
        <f>U44*0.2</f>
        <v>30.200000000000003</v>
      </c>
      <c r="W44" s="93">
        <f>U44*0.25</f>
        <v>37.75</v>
      </c>
      <c r="X44" s="147"/>
      <c r="Y44" s="94">
        <f>U44*0.5</f>
        <v>75.5</v>
      </c>
      <c r="Z44" s="94">
        <f>U44*1.5</f>
        <v>226.5</v>
      </c>
      <c r="AA44" s="94">
        <f>U44*2</f>
        <v>302</v>
      </c>
      <c r="AB44" s="94">
        <f>U44*3</f>
        <v>453</v>
      </c>
      <c r="AC44" s="94">
        <f>U44*4</f>
        <v>604</v>
      </c>
      <c r="AD44" s="94">
        <f>U44*5</f>
        <v>755</v>
      </c>
      <c r="AE44" s="94">
        <f>U44*6</f>
        <v>906</v>
      </c>
      <c r="AF44" s="200">
        <v>191</v>
      </c>
      <c r="AG44" s="93">
        <f>AF44*0.2</f>
        <v>38.200000000000003</v>
      </c>
      <c r="AH44" s="93">
        <f>AF44*0.25</f>
        <v>47.75</v>
      </c>
      <c r="AI44" s="147"/>
      <c r="AJ44" s="94">
        <f>AF44*0.5</f>
        <v>95.5</v>
      </c>
      <c r="AK44" s="94">
        <f>AF44*1.5</f>
        <v>286.5</v>
      </c>
      <c r="AL44" s="94">
        <f>AF44*2</f>
        <v>382</v>
      </c>
      <c r="AM44" s="94">
        <f>AF44*3</f>
        <v>573</v>
      </c>
      <c r="AN44" s="94">
        <f>AF44*4</f>
        <v>764</v>
      </c>
      <c r="AO44" s="94">
        <f>AF44*5</f>
        <v>955</v>
      </c>
      <c r="AP44" s="94">
        <f>AF44*6</f>
        <v>1146</v>
      </c>
      <c r="AQ44" s="200">
        <v>162</v>
      </c>
      <c r="AR44" s="93">
        <f>AQ44*0.2</f>
        <v>32.4</v>
      </c>
      <c r="AS44" s="93">
        <f>AQ44*0.25</f>
        <v>40.5</v>
      </c>
      <c r="AT44" s="147"/>
      <c r="AU44" s="94">
        <f>AQ44*0.5</f>
        <v>81</v>
      </c>
      <c r="AV44" s="94">
        <f>AQ44*1.5</f>
        <v>243</v>
      </c>
      <c r="AW44" s="94">
        <f>AQ44*2</f>
        <v>324</v>
      </c>
      <c r="AX44" s="94">
        <f>AQ44*3</f>
        <v>486</v>
      </c>
      <c r="AY44" s="94">
        <f>AQ44*4</f>
        <v>648</v>
      </c>
      <c r="AZ44" s="94">
        <f>AQ44*5</f>
        <v>810</v>
      </c>
      <c r="BA44" s="94">
        <f>AQ44*6</f>
        <v>972</v>
      </c>
      <c r="BB44" s="147">
        <f t="shared" si="137"/>
        <v>1286</v>
      </c>
      <c r="BC44" s="147">
        <f t="shared" si="138"/>
        <v>257.2</v>
      </c>
      <c r="BD44" s="147">
        <f t="shared" si="139"/>
        <v>321.5</v>
      </c>
      <c r="BE44" s="147">
        <f t="shared" ref="BE44:BL44" si="161">M44+X44</f>
        <v>0</v>
      </c>
      <c r="BF44" s="147">
        <f t="shared" si="161"/>
        <v>643</v>
      </c>
      <c r="BG44" s="147">
        <f t="shared" si="161"/>
        <v>1929</v>
      </c>
      <c r="BH44" s="147">
        <f t="shared" si="161"/>
        <v>2572</v>
      </c>
      <c r="BI44" s="147">
        <f t="shared" si="161"/>
        <v>3858</v>
      </c>
      <c r="BJ44" s="147">
        <f t="shared" si="161"/>
        <v>5144</v>
      </c>
      <c r="BK44" s="147">
        <f t="shared" si="161"/>
        <v>6430</v>
      </c>
      <c r="BL44" s="147">
        <f t="shared" si="161"/>
        <v>7716</v>
      </c>
      <c r="BM44" s="147">
        <f t="shared" si="140"/>
        <v>1326</v>
      </c>
      <c r="BN44" s="147">
        <f t="shared" si="141"/>
        <v>265.2</v>
      </c>
      <c r="BO44" s="147">
        <f t="shared" si="142"/>
        <v>331.5</v>
      </c>
      <c r="BP44" s="147">
        <f t="shared" ref="BP44:BW44" si="162">M44+AI44</f>
        <v>0</v>
      </c>
      <c r="BQ44" s="147">
        <f t="shared" si="162"/>
        <v>663</v>
      </c>
      <c r="BR44" s="147">
        <f t="shared" si="162"/>
        <v>1989</v>
      </c>
      <c r="BS44" s="147">
        <f t="shared" si="162"/>
        <v>2652</v>
      </c>
      <c r="BT44" s="147">
        <f t="shared" si="162"/>
        <v>3978</v>
      </c>
      <c r="BU44" s="147">
        <f t="shared" si="162"/>
        <v>5304</v>
      </c>
      <c r="BV44" s="147">
        <f t="shared" si="162"/>
        <v>6630</v>
      </c>
      <c r="BW44" s="147">
        <f t="shared" si="162"/>
        <v>7956</v>
      </c>
      <c r="BX44" s="147">
        <f t="shared" si="143"/>
        <v>1297</v>
      </c>
      <c r="BY44" s="147">
        <f t="shared" si="144"/>
        <v>259.39999999999998</v>
      </c>
      <c r="BZ44" s="147">
        <f t="shared" si="145"/>
        <v>324.25</v>
      </c>
      <c r="CA44" s="147">
        <f t="shared" ref="CA44:CH44" si="163">M44+AT44</f>
        <v>0</v>
      </c>
      <c r="CB44" s="147">
        <f t="shared" si="163"/>
        <v>648.5</v>
      </c>
      <c r="CC44" s="147">
        <f t="shared" si="163"/>
        <v>1945.5</v>
      </c>
      <c r="CD44" s="147">
        <f t="shared" si="163"/>
        <v>2594</v>
      </c>
      <c r="CE44" s="147">
        <f t="shared" si="163"/>
        <v>3891</v>
      </c>
      <c r="CF44" s="147">
        <f t="shared" si="163"/>
        <v>5188</v>
      </c>
      <c r="CG44" s="147">
        <f t="shared" si="163"/>
        <v>6485</v>
      </c>
      <c r="CH44" s="147">
        <f t="shared" si="163"/>
        <v>7782</v>
      </c>
      <c r="CI44" s="147">
        <f t="shared" ref="CI44:CS44" si="164">U44+AF44</f>
        <v>342</v>
      </c>
      <c r="CJ44" s="147">
        <f t="shared" si="164"/>
        <v>68.400000000000006</v>
      </c>
      <c r="CK44" s="147">
        <f t="shared" si="164"/>
        <v>85.5</v>
      </c>
      <c r="CL44" s="147">
        <f t="shared" si="164"/>
        <v>0</v>
      </c>
      <c r="CM44" s="147">
        <f t="shared" si="164"/>
        <v>171</v>
      </c>
      <c r="CN44" s="147">
        <f t="shared" si="164"/>
        <v>513</v>
      </c>
      <c r="CO44" s="147">
        <f t="shared" si="164"/>
        <v>684</v>
      </c>
      <c r="CP44" s="147">
        <f t="shared" si="164"/>
        <v>1026</v>
      </c>
      <c r="CQ44" s="147">
        <f t="shared" si="164"/>
        <v>1368</v>
      </c>
      <c r="CR44" s="147">
        <f t="shared" si="164"/>
        <v>1710</v>
      </c>
      <c r="CS44" s="147">
        <f t="shared" si="164"/>
        <v>2052</v>
      </c>
      <c r="CT44" s="147">
        <f t="shared" ref="CT44:DD44" si="165">U44+AQ44</f>
        <v>313</v>
      </c>
      <c r="CU44" s="147">
        <f t="shared" si="165"/>
        <v>62.6</v>
      </c>
      <c r="CV44" s="147">
        <f t="shared" si="165"/>
        <v>78.25</v>
      </c>
      <c r="CW44" s="147">
        <f t="shared" si="165"/>
        <v>0</v>
      </c>
      <c r="CX44" s="147">
        <f t="shared" si="165"/>
        <v>156.5</v>
      </c>
      <c r="CY44" s="147">
        <f t="shared" si="165"/>
        <v>469.5</v>
      </c>
      <c r="CZ44" s="147">
        <f t="shared" si="165"/>
        <v>626</v>
      </c>
      <c r="DA44" s="147">
        <f t="shared" si="165"/>
        <v>939</v>
      </c>
      <c r="DB44" s="147">
        <f t="shared" si="165"/>
        <v>1252</v>
      </c>
      <c r="DC44" s="147">
        <f t="shared" si="165"/>
        <v>1565</v>
      </c>
      <c r="DD44" s="147">
        <f t="shared" si="165"/>
        <v>1878</v>
      </c>
      <c r="DE44" s="147">
        <f t="shared" ref="DE44:DO44" si="166">AF44+AQ44</f>
        <v>353</v>
      </c>
      <c r="DF44" s="147">
        <f t="shared" si="166"/>
        <v>70.599999999999994</v>
      </c>
      <c r="DG44" s="147">
        <f t="shared" si="166"/>
        <v>88.25</v>
      </c>
      <c r="DH44" s="147">
        <f t="shared" si="166"/>
        <v>0</v>
      </c>
      <c r="DI44" s="147">
        <f t="shared" si="166"/>
        <v>176.5</v>
      </c>
      <c r="DJ44" s="147">
        <f t="shared" si="166"/>
        <v>529.5</v>
      </c>
      <c r="DK44" s="147">
        <f t="shared" si="166"/>
        <v>706</v>
      </c>
      <c r="DL44" s="147">
        <f t="shared" si="166"/>
        <v>1059</v>
      </c>
      <c r="DM44" s="147">
        <f t="shared" si="166"/>
        <v>1412</v>
      </c>
      <c r="DN44" s="147">
        <f t="shared" si="166"/>
        <v>1765</v>
      </c>
      <c r="DO44" s="147">
        <f t="shared" si="166"/>
        <v>2118</v>
      </c>
      <c r="DP44" s="147">
        <f t="shared" si="146"/>
        <v>1488</v>
      </c>
      <c r="DQ44" s="147">
        <f t="shared" si="147"/>
        <v>297.59999999999997</v>
      </c>
      <c r="DR44" s="147">
        <f t="shared" si="148"/>
        <v>372</v>
      </c>
      <c r="DS44" s="147">
        <f t="shared" ref="DS44:DZ44" si="167">M44+AI44+AT44</f>
        <v>0</v>
      </c>
      <c r="DT44" s="147">
        <f t="shared" si="167"/>
        <v>744</v>
      </c>
      <c r="DU44" s="147">
        <f t="shared" si="167"/>
        <v>2232</v>
      </c>
      <c r="DV44" s="147">
        <f t="shared" si="167"/>
        <v>2976</v>
      </c>
      <c r="DW44" s="147">
        <f t="shared" si="167"/>
        <v>4464</v>
      </c>
      <c r="DX44" s="147">
        <f t="shared" si="167"/>
        <v>5952</v>
      </c>
      <c r="DY44" s="147">
        <f t="shared" si="167"/>
        <v>7440</v>
      </c>
      <c r="DZ44" s="147">
        <f t="shared" si="167"/>
        <v>8928</v>
      </c>
      <c r="EA44" s="147">
        <f t="shared" si="149"/>
        <v>1477</v>
      </c>
      <c r="EB44" s="147">
        <f t="shared" si="150"/>
        <v>295.39999999999998</v>
      </c>
      <c r="EC44" s="147">
        <f t="shared" si="151"/>
        <v>369.25</v>
      </c>
      <c r="ED44" s="147">
        <f t="shared" ref="ED44:EK44" si="168">M44+X44+AI44</f>
        <v>0</v>
      </c>
      <c r="EE44" s="147">
        <f t="shared" si="168"/>
        <v>738.5</v>
      </c>
      <c r="EF44" s="147">
        <f t="shared" si="168"/>
        <v>2215.5</v>
      </c>
      <c r="EG44" s="147">
        <f t="shared" si="168"/>
        <v>2954</v>
      </c>
      <c r="EH44" s="147">
        <f t="shared" si="168"/>
        <v>4431</v>
      </c>
      <c r="EI44" s="147">
        <f t="shared" si="168"/>
        <v>5908</v>
      </c>
      <c r="EJ44" s="147">
        <f t="shared" si="168"/>
        <v>7385</v>
      </c>
      <c r="EK44" s="147">
        <f t="shared" si="168"/>
        <v>8862</v>
      </c>
      <c r="EL44" s="147">
        <f t="shared" si="152"/>
        <v>1448</v>
      </c>
      <c r="EM44" s="147">
        <f t="shared" si="153"/>
        <v>289.59999999999997</v>
      </c>
      <c r="EN44" s="147">
        <f t="shared" si="154"/>
        <v>362</v>
      </c>
      <c r="EO44" s="147">
        <f t="shared" ref="EO44:EV44" si="169">M44+X44+AT44</f>
        <v>0</v>
      </c>
      <c r="EP44" s="147">
        <f t="shared" si="169"/>
        <v>724</v>
      </c>
      <c r="EQ44" s="147">
        <f t="shared" si="169"/>
        <v>2172</v>
      </c>
      <c r="ER44" s="147">
        <f t="shared" si="169"/>
        <v>2896</v>
      </c>
      <c r="ES44" s="147">
        <f t="shared" si="169"/>
        <v>4344</v>
      </c>
      <c r="ET44" s="147">
        <f t="shared" si="169"/>
        <v>5792</v>
      </c>
      <c r="EU44" s="147">
        <f t="shared" si="169"/>
        <v>7240</v>
      </c>
      <c r="EV44" s="147">
        <f t="shared" si="169"/>
        <v>8688</v>
      </c>
      <c r="EW44" s="147">
        <f t="shared" ref="EW44:FG44" si="170">U44+AF44+AQ44</f>
        <v>504</v>
      </c>
      <c r="EX44" s="147">
        <f t="shared" si="170"/>
        <v>100.80000000000001</v>
      </c>
      <c r="EY44" s="147">
        <f t="shared" si="170"/>
        <v>126</v>
      </c>
      <c r="EZ44" s="147">
        <f t="shared" si="170"/>
        <v>0</v>
      </c>
      <c r="FA44" s="147">
        <f t="shared" si="170"/>
        <v>252</v>
      </c>
      <c r="FB44" s="147">
        <f t="shared" si="170"/>
        <v>756</v>
      </c>
      <c r="FC44" s="147">
        <f t="shared" si="170"/>
        <v>1008</v>
      </c>
      <c r="FD44" s="147">
        <f t="shared" si="170"/>
        <v>1512</v>
      </c>
      <c r="FE44" s="147">
        <f t="shared" si="170"/>
        <v>2016</v>
      </c>
      <c r="FF44" s="147">
        <f t="shared" si="170"/>
        <v>2520</v>
      </c>
      <c r="FG44" s="147">
        <f t="shared" si="170"/>
        <v>3024</v>
      </c>
      <c r="FH44" s="147">
        <f t="shared" si="155"/>
        <v>1639</v>
      </c>
      <c r="FI44" s="147">
        <f t="shared" si="156"/>
        <v>327.79999999999995</v>
      </c>
      <c r="FJ44" s="147">
        <f t="shared" si="157"/>
        <v>409.75</v>
      </c>
      <c r="FK44" s="147">
        <f t="shared" ref="FK44:FR44" si="171">M44+X44+AI44+AT44</f>
        <v>0</v>
      </c>
      <c r="FL44" s="147">
        <f t="shared" si="171"/>
        <v>819.5</v>
      </c>
      <c r="FM44" s="147">
        <f t="shared" si="171"/>
        <v>2458.5</v>
      </c>
      <c r="FN44" s="147">
        <f t="shared" si="171"/>
        <v>3278</v>
      </c>
      <c r="FO44" s="147">
        <f t="shared" si="171"/>
        <v>4917</v>
      </c>
      <c r="FP44" s="147">
        <f t="shared" si="171"/>
        <v>6556</v>
      </c>
      <c r="FQ44" s="147">
        <f t="shared" si="171"/>
        <v>8195</v>
      </c>
      <c r="FR44" s="147">
        <f t="shared" si="171"/>
        <v>9834</v>
      </c>
      <c r="FS44" s="122">
        <f>IF(ISERROR(VLOOKUP($B44,ibope,3,FALSE)),"0",VLOOKUP($B44,ibope,3,FALSE))</f>
        <v>27.98</v>
      </c>
      <c r="FT44" s="122" t="str">
        <f>IF(ISERROR(VLOOKUP($B44,ibope,5,FALSE)),"0",VLOOKUP($B44,ibope,5,FALSE))</f>
        <v/>
      </c>
      <c r="FU44" s="122" t="str">
        <f>IF(ISERROR(VLOOKUP($B44,ibope,7,FALSE)),"0",VLOOKUP($B44,ibope,7,FALSE))</f>
        <v/>
      </c>
      <c r="FV44" s="122" t="str">
        <f>IF(ISERROR(VLOOKUP($B44,ibope,9,FALSE)),"0",VLOOKUP($B44,ibope,9,FALSE))</f>
        <v/>
      </c>
      <c r="FW44" s="122" t="str">
        <f>IF(ISERROR(FS44+FT44),"",FS44+FT44)</f>
        <v/>
      </c>
      <c r="FX44" s="122" t="str">
        <f>IF(ISERROR(FS44+FU44),"",FS44+FU44)</f>
        <v/>
      </c>
      <c r="FY44" s="122" t="str">
        <f>IF(ISERROR(FS44+FV44),"",FS44+FV44)</f>
        <v/>
      </c>
      <c r="FZ44" s="122" t="str">
        <f>IF(ISERROR(FT44+FU44),"",FT44+FU44)</f>
        <v/>
      </c>
      <c r="GA44" s="122" t="str">
        <f>IF(ISERROR(FT44+FV44),"",FT44+FV44)</f>
        <v/>
      </c>
      <c r="GB44" s="122" t="str">
        <f>IF(ISERROR(FU44+FV44),"",FU44+FV44)</f>
        <v/>
      </c>
      <c r="GC44" s="122" t="str">
        <f>IF(ISERROR(FS44+FU44+FV44),"",FS44+FU44+FV44)</f>
        <v/>
      </c>
      <c r="GD44" s="122" t="str">
        <f>IF(ISERROR(FS44+FU44+FT44),"",FS44+FU44+FT44)</f>
        <v/>
      </c>
      <c r="GE44" s="122" t="str">
        <f>IF(ISERROR(FS44+FT44+FV44),"",FS44+FT44+FV44)</f>
        <v/>
      </c>
      <c r="GF44" s="122" t="str">
        <f>IF(ISERROR(FU44+FV44+FT44),"",FU44+FV44+FT44)</f>
        <v/>
      </c>
      <c r="GG44" s="122">
        <f>SUM(FS44:FV44)</f>
        <v>27.98</v>
      </c>
      <c r="GH44" s="124">
        <f>IF(ISERROR(VLOOKUP($B44,ibope,4,FALSE)),"0",VLOOKUP($B44,ibope,4,FALSE))</f>
        <v>329493.94569999998</v>
      </c>
      <c r="GI44" s="124" t="str">
        <f>IF(ISERROR(VLOOKUP($B44,ibope,6,FALSE)),"0",VLOOKUP($B44,ibope,6,FALSE))</f>
        <v/>
      </c>
      <c r="GJ44" s="124" t="str">
        <f>IF(ISERROR(VLOOKUP($B44,ibope,8,FALSE)),"0",VLOOKUP($B44,ibope,8,FALSE))</f>
        <v/>
      </c>
      <c r="GK44" s="124" t="str">
        <f>IF(ISERROR(VLOOKUP($B44,ibope,10,FALSE)),"0",VLOOKUP($B44,ibope,10,FALSE))</f>
        <v/>
      </c>
      <c r="GL44" s="125" t="str">
        <f>IF(ISERROR(GH44+GI44),"",GH44+GI44)</f>
        <v/>
      </c>
      <c r="GM44" s="125" t="str">
        <f>IF(ISERROR(GH44+GJ44),"",GH44+GJ44)</f>
        <v/>
      </c>
      <c r="GN44" s="125" t="str">
        <f>IF(ISERROR(GH44+GK44),"",GH44+GK44)</f>
        <v/>
      </c>
      <c r="GO44" s="125" t="str">
        <f>IF(ISERROR(GI44+GJ44),"",GI44+GJ44)</f>
        <v/>
      </c>
      <c r="GP44" s="125" t="str">
        <f>IF(ISERROR(GI44+GK44),"",GI44+GK44)</f>
        <v/>
      </c>
      <c r="GQ44" s="125" t="str">
        <f>IF(ISERROR(GJ44+GK44),"",GJ44+GK44)</f>
        <v/>
      </c>
      <c r="GR44" s="125" t="str">
        <f>IF(ISERROR(GH44+GJ44+GK44),"",GH44+GJ44+GK44)</f>
        <v/>
      </c>
      <c r="GS44" s="125" t="str">
        <f>IF(ISERROR(GH44+GJ44+GI44),"",GH44+GJ44+GI44)</f>
        <v/>
      </c>
      <c r="GT44" s="125" t="str">
        <f>IF(ISERROR(GH44+GI44+GK44),"",GH44+GI44+GK44)</f>
        <v/>
      </c>
      <c r="GU44" s="125" t="str">
        <f>IF(ISERROR(GJ44+GK44+GI44),"",GJ44+GK44+GI44)</f>
        <v/>
      </c>
      <c r="GV44" s="125">
        <f>SUM(GH44:GK44)</f>
        <v>329493.94569999998</v>
      </c>
      <c r="GW44" s="145"/>
      <c r="GX44" s="145"/>
      <c r="GY44" s="145"/>
      <c r="GZ44" s="145"/>
      <c r="HA44" s="145"/>
      <c r="HB44" s="145"/>
      <c r="HC44" s="145">
        <v>1</v>
      </c>
      <c r="HE44" s="37"/>
      <c r="HF44" s="37"/>
      <c r="HG44" s="37"/>
      <c r="HH44" s="37"/>
    </row>
    <row r="45" spans="1:216" x14ac:dyDescent="0.2">
      <c r="A45" s="287" t="s">
        <v>124</v>
      </c>
      <c r="B45" s="288" t="s">
        <v>256</v>
      </c>
      <c r="C45" s="369">
        <v>1401</v>
      </c>
      <c r="D45" s="407">
        <f t="shared" si="56"/>
        <v>280.2</v>
      </c>
      <c r="E45" s="406">
        <f t="shared" si="57"/>
        <v>350.25</v>
      </c>
      <c r="F45" s="406">
        <f t="shared" si="58"/>
        <v>525.375</v>
      </c>
      <c r="G45" s="406">
        <f t="shared" si="59"/>
        <v>280.2</v>
      </c>
      <c r="H45" s="407">
        <f t="shared" si="60"/>
        <v>350.25</v>
      </c>
      <c r="I45" s="406">
        <f t="shared" si="61"/>
        <v>350.25</v>
      </c>
      <c r="J45" s="406">
        <f t="shared" si="62"/>
        <v>525.375</v>
      </c>
      <c r="K45" s="406">
        <f t="shared" si="63"/>
        <v>280.2</v>
      </c>
      <c r="L45" s="406">
        <f t="shared" si="64"/>
        <v>350.25</v>
      </c>
      <c r="M45" s="147"/>
      <c r="N45" s="94">
        <f>C45*0.75</f>
        <v>1050.75</v>
      </c>
      <c r="O45" s="94">
        <f t="shared" si="65"/>
        <v>2101.5</v>
      </c>
      <c r="P45" s="94">
        <f t="shared" si="66"/>
        <v>2802</v>
      </c>
      <c r="Q45" s="94">
        <f t="shared" si="67"/>
        <v>4203</v>
      </c>
      <c r="R45" s="94">
        <f t="shared" si="68"/>
        <v>5604</v>
      </c>
      <c r="S45" s="94">
        <f t="shared" si="69"/>
        <v>7005</v>
      </c>
      <c r="T45" s="94">
        <f t="shared" si="70"/>
        <v>8406</v>
      </c>
      <c r="U45" s="200">
        <v>148</v>
      </c>
      <c r="V45" s="93">
        <f t="shared" si="86"/>
        <v>29.6</v>
      </c>
      <c r="W45" s="93">
        <f t="shared" si="71"/>
        <v>37</v>
      </c>
      <c r="X45" s="147"/>
      <c r="Y45" s="94">
        <f t="shared" si="1"/>
        <v>74</v>
      </c>
      <c r="Z45" s="94">
        <f t="shared" si="72"/>
        <v>222</v>
      </c>
      <c r="AA45" s="94">
        <f t="shared" si="73"/>
        <v>296</v>
      </c>
      <c r="AB45" s="94">
        <f t="shared" si="74"/>
        <v>444</v>
      </c>
      <c r="AC45" s="94">
        <f t="shared" si="75"/>
        <v>592</v>
      </c>
      <c r="AD45" s="94">
        <f t="shared" si="76"/>
        <v>740</v>
      </c>
      <c r="AE45" s="94">
        <f t="shared" si="77"/>
        <v>888</v>
      </c>
      <c r="AF45" s="200">
        <v>152</v>
      </c>
      <c r="AG45" s="93">
        <f t="shared" si="78"/>
        <v>30.400000000000002</v>
      </c>
      <c r="AH45" s="93">
        <f t="shared" si="79"/>
        <v>38</v>
      </c>
      <c r="AI45" s="147"/>
      <c r="AJ45" s="94">
        <f t="shared" si="2"/>
        <v>76</v>
      </c>
      <c r="AK45" s="94">
        <f t="shared" si="3"/>
        <v>228</v>
      </c>
      <c r="AL45" s="94">
        <f t="shared" si="4"/>
        <v>304</v>
      </c>
      <c r="AM45" s="94">
        <f t="shared" si="5"/>
        <v>456</v>
      </c>
      <c r="AN45" s="94">
        <f t="shared" si="6"/>
        <v>608</v>
      </c>
      <c r="AO45" s="94">
        <f t="shared" si="7"/>
        <v>760</v>
      </c>
      <c r="AP45" s="94">
        <f t="shared" si="8"/>
        <v>912</v>
      </c>
      <c r="AQ45" s="200">
        <v>127</v>
      </c>
      <c r="AR45" s="93">
        <f t="shared" si="80"/>
        <v>25.400000000000002</v>
      </c>
      <c r="AS45" s="93">
        <f t="shared" si="81"/>
        <v>31.75</v>
      </c>
      <c r="AT45" s="147"/>
      <c r="AU45" s="94">
        <f t="shared" si="9"/>
        <v>63.5</v>
      </c>
      <c r="AV45" s="94">
        <f t="shared" si="10"/>
        <v>190.5</v>
      </c>
      <c r="AW45" s="94">
        <f t="shared" si="11"/>
        <v>254</v>
      </c>
      <c r="AX45" s="94">
        <f t="shared" si="12"/>
        <v>381</v>
      </c>
      <c r="AY45" s="94">
        <f t="shared" si="13"/>
        <v>508</v>
      </c>
      <c r="AZ45" s="94">
        <f t="shared" si="14"/>
        <v>635</v>
      </c>
      <c r="BA45" s="94">
        <f t="shared" si="15"/>
        <v>762</v>
      </c>
      <c r="BB45" s="147">
        <f t="shared" si="137"/>
        <v>1549</v>
      </c>
      <c r="BC45" s="147">
        <f t="shared" si="138"/>
        <v>309.8</v>
      </c>
      <c r="BD45" s="147">
        <f t="shared" si="139"/>
        <v>387.25</v>
      </c>
      <c r="BE45" s="147">
        <f t="shared" si="113"/>
        <v>0</v>
      </c>
      <c r="BF45" s="147">
        <f t="shared" si="113"/>
        <v>1124.75</v>
      </c>
      <c r="BG45" s="147">
        <f t="shared" si="136"/>
        <v>2323.5</v>
      </c>
      <c r="BH45" s="147">
        <f t="shared" si="136"/>
        <v>3098</v>
      </c>
      <c r="BI45" s="147">
        <f t="shared" si="136"/>
        <v>4647</v>
      </c>
      <c r="BJ45" s="147">
        <f t="shared" si="136"/>
        <v>6196</v>
      </c>
      <c r="BK45" s="147">
        <f t="shared" si="136"/>
        <v>7745</v>
      </c>
      <c r="BL45" s="147">
        <f t="shared" si="136"/>
        <v>9294</v>
      </c>
      <c r="BM45" s="147">
        <f t="shared" si="140"/>
        <v>1553</v>
      </c>
      <c r="BN45" s="147">
        <f t="shared" si="141"/>
        <v>310.59999999999997</v>
      </c>
      <c r="BO45" s="147">
        <f t="shared" si="142"/>
        <v>388.25</v>
      </c>
      <c r="BP45" s="147">
        <f t="shared" si="82"/>
        <v>0</v>
      </c>
      <c r="BQ45" s="147">
        <f t="shared" si="82"/>
        <v>1126.75</v>
      </c>
      <c r="BR45" s="147">
        <f t="shared" si="82"/>
        <v>2329.5</v>
      </c>
      <c r="BS45" s="147">
        <f t="shared" si="82"/>
        <v>3106</v>
      </c>
      <c r="BT45" s="147">
        <f t="shared" si="160"/>
        <v>4659</v>
      </c>
      <c r="BU45" s="147">
        <f t="shared" si="160"/>
        <v>6212</v>
      </c>
      <c r="BV45" s="147">
        <f t="shared" si="160"/>
        <v>7765</v>
      </c>
      <c r="BW45" s="147">
        <f t="shared" si="160"/>
        <v>9318</v>
      </c>
      <c r="BX45" s="147">
        <f t="shared" si="143"/>
        <v>1528</v>
      </c>
      <c r="BY45" s="147">
        <f t="shared" si="144"/>
        <v>305.59999999999997</v>
      </c>
      <c r="BZ45" s="147">
        <f t="shared" si="145"/>
        <v>382</v>
      </c>
      <c r="CA45" s="147">
        <f t="shared" si="119"/>
        <v>0</v>
      </c>
      <c r="CB45" s="147">
        <f t="shared" si="119"/>
        <v>1114.25</v>
      </c>
      <c r="CC45" s="147">
        <f t="shared" si="119"/>
        <v>2292</v>
      </c>
      <c r="CD45" s="147">
        <f t="shared" si="119"/>
        <v>3056</v>
      </c>
      <c r="CE45" s="147">
        <f t="shared" si="119"/>
        <v>4584</v>
      </c>
      <c r="CF45" s="147">
        <f t="shared" si="119"/>
        <v>6112</v>
      </c>
      <c r="CG45" s="147">
        <f t="shared" si="119"/>
        <v>7640</v>
      </c>
      <c r="CH45" s="147">
        <f t="shared" si="119"/>
        <v>9168</v>
      </c>
      <c r="CI45" s="147">
        <f t="shared" si="124"/>
        <v>300</v>
      </c>
      <c r="CJ45" s="147">
        <f t="shared" si="124"/>
        <v>60</v>
      </c>
      <c r="CK45" s="147">
        <f t="shared" si="120"/>
        <v>75</v>
      </c>
      <c r="CL45" s="147">
        <f t="shared" si="120"/>
        <v>0</v>
      </c>
      <c r="CM45" s="147">
        <f t="shared" si="120"/>
        <v>150</v>
      </c>
      <c r="CN45" s="147">
        <f t="shared" si="120"/>
        <v>450</v>
      </c>
      <c r="CO45" s="147">
        <f t="shared" si="120"/>
        <v>600</v>
      </c>
      <c r="CP45" s="147">
        <f t="shared" si="120"/>
        <v>900</v>
      </c>
      <c r="CQ45" s="147">
        <f t="shared" si="120"/>
        <v>1200</v>
      </c>
      <c r="CR45" s="147">
        <f t="shared" si="120"/>
        <v>1500</v>
      </c>
      <c r="CS45" s="147">
        <f t="shared" si="120"/>
        <v>1800</v>
      </c>
      <c r="CT45" s="147">
        <f t="shared" si="121"/>
        <v>275</v>
      </c>
      <c r="CU45" s="147">
        <f t="shared" si="121"/>
        <v>55</v>
      </c>
      <c r="CV45" s="147">
        <f t="shared" si="121"/>
        <v>68.75</v>
      </c>
      <c r="CW45" s="147">
        <f t="shared" si="121"/>
        <v>0</v>
      </c>
      <c r="CX45" s="147">
        <f t="shared" si="121"/>
        <v>137.5</v>
      </c>
      <c r="CY45" s="147">
        <f t="shared" si="121"/>
        <v>412.5</v>
      </c>
      <c r="CZ45" s="147">
        <f t="shared" si="125"/>
        <v>550</v>
      </c>
      <c r="DA45" s="147">
        <f t="shared" si="125"/>
        <v>825</v>
      </c>
      <c r="DB45" s="147">
        <f t="shared" si="125"/>
        <v>1100</v>
      </c>
      <c r="DC45" s="147">
        <f t="shared" si="125"/>
        <v>1375</v>
      </c>
      <c r="DD45" s="147">
        <f t="shared" si="125"/>
        <v>1650</v>
      </c>
      <c r="DE45" s="147">
        <f t="shared" si="122"/>
        <v>279</v>
      </c>
      <c r="DF45" s="147">
        <f t="shared" si="122"/>
        <v>55.800000000000004</v>
      </c>
      <c r="DG45" s="147">
        <f t="shared" si="122"/>
        <v>69.75</v>
      </c>
      <c r="DH45" s="147">
        <f t="shared" si="122"/>
        <v>0</v>
      </c>
      <c r="DI45" s="147">
        <f t="shared" si="122"/>
        <v>139.5</v>
      </c>
      <c r="DJ45" s="147">
        <f t="shared" si="122"/>
        <v>418.5</v>
      </c>
      <c r="DK45" s="147">
        <f t="shared" si="126"/>
        <v>558</v>
      </c>
      <c r="DL45" s="147">
        <f t="shared" si="126"/>
        <v>837</v>
      </c>
      <c r="DM45" s="147">
        <f t="shared" si="126"/>
        <v>1116</v>
      </c>
      <c r="DN45" s="147">
        <f t="shared" si="126"/>
        <v>1395</v>
      </c>
      <c r="DO45" s="147">
        <f t="shared" si="126"/>
        <v>1674</v>
      </c>
      <c r="DP45" s="147">
        <f t="shared" si="146"/>
        <v>1680</v>
      </c>
      <c r="DQ45" s="147">
        <f t="shared" si="147"/>
        <v>335.99999999999994</v>
      </c>
      <c r="DR45" s="147">
        <f t="shared" si="148"/>
        <v>420</v>
      </c>
      <c r="DS45" s="147">
        <f t="shared" si="132"/>
        <v>0</v>
      </c>
      <c r="DT45" s="147">
        <f t="shared" si="132"/>
        <v>1190.25</v>
      </c>
      <c r="DU45" s="147">
        <f t="shared" si="132"/>
        <v>2520</v>
      </c>
      <c r="DV45" s="147">
        <f t="shared" si="127"/>
        <v>3360</v>
      </c>
      <c r="DW45" s="147">
        <f t="shared" si="127"/>
        <v>5040</v>
      </c>
      <c r="DX45" s="147">
        <f t="shared" si="127"/>
        <v>6720</v>
      </c>
      <c r="DY45" s="147">
        <f t="shared" si="127"/>
        <v>8400</v>
      </c>
      <c r="DZ45" s="147">
        <f t="shared" si="127"/>
        <v>10080</v>
      </c>
      <c r="EA45" s="147">
        <f t="shared" si="149"/>
        <v>1701</v>
      </c>
      <c r="EB45" s="147">
        <f t="shared" si="150"/>
        <v>340.2</v>
      </c>
      <c r="EC45" s="147">
        <f t="shared" si="151"/>
        <v>425.25</v>
      </c>
      <c r="ED45" s="147">
        <f t="shared" si="133"/>
        <v>0</v>
      </c>
      <c r="EE45" s="147">
        <f t="shared" si="133"/>
        <v>1200.75</v>
      </c>
      <c r="EF45" s="147">
        <f t="shared" si="133"/>
        <v>2551.5</v>
      </c>
      <c r="EG45" s="147">
        <f t="shared" si="128"/>
        <v>3402</v>
      </c>
      <c r="EH45" s="147">
        <f t="shared" si="128"/>
        <v>5103</v>
      </c>
      <c r="EI45" s="147">
        <f t="shared" si="128"/>
        <v>6804</v>
      </c>
      <c r="EJ45" s="147">
        <f t="shared" si="128"/>
        <v>8505</v>
      </c>
      <c r="EK45" s="147">
        <f t="shared" si="128"/>
        <v>10206</v>
      </c>
      <c r="EL45" s="147">
        <f t="shared" si="152"/>
        <v>1676</v>
      </c>
      <c r="EM45" s="147">
        <f t="shared" si="153"/>
        <v>335.2</v>
      </c>
      <c r="EN45" s="147">
        <f t="shared" si="154"/>
        <v>419</v>
      </c>
      <c r="EO45" s="147">
        <f t="shared" si="134"/>
        <v>0</v>
      </c>
      <c r="EP45" s="147">
        <f t="shared" si="134"/>
        <v>1188.25</v>
      </c>
      <c r="EQ45" s="147">
        <f t="shared" si="134"/>
        <v>2514</v>
      </c>
      <c r="ER45" s="147">
        <f t="shared" si="129"/>
        <v>3352</v>
      </c>
      <c r="ES45" s="147">
        <f t="shared" si="129"/>
        <v>5028</v>
      </c>
      <c r="ET45" s="147">
        <f t="shared" si="129"/>
        <v>6704</v>
      </c>
      <c r="EU45" s="147">
        <f t="shared" si="129"/>
        <v>8380</v>
      </c>
      <c r="EV45" s="147">
        <f t="shared" si="129"/>
        <v>10056</v>
      </c>
      <c r="EW45" s="147">
        <f t="shared" si="123"/>
        <v>427</v>
      </c>
      <c r="EX45" s="147">
        <f t="shared" si="123"/>
        <v>85.4</v>
      </c>
      <c r="EY45" s="147">
        <f t="shared" si="123"/>
        <v>106.75</v>
      </c>
      <c r="EZ45" s="147">
        <f t="shared" si="123"/>
        <v>0</v>
      </c>
      <c r="FA45" s="147">
        <f t="shared" si="123"/>
        <v>213.5</v>
      </c>
      <c r="FB45" s="147">
        <f t="shared" si="123"/>
        <v>640.5</v>
      </c>
      <c r="FC45" s="147">
        <f t="shared" si="130"/>
        <v>854</v>
      </c>
      <c r="FD45" s="147">
        <f t="shared" si="130"/>
        <v>1281</v>
      </c>
      <c r="FE45" s="147">
        <f t="shared" si="130"/>
        <v>1708</v>
      </c>
      <c r="FF45" s="147">
        <f t="shared" si="130"/>
        <v>2135</v>
      </c>
      <c r="FG45" s="147">
        <f t="shared" si="130"/>
        <v>2562</v>
      </c>
      <c r="FH45" s="147">
        <f t="shared" si="155"/>
        <v>1828</v>
      </c>
      <c r="FI45" s="147">
        <f t="shared" si="156"/>
        <v>365.59999999999997</v>
      </c>
      <c r="FJ45" s="147">
        <f t="shared" si="157"/>
        <v>457</v>
      </c>
      <c r="FK45" s="147">
        <f t="shared" si="135"/>
        <v>0</v>
      </c>
      <c r="FL45" s="147">
        <f t="shared" si="135"/>
        <v>1264.25</v>
      </c>
      <c r="FM45" s="147">
        <f t="shared" si="135"/>
        <v>2742</v>
      </c>
      <c r="FN45" s="147">
        <f t="shared" si="131"/>
        <v>3656</v>
      </c>
      <c r="FO45" s="147">
        <f t="shared" si="131"/>
        <v>5484</v>
      </c>
      <c r="FP45" s="147">
        <f t="shared" si="131"/>
        <v>7312</v>
      </c>
      <c r="FQ45" s="147">
        <f t="shared" si="131"/>
        <v>9140</v>
      </c>
      <c r="FR45" s="147">
        <f t="shared" si="131"/>
        <v>10968</v>
      </c>
      <c r="FS45" s="122">
        <f t="shared" si="48"/>
        <v>28.31</v>
      </c>
      <c r="FT45" s="122" t="str">
        <f t="shared" si="49"/>
        <v/>
      </c>
      <c r="FU45" s="122" t="str">
        <f t="shared" si="50"/>
        <v/>
      </c>
      <c r="FV45" s="122" t="str">
        <f t="shared" si="51"/>
        <v/>
      </c>
      <c r="FW45" s="122" t="str">
        <f t="shared" si="87"/>
        <v/>
      </c>
      <c r="FX45" s="122" t="str">
        <f t="shared" si="88"/>
        <v/>
      </c>
      <c r="FY45" s="122" t="str">
        <f t="shared" si="89"/>
        <v/>
      </c>
      <c r="FZ45" s="122" t="str">
        <f t="shared" si="90"/>
        <v/>
      </c>
      <c r="GA45" s="122" t="str">
        <f t="shared" si="91"/>
        <v/>
      </c>
      <c r="GB45" s="122" t="str">
        <f t="shared" si="92"/>
        <v/>
      </c>
      <c r="GC45" s="122" t="str">
        <f t="shared" si="93"/>
        <v/>
      </c>
      <c r="GD45" s="122" t="str">
        <f t="shared" si="94"/>
        <v/>
      </c>
      <c r="GE45" s="122" t="str">
        <f t="shared" si="95"/>
        <v/>
      </c>
      <c r="GF45" s="122" t="str">
        <f t="shared" si="96"/>
        <v/>
      </c>
      <c r="GG45" s="122">
        <f t="shared" si="97"/>
        <v>28.31</v>
      </c>
      <c r="GH45" s="124">
        <f t="shared" si="52"/>
        <v>218746.96790000002</v>
      </c>
      <c r="GI45" s="124" t="str">
        <f t="shared" si="53"/>
        <v/>
      </c>
      <c r="GJ45" s="124" t="str">
        <f t="shared" si="54"/>
        <v/>
      </c>
      <c r="GK45" s="124" t="str">
        <f t="shared" si="55"/>
        <v/>
      </c>
      <c r="GL45" s="125" t="str">
        <f t="shared" si="98"/>
        <v/>
      </c>
      <c r="GM45" s="125" t="str">
        <f t="shared" si="99"/>
        <v/>
      </c>
      <c r="GN45" s="125" t="str">
        <f t="shared" si="100"/>
        <v/>
      </c>
      <c r="GO45" s="125" t="str">
        <f t="shared" si="101"/>
        <v/>
      </c>
      <c r="GP45" s="125" t="str">
        <f t="shared" si="102"/>
        <v/>
      </c>
      <c r="GQ45" s="125" t="str">
        <f t="shared" si="103"/>
        <v/>
      </c>
      <c r="GR45" s="125" t="str">
        <f t="shared" si="104"/>
        <v/>
      </c>
      <c r="GS45" s="125" t="str">
        <f t="shared" si="105"/>
        <v/>
      </c>
      <c r="GT45" s="125" t="str">
        <f t="shared" si="106"/>
        <v/>
      </c>
      <c r="GU45" s="125" t="str">
        <f t="shared" si="107"/>
        <v/>
      </c>
      <c r="GV45" s="125">
        <f t="shared" si="108"/>
        <v>218746.96790000002</v>
      </c>
      <c r="GW45" s="145"/>
      <c r="GX45" s="145"/>
      <c r="GY45" s="145"/>
      <c r="GZ45" s="145"/>
      <c r="HA45" s="145"/>
      <c r="HB45" s="145"/>
      <c r="HC45" s="145">
        <v>1</v>
      </c>
      <c r="HE45" s="37"/>
      <c r="HF45" s="37"/>
      <c r="HG45" s="37"/>
      <c r="HH45" s="37"/>
    </row>
    <row r="46" spans="1:216" x14ac:dyDescent="0.2">
      <c r="A46" s="287" t="s">
        <v>127</v>
      </c>
      <c r="B46" s="288" t="s">
        <v>128</v>
      </c>
      <c r="C46" s="369">
        <v>850</v>
      </c>
      <c r="D46" s="407">
        <f t="shared" si="56"/>
        <v>170</v>
      </c>
      <c r="E46" s="406">
        <f t="shared" si="57"/>
        <v>212.5</v>
      </c>
      <c r="F46" s="406">
        <f t="shared" si="58"/>
        <v>318.75</v>
      </c>
      <c r="G46" s="406">
        <f t="shared" si="59"/>
        <v>170</v>
      </c>
      <c r="H46" s="407">
        <f t="shared" si="60"/>
        <v>212.5</v>
      </c>
      <c r="I46" s="406">
        <f t="shared" si="61"/>
        <v>212.5</v>
      </c>
      <c r="J46" s="406">
        <f t="shared" si="62"/>
        <v>318.75</v>
      </c>
      <c r="K46" s="406">
        <f t="shared" si="63"/>
        <v>170</v>
      </c>
      <c r="L46" s="406">
        <f t="shared" si="64"/>
        <v>212.5</v>
      </c>
      <c r="M46" s="147"/>
      <c r="N46" s="94">
        <f>C46*0.5</f>
        <v>425</v>
      </c>
      <c r="O46" s="94">
        <f t="shared" si="65"/>
        <v>1275</v>
      </c>
      <c r="P46" s="94">
        <f t="shared" si="66"/>
        <v>1700</v>
      </c>
      <c r="Q46" s="94">
        <f t="shared" si="67"/>
        <v>2550</v>
      </c>
      <c r="R46" s="94">
        <f t="shared" si="68"/>
        <v>3400</v>
      </c>
      <c r="S46" s="94">
        <f t="shared" si="69"/>
        <v>4250</v>
      </c>
      <c r="T46" s="94">
        <f t="shared" si="70"/>
        <v>5100</v>
      </c>
      <c r="U46" s="200">
        <v>301</v>
      </c>
      <c r="V46" s="93">
        <f t="shared" si="86"/>
        <v>60.2</v>
      </c>
      <c r="W46" s="93">
        <f t="shared" si="71"/>
        <v>75.25</v>
      </c>
      <c r="X46" s="147"/>
      <c r="Y46" s="94">
        <f t="shared" si="1"/>
        <v>150.5</v>
      </c>
      <c r="Z46" s="94">
        <f t="shared" si="72"/>
        <v>451.5</v>
      </c>
      <c r="AA46" s="94">
        <f t="shared" si="73"/>
        <v>602</v>
      </c>
      <c r="AB46" s="94">
        <f t="shared" si="74"/>
        <v>903</v>
      </c>
      <c r="AC46" s="94">
        <f t="shared" si="75"/>
        <v>1204</v>
      </c>
      <c r="AD46" s="94">
        <f t="shared" si="76"/>
        <v>1505</v>
      </c>
      <c r="AE46" s="94">
        <f t="shared" si="77"/>
        <v>1806</v>
      </c>
      <c r="AF46" s="200">
        <v>348</v>
      </c>
      <c r="AG46" s="93">
        <f t="shared" si="78"/>
        <v>69.600000000000009</v>
      </c>
      <c r="AH46" s="93">
        <f t="shared" si="79"/>
        <v>87</v>
      </c>
      <c r="AI46" s="147"/>
      <c r="AJ46" s="94">
        <f t="shared" si="2"/>
        <v>174</v>
      </c>
      <c r="AK46" s="94">
        <f t="shared" si="3"/>
        <v>522</v>
      </c>
      <c r="AL46" s="94">
        <f t="shared" si="4"/>
        <v>696</v>
      </c>
      <c r="AM46" s="94">
        <f t="shared" si="5"/>
        <v>1044</v>
      </c>
      <c r="AN46" s="94">
        <f t="shared" si="6"/>
        <v>1392</v>
      </c>
      <c r="AO46" s="94">
        <f t="shared" si="7"/>
        <v>1740</v>
      </c>
      <c r="AP46" s="94">
        <f t="shared" si="8"/>
        <v>2088</v>
      </c>
      <c r="AQ46" s="200">
        <v>294</v>
      </c>
      <c r="AR46" s="93">
        <f t="shared" si="80"/>
        <v>58.800000000000004</v>
      </c>
      <c r="AS46" s="93">
        <f t="shared" si="81"/>
        <v>73.5</v>
      </c>
      <c r="AT46" s="147"/>
      <c r="AU46" s="94">
        <f t="shared" si="9"/>
        <v>147</v>
      </c>
      <c r="AV46" s="94">
        <f t="shared" si="10"/>
        <v>441</v>
      </c>
      <c r="AW46" s="94">
        <f t="shared" si="11"/>
        <v>588</v>
      </c>
      <c r="AX46" s="94">
        <f t="shared" si="12"/>
        <v>882</v>
      </c>
      <c r="AY46" s="94">
        <f t="shared" si="13"/>
        <v>1176</v>
      </c>
      <c r="AZ46" s="94">
        <f t="shared" si="14"/>
        <v>1470</v>
      </c>
      <c r="BA46" s="94">
        <f t="shared" si="15"/>
        <v>1764</v>
      </c>
      <c r="BB46" s="147">
        <f t="shared" si="137"/>
        <v>1151</v>
      </c>
      <c r="BC46" s="147">
        <f t="shared" si="138"/>
        <v>230.2</v>
      </c>
      <c r="BD46" s="147">
        <f t="shared" si="139"/>
        <v>287.75</v>
      </c>
      <c r="BE46" s="147">
        <f t="shared" si="113"/>
        <v>0</v>
      </c>
      <c r="BF46" s="147">
        <f t="shared" si="113"/>
        <v>575.5</v>
      </c>
      <c r="BG46" s="147">
        <f t="shared" si="136"/>
        <v>1726.5</v>
      </c>
      <c r="BH46" s="147">
        <f t="shared" si="136"/>
        <v>2302</v>
      </c>
      <c r="BI46" s="147">
        <f t="shared" si="136"/>
        <v>3453</v>
      </c>
      <c r="BJ46" s="147">
        <f t="shared" si="136"/>
        <v>4604</v>
      </c>
      <c r="BK46" s="147">
        <f t="shared" si="136"/>
        <v>5755</v>
      </c>
      <c r="BL46" s="147">
        <f t="shared" si="136"/>
        <v>6906</v>
      </c>
      <c r="BM46" s="147">
        <f t="shared" si="140"/>
        <v>1198</v>
      </c>
      <c r="BN46" s="147">
        <f t="shared" si="141"/>
        <v>239.60000000000002</v>
      </c>
      <c r="BO46" s="147">
        <f t="shared" si="142"/>
        <v>299.5</v>
      </c>
      <c r="BP46" s="147">
        <f t="shared" si="82"/>
        <v>0</v>
      </c>
      <c r="BQ46" s="147">
        <f t="shared" si="82"/>
        <v>599</v>
      </c>
      <c r="BR46" s="147">
        <f t="shared" si="82"/>
        <v>1797</v>
      </c>
      <c r="BS46" s="147">
        <f t="shared" si="82"/>
        <v>2396</v>
      </c>
      <c r="BT46" s="147">
        <f t="shared" si="160"/>
        <v>3594</v>
      </c>
      <c r="BU46" s="147">
        <f t="shared" si="160"/>
        <v>4792</v>
      </c>
      <c r="BV46" s="147">
        <f t="shared" si="160"/>
        <v>5990</v>
      </c>
      <c r="BW46" s="147">
        <f t="shared" si="160"/>
        <v>7188</v>
      </c>
      <c r="BX46" s="147">
        <f t="shared" si="143"/>
        <v>1144</v>
      </c>
      <c r="BY46" s="147">
        <f t="shared" si="144"/>
        <v>228.8</v>
      </c>
      <c r="BZ46" s="147">
        <f t="shared" si="145"/>
        <v>286</v>
      </c>
      <c r="CA46" s="147">
        <f t="shared" si="119"/>
        <v>0</v>
      </c>
      <c r="CB46" s="147">
        <f t="shared" si="119"/>
        <v>572</v>
      </c>
      <c r="CC46" s="147">
        <f t="shared" si="119"/>
        <v>1716</v>
      </c>
      <c r="CD46" s="147">
        <f t="shared" si="119"/>
        <v>2288</v>
      </c>
      <c r="CE46" s="147">
        <f t="shared" si="119"/>
        <v>3432</v>
      </c>
      <c r="CF46" s="147">
        <f t="shared" si="119"/>
        <v>4576</v>
      </c>
      <c r="CG46" s="147">
        <f t="shared" si="119"/>
        <v>5720</v>
      </c>
      <c r="CH46" s="147">
        <f t="shared" si="119"/>
        <v>6864</v>
      </c>
      <c r="CI46" s="147">
        <f t="shared" si="124"/>
        <v>649</v>
      </c>
      <c r="CJ46" s="147">
        <f t="shared" si="124"/>
        <v>129.80000000000001</v>
      </c>
      <c r="CK46" s="147">
        <f t="shared" si="120"/>
        <v>162.25</v>
      </c>
      <c r="CL46" s="147">
        <f t="shared" si="120"/>
        <v>0</v>
      </c>
      <c r="CM46" s="147">
        <f t="shared" si="120"/>
        <v>324.5</v>
      </c>
      <c r="CN46" s="147">
        <f t="shared" si="120"/>
        <v>973.5</v>
      </c>
      <c r="CO46" s="147">
        <f t="shared" si="120"/>
        <v>1298</v>
      </c>
      <c r="CP46" s="147">
        <f t="shared" si="120"/>
        <v>1947</v>
      </c>
      <c r="CQ46" s="147">
        <f t="shared" si="120"/>
        <v>2596</v>
      </c>
      <c r="CR46" s="147">
        <f t="shared" si="120"/>
        <v>3245</v>
      </c>
      <c r="CS46" s="147">
        <f t="shared" si="120"/>
        <v>3894</v>
      </c>
      <c r="CT46" s="147">
        <f t="shared" si="121"/>
        <v>595</v>
      </c>
      <c r="CU46" s="147">
        <f t="shared" si="121"/>
        <v>119</v>
      </c>
      <c r="CV46" s="147">
        <f t="shared" si="121"/>
        <v>148.75</v>
      </c>
      <c r="CW46" s="147">
        <f t="shared" si="121"/>
        <v>0</v>
      </c>
      <c r="CX46" s="147">
        <f t="shared" si="121"/>
        <v>297.5</v>
      </c>
      <c r="CY46" s="147">
        <f t="shared" si="121"/>
        <v>892.5</v>
      </c>
      <c r="CZ46" s="147">
        <f t="shared" si="125"/>
        <v>1190</v>
      </c>
      <c r="DA46" s="147">
        <f t="shared" si="125"/>
        <v>1785</v>
      </c>
      <c r="DB46" s="147">
        <f t="shared" si="125"/>
        <v>2380</v>
      </c>
      <c r="DC46" s="147">
        <f t="shared" si="125"/>
        <v>2975</v>
      </c>
      <c r="DD46" s="147">
        <f t="shared" si="125"/>
        <v>3570</v>
      </c>
      <c r="DE46" s="147">
        <f t="shared" si="122"/>
        <v>642</v>
      </c>
      <c r="DF46" s="147">
        <f t="shared" si="122"/>
        <v>128.4</v>
      </c>
      <c r="DG46" s="147">
        <f t="shared" si="122"/>
        <v>160.5</v>
      </c>
      <c r="DH46" s="147">
        <f t="shared" si="122"/>
        <v>0</v>
      </c>
      <c r="DI46" s="147">
        <f t="shared" si="122"/>
        <v>321</v>
      </c>
      <c r="DJ46" s="147">
        <f t="shared" si="122"/>
        <v>963</v>
      </c>
      <c r="DK46" s="147">
        <f t="shared" si="126"/>
        <v>1284</v>
      </c>
      <c r="DL46" s="147">
        <f t="shared" si="126"/>
        <v>1926</v>
      </c>
      <c r="DM46" s="147">
        <f t="shared" si="126"/>
        <v>2568</v>
      </c>
      <c r="DN46" s="147">
        <f t="shared" si="126"/>
        <v>3210</v>
      </c>
      <c r="DO46" s="147">
        <f t="shared" si="126"/>
        <v>3852</v>
      </c>
      <c r="DP46" s="147">
        <f t="shared" si="146"/>
        <v>1492</v>
      </c>
      <c r="DQ46" s="147">
        <f t="shared" si="147"/>
        <v>298.40000000000003</v>
      </c>
      <c r="DR46" s="147">
        <f t="shared" si="148"/>
        <v>373</v>
      </c>
      <c r="DS46" s="147">
        <f t="shared" si="132"/>
        <v>0</v>
      </c>
      <c r="DT46" s="147">
        <f t="shared" si="132"/>
        <v>746</v>
      </c>
      <c r="DU46" s="147">
        <f t="shared" si="132"/>
        <v>2238</v>
      </c>
      <c r="DV46" s="147">
        <f t="shared" si="127"/>
        <v>2984</v>
      </c>
      <c r="DW46" s="147">
        <f t="shared" si="127"/>
        <v>4476</v>
      </c>
      <c r="DX46" s="147">
        <f t="shared" si="127"/>
        <v>5968</v>
      </c>
      <c r="DY46" s="147">
        <f t="shared" si="127"/>
        <v>7460</v>
      </c>
      <c r="DZ46" s="147">
        <f t="shared" si="127"/>
        <v>8952</v>
      </c>
      <c r="EA46" s="147">
        <f t="shared" si="149"/>
        <v>1499</v>
      </c>
      <c r="EB46" s="147">
        <f t="shared" si="150"/>
        <v>299.8</v>
      </c>
      <c r="EC46" s="147">
        <f t="shared" si="151"/>
        <v>374.75</v>
      </c>
      <c r="ED46" s="147">
        <f t="shared" si="133"/>
        <v>0</v>
      </c>
      <c r="EE46" s="147">
        <f t="shared" si="133"/>
        <v>749.5</v>
      </c>
      <c r="EF46" s="147">
        <f t="shared" si="133"/>
        <v>2248.5</v>
      </c>
      <c r="EG46" s="147">
        <f t="shared" si="128"/>
        <v>2998</v>
      </c>
      <c r="EH46" s="147">
        <f t="shared" si="128"/>
        <v>4497</v>
      </c>
      <c r="EI46" s="147">
        <f t="shared" si="128"/>
        <v>5996</v>
      </c>
      <c r="EJ46" s="147">
        <f t="shared" si="128"/>
        <v>7495</v>
      </c>
      <c r="EK46" s="147">
        <f t="shared" si="128"/>
        <v>8994</v>
      </c>
      <c r="EL46" s="147">
        <f t="shared" si="152"/>
        <v>1445</v>
      </c>
      <c r="EM46" s="147">
        <f t="shared" si="153"/>
        <v>289</v>
      </c>
      <c r="EN46" s="147">
        <f t="shared" si="154"/>
        <v>361.25</v>
      </c>
      <c r="EO46" s="147">
        <f t="shared" si="134"/>
        <v>0</v>
      </c>
      <c r="EP46" s="147">
        <f t="shared" si="134"/>
        <v>722.5</v>
      </c>
      <c r="EQ46" s="147">
        <f t="shared" si="134"/>
        <v>2167.5</v>
      </c>
      <c r="ER46" s="147">
        <f t="shared" si="129"/>
        <v>2890</v>
      </c>
      <c r="ES46" s="147">
        <f t="shared" si="129"/>
        <v>4335</v>
      </c>
      <c r="ET46" s="147">
        <f t="shared" si="129"/>
        <v>5780</v>
      </c>
      <c r="EU46" s="147">
        <f t="shared" si="129"/>
        <v>7225</v>
      </c>
      <c r="EV46" s="147">
        <f t="shared" si="129"/>
        <v>8670</v>
      </c>
      <c r="EW46" s="147">
        <f t="shared" si="123"/>
        <v>943</v>
      </c>
      <c r="EX46" s="147">
        <f t="shared" si="123"/>
        <v>188.60000000000002</v>
      </c>
      <c r="EY46" s="147">
        <f t="shared" si="123"/>
        <v>235.75</v>
      </c>
      <c r="EZ46" s="147">
        <f t="shared" si="123"/>
        <v>0</v>
      </c>
      <c r="FA46" s="147">
        <f t="shared" si="123"/>
        <v>471.5</v>
      </c>
      <c r="FB46" s="147">
        <f t="shared" si="123"/>
        <v>1414.5</v>
      </c>
      <c r="FC46" s="147">
        <f t="shared" si="130"/>
        <v>1886</v>
      </c>
      <c r="FD46" s="147">
        <f t="shared" si="130"/>
        <v>2829</v>
      </c>
      <c r="FE46" s="147">
        <f t="shared" si="130"/>
        <v>3772</v>
      </c>
      <c r="FF46" s="147">
        <f t="shared" si="130"/>
        <v>4715</v>
      </c>
      <c r="FG46" s="147">
        <f t="shared" si="130"/>
        <v>5658</v>
      </c>
      <c r="FH46" s="147">
        <f t="shared" si="155"/>
        <v>1793</v>
      </c>
      <c r="FI46" s="147">
        <f t="shared" si="156"/>
        <v>358.6</v>
      </c>
      <c r="FJ46" s="147">
        <f t="shared" si="157"/>
        <v>448.25</v>
      </c>
      <c r="FK46" s="147">
        <f t="shared" si="135"/>
        <v>0</v>
      </c>
      <c r="FL46" s="147">
        <f t="shared" si="135"/>
        <v>896.5</v>
      </c>
      <c r="FM46" s="147">
        <f t="shared" si="135"/>
        <v>2689.5</v>
      </c>
      <c r="FN46" s="147">
        <f t="shared" si="131"/>
        <v>3586</v>
      </c>
      <c r="FO46" s="147">
        <f t="shared" si="131"/>
        <v>5379</v>
      </c>
      <c r="FP46" s="147">
        <f t="shared" si="131"/>
        <v>7172</v>
      </c>
      <c r="FQ46" s="147">
        <f t="shared" si="131"/>
        <v>8965</v>
      </c>
      <c r="FR46" s="147">
        <f t="shared" si="131"/>
        <v>10758</v>
      </c>
      <c r="FS46" s="122">
        <f t="shared" si="48"/>
        <v>13.98</v>
      </c>
      <c r="FT46" s="122" t="str">
        <f t="shared" si="49"/>
        <v/>
      </c>
      <c r="FU46" s="122" t="str">
        <f t="shared" si="50"/>
        <v/>
      </c>
      <c r="FV46" s="122" t="str">
        <f t="shared" si="51"/>
        <v/>
      </c>
      <c r="FW46" s="122" t="str">
        <f t="shared" si="87"/>
        <v/>
      </c>
      <c r="FX46" s="122" t="str">
        <f t="shared" si="88"/>
        <v/>
      </c>
      <c r="FY46" s="122" t="str">
        <f t="shared" si="89"/>
        <v/>
      </c>
      <c r="FZ46" s="122" t="str">
        <f t="shared" si="90"/>
        <v/>
      </c>
      <c r="GA46" s="122" t="str">
        <f t="shared" si="91"/>
        <v/>
      </c>
      <c r="GB46" s="122" t="str">
        <f t="shared" si="92"/>
        <v/>
      </c>
      <c r="GC46" s="122" t="str">
        <f t="shared" si="93"/>
        <v/>
      </c>
      <c r="GD46" s="122" t="str">
        <f t="shared" si="94"/>
        <v/>
      </c>
      <c r="GE46" s="122" t="str">
        <f t="shared" si="95"/>
        <v/>
      </c>
      <c r="GF46" s="122" t="str">
        <f t="shared" si="96"/>
        <v/>
      </c>
      <c r="GG46" s="122">
        <f t="shared" si="97"/>
        <v>13.98</v>
      </c>
      <c r="GH46" s="124">
        <f t="shared" si="52"/>
        <v>218457.81129999997</v>
      </c>
      <c r="GI46" s="124" t="str">
        <f t="shared" si="53"/>
        <v/>
      </c>
      <c r="GJ46" s="124" t="str">
        <f t="shared" si="54"/>
        <v/>
      </c>
      <c r="GK46" s="124" t="str">
        <f t="shared" si="55"/>
        <v/>
      </c>
      <c r="GL46" s="125" t="str">
        <f t="shared" si="98"/>
        <v/>
      </c>
      <c r="GM46" s="125" t="str">
        <f t="shared" si="99"/>
        <v/>
      </c>
      <c r="GN46" s="125" t="str">
        <f t="shared" si="100"/>
        <v/>
      </c>
      <c r="GO46" s="125" t="str">
        <f t="shared" si="101"/>
        <v/>
      </c>
      <c r="GP46" s="125" t="str">
        <f t="shared" si="102"/>
        <v/>
      </c>
      <c r="GQ46" s="125" t="str">
        <f t="shared" si="103"/>
        <v/>
      </c>
      <c r="GR46" s="125" t="str">
        <f t="shared" si="104"/>
        <v/>
      </c>
      <c r="GS46" s="125" t="str">
        <f t="shared" si="105"/>
        <v/>
      </c>
      <c r="GT46" s="125" t="str">
        <f t="shared" si="106"/>
        <v/>
      </c>
      <c r="GU46" s="125" t="str">
        <f t="shared" si="107"/>
        <v/>
      </c>
      <c r="GV46" s="125">
        <f t="shared" si="108"/>
        <v>218457.81129999997</v>
      </c>
      <c r="GW46" s="145"/>
      <c r="GX46" s="145"/>
      <c r="GY46" s="145"/>
      <c r="GZ46" s="145"/>
      <c r="HA46" s="145"/>
      <c r="HB46" s="145"/>
      <c r="HC46" s="145">
        <v>1</v>
      </c>
      <c r="HE46" s="37"/>
      <c r="HF46" s="37"/>
      <c r="HG46" s="37"/>
      <c r="HH46" s="37"/>
    </row>
    <row r="47" spans="1:216" x14ac:dyDescent="0.2">
      <c r="A47" s="287" t="s">
        <v>270</v>
      </c>
      <c r="B47" s="291" t="s">
        <v>275</v>
      </c>
      <c r="C47" s="369">
        <v>560</v>
      </c>
      <c r="D47" s="407">
        <f t="shared" si="56"/>
        <v>112</v>
      </c>
      <c r="E47" s="406">
        <f t="shared" si="57"/>
        <v>140</v>
      </c>
      <c r="F47" s="406">
        <f t="shared" si="58"/>
        <v>210</v>
      </c>
      <c r="G47" s="406">
        <f t="shared" si="59"/>
        <v>112</v>
      </c>
      <c r="H47" s="407">
        <f t="shared" si="60"/>
        <v>140</v>
      </c>
      <c r="I47" s="406">
        <f t="shared" si="61"/>
        <v>140</v>
      </c>
      <c r="J47" s="406">
        <f t="shared" si="62"/>
        <v>210</v>
      </c>
      <c r="K47" s="406">
        <f t="shared" si="63"/>
        <v>112</v>
      </c>
      <c r="L47" s="406">
        <f t="shared" si="64"/>
        <v>140</v>
      </c>
      <c r="M47" s="147"/>
      <c r="N47" s="94">
        <f>C47*0.5</f>
        <v>280</v>
      </c>
      <c r="O47" s="94">
        <f t="shared" si="65"/>
        <v>840</v>
      </c>
      <c r="P47" s="94">
        <f t="shared" si="66"/>
        <v>1120</v>
      </c>
      <c r="Q47" s="94">
        <f t="shared" si="67"/>
        <v>1680</v>
      </c>
      <c r="R47" s="94">
        <f t="shared" si="68"/>
        <v>2240</v>
      </c>
      <c r="S47" s="94">
        <f t="shared" si="69"/>
        <v>2800</v>
      </c>
      <c r="T47" s="94">
        <f t="shared" si="70"/>
        <v>3360</v>
      </c>
      <c r="U47" s="200">
        <v>545</v>
      </c>
      <c r="V47" s="93">
        <f t="shared" si="86"/>
        <v>109</v>
      </c>
      <c r="W47" s="93">
        <f t="shared" si="71"/>
        <v>136.25</v>
      </c>
      <c r="X47" s="147"/>
      <c r="Y47" s="94">
        <f>U47*0.75</f>
        <v>408.75</v>
      </c>
      <c r="Z47" s="94">
        <f t="shared" si="72"/>
        <v>817.5</v>
      </c>
      <c r="AA47" s="94">
        <f t="shared" si="73"/>
        <v>1090</v>
      </c>
      <c r="AB47" s="94">
        <f t="shared" si="74"/>
        <v>1635</v>
      </c>
      <c r="AC47" s="94">
        <f t="shared" si="75"/>
        <v>2180</v>
      </c>
      <c r="AD47" s="94">
        <f t="shared" si="76"/>
        <v>2725</v>
      </c>
      <c r="AE47" s="94">
        <f t="shared" si="77"/>
        <v>3270</v>
      </c>
      <c r="AF47" s="200">
        <v>492</v>
      </c>
      <c r="AG47" s="93">
        <f t="shared" si="78"/>
        <v>98.4</v>
      </c>
      <c r="AH47" s="93">
        <f t="shared" si="79"/>
        <v>123</v>
      </c>
      <c r="AI47" s="147"/>
      <c r="AJ47" s="94">
        <f>AF47*0.75</f>
        <v>369</v>
      </c>
      <c r="AK47" s="94">
        <f t="shared" si="3"/>
        <v>738</v>
      </c>
      <c r="AL47" s="94">
        <f t="shared" si="4"/>
        <v>984</v>
      </c>
      <c r="AM47" s="94">
        <f t="shared" si="5"/>
        <v>1476</v>
      </c>
      <c r="AN47" s="94">
        <f t="shared" si="6"/>
        <v>1968</v>
      </c>
      <c r="AO47" s="94">
        <f t="shared" si="7"/>
        <v>2460</v>
      </c>
      <c r="AP47" s="94">
        <f t="shared" si="8"/>
        <v>2952</v>
      </c>
      <c r="AQ47" s="200">
        <v>426</v>
      </c>
      <c r="AR47" s="93">
        <f t="shared" si="80"/>
        <v>85.2</v>
      </c>
      <c r="AS47" s="93">
        <f t="shared" si="81"/>
        <v>106.5</v>
      </c>
      <c r="AT47" s="147"/>
      <c r="AU47" s="94">
        <f>AQ47*0.75</f>
        <v>319.5</v>
      </c>
      <c r="AV47" s="94">
        <f t="shared" si="10"/>
        <v>639</v>
      </c>
      <c r="AW47" s="94">
        <f t="shared" si="11"/>
        <v>852</v>
      </c>
      <c r="AX47" s="94">
        <f t="shared" si="12"/>
        <v>1278</v>
      </c>
      <c r="AY47" s="94">
        <f t="shared" si="13"/>
        <v>1704</v>
      </c>
      <c r="AZ47" s="94">
        <f t="shared" si="14"/>
        <v>2130</v>
      </c>
      <c r="BA47" s="94">
        <f t="shared" si="15"/>
        <v>2556</v>
      </c>
      <c r="BB47" s="147">
        <f t="shared" si="137"/>
        <v>1105</v>
      </c>
      <c r="BC47" s="147">
        <f t="shared" si="138"/>
        <v>221</v>
      </c>
      <c r="BD47" s="147">
        <f t="shared" si="139"/>
        <v>276.25</v>
      </c>
      <c r="BE47" s="147">
        <f t="shared" si="113"/>
        <v>0</v>
      </c>
      <c r="BF47" s="147">
        <f t="shared" si="113"/>
        <v>688.75</v>
      </c>
      <c r="BG47" s="147">
        <f t="shared" si="136"/>
        <v>1657.5</v>
      </c>
      <c r="BH47" s="147">
        <f t="shared" si="136"/>
        <v>2210</v>
      </c>
      <c r="BI47" s="147">
        <f t="shared" si="136"/>
        <v>3315</v>
      </c>
      <c r="BJ47" s="147">
        <f t="shared" si="136"/>
        <v>4420</v>
      </c>
      <c r="BK47" s="147">
        <f t="shared" si="136"/>
        <v>5525</v>
      </c>
      <c r="BL47" s="147">
        <f t="shared" si="136"/>
        <v>6630</v>
      </c>
      <c r="BM47" s="147">
        <f t="shared" si="140"/>
        <v>1052</v>
      </c>
      <c r="BN47" s="147">
        <f t="shared" si="141"/>
        <v>210.4</v>
      </c>
      <c r="BO47" s="147">
        <f t="shared" si="142"/>
        <v>263</v>
      </c>
      <c r="BP47" s="147">
        <f t="shared" si="82"/>
        <v>0</v>
      </c>
      <c r="BQ47" s="147">
        <f t="shared" si="82"/>
        <v>649</v>
      </c>
      <c r="BR47" s="147">
        <f t="shared" si="82"/>
        <v>1578</v>
      </c>
      <c r="BS47" s="147">
        <f t="shared" si="82"/>
        <v>2104</v>
      </c>
      <c r="BT47" s="147">
        <f t="shared" si="160"/>
        <v>3156</v>
      </c>
      <c r="BU47" s="147">
        <f t="shared" si="160"/>
        <v>4208</v>
      </c>
      <c r="BV47" s="147">
        <f t="shared" si="160"/>
        <v>5260</v>
      </c>
      <c r="BW47" s="147">
        <f t="shared" si="160"/>
        <v>6312</v>
      </c>
      <c r="BX47" s="147">
        <f t="shared" si="143"/>
        <v>986</v>
      </c>
      <c r="BY47" s="147">
        <f t="shared" si="144"/>
        <v>197.2</v>
      </c>
      <c r="BZ47" s="147">
        <f t="shared" si="145"/>
        <v>246.5</v>
      </c>
      <c r="CA47" s="147">
        <f t="shared" si="119"/>
        <v>0</v>
      </c>
      <c r="CB47" s="147">
        <f t="shared" si="119"/>
        <v>599.5</v>
      </c>
      <c r="CC47" s="147">
        <f t="shared" si="119"/>
        <v>1479</v>
      </c>
      <c r="CD47" s="147">
        <f t="shared" si="119"/>
        <v>1972</v>
      </c>
      <c r="CE47" s="147">
        <f t="shared" si="119"/>
        <v>2958</v>
      </c>
      <c r="CF47" s="147">
        <f t="shared" si="119"/>
        <v>3944</v>
      </c>
      <c r="CG47" s="147">
        <f t="shared" si="119"/>
        <v>4930</v>
      </c>
      <c r="CH47" s="147">
        <f t="shared" si="119"/>
        <v>5916</v>
      </c>
      <c r="CI47" s="147">
        <f t="shared" si="124"/>
        <v>1037</v>
      </c>
      <c r="CJ47" s="147">
        <f t="shared" si="124"/>
        <v>207.4</v>
      </c>
      <c r="CK47" s="147">
        <f t="shared" si="120"/>
        <v>259.25</v>
      </c>
      <c r="CL47" s="147">
        <f t="shared" si="120"/>
        <v>0</v>
      </c>
      <c r="CM47" s="147">
        <f t="shared" si="120"/>
        <v>777.75</v>
      </c>
      <c r="CN47" s="147">
        <f t="shared" si="120"/>
        <v>1555.5</v>
      </c>
      <c r="CO47" s="147">
        <f t="shared" si="120"/>
        <v>2074</v>
      </c>
      <c r="CP47" s="147">
        <f t="shared" si="120"/>
        <v>3111</v>
      </c>
      <c r="CQ47" s="147">
        <f t="shared" si="120"/>
        <v>4148</v>
      </c>
      <c r="CR47" s="147">
        <f t="shared" si="120"/>
        <v>5185</v>
      </c>
      <c r="CS47" s="147">
        <f t="shared" si="120"/>
        <v>6222</v>
      </c>
      <c r="CT47" s="147">
        <f t="shared" si="121"/>
        <v>971</v>
      </c>
      <c r="CU47" s="147">
        <f t="shared" si="121"/>
        <v>194.2</v>
      </c>
      <c r="CV47" s="147">
        <f t="shared" si="121"/>
        <v>242.75</v>
      </c>
      <c r="CW47" s="147">
        <f t="shared" si="121"/>
        <v>0</v>
      </c>
      <c r="CX47" s="147">
        <f t="shared" si="121"/>
        <v>728.25</v>
      </c>
      <c r="CY47" s="147">
        <f t="shared" si="121"/>
        <v>1456.5</v>
      </c>
      <c r="CZ47" s="147">
        <f t="shared" si="125"/>
        <v>1942</v>
      </c>
      <c r="DA47" s="147">
        <f t="shared" si="125"/>
        <v>2913</v>
      </c>
      <c r="DB47" s="147">
        <f t="shared" si="125"/>
        <v>3884</v>
      </c>
      <c r="DC47" s="147">
        <f t="shared" si="125"/>
        <v>4855</v>
      </c>
      <c r="DD47" s="147">
        <f t="shared" si="125"/>
        <v>5826</v>
      </c>
      <c r="DE47" s="147">
        <f t="shared" si="122"/>
        <v>918</v>
      </c>
      <c r="DF47" s="147">
        <f t="shared" si="122"/>
        <v>183.60000000000002</v>
      </c>
      <c r="DG47" s="147">
        <f t="shared" si="122"/>
        <v>229.5</v>
      </c>
      <c r="DH47" s="147">
        <f t="shared" si="122"/>
        <v>0</v>
      </c>
      <c r="DI47" s="147">
        <f t="shared" si="122"/>
        <v>688.5</v>
      </c>
      <c r="DJ47" s="147">
        <f t="shared" si="122"/>
        <v>1377</v>
      </c>
      <c r="DK47" s="147">
        <f t="shared" si="126"/>
        <v>1836</v>
      </c>
      <c r="DL47" s="147">
        <f t="shared" si="126"/>
        <v>2754</v>
      </c>
      <c r="DM47" s="147">
        <f t="shared" si="126"/>
        <v>3672</v>
      </c>
      <c r="DN47" s="147">
        <f t="shared" si="126"/>
        <v>4590</v>
      </c>
      <c r="DO47" s="147">
        <f t="shared" si="126"/>
        <v>5508</v>
      </c>
      <c r="DP47" s="147">
        <f t="shared" si="146"/>
        <v>1478</v>
      </c>
      <c r="DQ47" s="147">
        <f t="shared" si="147"/>
        <v>295.60000000000002</v>
      </c>
      <c r="DR47" s="147">
        <f t="shared" si="148"/>
        <v>369.5</v>
      </c>
      <c r="DS47" s="147">
        <f t="shared" si="132"/>
        <v>0</v>
      </c>
      <c r="DT47" s="147">
        <f t="shared" si="132"/>
        <v>968.5</v>
      </c>
      <c r="DU47" s="147">
        <f t="shared" si="132"/>
        <v>2217</v>
      </c>
      <c r="DV47" s="147">
        <f t="shared" si="127"/>
        <v>2956</v>
      </c>
      <c r="DW47" s="147">
        <f t="shared" si="127"/>
        <v>4434</v>
      </c>
      <c r="DX47" s="147">
        <f t="shared" si="127"/>
        <v>5912</v>
      </c>
      <c r="DY47" s="147">
        <f t="shared" si="127"/>
        <v>7390</v>
      </c>
      <c r="DZ47" s="147">
        <f t="shared" si="127"/>
        <v>8868</v>
      </c>
      <c r="EA47" s="147">
        <f t="shared" si="149"/>
        <v>1597</v>
      </c>
      <c r="EB47" s="147">
        <f t="shared" si="150"/>
        <v>319.39999999999998</v>
      </c>
      <c r="EC47" s="147">
        <f t="shared" si="151"/>
        <v>399.25</v>
      </c>
      <c r="ED47" s="147">
        <f t="shared" si="133"/>
        <v>0</v>
      </c>
      <c r="EE47" s="147">
        <f t="shared" si="133"/>
        <v>1057.75</v>
      </c>
      <c r="EF47" s="147">
        <f t="shared" si="133"/>
        <v>2395.5</v>
      </c>
      <c r="EG47" s="147">
        <f t="shared" si="128"/>
        <v>3194</v>
      </c>
      <c r="EH47" s="147">
        <f t="shared" si="128"/>
        <v>4791</v>
      </c>
      <c r="EI47" s="147">
        <f t="shared" si="128"/>
        <v>6388</v>
      </c>
      <c r="EJ47" s="147">
        <f t="shared" si="128"/>
        <v>7985</v>
      </c>
      <c r="EK47" s="147">
        <f t="shared" si="128"/>
        <v>9582</v>
      </c>
      <c r="EL47" s="147">
        <f t="shared" si="152"/>
        <v>1531</v>
      </c>
      <c r="EM47" s="147">
        <f t="shared" si="153"/>
        <v>306.2</v>
      </c>
      <c r="EN47" s="147">
        <f t="shared" si="154"/>
        <v>382.75</v>
      </c>
      <c r="EO47" s="147">
        <f t="shared" si="134"/>
        <v>0</v>
      </c>
      <c r="EP47" s="147">
        <f t="shared" si="134"/>
        <v>1008.25</v>
      </c>
      <c r="EQ47" s="147">
        <f t="shared" si="134"/>
        <v>2296.5</v>
      </c>
      <c r="ER47" s="147">
        <f t="shared" si="129"/>
        <v>3062</v>
      </c>
      <c r="ES47" s="147">
        <f t="shared" si="129"/>
        <v>4593</v>
      </c>
      <c r="ET47" s="147">
        <f t="shared" si="129"/>
        <v>6124</v>
      </c>
      <c r="EU47" s="147">
        <f t="shared" si="129"/>
        <v>7655</v>
      </c>
      <c r="EV47" s="147">
        <f t="shared" si="129"/>
        <v>9186</v>
      </c>
      <c r="EW47" s="147">
        <f t="shared" si="123"/>
        <v>1463</v>
      </c>
      <c r="EX47" s="147">
        <f t="shared" si="123"/>
        <v>292.60000000000002</v>
      </c>
      <c r="EY47" s="147">
        <f t="shared" si="123"/>
        <v>365.75</v>
      </c>
      <c r="EZ47" s="147">
        <f t="shared" si="123"/>
        <v>0</v>
      </c>
      <c r="FA47" s="147">
        <f t="shared" si="123"/>
        <v>1097.25</v>
      </c>
      <c r="FB47" s="147">
        <f t="shared" si="123"/>
        <v>2194.5</v>
      </c>
      <c r="FC47" s="147">
        <f t="shared" si="130"/>
        <v>2926</v>
      </c>
      <c r="FD47" s="147">
        <f t="shared" si="130"/>
        <v>4389</v>
      </c>
      <c r="FE47" s="147">
        <f t="shared" si="130"/>
        <v>5852</v>
      </c>
      <c r="FF47" s="147">
        <f t="shared" si="130"/>
        <v>7315</v>
      </c>
      <c r="FG47" s="147">
        <f t="shared" si="130"/>
        <v>8778</v>
      </c>
      <c r="FH47" s="147">
        <f t="shared" si="155"/>
        <v>2023</v>
      </c>
      <c r="FI47" s="147">
        <f t="shared" si="156"/>
        <v>404.59999999999997</v>
      </c>
      <c r="FJ47" s="147">
        <f t="shared" si="157"/>
        <v>505.75</v>
      </c>
      <c r="FK47" s="147">
        <f t="shared" si="135"/>
        <v>0</v>
      </c>
      <c r="FL47" s="147">
        <f t="shared" si="135"/>
        <v>1377.25</v>
      </c>
      <c r="FM47" s="147">
        <f t="shared" si="135"/>
        <v>3034.5</v>
      </c>
      <c r="FN47" s="147">
        <f t="shared" si="131"/>
        <v>4046</v>
      </c>
      <c r="FO47" s="147">
        <f t="shared" si="131"/>
        <v>6069</v>
      </c>
      <c r="FP47" s="147">
        <f t="shared" si="131"/>
        <v>8092</v>
      </c>
      <c r="FQ47" s="147">
        <f t="shared" si="131"/>
        <v>10115</v>
      </c>
      <c r="FR47" s="147">
        <f t="shared" si="131"/>
        <v>12138</v>
      </c>
      <c r="FS47" s="122">
        <f t="shared" si="48"/>
        <v>4.88</v>
      </c>
      <c r="FT47" s="122" t="str">
        <f t="shared" si="49"/>
        <v/>
      </c>
      <c r="FU47" s="122" t="str">
        <f t="shared" si="50"/>
        <v/>
      </c>
      <c r="FV47" s="122" t="str">
        <f t="shared" si="51"/>
        <v/>
      </c>
      <c r="FW47" s="122" t="str">
        <f t="shared" si="87"/>
        <v/>
      </c>
      <c r="FX47" s="122" t="str">
        <f t="shared" si="88"/>
        <v/>
      </c>
      <c r="FY47" s="122" t="str">
        <f t="shared" si="89"/>
        <v/>
      </c>
      <c r="FZ47" s="122" t="str">
        <f t="shared" si="90"/>
        <v/>
      </c>
      <c r="GA47" s="122" t="str">
        <f t="shared" si="91"/>
        <v/>
      </c>
      <c r="GB47" s="122" t="str">
        <f t="shared" si="92"/>
        <v/>
      </c>
      <c r="GC47" s="122" t="str">
        <f t="shared" si="93"/>
        <v/>
      </c>
      <c r="GD47" s="122" t="str">
        <f t="shared" si="94"/>
        <v/>
      </c>
      <c r="GE47" s="122" t="str">
        <f t="shared" si="95"/>
        <v/>
      </c>
      <c r="GF47" s="122" t="str">
        <f t="shared" si="96"/>
        <v/>
      </c>
      <c r="GG47" s="122">
        <f t="shared" si="97"/>
        <v>4.88</v>
      </c>
      <c r="GH47" s="124">
        <f t="shared" si="52"/>
        <v>52048.188000000009</v>
      </c>
      <c r="GI47" s="124" t="str">
        <f t="shared" si="53"/>
        <v/>
      </c>
      <c r="GJ47" s="124" t="str">
        <f t="shared" si="54"/>
        <v/>
      </c>
      <c r="GK47" s="124" t="str">
        <f t="shared" si="55"/>
        <v/>
      </c>
      <c r="GL47" s="125" t="str">
        <f t="shared" si="98"/>
        <v/>
      </c>
      <c r="GM47" s="125" t="str">
        <f t="shared" si="99"/>
        <v/>
      </c>
      <c r="GN47" s="125" t="str">
        <f t="shared" si="100"/>
        <v/>
      </c>
      <c r="GO47" s="125" t="str">
        <f t="shared" si="101"/>
        <v/>
      </c>
      <c r="GP47" s="125" t="str">
        <f t="shared" si="102"/>
        <v/>
      </c>
      <c r="GQ47" s="125" t="str">
        <f t="shared" si="103"/>
        <v/>
      </c>
      <c r="GR47" s="125" t="str">
        <f t="shared" si="104"/>
        <v/>
      </c>
      <c r="GS47" s="125" t="str">
        <f t="shared" si="105"/>
        <v/>
      </c>
      <c r="GT47" s="125" t="str">
        <f t="shared" si="106"/>
        <v/>
      </c>
      <c r="GU47" s="125" t="str">
        <f t="shared" si="107"/>
        <v/>
      </c>
      <c r="GV47" s="125">
        <f t="shared" si="108"/>
        <v>52048.188000000009</v>
      </c>
      <c r="GW47" s="145"/>
      <c r="GX47" s="145"/>
      <c r="GY47" s="145"/>
      <c r="GZ47" s="145"/>
      <c r="HA47" s="145"/>
      <c r="HB47" s="145"/>
      <c r="HC47" s="145">
        <v>1</v>
      </c>
      <c r="HE47" s="37"/>
      <c r="HF47" s="37"/>
      <c r="HG47" s="37"/>
      <c r="HH47" s="37"/>
    </row>
    <row r="48" spans="1:216" x14ac:dyDescent="0.2">
      <c r="A48" s="287" t="s">
        <v>125</v>
      </c>
      <c r="B48" s="291" t="s">
        <v>126</v>
      </c>
      <c r="C48" s="369">
        <v>473</v>
      </c>
      <c r="D48" s="407">
        <f t="shared" si="56"/>
        <v>94.600000000000009</v>
      </c>
      <c r="E48" s="406">
        <f t="shared" si="57"/>
        <v>118.25</v>
      </c>
      <c r="F48" s="406">
        <f t="shared" si="58"/>
        <v>177.375</v>
      </c>
      <c r="G48" s="406">
        <f t="shared" si="59"/>
        <v>94.600000000000009</v>
      </c>
      <c r="H48" s="407">
        <f t="shared" si="60"/>
        <v>118.25</v>
      </c>
      <c r="I48" s="406">
        <f t="shared" si="61"/>
        <v>118.25</v>
      </c>
      <c r="J48" s="406">
        <f t="shared" si="62"/>
        <v>177.375</v>
      </c>
      <c r="K48" s="406">
        <f t="shared" si="63"/>
        <v>94.600000000000009</v>
      </c>
      <c r="L48" s="406">
        <f t="shared" si="64"/>
        <v>118.25</v>
      </c>
      <c r="M48" s="147"/>
      <c r="N48" s="94">
        <f>C48*0.5</f>
        <v>236.5</v>
      </c>
      <c r="O48" s="94">
        <f t="shared" si="65"/>
        <v>709.5</v>
      </c>
      <c r="P48" s="94">
        <f t="shared" si="66"/>
        <v>946</v>
      </c>
      <c r="Q48" s="94">
        <f t="shared" si="67"/>
        <v>1419</v>
      </c>
      <c r="R48" s="94">
        <f t="shared" si="68"/>
        <v>1892</v>
      </c>
      <c r="S48" s="94">
        <f t="shared" si="69"/>
        <v>2365</v>
      </c>
      <c r="T48" s="94">
        <f t="shared" si="70"/>
        <v>2838</v>
      </c>
      <c r="U48" s="200">
        <v>644</v>
      </c>
      <c r="V48" s="93">
        <f t="shared" si="86"/>
        <v>128.80000000000001</v>
      </c>
      <c r="W48" s="93">
        <f t="shared" si="71"/>
        <v>161</v>
      </c>
      <c r="X48" s="147"/>
      <c r="Y48" s="94">
        <f>U48*0.75</f>
        <v>483</v>
      </c>
      <c r="Z48" s="94">
        <f t="shared" si="72"/>
        <v>966</v>
      </c>
      <c r="AA48" s="94">
        <f t="shared" si="73"/>
        <v>1288</v>
      </c>
      <c r="AB48" s="94">
        <f t="shared" si="74"/>
        <v>1932</v>
      </c>
      <c r="AC48" s="94">
        <f t="shared" si="75"/>
        <v>2576</v>
      </c>
      <c r="AD48" s="94">
        <f t="shared" si="76"/>
        <v>3220</v>
      </c>
      <c r="AE48" s="94">
        <f t="shared" si="77"/>
        <v>3864</v>
      </c>
      <c r="AF48" s="200">
        <v>571</v>
      </c>
      <c r="AG48" s="93">
        <f t="shared" si="78"/>
        <v>114.2</v>
      </c>
      <c r="AH48" s="93">
        <f t="shared" si="79"/>
        <v>142.75</v>
      </c>
      <c r="AI48" s="147"/>
      <c r="AJ48" s="94">
        <f>AF48*0.75</f>
        <v>428.25</v>
      </c>
      <c r="AK48" s="94">
        <f t="shared" si="3"/>
        <v>856.5</v>
      </c>
      <c r="AL48" s="94">
        <f t="shared" si="4"/>
        <v>1142</v>
      </c>
      <c r="AM48" s="94">
        <f t="shared" si="5"/>
        <v>1713</v>
      </c>
      <c r="AN48" s="94">
        <f t="shared" si="6"/>
        <v>2284</v>
      </c>
      <c r="AO48" s="94">
        <f t="shared" si="7"/>
        <v>2855</v>
      </c>
      <c r="AP48" s="94">
        <f t="shared" si="8"/>
        <v>3426</v>
      </c>
      <c r="AQ48" s="200">
        <v>480</v>
      </c>
      <c r="AR48" s="93">
        <f t="shared" si="80"/>
        <v>96</v>
      </c>
      <c r="AS48" s="93">
        <f t="shared" si="81"/>
        <v>120</v>
      </c>
      <c r="AT48" s="147"/>
      <c r="AU48" s="94">
        <f>AQ48*0.75</f>
        <v>360</v>
      </c>
      <c r="AV48" s="94">
        <f t="shared" si="10"/>
        <v>720</v>
      </c>
      <c r="AW48" s="94">
        <f t="shared" si="11"/>
        <v>960</v>
      </c>
      <c r="AX48" s="94">
        <f t="shared" si="12"/>
        <v>1440</v>
      </c>
      <c r="AY48" s="94">
        <f t="shared" si="13"/>
        <v>1920</v>
      </c>
      <c r="AZ48" s="94">
        <f t="shared" si="14"/>
        <v>2400</v>
      </c>
      <c r="BA48" s="94">
        <f t="shared" si="15"/>
        <v>2880</v>
      </c>
      <c r="BB48" s="147">
        <f t="shared" si="137"/>
        <v>1117</v>
      </c>
      <c r="BC48" s="147">
        <f t="shared" si="138"/>
        <v>223.40000000000003</v>
      </c>
      <c r="BD48" s="147">
        <f t="shared" si="139"/>
        <v>279.25</v>
      </c>
      <c r="BE48" s="147">
        <f t="shared" si="113"/>
        <v>0</v>
      </c>
      <c r="BF48" s="147">
        <f t="shared" si="113"/>
        <v>719.5</v>
      </c>
      <c r="BG48" s="147">
        <f t="shared" si="136"/>
        <v>1675.5</v>
      </c>
      <c r="BH48" s="147">
        <f t="shared" si="136"/>
        <v>2234</v>
      </c>
      <c r="BI48" s="147">
        <f t="shared" si="136"/>
        <v>3351</v>
      </c>
      <c r="BJ48" s="147">
        <f t="shared" si="136"/>
        <v>4468</v>
      </c>
      <c r="BK48" s="147">
        <f t="shared" si="136"/>
        <v>5585</v>
      </c>
      <c r="BL48" s="147">
        <f t="shared" si="136"/>
        <v>6702</v>
      </c>
      <c r="BM48" s="147">
        <f t="shared" si="140"/>
        <v>1044</v>
      </c>
      <c r="BN48" s="147">
        <f t="shared" si="141"/>
        <v>208.8</v>
      </c>
      <c r="BO48" s="147">
        <f t="shared" si="142"/>
        <v>261</v>
      </c>
      <c r="BP48" s="147">
        <f t="shared" si="82"/>
        <v>0</v>
      </c>
      <c r="BQ48" s="147">
        <f t="shared" si="82"/>
        <v>664.75</v>
      </c>
      <c r="BR48" s="147">
        <f t="shared" si="82"/>
        <v>1566</v>
      </c>
      <c r="BS48" s="147">
        <f t="shared" si="82"/>
        <v>2088</v>
      </c>
      <c r="BT48" s="147">
        <f t="shared" si="160"/>
        <v>3132</v>
      </c>
      <c r="BU48" s="147">
        <f t="shared" si="160"/>
        <v>4176</v>
      </c>
      <c r="BV48" s="147">
        <f t="shared" si="160"/>
        <v>5220</v>
      </c>
      <c r="BW48" s="147">
        <f t="shared" si="160"/>
        <v>6264</v>
      </c>
      <c r="BX48" s="147">
        <f t="shared" si="143"/>
        <v>953</v>
      </c>
      <c r="BY48" s="147">
        <f t="shared" si="144"/>
        <v>190.60000000000002</v>
      </c>
      <c r="BZ48" s="147">
        <f t="shared" si="145"/>
        <v>238.25</v>
      </c>
      <c r="CA48" s="147">
        <f t="shared" si="119"/>
        <v>0</v>
      </c>
      <c r="CB48" s="147">
        <f t="shared" si="119"/>
        <v>596.5</v>
      </c>
      <c r="CC48" s="147">
        <f t="shared" si="119"/>
        <v>1429.5</v>
      </c>
      <c r="CD48" s="147">
        <f t="shared" si="119"/>
        <v>1906</v>
      </c>
      <c r="CE48" s="147">
        <f t="shared" si="119"/>
        <v>2859</v>
      </c>
      <c r="CF48" s="147">
        <f t="shared" si="119"/>
        <v>3812</v>
      </c>
      <c r="CG48" s="147">
        <f t="shared" si="119"/>
        <v>4765</v>
      </c>
      <c r="CH48" s="147">
        <f t="shared" si="119"/>
        <v>5718</v>
      </c>
      <c r="CI48" s="147">
        <f t="shared" si="124"/>
        <v>1215</v>
      </c>
      <c r="CJ48" s="147">
        <f t="shared" si="124"/>
        <v>243</v>
      </c>
      <c r="CK48" s="147">
        <f t="shared" si="120"/>
        <v>303.75</v>
      </c>
      <c r="CL48" s="147">
        <f t="shared" si="120"/>
        <v>0</v>
      </c>
      <c r="CM48" s="147">
        <f t="shared" si="120"/>
        <v>911.25</v>
      </c>
      <c r="CN48" s="147">
        <f t="shared" si="120"/>
        <v>1822.5</v>
      </c>
      <c r="CO48" s="147">
        <f t="shared" si="120"/>
        <v>2430</v>
      </c>
      <c r="CP48" s="147">
        <f t="shared" si="120"/>
        <v>3645</v>
      </c>
      <c r="CQ48" s="147">
        <f t="shared" si="120"/>
        <v>4860</v>
      </c>
      <c r="CR48" s="147">
        <f t="shared" si="120"/>
        <v>6075</v>
      </c>
      <c r="CS48" s="147">
        <f t="shared" si="120"/>
        <v>7290</v>
      </c>
      <c r="CT48" s="147">
        <f t="shared" si="121"/>
        <v>1124</v>
      </c>
      <c r="CU48" s="147">
        <f t="shared" si="121"/>
        <v>224.8</v>
      </c>
      <c r="CV48" s="147">
        <f t="shared" si="121"/>
        <v>281</v>
      </c>
      <c r="CW48" s="147">
        <f t="shared" si="121"/>
        <v>0</v>
      </c>
      <c r="CX48" s="147">
        <f t="shared" si="121"/>
        <v>843</v>
      </c>
      <c r="CY48" s="147">
        <f t="shared" si="121"/>
        <v>1686</v>
      </c>
      <c r="CZ48" s="147">
        <f t="shared" si="125"/>
        <v>2248</v>
      </c>
      <c r="DA48" s="147">
        <f t="shared" si="125"/>
        <v>3372</v>
      </c>
      <c r="DB48" s="147">
        <f t="shared" si="125"/>
        <v>4496</v>
      </c>
      <c r="DC48" s="147">
        <f t="shared" si="125"/>
        <v>5620</v>
      </c>
      <c r="DD48" s="147">
        <f t="shared" si="125"/>
        <v>6744</v>
      </c>
      <c r="DE48" s="147">
        <f t="shared" si="122"/>
        <v>1051</v>
      </c>
      <c r="DF48" s="147">
        <f t="shared" si="122"/>
        <v>210.2</v>
      </c>
      <c r="DG48" s="147">
        <f t="shared" si="122"/>
        <v>262.75</v>
      </c>
      <c r="DH48" s="147">
        <f t="shared" si="122"/>
        <v>0</v>
      </c>
      <c r="DI48" s="147">
        <f t="shared" si="122"/>
        <v>788.25</v>
      </c>
      <c r="DJ48" s="147">
        <f t="shared" si="122"/>
        <v>1576.5</v>
      </c>
      <c r="DK48" s="147">
        <f t="shared" si="126"/>
        <v>2102</v>
      </c>
      <c r="DL48" s="147">
        <f t="shared" si="126"/>
        <v>3153</v>
      </c>
      <c r="DM48" s="147">
        <f t="shared" si="126"/>
        <v>4204</v>
      </c>
      <c r="DN48" s="147">
        <f t="shared" si="126"/>
        <v>5255</v>
      </c>
      <c r="DO48" s="147">
        <f t="shared" si="126"/>
        <v>6306</v>
      </c>
      <c r="DP48" s="147">
        <f t="shared" si="146"/>
        <v>1524</v>
      </c>
      <c r="DQ48" s="147">
        <f t="shared" si="147"/>
        <v>304.8</v>
      </c>
      <c r="DR48" s="147">
        <f t="shared" si="148"/>
        <v>381</v>
      </c>
      <c r="DS48" s="147">
        <f t="shared" si="132"/>
        <v>0</v>
      </c>
      <c r="DT48" s="147">
        <f t="shared" si="132"/>
        <v>1024.75</v>
      </c>
      <c r="DU48" s="147">
        <f t="shared" si="132"/>
        <v>2286</v>
      </c>
      <c r="DV48" s="147">
        <f t="shared" si="127"/>
        <v>3048</v>
      </c>
      <c r="DW48" s="147">
        <f t="shared" si="127"/>
        <v>4572</v>
      </c>
      <c r="DX48" s="147">
        <f t="shared" si="127"/>
        <v>6096</v>
      </c>
      <c r="DY48" s="147">
        <f t="shared" si="127"/>
        <v>7620</v>
      </c>
      <c r="DZ48" s="147">
        <f t="shared" si="127"/>
        <v>9144</v>
      </c>
      <c r="EA48" s="147">
        <f t="shared" si="149"/>
        <v>1688</v>
      </c>
      <c r="EB48" s="147">
        <f t="shared" si="150"/>
        <v>337.6</v>
      </c>
      <c r="EC48" s="147">
        <f t="shared" si="151"/>
        <v>422</v>
      </c>
      <c r="ED48" s="147">
        <f t="shared" si="133"/>
        <v>0</v>
      </c>
      <c r="EE48" s="147">
        <f t="shared" si="133"/>
        <v>1147.75</v>
      </c>
      <c r="EF48" s="147">
        <f t="shared" si="133"/>
        <v>2532</v>
      </c>
      <c r="EG48" s="147">
        <f t="shared" si="128"/>
        <v>3376</v>
      </c>
      <c r="EH48" s="147">
        <f t="shared" si="128"/>
        <v>5064</v>
      </c>
      <c r="EI48" s="147">
        <f t="shared" si="128"/>
        <v>6752</v>
      </c>
      <c r="EJ48" s="147">
        <f t="shared" si="128"/>
        <v>8440</v>
      </c>
      <c r="EK48" s="147">
        <f t="shared" si="128"/>
        <v>10128</v>
      </c>
      <c r="EL48" s="147">
        <f t="shared" si="152"/>
        <v>1597</v>
      </c>
      <c r="EM48" s="147">
        <f t="shared" si="153"/>
        <v>319.40000000000003</v>
      </c>
      <c r="EN48" s="147">
        <f t="shared" si="154"/>
        <v>399.25</v>
      </c>
      <c r="EO48" s="147">
        <f t="shared" si="134"/>
        <v>0</v>
      </c>
      <c r="EP48" s="147">
        <f t="shared" si="134"/>
        <v>1079.5</v>
      </c>
      <c r="EQ48" s="147">
        <f t="shared" si="134"/>
        <v>2395.5</v>
      </c>
      <c r="ER48" s="147">
        <f t="shared" si="129"/>
        <v>3194</v>
      </c>
      <c r="ES48" s="147">
        <f t="shared" si="129"/>
        <v>4791</v>
      </c>
      <c r="ET48" s="147">
        <f t="shared" si="129"/>
        <v>6388</v>
      </c>
      <c r="EU48" s="147">
        <f t="shared" si="129"/>
        <v>7985</v>
      </c>
      <c r="EV48" s="147">
        <f t="shared" si="129"/>
        <v>9582</v>
      </c>
      <c r="EW48" s="147">
        <f t="shared" si="123"/>
        <v>1695</v>
      </c>
      <c r="EX48" s="147">
        <f t="shared" si="123"/>
        <v>339</v>
      </c>
      <c r="EY48" s="147">
        <f t="shared" si="123"/>
        <v>423.75</v>
      </c>
      <c r="EZ48" s="147">
        <f t="shared" si="123"/>
        <v>0</v>
      </c>
      <c r="FA48" s="147">
        <f t="shared" si="123"/>
        <v>1271.25</v>
      </c>
      <c r="FB48" s="147">
        <f t="shared" si="123"/>
        <v>2542.5</v>
      </c>
      <c r="FC48" s="147">
        <f t="shared" si="130"/>
        <v>3390</v>
      </c>
      <c r="FD48" s="147">
        <f t="shared" si="130"/>
        <v>5085</v>
      </c>
      <c r="FE48" s="147">
        <f t="shared" si="130"/>
        <v>6780</v>
      </c>
      <c r="FF48" s="147">
        <f t="shared" si="130"/>
        <v>8475</v>
      </c>
      <c r="FG48" s="147">
        <f t="shared" si="130"/>
        <v>10170</v>
      </c>
      <c r="FH48" s="147">
        <f t="shared" si="155"/>
        <v>2168</v>
      </c>
      <c r="FI48" s="147">
        <f t="shared" si="156"/>
        <v>433.6</v>
      </c>
      <c r="FJ48" s="147">
        <f t="shared" si="157"/>
        <v>542</v>
      </c>
      <c r="FK48" s="147">
        <f t="shared" si="135"/>
        <v>0</v>
      </c>
      <c r="FL48" s="147">
        <f t="shared" si="135"/>
        <v>1507.75</v>
      </c>
      <c r="FM48" s="147">
        <f t="shared" si="135"/>
        <v>3252</v>
      </c>
      <c r="FN48" s="147">
        <f t="shared" si="131"/>
        <v>4336</v>
      </c>
      <c r="FO48" s="147">
        <f t="shared" si="131"/>
        <v>6504</v>
      </c>
      <c r="FP48" s="147">
        <f t="shared" si="131"/>
        <v>8672</v>
      </c>
      <c r="FQ48" s="147">
        <f t="shared" si="131"/>
        <v>10840</v>
      </c>
      <c r="FR48" s="147">
        <f t="shared" si="131"/>
        <v>13008</v>
      </c>
      <c r="FS48" s="122">
        <f t="shared" si="48"/>
        <v>4.88</v>
      </c>
      <c r="FT48" s="122" t="str">
        <f t="shared" si="49"/>
        <v/>
      </c>
      <c r="FU48" s="122" t="str">
        <f t="shared" si="50"/>
        <v/>
      </c>
      <c r="FV48" s="122" t="str">
        <f t="shared" si="51"/>
        <v/>
      </c>
      <c r="FW48" s="122" t="str">
        <f t="shared" si="87"/>
        <v/>
      </c>
      <c r="FX48" s="122" t="str">
        <f t="shared" si="88"/>
        <v/>
      </c>
      <c r="FY48" s="122" t="str">
        <f t="shared" si="89"/>
        <v/>
      </c>
      <c r="FZ48" s="122" t="str">
        <f t="shared" si="90"/>
        <v/>
      </c>
      <c r="GA48" s="122" t="str">
        <f t="shared" si="91"/>
        <v/>
      </c>
      <c r="GB48" s="122" t="str">
        <f t="shared" si="92"/>
        <v/>
      </c>
      <c r="GC48" s="122" t="str">
        <f t="shared" si="93"/>
        <v/>
      </c>
      <c r="GD48" s="122" t="str">
        <f t="shared" si="94"/>
        <v/>
      </c>
      <c r="GE48" s="122" t="str">
        <f t="shared" si="95"/>
        <v/>
      </c>
      <c r="GF48" s="122" t="str">
        <f t="shared" si="96"/>
        <v/>
      </c>
      <c r="GG48" s="122">
        <f t="shared" si="97"/>
        <v>4.88</v>
      </c>
      <c r="GH48" s="124">
        <f t="shared" si="52"/>
        <v>52048.188000000009</v>
      </c>
      <c r="GI48" s="124" t="str">
        <f t="shared" si="53"/>
        <v/>
      </c>
      <c r="GJ48" s="124" t="str">
        <f t="shared" si="54"/>
        <v/>
      </c>
      <c r="GK48" s="124" t="str">
        <f t="shared" si="55"/>
        <v/>
      </c>
      <c r="GL48" s="125" t="str">
        <f t="shared" si="98"/>
        <v/>
      </c>
      <c r="GM48" s="125" t="str">
        <f t="shared" si="99"/>
        <v/>
      </c>
      <c r="GN48" s="125" t="str">
        <f t="shared" si="100"/>
        <v/>
      </c>
      <c r="GO48" s="125" t="str">
        <f t="shared" si="101"/>
        <v/>
      </c>
      <c r="GP48" s="125" t="str">
        <f t="shared" si="102"/>
        <v/>
      </c>
      <c r="GQ48" s="125" t="str">
        <f t="shared" si="103"/>
        <v/>
      </c>
      <c r="GR48" s="125" t="str">
        <f t="shared" si="104"/>
        <v/>
      </c>
      <c r="GS48" s="125" t="str">
        <f t="shared" si="105"/>
        <v/>
      </c>
      <c r="GT48" s="125" t="str">
        <f t="shared" si="106"/>
        <v/>
      </c>
      <c r="GU48" s="125" t="str">
        <f t="shared" si="107"/>
        <v/>
      </c>
      <c r="GV48" s="125">
        <f t="shared" si="108"/>
        <v>52048.188000000009</v>
      </c>
      <c r="GW48" s="145"/>
      <c r="GX48" s="145"/>
      <c r="GY48" s="145"/>
      <c r="GZ48" s="145"/>
      <c r="HA48" s="145"/>
      <c r="HB48" s="145"/>
      <c r="HC48" s="145">
        <v>1</v>
      </c>
      <c r="HE48" s="37"/>
      <c r="HF48" s="37"/>
      <c r="HG48" s="37"/>
      <c r="HH48" s="37"/>
    </row>
    <row r="49" spans="1:216" ht="12.2" customHeight="1" x14ac:dyDescent="0.2">
      <c r="A49" s="287" t="s">
        <v>390</v>
      </c>
      <c r="B49" s="288" t="s">
        <v>391</v>
      </c>
      <c r="C49" s="369">
        <v>93</v>
      </c>
      <c r="D49" s="407">
        <f t="shared" si="56"/>
        <v>18.600000000000001</v>
      </c>
      <c r="E49" s="406">
        <f t="shared" si="57"/>
        <v>23.25</v>
      </c>
      <c r="F49" s="406">
        <f t="shared" si="58"/>
        <v>34.875</v>
      </c>
      <c r="G49" s="406">
        <f t="shared" si="59"/>
        <v>18.600000000000001</v>
      </c>
      <c r="H49" s="407">
        <f t="shared" si="60"/>
        <v>23.25</v>
      </c>
      <c r="I49" s="406">
        <f t="shared" si="61"/>
        <v>23.25</v>
      </c>
      <c r="J49" s="406">
        <f t="shared" si="62"/>
        <v>34.875</v>
      </c>
      <c r="K49" s="406">
        <f t="shared" si="63"/>
        <v>18.600000000000001</v>
      </c>
      <c r="L49" s="406">
        <f t="shared" si="64"/>
        <v>23.25</v>
      </c>
      <c r="M49" s="147"/>
      <c r="N49" s="94">
        <f>C49*0.5</f>
        <v>46.5</v>
      </c>
      <c r="O49" s="94">
        <f t="shared" si="65"/>
        <v>139.5</v>
      </c>
      <c r="P49" s="94">
        <f t="shared" si="66"/>
        <v>186</v>
      </c>
      <c r="Q49" s="94">
        <f t="shared" si="67"/>
        <v>279</v>
      </c>
      <c r="R49" s="94">
        <f t="shared" si="68"/>
        <v>372</v>
      </c>
      <c r="S49" s="94">
        <f t="shared" si="69"/>
        <v>465</v>
      </c>
      <c r="T49" s="94">
        <f t="shared" si="70"/>
        <v>558</v>
      </c>
      <c r="U49" s="200">
        <v>514</v>
      </c>
      <c r="V49" s="93">
        <f t="shared" si="86"/>
        <v>102.80000000000001</v>
      </c>
      <c r="W49" s="93">
        <f t="shared" si="71"/>
        <v>128.5</v>
      </c>
      <c r="X49" s="147"/>
      <c r="Y49" s="94">
        <f>U49*0.75</f>
        <v>385.5</v>
      </c>
      <c r="Z49" s="94">
        <f t="shared" si="72"/>
        <v>771</v>
      </c>
      <c r="AA49" s="94">
        <f t="shared" si="73"/>
        <v>1028</v>
      </c>
      <c r="AB49" s="94">
        <f t="shared" si="74"/>
        <v>1542</v>
      </c>
      <c r="AC49" s="94">
        <f t="shared" si="75"/>
        <v>2056</v>
      </c>
      <c r="AD49" s="94">
        <f t="shared" si="76"/>
        <v>2570</v>
      </c>
      <c r="AE49" s="94">
        <f t="shared" si="77"/>
        <v>3084</v>
      </c>
      <c r="AF49" s="200">
        <v>483</v>
      </c>
      <c r="AG49" s="93">
        <f t="shared" si="78"/>
        <v>96.600000000000009</v>
      </c>
      <c r="AH49" s="93">
        <f t="shared" si="79"/>
        <v>120.75</v>
      </c>
      <c r="AI49" s="147"/>
      <c r="AJ49" s="94">
        <f>AF49*0.75</f>
        <v>362.25</v>
      </c>
      <c r="AK49" s="94">
        <f t="shared" si="3"/>
        <v>724.5</v>
      </c>
      <c r="AL49" s="94">
        <f t="shared" si="4"/>
        <v>966</v>
      </c>
      <c r="AM49" s="94">
        <f t="shared" si="5"/>
        <v>1449</v>
      </c>
      <c r="AN49" s="94">
        <f t="shared" si="6"/>
        <v>1932</v>
      </c>
      <c r="AO49" s="94">
        <f t="shared" si="7"/>
        <v>2415</v>
      </c>
      <c r="AP49" s="94">
        <f t="shared" si="8"/>
        <v>2898</v>
      </c>
      <c r="AQ49" s="200">
        <v>348</v>
      </c>
      <c r="AR49" s="93">
        <f t="shared" si="80"/>
        <v>69.600000000000009</v>
      </c>
      <c r="AS49" s="93">
        <f t="shared" si="81"/>
        <v>87</v>
      </c>
      <c r="AT49" s="147"/>
      <c r="AU49" s="94">
        <f>AQ49*0.75</f>
        <v>261</v>
      </c>
      <c r="AV49" s="94">
        <f t="shared" si="10"/>
        <v>522</v>
      </c>
      <c r="AW49" s="94">
        <f t="shared" si="11"/>
        <v>696</v>
      </c>
      <c r="AX49" s="94">
        <f t="shared" si="12"/>
        <v>1044</v>
      </c>
      <c r="AY49" s="94">
        <f t="shared" si="13"/>
        <v>1392</v>
      </c>
      <c r="AZ49" s="94">
        <f t="shared" si="14"/>
        <v>1740</v>
      </c>
      <c r="BA49" s="94">
        <f t="shared" si="15"/>
        <v>2088</v>
      </c>
      <c r="BB49" s="147">
        <f t="shared" si="137"/>
        <v>607</v>
      </c>
      <c r="BC49" s="147">
        <f t="shared" si="138"/>
        <v>121.4</v>
      </c>
      <c r="BD49" s="147">
        <f t="shared" si="139"/>
        <v>151.75</v>
      </c>
      <c r="BE49" s="147">
        <f t="shared" si="113"/>
        <v>0</v>
      </c>
      <c r="BF49" s="147">
        <f t="shared" si="113"/>
        <v>432</v>
      </c>
      <c r="BG49" s="147">
        <f t="shared" si="136"/>
        <v>910.5</v>
      </c>
      <c r="BH49" s="147">
        <f t="shared" si="136"/>
        <v>1214</v>
      </c>
      <c r="BI49" s="147">
        <f t="shared" si="136"/>
        <v>1821</v>
      </c>
      <c r="BJ49" s="147">
        <f t="shared" si="136"/>
        <v>2428</v>
      </c>
      <c r="BK49" s="147">
        <f t="shared" si="136"/>
        <v>3035</v>
      </c>
      <c r="BL49" s="147">
        <f t="shared" si="136"/>
        <v>3642</v>
      </c>
      <c r="BM49" s="147">
        <f t="shared" si="140"/>
        <v>576</v>
      </c>
      <c r="BN49" s="147">
        <f t="shared" si="141"/>
        <v>115.20000000000002</v>
      </c>
      <c r="BO49" s="147">
        <f t="shared" si="142"/>
        <v>144</v>
      </c>
      <c r="BP49" s="147">
        <f t="shared" si="82"/>
        <v>0</v>
      </c>
      <c r="BQ49" s="147">
        <f t="shared" si="82"/>
        <v>408.75</v>
      </c>
      <c r="BR49" s="147">
        <f t="shared" si="82"/>
        <v>864</v>
      </c>
      <c r="BS49" s="147">
        <f t="shared" si="82"/>
        <v>1152</v>
      </c>
      <c r="BT49" s="147">
        <f t="shared" si="160"/>
        <v>1728</v>
      </c>
      <c r="BU49" s="147">
        <f t="shared" si="160"/>
        <v>2304</v>
      </c>
      <c r="BV49" s="147">
        <f t="shared" si="160"/>
        <v>2880</v>
      </c>
      <c r="BW49" s="147">
        <f t="shared" si="160"/>
        <v>3456</v>
      </c>
      <c r="BX49" s="147">
        <f t="shared" si="143"/>
        <v>441</v>
      </c>
      <c r="BY49" s="147">
        <f t="shared" si="144"/>
        <v>88.200000000000017</v>
      </c>
      <c r="BZ49" s="147">
        <f t="shared" si="145"/>
        <v>110.25</v>
      </c>
      <c r="CA49" s="147">
        <f t="shared" si="119"/>
        <v>0</v>
      </c>
      <c r="CB49" s="147">
        <f t="shared" si="119"/>
        <v>307.5</v>
      </c>
      <c r="CC49" s="147">
        <f t="shared" si="119"/>
        <v>661.5</v>
      </c>
      <c r="CD49" s="147">
        <f t="shared" si="119"/>
        <v>882</v>
      </c>
      <c r="CE49" s="147">
        <f t="shared" si="119"/>
        <v>1323</v>
      </c>
      <c r="CF49" s="147">
        <f t="shared" si="119"/>
        <v>1764</v>
      </c>
      <c r="CG49" s="147">
        <f t="shared" si="119"/>
        <v>2205</v>
      </c>
      <c r="CH49" s="147">
        <f t="shared" si="119"/>
        <v>2646</v>
      </c>
      <c r="CI49" s="147">
        <f t="shared" si="124"/>
        <v>997</v>
      </c>
      <c r="CJ49" s="147">
        <f t="shared" si="124"/>
        <v>199.40000000000003</v>
      </c>
      <c r="CK49" s="147">
        <f t="shared" si="120"/>
        <v>249.25</v>
      </c>
      <c r="CL49" s="147">
        <f t="shared" si="120"/>
        <v>0</v>
      </c>
      <c r="CM49" s="147">
        <f t="shared" si="120"/>
        <v>747.75</v>
      </c>
      <c r="CN49" s="147">
        <f t="shared" si="120"/>
        <v>1495.5</v>
      </c>
      <c r="CO49" s="147">
        <f t="shared" si="120"/>
        <v>1994</v>
      </c>
      <c r="CP49" s="147">
        <f t="shared" si="120"/>
        <v>2991</v>
      </c>
      <c r="CQ49" s="147">
        <f t="shared" si="120"/>
        <v>3988</v>
      </c>
      <c r="CR49" s="147">
        <f t="shared" si="120"/>
        <v>4985</v>
      </c>
      <c r="CS49" s="147">
        <f t="shared" si="120"/>
        <v>5982</v>
      </c>
      <c r="CT49" s="147">
        <f t="shared" si="121"/>
        <v>862</v>
      </c>
      <c r="CU49" s="147">
        <f t="shared" si="121"/>
        <v>172.40000000000003</v>
      </c>
      <c r="CV49" s="147">
        <f t="shared" si="121"/>
        <v>215.5</v>
      </c>
      <c r="CW49" s="147">
        <f t="shared" si="121"/>
        <v>0</v>
      </c>
      <c r="CX49" s="147">
        <f t="shared" si="121"/>
        <v>646.5</v>
      </c>
      <c r="CY49" s="147">
        <f t="shared" si="121"/>
        <v>1293</v>
      </c>
      <c r="CZ49" s="147">
        <f t="shared" si="125"/>
        <v>1724</v>
      </c>
      <c r="DA49" s="147">
        <f t="shared" si="125"/>
        <v>2586</v>
      </c>
      <c r="DB49" s="147">
        <f t="shared" si="125"/>
        <v>3448</v>
      </c>
      <c r="DC49" s="147">
        <f t="shared" si="125"/>
        <v>4310</v>
      </c>
      <c r="DD49" s="147">
        <f t="shared" si="125"/>
        <v>5172</v>
      </c>
      <c r="DE49" s="147">
        <f t="shared" si="122"/>
        <v>831</v>
      </c>
      <c r="DF49" s="147">
        <f t="shared" si="122"/>
        <v>166.20000000000002</v>
      </c>
      <c r="DG49" s="147">
        <f t="shared" si="122"/>
        <v>207.75</v>
      </c>
      <c r="DH49" s="147">
        <f t="shared" si="122"/>
        <v>0</v>
      </c>
      <c r="DI49" s="147">
        <f t="shared" si="122"/>
        <v>623.25</v>
      </c>
      <c r="DJ49" s="147">
        <f t="shared" si="122"/>
        <v>1246.5</v>
      </c>
      <c r="DK49" s="147">
        <f t="shared" si="126"/>
        <v>1662</v>
      </c>
      <c r="DL49" s="147">
        <f t="shared" si="126"/>
        <v>2493</v>
      </c>
      <c r="DM49" s="147">
        <f t="shared" si="126"/>
        <v>3324</v>
      </c>
      <c r="DN49" s="147">
        <f t="shared" si="126"/>
        <v>4155</v>
      </c>
      <c r="DO49" s="147">
        <f t="shared" si="126"/>
        <v>4986</v>
      </c>
      <c r="DP49" s="147">
        <f t="shared" si="146"/>
        <v>924</v>
      </c>
      <c r="DQ49" s="147">
        <f t="shared" si="147"/>
        <v>184.8</v>
      </c>
      <c r="DR49" s="147">
        <f t="shared" si="148"/>
        <v>231</v>
      </c>
      <c r="DS49" s="147">
        <f t="shared" si="132"/>
        <v>0</v>
      </c>
      <c r="DT49" s="147">
        <f t="shared" si="132"/>
        <v>669.75</v>
      </c>
      <c r="DU49" s="147">
        <f t="shared" si="132"/>
        <v>1386</v>
      </c>
      <c r="DV49" s="147">
        <f t="shared" si="127"/>
        <v>1848</v>
      </c>
      <c r="DW49" s="147">
        <f t="shared" si="127"/>
        <v>2772</v>
      </c>
      <c r="DX49" s="147">
        <f t="shared" si="127"/>
        <v>3696</v>
      </c>
      <c r="DY49" s="147">
        <f t="shared" si="127"/>
        <v>4620</v>
      </c>
      <c r="DZ49" s="147">
        <f t="shared" si="127"/>
        <v>5544</v>
      </c>
      <c r="EA49" s="147">
        <f t="shared" si="149"/>
        <v>1090</v>
      </c>
      <c r="EB49" s="147">
        <f t="shared" si="150"/>
        <v>218</v>
      </c>
      <c r="EC49" s="147">
        <f t="shared" si="151"/>
        <v>272.5</v>
      </c>
      <c r="ED49" s="147">
        <f t="shared" si="133"/>
        <v>0</v>
      </c>
      <c r="EE49" s="147">
        <f t="shared" si="133"/>
        <v>794.25</v>
      </c>
      <c r="EF49" s="147">
        <f t="shared" si="133"/>
        <v>1635</v>
      </c>
      <c r="EG49" s="147">
        <f t="shared" si="128"/>
        <v>2180</v>
      </c>
      <c r="EH49" s="147">
        <f t="shared" si="128"/>
        <v>3270</v>
      </c>
      <c r="EI49" s="147">
        <f t="shared" si="128"/>
        <v>4360</v>
      </c>
      <c r="EJ49" s="147">
        <f t="shared" si="128"/>
        <v>5450</v>
      </c>
      <c r="EK49" s="147">
        <f t="shared" si="128"/>
        <v>6540</v>
      </c>
      <c r="EL49" s="147">
        <f t="shared" si="152"/>
        <v>955</v>
      </c>
      <c r="EM49" s="147">
        <f t="shared" si="153"/>
        <v>191</v>
      </c>
      <c r="EN49" s="147">
        <f t="shared" si="154"/>
        <v>238.75</v>
      </c>
      <c r="EO49" s="147">
        <f t="shared" si="134"/>
        <v>0</v>
      </c>
      <c r="EP49" s="147">
        <f t="shared" si="134"/>
        <v>693</v>
      </c>
      <c r="EQ49" s="147">
        <f t="shared" si="134"/>
        <v>1432.5</v>
      </c>
      <c r="ER49" s="147">
        <f t="shared" si="129"/>
        <v>1910</v>
      </c>
      <c r="ES49" s="147">
        <f t="shared" si="129"/>
        <v>2865</v>
      </c>
      <c r="ET49" s="147">
        <f t="shared" si="129"/>
        <v>3820</v>
      </c>
      <c r="EU49" s="147">
        <f t="shared" si="129"/>
        <v>4775</v>
      </c>
      <c r="EV49" s="147">
        <f t="shared" si="129"/>
        <v>5730</v>
      </c>
      <c r="EW49" s="147">
        <f t="shared" si="123"/>
        <v>1345</v>
      </c>
      <c r="EX49" s="147">
        <f t="shared" si="123"/>
        <v>269.00000000000006</v>
      </c>
      <c r="EY49" s="147">
        <f t="shared" si="123"/>
        <v>336.25</v>
      </c>
      <c r="EZ49" s="147">
        <f t="shared" si="123"/>
        <v>0</v>
      </c>
      <c r="FA49" s="147">
        <f t="shared" si="123"/>
        <v>1008.75</v>
      </c>
      <c r="FB49" s="147">
        <f t="shared" si="123"/>
        <v>2017.5</v>
      </c>
      <c r="FC49" s="147">
        <f t="shared" si="130"/>
        <v>2690</v>
      </c>
      <c r="FD49" s="147">
        <f t="shared" si="130"/>
        <v>4035</v>
      </c>
      <c r="FE49" s="147">
        <f t="shared" si="130"/>
        <v>5380</v>
      </c>
      <c r="FF49" s="147">
        <f t="shared" si="130"/>
        <v>6725</v>
      </c>
      <c r="FG49" s="147">
        <f t="shared" si="130"/>
        <v>8070</v>
      </c>
      <c r="FH49" s="147">
        <f t="shared" si="155"/>
        <v>1438</v>
      </c>
      <c r="FI49" s="147">
        <f t="shared" si="156"/>
        <v>287.60000000000002</v>
      </c>
      <c r="FJ49" s="147">
        <f t="shared" si="157"/>
        <v>359.5</v>
      </c>
      <c r="FK49" s="147">
        <f t="shared" si="135"/>
        <v>0</v>
      </c>
      <c r="FL49" s="147">
        <f t="shared" si="135"/>
        <v>1055.25</v>
      </c>
      <c r="FM49" s="147">
        <f t="shared" si="135"/>
        <v>2157</v>
      </c>
      <c r="FN49" s="147">
        <f t="shared" si="131"/>
        <v>2876</v>
      </c>
      <c r="FO49" s="147">
        <f t="shared" si="131"/>
        <v>4314</v>
      </c>
      <c r="FP49" s="147">
        <f t="shared" si="131"/>
        <v>5752</v>
      </c>
      <c r="FQ49" s="147">
        <f t="shared" si="131"/>
        <v>7190</v>
      </c>
      <c r="FR49" s="147">
        <f t="shared" si="131"/>
        <v>8628</v>
      </c>
      <c r="FS49" s="122">
        <f t="shared" si="48"/>
        <v>11.69</v>
      </c>
      <c r="FT49" s="122" t="str">
        <f t="shared" si="49"/>
        <v/>
      </c>
      <c r="FU49" s="122" t="str">
        <f t="shared" si="50"/>
        <v/>
      </c>
      <c r="FV49" s="122" t="str">
        <f t="shared" si="51"/>
        <v/>
      </c>
      <c r="FW49" s="122" t="str">
        <f t="shared" si="87"/>
        <v/>
      </c>
      <c r="FX49" s="122" t="str">
        <f t="shared" si="88"/>
        <v/>
      </c>
      <c r="FY49" s="122" t="str">
        <f t="shared" si="89"/>
        <v/>
      </c>
      <c r="FZ49" s="122" t="str">
        <f t="shared" si="90"/>
        <v/>
      </c>
      <c r="GA49" s="122" t="str">
        <f t="shared" si="91"/>
        <v/>
      </c>
      <c r="GB49" s="122" t="str">
        <f t="shared" si="92"/>
        <v/>
      </c>
      <c r="GC49" s="122" t="str">
        <f t="shared" si="93"/>
        <v/>
      </c>
      <c r="GD49" s="122" t="str">
        <f t="shared" si="94"/>
        <v/>
      </c>
      <c r="GE49" s="122" t="str">
        <f t="shared" si="95"/>
        <v/>
      </c>
      <c r="GF49" s="122" t="str">
        <f t="shared" si="96"/>
        <v/>
      </c>
      <c r="GG49" s="122">
        <f t="shared" si="97"/>
        <v>11.69</v>
      </c>
      <c r="GH49" s="124">
        <f t="shared" si="52"/>
        <v>81542.161200000002</v>
      </c>
      <c r="GI49" s="124" t="str">
        <f t="shared" si="53"/>
        <v/>
      </c>
      <c r="GJ49" s="124" t="str">
        <f t="shared" si="54"/>
        <v/>
      </c>
      <c r="GK49" s="124" t="str">
        <f t="shared" si="55"/>
        <v/>
      </c>
      <c r="GL49" s="125" t="str">
        <f t="shared" si="98"/>
        <v/>
      </c>
      <c r="GM49" s="125" t="str">
        <f t="shared" si="99"/>
        <v/>
      </c>
      <c r="GN49" s="125" t="str">
        <f t="shared" si="100"/>
        <v/>
      </c>
      <c r="GO49" s="125" t="str">
        <f t="shared" si="101"/>
        <v/>
      </c>
      <c r="GP49" s="125" t="str">
        <f t="shared" si="102"/>
        <v/>
      </c>
      <c r="GQ49" s="125" t="str">
        <f t="shared" si="103"/>
        <v/>
      </c>
      <c r="GR49" s="125" t="str">
        <f t="shared" si="104"/>
        <v/>
      </c>
      <c r="GS49" s="125" t="str">
        <f t="shared" si="105"/>
        <v/>
      </c>
      <c r="GT49" s="125" t="str">
        <f t="shared" si="106"/>
        <v/>
      </c>
      <c r="GU49" s="125" t="str">
        <f t="shared" si="107"/>
        <v/>
      </c>
      <c r="GV49" s="125">
        <f t="shared" si="108"/>
        <v>81542.161200000002</v>
      </c>
      <c r="GW49" s="145">
        <v>1</v>
      </c>
      <c r="GX49" s="145"/>
      <c r="GY49" s="145"/>
      <c r="GZ49" s="145"/>
      <c r="HA49" s="145"/>
      <c r="HB49" s="145"/>
      <c r="HC49" s="145"/>
      <c r="HE49" s="37"/>
      <c r="HF49" s="37"/>
      <c r="HG49" s="37"/>
      <c r="HH49" s="37"/>
    </row>
    <row r="50" spans="1:216" x14ac:dyDescent="0.2">
      <c r="A50" s="287" t="s">
        <v>129</v>
      </c>
      <c r="B50" s="288" t="s">
        <v>392</v>
      </c>
      <c r="C50" s="369">
        <v>214</v>
      </c>
      <c r="D50" s="407">
        <f t="shared" si="56"/>
        <v>42.800000000000004</v>
      </c>
      <c r="E50" s="406">
        <f t="shared" si="57"/>
        <v>53.5</v>
      </c>
      <c r="F50" s="406">
        <f t="shared" si="58"/>
        <v>80.25</v>
      </c>
      <c r="G50" s="406">
        <f t="shared" si="59"/>
        <v>42.800000000000004</v>
      </c>
      <c r="H50" s="407">
        <f t="shared" si="60"/>
        <v>53.5</v>
      </c>
      <c r="I50" s="406">
        <f t="shared" si="61"/>
        <v>53.5</v>
      </c>
      <c r="J50" s="406">
        <f t="shared" si="62"/>
        <v>80.25</v>
      </c>
      <c r="K50" s="406">
        <f t="shared" si="63"/>
        <v>42.800000000000004</v>
      </c>
      <c r="L50" s="406">
        <f t="shared" si="64"/>
        <v>53.5</v>
      </c>
      <c r="M50" s="147"/>
      <c r="N50" s="94">
        <f>C50*0.5</f>
        <v>107</v>
      </c>
      <c r="O50" s="94">
        <f t="shared" si="65"/>
        <v>321</v>
      </c>
      <c r="P50" s="94">
        <f t="shared" si="66"/>
        <v>428</v>
      </c>
      <c r="Q50" s="94">
        <f t="shared" si="67"/>
        <v>642</v>
      </c>
      <c r="R50" s="94">
        <f t="shared" si="68"/>
        <v>856</v>
      </c>
      <c r="S50" s="94">
        <f t="shared" si="69"/>
        <v>1070</v>
      </c>
      <c r="T50" s="94">
        <f t="shared" si="70"/>
        <v>1284</v>
      </c>
      <c r="U50" s="200">
        <v>514</v>
      </c>
      <c r="V50" s="93">
        <f t="shared" si="86"/>
        <v>102.80000000000001</v>
      </c>
      <c r="W50" s="93">
        <f t="shared" si="71"/>
        <v>128.5</v>
      </c>
      <c r="X50" s="147"/>
      <c r="Y50" s="94">
        <f t="shared" ref="Y50:Y58" si="172">U50*0.75</f>
        <v>385.5</v>
      </c>
      <c r="Z50" s="94">
        <f t="shared" si="72"/>
        <v>771</v>
      </c>
      <c r="AA50" s="94">
        <f t="shared" si="73"/>
        <v>1028</v>
      </c>
      <c r="AB50" s="94">
        <f t="shared" si="74"/>
        <v>1542</v>
      </c>
      <c r="AC50" s="94">
        <f t="shared" si="75"/>
        <v>2056</v>
      </c>
      <c r="AD50" s="94">
        <f t="shared" si="76"/>
        <v>2570</v>
      </c>
      <c r="AE50" s="94">
        <f t="shared" si="77"/>
        <v>3084</v>
      </c>
      <c r="AF50" s="200">
        <v>483</v>
      </c>
      <c r="AG50" s="93">
        <f t="shared" si="78"/>
        <v>96.600000000000009</v>
      </c>
      <c r="AH50" s="93">
        <f t="shared" si="79"/>
        <v>120.75</v>
      </c>
      <c r="AI50" s="147"/>
      <c r="AJ50" s="94">
        <f t="shared" ref="AJ50:AJ58" si="173">AF50*0.75</f>
        <v>362.25</v>
      </c>
      <c r="AK50" s="94">
        <f t="shared" si="3"/>
        <v>724.5</v>
      </c>
      <c r="AL50" s="94">
        <f t="shared" si="4"/>
        <v>966</v>
      </c>
      <c r="AM50" s="94">
        <f t="shared" si="5"/>
        <v>1449</v>
      </c>
      <c r="AN50" s="94">
        <f t="shared" si="6"/>
        <v>1932</v>
      </c>
      <c r="AO50" s="94">
        <f t="shared" si="7"/>
        <v>2415</v>
      </c>
      <c r="AP50" s="94">
        <f t="shared" si="8"/>
        <v>2898</v>
      </c>
      <c r="AQ50" s="200">
        <v>348</v>
      </c>
      <c r="AR50" s="93">
        <f t="shared" si="80"/>
        <v>69.600000000000009</v>
      </c>
      <c r="AS50" s="93">
        <f t="shared" si="81"/>
        <v>87</v>
      </c>
      <c r="AT50" s="147"/>
      <c r="AU50" s="94">
        <f t="shared" ref="AU50:AU58" si="174">AQ50*0.75</f>
        <v>261</v>
      </c>
      <c r="AV50" s="94">
        <f t="shared" si="10"/>
        <v>522</v>
      </c>
      <c r="AW50" s="94">
        <f t="shared" si="11"/>
        <v>696</v>
      </c>
      <c r="AX50" s="94">
        <f t="shared" si="12"/>
        <v>1044</v>
      </c>
      <c r="AY50" s="94">
        <f t="shared" si="13"/>
        <v>1392</v>
      </c>
      <c r="AZ50" s="94">
        <f t="shared" si="14"/>
        <v>1740</v>
      </c>
      <c r="BA50" s="94">
        <f t="shared" si="15"/>
        <v>2088</v>
      </c>
      <c r="BB50" s="147">
        <f t="shared" si="137"/>
        <v>728</v>
      </c>
      <c r="BC50" s="147">
        <f t="shared" si="138"/>
        <v>145.60000000000002</v>
      </c>
      <c r="BD50" s="147">
        <f t="shared" si="139"/>
        <v>182</v>
      </c>
      <c r="BE50" s="147">
        <f t="shared" si="113"/>
        <v>0</v>
      </c>
      <c r="BF50" s="147">
        <f t="shared" si="113"/>
        <v>492.5</v>
      </c>
      <c r="BG50" s="147">
        <f t="shared" si="136"/>
        <v>1092</v>
      </c>
      <c r="BH50" s="147">
        <f t="shared" si="136"/>
        <v>1456</v>
      </c>
      <c r="BI50" s="147">
        <f t="shared" si="136"/>
        <v>2184</v>
      </c>
      <c r="BJ50" s="147">
        <f t="shared" si="136"/>
        <v>2912</v>
      </c>
      <c r="BK50" s="147">
        <f t="shared" si="136"/>
        <v>3640</v>
      </c>
      <c r="BL50" s="147">
        <f t="shared" si="136"/>
        <v>4368</v>
      </c>
      <c r="BM50" s="147">
        <f t="shared" si="140"/>
        <v>697</v>
      </c>
      <c r="BN50" s="147">
        <f t="shared" si="141"/>
        <v>139.4</v>
      </c>
      <c r="BO50" s="147">
        <f t="shared" si="142"/>
        <v>174.25</v>
      </c>
      <c r="BP50" s="147">
        <f t="shared" si="82"/>
        <v>0</v>
      </c>
      <c r="BQ50" s="147">
        <f t="shared" si="82"/>
        <v>469.25</v>
      </c>
      <c r="BR50" s="147">
        <f t="shared" si="82"/>
        <v>1045.5</v>
      </c>
      <c r="BS50" s="147">
        <f t="shared" si="82"/>
        <v>1394</v>
      </c>
      <c r="BT50" s="147">
        <f t="shared" si="160"/>
        <v>2091</v>
      </c>
      <c r="BU50" s="147">
        <f t="shared" si="160"/>
        <v>2788</v>
      </c>
      <c r="BV50" s="147">
        <f t="shared" si="160"/>
        <v>3485</v>
      </c>
      <c r="BW50" s="147">
        <f t="shared" si="160"/>
        <v>4182</v>
      </c>
      <c r="BX50" s="147">
        <f t="shared" si="143"/>
        <v>562</v>
      </c>
      <c r="BY50" s="147">
        <f t="shared" si="144"/>
        <v>112.4</v>
      </c>
      <c r="BZ50" s="147">
        <f t="shared" si="145"/>
        <v>140.5</v>
      </c>
      <c r="CA50" s="147">
        <f t="shared" si="119"/>
        <v>0</v>
      </c>
      <c r="CB50" s="147">
        <f t="shared" si="119"/>
        <v>368</v>
      </c>
      <c r="CC50" s="147">
        <f t="shared" si="119"/>
        <v>843</v>
      </c>
      <c r="CD50" s="147">
        <f t="shared" si="119"/>
        <v>1124</v>
      </c>
      <c r="CE50" s="147">
        <f t="shared" si="119"/>
        <v>1686</v>
      </c>
      <c r="CF50" s="147">
        <f t="shared" si="119"/>
        <v>2248</v>
      </c>
      <c r="CG50" s="147">
        <f t="shared" si="119"/>
        <v>2810</v>
      </c>
      <c r="CH50" s="147">
        <f t="shared" si="119"/>
        <v>3372</v>
      </c>
      <c r="CI50" s="147">
        <f t="shared" si="124"/>
        <v>997</v>
      </c>
      <c r="CJ50" s="147">
        <f t="shared" si="124"/>
        <v>199.40000000000003</v>
      </c>
      <c r="CK50" s="147">
        <f t="shared" si="120"/>
        <v>249.25</v>
      </c>
      <c r="CL50" s="147">
        <f t="shared" si="120"/>
        <v>0</v>
      </c>
      <c r="CM50" s="147">
        <f t="shared" si="120"/>
        <v>747.75</v>
      </c>
      <c r="CN50" s="147">
        <f t="shared" si="120"/>
        <v>1495.5</v>
      </c>
      <c r="CO50" s="147">
        <f t="shared" si="120"/>
        <v>1994</v>
      </c>
      <c r="CP50" s="147">
        <f t="shared" si="120"/>
        <v>2991</v>
      </c>
      <c r="CQ50" s="147">
        <f t="shared" si="120"/>
        <v>3988</v>
      </c>
      <c r="CR50" s="147">
        <f t="shared" si="120"/>
        <v>4985</v>
      </c>
      <c r="CS50" s="147">
        <f t="shared" si="120"/>
        <v>5982</v>
      </c>
      <c r="CT50" s="147">
        <f t="shared" si="121"/>
        <v>862</v>
      </c>
      <c r="CU50" s="147">
        <f t="shared" si="121"/>
        <v>172.40000000000003</v>
      </c>
      <c r="CV50" s="147">
        <f t="shared" si="121"/>
        <v>215.5</v>
      </c>
      <c r="CW50" s="147">
        <f t="shared" si="121"/>
        <v>0</v>
      </c>
      <c r="CX50" s="147">
        <f t="shared" si="121"/>
        <v>646.5</v>
      </c>
      <c r="CY50" s="147">
        <f t="shared" si="121"/>
        <v>1293</v>
      </c>
      <c r="CZ50" s="147">
        <f t="shared" si="125"/>
        <v>1724</v>
      </c>
      <c r="DA50" s="147">
        <f t="shared" si="125"/>
        <v>2586</v>
      </c>
      <c r="DB50" s="147">
        <f t="shared" si="125"/>
        <v>3448</v>
      </c>
      <c r="DC50" s="147">
        <f t="shared" si="125"/>
        <v>4310</v>
      </c>
      <c r="DD50" s="147">
        <f t="shared" si="125"/>
        <v>5172</v>
      </c>
      <c r="DE50" s="147">
        <f t="shared" si="122"/>
        <v>831</v>
      </c>
      <c r="DF50" s="147">
        <f t="shared" si="122"/>
        <v>166.20000000000002</v>
      </c>
      <c r="DG50" s="147">
        <f t="shared" si="122"/>
        <v>207.75</v>
      </c>
      <c r="DH50" s="147">
        <f t="shared" si="122"/>
        <v>0</v>
      </c>
      <c r="DI50" s="147">
        <f t="shared" si="122"/>
        <v>623.25</v>
      </c>
      <c r="DJ50" s="147">
        <f t="shared" si="122"/>
        <v>1246.5</v>
      </c>
      <c r="DK50" s="147">
        <f t="shared" si="126"/>
        <v>1662</v>
      </c>
      <c r="DL50" s="147">
        <f t="shared" si="126"/>
        <v>2493</v>
      </c>
      <c r="DM50" s="147">
        <f t="shared" si="126"/>
        <v>3324</v>
      </c>
      <c r="DN50" s="147">
        <f t="shared" si="126"/>
        <v>4155</v>
      </c>
      <c r="DO50" s="147">
        <f t="shared" si="126"/>
        <v>4986</v>
      </c>
      <c r="DP50" s="147">
        <f t="shared" si="146"/>
        <v>1045</v>
      </c>
      <c r="DQ50" s="147">
        <f t="shared" si="147"/>
        <v>209</v>
      </c>
      <c r="DR50" s="147">
        <f t="shared" si="148"/>
        <v>261.25</v>
      </c>
      <c r="DS50" s="147">
        <f t="shared" si="132"/>
        <v>0</v>
      </c>
      <c r="DT50" s="147">
        <f t="shared" si="132"/>
        <v>730.25</v>
      </c>
      <c r="DU50" s="147">
        <f t="shared" si="132"/>
        <v>1567.5</v>
      </c>
      <c r="DV50" s="147">
        <f t="shared" si="127"/>
        <v>2090</v>
      </c>
      <c r="DW50" s="147">
        <f t="shared" si="127"/>
        <v>3135</v>
      </c>
      <c r="DX50" s="147">
        <f t="shared" si="127"/>
        <v>4180</v>
      </c>
      <c r="DY50" s="147">
        <f t="shared" si="127"/>
        <v>5225</v>
      </c>
      <c r="DZ50" s="147">
        <f t="shared" si="127"/>
        <v>6270</v>
      </c>
      <c r="EA50" s="147">
        <f t="shared" si="149"/>
        <v>1211</v>
      </c>
      <c r="EB50" s="147">
        <f t="shared" si="150"/>
        <v>242.20000000000005</v>
      </c>
      <c r="EC50" s="147">
        <f t="shared" si="151"/>
        <v>302.75</v>
      </c>
      <c r="ED50" s="147">
        <f t="shared" si="133"/>
        <v>0</v>
      </c>
      <c r="EE50" s="147">
        <f t="shared" si="133"/>
        <v>854.75</v>
      </c>
      <c r="EF50" s="147">
        <f t="shared" si="133"/>
        <v>1816.5</v>
      </c>
      <c r="EG50" s="147">
        <f t="shared" si="128"/>
        <v>2422</v>
      </c>
      <c r="EH50" s="147">
        <f t="shared" si="128"/>
        <v>3633</v>
      </c>
      <c r="EI50" s="147">
        <f t="shared" si="128"/>
        <v>4844</v>
      </c>
      <c r="EJ50" s="147">
        <f t="shared" si="128"/>
        <v>6055</v>
      </c>
      <c r="EK50" s="147">
        <f t="shared" si="128"/>
        <v>7266</v>
      </c>
      <c r="EL50" s="147">
        <f t="shared" si="152"/>
        <v>1076</v>
      </c>
      <c r="EM50" s="147">
        <f t="shared" si="153"/>
        <v>215.20000000000005</v>
      </c>
      <c r="EN50" s="147">
        <f t="shared" si="154"/>
        <v>269</v>
      </c>
      <c r="EO50" s="147">
        <f t="shared" si="134"/>
        <v>0</v>
      </c>
      <c r="EP50" s="147">
        <f t="shared" si="134"/>
        <v>753.5</v>
      </c>
      <c r="EQ50" s="147">
        <f t="shared" si="134"/>
        <v>1614</v>
      </c>
      <c r="ER50" s="147">
        <f t="shared" si="129"/>
        <v>2152</v>
      </c>
      <c r="ES50" s="147">
        <f t="shared" si="129"/>
        <v>3228</v>
      </c>
      <c r="ET50" s="147">
        <f t="shared" si="129"/>
        <v>4304</v>
      </c>
      <c r="EU50" s="147">
        <f t="shared" si="129"/>
        <v>5380</v>
      </c>
      <c r="EV50" s="147">
        <f t="shared" si="129"/>
        <v>6456</v>
      </c>
      <c r="EW50" s="147">
        <f t="shared" si="123"/>
        <v>1345</v>
      </c>
      <c r="EX50" s="147">
        <f t="shared" si="123"/>
        <v>269.00000000000006</v>
      </c>
      <c r="EY50" s="147">
        <f t="shared" si="123"/>
        <v>336.25</v>
      </c>
      <c r="EZ50" s="147">
        <f t="shared" si="123"/>
        <v>0</v>
      </c>
      <c r="FA50" s="147">
        <f t="shared" si="123"/>
        <v>1008.75</v>
      </c>
      <c r="FB50" s="147">
        <f t="shared" si="123"/>
        <v>2017.5</v>
      </c>
      <c r="FC50" s="147">
        <f t="shared" si="130"/>
        <v>2690</v>
      </c>
      <c r="FD50" s="147">
        <f t="shared" si="130"/>
        <v>4035</v>
      </c>
      <c r="FE50" s="147">
        <f t="shared" si="130"/>
        <v>5380</v>
      </c>
      <c r="FF50" s="147">
        <f t="shared" si="130"/>
        <v>6725</v>
      </c>
      <c r="FG50" s="147">
        <f t="shared" si="130"/>
        <v>8070</v>
      </c>
      <c r="FH50" s="147">
        <f t="shared" si="155"/>
        <v>1559</v>
      </c>
      <c r="FI50" s="147">
        <f t="shared" si="156"/>
        <v>311.80000000000007</v>
      </c>
      <c r="FJ50" s="147">
        <f t="shared" si="157"/>
        <v>389.75</v>
      </c>
      <c r="FK50" s="147">
        <f t="shared" si="135"/>
        <v>0</v>
      </c>
      <c r="FL50" s="147">
        <f t="shared" si="135"/>
        <v>1115.75</v>
      </c>
      <c r="FM50" s="147">
        <f t="shared" si="135"/>
        <v>2338.5</v>
      </c>
      <c r="FN50" s="147">
        <f t="shared" si="131"/>
        <v>3118</v>
      </c>
      <c r="FO50" s="147">
        <f t="shared" si="131"/>
        <v>4677</v>
      </c>
      <c r="FP50" s="147">
        <f t="shared" si="131"/>
        <v>6236</v>
      </c>
      <c r="FQ50" s="147">
        <f t="shared" si="131"/>
        <v>7795</v>
      </c>
      <c r="FR50" s="147">
        <f t="shared" si="131"/>
        <v>9354</v>
      </c>
      <c r="FS50" s="122">
        <f t="shared" si="48"/>
        <v>12.07</v>
      </c>
      <c r="FT50" s="122" t="str">
        <f t="shared" si="49"/>
        <v/>
      </c>
      <c r="FU50" s="122" t="str">
        <f t="shared" si="50"/>
        <v/>
      </c>
      <c r="FV50" s="122" t="str">
        <f t="shared" si="51"/>
        <v/>
      </c>
      <c r="FW50" s="122" t="str">
        <f t="shared" si="87"/>
        <v/>
      </c>
      <c r="FX50" s="122" t="str">
        <f t="shared" si="88"/>
        <v/>
      </c>
      <c r="FY50" s="122" t="str">
        <f t="shared" si="89"/>
        <v/>
      </c>
      <c r="FZ50" s="122" t="str">
        <f t="shared" si="90"/>
        <v/>
      </c>
      <c r="GA50" s="122" t="str">
        <f t="shared" si="91"/>
        <v/>
      </c>
      <c r="GB50" s="122" t="str">
        <f t="shared" si="92"/>
        <v/>
      </c>
      <c r="GC50" s="122" t="str">
        <f t="shared" si="93"/>
        <v/>
      </c>
      <c r="GD50" s="122" t="str">
        <f t="shared" si="94"/>
        <v/>
      </c>
      <c r="GE50" s="122" t="str">
        <f t="shared" si="95"/>
        <v/>
      </c>
      <c r="GF50" s="122" t="str">
        <f t="shared" si="96"/>
        <v/>
      </c>
      <c r="GG50" s="122">
        <f t="shared" si="97"/>
        <v>12.07</v>
      </c>
      <c r="GH50" s="124">
        <f t="shared" si="52"/>
        <v>115662.64</v>
      </c>
      <c r="GI50" s="124" t="str">
        <f t="shared" si="53"/>
        <v/>
      </c>
      <c r="GJ50" s="124" t="str">
        <f t="shared" si="54"/>
        <v/>
      </c>
      <c r="GK50" s="124" t="str">
        <f t="shared" si="55"/>
        <v/>
      </c>
      <c r="GL50" s="125" t="str">
        <f t="shared" si="98"/>
        <v/>
      </c>
      <c r="GM50" s="125" t="str">
        <f t="shared" si="99"/>
        <v/>
      </c>
      <c r="GN50" s="125" t="str">
        <f t="shared" si="100"/>
        <v/>
      </c>
      <c r="GO50" s="125" t="str">
        <f t="shared" si="101"/>
        <v/>
      </c>
      <c r="GP50" s="125" t="str">
        <f t="shared" si="102"/>
        <v/>
      </c>
      <c r="GQ50" s="125" t="str">
        <f t="shared" si="103"/>
        <v/>
      </c>
      <c r="GR50" s="125" t="str">
        <f t="shared" si="104"/>
        <v/>
      </c>
      <c r="GS50" s="125" t="str">
        <f t="shared" si="105"/>
        <v/>
      </c>
      <c r="GT50" s="125" t="str">
        <f t="shared" si="106"/>
        <v/>
      </c>
      <c r="GU50" s="125" t="str">
        <f t="shared" si="107"/>
        <v/>
      </c>
      <c r="GV50" s="125">
        <f t="shared" si="108"/>
        <v>115662.64</v>
      </c>
      <c r="GW50" s="145">
        <v>1</v>
      </c>
      <c r="GX50" s="145"/>
      <c r="GY50" s="145"/>
      <c r="GZ50" s="145"/>
      <c r="HA50" s="145"/>
      <c r="HB50" s="145"/>
      <c r="HC50" s="145"/>
      <c r="HE50" s="37"/>
      <c r="HF50" s="37"/>
      <c r="HG50" s="37"/>
      <c r="HH50" s="37"/>
    </row>
    <row r="51" spans="1:216" x14ac:dyDescent="0.2">
      <c r="A51" s="287" t="s">
        <v>130</v>
      </c>
      <c r="B51" s="288" t="s">
        <v>276</v>
      </c>
      <c r="C51" s="369">
        <v>373</v>
      </c>
      <c r="D51" s="407">
        <f t="shared" si="56"/>
        <v>74.600000000000009</v>
      </c>
      <c r="E51" s="406">
        <f t="shared" si="57"/>
        <v>93.25</v>
      </c>
      <c r="F51" s="406">
        <f t="shared" si="58"/>
        <v>139.875</v>
      </c>
      <c r="G51" s="406">
        <f t="shared" si="59"/>
        <v>74.600000000000009</v>
      </c>
      <c r="H51" s="407">
        <f t="shared" si="60"/>
        <v>93.25</v>
      </c>
      <c r="I51" s="406">
        <f t="shared" si="61"/>
        <v>93.25</v>
      </c>
      <c r="J51" s="406">
        <f t="shared" si="62"/>
        <v>139.875</v>
      </c>
      <c r="K51" s="406">
        <f t="shared" si="63"/>
        <v>74.600000000000009</v>
      </c>
      <c r="L51" s="406">
        <f t="shared" si="64"/>
        <v>93.25</v>
      </c>
      <c r="M51" s="147"/>
      <c r="N51" s="94">
        <f t="shared" ref="N51:N58" si="175">C51*0.75</f>
        <v>279.75</v>
      </c>
      <c r="O51" s="94">
        <f t="shared" si="65"/>
        <v>559.5</v>
      </c>
      <c r="P51" s="94">
        <f t="shared" si="66"/>
        <v>746</v>
      </c>
      <c r="Q51" s="94">
        <f t="shared" si="67"/>
        <v>1119</v>
      </c>
      <c r="R51" s="94">
        <f t="shared" si="68"/>
        <v>1492</v>
      </c>
      <c r="S51" s="94">
        <f t="shared" si="69"/>
        <v>1865</v>
      </c>
      <c r="T51" s="94">
        <f t="shared" si="70"/>
        <v>2238</v>
      </c>
      <c r="U51" s="200">
        <v>941</v>
      </c>
      <c r="V51" s="93">
        <f t="shared" si="86"/>
        <v>188.20000000000002</v>
      </c>
      <c r="W51" s="93">
        <f t="shared" si="71"/>
        <v>235.25</v>
      </c>
      <c r="X51" s="147"/>
      <c r="Y51" s="94">
        <f t="shared" si="172"/>
        <v>705.75</v>
      </c>
      <c r="Z51" s="94">
        <f t="shared" si="72"/>
        <v>1411.5</v>
      </c>
      <c r="AA51" s="94">
        <f t="shared" si="73"/>
        <v>1882</v>
      </c>
      <c r="AB51" s="94">
        <f t="shared" si="74"/>
        <v>2823</v>
      </c>
      <c r="AC51" s="94">
        <f t="shared" si="75"/>
        <v>3764</v>
      </c>
      <c r="AD51" s="94">
        <f t="shared" si="76"/>
        <v>4705</v>
      </c>
      <c r="AE51" s="94">
        <f t="shared" si="77"/>
        <v>5646</v>
      </c>
      <c r="AF51" s="200">
        <v>842</v>
      </c>
      <c r="AG51" s="93">
        <f t="shared" si="78"/>
        <v>168.4</v>
      </c>
      <c r="AH51" s="93">
        <f t="shared" si="79"/>
        <v>210.5</v>
      </c>
      <c r="AI51" s="147"/>
      <c r="AJ51" s="94">
        <f t="shared" si="173"/>
        <v>631.5</v>
      </c>
      <c r="AK51" s="94">
        <f t="shared" si="3"/>
        <v>1263</v>
      </c>
      <c r="AL51" s="94">
        <f t="shared" si="4"/>
        <v>1684</v>
      </c>
      <c r="AM51" s="94">
        <f t="shared" si="5"/>
        <v>2526</v>
      </c>
      <c r="AN51" s="94">
        <f t="shared" si="6"/>
        <v>3368</v>
      </c>
      <c r="AO51" s="94">
        <f t="shared" si="7"/>
        <v>4210</v>
      </c>
      <c r="AP51" s="94">
        <f t="shared" si="8"/>
        <v>5052</v>
      </c>
      <c r="AQ51" s="200">
        <v>695</v>
      </c>
      <c r="AR51" s="93">
        <f t="shared" si="80"/>
        <v>139</v>
      </c>
      <c r="AS51" s="93">
        <f t="shared" si="81"/>
        <v>173.75</v>
      </c>
      <c r="AT51" s="147"/>
      <c r="AU51" s="94">
        <f t="shared" si="174"/>
        <v>521.25</v>
      </c>
      <c r="AV51" s="94">
        <f t="shared" si="10"/>
        <v>1042.5</v>
      </c>
      <c r="AW51" s="94">
        <f t="shared" si="11"/>
        <v>1390</v>
      </c>
      <c r="AX51" s="94">
        <f t="shared" si="12"/>
        <v>2085</v>
      </c>
      <c r="AY51" s="94">
        <f t="shared" si="13"/>
        <v>2780</v>
      </c>
      <c r="AZ51" s="94">
        <f t="shared" si="14"/>
        <v>3475</v>
      </c>
      <c r="BA51" s="94">
        <f t="shared" si="15"/>
        <v>4170</v>
      </c>
      <c r="BB51" s="147">
        <f t="shared" si="137"/>
        <v>1314</v>
      </c>
      <c r="BC51" s="147">
        <f t="shared" si="138"/>
        <v>262.8</v>
      </c>
      <c r="BD51" s="147">
        <f t="shared" si="139"/>
        <v>328.5</v>
      </c>
      <c r="BE51" s="147">
        <f t="shared" si="113"/>
        <v>0</v>
      </c>
      <c r="BF51" s="147">
        <f t="shared" si="113"/>
        <v>985.5</v>
      </c>
      <c r="BG51" s="147">
        <f t="shared" si="136"/>
        <v>1971</v>
      </c>
      <c r="BH51" s="147">
        <f t="shared" si="136"/>
        <v>2628</v>
      </c>
      <c r="BI51" s="147">
        <f t="shared" si="136"/>
        <v>3942</v>
      </c>
      <c r="BJ51" s="147">
        <f t="shared" si="136"/>
        <v>5256</v>
      </c>
      <c r="BK51" s="147">
        <f t="shared" si="136"/>
        <v>6570</v>
      </c>
      <c r="BL51" s="147">
        <f t="shared" si="136"/>
        <v>7884</v>
      </c>
      <c r="BM51" s="147">
        <f t="shared" si="140"/>
        <v>1215</v>
      </c>
      <c r="BN51" s="147">
        <f t="shared" si="141"/>
        <v>243</v>
      </c>
      <c r="BO51" s="147">
        <f t="shared" si="142"/>
        <v>303.75</v>
      </c>
      <c r="BP51" s="147">
        <f t="shared" si="82"/>
        <v>0</v>
      </c>
      <c r="BQ51" s="147">
        <f t="shared" si="82"/>
        <v>911.25</v>
      </c>
      <c r="BR51" s="147">
        <f t="shared" si="82"/>
        <v>1822.5</v>
      </c>
      <c r="BS51" s="147">
        <f t="shared" si="82"/>
        <v>2430</v>
      </c>
      <c r="BT51" s="147">
        <f t="shared" si="160"/>
        <v>3645</v>
      </c>
      <c r="BU51" s="147">
        <f t="shared" si="160"/>
        <v>4860</v>
      </c>
      <c r="BV51" s="147">
        <f t="shared" si="160"/>
        <v>6075</v>
      </c>
      <c r="BW51" s="147">
        <f t="shared" si="160"/>
        <v>7290</v>
      </c>
      <c r="BX51" s="147">
        <f t="shared" si="143"/>
        <v>1068</v>
      </c>
      <c r="BY51" s="147">
        <f t="shared" si="144"/>
        <v>213.60000000000002</v>
      </c>
      <c r="BZ51" s="147">
        <f t="shared" si="145"/>
        <v>267</v>
      </c>
      <c r="CA51" s="147">
        <f t="shared" si="119"/>
        <v>0</v>
      </c>
      <c r="CB51" s="147">
        <f t="shared" si="119"/>
        <v>801</v>
      </c>
      <c r="CC51" s="147">
        <f t="shared" si="119"/>
        <v>1602</v>
      </c>
      <c r="CD51" s="147">
        <f t="shared" si="119"/>
        <v>2136</v>
      </c>
      <c r="CE51" s="147">
        <f t="shared" si="119"/>
        <v>3204</v>
      </c>
      <c r="CF51" s="147">
        <f t="shared" si="119"/>
        <v>4272</v>
      </c>
      <c r="CG51" s="147">
        <f t="shared" si="119"/>
        <v>5340</v>
      </c>
      <c r="CH51" s="147">
        <f t="shared" si="119"/>
        <v>6408</v>
      </c>
      <c r="CI51" s="147">
        <f t="shared" si="124"/>
        <v>1783</v>
      </c>
      <c r="CJ51" s="147">
        <f t="shared" si="124"/>
        <v>356.6</v>
      </c>
      <c r="CK51" s="147">
        <f t="shared" si="120"/>
        <v>445.75</v>
      </c>
      <c r="CL51" s="147">
        <f t="shared" si="120"/>
        <v>0</v>
      </c>
      <c r="CM51" s="147">
        <f t="shared" si="120"/>
        <v>1337.25</v>
      </c>
      <c r="CN51" s="147">
        <f t="shared" si="120"/>
        <v>2674.5</v>
      </c>
      <c r="CO51" s="147">
        <f t="shared" si="120"/>
        <v>3566</v>
      </c>
      <c r="CP51" s="147">
        <f t="shared" si="120"/>
        <v>5349</v>
      </c>
      <c r="CQ51" s="147">
        <f t="shared" si="120"/>
        <v>7132</v>
      </c>
      <c r="CR51" s="147">
        <f t="shared" si="120"/>
        <v>8915</v>
      </c>
      <c r="CS51" s="147">
        <f t="shared" si="120"/>
        <v>10698</v>
      </c>
      <c r="CT51" s="147">
        <f t="shared" si="121"/>
        <v>1636</v>
      </c>
      <c r="CU51" s="147">
        <f t="shared" si="121"/>
        <v>327.20000000000005</v>
      </c>
      <c r="CV51" s="147">
        <f t="shared" si="121"/>
        <v>409</v>
      </c>
      <c r="CW51" s="147">
        <f t="shared" si="121"/>
        <v>0</v>
      </c>
      <c r="CX51" s="147">
        <f t="shared" si="121"/>
        <v>1227</v>
      </c>
      <c r="CY51" s="147">
        <f t="shared" si="121"/>
        <v>2454</v>
      </c>
      <c r="CZ51" s="147">
        <f t="shared" si="125"/>
        <v>3272</v>
      </c>
      <c r="DA51" s="147">
        <f t="shared" si="125"/>
        <v>4908</v>
      </c>
      <c r="DB51" s="147">
        <f t="shared" si="125"/>
        <v>6544</v>
      </c>
      <c r="DC51" s="147">
        <f t="shared" si="125"/>
        <v>8180</v>
      </c>
      <c r="DD51" s="147">
        <f t="shared" si="125"/>
        <v>9816</v>
      </c>
      <c r="DE51" s="147">
        <f t="shared" si="122"/>
        <v>1537</v>
      </c>
      <c r="DF51" s="147">
        <f t="shared" si="122"/>
        <v>307.39999999999998</v>
      </c>
      <c r="DG51" s="147">
        <f t="shared" si="122"/>
        <v>384.25</v>
      </c>
      <c r="DH51" s="147">
        <f t="shared" si="122"/>
        <v>0</v>
      </c>
      <c r="DI51" s="147">
        <f t="shared" si="122"/>
        <v>1152.75</v>
      </c>
      <c r="DJ51" s="147">
        <f t="shared" si="122"/>
        <v>2305.5</v>
      </c>
      <c r="DK51" s="147">
        <f t="shared" si="126"/>
        <v>3074</v>
      </c>
      <c r="DL51" s="147">
        <f t="shared" si="126"/>
        <v>4611</v>
      </c>
      <c r="DM51" s="147">
        <f t="shared" si="126"/>
        <v>6148</v>
      </c>
      <c r="DN51" s="147">
        <f t="shared" si="126"/>
        <v>7685</v>
      </c>
      <c r="DO51" s="147">
        <f t="shared" si="126"/>
        <v>9222</v>
      </c>
      <c r="DP51" s="147">
        <f t="shared" si="146"/>
        <v>1910</v>
      </c>
      <c r="DQ51" s="147">
        <f t="shared" si="147"/>
        <v>382</v>
      </c>
      <c r="DR51" s="147">
        <f t="shared" si="148"/>
        <v>477.5</v>
      </c>
      <c r="DS51" s="147">
        <f t="shared" si="132"/>
        <v>0</v>
      </c>
      <c r="DT51" s="147">
        <f t="shared" si="132"/>
        <v>1432.5</v>
      </c>
      <c r="DU51" s="147">
        <f t="shared" si="132"/>
        <v>2865</v>
      </c>
      <c r="DV51" s="147">
        <f t="shared" si="127"/>
        <v>3820</v>
      </c>
      <c r="DW51" s="147">
        <f t="shared" si="127"/>
        <v>5730</v>
      </c>
      <c r="DX51" s="147">
        <f t="shared" si="127"/>
        <v>7640</v>
      </c>
      <c r="DY51" s="147">
        <f t="shared" si="127"/>
        <v>9550</v>
      </c>
      <c r="DZ51" s="147">
        <f t="shared" si="127"/>
        <v>11460</v>
      </c>
      <c r="EA51" s="147">
        <f t="shared" si="149"/>
        <v>2156</v>
      </c>
      <c r="EB51" s="147">
        <f t="shared" si="150"/>
        <v>431.20000000000005</v>
      </c>
      <c r="EC51" s="147">
        <f t="shared" si="151"/>
        <v>539</v>
      </c>
      <c r="ED51" s="147">
        <f t="shared" si="133"/>
        <v>0</v>
      </c>
      <c r="EE51" s="147">
        <f t="shared" si="133"/>
        <v>1617</v>
      </c>
      <c r="EF51" s="147">
        <f t="shared" si="133"/>
        <v>3234</v>
      </c>
      <c r="EG51" s="147">
        <f t="shared" si="128"/>
        <v>4312</v>
      </c>
      <c r="EH51" s="147">
        <f t="shared" si="128"/>
        <v>6468</v>
      </c>
      <c r="EI51" s="147">
        <f t="shared" si="128"/>
        <v>8624</v>
      </c>
      <c r="EJ51" s="147">
        <f t="shared" si="128"/>
        <v>10780</v>
      </c>
      <c r="EK51" s="147">
        <f t="shared" si="128"/>
        <v>12936</v>
      </c>
      <c r="EL51" s="147">
        <f t="shared" si="152"/>
        <v>2009</v>
      </c>
      <c r="EM51" s="147">
        <f t="shared" si="153"/>
        <v>401.8</v>
      </c>
      <c r="EN51" s="147">
        <f t="shared" si="154"/>
        <v>502.25</v>
      </c>
      <c r="EO51" s="147">
        <f t="shared" si="134"/>
        <v>0</v>
      </c>
      <c r="EP51" s="147">
        <f t="shared" si="134"/>
        <v>1506.75</v>
      </c>
      <c r="EQ51" s="147">
        <f t="shared" si="134"/>
        <v>3013.5</v>
      </c>
      <c r="ER51" s="147">
        <f t="shared" si="129"/>
        <v>4018</v>
      </c>
      <c r="ES51" s="147">
        <f t="shared" si="129"/>
        <v>6027</v>
      </c>
      <c r="ET51" s="147">
        <f t="shared" si="129"/>
        <v>8036</v>
      </c>
      <c r="EU51" s="147">
        <f t="shared" si="129"/>
        <v>10045</v>
      </c>
      <c r="EV51" s="147">
        <f t="shared" si="129"/>
        <v>12054</v>
      </c>
      <c r="EW51" s="147">
        <f t="shared" si="123"/>
        <v>2478</v>
      </c>
      <c r="EX51" s="147">
        <f t="shared" si="123"/>
        <v>495.6</v>
      </c>
      <c r="EY51" s="147">
        <f t="shared" si="123"/>
        <v>619.5</v>
      </c>
      <c r="EZ51" s="147">
        <f t="shared" si="123"/>
        <v>0</v>
      </c>
      <c r="FA51" s="147">
        <f t="shared" si="123"/>
        <v>1858.5</v>
      </c>
      <c r="FB51" s="147">
        <f t="shared" si="123"/>
        <v>3717</v>
      </c>
      <c r="FC51" s="147">
        <f t="shared" si="130"/>
        <v>4956</v>
      </c>
      <c r="FD51" s="147">
        <f t="shared" si="130"/>
        <v>7434</v>
      </c>
      <c r="FE51" s="147">
        <f t="shared" si="130"/>
        <v>9912</v>
      </c>
      <c r="FF51" s="147">
        <f t="shared" si="130"/>
        <v>12390</v>
      </c>
      <c r="FG51" s="147">
        <f t="shared" si="130"/>
        <v>14868</v>
      </c>
      <c r="FH51" s="147">
        <f t="shared" si="155"/>
        <v>2851</v>
      </c>
      <c r="FI51" s="147">
        <f t="shared" si="156"/>
        <v>570.20000000000005</v>
      </c>
      <c r="FJ51" s="147">
        <f t="shared" si="157"/>
        <v>712.75</v>
      </c>
      <c r="FK51" s="147">
        <f t="shared" si="135"/>
        <v>0</v>
      </c>
      <c r="FL51" s="147">
        <f t="shared" si="135"/>
        <v>2138.25</v>
      </c>
      <c r="FM51" s="147">
        <f t="shared" si="135"/>
        <v>4276.5</v>
      </c>
      <c r="FN51" s="147">
        <f t="shared" si="131"/>
        <v>5702</v>
      </c>
      <c r="FO51" s="147">
        <f t="shared" si="131"/>
        <v>8553</v>
      </c>
      <c r="FP51" s="147">
        <f t="shared" si="131"/>
        <v>11404</v>
      </c>
      <c r="FQ51" s="147">
        <f t="shared" si="131"/>
        <v>14255</v>
      </c>
      <c r="FR51" s="147">
        <f t="shared" si="131"/>
        <v>17106</v>
      </c>
      <c r="FS51" s="122">
        <f t="shared" si="48"/>
        <v>15.44</v>
      </c>
      <c r="FT51" s="122" t="str">
        <f t="shared" si="49"/>
        <v/>
      </c>
      <c r="FU51" s="122" t="str">
        <f t="shared" si="50"/>
        <v/>
      </c>
      <c r="FV51" s="122" t="str">
        <f t="shared" si="51"/>
        <v/>
      </c>
      <c r="FW51" s="122" t="str">
        <f t="shared" si="87"/>
        <v/>
      </c>
      <c r="FX51" s="122" t="str">
        <f t="shared" si="88"/>
        <v/>
      </c>
      <c r="FY51" s="122" t="str">
        <f t="shared" si="89"/>
        <v/>
      </c>
      <c r="FZ51" s="122" t="str">
        <f t="shared" si="90"/>
        <v/>
      </c>
      <c r="GA51" s="122" t="str">
        <f t="shared" si="91"/>
        <v/>
      </c>
      <c r="GB51" s="122" t="str">
        <f t="shared" si="92"/>
        <v/>
      </c>
      <c r="GC51" s="122" t="str">
        <f t="shared" si="93"/>
        <v/>
      </c>
      <c r="GD51" s="122" t="str">
        <f t="shared" si="94"/>
        <v/>
      </c>
      <c r="GE51" s="122" t="str">
        <f t="shared" si="95"/>
        <v/>
      </c>
      <c r="GF51" s="122" t="str">
        <f t="shared" si="96"/>
        <v/>
      </c>
      <c r="GG51" s="122">
        <f t="shared" si="97"/>
        <v>15.44</v>
      </c>
      <c r="GH51" s="124">
        <f t="shared" si="52"/>
        <v>152530.10650000002</v>
      </c>
      <c r="GI51" s="124" t="str">
        <f t="shared" si="53"/>
        <v/>
      </c>
      <c r="GJ51" s="124" t="str">
        <f t="shared" si="54"/>
        <v/>
      </c>
      <c r="GK51" s="124" t="str">
        <f t="shared" si="55"/>
        <v/>
      </c>
      <c r="GL51" s="125" t="str">
        <f t="shared" si="98"/>
        <v/>
      </c>
      <c r="GM51" s="125" t="str">
        <f t="shared" si="99"/>
        <v/>
      </c>
      <c r="GN51" s="125" t="str">
        <f t="shared" si="100"/>
        <v/>
      </c>
      <c r="GO51" s="125" t="str">
        <f t="shared" si="101"/>
        <v/>
      </c>
      <c r="GP51" s="125" t="str">
        <f t="shared" si="102"/>
        <v/>
      </c>
      <c r="GQ51" s="125" t="str">
        <f t="shared" si="103"/>
        <v/>
      </c>
      <c r="GR51" s="125" t="str">
        <f t="shared" si="104"/>
        <v/>
      </c>
      <c r="GS51" s="125" t="str">
        <f t="shared" si="105"/>
        <v/>
      </c>
      <c r="GT51" s="125" t="str">
        <f t="shared" si="106"/>
        <v/>
      </c>
      <c r="GU51" s="125" t="str">
        <f t="shared" si="107"/>
        <v/>
      </c>
      <c r="GV51" s="125">
        <f t="shared" si="108"/>
        <v>152530.10650000002</v>
      </c>
      <c r="GW51" s="145">
        <v>1</v>
      </c>
      <c r="GX51" s="145"/>
      <c r="GY51" s="145"/>
      <c r="GZ51" s="145"/>
      <c r="HA51" s="145"/>
      <c r="HB51" s="145"/>
      <c r="HC51" s="145"/>
      <c r="HE51" s="37"/>
      <c r="HF51" s="37"/>
      <c r="HG51" s="37"/>
      <c r="HH51" s="37"/>
    </row>
    <row r="52" spans="1:216" x14ac:dyDescent="0.2">
      <c r="A52" s="287" t="s">
        <v>131</v>
      </c>
      <c r="B52" s="288" t="s">
        <v>139</v>
      </c>
      <c r="C52" s="369">
        <v>1032</v>
      </c>
      <c r="D52" s="407">
        <f t="shared" si="56"/>
        <v>206.4</v>
      </c>
      <c r="E52" s="406">
        <f t="shared" si="57"/>
        <v>258</v>
      </c>
      <c r="F52" s="406">
        <f t="shared" si="58"/>
        <v>387</v>
      </c>
      <c r="G52" s="406">
        <f t="shared" si="59"/>
        <v>206.4</v>
      </c>
      <c r="H52" s="407">
        <f t="shared" si="60"/>
        <v>258</v>
      </c>
      <c r="I52" s="406">
        <f t="shared" si="61"/>
        <v>258</v>
      </c>
      <c r="J52" s="406">
        <f t="shared" si="62"/>
        <v>387</v>
      </c>
      <c r="K52" s="406">
        <f t="shared" si="63"/>
        <v>206.4</v>
      </c>
      <c r="L52" s="406">
        <f t="shared" si="64"/>
        <v>258</v>
      </c>
      <c r="M52" s="147"/>
      <c r="N52" s="94">
        <f t="shared" si="175"/>
        <v>774</v>
      </c>
      <c r="O52" s="94">
        <f t="shared" si="65"/>
        <v>1548</v>
      </c>
      <c r="P52" s="94">
        <f t="shared" si="66"/>
        <v>2064</v>
      </c>
      <c r="Q52" s="94">
        <f t="shared" si="67"/>
        <v>3096</v>
      </c>
      <c r="R52" s="94">
        <f t="shared" si="68"/>
        <v>4128</v>
      </c>
      <c r="S52" s="94">
        <f t="shared" si="69"/>
        <v>5160</v>
      </c>
      <c r="T52" s="94">
        <f t="shared" si="70"/>
        <v>6192</v>
      </c>
      <c r="U52" s="200">
        <v>1705</v>
      </c>
      <c r="V52" s="93">
        <f t="shared" si="86"/>
        <v>341</v>
      </c>
      <c r="W52" s="93">
        <f t="shared" si="71"/>
        <v>426.25</v>
      </c>
      <c r="X52" s="147"/>
      <c r="Y52" s="94">
        <f t="shared" si="172"/>
        <v>1278.75</v>
      </c>
      <c r="Z52" s="94">
        <f t="shared" si="72"/>
        <v>2557.5</v>
      </c>
      <c r="AA52" s="94">
        <f t="shared" si="73"/>
        <v>3410</v>
      </c>
      <c r="AB52" s="94">
        <f t="shared" si="74"/>
        <v>5115</v>
      </c>
      <c r="AC52" s="94">
        <f t="shared" si="75"/>
        <v>6820</v>
      </c>
      <c r="AD52" s="94">
        <f t="shared" si="76"/>
        <v>8525</v>
      </c>
      <c r="AE52" s="94">
        <f t="shared" si="77"/>
        <v>10230</v>
      </c>
      <c r="AF52" s="200">
        <v>1591</v>
      </c>
      <c r="AG52" s="93">
        <f t="shared" si="78"/>
        <v>318.20000000000005</v>
      </c>
      <c r="AH52" s="93">
        <f t="shared" si="79"/>
        <v>397.75</v>
      </c>
      <c r="AI52" s="147"/>
      <c r="AJ52" s="94">
        <f t="shared" si="173"/>
        <v>1193.25</v>
      </c>
      <c r="AK52" s="94">
        <f t="shared" si="3"/>
        <v>2386.5</v>
      </c>
      <c r="AL52" s="94">
        <f t="shared" si="4"/>
        <v>3182</v>
      </c>
      <c r="AM52" s="94">
        <f t="shared" si="5"/>
        <v>4773</v>
      </c>
      <c r="AN52" s="94">
        <f t="shared" si="6"/>
        <v>6364</v>
      </c>
      <c r="AO52" s="94">
        <f t="shared" si="7"/>
        <v>7955</v>
      </c>
      <c r="AP52" s="94">
        <f t="shared" si="8"/>
        <v>9546</v>
      </c>
      <c r="AQ52" s="200">
        <v>1156</v>
      </c>
      <c r="AR52" s="93">
        <f t="shared" si="80"/>
        <v>231.20000000000002</v>
      </c>
      <c r="AS52" s="93">
        <f t="shared" si="81"/>
        <v>289</v>
      </c>
      <c r="AT52" s="147"/>
      <c r="AU52" s="94">
        <f t="shared" si="174"/>
        <v>867</v>
      </c>
      <c r="AV52" s="94">
        <f t="shared" si="10"/>
        <v>1734</v>
      </c>
      <c r="AW52" s="94">
        <f t="shared" si="11"/>
        <v>2312</v>
      </c>
      <c r="AX52" s="94">
        <f t="shared" si="12"/>
        <v>3468</v>
      </c>
      <c r="AY52" s="94">
        <f t="shared" si="13"/>
        <v>4624</v>
      </c>
      <c r="AZ52" s="94">
        <f t="shared" si="14"/>
        <v>5780</v>
      </c>
      <c r="BA52" s="94">
        <f t="shared" si="15"/>
        <v>6936</v>
      </c>
      <c r="BB52" s="147">
        <f t="shared" si="137"/>
        <v>2737</v>
      </c>
      <c r="BC52" s="147">
        <f t="shared" si="138"/>
        <v>547.4</v>
      </c>
      <c r="BD52" s="147">
        <f t="shared" si="139"/>
        <v>684.25</v>
      </c>
      <c r="BE52" s="147">
        <f t="shared" si="113"/>
        <v>0</v>
      </c>
      <c r="BF52" s="147">
        <f t="shared" si="113"/>
        <v>2052.75</v>
      </c>
      <c r="BG52" s="147">
        <f t="shared" si="136"/>
        <v>4105.5</v>
      </c>
      <c r="BH52" s="147">
        <f t="shared" si="136"/>
        <v>5474</v>
      </c>
      <c r="BI52" s="147">
        <f t="shared" si="136"/>
        <v>8211</v>
      </c>
      <c r="BJ52" s="147">
        <f t="shared" si="136"/>
        <v>10948</v>
      </c>
      <c r="BK52" s="147">
        <f t="shared" si="136"/>
        <v>13685</v>
      </c>
      <c r="BL52" s="147">
        <f t="shared" si="136"/>
        <v>16422</v>
      </c>
      <c r="BM52" s="147">
        <f t="shared" si="140"/>
        <v>2623</v>
      </c>
      <c r="BN52" s="147">
        <f t="shared" si="141"/>
        <v>524.6</v>
      </c>
      <c r="BO52" s="147">
        <f t="shared" si="142"/>
        <v>655.75</v>
      </c>
      <c r="BP52" s="147">
        <f t="shared" si="82"/>
        <v>0</v>
      </c>
      <c r="BQ52" s="147">
        <f t="shared" si="82"/>
        <v>1967.25</v>
      </c>
      <c r="BR52" s="147">
        <f t="shared" si="82"/>
        <v>3934.5</v>
      </c>
      <c r="BS52" s="147">
        <f t="shared" si="82"/>
        <v>5246</v>
      </c>
      <c r="BT52" s="147">
        <f t="shared" si="160"/>
        <v>7869</v>
      </c>
      <c r="BU52" s="147">
        <f t="shared" si="160"/>
        <v>10492</v>
      </c>
      <c r="BV52" s="147">
        <f t="shared" si="160"/>
        <v>13115</v>
      </c>
      <c r="BW52" s="147">
        <f t="shared" si="160"/>
        <v>15738</v>
      </c>
      <c r="BX52" s="147">
        <f t="shared" si="143"/>
        <v>2188</v>
      </c>
      <c r="BY52" s="147">
        <f t="shared" si="144"/>
        <v>437.6</v>
      </c>
      <c r="BZ52" s="147">
        <f t="shared" si="145"/>
        <v>547</v>
      </c>
      <c r="CA52" s="147">
        <f t="shared" si="119"/>
        <v>0</v>
      </c>
      <c r="CB52" s="147">
        <f t="shared" si="119"/>
        <v>1641</v>
      </c>
      <c r="CC52" s="147">
        <f t="shared" si="119"/>
        <v>3282</v>
      </c>
      <c r="CD52" s="147">
        <f t="shared" si="119"/>
        <v>4376</v>
      </c>
      <c r="CE52" s="147">
        <f t="shared" si="119"/>
        <v>6564</v>
      </c>
      <c r="CF52" s="147">
        <f t="shared" si="119"/>
        <v>8752</v>
      </c>
      <c r="CG52" s="147">
        <f t="shared" si="119"/>
        <v>10940</v>
      </c>
      <c r="CH52" s="147">
        <f t="shared" si="119"/>
        <v>13128</v>
      </c>
      <c r="CI52" s="147">
        <f t="shared" si="124"/>
        <v>3296</v>
      </c>
      <c r="CJ52" s="147">
        <f t="shared" si="124"/>
        <v>659.2</v>
      </c>
      <c r="CK52" s="147">
        <f t="shared" si="120"/>
        <v>824</v>
      </c>
      <c r="CL52" s="147">
        <f t="shared" si="120"/>
        <v>0</v>
      </c>
      <c r="CM52" s="147">
        <f t="shared" si="120"/>
        <v>2472</v>
      </c>
      <c r="CN52" s="147">
        <f t="shared" si="120"/>
        <v>4944</v>
      </c>
      <c r="CO52" s="147">
        <f t="shared" si="120"/>
        <v>6592</v>
      </c>
      <c r="CP52" s="147">
        <f t="shared" si="120"/>
        <v>9888</v>
      </c>
      <c r="CQ52" s="147">
        <f t="shared" si="120"/>
        <v>13184</v>
      </c>
      <c r="CR52" s="147">
        <f t="shared" si="120"/>
        <v>16480</v>
      </c>
      <c r="CS52" s="147">
        <f t="shared" si="120"/>
        <v>19776</v>
      </c>
      <c r="CT52" s="147">
        <f t="shared" si="121"/>
        <v>2861</v>
      </c>
      <c r="CU52" s="147">
        <f t="shared" si="121"/>
        <v>572.20000000000005</v>
      </c>
      <c r="CV52" s="147">
        <f t="shared" si="121"/>
        <v>715.25</v>
      </c>
      <c r="CW52" s="147">
        <f t="shared" si="121"/>
        <v>0</v>
      </c>
      <c r="CX52" s="147">
        <f t="shared" si="121"/>
        <v>2145.75</v>
      </c>
      <c r="CY52" s="147">
        <f t="shared" si="121"/>
        <v>4291.5</v>
      </c>
      <c r="CZ52" s="147">
        <f t="shared" si="125"/>
        <v>5722</v>
      </c>
      <c r="DA52" s="147">
        <f t="shared" si="125"/>
        <v>8583</v>
      </c>
      <c r="DB52" s="147">
        <f t="shared" si="125"/>
        <v>11444</v>
      </c>
      <c r="DC52" s="147">
        <f t="shared" si="125"/>
        <v>14305</v>
      </c>
      <c r="DD52" s="147">
        <f t="shared" si="125"/>
        <v>17166</v>
      </c>
      <c r="DE52" s="147">
        <f t="shared" si="122"/>
        <v>2747</v>
      </c>
      <c r="DF52" s="147">
        <f t="shared" si="122"/>
        <v>549.40000000000009</v>
      </c>
      <c r="DG52" s="147">
        <f t="shared" si="122"/>
        <v>686.75</v>
      </c>
      <c r="DH52" s="147">
        <f t="shared" si="122"/>
        <v>0</v>
      </c>
      <c r="DI52" s="147">
        <f t="shared" si="122"/>
        <v>2060.25</v>
      </c>
      <c r="DJ52" s="147">
        <f t="shared" si="122"/>
        <v>4120.5</v>
      </c>
      <c r="DK52" s="147">
        <f t="shared" si="126"/>
        <v>5494</v>
      </c>
      <c r="DL52" s="147">
        <f t="shared" si="126"/>
        <v>8241</v>
      </c>
      <c r="DM52" s="147">
        <f t="shared" si="126"/>
        <v>10988</v>
      </c>
      <c r="DN52" s="147">
        <f t="shared" si="126"/>
        <v>13735</v>
      </c>
      <c r="DO52" s="147">
        <f t="shared" si="126"/>
        <v>16482</v>
      </c>
      <c r="DP52" s="147">
        <f t="shared" si="146"/>
        <v>3779</v>
      </c>
      <c r="DQ52" s="147">
        <f t="shared" si="147"/>
        <v>755.80000000000007</v>
      </c>
      <c r="DR52" s="147">
        <f t="shared" si="148"/>
        <v>944.75</v>
      </c>
      <c r="DS52" s="147">
        <f t="shared" si="132"/>
        <v>0</v>
      </c>
      <c r="DT52" s="147">
        <f t="shared" si="132"/>
        <v>2834.25</v>
      </c>
      <c r="DU52" s="147">
        <f t="shared" si="132"/>
        <v>5668.5</v>
      </c>
      <c r="DV52" s="147">
        <f t="shared" si="127"/>
        <v>7558</v>
      </c>
      <c r="DW52" s="147">
        <f t="shared" si="127"/>
        <v>11337</v>
      </c>
      <c r="DX52" s="147">
        <f t="shared" si="127"/>
        <v>15116</v>
      </c>
      <c r="DY52" s="147">
        <f t="shared" si="127"/>
        <v>18895</v>
      </c>
      <c r="DZ52" s="147">
        <f t="shared" si="127"/>
        <v>22674</v>
      </c>
      <c r="EA52" s="147">
        <f t="shared" si="149"/>
        <v>4328</v>
      </c>
      <c r="EB52" s="147">
        <f t="shared" si="150"/>
        <v>865.6</v>
      </c>
      <c r="EC52" s="147">
        <f t="shared" si="151"/>
        <v>1082</v>
      </c>
      <c r="ED52" s="147">
        <f t="shared" si="133"/>
        <v>0</v>
      </c>
      <c r="EE52" s="147">
        <f t="shared" si="133"/>
        <v>3246</v>
      </c>
      <c r="EF52" s="147">
        <f t="shared" si="133"/>
        <v>6492</v>
      </c>
      <c r="EG52" s="147">
        <f t="shared" si="128"/>
        <v>8656</v>
      </c>
      <c r="EH52" s="147">
        <f t="shared" si="128"/>
        <v>12984</v>
      </c>
      <c r="EI52" s="147">
        <f t="shared" si="128"/>
        <v>17312</v>
      </c>
      <c r="EJ52" s="147">
        <f t="shared" si="128"/>
        <v>21640</v>
      </c>
      <c r="EK52" s="147">
        <f t="shared" si="128"/>
        <v>25968</v>
      </c>
      <c r="EL52" s="147">
        <f t="shared" si="152"/>
        <v>3893</v>
      </c>
      <c r="EM52" s="147">
        <f t="shared" si="153"/>
        <v>778.6</v>
      </c>
      <c r="EN52" s="147">
        <f t="shared" si="154"/>
        <v>973.25</v>
      </c>
      <c r="EO52" s="147">
        <f t="shared" si="134"/>
        <v>0</v>
      </c>
      <c r="EP52" s="147">
        <f t="shared" si="134"/>
        <v>2919.75</v>
      </c>
      <c r="EQ52" s="147">
        <f t="shared" si="134"/>
        <v>5839.5</v>
      </c>
      <c r="ER52" s="147">
        <f t="shared" si="129"/>
        <v>7786</v>
      </c>
      <c r="ES52" s="147">
        <f t="shared" si="129"/>
        <v>11679</v>
      </c>
      <c r="ET52" s="147">
        <f t="shared" si="129"/>
        <v>15572</v>
      </c>
      <c r="EU52" s="147">
        <f t="shared" si="129"/>
        <v>19465</v>
      </c>
      <c r="EV52" s="147">
        <f t="shared" si="129"/>
        <v>23358</v>
      </c>
      <c r="EW52" s="147">
        <f t="shared" si="123"/>
        <v>4452</v>
      </c>
      <c r="EX52" s="147">
        <f t="shared" si="123"/>
        <v>890.40000000000009</v>
      </c>
      <c r="EY52" s="147">
        <f t="shared" si="123"/>
        <v>1113</v>
      </c>
      <c r="EZ52" s="147">
        <f t="shared" si="123"/>
        <v>0</v>
      </c>
      <c r="FA52" s="147">
        <f t="shared" si="123"/>
        <v>3339</v>
      </c>
      <c r="FB52" s="147">
        <f t="shared" si="123"/>
        <v>6678</v>
      </c>
      <c r="FC52" s="147">
        <f t="shared" si="130"/>
        <v>8904</v>
      </c>
      <c r="FD52" s="147">
        <f t="shared" si="130"/>
        <v>13356</v>
      </c>
      <c r="FE52" s="147">
        <f t="shared" si="130"/>
        <v>17808</v>
      </c>
      <c r="FF52" s="147">
        <f t="shared" si="130"/>
        <v>22260</v>
      </c>
      <c r="FG52" s="147">
        <f t="shared" si="130"/>
        <v>26712</v>
      </c>
      <c r="FH52" s="147">
        <f t="shared" si="155"/>
        <v>5484</v>
      </c>
      <c r="FI52" s="147">
        <f t="shared" si="156"/>
        <v>1096.8</v>
      </c>
      <c r="FJ52" s="147">
        <f t="shared" si="157"/>
        <v>1371</v>
      </c>
      <c r="FK52" s="147">
        <f t="shared" si="135"/>
        <v>0</v>
      </c>
      <c r="FL52" s="147">
        <f t="shared" si="135"/>
        <v>4113</v>
      </c>
      <c r="FM52" s="147">
        <f t="shared" si="135"/>
        <v>8226</v>
      </c>
      <c r="FN52" s="147">
        <f t="shared" si="131"/>
        <v>10968</v>
      </c>
      <c r="FO52" s="147">
        <f t="shared" si="131"/>
        <v>16452</v>
      </c>
      <c r="FP52" s="147">
        <f t="shared" si="131"/>
        <v>21936</v>
      </c>
      <c r="FQ52" s="147">
        <f t="shared" si="131"/>
        <v>27420</v>
      </c>
      <c r="FR52" s="147">
        <f t="shared" si="131"/>
        <v>32904</v>
      </c>
      <c r="FS52" s="122">
        <f t="shared" si="48"/>
        <v>14.99</v>
      </c>
      <c r="FT52" s="122" t="str">
        <f t="shared" si="49"/>
        <v/>
      </c>
      <c r="FU52" s="122" t="str">
        <f t="shared" si="50"/>
        <v/>
      </c>
      <c r="FV52" s="122" t="str">
        <f t="shared" si="51"/>
        <v/>
      </c>
      <c r="FW52" s="122" t="str">
        <f t="shared" si="87"/>
        <v/>
      </c>
      <c r="FX52" s="122" t="str">
        <f t="shared" si="88"/>
        <v/>
      </c>
      <c r="FY52" s="122" t="str">
        <f t="shared" si="89"/>
        <v/>
      </c>
      <c r="FZ52" s="122" t="str">
        <f t="shared" si="90"/>
        <v/>
      </c>
      <c r="GA52" s="122" t="str">
        <f t="shared" si="91"/>
        <v/>
      </c>
      <c r="GB52" s="122" t="str">
        <f t="shared" si="92"/>
        <v/>
      </c>
      <c r="GC52" s="122" t="str">
        <f t="shared" si="93"/>
        <v/>
      </c>
      <c r="GD52" s="122" t="str">
        <f t="shared" si="94"/>
        <v/>
      </c>
      <c r="GE52" s="122" t="str">
        <f t="shared" si="95"/>
        <v/>
      </c>
      <c r="GF52" s="122" t="str">
        <f t="shared" si="96"/>
        <v/>
      </c>
      <c r="GG52" s="122">
        <f t="shared" si="97"/>
        <v>14.99</v>
      </c>
      <c r="GH52" s="124">
        <f t="shared" si="52"/>
        <v>122746.9767</v>
      </c>
      <c r="GI52" s="124" t="str">
        <f t="shared" si="53"/>
        <v/>
      </c>
      <c r="GJ52" s="124" t="str">
        <f t="shared" si="54"/>
        <v/>
      </c>
      <c r="GK52" s="124" t="str">
        <f t="shared" si="55"/>
        <v/>
      </c>
      <c r="GL52" s="125" t="str">
        <f t="shared" si="98"/>
        <v/>
      </c>
      <c r="GM52" s="125" t="str">
        <f t="shared" si="99"/>
        <v/>
      </c>
      <c r="GN52" s="125" t="str">
        <f t="shared" si="100"/>
        <v/>
      </c>
      <c r="GO52" s="125" t="str">
        <f t="shared" si="101"/>
        <v/>
      </c>
      <c r="GP52" s="125" t="str">
        <f t="shared" si="102"/>
        <v/>
      </c>
      <c r="GQ52" s="125" t="str">
        <f t="shared" si="103"/>
        <v/>
      </c>
      <c r="GR52" s="125" t="str">
        <f t="shared" si="104"/>
        <v/>
      </c>
      <c r="GS52" s="125" t="str">
        <f t="shared" si="105"/>
        <v/>
      </c>
      <c r="GT52" s="125" t="str">
        <f t="shared" si="106"/>
        <v/>
      </c>
      <c r="GU52" s="125" t="str">
        <f t="shared" si="107"/>
        <v/>
      </c>
      <c r="GV52" s="125">
        <f t="shared" si="108"/>
        <v>122746.9767</v>
      </c>
      <c r="GW52" s="145">
        <v>1</v>
      </c>
      <c r="GX52" s="145"/>
      <c r="GY52" s="145"/>
      <c r="GZ52" s="145"/>
      <c r="HA52" s="145"/>
      <c r="HB52" s="145"/>
      <c r="HC52" s="145"/>
      <c r="HE52" s="37"/>
      <c r="HF52" s="37"/>
      <c r="HG52" s="37"/>
      <c r="HH52" s="37"/>
    </row>
    <row r="53" spans="1:216" x14ac:dyDescent="0.2">
      <c r="A53" s="287" t="s">
        <v>132</v>
      </c>
      <c r="B53" s="288" t="s">
        <v>133</v>
      </c>
      <c r="C53" s="369">
        <v>1166</v>
      </c>
      <c r="D53" s="407">
        <f t="shared" si="56"/>
        <v>233.20000000000002</v>
      </c>
      <c r="E53" s="406">
        <f t="shared" si="57"/>
        <v>291.5</v>
      </c>
      <c r="F53" s="406">
        <f t="shared" si="58"/>
        <v>437.25</v>
      </c>
      <c r="G53" s="406">
        <f t="shared" si="59"/>
        <v>233.20000000000002</v>
      </c>
      <c r="H53" s="407">
        <f t="shared" si="60"/>
        <v>291.5</v>
      </c>
      <c r="I53" s="406">
        <f t="shared" si="61"/>
        <v>291.5</v>
      </c>
      <c r="J53" s="406">
        <f t="shared" si="62"/>
        <v>437.25</v>
      </c>
      <c r="K53" s="406">
        <f t="shared" si="63"/>
        <v>233.20000000000002</v>
      </c>
      <c r="L53" s="406">
        <f t="shared" si="64"/>
        <v>291.5</v>
      </c>
      <c r="M53" s="147"/>
      <c r="N53" s="94">
        <f>C53*0.75</f>
        <v>874.5</v>
      </c>
      <c r="O53" s="94">
        <f t="shared" si="65"/>
        <v>1749</v>
      </c>
      <c r="P53" s="94">
        <f t="shared" si="66"/>
        <v>2332</v>
      </c>
      <c r="Q53" s="94">
        <f t="shared" si="67"/>
        <v>3498</v>
      </c>
      <c r="R53" s="94">
        <f t="shared" si="68"/>
        <v>4664</v>
      </c>
      <c r="S53" s="94">
        <f t="shared" si="69"/>
        <v>5830</v>
      </c>
      <c r="T53" s="94">
        <f t="shared" si="70"/>
        <v>6996</v>
      </c>
      <c r="U53" s="200">
        <v>252</v>
      </c>
      <c r="V53" s="93">
        <f t="shared" si="86"/>
        <v>50.400000000000006</v>
      </c>
      <c r="W53" s="93">
        <f t="shared" si="71"/>
        <v>63</v>
      </c>
      <c r="X53" s="147"/>
      <c r="Y53" s="94">
        <f>U53*0.5</f>
        <v>126</v>
      </c>
      <c r="Z53" s="94">
        <f t="shared" si="72"/>
        <v>378</v>
      </c>
      <c r="AA53" s="94">
        <f t="shared" si="73"/>
        <v>504</v>
      </c>
      <c r="AB53" s="94">
        <f t="shared" si="74"/>
        <v>756</v>
      </c>
      <c r="AC53" s="94">
        <f t="shared" si="75"/>
        <v>1008</v>
      </c>
      <c r="AD53" s="94">
        <f t="shared" si="76"/>
        <v>1260</v>
      </c>
      <c r="AE53" s="94">
        <f t="shared" si="77"/>
        <v>1512</v>
      </c>
      <c r="AF53" s="200">
        <v>228</v>
      </c>
      <c r="AG53" s="93">
        <f t="shared" si="78"/>
        <v>45.6</v>
      </c>
      <c r="AH53" s="93">
        <f t="shared" si="79"/>
        <v>57</v>
      </c>
      <c r="AI53" s="147"/>
      <c r="AJ53" s="94">
        <f>AF53*0.5</f>
        <v>114</v>
      </c>
      <c r="AK53" s="94">
        <f t="shared" si="3"/>
        <v>342</v>
      </c>
      <c r="AL53" s="94">
        <f t="shared" si="4"/>
        <v>456</v>
      </c>
      <c r="AM53" s="94">
        <f t="shared" si="5"/>
        <v>684</v>
      </c>
      <c r="AN53" s="94">
        <f t="shared" si="6"/>
        <v>912</v>
      </c>
      <c r="AO53" s="94">
        <f t="shared" si="7"/>
        <v>1140</v>
      </c>
      <c r="AP53" s="94">
        <f t="shared" si="8"/>
        <v>1368</v>
      </c>
      <c r="AQ53" s="200">
        <v>143</v>
      </c>
      <c r="AR53" s="93">
        <f t="shared" si="80"/>
        <v>28.6</v>
      </c>
      <c r="AS53" s="93">
        <f t="shared" si="81"/>
        <v>35.75</v>
      </c>
      <c r="AT53" s="147"/>
      <c r="AU53" s="94">
        <f>AQ53*0.5</f>
        <v>71.5</v>
      </c>
      <c r="AV53" s="94">
        <f t="shared" si="10"/>
        <v>214.5</v>
      </c>
      <c r="AW53" s="94">
        <f t="shared" si="11"/>
        <v>286</v>
      </c>
      <c r="AX53" s="94">
        <f t="shared" si="12"/>
        <v>429</v>
      </c>
      <c r="AY53" s="94">
        <f t="shared" si="13"/>
        <v>572</v>
      </c>
      <c r="AZ53" s="94">
        <f t="shared" si="14"/>
        <v>715</v>
      </c>
      <c r="BA53" s="94">
        <f t="shared" si="15"/>
        <v>858</v>
      </c>
      <c r="BB53" s="147">
        <f t="shared" si="137"/>
        <v>1418</v>
      </c>
      <c r="BC53" s="147">
        <f t="shared" si="138"/>
        <v>283.60000000000002</v>
      </c>
      <c r="BD53" s="147">
        <f t="shared" si="139"/>
        <v>354.5</v>
      </c>
      <c r="BE53" s="147">
        <f t="shared" si="113"/>
        <v>0</v>
      </c>
      <c r="BF53" s="147">
        <f t="shared" si="113"/>
        <v>1000.5</v>
      </c>
      <c r="BG53" s="147">
        <f t="shared" si="136"/>
        <v>2127</v>
      </c>
      <c r="BH53" s="147">
        <f t="shared" si="136"/>
        <v>2836</v>
      </c>
      <c r="BI53" s="147">
        <f t="shared" si="136"/>
        <v>4254</v>
      </c>
      <c r="BJ53" s="147">
        <f t="shared" si="136"/>
        <v>5672</v>
      </c>
      <c r="BK53" s="147">
        <f t="shared" si="136"/>
        <v>7090</v>
      </c>
      <c r="BL53" s="147">
        <f t="shared" si="136"/>
        <v>8508</v>
      </c>
      <c r="BM53" s="147">
        <f t="shared" si="140"/>
        <v>1394</v>
      </c>
      <c r="BN53" s="147">
        <f t="shared" si="141"/>
        <v>278.8</v>
      </c>
      <c r="BO53" s="147">
        <f t="shared" si="142"/>
        <v>348.5</v>
      </c>
      <c r="BP53" s="147">
        <f t="shared" si="82"/>
        <v>0</v>
      </c>
      <c r="BQ53" s="147">
        <f t="shared" si="82"/>
        <v>988.5</v>
      </c>
      <c r="BR53" s="147">
        <f t="shared" si="82"/>
        <v>2091</v>
      </c>
      <c r="BS53" s="147">
        <f t="shared" si="82"/>
        <v>2788</v>
      </c>
      <c r="BT53" s="147">
        <f t="shared" si="160"/>
        <v>4182</v>
      </c>
      <c r="BU53" s="147">
        <f t="shared" si="160"/>
        <v>5576</v>
      </c>
      <c r="BV53" s="147">
        <f t="shared" si="160"/>
        <v>6970</v>
      </c>
      <c r="BW53" s="147">
        <f t="shared" si="160"/>
        <v>8364</v>
      </c>
      <c r="BX53" s="147">
        <f t="shared" si="143"/>
        <v>1309</v>
      </c>
      <c r="BY53" s="147">
        <f t="shared" si="144"/>
        <v>261.8</v>
      </c>
      <c r="BZ53" s="147">
        <f t="shared" si="145"/>
        <v>327.25</v>
      </c>
      <c r="CA53" s="147">
        <f t="shared" si="119"/>
        <v>0</v>
      </c>
      <c r="CB53" s="147">
        <f t="shared" si="119"/>
        <v>946</v>
      </c>
      <c r="CC53" s="147">
        <f t="shared" si="119"/>
        <v>1963.5</v>
      </c>
      <c r="CD53" s="147">
        <f t="shared" si="119"/>
        <v>2618</v>
      </c>
      <c r="CE53" s="147">
        <f t="shared" si="119"/>
        <v>3927</v>
      </c>
      <c r="CF53" s="147">
        <f t="shared" si="119"/>
        <v>5236</v>
      </c>
      <c r="CG53" s="147">
        <f t="shared" si="119"/>
        <v>6545</v>
      </c>
      <c r="CH53" s="147">
        <f t="shared" si="119"/>
        <v>7854</v>
      </c>
      <c r="CI53" s="147">
        <f t="shared" si="124"/>
        <v>480</v>
      </c>
      <c r="CJ53" s="147">
        <f t="shared" si="124"/>
        <v>96</v>
      </c>
      <c r="CK53" s="147">
        <f t="shared" si="120"/>
        <v>120</v>
      </c>
      <c r="CL53" s="147">
        <f t="shared" si="120"/>
        <v>0</v>
      </c>
      <c r="CM53" s="147">
        <f t="shared" si="120"/>
        <v>240</v>
      </c>
      <c r="CN53" s="147">
        <f t="shared" si="120"/>
        <v>720</v>
      </c>
      <c r="CO53" s="147">
        <f t="shared" si="120"/>
        <v>960</v>
      </c>
      <c r="CP53" s="147">
        <f t="shared" si="120"/>
        <v>1440</v>
      </c>
      <c r="CQ53" s="147">
        <f t="shared" si="120"/>
        <v>1920</v>
      </c>
      <c r="CR53" s="147">
        <f t="shared" si="120"/>
        <v>2400</v>
      </c>
      <c r="CS53" s="147">
        <f t="shared" si="120"/>
        <v>2880</v>
      </c>
      <c r="CT53" s="147">
        <f t="shared" si="121"/>
        <v>395</v>
      </c>
      <c r="CU53" s="147">
        <f t="shared" si="121"/>
        <v>79</v>
      </c>
      <c r="CV53" s="147">
        <f t="shared" si="121"/>
        <v>98.75</v>
      </c>
      <c r="CW53" s="147">
        <f t="shared" si="121"/>
        <v>0</v>
      </c>
      <c r="CX53" s="147">
        <f t="shared" si="121"/>
        <v>197.5</v>
      </c>
      <c r="CY53" s="147">
        <f t="shared" si="121"/>
        <v>592.5</v>
      </c>
      <c r="CZ53" s="147">
        <f t="shared" si="125"/>
        <v>790</v>
      </c>
      <c r="DA53" s="147">
        <f t="shared" si="125"/>
        <v>1185</v>
      </c>
      <c r="DB53" s="147">
        <f t="shared" si="125"/>
        <v>1580</v>
      </c>
      <c r="DC53" s="147">
        <f t="shared" si="125"/>
        <v>1975</v>
      </c>
      <c r="DD53" s="147">
        <f t="shared" si="125"/>
        <v>2370</v>
      </c>
      <c r="DE53" s="147">
        <f t="shared" si="122"/>
        <v>371</v>
      </c>
      <c r="DF53" s="147">
        <f t="shared" si="122"/>
        <v>74.2</v>
      </c>
      <c r="DG53" s="147">
        <f t="shared" si="122"/>
        <v>92.75</v>
      </c>
      <c r="DH53" s="147">
        <f t="shared" si="122"/>
        <v>0</v>
      </c>
      <c r="DI53" s="147">
        <f t="shared" si="122"/>
        <v>185.5</v>
      </c>
      <c r="DJ53" s="147">
        <f t="shared" si="122"/>
        <v>556.5</v>
      </c>
      <c r="DK53" s="147">
        <f t="shared" si="126"/>
        <v>742</v>
      </c>
      <c r="DL53" s="147">
        <f t="shared" si="126"/>
        <v>1113</v>
      </c>
      <c r="DM53" s="147">
        <f t="shared" si="126"/>
        <v>1484</v>
      </c>
      <c r="DN53" s="147">
        <f t="shared" si="126"/>
        <v>1855</v>
      </c>
      <c r="DO53" s="147">
        <f t="shared" si="126"/>
        <v>2226</v>
      </c>
      <c r="DP53" s="147">
        <f t="shared" si="146"/>
        <v>1537</v>
      </c>
      <c r="DQ53" s="147">
        <f t="shared" si="147"/>
        <v>307.40000000000003</v>
      </c>
      <c r="DR53" s="147">
        <f t="shared" si="148"/>
        <v>384.25</v>
      </c>
      <c r="DS53" s="147">
        <f t="shared" si="132"/>
        <v>0</v>
      </c>
      <c r="DT53" s="147">
        <f t="shared" si="132"/>
        <v>1060</v>
      </c>
      <c r="DU53" s="147">
        <f t="shared" si="132"/>
        <v>2305.5</v>
      </c>
      <c r="DV53" s="147">
        <f t="shared" si="127"/>
        <v>3074</v>
      </c>
      <c r="DW53" s="147">
        <f t="shared" si="127"/>
        <v>4611</v>
      </c>
      <c r="DX53" s="147">
        <f t="shared" si="127"/>
        <v>6148</v>
      </c>
      <c r="DY53" s="147">
        <f t="shared" si="127"/>
        <v>7685</v>
      </c>
      <c r="DZ53" s="147">
        <f t="shared" si="127"/>
        <v>9222</v>
      </c>
      <c r="EA53" s="147">
        <f t="shared" si="149"/>
        <v>1646</v>
      </c>
      <c r="EB53" s="147">
        <f t="shared" si="150"/>
        <v>329.20000000000005</v>
      </c>
      <c r="EC53" s="147">
        <f t="shared" si="151"/>
        <v>411.5</v>
      </c>
      <c r="ED53" s="147">
        <f t="shared" si="133"/>
        <v>0</v>
      </c>
      <c r="EE53" s="147">
        <f t="shared" si="133"/>
        <v>1114.5</v>
      </c>
      <c r="EF53" s="147">
        <f t="shared" si="133"/>
        <v>2469</v>
      </c>
      <c r="EG53" s="147">
        <f t="shared" si="128"/>
        <v>3292</v>
      </c>
      <c r="EH53" s="147">
        <f t="shared" si="128"/>
        <v>4938</v>
      </c>
      <c r="EI53" s="147">
        <f t="shared" si="128"/>
        <v>6584</v>
      </c>
      <c r="EJ53" s="147">
        <f t="shared" si="128"/>
        <v>8230</v>
      </c>
      <c r="EK53" s="147">
        <f t="shared" si="128"/>
        <v>9876</v>
      </c>
      <c r="EL53" s="147">
        <f t="shared" si="152"/>
        <v>1561</v>
      </c>
      <c r="EM53" s="147">
        <f t="shared" si="153"/>
        <v>312.20000000000005</v>
      </c>
      <c r="EN53" s="147">
        <f t="shared" si="154"/>
        <v>390.25</v>
      </c>
      <c r="EO53" s="147">
        <f t="shared" si="134"/>
        <v>0</v>
      </c>
      <c r="EP53" s="147">
        <f t="shared" si="134"/>
        <v>1072</v>
      </c>
      <c r="EQ53" s="147">
        <f t="shared" si="134"/>
        <v>2341.5</v>
      </c>
      <c r="ER53" s="147">
        <f t="shared" si="129"/>
        <v>3122</v>
      </c>
      <c r="ES53" s="147">
        <f t="shared" si="129"/>
        <v>4683</v>
      </c>
      <c r="ET53" s="147">
        <f t="shared" si="129"/>
        <v>6244</v>
      </c>
      <c r="EU53" s="147">
        <f t="shared" si="129"/>
        <v>7805</v>
      </c>
      <c r="EV53" s="147">
        <f t="shared" si="129"/>
        <v>9366</v>
      </c>
      <c r="EW53" s="147">
        <f t="shared" si="123"/>
        <v>623</v>
      </c>
      <c r="EX53" s="147">
        <f t="shared" si="123"/>
        <v>124.6</v>
      </c>
      <c r="EY53" s="147">
        <f t="shared" si="123"/>
        <v>155.75</v>
      </c>
      <c r="EZ53" s="147">
        <f t="shared" si="123"/>
        <v>0</v>
      </c>
      <c r="FA53" s="147">
        <f t="shared" si="123"/>
        <v>311.5</v>
      </c>
      <c r="FB53" s="147">
        <f t="shared" si="123"/>
        <v>934.5</v>
      </c>
      <c r="FC53" s="147">
        <f t="shared" si="130"/>
        <v>1246</v>
      </c>
      <c r="FD53" s="147">
        <f t="shared" si="130"/>
        <v>1869</v>
      </c>
      <c r="FE53" s="147">
        <f t="shared" si="130"/>
        <v>2492</v>
      </c>
      <c r="FF53" s="147">
        <f t="shared" si="130"/>
        <v>3115</v>
      </c>
      <c r="FG53" s="147">
        <f t="shared" si="130"/>
        <v>3738</v>
      </c>
      <c r="FH53" s="147">
        <f t="shared" si="155"/>
        <v>1789</v>
      </c>
      <c r="FI53" s="147">
        <f t="shared" si="156"/>
        <v>357.80000000000007</v>
      </c>
      <c r="FJ53" s="147">
        <f t="shared" si="157"/>
        <v>447.25</v>
      </c>
      <c r="FK53" s="147">
        <f t="shared" si="135"/>
        <v>0</v>
      </c>
      <c r="FL53" s="147">
        <f t="shared" si="135"/>
        <v>1186</v>
      </c>
      <c r="FM53" s="147">
        <f t="shared" si="135"/>
        <v>2683.5</v>
      </c>
      <c r="FN53" s="147">
        <f t="shared" si="131"/>
        <v>3578</v>
      </c>
      <c r="FO53" s="147">
        <f t="shared" si="131"/>
        <v>5367</v>
      </c>
      <c r="FP53" s="147">
        <f t="shared" si="131"/>
        <v>7156</v>
      </c>
      <c r="FQ53" s="147">
        <f t="shared" si="131"/>
        <v>8945</v>
      </c>
      <c r="FR53" s="147">
        <f t="shared" si="131"/>
        <v>10734</v>
      </c>
      <c r="FS53" s="122">
        <f t="shared" si="48"/>
        <v>19.21</v>
      </c>
      <c r="FT53" s="122" t="str">
        <f t="shared" si="49"/>
        <v/>
      </c>
      <c r="FU53" s="122" t="str">
        <f t="shared" si="50"/>
        <v/>
      </c>
      <c r="FV53" s="122" t="str">
        <f t="shared" si="51"/>
        <v/>
      </c>
      <c r="FW53" s="122" t="str">
        <f t="shared" si="87"/>
        <v/>
      </c>
      <c r="FX53" s="122" t="str">
        <f t="shared" si="88"/>
        <v/>
      </c>
      <c r="FY53" s="122" t="str">
        <f t="shared" si="89"/>
        <v/>
      </c>
      <c r="FZ53" s="122" t="str">
        <f t="shared" si="90"/>
        <v/>
      </c>
      <c r="GA53" s="122" t="str">
        <f t="shared" si="91"/>
        <v/>
      </c>
      <c r="GB53" s="122" t="str">
        <f t="shared" si="92"/>
        <v/>
      </c>
      <c r="GC53" s="122" t="str">
        <f t="shared" si="93"/>
        <v/>
      </c>
      <c r="GD53" s="122" t="str">
        <f t="shared" si="94"/>
        <v/>
      </c>
      <c r="GE53" s="122" t="str">
        <f t="shared" si="95"/>
        <v/>
      </c>
      <c r="GF53" s="122" t="str">
        <f t="shared" si="96"/>
        <v/>
      </c>
      <c r="GG53" s="122">
        <f t="shared" si="97"/>
        <v>19.21</v>
      </c>
      <c r="GH53" s="124">
        <f t="shared" si="52"/>
        <v>261686.72300000003</v>
      </c>
      <c r="GI53" s="124" t="str">
        <f t="shared" si="53"/>
        <v/>
      </c>
      <c r="GJ53" s="124" t="str">
        <f t="shared" si="54"/>
        <v/>
      </c>
      <c r="GK53" s="124" t="str">
        <f t="shared" si="55"/>
        <v/>
      </c>
      <c r="GL53" s="125" t="str">
        <f t="shared" si="98"/>
        <v/>
      </c>
      <c r="GM53" s="125" t="str">
        <f t="shared" si="99"/>
        <v/>
      </c>
      <c r="GN53" s="125" t="str">
        <f t="shared" si="100"/>
        <v/>
      </c>
      <c r="GO53" s="125" t="str">
        <f t="shared" si="101"/>
        <v/>
      </c>
      <c r="GP53" s="125" t="str">
        <f t="shared" si="102"/>
        <v/>
      </c>
      <c r="GQ53" s="125" t="str">
        <f t="shared" si="103"/>
        <v/>
      </c>
      <c r="GR53" s="125" t="str">
        <f t="shared" si="104"/>
        <v/>
      </c>
      <c r="GS53" s="125" t="str">
        <f t="shared" si="105"/>
        <v/>
      </c>
      <c r="GT53" s="125" t="str">
        <f t="shared" si="106"/>
        <v/>
      </c>
      <c r="GU53" s="125" t="str">
        <f t="shared" si="107"/>
        <v/>
      </c>
      <c r="GV53" s="125">
        <f t="shared" si="108"/>
        <v>261686.72300000003</v>
      </c>
      <c r="GW53" s="145">
        <v>1</v>
      </c>
      <c r="GX53" s="145"/>
      <c r="GY53" s="145"/>
      <c r="GZ53" s="145"/>
      <c r="HA53" s="145"/>
      <c r="HB53" s="145"/>
      <c r="HC53" s="145"/>
      <c r="HE53" s="37"/>
      <c r="HF53" s="37"/>
      <c r="HG53" s="37"/>
      <c r="HH53" s="37"/>
    </row>
    <row r="54" spans="1:216" x14ac:dyDescent="0.2">
      <c r="A54" s="287" t="s">
        <v>228</v>
      </c>
      <c r="B54" s="288" t="s">
        <v>393</v>
      </c>
      <c r="C54" s="369">
        <v>905</v>
      </c>
      <c r="D54" s="407">
        <f t="shared" si="56"/>
        <v>181</v>
      </c>
      <c r="E54" s="406">
        <f t="shared" si="57"/>
        <v>226.25</v>
      </c>
      <c r="F54" s="406">
        <f t="shared" si="58"/>
        <v>339.375</v>
      </c>
      <c r="G54" s="406">
        <f t="shared" si="59"/>
        <v>181</v>
      </c>
      <c r="H54" s="407">
        <f t="shared" si="60"/>
        <v>226.25</v>
      </c>
      <c r="I54" s="406">
        <f t="shared" si="61"/>
        <v>226.25</v>
      </c>
      <c r="J54" s="406">
        <f t="shared" si="62"/>
        <v>339.375</v>
      </c>
      <c r="K54" s="406">
        <f t="shared" si="63"/>
        <v>181</v>
      </c>
      <c r="L54" s="406">
        <f t="shared" si="64"/>
        <v>226.25</v>
      </c>
      <c r="M54" s="147"/>
      <c r="N54" s="94">
        <f>C54*0.75</f>
        <v>678.75</v>
      </c>
      <c r="O54" s="94">
        <f t="shared" si="65"/>
        <v>1357.5</v>
      </c>
      <c r="P54" s="94">
        <f t="shared" si="66"/>
        <v>1810</v>
      </c>
      <c r="Q54" s="94">
        <f t="shared" si="67"/>
        <v>2715</v>
      </c>
      <c r="R54" s="94">
        <f t="shared" si="68"/>
        <v>3620</v>
      </c>
      <c r="S54" s="94">
        <f t="shared" si="69"/>
        <v>4525</v>
      </c>
      <c r="T54" s="94">
        <f t="shared" si="70"/>
        <v>5430</v>
      </c>
      <c r="U54" s="200">
        <v>788</v>
      </c>
      <c r="V54" s="93"/>
      <c r="W54" s="93"/>
      <c r="X54" s="147"/>
      <c r="Y54" s="94"/>
      <c r="Z54" s="94"/>
      <c r="AA54" s="94">
        <f t="shared" si="73"/>
        <v>1576</v>
      </c>
      <c r="AB54" s="94">
        <f t="shared" si="74"/>
        <v>2364</v>
      </c>
      <c r="AC54" s="94">
        <f t="shared" si="75"/>
        <v>3152</v>
      </c>
      <c r="AD54" s="94">
        <f t="shared" si="76"/>
        <v>3940</v>
      </c>
      <c r="AE54" s="94">
        <f t="shared" si="77"/>
        <v>4728</v>
      </c>
      <c r="AF54" s="200">
        <v>689</v>
      </c>
      <c r="AG54" s="93"/>
      <c r="AH54" s="93"/>
      <c r="AI54" s="147"/>
      <c r="AJ54" s="94"/>
      <c r="AK54" s="94"/>
      <c r="AL54" s="94">
        <f t="shared" si="4"/>
        <v>1378</v>
      </c>
      <c r="AM54" s="94">
        <f t="shared" si="5"/>
        <v>2067</v>
      </c>
      <c r="AN54" s="94">
        <f t="shared" si="6"/>
        <v>2756</v>
      </c>
      <c r="AO54" s="94">
        <f t="shared" si="7"/>
        <v>3445</v>
      </c>
      <c r="AP54" s="94">
        <f t="shared" si="8"/>
        <v>4134</v>
      </c>
      <c r="AQ54" s="200">
        <v>479</v>
      </c>
      <c r="AR54" s="93"/>
      <c r="AS54" s="93"/>
      <c r="AT54" s="147"/>
      <c r="AU54" s="94"/>
      <c r="AV54" s="94"/>
      <c r="AW54" s="94">
        <f t="shared" si="11"/>
        <v>958</v>
      </c>
      <c r="AX54" s="94">
        <f t="shared" si="12"/>
        <v>1437</v>
      </c>
      <c r="AY54" s="94">
        <f t="shared" si="13"/>
        <v>1916</v>
      </c>
      <c r="AZ54" s="94">
        <f t="shared" si="14"/>
        <v>2395</v>
      </c>
      <c r="BA54" s="94">
        <f t="shared" si="15"/>
        <v>2874</v>
      </c>
      <c r="BB54" s="147">
        <f t="shared" si="137"/>
        <v>1693</v>
      </c>
      <c r="BC54" s="147">
        <f t="shared" si="138"/>
        <v>181</v>
      </c>
      <c r="BD54" s="147">
        <f t="shared" si="139"/>
        <v>226.25</v>
      </c>
      <c r="BE54" s="147">
        <f t="shared" si="113"/>
        <v>0</v>
      </c>
      <c r="BF54" s="147">
        <f t="shared" si="113"/>
        <v>678.75</v>
      </c>
      <c r="BG54" s="147">
        <f t="shared" si="136"/>
        <v>1357.5</v>
      </c>
      <c r="BH54" s="147">
        <f t="shared" si="136"/>
        <v>3386</v>
      </c>
      <c r="BI54" s="147">
        <f t="shared" si="136"/>
        <v>5079</v>
      </c>
      <c r="BJ54" s="147">
        <f t="shared" si="136"/>
        <v>6772</v>
      </c>
      <c r="BK54" s="147">
        <f t="shared" si="136"/>
        <v>8465</v>
      </c>
      <c r="BL54" s="147">
        <f t="shared" si="136"/>
        <v>10158</v>
      </c>
      <c r="BM54" s="147">
        <f t="shared" si="140"/>
        <v>1594</v>
      </c>
      <c r="BN54" s="147">
        <f t="shared" si="141"/>
        <v>181</v>
      </c>
      <c r="BO54" s="147">
        <f t="shared" si="142"/>
        <v>226.25</v>
      </c>
      <c r="BP54" s="147">
        <f t="shared" si="82"/>
        <v>0</v>
      </c>
      <c r="BQ54" s="147">
        <f t="shared" si="82"/>
        <v>678.75</v>
      </c>
      <c r="BR54" s="147">
        <f t="shared" si="82"/>
        <v>1357.5</v>
      </c>
      <c r="BS54" s="147">
        <f t="shared" si="82"/>
        <v>3188</v>
      </c>
      <c r="BT54" s="147">
        <f t="shared" si="160"/>
        <v>4782</v>
      </c>
      <c r="BU54" s="147">
        <f t="shared" si="160"/>
        <v>6376</v>
      </c>
      <c r="BV54" s="147">
        <f t="shared" si="160"/>
        <v>7970</v>
      </c>
      <c r="BW54" s="147">
        <f t="shared" si="160"/>
        <v>9564</v>
      </c>
      <c r="BX54" s="147">
        <f t="shared" si="143"/>
        <v>1384</v>
      </c>
      <c r="BY54" s="147">
        <f t="shared" si="144"/>
        <v>181</v>
      </c>
      <c r="BZ54" s="147">
        <f t="shared" si="145"/>
        <v>226.25</v>
      </c>
      <c r="CA54" s="147">
        <f t="shared" si="119"/>
        <v>0</v>
      </c>
      <c r="CB54" s="147">
        <f t="shared" si="119"/>
        <v>678.75</v>
      </c>
      <c r="CC54" s="147">
        <f t="shared" si="119"/>
        <v>1357.5</v>
      </c>
      <c r="CD54" s="147">
        <f t="shared" si="119"/>
        <v>2768</v>
      </c>
      <c r="CE54" s="147">
        <f t="shared" si="119"/>
        <v>4152</v>
      </c>
      <c r="CF54" s="147">
        <f t="shared" si="119"/>
        <v>5536</v>
      </c>
      <c r="CG54" s="147">
        <f t="shared" si="119"/>
        <v>6920</v>
      </c>
      <c r="CH54" s="147">
        <f t="shared" si="119"/>
        <v>8304</v>
      </c>
      <c r="CI54" s="147">
        <f t="shared" si="124"/>
        <v>1477</v>
      </c>
      <c r="CJ54" s="147">
        <f t="shared" si="124"/>
        <v>0</v>
      </c>
      <c r="CK54" s="147">
        <f t="shared" si="120"/>
        <v>0</v>
      </c>
      <c r="CL54" s="147">
        <f t="shared" si="120"/>
        <v>0</v>
      </c>
      <c r="CM54" s="147">
        <f t="shared" si="120"/>
        <v>0</v>
      </c>
      <c r="CN54" s="147">
        <f t="shared" si="120"/>
        <v>0</v>
      </c>
      <c r="CO54" s="147">
        <f t="shared" si="120"/>
        <v>2954</v>
      </c>
      <c r="CP54" s="147">
        <f t="shared" si="120"/>
        <v>4431</v>
      </c>
      <c r="CQ54" s="147">
        <f t="shared" si="120"/>
        <v>5908</v>
      </c>
      <c r="CR54" s="147">
        <f t="shared" si="120"/>
        <v>7385</v>
      </c>
      <c r="CS54" s="147">
        <f t="shared" si="120"/>
        <v>8862</v>
      </c>
      <c r="CT54" s="147">
        <f t="shared" si="121"/>
        <v>1267</v>
      </c>
      <c r="CU54" s="147">
        <f t="shared" si="121"/>
        <v>0</v>
      </c>
      <c r="CV54" s="147">
        <f t="shared" si="121"/>
        <v>0</v>
      </c>
      <c r="CW54" s="147">
        <f t="shared" si="121"/>
        <v>0</v>
      </c>
      <c r="CX54" s="147">
        <f t="shared" si="121"/>
        <v>0</v>
      </c>
      <c r="CY54" s="147">
        <f t="shared" si="121"/>
        <v>0</v>
      </c>
      <c r="CZ54" s="147">
        <f t="shared" si="125"/>
        <v>2534</v>
      </c>
      <c r="DA54" s="147">
        <f t="shared" si="125"/>
        <v>3801</v>
      </c>
      <c r="DB54" s="147">
        <f t="shared" si="125"/>
        <v>5068</v>
      </c>
      <c r="DC54" s="147">
        <f t="shared" si="125"/>
        <v>6335</v>
      </c>
      <c r="DD54" s="147">
        <f t="shared" si="125"/>
        <v>7602</v>
      </c>
      <c r="DE54" s="147">
        <f t="shared" si="122"/>
        <v>1168</v>
      </c>
      <c r="DF54" s="147">
        <f t="shared" si="122"/>
        <v>0</v>
      </c>
      <c r="DG54" s="147">
        <f t="shared" si="122"/>
        <v>0</v>
      </c>
      <c r="DH54" s="147">
        <f t="shared" si="122"/>
        <v>0</v>
      </c>
      <c r="DI54" s="147">
        <f t="shared" si="122"/>
        <v>0</v>
      </c>
      <c r="DJ54" s="147">
        <f t="shared" si="122"/>
        <v>0</v>
      </c>
      <c r="DK54" s="147">
        <f t="shared" si="126"/>
        <v>2336</v>
      </c>
      <c r="DL54" s="147">
        <f t="shared" si="126"/>
        <v>3504</v>
      </c>
      <c r="DM54" s="147">
        <f t="shared" si="126"/>
        <v>4672</v>
      </c>
      <c r="DN54" s="147">
        <f t="shared" si="126"/>
        <v>5840</v>
      </c>
      <c r="DO54" s="147">
        <f t="shared" si="126"/>
        <v>7008</v>
      </c>
      <c r="DP54" s="147">
        <f t="shared" si="146"/>
        <v>2073</v>
      </c>
      <c r="DQ54" s="147">
        <f t="shared" si="147"/>
        <v>181</v>
      </c>
      <c r="DR54" s="147">
        <f t="shared" si="148"/>
        <v>226.25</v>
      </c>
      <c r="DS54" s="147">
        <f t="shared" si="132"/>
        <v>0</v>
      </c>
      <c r="DT54" s="147">
        <f t="shared" si="132"/>
        <v>678.75</v>
      </c>
      <c r="DU54" s="147">
        <f t="shared" si="132"/>
        <v>1357.5</v>
      </c>
      <c r="DV54" s="147">
        <f t="shared" si="127"/>
        <v>4146</v>
      </c>
      <c r="DW54" s="147">
        <f t="shared" si="127"/>
        <v>6219</v>
      </c>
      <c r="DX54" s="147">
        <f t="shared" si="127"/>
        <v>8292</v>
      </c>
      <c r="DY54" s="147">
        <f t="shared" si="127"/>
        <v>10365</v>
      </c>
      <c r="DZ54" s="147">
        <f t="shared" si="127"/>
        <v>12438</v>
      </c>
      <c r="EA54" s="147">
        <f t="shared" si="149"/>
        <v>2382</v>
      </c>
      <c r="EB54" s="147">
        <f t="shared" si="150"/>
        <v>181</v>
      </c>
      <c r="EC54" s="147">
        <f t="shared" si="151"/>
        <v>226.25</v>
      </c>
      <c r="ED54" s="147">
        <f t="shared" si="133"/>
        <v>0</v>
      </c>
      <c r="EE54" s="147">
        <f t="shared" si="133"/>
        <v>678.75</v>
      </c>
      <c r="EF54" s="147">
        <f t="shared" si="133"/>
        <v>1357.5</v>
      </c>
      <c r="EG54" s="147">
        <f t="shared" si="128"/>
        <v>4764</v>
      </c>
      <c r="EH54" s="147">
        <f t="shared" si="128"/>
        <v>7146</v>
      </c>
      <c r="EI54" s="147">
        <f t="shared" si="128"/>
        <v>9528</v>
      </c>
      <c r="EJ54" s="147">
        <f t="shared" si="128"/>
        <v>11910</v>
      </c>
      <c r="EK54" s="147">
        <f t="shared" si="128"/>
        <v>14292</v>
      </c>
      <c r="EL54" s="147">
        <f t="shared" si="152"/>
        <v>2172</v>
      </c>
      <c r="EM54" s="147">
        <f t="shared" si="153"/>
        <v>181</v>
      </c>
      <c r="EN54" s="147">
        <f t="shared" si="154"/>
        <v>226.25</v>
      </c>
      <c r="EO54" s="147">
        <f t="shared" si="134"/>
        <v>0</v>
      </c>
      <c r="EP54" s="147">
        <f t="shared" si="134"/>
        <v>678.75</v>
      </c>
      <c r="EQ54" s="147">
        <f t="shared" si="134"/>
        <v>1357.5</v>
      </c>
      <c r="ER54" s="147">
        <f t="shared" si="129"/>
        <v>4344</v>
      </c>
      <c r="ES54" s="147">
        <f t="shared" si="129"/>
        <v>6516</v>
      </c>
      <c r="ET54" s="147">
        <f t="shared" si="129"/>
        <v>8688</v>
      </c>
      <c r="EU54" s="147">
        <f t="shared" si="129"/>
        <v>10860</v>
      </c>
      <c r="EV54" s="147">
        <f t="shared" si="129"/>
        <v>13032</v>
      </c>
      <c r="EW54" s="147">
        <f t="shared" si="123"/>
        <v>1956</v>
      </c>
      <c r="EX54" s="147">
        <f t="shared" si="123"/>
        <v>0</v>
      </c>
      <c r="EY54" s="147">
        <f t="shared" si="123"/>
        <v>0</v>
      </c>
      <c r="EZ54" s="147">
        <f t="shared" si="123"/>
        <v>0</v>
      </c>
      <c r="FA54" s="147">
        <f t="shared" si="123"/>
        <v>0</v>
      </c>
      <c r="FB54" s="147">
        <f t="shared" si="123"/>
        <v>0</v>
      </c>
      <c r="FC54" s="147">
        <f t="shared" si="130"/>
        <v>3912</v>
      </c>
      <c r="FD54" s="147">
        <f t="shared" si="130"/>
        <v>5868</v>
      </c>
      <c r="FE54" s="147">
        <f t="shared" si="130"/>
        <v>7824</v>
      </c>
      <c r="FF54" s="147">
        <f t="shared" si="130"/>
        <v>9780</v>
      </c>
      <c r="FG54" s="147">
        <f t="shared" si="130"/>
        <v>11736</v>
      </c>
      <c r="FH54" s="147">
        <f t="shared" si="155"/>
        <v>2861</v>
      </c>
      <c r="FI54" s="147">
        <f t="shared" si="156"/>
        <v>181</v>
      </c>
      <c r="FJ54" s="147">
        <f t="shared" si="157"/>
        <v>226.25</v>
      </c>
      <c r="FK54" s="147">
        <f t="shared" si="135"/>
        <v>0</v>
      </c>
      <c r="FL54" s="147">
        <f t="shared" si="135"/>
        <v>678.75</v>
      </c>
      <c r="FM54" s="147">
        <f t="shared" si="135"/>
        <v>1357.5</v>
      </c>
      <c r="FN54" s="147">
        <f t="shared" si="131"/>
        <v>5722</v>
      </c>
      <c r="FO54" s="147">
        <f t="shared" si="131"/>
        <v>8583</v>
      </c>
      <c r="FP54" s="147">
        <f t="shared" si="131"/>
        <v>11444</v>
      </c>
      <c r="FQ54" s="147">
        <f t="shared" si="131"/>
        <v>14305</v>
      </c>
      <c r="FR54" s="147">
        <f t="shared" si="131"/>
        <v>17166</v>
      </c>
      <c r="FS54" s="122">
        <f>IF(ISERROR(VLOOKUP($B54,ibope,3,FALSE)),"0",VLOOKUP($B54,ibope,3,FALSE))</f>
        <v>26.57</v>
      </c>
      <c r="FT54" s="122" t="str">
        <f t="shared" si="49"/>
        <v/>
      </c>
      <c r="FU54" s="122" t="str">
        <f t="shared" si="50"/>
        <v/>
      </c>
      <c r="FV54" s="122" t="str">
        <f t="shared" si="51"/>
        <v/>
      </c>
      <c r="FW54" s="122" t="str">
        <f t="shared" si="87"/>
        <v/>
      </c>
      <c r="FX54" s="122" t="str">
        <f t="shared" si="88"/>
        <v/>
      </c>
      <c r="FY54" s="122" t="str">
        <f t="shared" si="89"/>
        <v/>
      </c>
      <c r="FZ54" s="122" t="str">
        <f t="shared" si="90"/>
        <v/>
      </c>
      <c r="GA54" s="122" t="str">
        <f t="shared" si="91"/>
        <v/>
      </c>
      <c r="GB54" s="122" t="str">
        <f t="shared" si="92"/>
        <v/>
      </c>
      <c r="GC54" s="122" t="str">
        <f t="shared" si="93"/>
        <v/>
      </c>
      <c r="GD54" s="122" t="str">
        <f t="shared" si="94"/>
        <v/>
      </c>
      <c r="GE54" s="122" t="str">
        <f t="shared" si="95"/>
        <v/>
      </c>
      <c r="GF54" s="122" t="str">
        <f t="shared" si="96"/>
        <v/>
      </c>
      <c r="GG54" s="122">
        <f t="shared" si="97"/>
        <v>26.57</v>
      </c>
      <c r="GH54" s="124">
        <f t="shared" si="52"/>
        <v>263855.39750000002</v>
      </c>
      <c r="GI54" s="124" t="str">
        <f t="shared" si="53"/>
        <v/>
      </c>
      <c r="GJ54" s="124" t="str">
        <f t="shared" si="54"/>
        <v/>
      </c>
      <c r="GK54" s="124" t="str">
        <f t="shared" si="55"/>
        <v/>
      </c>
      <c r="GL54" s="125" t="str">
        <f t="shared" si="98"/>
        <v/>
      </c>
      <c r="GM54" s="125" t="str">
        <f t="shared" si="99"/>
        <v/>
      </c>
      <c r="GN54" s="125" t="str">
        <f t="shared" si="100"/>
        <v/>
      </c>
      <c r="GO54" s="125" t="str">
        <f t="shared" si="101"/>
        <v/>
      </c>
      <c r="GP54" s="125" t="str">
        <f t="shared" si="102"/>
        <v/>
      </c>
      <c r="GQ54" s="125" t="str">
        <f t="shared" si="103"/>
        <v/>
      </c>
      <c r="GR54" s="125" t="str">
        <f t="shared" si="104"/>
        <v/>
      </c>
      <c r="GS54" s="125" t="str">
        <f t="shared" si="105"/>
        <v/>
      </c>
      <c r="GT54" s="125" t="str">
        <f t="shared" si="106"/>
        <v/>
      </c>
      <c r="GU54" s="125" t="str">
        <f t="shared" si="107"/>
        <v/>
      </c>
      <c r="GV54" s="125">
        <f t="shared" si="108"/>
        <v>263855.39750000002</v>
      </c>
      <c r="GW54" s="145">
        <v>1</v>
      </c>
      <c r="GX54" s="145"/>
      <c r="GY54" s="145"/>
      <c r="GZ54" s="145"/>
      <c r="HA54" s="145"/>
      <c r="HB54" s="145"/>
      <c r="HC54" s="145"/>
      <c r="HE54" s="37"/>
      <c r="HF54" s="37"/>
      <c r="HG54" s="37"/>
      <c r="HH54" s="37"/>
    </row>
    <row r="55" spans="1:216" x14ac:dyDescent="0.2">
      <c r="A55" s="287" t="s">
        <v>134</v>
      </c>
      <c r="B55" s="288" t="s">
        <v>184</v>
      </c>
      <c r="C55" s="369">
        <v>905</v>
      </c>
      <c r="D55" s="407"/>
      <c r="E55" s="406">
        <f t="shared" si="57"/>
        <v>226.25</v>
      </c>
      <c r="F55" s="406">
        <f t="shared" si="58"/>
        <v>339.375</v>
      </c>
      <c r="G55" s="406">
        <f t="shared" si="59"/>
        <v>181</v>
      </c>
      <c r="H55" s="407"/>
      <c r="I55" s="406">
        <f t="shared" si="61"/>
        <v>226.25</v>
      </c>
      <c r="J55" s="406">
        <f t="shared" si="62"/>
        <v>339.375</v>
      </c>
      <c r="K55" s="406">
        <f t="shared" si="63"/>
        <v>181</v>
      </c>
      <c r="L55" s="406">
        <f t="shared" si="64"/>
        <v>226.25</v>
      </c>
      <c r="M55" s="147"/>
      <c r="N55" s="94"/>
      <c r="O55" s="94"/>
      <c r="P55" s="94">
        <f t="shared" si="66"/>
        <v>1810</v>
      </c>
      <c r="Q55" s="94">
        <f t="shared" si="67"/>
        <v>2715</v>
      </c>
      <c r="R55" s="94">
        <f t="shared" si="68"/>
        <v>3620</v>
      </c>
      <c r="S55" s="94">
        <f t="shared" si="69"/>
        <v>4525</v>
      </c>
      <c r="T55" s="94">
        <f t="shared" si="70"/>
        <v>5430</v>
      </c>
      <c r="U55" s="200">
        <v>941</v>
      </c>
      <c r="V55" s="93"/>
      <c r="W55" s="93"/>
      <c r="X55" s="147"/>
      <c r="Y55" s="94"/>
      <c r="Z55" s="94"/>
      <c r="AA55" s="94">
        <f t="shared" si="73"/>
        <v>1882</v>
      </c>
      <c r="AB55" s="94">
        <f t="shared" si="74"/>
        <v>2823</v>
      </c>
      <c r="AC55" s="94">
        <f t="shared" si="75"/>
        <v>3764</v>
      </c>
      <c r="AD55" s="94">
        <f t="shared" si="76"/>
        <v>4705</v>
      </c>
      <c r="AE55" s="94">
        <f t="shared" si="77"/>
        <v>5646</v>
      </c>
      <c r="AF55" s="200">
        <v>842</v>
      </c>
      <c r="AG55" s="93"/>
      <c r="AH55" s="93"/>
      <c r="AI55" s="147"/>
      <c r="AJ55" s="94"/>
      <c r="AK55" s="94"/>
      <c r="AL55" s="94">
        <f t="shared" si="4"/>
        <v>1684</v>
      </c>
      <c r="AM55" s="94">
        <f t="shared" si="5"/>
        <v>2526</v>
      </c>
      <c r="AN55" s="94">
        <f t="shared" si="6"/>
        <v>3368</v>
      </c>
      <c r="AO55" s="94">
        <f t="shared" si="7"/>
        <v>4210</v>
      </c>
      <c r="AP55" s="94">
        <f t="shared" si="8"/>
        <v>5052</v>
      </c>
      <c r="AQ55" s="200">
        <v>695</v>
      </c>
      <c r="AR55" s="93"/>
      <c r="AS55" s="93"/>
      <c r="AT55" s="147"/>
      <c r="AU55" s="94"/>
      <c r="AV55" s="94"/>
      <c r="AW55" s="94">
        <f t="shared" si="11"/>
        <v>1390</v>
      </c>
      <c r="AX55" s="94">
        <f t="shared" si="12"/>
        <v>2085</v>
      </c>
      <c r="AY55" s="94">
        <f t="shared" si="13"/>
        <v>2780</v>
      </c>
      <c r="AZ55" s="94">
        <f t="shared" si="14"/>
        <v>3475</v>
      </c>
      <c r="BA55" s="94">
        <f t="shared" si="15"/>
        <v>4170</v>
      </c>
      <c r="BB55" s="147">
        <f t="shared" si="137"/>
        <v>1846</v>
      </c>
      <c r="BC55" s="147">
        <f t="shared" si="138"/>
        <v>0</v>
      </c>
      <c r="BD55" s="147">
        <f t="shared" si="139"/>
        <v>0</v>
      </c>
      <c r="BE55" s="147">
        <f t="shared" si="113"/>
        <v>0</v>
      </c>
      <c r="BF55" s="147">
        <f t="shared" si="113"/>
        <v>0</v>
      </c>
      <c r="BG55" s="147">
        <f t="shared" si="136"/>
        <v>0</v>
      </c>
      <c r="BH55" s="147">
        <f t="shared" si="136"/>
        <v>3692</v>
      </c>
      <c r="BI55" s="147">
        <f t="shared" si="136"/>
        <v>5538</v>
      </c>
      <c r="BJ55" s="147">
        <f t="shared" si="136"/>
        <v>7384</v>
      </c>
      <c r="BK55" s="147">
        <f t="shared" si="136"/>
        <v>9230</v>
      </c>
      <c r="BL55" s="147">
        <f t="shared" si="136"/>
        <v>11076</v>
      </c>
      <c r="BM55" s="147">
        <f t="shared" si="140"/>
        <v>1747</v>
      </c>
      <c r="BN55" s="147">
        <f t="shared" si="141"/>
        <v>0</v>
      </c>
      <c r="BO55" s="147">
        <f t="shared" si="142"/>
        <v>0</v>
      </c>
      <c r="BP55" s="147">
        <f t="shared" si="82"/>
        <v>0</v>
      </c>
      <c r="BQ55" s="147">
        <f t="shared" si="82"/>
        <v>0</v>
      </c>
      <c r="BR55" s="147">
        <f t="shared" si="82"/>
        <v>0</v>
      </c>
      <c r="BS55" s="147">
        <f t="shared" si="82"/>
        <v>3494</v>
      </c>
      <c r="BT55" s="147">
        <f t="shared" si="160"/>
        <v>5241</v>
      </c>
      <c r="BU55" s="147">
        <f t="shared" si="160"/>
        <v>6988</v>
      </c>
      <c r="BV55" s="147">
        <f t="shared" si="160"/>
        <v>8735</v>
      </c>
      <c r="BW55" s="147">
        <f t="shared" si="160"/>
        <v>10482</v>
      </c>
      <c r="BX55" s="147">
        <f t="shared" si="143"/>
        <v>1600</v>
      </c>
      <c r="BY55" s="147">
        <f t="shared" si="144"/>
        <v>0</v>
      </c>
      <c r="BZ55" s="147">
        <f t="shared" si="145"/>
        <v>0</v>
      </c>
      <c r="CA55" s="147">
        <f t="shared" si="119"/>
        <v>0</v>
      </c>
      <c r="CB55" s="147">
        <f t="shared" si="119"/>
        <v>0</v>
      </c>
      <c r="CC55" s="147">
        <f t="shared" si="119"/>
        <v>0</v>
      </c>
      <c r="CD55" s="147">
        <f t="shared" si="119"/>
        <v>3200</v>
      </c>
      <c r="CE55" s="147">
        <f t="shared" si="119"/>
        <v>4800</v>
      </c>
      <c r="CF55" s="147">
        <f t="shared" si="119"/>
        <v>6400</v>
      </c>
      <c r="CG55" s="147">
        <f t="shared" si="119"/>
        <v>8000</v>
      </c>
      <c r="CH55" s="147">
        <f t="shared" si="119"/>
        <v>9600</v>
      </c>
      <c r="CI55" s="147">
        <f t="shared" si="124"/>
        <v>1783</v>
      </c>
      <c r="CJ55" s="147">
        <f t="shared" si="124"/>
        <v>0</v>
      </c>
      <c r="CK55" s="147">
        <f t="shared" si="120"/>
        <v>0</v>
      </c>
      <c r="CL55" s="147">
        <f t="shared" si="120"/>
        <v>0</v>
      </c>
      <c r="CM55" s="147">
        <f t="shared" si="120"/>
        <v>0</v>
      </c>
      <c r="CN55" s="147">
        <f t="shared" si="120"/>
        <v>0</v>
      </c>
      <c r="CO55" s="147">
        <f t="shared" si="120"/>
        <v>3566</v>
      </c>
      <c r="CP55" s="147">
        <f t="shared" si="120"/>
        <v>5349</v>
      </c>
      <c r="CQ55" s="147">
        <f t="shared" si="120"/>
        <v>7132</v>
      </c>
      <c r="CR55" s="147">
        <f t="shared" si="120"/>
        <v>8915</v>
      </c>
      <c r="CS55" s="147">
        <f t="shared" si="120"/>
        <v>10698</v>
      </c>
      <c r="CT55" s="147">
        <f t="shared" si="121"/>
        <v>1636</v>
      </c>
      <c r="CU55" s="147">
        <f t="shared" si="121"/>
        <v>0</v>
      </c>
      <c r="CV55" s="147">
        <f t="shared" si="121"/>
        <v>0</v>
      </c>
      <c r="CW55" s="147">
        <f t="shared" si="121"/>
        <v>0</v>
      </c>
      <c r="CX55" s="147">
        <f t="shared" si="121"/>
        <v>0</v>
      </c>
      <c r="CY55" s="147">
        <f t="shared" si="121"/>
        <v>0</v>
      </c>
      <c r="CZ55" s="147">
        <f t="shared" si="125"/>
        <v>3272</v>
      </c>
      <c r="DA55" s="147">
        <f t="shared" si="125"/>
        <v>4908</v>
      </c>
      <c r="DB55" s="147">
        <f t="shared" si="125"/>
        <v>6544</v>
      </c>
      <c r="DC55" s="147">
        <f t="shared" si="125"/>
        <v>8180</v>
      </c>
      <c r="DD55" s="147">
        <f t="shared" si="125"/>
        <v>9816</v>
      </c>
      <c r="DE55" s="147">
        <f t="shared" si="122"/>
        <v>1537</v>
      </c>
      <c r="DF55" s="147">
        <f t="shared" si="122"/>
        <v>0</v>
      </c>
      <c r="DG55" s="147">
        <f t="shared" si="122"/>
        <v>0</v>
      </c>
      <c r="DH55" s="147">
        <f t="shared" si="122"/>
        <v>0</v>
      </c>
      <c r="DI55" s="147">
        <f t="shared" si="122"/>
        <v>0</v>
      </c>
      <c r="DJ55" s="147">
        <f t="shared" si="122"/>
        <v>0</v>
      </c>
      <c r="DK55" s="147">
        <f t="shared" si="126"/>
        <v>3074</v>
      </c>
      <c r="DL55" s="147">
        <f t="shared" si="126"/>
        <v>4611</v>
      </c>
      <c r="DM55" s="147">
        <f t="shared" si="126"/>
        <v>6148</v>
      </c>
      <c r="DN55" s="147">
        <f t="shared" si="126"/>
        <v>7685</v>
      </c>
      <c r="DO55" s="147">
        <f t="shared" si="126"/>
        <v>9222</v>
      </c>
      <c r="DP55" s="147">
        <f t="shared" si="146"/>
        <v>2442</v>
      </c>
      <c r="DQ55" s="147">
        <f t="shared" si="147"/>
        <v>0</v>
      </c>
      <c r="DR55" s="147">
        <f t="shared" si="148"/>
        <v>0</v>
      </c>
      <c r="DS55" s="147">
        <f t="shared" si="132"/>
        <v>0</v>
      </c>
      <c r="DT55" s="147">
        <f t="shared" si="132"/>
        <v>0</v>
      </c>
      <c r="DU55" s="147">
        <f t="shared" si="132"/>
        <v>0</v>
      </c>
      <c r="DV55" s="147">
        <f t="shared" si="127"/>
        <v>4884</v>
      </c>
      <c r="DW55" s="147">
        <f t="shared" si="127"/>
        <v>7326</v>
      </c>
      <c r="DX55" s="147">
        <f t="shared" si="127"/>
        <v>9768</v>
      </c>
      <c r="DY55" s="147">
        <f t="shared" si="127"/>
        <v>12210</v>
      </c>
      <c r="DZ55" s="147">
        <f t="shared" si="127"/>
        <v>14652</v>
      </c>
      <c r="EA55" s="147">
        <f t="shared" si="149"/>
        <v>2688</v>
      </c>
      <c r="EB55" s="147">
        <f t="shared" si="150"/>
        <v>0</v>
      </c>
      <c r="EC55" s="147">
        <f t="shared" si="151"/>
        <v>0</v>
      </c>
      <c r="ED55" s="147">
        <f t="shared" si="133"/>
        <v>0</v>
      </c>
      <c r="EE55" s="147">
        <f t="shared" si="133"/>
        <v>0</v>
      </c>
      <c r="EF55" s="147">
        <f t="shared" si="133"/>
        <v>0</v>
      </c>
      <c r="EG55" s="147">
        <f t="shared" si="128"/>
        <v>5376</v>
      </c>
      <c r="EH55" s="147">
        <f t="shared" si="128"/>
        <v>8064</v>
      </c>
      <c r="EI55" s="147">
        <f t="shared" si="128"/>
        <v>10752</v>
      </c>
      <c r="EJ55" s="147">
        <f t="shared" si="128"/>
        <v>13440</v>
      </c>
      <c r="EK55" s="147">
        <f t="shared" si="128"/>
        <v>16128</v>
      </c>
      <c r="EL55" s="147">
        <f t="shared" si="152"/>
        <v>2541</v>
      </c>
      <c r="EM55" s="147">
        <f t="shared" si="153"/>
        <v>0</v>
      </c>
      <c r="EN55" s="147">
        <f t="shared" si="154"/>
        <v>0</v>
      </c>
      <c r="EO55" s="147">
        <f t="shared" si="134"/>
        <v>0</v>
      </c>
      <c r="EP55" s="147">
        <f t="shared" si="134"/>
        <v>0</v>
      </c>
      <c r="EQ55" s="147">
        <f t="shared" si="134"/>
        <v>0</v>
      </c>
      <c r="ER55" s="147">
        <f t="shared" si="129"/>
        <v>5082</v>
      </c>
      <c r="ES55" s="147">
        <f t="shared" si="129"/>
        <v>7623</v>
      </c>
      <c r="ET55" s="147">
        <f t="shared" si="129"/>
        <v>10164</v>
      </c>
      <c r="EU55" s="147">
        <f t="shared" si="129"/>
        <v>12705</v>
      </c>
      <c r="EV55" s="147">
        <f t="shared" si="129"/>
        <v>15246</v>
      </c>
      <c r="EW55" s="147">
        <f t="shared" si="123"/>
        <v>2478</v>
      </c>
      <c r="EX55" s="147">
        <f t="shared" si="123"/>
        <v>0</v>
      </c>
      <c r="EY55" s="147">
        <f t="shared" si="123"/>
        <v>0</v>
      </c>
      <c r="EZ55" s="147">
        <f t="shared" si="123"/>
        <v>0</v>
      </c>
      <c r="FA55" s="147">
        <f t="shared" si="123"/>
        <v>0</v>
      </c>
      <c r="FB55" s="147">
        <f t="shared" si="123"/>
        <v>0</v>
      </c>
      <c r="FC55" s="147">
        <f t="shared" si="130"/>
        <v>4956</v>
      </c>
      <c r="FD55" s="147">
        <f t="shared" si="130"/>
        <v>7434</v>
      </c>
      <c r="FE55" s="147">
        <f t="shared" si="130"/>
        <v>9912</v>
      </c>
      <c r="FF55" s="147">
        <f t="shared" si="130"/>
        <v>12390</v>
      </c>
      <c r="FG55" s="147">
        <f t="shared" si="130"/>
        <v>14868</v>
      </c>
      <c r="FH55" s="147">
        <f t="shared" si="155"/>
        <v>3383</v>
      </c>
      <c r="FI55" s="147">
        <f t="shared" si="156"/>
        <v>0</v>
      </c>
      <c r="FJ55" s="147">
        <f t="shared" si="157"/>
        <v>0</v>
      </c>
      <c r="FK55" s="147">
        <f t="shared" si="135"/>
        <v>0</v>
      </c>
      <c r="FL55" s="147">
        <f t="shared" si="135"/>
        <v>0</v>
      </c>
      <c r="FM55" s="147">
        <f t="shared" si="135"/>
        <v>0</v>
      </c>
      <c r="FN55" s="147">
        <f t="shared" si="131"/>
        <v>6766</v>
      </c>
      <c r="FO55" s="147">
        <f t="shared" si="131"/>
        <v>10149</v>
      </c>
      <c r="FP55" s="147">
        <f t="shared" si="131"/>
        <v>13532</v>
      </c>
      <c r="FQ55" s="147">
        <f t="shared" si="131"/>
        <v>16915</v>
      </c>
      <c r="FR55" s="147">
        <f t="shared" si="131"/>
        <v>20298</v>
      </c>
      <c r="FS55" s="122">
        <f>IF(ISERROR(VLOOKUP($B55,ibope,3,FALSE)),"0",VLOOKUP($B55,ibope,3,FALSE))</f>
        <v>23.67</v>
      </c>
      <c r="FT55" s="122" t="str">
        <f t="shared" si="49"/>
        <v/>
      </c>
      <c r="FU55" s="122" t="str">
        <f t="shared" si="50"/>
        <v/>
      </c>
      <c r="FV55" s="122" t="str">
        <f t="shared" si="51"/>
        <v/>
      </c>
      <c r="FW55" s="122" t="str">
        <f t="shared" si="87"/>
        <v/>
      </c>
      <c r="FX55" s="122" t="str">
        <f t="shared" si="88"/>
        <v/>
      </c>
      <c r="FY55" s="122" t="str">
        <f t="shared" si="89"/>
        <v/>
      </c>
      <c r="FZ55" s="122" t="str">
        <f t="shared" si="90"/>
        <v/>
      </c>
      <c r="GA55" s="122" t="str">
        <f t="shared" si="91"/>
        <v/>
      </c>
      <c r="GB55" s="122" t="str">
        <f t="shared" si="92"/>
        <v/>
      </c>
      <c r="GC55" s="122" t="str">
        <f t="shared" si="93"/>
        <v/>
      </c>
      <c r="GD55" s="122" t="str">
        <f t="shared" si="94"/>
        <v/>
      </c>
      <c r="GE55" s="122" t="str">
        <f t="shared" si="95"/>
        <v/>
      </c>
      <c r="GF55" s="122" t="str">
        <f t="shared" si="96"/>
        <v/>
      </c>
      <c r="GG55" s="122">
        <f t="shared" si="97"/>
        <v>23.67</v>
      </c>
      <c r="GH55" s="124">
        <f t="shared" si="52"/>
        <v>212963.83590000003</v>
      </c>
      <c r="GI55" s="124" t="str">
        <f t="shared" si="53"/>
        <v/>
      </c>
      <c r="GJ55" s="124" t="str">
        <f t="shared" si="54"/>
        <v/>
      </c>
      <c r="GK55" s="124" t="str">
        <f t="shared" si="55"/>
        <v/>
      </c>
      <c r="GL55" s="125" t="str">
        <f t="shared" si="98"/>
        <v/>
      </c>
      <c r="GM55" s="125" t="str">
        <f t="shared" si="99"/>
        <v/>
      </c>
      <c r="GN55" s="125" t="str">
        <f t="shared" si="100"/>
        <v/>
      </c>
      <c r="GO55" s="125" t="str">
        <f t="shared" si="101"/>
        <v/>
      </c>
      <c r="GP55" s="125" t="str">
        <f t="shared" si="102"/>
        <v/>
      </c>
      <c r="GQ55" s="125" t="str">
        <f t="shared" si="103"/>
        <v/>
      </c>
      <c r="GR55" s="125" t="str">
        <f t="shared" si="104"/>
        <v/>
      </c>
      <c r="GS55" s="125" t="str">
        <f t="shared" si="105"/>
        <v/>
      </c>
      <c r="GT55" s="125" t="str">
        <f t="shared" si="106"/>
        <v/>
      </c>
      <c r="GU55" s="125" t="str">
        <f t="shared" si="107"/>
        <v/>
      </c>
      <c r="GV55" s="125">
        <f t="shared" si="108"/>
        <v>212963.83590000003</v>
      </c>
      <c r="GW55" s="145">
        <v>1</v>
      </c>
      <c r="GX55" s="145"/>
      <c r="GY55" s="145"/>
      <c r="GZ55" s="145"/>
      <c r="HA55" s="145"/>
      <c r="HB55" s="145"/>
      <c r="HC55" s="145"/>
      <c r="HE55" s="37"/>
      <c r="HF55" s="37"/>
      <c r="HG55" s="37"/>
      <c r="HH55" s="37"/>
    </row>
    <row r="56" spans="1:216" x14ac:dyDescent="0.2">
      <c r="A56" s="287" t="s">
        <v>475</v>
      </c>
      <c r="B56" s="288" t="s">
        <v>394</v>
      </c>
      <c r="C56" s="292">
        <v>2304</v>
      </c>
      <c r="D56" s="407">
        <f t="shared" si="56"/>
        <v>460.8</v>
      </c>
      <c r="E56" s="406">
        <f t="shared" si="57"/>
        <v>576</v>
      </c>
      <c r="F56" s="406">
        <f t="shared" si="58"/>
        <v>864</v>
      </c>
      <c r="G56" s="406">
        <f t="shared" si="59"/>
        <v>460.8</v>
      </c>
      <c r="H56" s="407">
        <f t="shared" si="60"/>
        <v>576</v>
      </c>
      <c r="I56" s="406">
        <f t="shared" si="61"/>
        <v>576</v>
      </c>
      <c r="J56" s="406">
        <f t="shared" si="62"/>
        <v>864</v>
      </c>
      <c r="K56" s="406">
        <f t="shared" si="63"/>
        <v>460.8</v>
      </c>
      <c r="L56" s="406">
        <f t="shared" si="64"/>
        <v>576</v>
      </c>
      <c r="M56" s="147"/>
      <c r="N56" s="94">
        <f t="shared" si="175"/>
        <v>1728</v>
      </c>
      <c r="O56" s="94">
        <f t="shared" si="65"/>
        <v>3456</v>
      </c>
      <c r="P56" s="94">
        <f t="shared" si="66"/>
        <v>4608</v>
      </c>
      <c r="Q56" s="94">
        <f t="shared" si="67"/>
        <v>6912</v>
      </c>
      <c r="R56" s="94">
        <f t="shared" si="68"/>
        <v>9216</v>
      </c>
      <c r="S56" s="94">
        <f t="shared" si="69"/>
        <v>11520</v>
      </c>
      <c r="T56" s="94">
        <f t="shared" si="70"/>
        <v>13824</v>
      </c>
      <c r="U56" s="200">
        <v>788</v>
      </c>
      <c r="V56" s="93">
        <f t="shared" si="86"/>
        <v>157.60000000000002</v>
      </c>
      <c r="W56" s="93">
        <f t="shared" si="71"/>
        <v>197</v>
      </c>
      <c r="X56" s="147"/>
      <c r="Y56" s="94">
        <f t="shared" si="172"/>
        <v>591</v>
      </c>
      <c r="Z56" s="94">
        <f t="shared" si="72"/>
        <v>1182</v>
      </c>
      <c r="AA56" s="94">
        <f t="shared" si="73"/>
        <v>1576</v>
      </c>
      <c r="AB56" s="94">
        <f t="shared" si="74"/>
        <v>2364</v>
      </c>
      <c r="AC56" s="94">
        <f t="shared" si="75"/>
        <v>3152</v>
      </c>
      <c r="AD56" s="94">
        <f t="shared" si="76"/>
        <v>3940</v>
      </c>
      <c r="AE56" s="94">
        <f t="shared" si="77"/>
        <v>4728</v>
      </c>
      <c r="AF56" s="200">
        <v>675</v>
      </c>
      <c r="AG56" s="93">
        <f t="shared" si="78"/>
        <v>135</v>
      </c>
      <c r="AH56" s="93">
        <f t="shared" si="79"/>
        <v>168.75</v>
      </c>
      <c r="AI56" s="147"/>
      <c r="AJ56" s="94">
        <f t="shared" si="173"/>
        <v>506.25</v>
      </c>
      <c r="AK56" s="94">
        <f t="shared" si="3"/>
        <v>1012.5</v>
      </c>
      <c r="AL56" s="94">
        <f t="shared" si="4"/>
        <v>1350</v>
      </c>
      <c r="AM56" s="94">
        <f t="shared" si="5"/>
        <v>2025</v>
      </c>
      <c r="AN56" s="94">
        <f t="shared" si="6"/>
        <v>2700</v>
      </c>
      <c r="AO56" s="94">
        <f t="shared" si="7"/>
        <v>3375</v>
      </c>
      <c r="AP56" s="94">
        <f t="shared" si="8"/>
        <v>4050</v>
      </c>
      <c r="AQ56" s="200">
        <v>496</v>
      </c>
      <c r="AR56" s="93">
        <f t="shared" si="80"/>
        <v>99.2</v>
      </c>
      <c r="AS56" s="93">
        <f t="shared" si="81"/>
        <v>124</v>
      </c>
      <c r="AT56" s="147"/>
      <c r="AU56" s="94">
        <f t="shared" si="174"/>
        <v>372</v>
      </c>
      <c r="AV56" s="94">
        <f t="shared" si="10"/>
        <v>744</v>
      </c>
      <c r="AW56" s="94">
        <f t="shared" si="11"/>
        <v>992</v>
      </c>
      <c r="AX56" s="94">
        <f t="shared" si="12"/>
        <v>1488</v>
      </c>
      <c r="AY56" s="94">
        <f t="shared" si="13"/>
        <v>1984</v>
      </c>
      <c r="AZ56" s="94">
        <f t="shared" si="14"/>
        <v>2480</v>
      </c>
      <c r="BA56" s="94">
        <f t="shared" si="15"/>
        <v>2976</v>
      </c>
      <c r="BB56" s="147">
        <f t="shared" si="137"/>
        <v>3092</v>
      </c>
      <c r="BC56" s="147">
        <f t="shared" si="138"/>
        <v>618.40000000000009</v>
      </c>
      <c r="BD56" s="147">
        <f t="shared" si="139"/>
        <v>773</v>
      </c>
      <c r="BE56" s="147">
        <f t="shared" si="113"/>
        <v>0</v>
      </c>
      <c r="BF56" s="147">
        <f t="shared" si="113"/>
        <v>2319</v>
      </c>
      <c r="BG56" s="147">
        <f t="shared" si="136"/>
        <v>4638</v>
      </c>
      <c r="BH56" s="147">
        <f t="shared" si="136"/>
        <v>6184</v>
      </c>
      <c r="BI56" s="147">
        <f t="shared" si="136"/>
        <v>9276</v>
      </c>
      <c r="BJ56" s="147">
        <f t="shared" si="136"/>
        <v>12368</v>
      </c>
      <c r="BK56" s="147">
        <f t="shared" si="136"/>
        <v>15460</v>
      </c>
      <c r="BL56" s="147">
        <f t="shared" si="136"/>
        <v>18552</v>
      </c>
      <c r="BM56" s="147">
        <f t="shared" si="140"/>
        <v>2979</v>
      </c>
      <c r="BN56" s="147">
        <f t="shared" si="141"/>
        <v>595.79999999999995</v>
      </c>
      <c r="BO56" s="147">
        <f t="shared" si="142"/>
        <v>744.75</v>
      </c>
      <c r="BP56" s="147">
        <f t="shared" si="82"/>
        <v>0</v>
      </c>
      <c r="BQ56" s="147">
        <f t="shared" si="82"/>
        <v>2234.25</v>
      </c>
      <c r="BR56" s="147">
        <f t="shared" si="82"/>
        <v>4468.5</v>
      </c>
      <c r="BS56" s="147">
        <f t="shared" si="82"/>
        <v>5958</v>
      </c>
      <c r="BT56" s="147">
        <f t="shared" si="160"/>
        <v>8937</v>
      </c>
      <c r="BU56" s="147">
        <f t="shared" si="160"/>
        <v>11916</v>
      </c>
      <c r="BV56" s="147">
        <f t="shared" si="160"/>
        <v>14895</v>
      </c>
      <c r="BW56" s="147">
        <f t="shared" si="160"/>
        <v>17874</v>
      </c>
      <c r="BX56" s="147">
        <f t="shared" si="143"/>
        <v>2800</v>
      </c>
      <c r="BY56" s="147">
        <f t="shared" si="144"/>
        <v>560</v>
      </c>
      <c r="BZ56" s="147">
        <f t="shared" si="145"/>
        <v>700</v>
      </c>
      <c r="CA56" s="147">
        <f t="shared" si="119"/>
        <v>0</v>
      </c>
      <c r="CB56" s="147">
        <f t="shared" si="119"/>
        <v>2100</v>
      </c>
      <c r="CC56" s="147">
        <f t="shared" si="119"/>
        <v>4200</v>
      </c>
      <c r="CD56" s="147">
        <f t="shared" si="119"/>
        <v>5600</v>
      </c>
      <c r="CE56" s="147">
        <f t="shared" si="119"/>
        <v>8400</v>
      </c>
      <c r="CF56" s="147">
        <f t="shared" si="119"/>
        <v>11200</v>
      </c>
      <c r="CG56" s="147">
        <f t="shared" si="119"/>
        <v>14000</v>
      </c>
      <c r="CH56" s="147">
        <f t="shared" si="119"/>
        <v>16800</v>
      </c>
      <c r="CI56" s="147">
        <f t="shared" si="124"/>
        <v>1463</v>
      </c>
      <c r="CJ56" s="147">
        <f t="shared" si="124"/>
        <v>292.60000000000002</v>
      </c>
      <c r="CK56" s="147">
        <f t="shared" si="120"/>
        <v>365.75</v>
      </c>
      <c r="CL56" s="147">
        <f t="shared" si="120"/>
        <v>0</v>
      </c>
      <c r="CM56" s="147">
        <f t="shared" si="120"/>
        <v>1097.25</v>
      </c>
      <c r="CN56" s="147">
        <f t="shared" si="120"/>
        <v>2194.5</v>
      </c>
      <c r="CO56" s="147">
        <f t="shared" si="120"/>
        <v>2926</v>
      </c>
      <c r="CP56" s="147">
        <f t="shared" si="120"/>
        <v>4389</v>
      </c>
      <c r="CQ56" s="147">
        <f t="shared" si="120"/>
        <v>5852</v>
      </c>
      <c r="CR56" s="147">
        <f t="shared" si="120"/>
        <v>7315</v>
      </c>
      <c r="CS56" s="147">
        <f t="shared" si="120"/>
        <v>8778</v>
      </c>
      <c r="CT56" s="147">
        <f t="shared" si="121"/>
        <v>1284</v>
      </c>
      <c r="CU56" s="147">
        <f t="shared" si="121"/>
        <v>256.8</v>
      </c>
      <c r="CV56" s="147">
        <f t="shared" si="121"/>
        <v>321</v>
      </c>
      <c r="CW56" s="147">
        <f t="shared" si="121"/>
        <v>0</v>
      </c>
      <c r="CX56" s="147">
        <f t="shared" si="121"/>
        <v>963</v>
      </c>
      <c r="CY56" s="147">
        <f t="shared" si="121"/>
        <v>1926</v>
      </c>
      <c r="CZ56" s="147">
        <f t="shared" si="125"/>
        <v>2568</v>
      </c>
      <c r="DA56" s="147">
        <f t="shared" si="125"/>
        <v>3852</v>
      </c>
      <c r="DB56" s="147">
        <f t="shared" si="125"/>
        <v>5136</v>
      </c>
      <c r="DC56" s="147">
        <f t="shared" si="125"/>
        <v>6420</v>
      </c>
      <c r="DD56" s="147">
        <f t="shared" si="125"/>
        <v>7704</v>
      </c>
      <c r="DE56" s="147">
        <f t="shared" si="122"/>
        <v>1171</v>
      </c>
      <c r="DF56" s="147">
        <f t="shared" si="122"/>
        <v>234.2</v>
      </c>
      <c r="DG56" s="147">
        <f t="shared" si="122"/>
        <v>292.75</v>
      </c>
      <c r="DH56" s="147">
        <f t="shared" si="122"/>
        <v>0</v>
      </c>
      <c r="DI56" s="147">
        <f t="shared" si="122"/>
        <v>878.25</v>
      </c>
      <c r="DJ56" s="147">
        <f t="shared" si="122"/>
        <v>1756.5</v>
      </c>
      <c r="DK56" s="147">
        <f t="shared" si="126"/>
        <v>2342</v>
      </c>
      <c r="DL56" s="147">
        <f t="shared" si="126"/>
        <v>3513</v>
      </c>
      <c r="DM56" s="147">
        <f t="shared" si="126"/>
        <v>4684</v>
      </c>
      <c r="DN56" s="147">
        <f t="shared" si="126"/>
        <v>5855</v>
      </c>
      <c r="DO56" s="147">
        <f t="shared" si="126"/>
        <v>7026</v>
      </c>
      <c r="DP56" s="147">
        <f t="shared" si="146"/>
        <v>3475</v>
      </c>
      <c r="DQ56" s="147">
        <f t="shared" si="147"/>
        <v>695</v>
      </c>
      <c r="DR56" s="147">
        <f t="shared" si="148"/>
        <v>868.75</v>
      </c>
      <c r="DS56" s="147">
        <f t="shared" si="132"/>
        <v>0</v>
      </c>
      <c r="DT56" s="147">
        <f t="shared" si="132"/>
        <v>2606.25</v>
      </c>
      <c r="DU56" s="147">
        <f t="shared" si="132"/>
        <v>5212.5</v>
      </c>
      <c r="DV56" s="147">
        <f t="shared" si="127"/>
        <v>6950</v>
      </c>
      <c r="DW56" s="147">
        <f t="shared" si="127"/>
        <v>10425</v>
      </c>
      <c r="DX56" s="147">
        <f t="shared" si="127"/>
        <v>13900</v>
      </c>
      <c r="DY56" s="147">
        <f t="shared" si="127"/>
        <v>17375</v>
      </c>
      <c r="DZ56" s="147">
        <f t="shared" si="127"/>
        <v>20850</v>
      </c>
      <c r="EA56" s="147">
        <f t="shared" si="149"/>
        <v>3767</v>
      </c>
      <c r="EB56" s="147">
        <f t="shared" si="150"/>
        <v>753.40000000000009</v>
      </c>
      <c r="EC56" s="147">
        <f t="shared" si="151"/>
        <v>941.75</v>
      </c>
      <c r="ED56" s="147">
        <f t="shared" si="133"/>
        <v>0</v>
      </c>
      <c r="EE56" s="147">
        <f t="shared" si="133"/>
        <v>2825.25</v>
      </c>
      <c r="EF56" s="147">
        <f t="shared" si="133"/>
        <v>5650.5</v>
      </c>
      <c r="EG56" s="147">
        <f t="shared" si="128"/>
        <v>7534</v>
      </c>
      <c r="EH56" s="147">
        <f t="shared" si="128"/>
        <v>11301</v>
      </c>
      <c r="EI56" s="147">
        <f t="shared" si="128"/>
        <v>15068</v>
      </c>
      <c r="EJ56" s="147">
        <f t="shared" si="128"/>
        <v>18835</v>
      </c>
      <c r="EK56" s="147">
        <f t="shared" si="128"/>
        <v>22602</v>
      </c>
      <c r="EL56" s="147">
        <f t="shared" si="152"/>
        <v>3588</v>
      </c>
      <c r="EM56" s="147">
        <f t="shared" si="153"/>
        <v>717.60000000000014</v>
      </c>
      <c r="EN56" s="147">
        <f t="shared" si="154"/>
        <v>897</v>
      </c>
      <c r="EO56" s="147">
        <f t="shared" si="134"/>
        <v>0</v>
      </c>
      <c r="EP56" s="147">
        <f t="shared" si="134"/>
        <v>2691</v>
      </c>
      <c r="EQ56" s="147">
        <f t="shared" si="134"/>
        <v>5382</v>
      </c>
      <c r="ER56" s="147">
        <f t="shared" si="129"/>
        <v>7176</v>
      </c>
      <c r="ES56" s="147">
        <f t="shared" si="129"/>
        <v>10764</v>
      </c>
      <c r="ET56" s="147">
        <f t="shared" si="129"/>
        <v>14352</v>
      </c>
      <c r="EU56" s="147">
        <f t="shared" si="129"/>
        <v>17940</v>
      </c>
      <c r="EV56" s="147">
        <f t="shared" si="129"/>
        <v>21528</v>
      </c>
      <c r="EW56" s="147">
        <f t="shared" si="123"/>
        <v>1959</v>
      </c>
      <c r="EX56" s="147">
        <f t="shared" si="123"/>
        <v>391.8</v>
      </c>
      <c r="EY56" s="147">
        <f t="shared" si="123"/>
        <v>489.75</v>
      </c>
      <c r="EZ56" s="147">
        <f t="shared" si="123"/>
        <v>0</v>
      </c>
      <c r="FA56" s="147">
        <f t="shared" si="123"/>
        <v>1469.25</v>
      </c>
      <c r="FB56" s="147">
        <f t="shared" si="123"/>
        <v>2938.5</v>
      </c>
      <c r="FC56" s="147">
        <f t="shared" si="130"/>
        <v>3918</v>
      </c>
      <c r="FD56" s="147">
        <f t="shared" si="130"/>
        <v>5877</v>
      </c>
      <c r="FE56" s="147">
        <f t="shared" si="130"/>
        <v>7836</v>
      </c>
      <c r="FF56" s="147">
        <f t="shared" si="130"/>
        <v>9795</v>
      </c>
      <c r="FG56" s="147">
        <f t="shared" si="130"/>
        <v>11754</v>
      </c>
      <c r="FH56" s="147">
        <f t="shared" si="155"/>
        <v>4263</v>
      </c>
      <c r="FI56" s="147">
        <f t="shared" si="156"/>
        <v>852.60000000000014</v>
      </c>
      <c r="FJ56" s="147">
        <f t="shared" si="157"/>
        <v>1065.75</v>
      </c>
      <c r="FK56" s="147">
        <f t="shared" si="135"/>
        <v>0</v>
      </c>
      <c r="FL56" s="147">
        <f t="shared" si="135"/>
        <v>3197.25</v>
      </c>
      <c r="FM56" s="147">
        <f t="shared" si="135"/>
        <v>6394.5</v>
      </c>
      <c r="FN56" s="147">
        <f t="shared" si="131"/>
        <v>8526</v>
      </c>
      <c r="FO56" s="147">
        <f t="shared" si="131"/>
        <v>12789</v>
      </c>
      <c r="FP56" s="147">
        <f t="shared" si="131"/>
        <v>17052</v>
      </c>
      <c r="FQ56" s="147">
        <f t="shared" si="131"/>
        <v>21315</v>
      </c>
      <c r="FR56" s="147">
        <f t="shared" si="131"/>
        <v>25578</v>
      </c>
      <c r="FS56" s="122">
        <f t="shared" si="48"/>
        <v>38.19</v>
      </c>
      <c r="FT56" s="122" t="str">
        <f t="shared" si="49"/>
        <v/>
      </c>
      <c r="FU56" s="122" t="str">
        <f t="shared" si="50"/>
        <v/>
      </c>
      <c r="FV56" s="122" t="str">
        <f t="shared" si="51"/>
        <v/>
      </c>
      <c r="FW56" s="122" t="str">
        <f t="shared" si="87"/>
        <v/>
      </c>
      <c r="FX56" s="122" t="str">
        <f t="shared" si="88"/>
        <v/>
      </c>
      <c r="FY56" s="122" t="str">
        <f t="shared" si="89"/>
        <v/>
      </c>
      <c r="FZ56" s="122" t="str">
        <f t="shared" si="90"/>
        <v/>
      </c>
      <c r="GA56" s="122" t="str">
        <f t="shared" si="91"/>
        <v/>
      </c>
      <c r="GB56" s="122" t="str">
        <f t="shared" si="92"/>
        <v/>
      </c>
      <c r="GC56" s="122" t="str">
        <f t="shared" si="93"/>
        <v/>
      </c>
      <c r="GD56" s="122" t="str">
        <f t="shared" si="94"/>
        <v/>
      </c>
      <c r="GE56" s="122" t="str">
        <f t="shared" si="95"/>
        <v/>
      </c>
      <c r="GF56" s="122" t="str">
        <f t="shared" si="96"/>
        <v/>
      </c>
      <c r="GG56" s="122">
        <f t="shared" si="97"/>
        <v>38.19</v>
      </c>
      <c r="GH56" s="124">
        <f t="shared" si="52"/>
        <v>454554.1752</v>
      </c>
      <c r="GI56" s="124" t="str">
        <f t="shared" si="53"/>
        <v/>
      </c>
      <c r="GJ56" s="124" t="str">
        <f t="shared" si="54"/>
        <v/>
      </c>
      <c r="GK56" s="124" t="str">
        <f t="shared" si="55"/>
        <v/>
      </c>
      <c r="GL56" s="125" t="str">
        <f t="shared" si="98"/>
        <v/>
      </c>
      <c r="GM56" s="125" t="str">
        <f t="shared" si="99"/>
        <v/>
      </c>
      <c r="GN56" s="125" t="str">
        <f t="shared" si="100"/>
        <v/>
      </c>
      <c r="GO56" s="125" t="str">
        <f t="shared" si="101"/>
        <v/>
      </c>
      <c r="GP56" s="125" t="str">
        <f t="shared" si="102"/>
        <v/>
      </c>
      <c r="GQ56" s="125" t="str">
        <f t="shared" si="103"/>
        <v/>
      </c>
      <c r="GR56" s="125" t="str">
        <f t="shared" si="104"/>
        <v/>
      </c>
      <c r="GS56" s="125" t="str">
        <f t="shared" si="105"/>
        <v/>
      </c>
      <c r="GT56" s="125" t="str">
        <f t="shared" si="106"/>
        <v/>
      </c>
      <c r="GU56" s="125" t="str">
        <f t="shared" si="107"/>
        <v/>
      </c>
      <c r="GV56" s="125">
        <f t="shared" si="108"/>
        <v>454554.1752</v>
      </c>
      <c r="GW56" s="145">
        <v>1</v>
      </c>
      <c r="GX56" s="145"/>
      <c r="GY56" s="145"/>
      <c r="GZ56" s="145"/>
      <c r="HA56" s="145"/>
      <c r="HB56" s="145"/>
      <c r="HC56" s="145"/>
      <c r="HE56" s="37"/>
      <c r="HF56" s="37"/>
      <c r="HG56" s="37"/>
      <c r="HH56" s="37"/>
    </row>
    <row r="57" spans="1:216" x14ac:dyDescent="0.2">
      <c r="A57" s="287" t="s">
        <v>135</v>
      </c>
      <c r="B57" s="288" t="s">
        <v>176</v>
      </c>
      <c r="C57" s="369">
        <v>2304</v>
      </c>
      <c r="D57" s="407">
        <f t="shared" si="56"/>
        <v>460.8</v>
      </c>
      <c r="E57" s="406">
        <f t="shared" si="57"/>
        <v>576</v>
      </c>
      <c r="F57" s="406">
        <f t="shared" si="58"/>
        <v>864</v>
      </c>
      <c r="G57" s="406">
        <f t="shared" si="59"/>
        <v>460.8</v>
      </c>
      <c r="H57" s="407">
        <f t="shared" si="60"/>
        <v>576</v>
      </c>
      <c r="I57" s="406">
        <f t="shared" si="61"/>
        <v>576</v>
      </c>
      <c r="J57" s="406">
        <f t="shared" si="62"/>
        <v>864</v>
      </c>
      <c r="K57" s="406">
        <f t="shared" si="63"/>
        <v>460.8</v>
      </c>
      <c r="L57" s="406">
        <f t="shared" si="64"/>
        <v>576</v>
      </c>
      <c r="M57" s="147"/>
      <c r="N57" s="94">
        <f t="shared" si="175"/>
        <v>1728</v>
      </c>
      <c r="O57" s="94">
        <f t="shared" si="65"/>
        <v>3456</v>
      </c>
      <c r="P57" s="94">
        <f t="shared" si="66"/>
        <v>4608</v>
      </c>
      <c r="Q57" s="94">
        <f t="shared" si="67"/>
        <v>6912</v>
      </c>
      <c r="R57" s="94">
        <f t="shared" si="68"/>
        <v>9216</v>
      </c>
      <c r="S57" s="94">
        <f t="shared" si="69"/>
        <v>11520</v>
      </c>
      <c r="T57" s="94">
        <f t="shared" si="70"/>
        <v>13824</v>
      </c>
      <c r="U57" s="200">
        <v>1005</v>
      </c>
      <c r="V57" s="93">
        <f t="shared" si="86"/>
        <v>201</v>
      </c>
      <c r="W57" s="93">
        <f t="shared" si="71"/>
        <v>251.25</v>
      </c>
      <c r="X57" s="147"/>
      <c r="Y57" s="94">
        <f t="shared" si="172"/>
        <v>753.75</v>
      </c>
      <c r="Z57" s="94">
        <f t="shared" si="72"/>
        <v>1507.5</v>
      </c>
      <c r="AA57" s="94">
        <f t="shared" si="73"/>
        <v>2010</v>
      </c>
      <c r="AB57" s="94">
        <f t="shared" si="74"/>
        <v>3015</v>
      </c>
      <c r="AC57" s="94">
        <f t="shared" si="75"/>
        <v>4020</v>
      </c>
      <c r="AD57" s="94">
        <f t="shared" si="76"/>
        <v>5025</v>
      </c>
      <c r="AE57" s="94">
        <f t="shared" si="77"/>
        <v>6030</v>
      </c>
      <c r="AF57" s="200">
        <v>926</v>
      </c>
      <c r="AG57" s="93">
        <f t="shared" si="78"/>
        <v>185.20000000000002</v>
      </c>
      <c r="AH57" s="93">
        <f t="shared" si="79"/>
        <v>231.5</v>
      </c>
      <c r="AI57" s="147"/>
      <c r="AJ57" s="94">
        <f t="shared" si="173"/>
        <v>694.5</v>
      </c>
      <c r="AK57" s="94">
        <f t="shared" si="3"/>
        <v>1389</v>
      </c>
      <c r="AL57" s="94">
        <f t="shared" si="4"/>
        <v>1852</v>
      </c>
      <c r="AM57" s="94">
        <f t="shared" si="5"/>
        <v>2778</v>
      </c>
      <c r="AN57" s="94">
        <f t="shared" si="6"/>
        <v>3704</v>
      </c>
      <c r="AO57" s="94">
        <f t="shared" si="7"/>
        <v>4630</v>
      </c>
      <c r="AP57" s="94">
        <f t="shared" si="8"/>
        <v>5556</v>
      </c>
      <c r="AQ57" s="200">
        <v>775</v>
      </c>
      <c r="AR57" s="93">
        <f t="shared" si="80"/>
        <v>155</v>
      </c>
      <c r="AS57" s="93">
        <f t="shared" si="81"/>
        <v>193.75</v>
      </c>
      <c r="AT57" s="147"/>
      <c r="AU57" s="94">
        <f t="shared" si="174"/>
        <v>581.25</v>
      </c>
      <c r="AV57" s="94">
        <f t="shared" si="10"/>
        <v>1162.5</v>
      </c>
      <c r="AW57" s="94">
        <f t="shared" si="11"/>
        <v>1550</v>
      </c>
      <c r="AX57" s="94">
        <f t="shared" si="12"/>
        <v>2325</v>
      </c>
      <c r="AY57" s="94">
        <f t="shared" si="13"/>
        <v>3100</v>
      </c>
      <c r="AZ57" s="94">
        <f t="shared" si="14"/>
        <v>3875</v>
      </c>
      <c r="BA57" s="94">
        <f t="shared" si="15"/>
        <v>4650</v>
      </c>
      <c r="BB57" s="147">
        <f t="shared" si="137"/>
        <v>3309</v>
      </c>
      <c r="BC57" s="147">
        <f t="shared" si="138"/>
        <v>661.8</v>
      </c>
      <c r="BD57" s="147">
        <f t="shared" si="139"/>
        <v>827.25</v>
      </c>
      <c r="BE57" s="147">
        <f t="shared" si="113"/>
        <v>0</v>
      </c>
      <c r="BF57" s="147">
        <f t="shared" si="113"/>
        <v>2481.75</v>
      </c>
      <c r="BG57" s="147">
        <f t="shared" si="136"/>
        <v>4963.5</v>
      </c>
      <c r="BH57" s="147">
        <f t="shared" si="136"/>
        <v>6618</v>
      </c>
      <c r="BI57" s="147">
        <f t="shared" si="136"/>
        <v>9927</v>
      </c>
      <c r="BJ57" s="147">
        <f t="shared" si="136"/>
        <v>13236</v>
      </c>
      <c r="BK57" s="147">
        <f t="shared" si="136"/>
        <v>16545</v>
      </c>
      <c r="BL57" s="147">
        <f t="shared" si="136"/>
        <v>19854</v>
      </c>
      <c r="BM57" s="147">
        <f t="shared" si="140"/>
        <v>3230</v>
      </c>
      <c r="BN57" s="147">
        <f t="shared" si="141"/>
        <v>646</v>
      </c>
      <c r="BO57" s="147">
        <f t="shared" si="142"/>
        <v>807.5</v>
      </c>
      <c r="BP57" s="147">
        <f t="shared" si="82"/>
        <v>0</v>
      </c>
      <c r="BQ57" s="147">
        <f t="shared" si="82"/>
        <v>2422.5</v>
      </c>
      <c r="BR57" s="147">
        <f t="shared" si="82"/>
        <v>4845</v>
      </c>
      <c r="BS57" s="147">
        <f t="shared" si="82"/>
        <v>6460</v>
      </c>
      <c r="BT57" s="147">
        <f t="shared" si="160"/>
        <v>9690</v>
      </c>
      <c r="BU57" s="147">
        <f t="shared" si="160"/>
        <v>12920</v>
      </c>
      <c r="BV57" s="147">
        <f t="shared" si="160"/>
        <v>16150</v>
      </c>
      <c r="BW57" s="147">
        <f t="shared" si="160"/>
        <v>19380</v>
      </c>
      <c r="BX57" s="147">
        <f t="shared" si="143"/>
        <v>3079</v>
      </c>
      <c r="BY57" s="147">
        <f t="shared" si="144"/>
        <v>615.79999999999995</v>
      </c>
      <c r="BZ57" s="147">
        <f t="shared" si="145"/>
        <v>769.75</v>
      </c>
      <c r="CA57" s="147">
        <f t="shared" si="119"/>
        <v>0</v>
      </c>
      <c r="CB57" s="147">
        <f t="shared" si="119"/>
        <v>2309.25</v>
      </c>
      <c r="CC57" s="147">
        <f t="shared" si="119"/>
        <v>4618.5</v>
      </c>
      <c r="CD57" s="147">
        <f t="shared" si="119"/>
        <v>6158</v>
      </c>
      <c r="CE57" s="147">
        <f t="shared" si="119"/>
        <v>9237</v>
      </c>
      <c r="CF57" s="147">
        <f t="shared" si="119"/>
        <v>12316</v>
      </c>
      <c r="CG57" s="147">
        <f t="shared" si="119"/>
        <v>15395</v>
      </c>
      <c r="CH57" s="147">
        <f t="shared" si="119"/>
        <v>18474</v>
      </c>
      <c r="CI57" s="147">
        <f t="shared" si="124"/>
        <v>1931</v>
      </c>
      <c r="CJ57" s="147">
        <f t="shared" si="124"/>
        <v>386.20000000000005</v>
      </c>
      <c r="CK57" s="147">
        <f t="shared" si="120"/>
        <v>482.75</v>
      </c>
      <c r="CL57" s="147">
        <f t="shared" si="120"/>
        <v>0</v>
      </c>
      <c r="CM57" s="147">
        <f t="shared" si="120"/>
        <v>1448.25</v>
      </c>
      <c r="CN57" s="147">
        <f t="shared" si="120"/>
        <v>2896.5</v>
      </c>
      <c r="CO57" s="147">
        <f t="shared" si="120"/>
        <v>3862</v>
      </c>
      <c r="CP57" s="147">
        <f t="shared" si="120"/>
        <v>5793</v>
      </c>
      <c r="CQ57" s="147">
        <f t="shared" si="120"/>
        <v>7724</v>
      </c>
      <c r="CR57" s="147">
        <f t="shared" si="120"/>
        <v>9655</v>
      </c>
      <c r="CS57" s="147">
        <f t="shared" si="120"/>
        <v>11586</v>
      </c>
      <c r="CT57" s="147">
        <f t="shared" si="121"/>
        <v>1780</v>
      </c>
      <c r="CU57" s="147">
        <f t="shared" si="121"/>
        <v>356</v>
      </c>
      <c r="CV57" s="147">
        <f t="shared" si="121"/>
        <v>445</v>
      </c>
      <c r="CW57" s="147">
        <f t="shared" si="121"/>
        <v>0</v>
      </c>
      <c r="CX57" s="147">
        <f t="shared" si="121"/>
        <v>1335</v>
      </c>
      <c r="CY57" s="147">
        <f t="shared" si="121"/>
        <v>2670</v>
      </c>
      <c r="CZ57" s="147">
        <f t="shared" si="125"/>
        <v>3560</v>
      </c>
      <c r="DA57" s="147">
        <f t="shared" si="125"/>
        <v>5340</v>
      </c>
      <c r="DB57" s="147">
        <f t="shared" si="125"/>
        <v>7120</v>
      </c>
      <c r="DC57" s="147">
        <f t="shared" si="125"/>
        <v>8900</v>
      </c>
      <c r="DD57" s="147">
        <f t="shared" si="125"/>
        <v>10680</v>
      </c>
      <c r="DE57" s="147">
        <f t="shared" si="122"/>
        <v>1701</v>
      </c>
      <c r="DF57" s="147">
        <f t="shared" si="122"/>
        <v>340.20000000000005</v>
      </c>
      <c r="DG57" s="147">
        <f t="shared" si="122"/>
        <v>425.25</v>
      </c>
      <c r="DH57" s="147">
        <f t="shared" si="122"/>
        <v>0</v>
      </c>
      <c r="DI57" s="147">
        <f t="shared" si="122"/>
        <v>1275.75</v>
      </c>
      <c r="DJ57" s="147">
        <f t="shared" si="122"/>
        <v>2551.5</v>
      </c>
      <c r="DK57" s="147">
        <f t="shared" si="126"/>
        <v>3402</v>
      </c>
      <c r="DL57" s="147">
        <f t="shared" si="126"/>
        <v>5103</v>
      </c>
      <c r="DM57" s="147">
        <f t="shared" si="126"/>
        <v>6804</v>
      </c>
      <c r="DN57" s="147">
        <f t="shared" si="126"/>
        <v>8505</v>
      </c>
      <c r="DO57" s="147">
        <f t="shared" si="126"/>
        <v>10206</v>
      </c>
      <c r="DP57" s="147">
        <f t="shared" si="146"/>
        <v>4005</v>
      </c>
      <c r="DQ57" s="147">
        <f t="shared" si="147"/>
        <v>801</v>
      </c>
      <c r="DR57" s="147">
        <f t="shared" si="148"/>
        <v>1001.25</v>
      </c>
      <c r="DS57" s="147">
        <f t="shared" si="132"/>
        <v>0</v>
      </c>
      <c r="DT57" s="147">
        <f t="shared" si="132"/>
        <v>3003.75</v>
      </c>
      <c r="DU57" s="147">
        <f t="shared" si="132"/>
        <v>6007.5</v>
      </c>
      <c r="DV57" s="147">
        <f t="shared" si="127"/>
        <v>8010</v>
      </c>
      <c r="DW57" s="147">
        <f t="shared" si="127"/>
        <v>12015</v>
      </c>
      <c r="DX57" s="147">
        <f t="shared" si="127"/>
        <v>16020</v>
      </c>
      <c r="DY57" s="147">
        <f t="shared" si="127"/>
        <v>20025</v>
      </c>
      <c r="DZ57" s="147">
        <f t="shared" si="127"/>
        <v>24030</v>
      </c>
      <c r="EA57" s="147">
        <f t="shared" si="149"/>
        <v>4235</v>
      </c>
      <c r="EB57" s="147">
        <f t="shared" si="150"/>
        <v>847</v>
      </c>
      <c r="EC57" s="147">
        <f t="shared" si="151"/>
        <v>1058.75</v>
      </c>
      <c r="ED57" s="147">
        <f t="shared" si="133"/>
        <v>0</v>
      </c>
      <c r="EE57" s="147">
        <f t="shared" si="133"/>
        <v>3176.25</v>
      </c>
      <c r="EF57" s="147">
        <f t="shared" si="133"/>
        <v>6352.5</v>
      </c>
      <c r="EG57" s="147">
        <f t="shared" si="128"/>
        <v>8470</v>
      </c>
      <c r="EH57" s="147">
        <f t="shared" si="128"/>
        <v>12705</v>
      </c>
      <c r="EI57" s="147">
        <f t="shared" si="128"/>
        <v>16940</v>
      </c>
      <c r="EJ57" s="147">
        <f t="shared" si="128"/>
        <v>21175</v>
      </c>
      <c r="EK57" s="147">
        <f t="shared" si="128"/>
        <v>25410</v>
      </c>
      <c r="EL57" s="147">
        <f t="shared" si="152"/>
        <v>4084</v>
      </c>
      <c r="EM57" s="147">
        <f t="shared" si="153"/>
        <v>816.8</v>
      </c>
      <c r="EN57" s="147">
        <f t="shared" si="154"/>
        <v>1021</v>
      </c>
      <c r="EO57" s="147">
        <f t="shared" si="134"/>
        <v>0</v>
      </c>
      <c r="EP57" s="147">
        <f t="shared" si="134"/>
        <v>3063</v>
      </c>
      <c r="EQ57" s="147">
        <f t="shared" si="134"/>
        <v>6126</v>
      </c>
      <c r="ER57" s="147">
        <f t="shared" si="129"/>
        <v>8168</v>
      </c>
      <c r="ES57" s="147">
        <f t="shared" si="129"/>
        <v>12252</v>
      </c>
      <c r="ET57" s="147">
        <f t="shared" si="129"/>
        <v>16336</v>
      </c>
      <c r="EU57" s="147">
        <f t="shared" si="129"/>
        <v>20420</v>
      </c>
      <c r="EV57" s="147">
        <f t="shared" si="129"/>
        <v>24504</v>
      </c>
      <c r="EW57" s="147">
        <f t="shared" si="123"/>
        <v>2706</v>
      </c>
      <c r="EX57" s="147">
        <f t="shared" si="123"/>
        <v>541.20000000000005</v>
      </c>
      <c r="EY57" s="147">
        <f t="shared" si="123"/>
        <v>676.5</v>
      </c>
      <c r="EZ57" s="147">
        <f t="shared" si="123"/>
        <v>0</v>
      </c>
      <c r="FA57" s="147">
        <f t="shared" si="123"/>
        <v>2029.5</v>
      </c>
      <c r="FB57" s="147">
        <f t="shared" si="123"/>
        <v>4059</v>
      </c>
      <c r="FC57" s="147">
        <f t="shared" si="130"/>
        <v>5412</v>
      </c>
      <c r="FD57" s="147">
        <f t="shared" si="130"/>
        <v>8118</v>
      </c>
      <c r="FE57" s="147">
        <f t="shared" si="130"/>
        <v>10824</v>
      </c>
      <c r="FF57" s="147">
        <f t="shared" si="130"/>
        <v>13530</v>
      </c>
      <c r="FG57" s="147">
        <f t="shared" si="130"/>
        <v>16236</v>
      </c>
      <c r="FH57" s="147">
        <f t="shared" si="155"/>
        <v>5010</v>
      </c>
      <c r="FI57" s="147">
        <f t="shared" si="156"/>
        <v>1002</v>
      </c>
      <c r="FJ57" s="147">
        <f t="shared" si="157"/>
        <v>1252.5</v>
      </c>
      <c r="FK57" s="147">
        <f t="shared" si="135"/>
        <v>0</v>
      </c>
      <c r="FL57" s="147">
        <f t="shared" si="135"/>
        <v>3757.5</v>
      </c>
      <c r="FM57" s="147">
        <f t="shared" si="135"/>
        <v>7515</v>
      </c>
      <c r="FN57" s="147">
        <f t="shared" si="131"/>
        <v>10020</v>
      </c>
      <c r="FO57" s="147">
        <f t="shared" si="131"/>
        <v>15030</v>
      </c>
      <c r="FP57" s="147">
        <f t="shared" si="131"/>
        <v>20040</v>
      </c>
      <c r="FQ57" s="147">
        <f t="shared" si="131"/>
        <v>25050</v>
      </c>
      <c r="FR57" s="147">
        <f t="shared" si="131"/>
        <v>30060</v>
      </c>
      <c r="FS57" s="122">
        <f t="shared" si="48"/>
        <v>32.26</v>
      </c>
      <c r="FT57" s="122" t="str">
        <f t="shared" si="49"/>
        <v/>
      </c>
      <c r="FU57" s="122" t="str">
        <f t="shared" si="50"/>
        <v/>
      </c>
      <c r="FV57" s="122" t="str">
        <f t="shared" si="51"/>
        <v/>
      </c>
      <c r="FW57" s="122" t="str">
        <f t="shared" si="87"/>
        <v/>
      </c>
      <c r="FX57" s="122" t="str">
        <f t="shared" si="88"/>
        <v/>
      </c>
      <c r="FY57" s="122" t="str">
        <f t="shared" si="89"/>
        <v/>
      </c>
      <c r="FZ57" s="122" t="str">
        <f t="shared" si="90"/>
        <v/>
      </c>
      <c r="GA57" s="122" t="str">
        <f t="shared" si="91"/>
        <v/>
      </c>
      <c r="GB57" s="122" t="str">
        <f t="shared" si="92"/>
        <v/>
      </c>
      <c r="GC57" s="122" t="str">
        <f t="shared" si="93"/>
        <v/>
      </c>
      <c r="GD57" s="122" t="str">
        <f t="shared" si="94"/>
        <v/>
      </c>
      <c r="GE57" s="122" t="str">
        <f t="shared" si="95"/>
        <v/>
      </c>
      <c r="GF57" s="122" t="str">
        <f t="shared" si="96"/>
        <v/>
      </c>
      <c r="GG57" s="122">
        <f t="shared" si="97"/>
        <v>32.26</v>
      </c>
      <c r="GH57" s="124">
        <f t="shared" si="52"/>
        <v>428385.50290000002</v>
      </c>
      <c r="GI57" s="124" t="str">
        <f t="shared" si="53"/>
        <v/>
      </c>
      <c r="GJ57" s="124" t="str">
        <f t="shared" si="54"/>
        <v/>
      </c>
      <c r="GK57" s="124" t="str">
        <f t="shared" si="55"/>
        <v/>
      </c>
      <c r="GL57" s="125" t="str">
        <f t="shared" si="98"/>
        <v/>
      </c>
      <c r="GM57" s="125" t="str">
        <f t="shared" si="99"/>
        <v/>
      </c>
      <c r="GN57" s="125" t="str">
        <f t="shared" si="100"/>
        <v/>
      </c>
      <c r="GO57" s="125" t="str">
        <f t="shared" si="101"/>
        <v/>
      </c>
      <c r="GP57" s="125" t="str">
        <f t="shared" si="102"/>
        <v/>
      </c>
      <c r="GQ57" s="125" t="str">
        <f t="shared" si="103"/>
        <v/>
      </c>
      <c r="GR57" s="125" t="str">
        <f t="shared" si="104"/>
        <v/>
      </c>
      <c r="GS57" s="125" t="str">
        <f t="shared" si="105"/>
        <v/>
      </c>
      <c r="GT57" s="125" t="str">
        <f t="shared" si="106"/>
        <v/>
      </c>
      <c r="GU57" s="125" t="str">
        <f t="shared" si="107"/>
        <v/>
      </c>
      <c r="GV57" s="125">
        <f t="shared" si="108"/>
        <v>428385.50290000002</v>
      </c>
      <c r="GW57" s="145">
        <v>1</v>
      </c>
      <c r="GX57" s="145"/>
      <c r="GY57" s="145"/>
      <c r="GZ57" s="145"/>
      <c r="HA57" s="145"/>
      <c r="HB57" s="145"/>
      <c r="HC57" s="145"/>
      <c r="HE57" s="37"/>
      <c r="HF57" s="37"/>
      <c r="HG57" s="37"/>
      <c r="HH57" s="37"/>
    </row>
    <row r="58" spans="1:216" x14ac:dyDescent="0.2">
      <c r="A58" s="287" t="s">
        <v>136</v>
      </c>
      <c r="B58" s="288" t="s">
        <v>177</v>
      </c>
      <c r="C58" s="369">
        <v>3967</v>
      </c>
      <c r="D58" s="407">
        <f t="shared" si="56"/>
        <v>793.40000000000009</v>
      </c>
      <c r="E58" s="406">
        <f t="shared" si="57"/>
        <v>991.75</v>
      </c>
      <c r="F58" s="406">
        <f t="shared" si="58"/>
        <v>1487.625</v>
      </c>
      <c r="G58" s="406">
        <f t="shared" si="59"/>
        <v>793.40000000000009</v>
      </c>
      <c r="H58" s="407">
        <f t="shared" si="60"/>
        <v>991.75</v>
      </c>
      <c r="I58" s="406">
        <f t="shared" si="61"/>
        <v>991.75</v>
      </c>
      <c r="J58" s="406">
        <f t="shared" si="62"/>
        <v>1487.625</v>
      </c>
      <c r="K58" s="406">
        <f t="shared" si="63"/>
        <v>793.40000000000009</v>
      </c>
      <c r="L58" s="406">
        <f t="shared" si="64"/>
        <v>991.75</v>
      </c>
      <c r="M58" s="147"/>
      <c r="N58" s="94">
        <f t="shared" si="175"/>
        <v>2975.25</v>
      </c>
      <c r="O58" s="94">
        <f t="shared" si="65"/>
        <v>5950.5</v>
      </c>
      <c r="P58" s="94">
        <f t="shared" si="66"/>
        <v>7934</v>
      </c>
      <c r="Q58" s="94">
        <f t="shared" si="67"/>
        <v>11901</v>
      </c>
      <c r="R58" s="94">
        <f t="shared" si="68"/>
        <v>15868</v>
      </c>
      <c r="S58" s="94">
        <f t="shared" si="69"/>
        <v>19835</v>
      </c>
      <c r="T58" s="94">
        <f t="shared" si="70"/>
        <v>23802</v>
      </c>
      <c r="U58" s="200">
        <v>514</v>
      </c>
      <c r="V58" s="93">
        <f t="shared" si="86"/>
        <v>102.80000000000001</v>
      </c>
      <c r="W58" s="93">
        <f t="shared" si="71"/>
        <v>128.5</v>
      </c>
      <c r="X58" s="147"/>
      <c r="Y58" s="94">
        <f t="shared" si="172"/>
        <v>385.5</v>
      </c>
      <c r="Z58" s="94">
        <f t="shared" si="72"/>
        <v>771</v>
      </c>
      <c r="AA58" s="94">
        <f t="shared" si="73"/>
        <v>1028</v>
      </c>
      <c r="AB58" s="94">
        <f t="shared" si="74"/>
        <v>1542</v>
      </c>
      <c r="AC58" s="94">
        <f t="shared" si="75"/>
        <v>2056</v>
      </c>
      <c r="AD58" s="94">
        <f t="shared" si="76"/>
        <v>2570</v>
      </c>
      <c r="AE58" s="94">
        <f t="shared" si="77"/>
        <v>3084</v>
      </c>
      <c r="AF58" s="200">
        <v>483</v>
      </c>
      <c r="AG58" s="93">
        <f t="shared" si="78"/>
        <v>96.600000000000009</v>
      </c>
      <c r="AH58" s="93">
        <f t="shared" si="79"/>
        <v>120.75</v>
      </c>
      <c r="AI58" s="147"/>
      <c r="AJ58" s="94">
        <f t="shared" si="173"/>
        <v>362.25</v>
      </c>
      <c r="AK58" s="94">
        <f t="shared" si="3"/>
        <v>724.5</v>
      </c>
      <c r="AL58" s="94">
        <f t="shared" si="4"/>
        <v>966</v>
      </c>
      <c r="AM58" s="94">
        <f t="shared" si="5"/>
        <v>1449</v>
      </c>
      <c r="AN58" s="94">
        <f t="shared" si="6"/>
        <v>1932</v>
      </c>
      <c r="AO58" s="94">
        <f t="shared" si="7"/>
        <v>2415</v>
      </c>
      <c r="AP58" s="94">
        <f t="shared" si="8"/>
        <v>2898</v>
      </c>
      <c r="AQ58" s="200">
        <v>348</v>
      </c>
      <c r="AR58" s="93">
        <f t="shared" si="80"/>
        <v>69.600000000000009</v>
      </c>
      <c r="AS58" s="93">
        <f t="shared" si="81"/>
        <v>87</v>
      </c>
      <c r="AT58" s="147"/>
      <c r="AU58" s="94">
        <f t="shared" si="174"/>
        <v>261</v>
      </c>
      <c r="AV58" s="94">
        <f t="shared" si="10"/>
        <v>522</v>
      </c>
      <c r="AW58" s="94">
        <f t="shared" si="11"/>
        <v>696</v>
      </c>
      <c r="AX58" s="94">
        <f t="shared" si="12"/>
        <v>1044</v>
      </c>
      <c r="AY58" s="94">
        <f t="shared" si="13"/>
        <v>1392</v>
      </c>
      <c r="AZ58" s="94">
        <f t="shared" si="14"/>
        <v>1740</v>
      </c>
      <c r="BA58" s="94">
        <f t="shared" si="15"/>
        <v>2088</v>
      </c>
      <c r="BB58" s="147">
        <f t="shared" si="137"/>
        <v>4481</v>
      </c>
      <c r="BC58" s="147">
        <f t="shared" si="138"/>
        <v>896.2</v>
      </c>
      <c r="BD58" s="147">
        <f t="shared" si="139"/>
        <v>1120.25</v>
      </c>
      <c r="BE58" s="147">
        <f t="shared" si="113"/>
        <v>0</v>
      </c>
      <c r="BF58" s="147">
        <f t="shared" si="113"/>
        <v>3360.75</v>
      </c>
      <c r="BG58" s="147">
        <f t="shared" si="136"/>
        <v>6721.5</v>
      </c>
      <c r="BH58" s="147">
        <f t="shared" si="136"/>
        <v>8962</v>
      </c>
      <c r="BI58" s="147">
        <f t="shared" si="136"/>
        <v>13443</v>
      </c>
      <c r="BJ58" s="147">
        <f t="shared" si="136"/>
        <v>17924</v>
      </c>
      <c r="BK58" s="147">
        <f>S58+AD58</f>
        <v>22405</v>
      </c>
      <c r="BL58" s="147">
        <f t="shared" si="136"/>
        <v>26886</v>
      </c>
      <c r="BM58" s="147">
        <f t="shared" si="140"/>
        <v>4450</v>
      </c>
      <c r="BN58" s="147">
        <f t="shared" si="141"/>
        <v>890.00000000000011</v>
      </c>
      <c r="BO58" s="147">
        <f t="shared" si="142"/>
        <v>1112.5</v>
      </c>
      <c r="BP58" s="147">
        <f t="shared" si="82"/>
        <v>0</v>
      </c>
      <c r="BQ58" s="147">
        <f t="shared" si="82"/>
        <v>3337.5</v>
      </c>
      <c r="BR58" s="147">
        <f t="shared" si="82"/>
        <v>6675</v>
      </c>
      <c r="BS58" s="147">
        <f t="shared" si="82"/>
        <v>8900</v>
      </c>
      <c r="BT58" s="147">
        <f t="shared" si="160"/>
        <v>13350</v>
      </c>
      <c r="BU58" s="147">
        <f t="shared" si="160"/>
        <v>17800</v>
      </c>
      <c r="BV58" s="147">
        <f t="shared" si="160"/>
        <v>22250</v>
      </c>
      <c r="BW58" s="147">
        <f t="shared" si="160"/>
        <v>26700</v>
      </c>
      <c r="BX58" s="147">
        <f t="shared" si="143"/>
        <v>4315</v>
      </c>
      <c r="BY58" s="147">
        <f t="shared" si="144"/>
        <v>863.00000000000011</v>
      </c>
      <c r="BZ58" s="147">
        <f t="shared" si="145"/>
        <v>1078.75</v>
      </c>
      <c r="CA58" s="147">
        <f t="shared" si="119"/>
        <v>0</v>
      </c>
      <c r="CB58" s="147">
        <f t="shared" si="119"/>
        <v>3236.25</v>
      </c>
      <c r="CC58" s="147">
        <f t="shared" si="119"/>
        <v>6472.5</v>
      </c>
      <c r="CD58" s="147">
        <f t="shared" si="119"/>
        <v>8630</v>
      </c>
      <c r="CE58" s="147">
        <f t="shared" ref="CE58:CH59" si="176">Q58+AX58</f>
        <v>12945</v>
      </c>
      <c r="CF58" s="147">
        <f t="shared" si="176"/>
        <v>17260</v>
      </c>
      <c r="CG58" s="147">
        <f t="shared" si="176"/>
        <v>21575</v>
      </c>
      <c r="CH58" s="147">
        <f t="shared" si="176"/>
        <v>25890</v>
      </c>
      <c r="CI58" s="147">
        <f t="shared" si="124"/>
        <v>997</v>
      </c>
      <c r="CJ58" s="147">
        <f t="shared" si="124"/>
        <v>199.40000000000003</v>
      </c>
      <c r="CK58" s="147">
        <f t="shared" si="120"/>
        <v>249.25</v>
      </c>
      <c r="CL58" s="147">
        <f t="shared" si="120"/>
        <v>0</v>
      </c>
      <c r="CM58" s="147">
        <f t="shared" si="120"/>
        <v>747.75</v>
      </c>
      <c r="CN58" s="147">
        <f t="shared" si="120"/>
        <v>1495.5</v>
      </c>
      <c r="CO58" s="147">
        <f t="shared" si="120"/>
        <v>1994</v>
      </c>
      <c r="CP58" s="147">
        <f t="shared" ref="CP58:CS59" si="177">AB58+AM58</f>
        <v>2991</v>
      </c>
      <c r="CQ58" s="147">
        <f t="shared" si="177"/>
        <v>3988</v>
      </c>
      <c r="CR58" s="147">
        <f t="shared" si="177"/>
        <v>4985</v>
      </c>
      <c r="CS58" s="147">
        <f t="shared" si="177"/>
        <v>5982</v>
      </c>
      <c r="CT58" s="147">
        <f t="shared" si="121"/>
        <v>862</v>
      </c>
      <c r="CU58" s="147">
        <f t="shared" si="121"/>
        <v>172.40000000000003</v>
      </c>
      <c r="CV58" s="147">
        <f t="shared" si="121"/>
        <v>215.5</v>
      </c>
      <c r="CW58" s="147">
        <f t="shared" si="121"/>
        <v>0</v>
      </c>
      <c r="CX58" s="147">
        <f t="shared" si="121"/>
        <v>646.5</v>
      </c>
      <c r="CY58" s="147">
        <f t="shared" si="121"/>
        <v>1293</v>
      </c>
      <c r="CZ58" s="147">
        <f t="shared" si="125"/>
        <v>1724</v>
      </c>
      <c r="DA58" s="147">
        <f t="shared" si="125"/>
        <v>2586</v>
      </c>
      <c r="DB58" s="147">
        <f t="shared" si="125"/>
        <v>3448</v>
      </c>
      <c r="DC58" s="147">
        <f t="shared" si="125"/>
        <v>4310</v>
      </c>
      <c r="DD58" s="147">
        <f t="shared" si="125"/>
        <v>5172</v>
      </c>
      <c r="DE58" s="147">
        <f t="shared" si="122"/>
        <v>831</v>
      </c>
      <c r="DF58" s="147">
        <f t="shared" si="122"/>
        <v>166.20000000000002</v>
      </c>
      <c r="DG58" s="147">
        <f t="shared" si="122"/>
        <v>207.75</v>
      </c>
      <c r="DH58" s="147">
        <f t="shared" si="122"/>
        <v>0</v>
      </c>
      <c r="DI58" s="147">
        <f t="shared" si="122"/>
        <v>623.25</v>
      </c>
      <c r="DJ58" s="147">
        <f t="shared" si="122"/>
        <v>1246.5</v>
      </c>
      <c r="DK58" s="147">
        <f t="shared" si="126"/>
        <v>1662</v>
      </c>
      <c r="DL58" s="147">
        <f t="shared" si="126"/>
        <v>2493</v>
      </c>
      <c r="DM58" s="147">
        <f t="shared" si="126"/>
        <v>3324</v>
      </c>
      <c r="DN58" s="147">
        <f t="shared" si="126"/>
        <v>4155</v>
      </c>
      <c r="DO58" s="147">
        <f t="shared" si="126"/>
        <v>4986</v>
      </c>
      <c r="DP58" s="147">
        <f t="shared" si="146"/>
        <v>4798</v>
      </c>
      <c r="DQ58" s="147">
        <f t="shared" si="147"/>
        <v>959.60000000000014</v>
      </c>
      <c r="DR58" s="147">
        <f t="shared" si="148"/>
        <v>1199.5</v>
      </c>
      <c r="DS58" s="147">
        <f t="shared" si="132"/>
        <v>0</v>
      </c>
      <c r="DT58" s="147">
        <f t="shared" si="132"/>
        <v>3598.5</v>
      </c>
      <c r="DU58" s="147">
        <f t="shared" si="132"/>
        <v>7197</v>
      </c>
      <c r="DV58" s="147">
        <f t="shared" si="127"/>
        <v>9596</v>
      </c>
      <c r="DW58" s="147">
        <f t="shared" si="127"/>
        <v>14394</v>
      </c>
      <c r="DX58" s="147">
        <f t="shared" si="127"/>
        <v>19192</v>
      </c>
      <c r="DY58" s="147">
        <f t="shared" si="127"/>
        <v>23990</v>
      </c>
      <c r="DZ58" s="147">
        <f t="shared" si="127"/>
        <v>28788</v>
      </c>
      <c r="EA58" s="147">
        <f t="shared" si="149"/>
        <v>4964</v>
      </c>
      <c r="EB58" s="147">
        <f t="shared" si="150"/>
        <v>992.80000000000007</v>
      </c>
      <c r="EC58" s="147">
        <f t="shared" si="151"/>
        <v>1241</v>
      </c>
      <c r="ED58" s="147">
        <f t="shared" si="133"/>
        <v>0</v>
      </c>
      <c r="EE58" s="147">
        <f t="shared" si="133"/>
        <v>3723</v>
      </c>
      <c r="EF58" s="147">
        <f t="shared" si="133"/>
        <v>7446</v>
      </c>
      <c r="EG58" s="147">
        <f t="shared" si="128"/>
        <v>9928</v>
      </c>
      <c r="EH58" s="147">
        <f t="shared" si="128"/>
        <v>14892</v>
      </c>
      <c r="EI58" s="147">
        <f t="shared" si="128"/>
        <v>19856</v>
      </c>
      <c r="EJ58" s="147">
        <f t="shared" si="128"/>
        <v>24820</v>
      </c>
      <c r="EK58" s="147">
        <f t="shared" si="128"/>
        <v>29784</v>
      </c>
      <c r="EL58" s="147">
        <f t="shared" si="152"/>
        <v>4829</v>
      </c>
      <c r="EM58" s="147">
        <f t="shared" si="153"/>
        <v>965.80000000000007</v>
      </c>
      <c r="EN58" s="147">
        <f t="shared" si="154"/>
        <v>1207.25</v>
      </c>
      <c r="EO58" s="147">
        <f t="shared" si="134"/>
        <v>0</v>
      </c>
      <c r="EP58" s="147">
        <f t="shared" si="134"/>
        <v>3621.75</v>
      </c>
      <c r="EQ58" s="147">
        <f t="shared" si="134"/>
        <v>7243.5</v>
      </c>
      <c r="ER58" s="147">
        <f t="shared" si="129"/>
        <v>9658</v>
      </c>
      <c r="ES58" s="147">
        <f t="shared" si="129"/>
        <v>14487</v>
      </c>
      <c r="ET58" s="147">
        <f t="shared" si="129"/>
        <v>19316</v>
      </c>
      <c r="EU58" s="147">
        <f t="shared" si="129"/>
        <v>24145</v>
      </c>
      <c r="EV58" s="147">
        <f t="shared" si="129"/>
        <v>28974</v>
      </c>
      <c r="EW58" s="147">
        <f t="shared" si="123"/>
        <v>1345</v>
      </c>
      <c r="EX58" s="147">
        <f t="shared" si="123"/>
        <v>269.00000000000006</v>
      </c>
      <c r="EY58" s="147">
        <f t="shared" si="123"/>
        <v>336.25</v>
      </c>
      <c r="EZ58" s="147">
        <f t="shared" si="123"/>
        <v>0</v>
      </c>
      <c r="FA58" s="147">
        <f t="shared" si="123"/>
        <v>1008.75</v>
      </c>
      <c r="FB58" s="147">
        <f t="shared" si="123"/>
        <v>2017.5</v>
      </c>
      <c r="FC58" s="147">
        <f t="shared" si="130"/>
        <v>2690</v>
      </c>
      <c r="FD58" s="147">
        <f t="shared" si="130"/>
        <v>4035</v>
      </c>
      <c r="FE58" s="147">
        <f t="shared" si="130"/>
        <v>5380</v>
      </c>
      <c r="FF58" s="147">
        <f t="shared" si="130"/>
        <v>6725</v>
      </c>
      <c r="FG58" s="147">
        <f t="shared" si="130"/>
        <v>8070</v>
      </c>
      <c r="FH58" s="147">
        <f t="shared" si="155"/>
        <v>5312</v>
      </c>
      <c r="FI58" s="147">
        <f t="shared" si="156"/>
        <v>1062.4000000000001</v>
      </c>
      <c r="FJ58" s="147">
        <f t="shared" si="157"/>
        <v>1328</v>
      </c>
      <c r="FK58" s="147">
        <f t="shared" si="135"/>
        <v>0</v>
      </c>
      <c r="FL58" s="147">
        <f t="shared" si="135"/>
        <v>3984</v>
      </c>
      <c r="FM58" s="147">
        <f t="shared" si="135"/>
        <v>7968</v>
      </c>
      <c r="FN58" s="147">
        <f t="shared" si="131"/>
        <v>10624</v>
      </c>
      <c r="FO58" s="147">
        <f t="shared" si="131"/>
        <v>15936</v>
      </c>
      <c r="FP58" s="147">
        <f t="shared" si="131"/>
        <v>21248</v>
      </c>
      <c r="FQ58" s="147">
        <f t="shared" si="131"/>
        <v>26560</v>
      </c>
      <c r="FR58" s="147">
        <f t="shared" si="131"/>
        <v>31872</v>
      </c>
      <c r="FS58" s="122">
        <f t="shared" si="48"/>
        <v>31.34</v>
      </c>
      <c r="FT58" s="122" t="str">
        <f t="shared" si="49"/>
        <v/>
      </c>
      <c r="FU58" s="122" t="str">
        <f t="shared" si="50"/>
        <v/>
      </c>
      <c r="FV58" s="122" t="str">
        <f t="shared" si="51"/>
        <v/>
      </c>
      <c r="FW58" s="122" t="str">
        <f t="shared" si="87"/>
        <v/>
      </c>
      <c r="FX58" s="122" t="str">
        <f t="shared" si="88"/>
        <v/>
      </c>
      <c r="FY58" s="122" t="str">
        <f t="shared" si="89"/>
        <v/>
      </c>
      <c r="FZ58" s="122" t="str">
        <f t="shared" si="90"/>
        <v/>
      </c>
      <c r="GA58" s="122" t="str">
        <f t="shared" si="91"/>
        <v/>
      </c>
      <c r="GB58" s="122" t="str">
        <f t="shared" si="92"/>
        <v/>
      </c>
      <c r="GC58" s="122" t="str">
        <f t="shared" si="93"/>
        <v/>
      </c>
      <c r="GD58" s="122" t="str">
        <f t="shared" si="94"/>
        <v/>
      </c>
      <c r="GE58" s="122" t="str">
        <f t="shared" si="95"/>
        <v/>
      </c>
      <c r="GF58" s="122" t="str">
        <f t="shared" si="96"/>
        <v/>
      </c>
      <c r="GG58" s="122">
        <f t="shared" si="97"/>
        <v>31.34</v>
      </c>
      <c r="GH58" s="124">
        <f t="shared" si="52"/>
        <v>345252.9804</v>
      </c>
      <c r="GI58" s="124" t="str">
        <f t="shared" si="53"/>
        <v/>
      </c>
      <c r="GJ58" s="124" t="str">
        <f t="shared" si="54"/>
        <v/>
      </c>
      <c r="GK58" s="124" t="str">
        <f t="shared" si="55"/>
        <v/>
      </c>
      <c r="GL58" s="125" t="str">
        <f t="shared" si="98"/>
        <v/>
      </c>
      <c r="GM58" s="125" t="str">
        <f t="shared" si="99"/>
        <v/>
      </c>
      <c r="GN58" s="125" t="str">
        <f t="shared" si="100"/>
        <v/>
      </c>
      <c r="GO58" s="125" t="str">
        <f t="shared" si="101"/>
        <v/>
      </c>
      <c r="GP58" s="125" t="str">
        <f t="shared" si="102"/>
        <v/>
      </c>
      <c r="GQ58" s="125" t="str">
        <f t="shared" si="103"/>
        <v/>
      </c>
      <c r="GR58" s="125" t="str">
        <f t="shared" si="104"/>
        <v/>
      </c>
      <c r="GS58" s="125" t="str">
        <f t="shared" si="105"/>
        <v/>
      </c>
      <c r="GT58" s="125" t="str">
        <f t="shared" si="106"/>
        <v/>
      </c>
      <c r="GU58" s="125" t="str">
        <f t="shared" si="107"/>
        <v/>
      </c>
      <c r="GV58" s="125">
        <f t="shared" si="108"/>
        <v>345252.9804</v>
      </c>
      <c r="GW58" s="145">
        <v>1</v>
      </c>
      <c r="GX58" s="145"/>
      <c r="GY58" s="145"/>
      <c r="GZ58" s="145"/>
      <c r="HA58" s="145"/>
      <c r="HB58" s="145"/>
      <c r="HC58" s="145"/>
      <c r="HE58" s="37"/>
      <c r="HF58" s="37"/>
      <c r="HG58" s="37"/>
      <c r="HH58" s="37"/>
    </row>
    <row r="59" spans="1:216" x14ac:dyDescent="0.2">
      <c r="A59" s="295" t="s">
        <v>395</v>
      </c>
      <c r="B59" s="296" t="s">
        <v>396</v>
      </c>
      <c r="C59" s="297"/>
      <c r="D59" s="407">
        <f t="shared" si="56"/>
        <v>0</v>
      </c>
      <c r="E59" s="406">
        <f t="shared" si="57"/>
        <v>0</v>
      </c>
      <c r="F59" s="406">
        <f t="shared" si="58"/>
        <v>0</v>
      </c>
      <c r="G59" s="406">
        <f t="shared" si="59"/>
        <v>0</v>
      </c>
      <c r="H59" s="407">
        <f t="shared" si="60"/>
        <v>0</v>
      </c>
      <c r="I59" s="406">
        <f t="shared" si="61"/>
        <v>0</v>
      </c>
      <c r="J59" s="406">
        <f t="shared" si="62"/>
        <v>0</v>
      </c>
      <c r="K59" s="406">
        <f t="shared" si="63"/>
        <v>0</v>
      </c>
      <c r="L59" s="406">
        <f t="shared" si="64"/>
        <v>0</v>
      </c>
      <c r="M59" s="147"/>
      <c r="N59" s="94">
        <f>C59*0.5</f>
        <v>0</v>
      </c>
      <c r="O59" s="94">
        <f t="shared" si="65"/>
        <v>0</v>
      </c>
      <c r="P59" s="94">
        <f t="shared" si="66"/>
        <v>0</v>
      </c>
      <c r="Q59" s="94">
        <f t="shared" si="67"/>
        <v>0</v>
      </c>
      <c r="R59" s="94">
        <f t="shared" si="68"/>
        <v>0</v>
      </c>
      <c r="S59" s="94">
        <f t="shared" si="69"/>
        <v>0</v>
      </c>
      <c r="T59" s="94">
        <f t="shared" si="70"/>
        <v>0</v>
      </c>
      <c r="U59" s="200">
        <v>593</v>
      </c>
      <c r="V59" s="93">
        <f t="shared" si="86"/>
        <v>118.60000000000001</v>
      </c>
      <c r="W59" s="93">
        <f t="shared" si="71"/>
        <v>148.25</v>
      </c>
      <c r="X59" s="147"/>
      <c r="Y59" s="94">
        <f>U59*0.5</f>
        <v>296.5</v>
      </c>
      <c r="Z59" s="94">
        <f t="shared" si="72"/>
        <v>889.5</v>
      </c>
      <c r="AA59" s="94">
        <f t="shared" si="73"/>
        <v>1186</v>
      </c>
      <c r="AB59" s="94">
        <f t="shared" si="74"/>
        <v>1779</v>
      </c>
      <c r="AC59" s="94">
        <f t="shared" si="75"/>
        <v>2372</v>
      </c>
      <c r="AD59" s="94">
        <f t="shared" si="76"/>
        <v>2965</v>
      </c>
      <c r="AE59" s="94">
        <f t="shared" si="77"/>
        <v>3558</v>
      </c>
      <c r="AF59" s="200">
        <v>517</v>
      </c>
      <c r="AG59" s="93">
        <f t="shared" si="78"/>
        <v>103.4</v>
      </c>
      <c r="AH59" s="93">
        <f t="shared" si="79"/>
        <v>129.25</v>
      </c>
      <c r="AI59" s="147"/>
      <c r="AJ59" s="94">
        <f>AF59*0.5</f>
        <v>258.5</v>
      </c>
      <c r="AK59" s="94">
        <f t="shared" si="3"/>
        <v>775.5</v>
      </c>
      <c r="AL59" s="94">
        <f t="shared" si="4"/>
        <v>1034</v>
      </c>
      <c r="AM59" s="94">
        <f t="shared" si="5"/>
        <v>1551</v>
      </c>
      <c r="AN59" s="94">
        <f t="shared" si="6"/>
        <v>2068</v>
      </c>
      <c r="AO59" s="94">
        <f t="shared" si="7"/>
        <v>2585</v>
      </c>
      <c r="AP59" s="94">
        <f t="shared" si="8"/>
        <v>3102</v>
      </c>
      <c r="AQ59" s="200">
        <v>397</v>
      </c>
      <c r="AR59" s="93">
        <f t="shared" si="80"/>
        <v>79.400000000000006</v>
      </c>
      <c r="AS59" s="93">
        <f t="shared" si="81"/>
        <v>99.25</v>
      </c>
      <c r="AT59" s="147"/>
      <c r="AU59" s="94">
        <f>AQ59*0.5</f>
        <v>198.5</v>
      </c>
      <c r="AV59" s="94">
        <f t="shared" si="10"/>
        <v>595.5</v>
      </c>
      <c r="AW59" s="94">
        <f t="shared" si="11"/>
        <v>794</v>
      </c>
      <c r="AX59" s="94">
        <f t="shared" si="12"/>
        <v>1191</v>
      </c>
      <c r="AY59" s="94">
        <f t="shared" si="13"/>
        <v>1588</v>
      </c>
      <c r="AZ59" s="94">
        <f t="shared" si="14"/>
        <v>1985</v>
      </c>
      <c r="BA59" s="94">
        <f t="shared" si="15"/>
        <v>2382</v>
      </c>
      <c r="BB59" s="147">
        <f t="shared" si="137"/>
        <v>593</v>
      </c>
      <c r="BC59" s="147">
        <f t="shared" si="138"/>
        <v>118.60000000000001</v>
      </c>
      <c r="BD59" s="147">
        <f t="shared" si="139"/>
        <v>148.25</v>
      </c>
      <c r="BE59" s="147">
        <f t="shared" si="113"/>
        <v>0</v>
      </c>
      <c r="BF59" s="147">
        <f t="shared" si="113"/>
        <v>296.5</v>
      </c>
      <c r="BG59" s="147">
        <f t="shared" si="136"/>
        <v>889.5</v>
      </c>
      <c r="BH59" s="147">
        <f t="shared" si="136"/>
        <v>1186</v>
      </c>
      <c r="BI59" s="147">
        <f t="shared" si="136"/>
        <v>1779</v>
      </c>
      <c r="BJ59" s="147">
        <f t="shared" si="136"/>
        <v>2372</v>
      </c>
      <c r="BK59" s="147">
        <f t="shared" si="136"/>
        <v>2965</v>
      </c>
      <c r="BL59" s="147">
        <f t="shared" si="136"/>
        <v>3558</v>
      </c>
      <c r="BM59" s="147">
        <f t="shared" si="140"/>
        <v>517</v>
      </c>
      <c r="BN59" s="147">
        <f t="shared" si="141"/>
        <v>103.4</v>
      </c>
      <c r="BO59" s="147">
        <f t="shared" si="142"/>
        <v>129.25</v>
      </c>
      <c r="BP59" s="147">
        <f t="shared" si="82"/>
        <v>0</v>
      </c>
      <c r="BQ59" s="147">
        <f t="shared" si="82"/>
        <v>258.5</v>
      </c>
      <c r="BR59" s="147">
        <f t="shared" si="82"/>
        <v>775.5</v>
      </c>
      <c r="BS59" s="147">
        <f t="shared" si="82"/>
        <v>1034</v>
      </c>
      <c r="BT59" s="147">
        <f t="shared" si="160"/>
        <v>1551</v>
      </c>
      <c r="BU59" s="147">
        <f t="shared" si="160"/>
        <v>2068</v>
      </c>
      <c r="BV59" s="147">
        <f t="shared" si="160"/>
        <v>2585</v>
      </c>
      <c r="BW59" s="147">
        <f t="shared" si="160"/>
        <v>3102</v>
      </c>
      <c r="BX59" s="147">
        <f t="shared" si="143"/>
        <v>397</v>
      </c>
      <c r="BY59" s="147">
        <f t="shared" si="144"/>
        <v>79.400000000000006</v>
      </c>
      <c r="BZ59" s="147">
        <f t="shared" si="145"/>
        <v>99.25</v>
      </c>
      <c r="CA59" s="147">
        <f t="shared" si="159"/>
        <v>0</v>
      </c>
      <c r="CB59" s="147">
        <f t="shared" si="159"/>
        <v>198.5</v>
      </c>
      <c r="CC59" s="147">
        <f t="shared" si="159"/>
        <v>595.5</v>
      </c>
      <c r="CD59" s="147">
        <f t="shared" si="159"/>
        <v>794</v>
      </c>
      <c r="CE59" s="147">
        <f t="shared" si="176"/>
        <v>1191</v>
      </c>
      <c r="CF59" s="147">
        <f t="shared" si="176"/>
        <v>1588</v>
      </c>
      <c r="CG59" s="147">
        <f t="shared" si="176"/>
        <v>1985</v>
      </c>
      <c r="CH59" s="147">
        <f t="shared" si="176"/>
        <v>2382</v>
      </c>
      <c r="CI59" s="147">
        <f t="shared" si="124"/>
        <v>1110</v>
      </c>
      <c r="CJ59" s="147">
        <f t="shared" si="124"/>
        <v>222</v>
      </c>
      <c r="CK59" s="147">
        <f t="shared" si="124"/>
        <v>277.5</v>
      </c>
      <c r="CL59" s="147">
        <f t="shared" si="124"/>
        <v>0</v>
      </c>
      <c r="CM59" s="147">
        <f t="shared" si="124"/>
        <v>555</v>
      </c>
      <c r="CN59" s="147">
        <f t="shared" si="124"/>
        <v>1665</v>
      </c>
      <c r="CO59" s="147">
        <f t="shared" si="124"/>
        <v>2220</v>
      </c>
      <c r="CP59" s="147">
        <f t="shared" si="177"/>
        <v>3330</v>
      </c>
      <c r="CQ59" s="147">
        <f t="shared" si="177"/>
        <v>4440</v>
      </c>
      <c r="CR59" s="147">
        <f t="shared" si="177"/>
        <v>5550</v>
      </c>
      <c r="CS59" s="147">
        <f t="shared" si="177"/>
        <v>6660</v>
      </c>
      <c r="CT59" s="147">
        <f t="shared" si="121"/>
        <v>990</v>
      </c>
      <c r="CU59" s="147">
        <f t="shared" si="121"/>
        <v>198</v>
      </c>
      <c r="CV59" s="147">
        <f t="shared" si="121"/>
        <v>247.5</v>
      </c>
      <c r="CW59" s="147">
        <f t="shared" si="121"/>
        <v>0</v>
      </c>
      <c r="CX59" s="147">
        <f t="shared" si="121"/>
        <v>495</v>
      </c>
      <c r="CY59" s="147">
        <f t="shared" si="121"/>
        <v>1485</v>
      </c>
      <c r="CZ59" s="147">
        <f t="shared" si="125"/>
        <v>1980</v>
      </c>
      <c r="DA59" s="147">
        <f t="shared" si="125"/>
        <v>2970</v>
      </c>
      <c r="DB59" s="147">
        <f t="shared" si="125"/>
        <v>3960</v>
      </c>
      <c r="DC59" s="147">
        <f t="shared" si="125"/>
        <v>4950</v>
      </c>
      <c r="DD59" s="147">
        <f t="shared" si="125"/>
        <v>5940</v>
      </c>
      <c r="DE59" s="147">
        <f t="shared" si="122"/>
        <v>914</v>
      </c>
      <c r="DF59" s="147">
        <f t="shared" si="122"/>
        <v>182.8</v>
      </c>
      <c r="DG59" s="147">
        <f t="shared" si="122"/>
        <v>228.5</v>
      </c>
      <c r="DH59" s="147">
        <f t="shared" si="122"/>
        <v>0</v>
      </c>
      <c r="DI59" s="147">
        <f t="shared" si="122"/>
        <v>457</v>
      </c>
      <c r="DJ59" s="147">
        <f t="shared" si="122"/>
        <v>1371</v>
      </c>
      <c r="DK59" s="147">
        <f t="shared" si="126"/>
        <v>1828</v>
      </c>
      <c r="DL59" s="147">
        <f t="shared" si="126"/>
        <v>2742</v>
      </c>
      <c r="DM59" s="147">
        <f t="shared" si="126"/>
        <v>3656</v>
      </c>
      <c r="DN59" s="147">
        <f t="shared" si="126"/>
        <v>4570</v>
      </c>
      <c r="DO59" s="147">
        <f t="shared" si="126"/>
        <v>5484</v>
      </c>
      <c r="DP59" s="147">
        <f t="shared" si="146"/>
        <v>914</v>
      </c>
      <c r="DQ59" s="147">
        <f t="shared" si="147"/>
        <v>182.8</v>
      </c>
      <c r="DR59" s="147">
        <f t="shared" si="148"/>
        <v>228.5</v>
      </c>
      <c r="DS59" s="147">
        <f t="shared" si="132"/>
        <v>0</v>
      </c>
      <c r="DT59" s="147">
        <f t="shared" si="132"/>
        <v>457</v>
      </c>
      <c r="DU59" s="147">
        <f t="shared" si="132"/>
        <v>1371</v>
      </c>
      <c r="DV59" s="147">
        <f t="shared" si="127"/>
        <v>1828</v>
      </c>
      <c r="DW59" s="147">
        <f t="shared" si="127"/>
        <v>2742</v>
      </c>
      <c r="DX59" s="147">
        <f t="shared" si="127"/>
        <v>3656</v>
      </c>
      <c r="DY59" s="147">
        <f t="shared" si="127"/>
        <v>4570</v>
      </c>
      <c r="DZ59" s="147">
        <f t="shared" si="127"/>
        <v>5484</v>
      </c>
      <c r="EA59" s="147">
        <f t="shared" si="149"/>
        <v>1110</v>
      </c>
      <c r="EB59" s="147">
        <f t="shared" si="150"/>
        <v>222</v>
      </c>
      <c r="EC59" s="147">
        <f t="shared" si="151"/>
        <v>277.5</v>
      </c>
      <c r="ED59" s="147">
        <f t="shared" si="133"/>
        <v>0</v>
      </c>
      <c r="EE59" s="147">
        <f t="shared" si="133"/>
        <v>555</v>
      </c>
      <c r="EF59" s="147">
        <f t="shared" si="133"/>
        <v>1665</v>
      </c>
      <c r="EG59" s="147">
        <f t="shared" si="128"/>
        <v>2220</v>
      </c>
      <c r="EH59" s="147">
        <f t="shared" si="128"/>
        <v>3330</v>
      </c>
      <c r="EI59" s="147">
        <f t="shared" si="128"/>
        <v>4440</v>
      </c>
      <c r="EJ59" s="147">
        <f t="shared" si="128"/>
        <v>5550</v>
      </c>
      <c r="EK59" s="147">
        <f t="shared" si="128"/>
        <v>6660</v>
      </c>
      <c r="EL59" s="147">
        <f t="shared" si="152"/>
        <v>990</v>
      </c>
      <c r="EM59" s="147">
        <f t="shared" si="153"/>
        <v>198</v>
      </c>
      <c r="EN59" s="147">
        <f t="shared" si="154"/>
        <v>247.5</v>
      </c>
      <c r="EO59" s="147">
        <f t="shared" si="134"/>
        <v>0</v>
      </c>
      <c r="EP59" s="147">
        <f t="shared" si="134"/>
        <v>495</v>
      </c>
      <c r="EQ59" s="147">
        <f t="shared" si="134"/>
        <v>1485</v>
      </c>
      <c r="ER59" s="147">
        <f t="shared" si="129"/>
        <v>1980</v>
      </c>
      <c r="ES59" s="147">
        <f t="shared" si="129"/>
        <v>2970</v>
      </c>
      <c r="ET59" s="147">
        <f t="shared" si="129"/>
        <v>3960</v>
      </c>
      <c r="EU59" s="147">
        <f t="shared" si="129"/>
        <v>4950</v>
      </c>
      <c r="EV59" s="147">
        <f t="shared" si="129"/>
        <v>5940</v>
      </c>
      <c r="EW59" s="147">
        <f t="shared" si="123"/>
        <v>1507</v>
      </c>
      <c r="EX59" s="147">
        <f t="shared" si="123"/>
        <v>301.39999999999998</v>
      </c>
      <c r="EY59" s="147">
        <f t="shared" si="123"/>
        <v>376.75</v>
      </c>
      <c r="EZ59" s="147">
        <f t="shared" si="123"/>
        <v>0</v>
      </c>
      <c r="FA59" s="147">
        <f t="shared" si="123"/>
        <v>753.5</v>
      </c>
      <c r="FB59" s="147">
        <f t="shared" si="123"/>
        <v>2260.5</v>
      </c>
      <c r="FC59" s="147">
        <f t="shared" si="130"/>
        <v>3014</v>
      </c>
      <c r="FD59" s="147">
        <f t="shared" si="130"/>
        <v>4521</v>
      </c>
      <c r="FE59" s="147">
        <f t="shared" si="130"/>
        <v>6028</v>
      </c>
      <c r="FF59" s="147">
        <f t="shared" si="130"/>
        <v>7535</v>
      </c>
      <c r="FG59" s="147">
        <f t="shared" si="130"/>
        <v>9042</v>
      </c>
      <c r="FH59" s="147">
        <f t="shared" si="155"/>
        <v>1507</v>
      </c>
      <c r="FI59" s="147">
        <f t="shared" si="156"/>
        <v>301.39999999999998</v>
      </c>
      <c r="FJ59" s="147">
        <f t="shared" si="157"/>
        <v>376.75</v>
      </c>
      <c r="FK59" s="147">
        <f t="shared" si="135"/>
        <v>0</v>
      </c>
      <c r="FL59" s="147">
        <f t="shared" si="135"/>
        <v>753.5</v>
      </c>
      <c r="FM59" s="147">
        <f t="shared" si="135"/>
        <v>2260.5</v>
      </c>
      <c r="FN59" s="147">
        <f t="shared" si="131"/>
        <v>3014</v>
      </c>
      <c r="FO59" s="147">
        <f t="shared" si="131"/>
        <v>4521</v>
      </c>
      <c r="FP59" s="147">
        <f t="shared" si="131"/>
        <v>6028</v>
      </c>
      <c r="FQ59" s="147">
        <f t="shared" si="131"/>
        <v>7535</v>
      </c>
      <c r="FR59" s="147">
        <f t="shared" si="131"/>
        <v>9042</v>
      </c>
      <c r="FS59" s="122" t="str">
        <f t="shared" si="48"/>
        <v/>
      </c>
      <c r="FT59" s="122" t="str">
        <f t="shared" si="49"/>
        <v/>
      </c>
      <c r="FU59" s="122" t="str">
        <f t="shared" si="50"/>
        <v/>
      </c>
      <c r="FV59" s="122" t="str">
        <f t="shared" si="51"/>
        <v/>
      </c>
      <c r="FW59" s="122" t="str">
        <f t="shared" si="87"/>
        <v/>
      </c>
      <c r="FX59" s="122" t="str">
        <f t="shared" si="88"/>
        <v/>
      </c>
      <c r="FY59" s="122" t="str">
        <f t="shared" si="89"/>
        <v/>
      </c>
      <c r="FZ59" s="122" t="str">
        <f t="shared" si="90"/>
        <v/>
      </c>
      <c r="GA59" s="122" t="str">
        <f t="shared" si="91"/>
        <v/>
      </c>
      <c r="GB59" s="122" t="str">
        <f t="shared" si="92"/>
        <v/>
      </c>
      <c r="GC59" s="122" t="str">
        <f t="shared" si="93"/>
        <v/>
      </c>
      <c r="GD59" s="122" t="str">
        <f t="shared" si="94"/>
        <v/>
      </c>
      <c r="GE59" s="122" t="str">
        <f t="shared" si="95"/>
        <v/>
      </c>
      <c r="GF59" s="122" t="str">
        <f t="shared" si="96"/>
        <v/>
      </c>
      <c r="GG59" s="122">
        <f t="shared" si="97"/>
        <v>0</v>
      </c>
      <c r="GH59" s="124" t="str">
        <f t="shared" si="52"/>
        <v/>
      </c>
      <c r="GI59" s="124" t="str">
        <f t="shared" si="53"/>
        <v/>
      </c>
      <c r="GJ59" s="124" t="str">
        <f t="shared" si="54"/>
        <v/>
      </c>
      <c r="GK59" s="124" t="str">
        <f t="shared" si="55"/>
        <v/>
      </c>
      <c r="GL59" s="125" t="str">
        <f t="shared" si="98"/>
        <v/>
      </c>
      <c r="GM59" s="125" t="str">
        <f t="shared" si="99"/>
        <v/>
      </c>
      <c r="GN59" s="125" t="str">
        <f t="shared" si="100"/>
        <v/>
      </c>
      <c r="GO59" s="125" t="str">
        <f t="shared" si="101"/>
        <v/>
      </c>
      <c r="GP59" s="125" t="str">
        <f t="shared" si="102"/>
        <v/>
      </c>
      <c r="GQ59" s="125" t="str">
        <f t="shared" si="103"/>
        <v/>
      </c>
      <c r="GR59" s="125" t="str">
        <f t="shared" si="104"/>
        <v/>
      </c>
      <c r="GS59" s="125" t="str">
        <f t="shared" si="105"/>
        <v/>
      </c>
      <c r="GT59" s="125" t="str">
        <f t="shared" si="106"/>
        <v/>
      </c>
      <c r="GU59" s="125" t="str">
        <f t="shared" si="107"/>
        <v/>
      </c>
      <c r="GV59" s="125">
        <f t="shared" si="108"/>
        <v>0</v>
      </c>
      <c r="GW59" s="145">
        <v>1</v>
      </c>
      <c r="GX59" s="145"/>
      <c r="GY59" s="145"/>
      <c r="GZ59" s="145"/>
      <c r="HA59" s="145"/>
      <c r="HB59" s="145"/>
      <c r="HC59" s="145"/>
      <c r="HE59" s="37"/>
      <c r="HF59" s="37"/>
      <c r="HG59" s="37"/>
      <c r="HH59" s="37"/>
    </row>
    <row r="60" spans="1:216" x14ac:dyDescent="0.2">
      <c r="A60" s="290" t="s">
        <v>137</v>
      </c>
      <c r="B60" s="288" t="s">
        <v>138</v>
      </c>
      <c r="C60" s="289">
        <v>700</v>
      </c>
      <c r="D60" s="407">
        <f t="shared" ref="D60:D73" si="178">C60*0.2</f>
        <v>140</v>
      </c>
      <c r="E60" s="406">
        <f t="shared" si="57"/>
        <v>175</v>
      </c>
      <c r="F60" s="406">
        <f t="shared" si="58"/>
        <v>262.5</v>
      </c>
      <c r="G60" s="406">
        <f t="shared" si="59"/>
        <v>140</v>
      </c>
      <c r="H60" s="407">
        <f t="shared" ref="H60:H73" si="179">C60*0.25</f>
        <v>175</v>
      </c>
      <c r="I60" s="406">
        <f t="shared" si="61"/>
        <v>175</v>
      </c>
      <c r="J60" s="406">
        <f t="shared" si="62"/>
        <v>262.5</v>
      </c>
      <c r="K60" s="406">
        <f t="shared" si="63"/>
        <v>140</v>
      </c>
      <c r="L60" s="406">
        <f t="shared" si="64"/>
        <v>175</v>
      </c>
      <c r="M60" s="147"/>
      <c r="N60" s="94">
        <f t="shared" ref="N60:N73" si="180">C60*0.5</f>
        <v>350</v>
      </c>
      <c r="O60" s="94">
        <f t="shared" ref="O60:O73" si="181">C60*1.5</f>
        <v>1050</v>
      </c>
      <c r="P60" s="94">
        <f t="shared" ref="P60:P73" si="182">C60*2</f>
        <v>1400</v>
      </c>
      <c r="Q60" s="94">
        <f t="shared" ref="Q60:Q73" si="183">C60*3</f>
        <v>2100</v>
      </c>
      <c r="R60" s="94">
        <f t="shared" ref="R60:R73" si="184">C60*4</f>
        <v>2800</v>
      </c>
      <c r="S60" s="94">
        <f t="shared" ref="S60:S73" si="185">C60*5</f>
        <v>3500</v>
      </c>
      <c r="T60" s="94">
        <f t="shared" ref="T60:T73" si="186">C60*6</f>
        <v>4200</v>
      </c>
      <c r="U60" s="200">
        <v>594</v>
      </c>
      <c r="V60" s="93">
        <f t="shared" ref="V60:V73" si="187">U60*0.2</f>
        <v>118.80000000000001</v>
      </c>
      <c r="W60" s="93">
        <f t="shared" ref="W60:W73" si="188">U60*0.25</f>
        <v>148.5</v>
      </c>
      <c r="X60" s="147"/>
      <c r="Y60" s="94">
        <f t="shared" ref="Y60:Y73" si="189">U60*0.5</f>
        <v>297</v>
      </c>
      <c r="Z60" s="94">
        <f t="shared" ref="Z60:Z73" si="190">U60*1.5</f>
        <v>891</v>
      </c>
      <c r="AA60" s="94">
        <f t="shared" ref="AA60:AA73" si="191">U60*2</f>
        <v>1188</v>
      </c>
      <c r="AB60" s="94">
        <f t="shared" ref="AB60:AB73" si="192">U60*3</f>
        <v>1782</v>
      </c>
      <c r="AC60" s="94">
        <f t="shared" ref="AC60:AC73" si="193">U60*4</f>
        <v>2376</v>
      </c>
      <c r="AD60" s="94">
        <f t="shared" ref="AD60:AD73" si="194">U60*5</f>
        <v>2970</v>
      </c>
      <c r="AE60" s="94">
        <f t="shared" ref="AE60:AE73" si="195">U60*6</f>
        <v>3564</v>
      </c>
      <c r="AF60" s="200">
        <v>518</v>
      </c>
      <c r="AG60" s="93">
        <f t="shared" ref="AG60:AG73" si="196">AF60*0.2</f>
        <v>103.60000000000001</v>
      </c>
      <c r="AH60" s="93">
        <f t="shared" ref="AH60:AH73" si="197">AF60*0.25</f>
        <v>129.5</v>
      </c>
      <c r="AI60" s="147"/>
      <c r="AJ60" s="94">
        <f t="shared" ref="AJ60:AJ73" si="198">AF60*0.5</f>
        <v>259</v>
      </c>
      <c r="AK60" s="94">
        <f t="shared" ref="AK60:AK73" si="199">AF60*1.5</f>
        <v>777</v>
      </c>
      <c r="AL60" s="94">
        <f t="shared" ref="AL60:AL73" si="200">AF60*2</f>
        <v>1036</v>
      </c>
      <c r="AM60" s="94">
        <f t="shared" ref="AM60:AM73" si="201">AF60*3</f>
        <v>1554</v>
      </c>
      <c r="AN60" s="94">
        <f t="shared" ref="AN60:AN73" si="202">AF60*4</f>
        <v>2072</v>
      </c>
      <c r="AO60" s="94">
        <f t="shared" ref="AO60:AO73" si="203">AF60*5</f>
        <v>2590</v>
      </c>
      <c r="AP60" s="94">
        <f t="shared" ref="AP60:AP73" si="204">AF60*6</f>
        <v>3108</v>
      </c>
      <c r="AQ60" s="200">
        <v>398</v>
      </c>
      <c r="AR60" s="93">
        <f t="shared" ref="AR60:AR73" si="205">AQ60*0.2</f>
        <v>79.600000000000009</v>
      </c>
      <c r="AS60" s="93">
        <f t="shared" ref="AS60:AS73" si="206">AQ60*0.25</f>
        <v>99.5</v>
      </c>
      <c r="AT60" s="147"/>
      <c r="AU60" s="94">
        <f t="shared" ref="AU60:AU73" si="207">AQ60*0.5</f>
        <v>199</v>
      </c>
      <c r="AV60" s="94">
        <f t="shared" ref="AV60:AV73" si="208">AQ60*1.5</f>
        <v>597</v>
      </c>
      <c r="AW60" s="94">
        <f t="shared" ref="AW60:AW73" si="209">AQ60*2</f>
        <v>796</v>
      </c>
      <c r="AX60" s="94">
        <f t="shared" ref="AX60:AX73" si="210">AQ60*3</f>
        <v>1194</v>
      </c>
      <c r="AY60" s="94">
        <f t="shared" ref="AY60:AY73" si="211">AQ60*4</f>
        <v>1592</v>
      </c>
      <c r="AZ60" s="94">
        <f t="shared" ref="AZ60:AZ73" si="212">AQ60*5</f>
        <v>1990</v>
      </c>
      <c r="BA60" s="94">
        <f t="shared" ref="BA60:BA73" si="213">AQ60*6</f>
        <v>2388</v>
      </c>
      <c r="BB60" s="147">
        <f t="shared" ref="BB60:BB73" si="214">C60+U60</f>
        <v>1294</v>
      </c>
      <c r="BC60" s="147">
        <f t="shared" ref="BC60:BC73" si="215">D60+V60</f>
        <v>258.8</v>
      </c>
      <c r="BD60" s="147">
        <f t="shared" ref="BD60:BD73" si="216">H60+W60</f>
        <v>323.5</v>
      </c>
      <c r="BE60" s="147">
        <f t="shared" ref="BE60:BE73" si="217">M60+X60</f>
        <v>0</v>
      </c>
      <c r="BF60" s="147">
        <f t="shared" ref="BF60:BF73" si="218">N60+Y60</f>
        <v>647</v>
      </c>
      <c r="BG60" s="147">
        <f t="shared" ref="BG60:BG73" si="219">O60+Z60</f>
        <v>1941</v>
      </c>
      <c r="BH60" s="147">
        <f t="shared" ref="BH60:BH73" si="220">P60+AA60</f>
        <v>2588</v>
      </c>
      <c r="BI60" s="147">
        <f t="shared" ref="BI60:BI73" si="221">Q60+AB60</f>
        <v>3882</v>
      </c>
      <c r="BJ60" s="147">
        <f t="shared" ref="BJ60:BJ73" si="222">R60+AC60</f>
        <v>5176</v>
      </c>
      <c r="BK60" s="147">
        <f t="shared" ref="BK60:BK73" si="223">S60+AD60</f>
        <v>6470</v>
      </c>
      <c r="BL60" s="147">
        <f t="shared" ref="BL60:BL73" si="224">T60+AE60</f>
        <v>7764</v>
      </c>
      <c r="BM60" s="147">
        <f t="shared" ref="BM60:BM73" si="225">C60+AF60</f>
        <v>1218</v>
      </c>
      <c r="BN60" s="147">
        <f t="shared" ref="BN60:BN73" si="226">D60+AG60</f>
        <v>243.60000000000002</v>
      </c>
      <c r="BO60" s="147">
        <f t="shared" ref="BO60:BO73" si="227">H60+AH60</f>
        <v>304.5</v>
      </c>
      <c r="BP60" s="147">
        <f t="shared" ref="BP60:BP73" si="228">M60+AI60</f>
        <v>0</v>
      </c>
      <c r="BQ60" s="147">
        <f t="shared" ref="BQ60:BQ73" si="229">N60+AJ60</f>
        <v>609</v>
      </c>
      <c r="BR60" s="147">
        <f t="shared" ref="BR60:BR73" si="230">O60+AK60</f>
        <v>1827</v>
      </c>
      <c r="BS60" s="147">
        <f t="shared" ref="BS60:BS73" si="231">P60+AL60</f>
        <v>2436</v>
      </c>
      <c r="BT60" s="147">
        <f t="shared" ref="BT60:BT73" si="232">Q60+AM60</f>
        <v>3654</v>
      </c>
      <c r="BU60" s="147">
        <f t="shared" ref="BU60:BU73" si="233">R60+AN60</f>
        <v>4872</v>
      </c>
      <c r="BV60" s="147">
        <f t="shared" ref="BV60:BV73" si="234">S60+AO60</f>
        <v>6090</v>
      </c>
      <c r="BW60" s="147">
        <f t="shared" ref="BW60:BW73" si="235">T60+AP60</f>
        <v>7308</v>
      </c>
      <c r="BX60" s="147">
        <f t="shared" ref="BX60:BX73" si="236">C60+AQ60</f>
        <v>1098</v>
      </c>
      <c r="BY60" s="147">
        <f t="shared" ref="BY60:BY73" si="237">D60+AR60</f>
        <v>219.60000000000002</v>
      </c>
      <c r="BZ60" s="147">
        <f t="shared" ref="BZ60:BZ73" si="238">H60+AS60</f>
        <v>274.5</v>
      </c>
      <c r="CA60" s="147">
        <f t="shared" ref="CA60:CA73" si="239">M60+AT60</f>
        <v>0</v>
      </c>
      <c r="CB60" s="147">
        <f t="shared" ref="CB60:CB73" si="240">N60+AU60</f>
        <v>549</v>
      </c>
      <c r="CC60" s="147">
        <f t="shared" ref="CC60:CC73" si="241">O60+AV60</f>
        <v>1647</v>
      </c>
      <c r="CD60" s="147">
        <f t="shared" ref="CD60:CD73" si="242">P60+AW60</f>
        <v>2196</v>
      </c>
      <c r="CE60" s="147">
        <f t="shared" ref="CE60:CE73" si="243">Q60+AX60</f>
        <v>3294</v>
      </c>
      <c r="CF60" s="147">
        <f t="shared" ref="CF60:CF73" si="244">R60+AY60</f>
        <v>4392</v>
      </c>
      <c r="CG60" s="147">
        <f t="shared" ref="CG60:CG73" si="245">S60+AZ60</f>
        <v>5490</v>
      </c>
      <c r="CH60" s="147">
        <f t="shared" ref="CH60:CH73" si="246">T60+BA60</f>
        <v>6588</v>
      </c>
      <c r="CI60" s="147">
        <f t="shared" ref="CI60:CI73" si="247">U60+AF60</f>
        <v>1112</v>
      </c>
      <c r="CJ60" s="147">
        <f t="shared" ref="CJ60:CJ73" si="248">V60+AG60</f>
        <v>222.40000000000003</v>
      </c>
      <c r="CK60" s="147">
        <f t="shared" ref="CK60:CK73" si="249">W60+AH60</f>
        <v>278</v>
      </c>
      <c r="CL60" s="147">
        <f t="shared" ref="CL60:CL73" si="250">X60+AI60</f>
        <v>0</v>
      </c>
      <c r="CM60" s="147">
        <f t="shared" ref="CM60:CM73" si="251">Y60+AJ60</f>
        <v>556</v>
      </c>
      <c r="CN60" s="147">
        <f t="shared" ref="CN60:CN73" si="252">Z60+AK60</f>
        <v>1668</v>
      </c>
      <c r="CO60" s="147">
        <f t="shared" ref="CO60:CO73" si="253">AA60+AL60</f>
        <v>2224</v>
      </c>
      <c r="CP60" s="147">
        <f t="shared" ref="CP60:CP73" si="254">AB60+AM60</f>
        <v>3336</v>
      </c>
      <c r="CQ60" s="147">
        <f t="shared" ref="CQ60:CQ73" si="255">AC60+AN60</f>
        <v>4448</v>
      </c>
      <c r="CR60" s="147">
        <f t="shared" ref="CR60:CR73" si="256">AD60+AO60</f>
        <v>5560</v>
      </c>
      <c r="CS60" s="147">
        <f t="shared" ref="CS60:CS73" si="257">AE60+AP60</f>
        <v>6672</v>
      </c>
      <c r="CT60" s="147">
        <f t="shared" ref="CT60:CT73" si="258">U60+AQ60</f>
        <v>992</v>
      </c>
      <c r="CU60" s="147">
        <f t="shared" ref="CU60:CU73" si="259">V60+AR60</f>
        <v>198.40000000000003</v>
      </c>
      <c r="CV60" s="147">
        <f t="shared" ref="CV60:CV73" si="260">W60+AS60</f>
        <v>248</v>
      </c>
      <c r="CW60" s="147">
        <f t="shared" ref="CW60:CW73" si="261">X60+AT60</f>
        <v>0</v>
      </c>
      <c r="CX60" s="147">
        <f t="shared" ref="CX60:CX73" si="262">Y60+AU60</f>
        <v>496</v>
      </c>
      <c r="CY60" s="147">
        <f t="shared" ref="CY60:CY73" si="263">Z60+AV60</f>
        <v>1488</v>
      </c>
      <c r="CZ60" s="147">
        <f t="shared" ref="CZ60:CZ73" si="264">AA60+AW60</f>
        <v>1984</v>
      </c>
      <c r="DA60" s="147">
        <f t="shared" ref="DA60:DA73" si="265">AB60+AX60</f>
        <v>2976</v>
      </c>
      <c r="DB60" s="147">
        <f t="shared" ref="DB60:DB73" si="266">AC60+AY60</f>
        <v>3968</v>
      </c>
      <c r="DC60" s="147">
        <f t="shared" ref="DC60:DC73" si="267">AD60+AZ60</f>
        <v>4960</v>
      </c>
      <c r="DD60" s="147">
        <f t="shared" ref="DD60:DD73" si="268">AE60+BA60</f>
        <v>5952</v>
      </c>
      <c r="DE60" s="147">
        <f t="shared" ref="DE60:DE73" si="269">AF60+AQ60</f>
        <v>916</v>
      </c>
      <c r="DF60" s="147">
        <f t="shared" ref="DF60:DF73" si="270">AG60+AR60</f>
        <v>183.20000000000002</v>
      </c>
      <c r="DG60" s="147">
        <f t="shared" ref="DG60:DG73" si="271">AH60+AS60</f>
        <v>229</v>
      </c>
      <c r="DH60" s="147">
        <f t="shared" ref="DH60:DH73" si="272">AI60+AT60</f>
        <v>0</v>
      </c>
      <c r="DI60" s="147">
        <f t="shared" ref="DI60:DI73" si="273">AJ60+AU60</f>
        <v>458</v>
      </c>
      <c r="DJ60" s="147">
        <f t="shared" ref="DJ60:DJ73" si="274">AK60+AV60</f>
        <v>1374</v>
      </c>
      <c r="DK60" s="147">
        <f t="shared" ref="DK60:DK73" si="275">AL60+AW60</f>
        <v>1832</v>
      </c>
      <c r="DL60" s="147">
        <f t="shared" ref="DL60:DL73" si="276">AM60+AX60</f>
        <v>2748</v>
      </c>
      <c r="DM60" s="147">
        <f t="shared" ref="DM60:DM73" si="277">AN60+AY60</f>
        <v>3664</v>
      </c>
      <c r="DN60" s="147">
        <f t="shared" ref="DN60:DN73" si="278">AO60+AZ60</f>
        <v>4580</v>
      </c>
      <c r="DO60" s="147">
        <f t="shared" ref="DO60:DO73" si="279">AP60+BA60</f>
        <v>5496</v>
      </c>
      <c r="DP60" s="147">
        <f t="shared" ref="DP60:DP73" si="280">C60+AF60+AQ60</f>
        <v>1616</v>
      </c>
      <c r="DQ60" s="147">
        <f t="shared" ref="DQ60:DQ73" si="281">D60+AG60+AR60</f>
        <v>323.20000000000005</v>
      </c>
      <c r="DR60" s="147">
        <f t="shared" ref="DR60:DR73" si="282">H60+AH60+AS60</f>
        <v>404</v>
      </c>
      <c r="DS60" s="147">
        <f t="shared" ref="DS60:DS73" si="283">M60+AI60+AT60</f>
        <v>0</v>
      </c>
      <c r="DT60" s="147">
        <f t="shared" ref="DT60:DT73" si="284">N60+AJ60+AU60</f>
        <v>808</v>
      </c>
      <c r="DU60" s="147">
        <f t="shared" ref="DU60:DU73" si="285">O60+AK60+AV60</f>
        <v>2424</v>
      </c>
      <c r="DV60" s="147">
        <f t="shared" ref="DV60:DV73" si="286">P60+AL60+AW60</f>
        <v>3232</v>
      </c>
      <c r="DW60" s="147">
        <f t="shared" ref="DW60:DW73" si="287">Q60+AM60+AX60</f>
        <v>4848</v>
      </c>
      <c r="DX60" s="147">
        <f t="shared" ref="DX60:DX73" si="288">R60+AN60+AY60</f>
        <v>6464</v>
      </c>
      <c r="DY60" s="147">
        <f t="shared" ref="DY60:DY73" si="289">S60+AO60+AZ60</f>
        <v>8080</v>
      </c>
      <c r="DZ60" s="147">
        <f t="shared" ref="DZ60:DZ73" si="290">T60+AP60+BA60</f>
        <v>9696</v>
      </c>
      <c r="EA60" s="147">
        <f t="shared" ref="EA60:EA73" si="291">C60+U60+AF60</f>
        <v>1812</v>
      </c>
      <c r="EB60" s="147">
        <f t="shared" ref="EB60:EB73" si="292">D60+V60+AG60</f>
        <v>362.40000000000003</v>
      </c>
      <c r="EC60" s="147">
        <f t="shared" ref="EC60:EC73" si="293">H60+W60+AH60</f>
        <v>453</v>
      </c>
      <c r="ED60" s="147">
        <f t="shared" ref="ED60:ED73" si="294">M60+X60+AI60</f>
        <v>0</v>
      </c>
      <c r="EE60" s="147">
        <f t="shared" ref="EE60:EE73" si="295">N60+Y60+AJ60</f>
        <v>906</v>
      </c>
      <c r="EF60" s="147">
        <f t="shared" ref="EF60:EF73" si="296">O60+Z60+AK60</f>
        <v>2718</v>
      </c>
      <c r="EG60" s="147">
        <f t="shared" ref="EG60:EG73" si="297">P60+AA60+AL60</f>
        <v>3624</v>
      </c>
      <c r="EH60" s="147">
        <f t="shared" ref="EH60:EH73" si="298">Q60+AB60+AM60</f>
        <v>5436</v>
      </c>
      <c r="EI60" s="147">
        <f t="shared" ref="EI60:EI73" si="299">R60+AC60+AN60</f>
        <v>7248</v>
      </c>
      <c r="EJ60" s="147">
        <f t="shared" ref="EJ60:EJ73" si="300">S60+AD60+AO60</f>
        <v>9060</v>
      </c>
      <c r="EK60" s="147">
        <f t="shared" ref="EK60:EK73" si="301">T60+AE60+AP60</f>
        <v>10872</v>
      </c>
      <c r="EL60" s="147">
        <f t="shared" ref="EL60:EL73" si="302">C60+U60+AQ60</f>
        <v>1692</v>
      </c>
      <c r="EM60" s="147">
        <f t="shared" ref="EM60:EM73" si="303">D60+V60+AR60</f>
        <v>338.40000000000003</v>
      </c>
      <c r="EN60" s="147">
        <f t="shared" ref="EN60:EN73" si="304">H60+W60+AS60</f>
        <v>423</v>
      </c>
      <c r="EO60" s="147">
        <f t="shared" ref="EO60:EO73" si="305">M60+X60+AT60</f>
        <v>0</v>
      </c>
      <c r="EP60" s="147">
        <f t="shared" ref="EP60:EP73" si="306">N60+Y60+AU60</f>
        <v>846</v>
      </c>
      <c r="EQ60" s="147">
        <f t="shared" ref="EQ60:EQ73" si="307">O60+Z60+AV60</f>
        <v>2538</v>
      </c>
      <c r="ER60" s="147">
        <f t="shared" ref="ER60:ER73" si="308">P60+AA60+AW60</f>
        <v>3384</v>
      </c>
      <c r="ES60" s="147">
        <f t="shared" ref="ES60:ES73" si="309">Q60+AB60+AX60</f>
        <v>5076</v>
      </c>
      <c r="ET60" s="147">
        <f t="shared" ref="ET60:ET73" si="310">R60+AC60+AY60</f>
        <v>6768</v>
      </c>
      <c r="EU60" s="147">
        <f t="shared" ref="EU60:EU73" si="311">S60+AD60+AZ60</f>
        <v>8460</v>
      </c>
      <c r="EV60" s="147">
        <f t="shared" ref="EV60:EV73" si="312">T60+AE60+BA60</f>
        <v>10152</v>
      </c>
      <c r="EW60" s="147">
        <f t="shared" ref="EW60:EW73" si="313">U60+AF60+AQ60</f>
        <v>1510</v>
      </c>
      <c r="EX60" s="147">
        <f t="shared" ref="EX60:EX73" si="314">V60+AG60+AR60</f>
        <v>302.00000000000006</v>
      </c>
      <c r="EY60" s="147">
        <f t="shared" ref="EY60:EY73" si="315">W60+AH60+AS60</f>
        <v>377.5</v>
      </c>
      <c r="EZ60" s="147">
        <f t="shared" ref="EZ60:EZ73" si="316">X60+AI60+AT60</f>
        <v>0</v>
      </c>
      <c r="FA60" s="147">
        <f t="shared" ref="FA60:FA73" si="317">Y60+AJ60+AU60</f>
        <v>755</v>
      </c>
      <c r="FB60" s="147">
        <f t="shared" ref="FB60:FB73" si="318">Z60+AK60+AV60</f>
        <v>2265</v>
      </c>
      <c r="FC60" s="147">
        <f t="shared" ref="FC60:FC73" si="319">AA60+AL60+AW60</f>
        <v>3020</v>
      </c>
      <c r="FD60" s="147">
        <f t="shared" ref="FD60:FD73" si="320">AB60+AM60+AX60</f>
        <v>4530</v>
      </c>
      <c r="FE60" s="147">
        <f t="shared" ref="FE60:FE73" si="321">AC60+AN60+AY60</f>
        <v>6040</v>
      </c>
      <c r="FF60" s="147">
        <f t="shared" ref="FF60:FF73" si="322">AD60+AO60+AZ60</f>
        <v>7550</v>
      </c>
      <c r="FG60" s="147">
        <f t="shared" ref="FG60:FG73" si="323">AE60+AP60+BA60</f>
        <v>9060</v>
      </c>
      <c r="FH60" s="147">
        <f t="shared" ref="FH60:FH73" si="324">C60+U60+AF60+AQ60</f>
        <v>2210</v>
      </c>
      <c r="FI60" s="147">
        <f t="shared" ref="FI60:FI73" si="325">D60+V60+AG60+AR60</f>
        <v>442.00000000000006</v>
      </c>
      <c r="FJ60" s="147">
        <f t="shared" ref="FJ60:FJ73" si="326">H60+W60+AH60+AS60</f>
        <v>552.5</v>
      </c>
      <c r="FK60" s="147">
        <f t="shared" ref="FK60:FK73" si="327">M60+X60+AI60+AT60</f>
        <v>0</v>
      </c>
      <c r="FL60" s="147">
        <f t="shared" ref="FL60:FL73" si="328">N60+Y60+AJ60+AU60</f>
        <v>1105</v>
      </c>
      <c r="FM60" s="147">
        <f t="shared" ref="FM60:FM73" si="329">O60+Z60+AK60+AV60</f>
        <v>3315</v>
      </c>
      <c r="FN60" s="147">
        <f t="shared" ref="FN60:FN73" si="330">P60+AA60+AL60+AW60</f>
        <v>4420</v>
      </c>
      <c r="FO60" s="147">
        <f t="shared" ref="FO60:FO73" si="331">Q60+AB60+AM60+AX60</f>
        <v>6630</v>
      </c>
      <c r="FP60" s="147">
        <f t="shared" ref="FP60:FP73" si="332">R60+AC60+AN60+AY60</f>
        <v>8840</v>
      </c>
      <c r="FQ60" s="147">
        <f t="shared" ref="FQ60:FQ73" si="333">S60+AD60+AO60+AZ60</f>
        <v>11050</v>
      </c>
      <c r="FR60" s="147">
        <f t="shared" ref="FR60:FR73" si="334">T60+AE60+AP60+BA60</f>
        <v>13260</v>
      </c>
      <c r="FS60" s="122">
        <f t="shared" si="48"/>
        <v>8</v>
      </c>
      <c r="FT60" s="122" t="str">
        <f t="shared" si="49"/>
        <v/>
      </c>
      <c r="FU60" s="122" t="str">
        <f t="shared" si="50"/>
        <v/>
      </c>
      <c r="FV60" s="122" t="str">
        <f t="shared" si="51"/>
        <v/>
      </c>
      <c r="FW60" s="122" t="str">
        <f t="shared" ref="FW60:FW73" si="335">IF(ISERROR(FS60+FT60),"",FS60+FT60)</f>
        <v/>
      </c>
      <c r="FX60" s="122" t="str">
        <f t="shared" ref="FX60:FX73" si="336">IF(ISERROR(FS60+FU60),"",FS60+FU60)</f>
        <v/>
      </c>
      <c r="FY60" s="122" t="str">
        <f t="shared" ref="FY60:FY73" si="337">IF(ISERROR(FS60+FV60),"",FS60+FV60)</f>
        <v/>
      </c>
      <c r="FZ60" s="122" t="str">
        <f t="shared" ref="FZ60:FZ73" si="338">IF(ISERROR(FT60+FU60),"",FT60+FU60)</f>
        <v/>
      </c>
      <c r="GA60" s="122" t="str">
        <f t="shared" ref="GA60:GA73" si="339">IF(ISERROR(FT60+FV60),"",FT60+FV60)</f>
        <v/>
      </c>
      <c r="GB60" s="122" t="str">
        <f t="shared" ref="GB60:GB73" si="340">IF(ISERROR(FU60+FV60),"",FU60+FV60)</f>
        <v/>
      </c>
      <c r="GC60" s="122" t="str">
        <f t="shared" ref="GC60:GC73" si="341">IF(ISERROR(FS60+FU60+FV60),"",FS60+FU60+FV60)</f>
        <v/>
      </c>
      <c r="GD60" s="122" t="str">
        <f t="shared" ref="GD60:GD73" si="342">IF(ISERROR(FS60+FU60+FT60),"",FS60+FU60+FT60)</f>
        <v/>
      </c>
      <c r="GE60" s="122" t="str">
        <f t="shared" ref="GE60:GE73" si="343">IF(ISERROR(FS60+FT60+FV60),"",FS60+FT60+FV60)</f>
        <v/>
      </c>
      <c r="GF60" s="122" t="str">
        <f t="shared" ref="GF60:GF73" si="344">IF(ISERROR(FU60+FV60+FT60),"",FU60+FV60+FT60)</f>
        <v/>
      </c>
      <c r="GG60" s="122">
        <f t="shared" ref="GG60:GG73" si="345">SUM(FS60:FV60)</f>
        <v>8</v>
      </c>
      <c r="GH60" s="124">
        <f t="shared" si="52"/>
        <v>150795.16690000001</v>
      </c>
      <c r="GI60" s="124"/>
      <c r="GJ60" s="124"/>
      <c r="GK60" s="124"/>
      <c r="GL60" s="125"/>
      <c r="GM60" s="125"/>
      <c r="GN60" s="125"/>
      <c r="GO60" s="125"/>
      <c r="GP60" s="125"/>
      <c r="GQ60" s="125"/>
      <c r="GR60" s="125"/>
      <c r="GS60" s="125"/>
      <c r="GT60" s="125"/>
      <c r="GU60" s="125"/>
      <c r="GV60" s="125"/>
      <c r="GW60" s="145">
        <v>1</v>
      </c>
      <c r="GX60" s="145"/>
      <c r="GY60" s="145"/>
      <c r="GZ60" s="145"/>
      <c r="HA60" s="145"/>
      <c r="HB60" s="145"/>
      <c r="HC60" s="145"/>
      <c r="HE60" s="37"/>
      <c r="HF60" s="37"/>
      <c r="HG60" s="37"/>
      <c r="HH60" s="37"/>
    </row>
    <row r="61" spans="1:216" x14ac:dyDescent="0.2">
      <c r="A61" s="298" t="s">
        <v>397</v>
      </c>
      <c r="B61" s="288" t="s">
        <v>422</v>
      </c>
      <c r="C61" s="299">
        <v>2622</v>
      </c>
      <c r="D61" s="407">
        <f t="shared" si="178"/>
        <v>524.4</v>
      </c>
      <c r="E61" s="406">
        <f t="shared" si="57"/>
        <v>655.5</v>
      </c>
      <c r="F61" s="406">
        <f t="shared" si="58"/>
        <v>983.25</v>
      </c>
      <c r="G61" s="406">
        <f t="shared" si="59"/>
        <v>524.4</v>
      </c>
      <c r="H61" s="407">
        <f t="shared" si="179"/>
        <v>655.5</v>
      </c>
      <c r="I61" s="406">
        <f t="shared" si="61"/>
        <v>655.5</v>
      </c>
      <c r="J61" s="406">
        <f t="shared" si="62"/>
        <v>983.25</v>
      </c>
      <c r="K61" s="406">
        <f t="shared" si="63"/>
        <v>524.4</v>
      </c>
      <c r="L61" s="406">
        <f t="shared" si="64"/>
        <v>655.5</v>
      </c>
      <c r="M61" s="147"/>
      <c r="N61" s="94">
        <f t="shared" si="180"/>
        <v>1311</v>
      </c>
      <c r="O61" s="94">
        <f t="shared" si="181"/>
        <v>3933</v>
      </c>
      <c r="P61" s="94">
        <f t="shared" si="182"/>
        <v>5244</v>
      </c>
      <c r="Q61" s="94">
        <f t="shared" si="183"/>
        <v>7866</v>
      </c>
      <c r="R61" s="94">
        <f t="shared" si="184"/>
        <v>10488</v>
      </c>
      <c r="S61" s="94">
        <f t="shared" si="185"/>
        <v>13110</v>
      </c>
      <c r="T61" s="94">
        <f t="shared" si="186"/>
        <v>15732</v>
      </c>
      <c r="U61" s="200">
        <v>595</v>
      </c>
      <c r="V61" s="93">
        <f t="shared" si="187"/>
        <v>119</v>
      </c>
      <c r="W61" s="93">
        <f t="shared" si="188"/>
        <v>148.75</v>
      </c>
      <c r="X61" s="147"/>
      <c r="Y61" s="94">
        <f t="shared" si="189"/>
        <v>297.5</v>
      </c>
      <c r="Z61" s="94">
        <f t="shared" si="190"/>
        <v>892.5</v>
      </c>
      <c r="AA61" s="94">
        <f t="shared" si="191"/>
        <v>1190</v>
      </c>
      <c r="AB61" s="94">
        <f t="shared" si="192"/>
        <v>1785</v>
      </c>
      <c r="AC61" s="94">
        <f t="shared" si="193"/>
        <v>2380</v>
      </c>
      <c r="AD61" s="94">
        <f t="shared" si="194"/>
        <v>2975</v>
      </c>
      <c r="AE61" s="94">
        <f t="shared" si="195"/>
        <v>3570</v>
      </c>
      <c r="AF61" s="200">
        <v>519</v>
      </c>
      <c r="AG61" s="93">
        <f t="shared" si="196"/>
        <v>103.80000000000001</v>
      </c>
      <c r="AH61" s="93">
        <f t="shared" si="197"/>
        <v>129.75</v>
      </c>
      <c r="AI61" s="147"/>
      <c r="AJ61" s="94">
        <f t="shared" si="198"/>
        <v>259.5</v>
      </c>
      <c r="AK61" s="94">
        <f t="shared" si="199"/>
        <v>778.5</v>
      </c>
      <c r="AL61" s="94">
        <f t="shared" si="200"/>
        <v>1038</v>
      </c>
      <c r="AM61" s="94">
        <f t="shared" si="201"/>
        <v>1557</v>
      </c>
      <c r="AN61" s="94">
        <f t="shared" si="202"/>
        <v>2076</v>
      </c>
      <c r="AO61" s="94">
        <f t="shared" si="203"/>
        <v>2595</v>
      </c>
      <c r="AP61" s="94">
        <f t="shared" si="204"/>
        <v>3114</v>
      </c>
      <c r="AQ61" s="200">
        <v>399</v>
      </c>
      <c r="AR61" s="93">
        <f t="shared" si="205"/>
        <v>79.800000000000011</v>
      </c>
      <c r="AS61" s="93">
        <f t="shared" si="206"/>
        <v>99.75</v>
      </c>
      <c r="AT61" s="147"/>
      <c r="AU61" s="94">
        <f t="shared" si="207"/>
        <v>199.5</v>
      </c>
      <c r="AV61" s="94">
        <f t="shared" si="208"/>
        <v>598.5</v>
      </c>
      <c r="AW61" s="94">
        <f t="shared" si="209"/>
        <v>798</v>
      </c>
      <c r="AX61" s="94">
        <f t="shared" si="210"/>
        <v>1197</v>
      </c>
      <c r="AY61" s="94">
        <f t="shared" si="211"/>
        <v>1596</v>
      </c>
      <c r="AZ61" s="94">
        <f t="shared" si="212"/>
        <v>1995</v>
      </c>
      <c r="BA61" s="94">
        <f t="shared" si="213"/>
        <v>2394</v>
      </c>
      <c r="BB61" s="147">
        <f t="shared" si="214"/>
        <v>3217</v>
      </c>
      <c r="BC61" s="147">
        <f t="shared" si="215"/>
        <v>643.4</v>
      </c>
      <c r="BD61" s="147">
        <f t="shared" si="216"/>
        <v>804.25</v>
      </c>
      <c r="BE61" s="147">
        <f t="shared" si="217"/>
        <v>0</v>
      </c>
      <c r="BF61" s="147">
        <f t="shared" si="218"/>
        <v>1608.5</v>
      </c>
      <c r="BG61" s="147">
        <f t="shared" si="219"/>
        <v>4825.5</v>
      </c>
      <c r="BH61" s="147">
        <f t="shared" si="220"/>
        <v>6434</v>
      </c>
      <c r="BI61" s="147">
        <f t="shared" si="221"/>
        <v>9651</v>
      </c>
      <c r="BJ61" s="147">
        <f t="shared" si="222"/>
        <v>12868</v>
      </c>
      <c r="BK61" s="147">
        <f t="shared" si="223"/>
        <v>16085</v>
      </c>
      <c r="BL61" s="147">
        <f t="shared" si="224"/>
        <v>19302</v>
      </c>
      <c r="BM61" s="147">
        <f t="shared" si="225"/>
        <v>3141</v>
      </c>
      <c r="BN61" s="147">
        <f t="shared" si="226"/>
        <v>628.20000000000005</v>
      </c>
      <c r="BO61" s="147">
        <f t="shared" si="227"/>
        <v>785.25</v>
      </c>
      <c r="BP61" s="147">
        <f t="shared" si="228"/>
        <v>0</v>
      </c>
      <c r="BQ61" s="147">
        <f t="shared" si="229"/>
        <v>1570.5</v>
      </c>
      <c r="BR61" s="147">
        <f t="shared" si="230"/>
        <v>4711.5</v>
      </c>
      <c r="BS61" s="147">
        <f t="shared" si="231"/>
        <v>6282</v>
      </c>
      <c r="BT61" s="147">
        <f t="shared" si="232"/>
        <v>9423</v>
      </c>
      <c r="BU61" s="147">
        <f t="shared" si="233"/>
        <v>12564</v>
      </c>
      <c r="BV61" s="147">
        <f t="shared" si="234"/>
        <v>15705</v>
      </c>
      <c r="BW61" s="147">
        <f t="shared" si="235"/>
        <v>18846</v>
      </c>
      <c r="BX61" s="147">
        <f t="shared" si="236"/>
        <v>3021</v>
      </c>
      <c r="BY61" s="147">
        <f t="shared" si="237"/>
        <v>604.20000000000005</v>
      </c>
      <c r="BZ61" s="147">
        <f t="shared" si="238"/>
        <v>755.25</v>
      </c>
      <c r="CA61" s="147">
        <f t="shared" si="239"/>
        <v>0</v>
      </c>
      <c r="CB61" s="147">
        <f t="shared" si="240"/>
        <v>1510.5</v>
      </c>
      <c r="CC61" s="147">
        <f t="shared" si="241"/>
        <v>4531.5</v>
      </c>
      <c r="CD61" s="147">
        <f t="shared" si="242"/>
        <v>6042</v>
      </c>
      <c r="CE61" s="147">
        <f t="shared" si="243"/>
        <v>9063</v>
      </c>
      <c r="CF61" s="147">
        <f t="shared" si="244"/>
        <v>12084</v>
      </c>
      <c r="CG61" s="147">
        <f t="shared" si="245"/>
        <v>15105</v>
      </c>
      <c r="CH61" s="147">
        <f t="shared" si="246"/>
        <v>18126</v>
      </c>
      <c r="CI61" s="147">
        <f t="shared" si="247"/>
        <v>1114</v>
      </c>
      <c r="CJ61" s="147">
        <f t="shared" si="248"/>
        <v>222.8</v>
      </c>
      <c r="CK61" s="147">
        <f t="shared" si="249"/>
        <v>278.5</v>
      </c>
      <c r="CL61" s="147">
        <f t="shared" si="250"/>
        <v>0</v>
      </c>
      <c r="CM61" s="147">
        <f t="shared" si="251"/>
        <v>557</v>
      </c>
      <c r="CN61" s="147">
        <f t="shared" si="252"/>
        <v>1671</v>
      </c>
      <c r="CO61" s="147">
        <f t="shared" si="253"/>
        <v>2228</v>
      </c>
      <c r="CP61" s="147">
        <f t="shared" si="254"/>
        <v>3342</v>
      </c>
      <c r="CQ61" s="147">
        <f t="shared" si="255"/>
        <v>4456</v>
      </c>
      <c r="CR61" s="147">
        <f t="shared" si="256"/>
        <v>5570</v>
      </c>
      <c r="CS61" s="147">
        <f t="shared" si="257"/>
        <v>6684</v>
      </c>
      <c r="CT61" s="147">
        <f t="shared" si="258"/>
        <v>994</v>
      </c>
      <c r="CU61" s="147">
        <f t="shared" si="259"/>
        <v>198.8</v>
      </c>
      <c r="CV61" s="147">
        <f t="shared" si="260"/>
        <v>248.5</v>
      </c>
      <c r="CW61" s="147">
        <f t="shared" si="261"/>
        <v>0</v>
      </c>
      <c r="CX61" s="147">
        <f t="shared" si="262"/>
        <v>497</v>
      </c>
      <c r="CY61" s="147">
        <f t="shared" si="263"/>
        <v>1491</v>
      </c>
      <c r="CZ61" s="147">
        <f t="shared" si="264"/>
        <v>1988</v>
      </c>
      <c r="DA61" s="147">
        <f t="shared" si="265"/>
        <v>2982</v>
      </c>
      <c r="DB61" s="147">
        <f t="shared" si="266"/>
        <v>3976</v>
      </c>
      <c r="DC61" s="147">
        <f t="shared" si="267"/>
        <v>4970</v>
      </c>
      <c r="DD61" s="147">
        <f t="shared" si="268"/>
        <v>5964</v>
      </c>
      <c r="DE61" s="147">
        <f t="shared" si="269"/>
        <v>918</v>
      </c>
      <c r="DF61" s="147">
        <f t="shared" si="270"/>
        <v>183.60000000000002</v>
      </c>
      <c r="DG61" s="147">
        <f t="shared" si="271"/>
        <v>229.5</v>
      </c>
      <c r="DH61" s="147">
        <f t="shared" si="272"/>
        <v>0</v>
      </c>
      <c r="DI61" s="147">
        <f t="shared" si="273"/>
        <v>459</v>
      </c>
      <c r="DJ61" s="147">
        <f t="shared" si="274"/>
        <v>1377</v>
      </c>
      <c r="DK61" s="147">
        <f t="shared" si="275"/>
        <v>1836</v>
      </c>
      <c r="DL61" s="147">
        <f t="shared" si="276"/>
        <v>2754</v>
      </c>
      <c r="DM61" s="147">
        <f t="shared" si="277"/>
        <v>3672</v>
      </c>
      <c r="DN61" s="147">
        <f t="shared" si="278"/>
        <v>4590</v>
      </c>
      <c r="DO61" s="147">
        <f t="shared" si="279"/>
        <v>5508</v>
      </c>
      <c r="DP61" s="147">
        <f t="shared" si="280"/>
        <v>3540</v>
      </c>
      <c r="DQ61" s="147">
        <f t="shared" si="281"/>
        <v>708</v>
      </c>
      <c r="DR61" s="147">
        <f t="shared" si="282"/>
        <v>885</v>
      </c>
      <c r="DS61" s="147">
        <f t="shared" si="283"/>
        <v>0</v>
      </c>
      <c r="DT61" s="147">
        <f t="shared" si="284"/>
        <v>1770</v>
      </c>
      <c r="DU61" s="147">
        <f t="shared" si="285"/>
        <v>5310</v>
      </c>
      <c r="DV61" s="147">
        <f t="shared" si="286"/>
        <v>7080</v>
      </c>
      <c r="DW61" s="147">
        <f t="shared" si="287"/>
        <v>10620</v>
      </c>
      <c r="DX61" s="147">
        <f t="shared" si="288"/>
        <v>14160</v>
      </c>
      <c r="DY61" s="147">
        <f t="shared" si="289"/>
        <v>17700</v>
      </c>
      <c r="DZ61" s="147">
        <f t="shared" si="290"/>
        <v>21240</v>
      </c>
      <c r="EA61" s="147">
        <f t="shared" si="291"/>
        <v>3736</v>
      </c>
      <c r="EB61" s="147">
        <f t="shared" si="292"/>
        <v>747.2</v>
      </c>
      <c r="EC61" s="147">
        <f t="shared" si="293"/>
        <v>934</v>
      </c>
      <c r="ED61" s="147">
        <f t="shared" si="294"/>
        <v>0</v>
      </c>
      <c r="EE61" s="147">
        <f t="shared" si="295"/>
        <v>1868</v>
      </c>
      <c r="EF61" s="147">
        <f t="shared" si="296"/>
        <v>5604</v>
      </c>
      <c r="EG61" s="147">
        <f t="shared" si="297"/>
        <v>7472</v>
      </c>
      <c r="EH61" s="147">
        <f t="shared" si="298"/>
        <v>11208</v>
      </c>
      <c r="EI61" s="147">
        <f t="shared" si="299"/>
        <v>14944</v>
      </c>
      <c r="EJ61" s="147">
        <f t="shared" si="300"/>
        <v>18680</v>
      </c>
      <c r="EK61" s="147">
        <f t="shared" si="301"/>
        <v>22416</v>
      </c>
      <c r="EL61" s="147">
        <f t="shared" si="302"/>
        <v>3616</v>
      </c>
      <c r="EM61" s="147">
        <f t="shared" si="303"/>
        <v>723.2</v>
      </c>
      <c r="EN61" s="147">
        <f t="shared" si="304"/>
        <v>904</v>
      </c>
      <c r="EO61" s="147">
        <f t="shared" si="305"/>
        <v>0</v>
      </c>
      <c r="EP61" s="147">
        <f t="shared" si="306"/>
        <v>1808</v>
      </c>
      <c r="EQ61" s="147">
        <f t="shared" si="307"/>
        <v>5424</v>
      </c>
      <c r="ER61" s="147">
        <f t="shared" si="308"/>
        <v>7232</v>
      </c>
      <c r="ES61" s="147">
        <f t="shared" si="309"/>
        <v>10848</v>
      </c>
      <c r="ET61" s="147">
        <f t="shared" si="310"/>
        <v>14464</v>
      </c>
      <c r="EU61" s="147">
        <f t="shared" si="311"/>
        <v>18080</v>
      </c>
      <c r="EV61" s="147">
        <f t="shared" si="312"/>
        <v>21696</v>
      </c>
      <c r="EW61" s="147">
        <f t="shared" si="313"/>
        <v>1513</v>
      </c>
      <c r="EX61" s="147">
        <f t="shared" si="314"/>
        <v>302.60000000000002</v>
      </c>
      <c r="EY61" s="147">
        <f t="shared" si="315"/>
        <v>378.25</v>
      </c>
      <c r="EZ61" s="147">
        <f t="shared" si="316"/>
        <v>0</v>
      </c>
      <c r="FA61" s="147">
        <f t="shared" si="317"/>
        <v>756.5</v>
      </c>
      <c r="FB61" s="147">
        <f t="shared" si="318"/>
        <v>2269.5</v>
      </c>
      <c r="FC61" s="147">
        <f t="shared" si="319"/>
        <v>3026</v>
      </c>
      <c r="FD61" s="147">
        <f t="shared" si="320"/>
        <v>4539</v>
      </c>
      <c r="FE61" s="147">
        <f t="shared" si="321"/>
        <v>6052</v>
      </c>
      <c r="FF61" s="147">
        <f t="shared" si="322"/>
        <v>7565</v>
      </c>
      <c r="FG61" s="147">
        <f t="shared" si="323"/>
        <v>9078</v>
      </c>
      <c r="FH61" s="147">
        <f t="shared" si="324"/>
        <v>4135</v>
      </c>
      <c r="FI61" s="147">
        <f t="shared" si="325"/>
        <v>827</v>
      </c>
      <c r="FJ61" s="147">
        <f t="shared" si="326"/>
        <v>1033.75</v>
      </c>
      <c r="FK61" s="147">
        <f t="shared" si="327"/>
        <v>0</v>
      </c>
      <c r="FL61" s="147">
        <f t="shared" si="328"/>
        <v>2067.5</v>
      </c>
      <c r="FM61" s="147">
        <f t="shared" si="329"/>
        <v>6202.5</v>
      </c>
      <c r="FN61" s="147">
        <f t="shared" si="330"/>
        <v>8270</v>
      </c>
      <c r="FO61" s="147">
        <f t="shared" si="331"/>
        <v>12405</v>
      </c>
      <c r="FP61" s="147">
        <f t="shared" si="332"/>
        <v>16540</v>
      </c>
      <c r="FQ61" s="147">
        <f t="shared" si="333"/>
        <v>20675</v>
      </c>
      <c r="FR61" s="147">
        <f t="shared" si="334"/>
        <v>24810</v>
      </c>
      <c r="FS61" s="122">
        <f t="shared" si="48"/>
        <v>28.34</v>
      </c>
      <c r="FT61" s="122" t="str">
        <f t="shared" si="49"/>
        <v/>
      </c>
      <c r="FU61" s="122" t="str">
        <f t="shared" si="50"/>
        <v/>
      </c>
      <c r="FV61" s="122" t="str">
        <f t="shared" si="51"/>
        <v/>
      </c>
      <c r="FW61" s="122" t="str">
        <f t="shared" si="335"/>
        <v/>
      </c>
      <c r="FX61" s="122" t="str">
        <f t="shared" si="336"/>
        <v/>
      </c>
      <c r="FY61" s="122" t="str">
        <f t="shared" si="337"/>
        <v/>
      </c>
      <c r="FZ61" s="122" t="str">
        <f t="shared" si="338"/>
        <v/>
      </c>
      <c r="GA61" s="122" t="str">
        <f t="shared" si="339"/>
        <v/>
      </c>
      <c r="GB61" s="122" t="str">
        <f t="shared" si="340"/>
        <v/>
      </c>
      <c r="GC61" s="122" t="str">
        <f t="shared" si="341"/>
        <v/>
      </c>
      <c r="GD61" s="122" t="str">
        <f t="shared" si="342"/>
        <v/>
      </c>
      <c r="GE61" s="122" t="str">
        <f t="shared" si="343"/>
        <v/>
      </c>
      <c r="GF61" s="122" t="str">
        <f t="shared" si="344"/>
        <v/>
      </c>
      <c r="GG61" s="122">
        <f t="shared" si="345"/>
        <v>28.34</v>
      </c>
      <c r="GH61" s="124">
        <f t="shared" si="52"/>
        <v>324578.28350000002</v>
      </c>
      <c r="GI61" s="124"/>
      <c r="GJ61" s="124"/>
      <c r="GK61" s="124"/>
      <c r="GL61" s="125"/>
      <c r="GM61" s="125"/>
      <c r="GN61" s="125"/>
      <c r="GO61" s="125"/>
      <c r="GP61" s="125"/>
      <c r="GQ61" s="125"/>
      <c r="GR61" s="125"/>
      <c r="GS61" s="125"/>
      <c r="GT61" s="125"/>
      <c r="GU61" s="125"/>
      <c r="GV61" s="125"/>
      <c r="GW61" s="145">
        <v>1</v>
      </c>
      <c r="GX61" s="145">
        <v>1</v>
      </c>
      <c r="GY61" s="145">
        <v>1</v>
      </c>
      <c r="GZ61" s="145">
        <v>1</v>
      </c>
      <c r="HA61" s="145">
        <v>1</v>
      </c>
      <c r="HB61" s="145">
        <v>1</v>
      </c>
      <c r="HC61" s="145">
        <v>1</v>
      </c>
      <c r="HE61" s="37"/>
      <c r="HF61" s="37"/>
      <c r="HG61" s="37"/>
      <c r="HH61" s="37"/>
    </row>
    <row r="62" spans="1:216" x14ac:dyDescent="0.2">
      <c r="A62" s="298" t="s">
        <v>479</v>
      </c>
      <c r="B62" s="288" t="s">
        <v>412</v>
      </c>
      <c r="C62" s="299">
        <v>131</v>
      </c>
      <c r="D62" s="407">
        <f t="shared" si="178"/>
        <v>26.200000000000003</v>
      </c>
      <c r="E62" s="406">
        <f t="shared" si="57"/>
        <v>32.75</v>
      </c>
      <c r="F62" s="406">
        <f t="shared" si="58"/>
        <v>49.125</v>
      </c>
      <c r="G62" s="406">
        <f t="shared" si="59"/>
        <v>26.200000000000003</v>
      </c>
      <c r="H62" s="407">
        <f t="shared" si="179"/>
        <v>32.75</v>
      </c>
      <c r="I62" s="406">
        <f t="shared" si="61"/>
        <v>32.75</v>
      </c>
      <c r="J62" s="406">
        <f t="shared" si="62"/>
        <v>49.125</v>
      </c>
      <c r="K62" s="406">
        <f t="shared" si="63"/>
        <v>26.200000000000003</v>
      </c>
      <c r="L62" s="406">
        <f t="shared" si="64"/>
        <v>32.75</v>
      </c>
      <c r="M62" s="147"/>
      <c r="N62" s="94">
        <f t="shared" si="180"/>
        <v>65.5</v>
      </c>
      <c r="O62" s="94">
        <f t="shared" si="181"/>
        <v>196.5</v>
      </c>
      <c r="P62" s="94">
        <f t="shared" si="182"/>
        <v>262</v>
      </c>
      <c r="Q62" s="94">
        <f t="shared" si="183"/>
        <v>393</v>
      </c>
      <c r="R62" s="94">
        <f t="shared" si="184"/>
        <v>524</v>
      </c>
      <c r="S62" s="94">
        <f t="shared" si="185"/>
        <v>655</v>
      </c>
      <c r="T62" s="94">
        <f t="shared" si="186"/>
        <v>786</v>
      </c>
      <c r="U62" s="200">
        <v>596</v>
      </c>
      <c r="V62" s="93">
        <f t="shared" si="187"/>
        <v>119.2</v>
      </c>
      <c r="W62" s="93">
        <f t="shared" si="188"/>
        <v>149</v>
      </c>
      <c r="X62" s="147"/>
      <c r="Y62" s="94">
        <f t="shared" si="189"/>
        <v>298</v>
      </c>
      <c r="Z62" s="94">
        <f t="shared" si="190"/>
        <v>894</v>
      </c>
      <c r="AA62" s="94">
        <f t="shared" si="191"/>
        <v>1192</v>
      </c>
      <c r="AB62" s="94">
        <f t="shared" si="192"/>
        <v>1788</v>
      </c>
      <c r="AC62" s="94">
        <f t="shared" si="193"/>
        <v>2384</v>
      </c>
      <c r="AD62" s="94">
        <f t="shared" si="194"/>
        <v>2980</v>
      </c>
      <c r="AE62" s="94">
        <f t="shared" si="195"/>
        <v>3576</v>
      </c>
      <c r="AF62" s="200">
        <v>520</v>
      </c>
      <c r="AG62" s="93">
        <f t="shared" si="196"/>
        <v>104</v>
      </c>
      <c r="AH62" s="93">
        <f t="shared" si="197"/>
        <v>130</v>
      </c>
      <c r="AI62" s="147"/>
      <c r="AJ62" s="94">
        <f t="shared" si="198"/>
        <v>260</v>
      </c>
      <c r="AK62" s="94">
        <f t="shared" si="199"/>
        <v>780</v>
      </c>
      <c r="AL62" s="94">
        <f t="shared" si="200"/>
        <v>1040</v>
      </c>
      <c r="AM62" s="94">
        <f t="shared" si="201"/>
        <v>1560</v>
      </c>
      <c r="AN62" s="94">
        <f t="shared" si="202"/>
        <v>2080</v>
      </c>
      <c r="AO62" s="94">
        <f t="shared" si="203"/>
        <v>2600</v>
      </c>
      <c r="AP62" s="94">
        <f t="shared" si="204"/>
        <v>3120</v>
      </c>
      <c r="AQ62" s="200">
        <v>400</v>
      </c>
      <c r="AR62" s="93">
        <f t="shared" si="205"/>
        <v>80</v>
      </c>
      <c r="AS62" s="93">
        <f t="shared" si="206"/>
        <v>100</v>
      </c>
      <c r="AT62" s="147"/>
      <c r="AU62" s="94">
        <f t="shared" si="207"/>
        <v>200</v>
      </c>
      <c r="AV62" s="94">
        <f t="shared" si="208"/>
        <v>600</v>
      </c>
      <c r="AW62" s="94">
        <f t="shared" si="209"/>
        <v>800</v>
      </c>
      <c r="AX62" s="94">
        <f t="shared" si="210"/>
        <v>1200</v>
      </c>
      <c r="AY62" s="94">
        <f t="shared" si="211"/>
        <v>1600</v>
      </c>
      <c r="AZ62" s="94">
        <f t="shared" si="212"/>
        <v>2000</v>
      </c>
      <c r="BA62" s="94">
        <f t="shared" si="213"/>
        <v>2400</v>
      </c>
      <c r="BB62" s="147">
        <f t="shared" si="214"/>
        <v>727</v>
      </c>
      <c r="BC62" s="147">
        <f t="shared" si="215"/>
        <v>145.4</v>
      </c>
      <c r="BD62" s="147">
        <f t="shared" si="216"/>
        <v>181.75</v>
      </c>
      <c r="BE62" s="147">
        <f t="shared" si="217"/>
        <v>0</v>
      </c>
      <c r="BF62" s="147">
        <f t="shared" si="218"/>
        <v>363.5</v>
      </c>
      <c r="BG62" s="147">
        <f t="shared" si="219"/>
        <v>1090.5</v>
      </c>
      <c r="BH62" s="147">
        <f t="shared" si="220"/>
        <v>1454</v>
      </c>
      <c r="BI62" s="147">
        <f t="shared" si="221"/>
        <v>2181</v>
      </c>
      <c r="BJ62" s="147">
        <f t="shared" si="222"/>
        <v>2908</v>
      </c>
      <c r="BK62" s="147">
        <f t="shared" si="223"/>
        <v>3635</v>
      </c>
      <c r="BL62" s="147">
        <f t="shared" si="224"/>
        <v>4362</v>
      </c>
      <c r="BM62" s="147">
        <f t="shared" si="225"/>
        <v>651</v>
      </c>
      <c r="BN62" s="147">
        <f t="shared" si="226"/>
        <v>130.19999999999999</v>
      </c>
      <c r="BO62" s="147">
        <f t="shared" si="227"/>
        <v>162.75</v>
      </c>
      <c r="BP62" s="147">
        <f t="shared" si="228"/>
        <v>0</v>
      </c>
      <c r="BQ62" s="147">
        <f t="shared" si="229"/>
        <v>325.5</v>
      </c>
      <c r="BR62" s="147">
        <f t="shared" si="230"/>
        <v>976.5</v>
      </c>
      <c r="BS62" s="147">
        <f t="shared" si="231"/>
        <v>1302</v>
      </c>
      <c r="BT62" s="147">
        <f t="shared" si="232"/>
        <v>1953</v>
      </c>
      <c r="BU62" s="147">
        <f t="shared" si="233"/>
        <v>2604</v>
      </c>
      <c r="BV62" s="147">
        <f t="shared" si="234"/>
        <v>3255</v>
      </c>
      <c r="BW62" s="147">
        <f t="shared" si="235"/>
        <v>3906</v>
      </c>
      <c r="BX62" s="147">
        <f t="shared" si="236"/>
        <v>531</v>
      </c>
      <c r="BY62" s="147">
        <f t="shared" si="237"/>
        <v>106.2</v>
      </c>
      <c r="BZ62" s="147">
        <f t="shared" si="238"/>
        <v>132.75</v>
      </c>
      <c r="CA62" s="147">
        <f t="shared" si="239"/>
        <v>0</v>
      </c>
      <c r="CB62" s="147">
        <f t="shared" si="240"/>
        <v>265.5</v>
      </c>
      <c r="CC62" s="147">
        <f t="shared" si="241"/>
        <v>796.5</v>
      </c>
      <c r="CD62" s="147">
        <f t="shared" si="242"/>
        <v>1062</v>
      </c>
      <c r="CE62" s="147">
        <f t="shared" si="243"/>
        <v>1593</v>
      </c>
      <c r="CF62" s="147">
        <f t="shared" si="244"/>
        <v>2124</v>
      </c>
      <c r="CG62" s="147">
        <f t="shared" si="245"/>
        <v>2655</v>
      </c>
      <c r="CH62" s="147">
        <f t="shared" si="246"/>
        <v>3186</v>
      </c>
      <c r="CI62" s="147">
        <f t="shared" si="247"/>
        <v>1116</v>
      </c>
      <c r="CJ62" s="147">
        <f t="shared" si="248"/>
        <v>223.2</v>
      </c>
      <c r="CK62" s="147">
        <f t="shared" si="249"/>
        <v>279</v>
      </c>
      <c r="CL62" s="147">
        <f t="shared" si="250"/>
        <v>0</v>
      </c>
      <c r="CM62" s="147">
        <f t="shared" si="251"/>
        <v>558</v>
      </c>
      <c r="CN62" s="147">
        <f t="shared" si="252"/>
        <v>1674</v>
      </c>
      <c r="CO62" s="147">
        <f t="shared" si="253"/>
        <v>2232</v>
      </c>
      <c r="CP62" s="147">
        <f t="shared" si="254"/>
        <v>3348</v>
      </c>
      <c r="CQ62" s="147">
        <f t="shared" si="255"/>
        <v>4464</v>
      </c>
      <c r="CR62" s="147">
        <f t="shared" si="256"/>
        <v>5580</v>
      </c>
      <c r="CS62" s="147">
        <f t="shared" si="257"/>
        <v>6696</v>
      </c>
      <c r="CT62" s="147">
        <f t="shared" si="258"/>
        <v>996</v>
      </c>
      <c r="CU62" s="147">
        <f t="shared" si="259"/>
        <v>199.2</v>
      </c>
      <c r="CV62" s="147">
        <f t="shared" si="260"/>
        <v>249</v>
      </c>
      <c r="CW62" s="147">
        <f t="shared" si="261"/>
        <v>0</v>
      </c>
      <c r="CX62" s="147">
        <f t="shared" si="262"/>
        <v>498</v>
      </c>
      <c r="CY62" s="147">
        <f t="shared" si="263"/>
        <v>1494</v>
      </c>
      <c r="CZ62" s="147">
        <f t="shared" si="264"/>
        <v>1992</v>
      </c>
      <c r="DA62" s="147">
        <f t="shared" si="265"/>
        <v>2988</v>
      </c>
      <c r="DB62" s="147">
        <f t="shared" si="266"/>
        <v>3984</v>
      </c>
      <c r="DC62" s="147">
        <f t="shared" si="267"/>
        <v>4980</v>
      </c>
      <c r="DD62" s="147">
        <f t="shared" si="268"/>
        <v>5976</v>
      </c>
      <c r="DE62" s="147">
        <f t="shared" si="269"/>
        <v>920</v>
      </c>
      <c r="DF62" s="147">
        <f t="shared" si="270"/>
        <v>184</v>
      </c>
      <c r="DG62" s="147">
        <f t="shared" si="271"/>
        <v>230</v>
      </c>
      <c r="DH62" s="147">
        <f t="shared" si="272"/>
        <v>0</v>
      </c>
      <c r="DI62" s="147">
        <f t="shared" si="273"/>
        <v>460</v>
      </c>
      <c r="DJ62" s="147">
        <f t="shared" si="274"/>
        <v>1380</v>
      </c>
      <c r="DK62" s="147">
        <f t="shared" si="275"/>
        <v>1840</v>
      </c>
      <c r="DL62" s="147">
        <f t="shared" si="276"/>
        <v>2760</v>
      </c>
      <c r="DM62" s="147">
        <f t="shared" si="277"/>
        <v>3680</v>
      </c>
      <c r="DN62" s="147">
        <f t="shared" si="278"/>
        <v>4600</v>
      </c>
      <c r="DO62" s="147">
        <f t="shared" si="279"/>
        <v>5520</v>
      </c>
      <c r="DP62" s="147">
        <f t="shared" si="280"/>
        <v>1051</v>
      </c>
      <c r="DQ62" s="147">
        <f t="shared" si="281"/>
        <v>210.2</v>
      </c>
      <c r="DR62" s="147">
        <f t="shared" si="282"/>
        <v>262.75</v>
      </c>
      <c r="DS62" s="147">
        <f t="shared" si="283"/>
        <v>0</v>
      </c>
      <c r="DT62" s="147">
        <f t="shared" si="284"/>
        <v>525.5</v>
      </c>
      <c r="DU62" s="147">
        <f t="shared" si="285"/>
        <v>1576.5</v>
      </c>
      <c r="DV62" s="147">
        <f t="shared" si="286"/>
        <v>2102</v>
      </c>
      <c r="DW62" s="147">
        <f t="shared" si="287"/>
        <v>3153</v>
      </c>
      <c r="DX62" s="147">
        <f t="shared" si="288"/>
        <v>4204</v>
      </c>
      <c r="DY62" s="147">
        <f t="shared" si="289"/>
        <v>5255</v>
      </c>
      <c r="DZ62" s="147">
        <f t="shared" si="290"/>
        <v>6306</v>
      </c>
      <c r="EA62" s="147">
        <f t="shared" si="291"/>
        <v>1247</v>
      </c>
      <c r="EB62" s="147">
        <f t="shared" si="292"/>
        <v>249.4</v>
      </c>
      <c r="EC62" s="147">
        <f t="shared" si="293"/>
        <v>311.75</v>
      </c>
      <c r="ED62" s="147">
        <f t="shared" si="294"/>
        <v>0</v>
      </c>
      <c r="EE62" s="147">
        <f t="shared" si="295"/>
        <v>623.5</v>
      </c>
      <c r="EF62" s="147">
        <f t="shared" si="296"/>
        <v>1870.5</v>
      </c>
      <c r="EG62" s="147">
        <f t="shared" si="297"/>
        <v>2494</v>
      </c>
      <c r="EH62" s="147">
        <f t="shared" si="298"/>
        <v>3741</v>
      </c>
      <c r="EI62" s="147">
        <f t="shared" si="299"/>
        <v>4988</v>
      </c>
      <c r="EJ62" s="147">
        <f t="shared" si="300"/>
        <v>6235</v>
      </c>
      <c r="EK62" s="147">
        <f t="shared" si="301"/>
        <v>7482</v>
      </c>
      <c r="EL62" s="147">
        <f t="shared" si="302"/>
        <v>1127</v>
      </c>
      <c r="EM62" s="147">
        <f t="shared" si="303"/>
        <v>225.4</v>
      </c>
      <c r="EN62" s="147">
        <f t="shared" si="304"/>
        <v>281.75</v>
      </c>
      <c r="EO62" s="147">
        <f t="shared" si="305"/>
        <v>0</v>
      </c>
      <c r="EP62" s="147">
        <f t="shared" si="306"/>
        <v>563.5</v>
      </c>
      <c r="EQ62" s="147">
        <f t="shared" si="307"/>
        <v>1690.5</v>
      </c>
      <c r="ER62" s="147">
        <f t="shared" si="308"/>
        <v>2254</v>
      </c>
      <c r="ES62" s="147">
        <f t="shared" si="309"/>
        <v>3381</v>
      </c>
      <c r="ET62" s="147">
        <f t="shared" si="310"/>
        <v>4508</v>
      </c>
      <c r="EU62" s="147">
        <f t="shared" si="311"/>
        <v>5635</v>
      </c>
      <c r="EV62" s="147">
        <f t="shared" si="312"/>
        <v>6762</v>
      </c>
      <c r="EW62" s="147">
        <f t="shared" si="313"/>
        <v>1516</v>
      </c>
      <c r="EX62" s="147">
        <f t="shared" si="314"/>
        <v>303.2</v>
      </c>
      <c r="EY62" s="147">
        <f t="shared" si="315"/>
        <v>379</v>
      </c>
      <c r="EZ62" s="147">
        <f t="shared" si="316"/>
        <v>0</v>
      </c>
      <c r="FA62" s="147">
        <f t="shared" si="317"/>
        <v>758</v>
      </c>
      <c r="FB62" s="147">
        <f t="shared" si="318"/>
        <v>2274</v>
      </c>
      <c r="FC62" s="147">
        <f t="shared" si="319"/>
        <v>3032</v>
      </c>
      <c r="FD62" s="147">
        <f t="shared" si="320"/>
        <v>4548</v>
      </c>
      <c r="FE62" s="147">
        <f t="shared" si="321"/>
        <v>6064</v>
      </c>
      <c r="FF62" s="147">
        <f t="shared" si="322"/>
        <v>7580</v>
      </c>
      <c r="FG62" s="147">
        <f t="shared" si="323"/>
        <v>9096</v>
      </c>
      <c r="FH62" s="147">
        <f t="shared" si="324"/>
        <v>1647</v>
      </c>
      <c r="FI62" s="147">
        <f t="shared" si="325"/>
        <v>329.4</v>
      </c>
      <c r="FJ62" s="147">
        <f t="shared" si="326"/>
        <v>411.75</v>
      </c>
      <c r="FK62" s="147">
        <f t="shared" si="327"/>
        <v>0</v>
      </c>
      <c r="FL62" s="147">
        <f t="shared" si="328"/>
        <v>823.5</v>
      </c>
      <c r="FM62" s="147">
        <f t="shared" si="329"/>
        <v>2470.5</v>
      </c>
      <c r="FN62" s="147">
        <f t="shared" si="330"/>
        <v>3294</v>
      </c>
      <c r="FO62" s="147">
        <f t="shared" si="331"/>
        <v>4941</v>
      </c>
      <c r="FP62" s="147">
        <f t="shared" si="332"/>
        <v>6588</v>
      </c>
      <c r="FQ62" s="147">
        <f t="shared" si="333"/>
        <v>8235</v>
      </c>
      <c r="FR62" s="147">
        <f t="shared" si="334"/>
        <v>9882</v>
      </c>
      <c r="FS62" s="122">
        <f t="shared" si="48"/>
        <v>8.7799999999999994</v>
      </c>
      <c r="FT62" s="122" t="str">
        <f t="shared" si="49"/>
        <v/>
      </c>
      <c r="FU62" s="122" t="str">
        <f t="shared" si="50"/>
        <v/>
      </c>
      <c r="FV62" s="122" t="str">
        <f t="shared" si="51"/>
        <v/>
      </c>
      <c r="FW62" s="122" t="str">
        <f t="shared" si="335"/>
        <v/>
      </c>
      <c r="FX62" s="122" t="str">
        <f t="shared" si="336"/>
        <v/>
      </c>
      <c r="FY62" s="122" t="str">
        <f t="shared" si="337"/>
        <v/>
      </c>
      <c r="FZ62" s="122" t="str">
        <f t="shared" si="338"/>
        <v/>
      </c>
      <c r="GA62" s="122" t="str">
        <f t="shared" si="339"/>
        <v/>
      </c>
      <c r="GB62" s="122" t="str">
        <f t="shared" si="340"/>
        <v/>
      </c>
      <c r="GC62" s="122" t="str">
        <f t="shared" si="341"/>
        <v/>
      </c>
      <c r="GD62" s="122" t="str">
        <f t="shared" si="342"/>
        <v/>
      </c>
      <c r="GE62" s="122" t="str">
        <f t="shared" si="343"/>
        <v/>
      </c>
      <c r="GF62" s="122" t="str">
        <f t="shared" si="344"/>
        <v/>
      </c>
      <c r="GG62" s="122">
        <f t="shared" si="345"/>
        <v>8.7799999999999994</v>
      </c>
      <c r="GH62" s="124">
        <f t="shared" si="52"/>
        <v>52048.188000000009</v>
      </c>
      <c r="GI62" s="124"/>
      <c r="GJ62" s="124"/>
      <c r="GK62" s="124"/>
      <c r="GL62" s="125"/>
      <c r="GM62" s="125"/>
      <c r="GN62" s="125"/>
      <c r="GO62" s="125"/>
      <c r="GP62" s="125"/>
      <c r="GQ62" s="125"/>
      <c r="GR62" s="125"/>
      <c r="GS62" s="125"/>
      <c r="GT62" s="125"/>
      <c r="GU62" s="125"/>
      <c r="GV62" s="125"/>
      <c r="GW62" s="145"/>
      <c r="GX62" s="145"/>
      <c r="GY62" s="145"/>
      <c r="GZ62" s="145"/>
      <c r="HA62" s="145"/>
      <c r="HB62" s="145"/>
      <c r="HC62" s="145">
        <v>1</v>
      </c>
      <c r="HE62" s="37"/>
      <c r="HF62" s="37"/>
      <c r="HG62" s="37"/>
      <c r="HH62" s="37"/>
    </row>
    <row r="63" spans="1:216" x14ac:dyDescent="0.2">
      <c r="A63" s="298" t="s">
        <v>481</v>
      </c>
      <c r="B63" s="288" t="s">
        <v>480</v>
      </c>
      <c r="C63" s="299">
        <v>131</v>
      </c>
      <c r="D63" s="407">
        <f t="shared" si="178"/>
        <v>26.200000000000003</v>
      </c>
      <c r="E63" s="406">
        <f t="shared" si="57"/>
        <v>32.75</v>
      </c>
      <c r="F63" s="406">
        <f t="shared" si="58"/>
        <v>49.125</v>
      </c>
      <c r="G63" s="406">
        <f t="shared" si="59"/>
        <v>26.200000000000003</v>
      </c>
      <c r="H63" s="407">
        <f t="shared" si="179"/>
        <v>32.75</v>
      </c>
      <c r="I63" s="406">
        <f t="shared" si="61"/>
        <v>32.75</v>
      </c>
      <c r="J63" s="406">
        <f t="shared" si="62"/>
        <v>49.125</v>
      </c>
      <c r="K63" s="406">
        <f t="shared" si="63"/>
        <v>26.200000000000003</v>
      </c>
      <c r="L63" s="406">
        <f t="shared" si="64"/>
        <v>32.75</v>
      </c>
      <c r="M63" s="147"/>
      <c r="N63" s="94">
        <f t="shared" si="180"/>
        <v>65.5</v>
      </c>
      <c r="O63" s="94">
        <f t="shared" si="181"/>
        <v>196.5</v>
      </c>
      <c r="P63" s="94">
        <f t="shared" si="182"/>
        <v>262</v>
      </c>
      <c r="Q63" s="94">
        <f t="shared" si="183"/>
        <v>393</v>
      </c>
      <c r="R63" s="94">
        <f t="shared" si="184"/>
        <v>524</v>
      </c>
      <c r="S63" s="94">
        <f t="shared" si="185"/>
        <v>655</v>
      </c>
      <c r="T63" s="94">
        <f t="shared" si="186"/>
        <v>786</v>
      </c>
      <c r="U63" s="200">
        <v>597</v>
      </c>
      <c r="V63" s="93">
        <f t="shared" si="187"/>
        <v>119.4</v>
      </c>
      <c r="W63" s="93">
        <f t="shared" si="188"/>
        <v>149.25</v>
      </c>
      <c r="X63" s="147"/>
      <c r="Y63" s="94">
        <f t="shared" si="189"/>
        <v>298.5</v>
      </c>
      <c r="Z63" s="94">
        <f t="shared" si="190"/>
        <v>895.5</v>
      </c>
      <c r="AA63" s="94">
        <f t="shared" si="191"/>
        <v>1194</v>
      </c>
      <c r="AB63" s="94">
        <f t="shared" si="192"/>
        <v>1791</v>
      </c>
      <c r="AC63" s="94">
        <f t="shared" si="193"/>
        <v>2388</v>
      </c>
      <c r="AD63" s="94">
        <f t="shared" si="194"/>
        <v>2985</v>
      </c>
      <c r="AE63" s="94">
        <f t="shared" si="195"/>
        <v>3582</v>
      </c>
      <c r="AF63" s="200">
        <v>521</v>
      </c>
      <c r="AG63" s="93">
        <f t="shared" si="196"/>
        <v>104.2</v>
      </c>
      <c r="AH63" s="93">
        <f t="shared" si="197"/>
        <v>130.25</v>
      </c>
      <c r="AI63" s="147"/>
      <c r="AJ63" s="94">
        <f t="shared" si="198"/>
        <v>260.5</v>
      </c>
      <c r="AK63" s="94">
        <f t="shared" si="199"/>
        <v>781.5</v>
      </c>
      <c r="AL63" s="94">
        <f t="shared" si="200"/>
        <v>1042</v>
      </c>
      <c r="AM63" s="94">
        <f t="shared" si="201"/>
        <v>1563</v>
      </c>
      <c r="AN63" s="94">
        <f t="shared" si="202"/>
        <v>2084</v>
      </c>
      <c r="AO63" s="94">
        <f t="shared" si="203"/>
        <v>2605</v>
      </c>
      <c r="AP63" s="94">
        <f t="shared" si="204"/>
        <v>3126</v>
      </c>
      <c r="AQ63" s="200">
        <v>401</v>
      </c>
      <c r="AR63" s="93">
        <f t="shared" si="205"/>
        <v>80.2</v>
      </c>
      <c r="AS63" s="93">
        <f t="shared" si="206"/>
        <v>100.25</v>
      </c>
      <c r="AT63" s="147"/>
      <c r="AU63" s="94">
        <f t="shared" si="207"/>
        <v>200.5</v>
      </c>
      <c r="AV63" s="94">
        <f t="shared" si="208"/>
        <v>601.5</v>
      </c>
      <c r="AW63" s="94">
        <f t="shared" si="209"/>
        <v>802</v>
      </c>
      <c r="AX63" s="94">
        <f t="shared" si="210"/>
        <v>1203</v>
      </c>
      <c r="AY63" s="94">
        <f t="shared" si="211"/>
        <v>1604</v>
      </c>
      <c r="AZ63" s="94">
        <f t="shared" si="212"/>
        <v>2005</v>
      </c>
      <c r="BA63" s="94">
        <f t="shared" si="213"/>
        <v>2406</v>
      </c>
      <c r="BB63" s="147">
        <f t="shared" si="214"/>
        <v>728</v>
      </c>
      <c r="BC63" s="147">
        <f t="shared" si="215"/>
        <v>145.60000000000002</v>
      </c>
      <c r="BD63" s="147">
        <f t="shared" si="216"/>
        <v>182</v>
      </c>
      <c r="BE63" s="147">
        <f t="shared" si="217"/>
        <v>0</v>
      </c>
      <c r="BF63" s="147">
        <f t="shared" si="218"/>
        <v>364</v>
      </c>
      <c r="BG63" s="147">
        <f t="shared" si="219"/>
        <v>1092</v>
      </c>
      <c r="BH63" s="147">
        <f t="shared" si="220"/>
        <v>1456</v>
      </c>
      <c r="BI63" s="147">
        <f t="shared" si="221"/>
        <v>2184</v>
      </c>
      <c r="BJ63" s="147">
        <f t="shared" si="222"/>
        <v>2912</v>
      </c>
      <c r="BK63" s="147">
        <f t="shared" si="223"/>
        <v>3640</v>
      </c>
      <c r="BL63" s="147">
        <f t="shared" si="224"/>
        <v>4368</v>
      </c>
      <c r="BM63" s="147">
        <f t="shared" si="225"/>
        <v>652</v>
      </c>
      <c r="BN63" s="147">
        <f t="shared" si="226"/>
        <v>130.4</v>
      </c>
      <c r="BO63" s="147">
        <f t="shared" si="227"/>
        <v>163</v>
      </c>
      <c r="BP63" s="147">
        <f t="shared" si="228"/>
        <v>0</v>
      </c>
      <c r="BQ63" s="147">
        <f t="shared" si="229"/>
        <v>326</v>
      </c>
      <c r="BR63" s="147">
        <f t="shared" si="230"/>
        <v>978</v>
      </c>
      <c r="BS63" s="147">
        <f t="shared" si="231"/>
        <v>1304</v>
      </c>
      <c r="BT63" s="147">
        <f t="shared" si="232"/>
        <v>1956</v>
      </c>
      <c r="BU63" s="147">
        <f t="shared" si="233"/>
        <v>2608</v>
      </c>
      <c r="BV63" s="147">
        <f t="shared" si="234"/>
        <v>3260</v>
      </c>
      <c r="BW63" s="147">
        <f t="shared" si="235"/>
        <v>3912</v>
      </c>
      <c r="BX63" s="147">
        <f t="shared" si="236"/>
        <v>532</v>
      </c>
      <c r="BY63" s="147">
        <f t="shared" si="237"/>
        <v>106.4</v>
      </c>
      <c r="BZ63" s="147">
        <f t="shared" si="238"/>
        <v>133</v>
      </c>
      <c r="CA63" s="147">
        <f t="shared" si="239"/>
        <v>0</v>
      </c>
      <c r="CB63" s="147">
        <f t="shared" si="240"/>
        <v>266</v>
      </c>
      <c r="CC63" s="147">
        <f t="shared" si="241"/>
        <v>798</v>
      </c>
      <c r="CD63" s="147">
        <f t="shared" si="242"/>
        <v>1064</v>
      </c>
      <c r="CE63" s="147">
        <f t="shared" si="243"/>
        <v>1596</v>
      </c>
      <c r="CF63" s="147">
        <f t="shared" si="244"/>
        <v>2128</v>
      </c>
      <c r="CG63" s="147">
        <f t="shared" si="245"/>
        <v>2660</v>
      </c>
      <c r="CH63" s="147">
        <f t="shared" si="246"/>
        <v>3192</v>
      </c>
      <c r="CI63" s="147">
        <f t="shared" si="247"/>
        <v>1118</v>
      </c>
      <c r="CJ63" s="147">
        <f t="shared" si="248"/>
        <v>223.60000000000002</v>
      </c>
      <c r="CK63" s="147">
        <f t="shared" si="249"/>
        <v>279.5</v>
      </c>
      <c r="CL63" s="147">
        <f t="shared" si="250"/>
        <v>0</v>
      </c>
      <c r="CM63" s="147">
        <f t="shared" si="251"/>
        <v>559</v>
      </c>
      <c r="CN63" s="147">
        <f t="shared" si="252"/>
        <v>1677</v>
      </c>
      <c r="CO63" s="147">
        <f t="shared" si="253"/>
        <v>2236</v>
      </c>
      <c r="CP63" s="147">
        <f t="shared" si="254"/>
        <v>3354</v>
      </c>
      <c r="CQ63" s="147">
        <f t="shared" si="255"/>
        <v>4472</v>
      </c>
      <c r="CR63" s="147">
        <f t="shared" si="256"/>
        <v>5590</v>
      </c>
      <c r="CS63" s="147">
        <f t="shared" si="257"/>
        <v>6708</v>
      </c>
      <c r="CT63" s="147">
        <f t="shared" si="258"/>
        <v>998</v>
      </c>
      <c r="CU63" s="147">
        <f t="shared" si="259"/>
        <v>199.60000000000002</v>
      </c>
      <c r="CV63" s="147">
        <f t="shared" si="260"/>
        <v>249.5</v>
      </c>
      <c r="CW63" s="147">
        <f t="shared" si="261"/>
        <v>0</v>
      </c>
      <c r="CX63" s="147">
        <f t="shared" si="262"/>
        <v>499</v>
      </c>
      <c r="CY63" s="147">
        <f t="shared" si="263"/>
        <v>1497</v>
      </c>
      <c r="CZ63" s="147">
        <f t="shared" si="264"/>
        <v>1996</v>
      </c>
      <c r="DA63" s="147">
        <f t="shared" si="265"/>
        <v>2994</v>
      </c>
      <c r="DB63" s="147">
        <f t="shared" si="266"/>
        <v>3992</v>
      </c>
      <c r="DC63" s="147">
        <f t="shared" si="267"/>
        <v>4990</v>
      </c>
      <c r="DD63" s="147">
        <f t="shared" si="268"/>
        <v>5988</v>
      </c>
      <c r="DE63" s="147">
        <f t="shared" si="269"/>
        <v>922</v>
      </c>
      <c r="DF63" s="147">
        <f t="shared" si="270"/>
        <v>184.4</v>
      </c>
      <c r="DG63" s="147">
        <f t="shared" si="271"/>
        <v>230.5</v>
      </c>
      <c r="DH63" s="147">
        <f t="shared" si="272"/>
        <v>0</v>
      </c>
      <c r="DI63" s="147">
        <f t="shared" si="273"/>
        <v>461</v>
      </c>
      <c r="DJ63" s="147">
        <f t="shared" si="274"/>
        <v>1383</v>
      </c>
      <c r="DK63" s="147">
        <f t="shared" si="275"/>
        <v>1844</v>
      </c>
      <c r="DL63" s="147">
        <f t="shared" si="276"/>
        <v>2766</v>
      </c>
      <c r="DM63" s="147">
        <f t="shared" si="277"/>
        <v>3688</v>
      </c>
      <c r="DN63" s="147">
        <f t="shared" si="278"/>
        <v>4610</v>
      </c>
      <c r="DO63" s="147">
        <f t="shared" si="279"/>
        <v>5532</v>
      </c>
      <c r="DP63" s="147">
        <f t="shared" si="280"/>
        <v>1053</v>
      </c>
      <c r="DQ63" s="147">
        <f t="shared" si="281"/>
        <v>210.60000000000002</v>
      </c>
      <c r="DR63" s="147">
        <f t="shared" si="282"/>
        <v>263.25</v>
      </c>
      <c r="DS63" s="147">
        <f t="shared" si="283"/>
        <v>0</v>
      </c>
      <c r="DT63" s="147">
        <f t="shared" si="284"/>
        <v>526.5</v>
      </c>
      <c r="DU63" s="147">
        <f t="shared" si="285"/>
        <v>1579.5</v>
      </c>
      <c r="DV63" s="147">
        <f t="shared" si="286"/>
        <v>2106</v>
      </c>
      <c r="DW63" s="147">
        <f t="shared" si="287"/>
        <v>3159</v>
      </c>
      <c r="DX63" s="147">
        <f t="shared" si="288"/>
        <v>4212</v>
      </c>
      <c r="DY63" s="147">
        <f t="shared" si="289"/>
        <v>5265</v>
      </c>
      <c r="DZ63" s="147">
        <f t="shared" si="290"/>
        <v>6318</v>
      </c>
      <c r="EA63" s="147">
        <f t="shared" si="291"/>
        <v>1249</v>
      </c>
      <c r="EB63" s="147">
        <f t="shared" si="292"/>
        <v>249.8</v>
      </c>
      <c r="EC63" s="147">
        <f t="shared" si="293"/>
        <v>312.25</v>
      </c>
      <c r="ED63" s="147">
        <f t="shared" si="294"/>
        <v>0</v>
      </c>
      <c r="EE63" s="147">
        <f t="shared" si="295"/>
        <v>624.5</v>
      </c>
      <c r="EF63" s="147">
        <f t="shared" si="296"/>
        <v>1873.5</v>
      </c>
      <c r="EG63" s="147">
        <f t="shared" si="297"/>
        <v>2498</v>
      </c>
      <c r="EH63" s="147">
        <f t="shared" si="298"/>
        <v>3747</v>
      </c>
      <c r="EI63" s="147">
        <f t="shared" si="299"/>
        <v>4996</v>
      </c>
      <c r="EJ63" s="147">
        <f t="shared" si="300"/>
        <v>6245</v>
      </c>
      <c r="EK63" s="147">
        <f t="shared" si="301"/>
        <v>7494</v>
      </c>
      <c r="EL63" s="147">
        <f t="shared" si="302"/>
        <v>1129</v>
      </c>
      <c r="EM63" s="147">
        <f t="shared" si="303"/>
        <v>225.8</v>
      </c>
      <c r="EN63" s="147">
        <f t="shared" si="304"/>
        <v>282.25</v>
      </c>
      <c r="EO63" s="147">
        <f t="shared" si="305"/>
        <v>0</v>
      </c>
      <c r="EP63" s="147">
        <f t="shared" si="306"/>
        <v>564.5</v>
      </c>
      <c r="EQ63" s="147">
        <f t="shared" si="307"/>
        <v>1693.5</v>
      </c>
      <c r="ER63" s="147">
        <f t="shared" si="308"/>
        <v>2258</v>
      </c>
      <c r="ES63" s="147">
        <f t="shared" si="309"/>
        <v>3387</v>
      </c>
      <c r="ET63" s="147">
        <f t="shared" si="310"/>
        <v>4516</v>
      </c>
      <c r="EU63" s="147">
        <f t="shared" si="311"/>
        <v>5645</v>
      </c>
      <c r="EV63" s="147">
        <f t="shared" si="312"/>
        <v>6774</v>
      </c>
      <c r="EW63" s="147">
        <f t="shared" si="313"/>
        <v>1519</v>
      </c>
      <c r="EX63" s="147">
        <f t="shared" si="314"/>
        <v>303.8</v>
      </c>
      <c r="EY63" s="147">
        <f t="shared" si="315"/>
        <v>379.75</v>
      </c>
      <c r="EZ63" s="147">
        <f t="shared" si="316"/>
        <v>0</v>
      </c>
      <c r="FA63" s="147">
        <f t="shared" si="317"/>
        <v>759.5</v>
      </c>
      <c r="FB63" s="147">
        <f t="shared" si="318"/>
        <v>2278.5</v>
      </c>
      <c r="FC63" s="147">
        <f t="shared" si="319"/>
        <v>3038</v>
      </c>
      <c r="FD63" s="147">
        <f t="shared" si="320"/>
        <v>4557</v>
      </c>
      <c r="FE63" s="147">
        <f t="shared" si="321"/>
        <v>6076</v>
      </c>
      <c r="FF63" s="147">
        <f t="shared" si="322"/>
        <v>7595</v>
      </c>
      <c r="FG63" s="147">
        <f t="shared" si="323"/>
        <v>9114</v>
      </c>
      <c r="FH63" s="147">
        <f t="shared" si="324"/>
        <v>1650</v>
      </c>
      <c r="FI63" s="147">
        <f t="shared" si="325"/>
        <v>330</v>
      </c>
      <c r="FJ63" s="147">
        <f t="shared" si="326"/>
        <v>412.5</v>
      </c>
      <c r="FK63" s="147">
        <f t="shared" si="327"/>
        <v>0</v>
      </c>
      <c r="FL63" s="147">
        <f t="shared" si="328"/>
        <v>825</v>
      </c>
      <c r="FM63" s="147">
        <f t="shared" si="329"/>
        <v>2475</v>
      </c>
      <c r="FN63" s="147">
        <f t="shared" si="330"/>
        <v>3300</v>
      </c>
      <c r="FO63" s="147">
        <f t="shared" si="331"/>
        <v>4950</v>
      </c>
      <c r="FP63" s="147">
        <f t="shared" si="332"/>
        <v>6600</v>
      </c>
      <c r="FQ63" s="147">
        <f t="shared" si="333"/>
        <v>8250</v>
      </c>
      <c r="FR63" s="147">
        <f t="shared" si="334"/>
        <v>9900</v>
      </c>
      <c r="FS63" s="122">
        <f t="shared" si="48"/>
        <v>8.7799999999999994</v>
      </c>
      <c r="FT63" s="122" t="str">
        <f t="shared" si="49"/>
        <v/>
      </c>
      <c r="FU63" s="122" t="str">
        <f t="shared" si="50"/>
        <v/>
      </c>
      <c r="FV63" s="122" t="str">
        <f t="shared" si="51"/>
        <v/>
      </c>
      <c r="FW63" s="122" t="str">
        <f t="shared" si="335"/>
        <v/>
      </c>
      <c r="FX63" s="122" t="str">
        <f t="shared" si="336"/>
        <v/>
      </c>
      <c r="FY63" s="122" t="str">
        <f t="shared" si="337"/>
        <v/>
      </c>
      <c r="FZ63" s="122" t="str">
        <f t="shared" si="338"/>
        <v/>
      </c>
      <c r="GA63" s="122" t="str">
        <f t="shared" si="339"/>
        <v/>
      </c>
      <c r="GB63" s="122" t="str">
        <f t="shared" si="340"/>
        <v/>
      </c>
      <c r="GC63" s="122" t="str">
        <f t="shared" si="341"/>
        <v/>
      </c>
      <c r="GD63" s="122" t="str">
        <f t="shared" si="342"/>
        <v/>
      </c>
      <c r="GE63" s="122" t="str">
        <f t="shared" si="343"/>
        <v/>
      </c>
      <c r="GF63" s="122" t="str">
        <f t="shared" si="344"/>
        <v/>
      </c>
      <c r="GG63" s="122">
        <f t="shared" si="345"/>
        <v>8.7799999999999994</v>
      </c>
      <c r="GH63" s="124">
        <f t="shared" si="52"/>
        <v>52048.188000000009</v>
      </c>
      <c r="GI63" s="124"/>
      <c r="GJ63" s="124"/>
      <c r="GK63" s="124"/>
      <c r="GL63" s="125"/>
      <c r="GM63" s="125"/>
      <c r="GN63" s="125"/>
      <c r="GO63" s="125"/>
      <c r="GP63" s="125"/>
      <c r="GQ63" s="125"/>
      <c r="GR63" s="125"/>
      <c r="GS63" s="125"/>
      <c r="GT63" s="125"/>
      <c r="GU63" s="125"/>
      <c r="GV63" s="125"/>
      <c r="GW63" s="145"/>
      <c r="GX63" s="145"/>
      <c r="GY63" s="145"/>
      <c r="GZ63" s="145"/>
      <c r="HA63" s="145"/>
      <c r="HB63" s="145"/>
      <c r="HC63" s="145">
        <v>1</v>
      </c>
      <c r="HE63" s="37"/>
      <c r="HF63" s="37"/>
      <c r="HG63" s="37"/>
      <c r="HH63" s="37"/>
    </row>
    <row r="64" spans="1:216" x14ac:dyDescent="0.2">
      <c r="A64" s="298" t="s">
        <v>482</v>
      </c>
      <c r="B64" s="288" t="s">
        <v>483</v>
      </c>
      <c r="C64" s="299">
        <v>777</v>
      </c>
      <c r="D64" s="407">
        <f t="shared" si="178"/>
        <v>155.4</v>
      </c>
      <c r="E64" s="406">
        <f t="shared" si="57"/>
        <v>194.25</v>
      </c>
      <c r="F64" s="406">
        <f t="shared" si="58"/>
        <v>291.375</v>
      </c>
      <c r="G64" s="406">
        <f t="shared" si="59"/>
        <v>155.4</v>
      </c>
      <c r="H64" s="407">
        <f t="shared" si="179"/>
        <v>194.25</v>
      </c>
      <c r="I64" s="406">
        <f t="shared" si="61"/>
        <v>194.25</v>
      </c>
      <c r="J64" s="406">
        <f t="shared" si="62"/>
        <v>291.375</v>
      </c>
      <c r="K64" s="406">
        <f t="shared" si="63"/>
        <v>155.4</v>
      </c>
      <c r="L64" s="406">
        <f t="shared" si="64"/>
        <v>194.25</v>
      </c>
      <c r="M64" s="147"/>
      <c r="N64" s="94">
        <f t="shared" si="180"/>
        <v>388.5</v>
      </c>
      <c r="O64" s="94">
        <f t="shared" si="181"/>
        <v>1165.5</v>
      </c>
      <c r="P64" s="94">
        <f t="shared" si="182"/>
        <v>1554</v>
      </c>
      <c r="Q64" s="94">
        <f t="shared" si="183"/>
        <v>2331</v>
      </c>
      <c r="R64" s="94">
        <f t="shared" si="184"/>
        <v>3108</v>
      </c>
      <c r="S64" s="94">
        <f t="shared" si="185"/>
        <v>3885</v>
      </c>
      <c r="T64" s="94">
        <f t="shared" si="186"/>
        <v>4662</v>
      </c>
      <c r="U64" s="200">
        <v>598</v>
      </c>
      <c r="V64" s="93">
        <f t="shared" si="187"/>
        <v>119.60000000000001</v>
      </c>
      <c r="W64" s="93">
        <f t="shared" si="188"/>
        <v>149.5</v>
      </c>
      <c r="X64" s="147"/>
      <c r="Y64" s="94">
        <f t="shared" si="189"/>
        <v>299</v>
      </c>
      <c r="Z64" s="94">
        <f t="shared" si="190"/>
        <v>897</v>
      </c>
      <c r="AA64" s="94">
        <f t="shared" si="191"/>
        <v>1196</v>
      </c>
      <c r="AB64" s="94">
        <f t="shared" si="192"/>
        <v>1794</v>
      </c>
      <c r="AC64" s="94">
        <f t="shared" si="193"/>
        <v>2392</v>
      </c>
      <c r="AD64" s="94">
        <f t="shared" si="194"/>
        <v>2990</v>
      </c>
      <c r="AE64" s="94">
        <f t="shared" si="195"/>
        <v>3588</v>
      </c>
      <c r="AF64" s="200">
        <v>522</v>
      </c>
      <c r="AG64" s="93">
        <f t="shared" si="196"/>
        <v>104.4</v>
      </c>
      <c r="AH64" s="93">
        <f t="shared" si="197"/>
        <v>130.5</v>
      </c>
      <c r="AI64" s="147"/>
      <c r="AJ64" s="94">
        <f t="shared" si="198"/>
        <v>261</v>
      </c>
      <c r="AK64" s="94">
        <f t="shared" si="199"/>
        <v>783</v>
      </c>
      <c r="AL64" s="94">
        <f t="shared" si="200"/>
        <v>1044</v>
      </c>
      <c r="AM64" s="94">
        <f t="shared" si="201"/>
        <v>1566</v>
      </c>
      <c r="AN64" s="94">
        <f t="shared" si="202"/>
        <v>2088</v>
      </c>
      <c r="AO64" s="94">
        <f t="shared" si="203"/>
        <v>2610</v>
      </c>
      <c r="AP64" s="94">
        <f t="shared" si="204"/>
        <v>3132</v>
      </c>
      <c r="AQ64" s="200">
        <v>402</v>
      </c>
      <c r="AR64" s="93">
        <f t="shared" si="205"/>
        <v>80.400000000000006</v>
      </c>
      <c r="AS64" s="93">
        <f t="shared" si="206"/>
        <v>100.5</v>
      </c>
      <c r="AT64" s="147"/>
      <c r="AU64" s="94">
        <f t="shared" si="207"/>
        <v>201</v>
      </c>
      <c r="AV64" s="94">
        <f t="shared" si="208"/>
        <v>603</v>
      </c>
      <c r="AW64" s="94">
        <f t="shared" si="209"/>
        <v>804</v>
      </c>
      <c r="AX64" s="94">
        <f t="shared" si="210"/>
        <v>1206</v>
      </c>
      <c r="AY64" s="94">
        <f t="shared" si="211"/>
        <v>1608</v>
      </c>
      <c r="AZ64" s="94">
        <f t="shared" si="212"/>
        <v>2010</v>
      </c>
      <c r="BA64" s="94">
        <f t="shared" si="213"/>
        <v>2412</v>
      </c>
      <c r="BB64" s="147">
        <f t="shared" si="214"/>
        <v>1375</v>
      </c>
      <c r="BC64" s="147">
        <f t="shared" si="215"/>
        <v>275</v>
      </c>
      <c r="BD64" s="147">
        <f t="shared" si="216"/>
        <v>343.75</v>
      </c>
      <c r="BE64" s="147">
        <f t="shared" si="217"/>
        <v>0</v>
      </c>
      <c r="BF64" s="147">
        <f t="shared" si="218"/>
        <v>687.5</v>
      </c>
      <c r="BG64" s="147">
        <f t="shared" si="219"/>
        <v>2062.5</v>
      </c>
      <c r="BH64" s="147">
        <f t="shared" si="220"/>
        <v>2750</v>
      </c>
      <c r="BI64" s="147">
        <f t="shared" si="221"/>
        <v>4125</v>
      </c>
      <c r="BJ64" s="147">
        <f t="shared" si="222"/>
        <v>5500</v>
      </c>
      <c r="BK64" s="147">
        <f t="shared" si="223"/>
        <v>6875</v>
      </c>
      <c r="BL64" s="147">
        <f t="shared" si="224"/>
        <v>8250</v>
      </c>
      <c r="BM64" s="147">
        <f t="shared" si="225"/>
        <v>1299</v>
      </c>
      <c r="BN64" s="147">
        <f t="shared" si="226"/>
        <v>259.8</v>
      </c>
      <c r="BO64" s="147">
        <f t="shared" si="227"/>
        <v>324.75</v>
      </c>
      <c r="BP64" s="147">
        <f t="shared" si="228"/>
        <v>0</v>
      </c>
      <c r="BQ64" s="147">
        <f t="shared" si="229"/>
        <v>649.5</v>
      </c>
      <c r="BR64" s="147">
        <f t="shared" si="230"/>
        <v>1948.5</v>
      </c>
      <c r="BS64" s="147">
        <f t="shared" si="231"/>
        <v>2598</v>
      </c>
      <c r="BT64" s="147">
        <f t="shared" si="232"/>
        <v>3897</v>
      </c>
      <c r="BU64" s="147">
        <f t="shared" si="233"/>
        <v>5196</v>
      </c>
      <c r="BV64" s="147">
        <f t="shared" si="234"/>
        <v>6495</v>
      </c>
      <c r="BW64" s="147">
        <f t="shared" si="235"/>
        <v>7794</v>
      </c>
      <c r="BX64" s="147">
        <f t="shared" si="236"/>
        <v>1179</v>
      </c>
      <c r="BY64" s="147">
        <f t="shared" si="237"/>
        <v>235.8</v>
      </c>
      <c r="BZ64" s="147">
        <f t="shared" si="238"/>
        <v>294.75</v>
      </c>
      <c r="CA64" s="147">
        <f t="shared" si="239"/>
        <v>0</v>
      </c>
      <c r="CB64" s="147">
        <f t="shared" si="240"/>
        <v>589.5</v>
      </c>
      <c r="CC64" s="147">
        <f t="shared" si="241"/>
        <v>1768.5</v>
      </c>
      <c r="CD64" s="147">
        <f t="shared" si="242"/>
        <v>2358</v>
      </c>
      <c r="CE64" s="147">
        <f t="shared" si="243"/>
        <v>3537</v>
      </c>
      <c r="CF64" s="147">
        <f t="shared" si="244"/>
        <v>4716</v>
      </c>
      <c r="CG64" s="147">
        <f t="shared" si="245"/>
        <v>5895</v>
      </c>
      <c r="CH64" s="147">
        <f t="shared" si="246"/>
        <v>7074</v>
      </c>
      <c r="CI64" s="147">
        <f t="shared" si="247"/>
        <v>1120</v>
      </c>
      <c r="CJ64" s="147">
        <f t="shared" si="248"/>
        <v>224</v>
      </c>
      <c r="CK64" s="147">
        <f t="shared" si="249"/>
        <v>280</v>
      </c>
      <c r="CL64" s="147">
        <f t="shared" si="250"/>
        <v>0</v>
      </c>
      <c r="CM64" s="147">
        <f t="shared" si="251"/>
        <v>560</v>
      </c>
      <c r="CN64" s="147">
        <f t="shared" si="252"/>
        <v>1680</v>
      </c>
      <c r="CO64" s="147">
        <f t="shared" si="253"/>
        <v>2240</v>
      </c>
      <c r="CP64" s="147">
        <f t="shared" si="254"/>
        <v>3360</v>
      </c>
      <c r="CQ64" s="147">
        <f t="shared" si="255"/>
        <v>4480</v>
      </c>
      <c r="CR64" s="147">
        <f t="shared" si="256"/>
        <v>5600</v>
      </c>
      <c r="CS64" s="147">
        <f t="shared" si="257"/>
        <v>6720</v>
      </c>
      <c r="CT64" s="147">
        <f t="shared" si="258"/>
        <v>1000</v>
      </c>
      <c r="CU64" s="147">
        <f t="shared" si="259"/>
        <v>200</v>
      </c>
      <c r="CV64" s="147">
        <f t="shared" si="260"/>
        <v>250</v>
      </c>
      <c r="CW64" s="147">
        <f t="shared" si="261"/>
        <v>0</v>
      </c>
      <c r="CX64" s="147">
        <f t="shared" si="262"/>
        <v>500</v>
      </c>
      <c r="CY64" s="147">
        <f t="shared" si="263"/>
        <v>1500</v>
      </c>
      <c r="CZ64" s="147">
        <f t="shared" si="264"/>
        <v>2000</v>
      </c>
      <c r="DA64" s="147">
        <f t="shared" si="265"/>
        <v>3000</v>
      </c>
      <c r="DB64" s="147">
        <f t="shared" si="266"/>
        <v>4000</v>
      </c>
      <c r="DC64" s="147">
        <f t="shared" si="267"/>
        <v>5000</v>
      </c>
      <c r="DD64" s="147">
        <f t="shared" si="268"/>
        <v>6000</v>
      </c>
      <c r="DE64" s="147">
        <f t="shared" si="269"/>
        <v>924</v>
      </c>
      <c r="DF64" s="147">
        <f t="shared" si="270"/>
        <v>184.8</v>
      </c>
      <c r="DG64" s="147">
        <f t="shared" si="271"/>
        <v>231</v>
      </c>
      <c r="DH64" s="147">
        <f t="shared" si="272"/>
        <v>0</v>
      </c>
      <c r="DI64" s="147">
        <f t="shared" si="273"/>
        <v>462</v>
      </c>
      <c r="DJ64" s="147">
        <f t="shared" si="274"/>
        <v>1386</v>
      </c>
      <c r="DK64" s="147">
        <f t="shared" si="275"/>
        <v>1848</v>
      </c>
      <c r="DL64" s="147">
        <f t="shared" si="276"/>
        <v>2772</v>
      </c>
      <c r="DM64" s="147">
        <f t="shared" si="277"/>
        <v>3696</v>
      </c>
      <c r="DN64" s="147">
        <f t="shared" si="278"/>
        <v>4620</v>
      </c>
      <c r="DO64" s="147">
        <f t="shared" si="279"/>
        <v>5544</v>
      </c>
      <c r="DP64" s="147">
        <f t="shared" si="280"/>
        <v>1701</v>
      </c>
      <c r="DQ64" s="147">
        <f t="shared" si="281"/>
        <v>340.20000000000005</v>
      </c>
      <c r="DR64" s="147">
        <f t="shared" si="282"/>
        <v>425.25</v>
      </c>
      <c r="DS64" s="147">
        <f t="shared" si="283"/>
        <v>0</v>
      </c>
      <c r="DT64" s="147">
        <f t="shared" si="284"/>
        <v>850.5</v>
      </c>
      <c r="DU64" s="147">
        <f t="shared" si="285"/>
        <v>2551.5</v>
      </c>
      <c r="DV64" s="147">
        <f t="shared" si="286"/>
        <v>3402</v>
      </c>
      <c r="DW64" s="147">
        <f t="shared" si="287"/>
        <v>5103</v>
      </c>
      <c r="DX64" s="147">
        <f t="shared" si="288"/>
        <v>6804</v>
      </c>
      <c r="DY64" s="147">
        <f t="shared" si="289"/>
        <v>8505</v>
      </c>
      <c r="DZ64" s="147">
        <f t="shared" si="290"/>
        <v>10206</v>
      </c>
      <c r="EA64" s="147">
        <f t="shared" si="291"/>
        <v>1897</v>
      </c>
      <c r="EB64" s="147">
        <f t="shared" si="292"/>
        <v>379.4</v>
      </c>
      <c r="EC64" s="147">
        <f t="shared" si="293"/>
        <v>474.25</v>
      </c>
      <c r="ED64" s="147">
        <f t="shared" si="294"/>
        <v>0</v>
      </c>
      <c r="EE64" s="147">
        <f t="shared" si="295"/>
        <v>948.5</v>
      </c>
      <c r="EF64" s="147">
        <f t="shared" si="296"/>
        <v>2845.5</v>
      </c>
      <c r="EG64" s="147">
        <f t="shared" si="297"/>
        <v>3794</v>
      </c>
      <c r="EH64" s="147">
        <f t="shared" si="298"/>
        <v>5691</v>
      </c>
      <c r="EI64" s="147">
        <f t="shared" si="299"/>
        <v>7588</v>
      </c>
      <c r="EJ64" s="147">
        <f t="shared" si="300"/>
        <v>9485</v>
      </c>
      <c r="EK64" s="147">
        <f t="shared" si="301"/>
        <v>11382</v>
      </c>
      <c r="EL64" s="147">
        <f t="shared" si="302"/>
        <v>1777</v>
      </c>
      <c r="EM64" s="147">
        <f t="shared" si="303"/>
        <v>355.4</v>
      </c>
      <c r="EN64" s="147">
        <f t="shared" si="304"/>
        <v>444.25</v>
      </c>
      <c r="EO64" s="147">
        <f t="shared" si="305"/>
        <v>0</v>
      </c>
      <c r="EP64" s="147">
        <f t="shared" si="306"/>
        <v>888.5</v>
      </c>
      <c r="EQ64" s="147">
        <f t="shared" si="307"/>
        <v>2665.5</v>
      </c>
      <c r="ER64" s="147">
        <f t="shared" si="308"/>
        <v>3554</v>
      </c>
      <c r="ES64" s="147">
        <f t="shared" si="309"/>
        <v>5331</v>
      </c>
      <c r="ET64" s="147">
        <f t="shared" si="310"/>
        <v>7108</v>
      </c>
      <c r="EU64" s="147">
        <f t="shared" si="311"/>
        <v>8885</v>
      </c>
      <c r="EV64" s="147">
        <f t="shared" si="312"/>
        <v>10662</v>
      </c>
      <c r="EW64" s="147">
        <f t="shared" si="313"/>
        <v>1522</v>
      </c>
      <c r="EX64" s="147">
        <f t="shared" si="314"/>
        <v>304.39999999999998</v>
      </c>
      <c r="EY64" s="147">
        <f t="shared" si="315"/>
        <v>380.5</v>
      </c>
      <c r="EZ64" s="147">
        <f t="shared" si="316"/>
        <v>0</v>
      </c>
      <c r="FA64" s="147">
        <f t="shared" si="317"/>
        <v>761</v>
      </c>
      <c r="FB64" s="147">
        <f t="shared" si="318"/>
        <v>2283</v>
      </c>
      <c r="FC64" s="147">
        <f t="shared" si="319"/>
        <v>3044</v>
      </c>
      <c r="FD64" s="147">
        <f t="shared" si="320"/>
        <v>4566</v>
      </c>
      <c r="FE64" s="147">
        <f t="shared" si="321"/>
        <v>6088</v>
      </c>
      <c r="FF64" s="147">
        <f t="shared" si="322"/>
        <v>7610</v>
      </c>
      <c r="FG64" s="147">
        <f t="shared" si="323"/>
        <v>9132</v>
      </c>
      <c r="FH64" s="147">
        <f t="shared" si="324"/>
        <v>2299</v>
      </c>
      <c r="FI64" s="147">
        <f t="shared" si="325"/>
        <v>459.79999999999995</v>
      </c>
      <c r="FJ64" s="147">
        <f t="shared" si="326"/>
        <v>574.75</v>
      </c>
      <c r="FK64" s="147">
        <f t="shared" si="327"/>
        <v>0</v>
      </c>
      <c r="FL64" s="147">
        <f t="shared" si="328"/>
        <v>1149.5</v>
      </c>
      <c r="FM64" s="147">
        <f t="shared" si="329"/>
        <v>3448.5</v>
      </c>
      <c r="FN64" s="147">
        <f t="shared" si="330"/>
        <v>4598</v>
      </c>
      <c r="FO64" s="147">
        <f t="shared" si="331"/>
        <v>6897</v>
      </c>
      <c r="FP64" s="147">
        <f t="shared" si="332"/>
        <v>9196</v>
      </c>
      <c r="FQ64" s="147">
        <f t="shared" si="333"/>
        <v>11495</v>
      </c>
      <c r="FR64" s="147">
        <f t="shared" si="334"/>
        <v>13794</v>
      </c>
      <c r="FS64" s="122">
        <f t="shared" si="48"/>
        <v>21.25</v>
      </c>
      <c r="FT64" s="122" t="str">
        <f t="shared" si="49"/>
        <v/>
      </c>
      <c r="FU64" s="122" t="str">
        <f t="shared" si="50"/>
        <v/>
      </c>
      <c r="FV64" s="122" t="str">
        <f t="shared" si="51"/>
        <v/>
      </c>
      <c r="FW64" s="122" t="str">
        <f t="shared" si="335"/>
        <v/>
      </c>
      <c r="FX64" s="122" t="str">
        <f t="shared" si="336"/>
        <v/>
      </c>
      <c r="FY64" s="122" t="str">
        <f t="shared" si="337"/>
        <v/>
      </c>
      <c r="FZ64" s="122" t="str">
        <f t="shared" si="338"/>
        <v/>
      </c>
      <c r="GA64" s="122" t="str">
        <f t="shared" si="339"/>
        <v/>
      </c>
      <c r="GB64" s="122" t="str">
        <f t="shared" si="340"/>
        <v/>
      </c>
      <c r="GC64" s="122" t="str">
        <f t="shared" si="341"/>
        <v/>
      </c>
      <c r="GD64" s="122" t="str">
        <f t="shared" si="342"/>
        <v/>
      </c>
      <c r="GE64" s="122" t="str">
        <f t="shared" si="343"/>
        <v/>
      </c>
      <c r="GF64" s="122" t="str">
        <f t="shared" si="344"/>
        <v/>
      </c>
      <c r="GG64" s="122">
        <f t="shared" si="345"/>
        <v>21.25</v>
      </c>
      <c r="GH64" s="124">
        <f t="shared" si="52"/>
        <v>161349.38280000002</v>
      </c>
      <c r="GI64" s="124"/>
      <c r="GJ64" s="124"/>
      <c r="GK64" s="124"/>
      <c r="GL64" s="125"/>
      <c r="GM64" s="125"/>
      <c r="GN64" s="125"/>
      <c r="GO64" s="125"/>
      <c r="GP64" s="125"/>
      <c r="GQ64" s="125"/>
      <c r="GR64" s="125"/>
      <c r="GS64" s="125"/>
      <c r="GT64" s="125"/>
      <c r="GU64" s="125"/>
      <c r="GV64" s="125"/>
      <c r="GW64" s="145"/>
      <c r="GX64" s="145"/>
      <c r="GY64" s="145"/>
      <c r="GZ64" s="145"/>
      <c r="HA64" s="145"/>
      <c r="HB64" s="145"/>
      <c r="HC64" s="145">
        <v>1</v>
      </c>
      <c r="HE64" s="37"/>
      <c r="HF64" s="37"/>
      <c r="HG64" s="37"/>
      <c r="HH64" s="37"/>
    </row>
    <row r="65" spans="1:216" x14ac:dyDescent="0.2">
      <c r="A65" s="298" t="s">
        <v>485</v>
      </c>
      <c r="B65" s="288" t="s">
        <v>484</v>
      </c>
      <c r="C65" s="299">
        <v>131</v>
      </c>
      <c r="D65" s="407">
        <f t="shared" si="178"/>
        <v>26.200000000000003</v>
      </c>
      <c r="E65" s="406">
        <f t="shared" si="57"/>
        <v>32.75</v>
      </c>
      <c r="F65" s="406">
        <f t="shared" si="58"/>
        <v>49.125</v>
      </c>
      <c r="G65" s="406">
        <f t="shared" si="59"/>
        <v>26.200000000000003</v>
      </c>
      <c r="H65" s="407">
        <f t="shared" si="179"/>
        <v>32.75</v>
      </c>
      <c r="I65" s="406">
        <f t="shared" si="61"/>
        <v>32.75</v>
      </c>
      <c r="J65" s="406">
        <f t="shared" si="62"/>
        <v>49.125</v>
      </c>
      <c r="K65" s="406">
        <f t="shared" si="63"/>
        <v>26.200000000000003</v>
      </c>
      <c r="L65" s="406">
        <f t="shared" si="64"/>
        <v>32.75</v>
      </c>
      <c r="M65" s="147"/>
      <c r="N65" s="94">
        <f t="shared" si="180"/>
        <v>65.5</v>
      </c>
      <c r="O65" s="94">
        <f t="shared" si="181"/>
        <v>196.5</v>
      </c>
      <c r="P65" s="94">
        <f t="shared" si="182"/>
        <v>262</v>
      </c>
      <c r="Q65" s="94">
        <f t="shared" si="183"/>
        <v>393</v>
      </c>
      <c r="R65" s="94">
        <f t="shared" si="184"/>
        <v>524</v>
      </c>
      <c r="S65" s="94">
        <f t="shared" si="185"/>
        <v>655</v>
      </c>
      <c r="T65" s="94">
        <f t="shared" si="186"/>
        <v>786</v>
      </c>
      <c r="U65" s="200">
        <v>599</v>
      </c>
      <c r="V65" s="93">
        <f t="shared" si="187"/>
        <v>119.80000000000001</v>
      </c>
      <c r="W65" s="93">
        <f t="shared" si="188"/>
        <v>149.75</v>
      </c>
      <c r="X65" s="147"/>
      <c r="Y65" s="94">
        <f t="shared" si="189"/>
        <v>299.5</v>
      </c>
      <c r="Z65" s="94">
        <f t="shared" si="190"/>
        <v>898.5</v>
      </c>
      <c r="AA65" s="94">
        <f t="shared" si="191"/>
        <v>1198</v>
      </c>
      <c r="AB65" s="94">
        <f t="shared" si="192"/>
        <v>1797</v>
      </c>
      <c r="AC65" s="94">
        <f t="shared" si="193"/>
        <v>2396</v>
      </c>
      <c r="AD65" s="94">
        <f t="shared" si="194"/>
        <v>2995</v>
      </c>
      <c r="AE65" s="94">
        <f t="shared" si="195"/>
        <v>3594</v>
      </c>
      <c r="AF65" s="200">
        <v>523</v>
      </c>
      <c r="AG65" s="93">
        <f t="shared" si="196"/>
        <v>104.60000000000001</v>
      </c>
      <c r="AH65" s="93">
        <f t="shared" si="197"/>
        <v>130.75</v>
      </c>
      <c r="AI65" s="147"/>
      <c r="AJ65" s="94">
        <f t="shared" si="198"/>
        <v>261.5</v>
      </c>
      <c r="AK65" s="94">
        <f t="shared" si="199"/>
        <v>784.5</v>
      </c>
      <c r="AL65" s="94">
        <f t="shared" si="200"/>
        <v>1046</v>
      </c>
      <c r="AM65" s="94">
        <f t="shared" si="201"/>
        <v>1569</v>
      </c>
      <c r="AN65" s="94">
        <f t="shared" si="202"/>
        <v>2092</v>
      </c>
      <c r="AO65" s="94">
        <f t="shared" si="203"/>
        <v>2615</v>
      </c>
      <c r="AP65" s="94">
        <f t="shared" si="204"/>
        <v>3138</v>
      </c>
      <c r="AQ65" s="200">
        <v>403</v>
      </c>
      <c r="AR65" s="93">
        <f t="shared" si="205"/>
        <v>80.600000000000009</v>
      </c>
      <c r="AS65" s="93">
        <f t="shared" si="206"/>
        <v>100.75</v>
      </c>
      <c r="AT65" s="147"/>
      <c r="AU65" s="94">
        <f t="shared" si="207"/>
        <v>201.5</v>
      </c>
      <c r="AV65" s="94">
        <f t="shared" si="208"/>
        <v>604.5</v>
      </c>
      <c r="AW65" s="94">
        <f t="shared" si="209"/>
        <v>806</v>
      </c>
      <c r="AX65" s="94">
        <f t="shared" si="210"/>
        <v>1209</v>
      </c>
      <c r="AY65" s="94">
        <f t="shared" si="211"/>
        <v>1612</v>
      </c>
      <c r="AZ65" s="94">
        <f t="shared" si="212"/>
        <v>2015</v>
      </c>
      <c r="BA65" s="94">
        <f t="shared" si="213"/>
        <v>2418</v>
      </c>
      <c r="BB65" s="147">
        <f t="shared" si="214"/>
        <v>730</v>
      </c>
      <c r="BC65" s="147">
        <f t="shared" si="215"/>
        <v>146</v>
      </c>
      <c r="BD65" s="147">
        <f t="shared" si="216"/>
        <v>182.5</v>
      </c>
      <c r="BE65" s="147">
        <f t="shared" si="217"/>
        <v>0</v>
      </c>
      <c r="BF65" s="147">
        <f t="shared" si="218"/>
        <v>365</v>
      </c>
      <c r="BG65" s="147">
        <f t="shared" si="219"/>
        <v>1095</v>
      </c>
      <c r="BH65" s="147">
        <f t="shared" si="220"/>
        <v>1460</v>
      </c>
      <c r="BI65" s="147">
        <f t="shared" si="221"/>
        <v>2190</v>
      </c>
      <c r="BJ65" s="147">
        <f t="shared" si="222"/>
        <v>2920</v>
      </c>
      <c r="BK65" s="147">
        <f t="shared" si="223"/>
        <v>3650</v>
      </c>
      <c r="BL65" s="147">
        <f t="shared" si="224"/>
        <v>4380</v>
      </c>
      <c r="BM65" s="147">
        <f t="shared" si="225"/>
        <v>654</v>
      </c>
      <c r="BN65" s="147">
        <f t="shared" si="226"/>
        <v>130.80000000000001</v>
      </c>
      <c r="BO65" s="147">
        <f t="shared" si="227"/>
        <v>163.5</v>
      </c>
      <c r="BP65" s="147">
        <f t="shared" si="228"/>
        <v>0</v>
      </c>
      <c r="BQ65" s="147">
        <f t="shared" si="229"/>
        <v>327</v>
      </c>
      <c r="BR65" s="147">
        <f t="shared" si="230"/>
        <v>981</v>
      </c>
      <c r="BS65" s="147">
        <f t="shared" si="231"/>
        <v>1308</v>
      </c>
      <c r="BT65" s="147">
        <f t="shared" si="232"/>
        <v>1962</v>
      </c>
      <c r="BU65" s="147">
        <f t="shared" si="233"/>
        <v>2616</v>
      </c>
      <c r="BV65" s="147">
        <f t="shared" si="234"/>
        <v>3270</v>
      </c>
      <c r="BW65" s="147">
        <f t="shared" si="235"/>
        <v>3924</v>
      </c>
      <c r="BX65" s="147">
        <f t="shared" si="236"/>
        <v>534</v>
      </c>
      <c r="BY65" s="147">
        <f t="shared" si="237"/>
        <v>106.80000000000001</v>
      </c>
      <c r="BZ65" s="147">
        <f t="shared" si="238"/>
        <v>133.5</v>
      </c>
      <c r="CA65" s="147">
        <f t="shared" si="239"/>
        <v>0</v>
      </c>
      <c r="CB65" s="147">
        <f t="shared" si="240"/>
        <v>267</v>
      </c>
      <c r="CC65" s="147">
        <f t="shared" si="241"/>
        <v>801</v>
      </c>
      <c r="CD65" s="147">
        <f t="shared" si="242"/>
        <v>1068</v>
      </c>
      <c r="CE65" s="147">
        <f t="shared" si="243"/>
        <v>1602</v>
      </c>
      <c r="CF65" s="147">
        <f t="shared" si="244"/>
        <v>2136</v>
      </c>
      <c r="CG65" s="147">
        <f t="shared" si="245"/>
        <v>2670</v>
      </c>
      <c r="CH65" s="147">
        <f t="shared" si="246"/>
        <v>3204</v>
      </c>
      <c r="CI65" s="147">
        <f t="shared" si="247"/>
        <v>1122</v>
      </c>
      <c r="CJ65" s="147">
        <f t="shared" si="248"/>
        <v>224.40000000000003</v>
      </c>
      <c r="CK65" s="147">
        <f t="shared" si="249"/>
        <v>280.5</v>
      </c>
      <c r="CL65" s="147">
        <f t="shared" si="250"/>
        <v>0</v>
      </c>
      <c r="CM65" s="147">
        <f t="shared" si="251"/>
        <v>561</v>
      </c>
      <c r="CN65" s="147">
        <f t="shared" si="252"/>
        <v>1683</v>
      </c>
      <c r="CO65" s="147">
        <f t="shared" si="253"/>
        <v>2244</v>
      </c>
      <c r="CP65" s="147">
        <f t="shared" si="254"/>
        <v>3366</v>
      </c>
      <c r="CQ65" s="147">
        <f t="shared" si="255"/>
        <v>4488</v>
      </c>
      <c r="CR65" s="147">
        <f t="shared" si="256"/>
        <v>5610</v>
      </c>
      <c r="CS65" s="147">
        <f t="shared" si="257"/>
        <v>6732</v>
      </c>
      <c r="CT65" s="147">
        <f t="shared" si="258"/>
        <v>1002</v>
      </c>
      <c r="CU65" s="147">
        <f t="shared" si="259"/>
        <v>200.40000000000003</v>
      </c>
      <c r="CV65" s="147">
        <f t="shared" si="260"/>
        <v>250.5</v>
      </c>
      <c r="CW65" s="147">
        <f t="shared" si="261"/>
        <v>0</v>
      </c>
      <c r="CX65" s="147">
        <f t="shared" si="262"/>
        <v>501</v>
      </c>
      <c r="CY65" s="147">
        <f t="shared" si="263"/>
        <v>1503</v>
      </c>
      <c r="CZ65" s="147">
        <f t="shared" si="264"/>
        <v>2004</v>
      </c>
      <c r="DA65" s="147">
        <f t="shared" si="265"/>
        <v>3006</v>
      </c>
      <c r="DB65" s="147">
        <f t="shared" si="266"/>
        <v>4008</v>
      </c>
      <c r="DC65" s="147">
        <f t="shared" si="267"/>
        <v>5010</v>
      </c>
      <c r="DD65" s="147">
        <f t="shared" si="268"/>
        <v>6012</v>
      </c>
      <c r="DE65" s="147">
        <f t="shared" si="269"/>
        <v>926</v>
      </c>
      <c r="DF65" s="147">
        <f t="shared" si="270"/>
        <v>185.20000000000002</v>
      </c>
      <c r="DG65" s="147">
        <f t="shared" si="271"/>
        <v>231.5</v>
      </c>
      <c r="DH65" s="147">
        <f t="shared" si="272"/>
        <v>0</v>
      </c>
      <c r="DI65" s="147">
        <f t="shared" si="273"/>
        <v>463</v>
      </c>
      <c r="DJ65" s="147">
        <f t="shared" si="274"/>
        <v>1389</v>
      </c>
      <c r="DK65" s="147">
        <f t="shared" si="275"/>
        <v>1852</v>
      </c>
      <c r="DL65" s="147">
        <f t="shared" si="276"/>
        <v>2778</v>
      </c>
      <c r="DM65" s="147">
        <f t="shared" si="277"/>
        <v>3704</v>
      </c>
      <c r="DN65" s="147">
        <f t="shared" si="278"/>
        <v>4630</v>
      </c>
      <c r="DO65" s="147">
        <f t="shared" si="279"/>
        <v>5556</v>
      </c>
      <c r="DP65" s="147">
        <f t="shared" si="280"/>
        <v>1057</v>
      </c>
      <c r="DQ65" s="147">
        <f t="shared" si="281"/>
        <v>211.40000000000003</v>
      </c>
      <c r="DR65" s="147">
        <f t="shared" si="282"/>
        <v>264.25</v>
      </c>
      <c r="DS65" s="147">
        <f t="shared" si="283"/>
        <v>0</v>
      </c>
      <c r="DT65" s="147">
        <f t="shared" si="284"/>
        <v>528.5</v>
      </c>
      <c r="DU65" s="147">
        <f t="shared" si="285"/>
        <v>1585.5</v>
      </c>
      <c r="DV65" s="147">
        <f t="shared" si="286"/>
        <v>2114</v>
      </c>
      <c r="DW65" s="147">
        <f t="shared" si="287"/>
        <v>3171</v>
      </c>
      <c r="DX65" s="147">
        <f t="shared" si="288"/>
        <v>4228</v>
      </c>
      <c r="DY65" s="147">
        <f t="shared" si="289"/>
        <v>5285</v>
      </c>
      <c r="DZ65" s="147">
        <f t="shared" si="290"/>
        <v>6342</v>
      </c>
      <c r="EA65" s="147">
        <f t="shared" si="291"/>
        <v>1253</v>
      </c>
      <c r="EB65" s="147">
        <f t="shared" si="292"/>
        <v>250.60000000000002</v>
      </c>
      <c r="EC65" s="147">
        <f t="shared" si="293"/>
        <v>313.25</v>
      </c>
      <c r="ED65" s="147">
        <f t="shared" si="294"/>
        <v>0</v>
      </c>
      <c r="EE65" s="147">
        <f t="shared" si="295"/>
        <v>626.5</v>
      </c>
      <c r="EF65" s="147">
        <f t="shared" si="296"/>
        <v>1879.5</v>
      </c>
      <c r="EG65" s="147">
        <f t="shared" si="297"/>
        <v>2506</v>
      </c>
      <c r="EH65" s="147">
        <f t="shared" si="298"/>
        <v>3759</v>
      </c>
      <c r="EI65" s="147">
        <f t="shared" si="299"/>
        <v>5012</v>
      </c>
      <c r="EJ65" s="147">
        <f t="shared" si="300"/>
        <v>6265</v>
      </c>
      <c r="EK65" s="147">
        <f t="shared" si="301"/>
        <v>7518</v>
      </c>
      <c r="EL65" s="147">
        <f t="shared" si="302"/>
        <v>1133</v>
      </c>
      <c r="EM65" s="147">
        <f t="shared" si="303"/>
        <v>226.60000000000002</v>
      </c>
      <c r="EN65" s="147">
        <f t="shared" si="304"/>
        <v>283.25</v>
      </c>
      <c r="EO65" s="147">
        <f t="shared" si="305"/>
        <v>0</v>
      </c>
      <c r="EP65" s="147">
        <f t="shared" si="306"/>
        <v>566.5</v>
      </c>
      <c r="EQ65" s="147">
        <f t="shared" si="307"/>
        <v>1699.5</v>
      </c>
      <c r="ER65" s="147">
        <f t="shared" si="308"/>
        <v>2266</v>
      </c>
      <c r="ES65" s="147">
        <f t="shared" si="309"/>
        <v>3399</v>
      </c>
      <c r="ET65" s="147">
        <f t="shared" si="310"/>
        <v>4532</v>
      </c>
      <c r="EU65" s="147">
        <f t="shared" si="311"/>
        <v>5665</v>
      </c>
      <c r="EV65" s="147">
        <f t="shared" si="312"/>
        <v>6798</v>
      </c>
      <c r="EW65" s="147">
        <f t="shared" si="313"/>
        <v>1525</v>
      </c>
      <c r="EX65" s="147">
        <f t="shared" si="314"/>
        <v>305.00000000000006</v>
      </c>
      <c r="EY65" s="147">
        <f t="shared" si="315"/>
        <v>381.25</v>
      </c>
      <c r="EZ65" s="147">
        <f t="shared" si="316"/>
        <v>0</v>
      </c>
      <c r="FA65" s="147">
        <f t="shared" si="317"/>
        <v>762.5</v>
      </c>
      <c r="FB65" s="147">
        <f t="shared" si="318"/>
        <v>2287.5</v>
      </c>
      <c r="FC65" s="147">
        <f t="shared" si="319"/>
        <v>3050</v>
      </c>
      <c r="FD65" s="147">
        <f t="shared" si="320"/>
        <v>4575</v>
      </c>
      <c r="FE65" s="147">
        <f t="shared" si="321"/>
        <v>6100</v>
      </c>
      <c r="FF65" s="147">
        <f t="shared" si="322"/>
        <v>7625</v>
      </c>
      <c r="FG65" s="147">
        <f t="shared" si="323"/>
        <v>9150</v>
      </c>
      <c r="FH65" s="147">
        <f t="shared" si="324"/>
        <v>1656</v>
      </c>
      <c r="FI65" s="147">
        <f t="shared" si="325"/>
        <v>331.20000000000005</v>
      </c>
      <c r="FJ65" s="147">
        <f t="shared" si="326"/>
        <v>414</v>
      </c>
      <c r="FK65" s="147">
        <f t="shared" si="327"/>
        <v>0</v>
      </c>
      <c r="FL65" s="147">
        <f t="shared" si="328"/>
        <v>828</v>
      </c>
      <c r="FM65" s="147">
        <f t="shared" si="329"/>
        <v>2484</v>
      </c>
      <c r="FN65" s="147">
        <f t="shared" si="330"/>
        <v>3312</v>
      </c>
      <c r="FO65" s="147">
        <f t="shared" si="331"/>
        <v>4968</v>
      </c>
      <c r="FP65" s="147">
        <f t="shared" si="332"/>
        <v>6624</v>
      </c>
      <c r="FQ65" s="147">
        <f t="shared" si="333"/>
        <v>8280</v>
      </c>
      <c r="FR65" s="147">
        <f t="shared" si="334"/>
        <v>9936</v>
      </c>
      <c r="FS65" s="122">
        <f t="shared" si="48"/>
        <v>8.7799999999999994</v>
      </c>
      <c r="FT65" s="122" t="str">
        <f t="shared" si="49"/>
        <v/>
      </c>
      <c r="FU65" s="122" t="str">
        <f t="shared" si="50"/>
        <v/>
      </c>
      <c r="FV65" s="122" t="str">
        <f t="shared" si="51"/>
        <v/>
      </c>
      <c r="FW65" s="122" t="str">
        <f t="shared" si="335"/>
        <v/>
      </c>
      <c r="FX65" s="122" t="str">
        <f t="shared" si="336"/>
        <v/>
      </c>
      <c r="FY65" s="122" t="str">
        <f t="shared" si="337"/>
        <v/>
      </c>
      <c r="FZ65" s="122" t="str">
        <f t="shared" si="338"/>
        <v/>
      </c>
      <c r="GA65" s="122" t="str">
        <f t="shared" si="339"/>
        <v/>
      </c>
      <c r="GB65" s="122" t="str">
        <f t="shared" si="340"/>
        <v/>
      </c>
      <c r="GC65" s="122" t="str">
        <f t="shared" si="341"/>
        <v/>
      </c>
      <c r="GD65" s="122" t="str">
        <f t="shared" si="342"/>
        <v/>
      </c>
      <c r="GE65" s="122" t="str">
        <f t="shared" si="343"/>
        <v/>
      </c>
      <c r="GF65" s="122" t="str">
        <f t="shared" si="344"/>
        <v/>
      </c>
      <c r="GG65" s="122">
        <f t="shared" si="345"/>
        <v>8.7799999999999994</v>
      </c>
      <c r="GH65" s="124">
        <f t="shared" si="52"/>
        <v>52048.188000000009</v>
      </c>
      <c r="GI65" s="124"/>
      <c r="GJ65" s="124"/>
      <c r="GK65" s="124"/>
      <c r="GL65" s="125"/>
      <c r="GM65" s="125"/>
      <c r="GN65" s="125"/>
      <c r="GO65" s="125"/>
      <c r="GP65" s="125"/>
      <c r="GQ65" s="125"/>
      <c r="GR65" s="125"/>
      <c r="GS65" s="125"/>
      <c r="GT65" s="125"/>
      <c r="GU65" s="125"/>
      <c r="GV65" s="125"/>
      <c r="GW65" s="145"/>
      <c r="GX65" s="145"/>
      <c r="GY65" s="145"/>
      <c r="GZ65" s="145"/>
      <c r="HA65" s="145"/>
      <c r="HB65" s="145"/>
      <c r="HC65" s="145">
        <v>1</v>
      </c>
      <c r="HE65" s="37"/>
      <c r="HF65" s="37"/>
      <c r="HG65" s="37"/>
      <c r="HH65" s="37"/>
    </row>
    <row r="66" spans="1:216" x14ac:dyDescent="0.2">
      <c r="A66" s="298" t="s">
        <v>487</v>
      </c>
      <c r="B66" s="288" t="s">
        <v>486</v>
      </c>
      <c r="C66" s="299">
        <v>917</v>
      </c>
      <c r="D66" s="407">
        <f t="shared" si="178"/>
        <v>183.4</v>
      </c>
      <c r="E66" s="406">
        <f t="shared" si="57"/>
        <v>229.25</v>
      </c>
      <c r="F66" s="406">
        <f t="shared" si="58"/>
        <v>343.875</v>
      </c>
      <c r="G66" s="406">
        <f t="shared" si="59"/>
        <v>183.4</v>
      </c>
      <c r="H66" s="407">
        <f t="shared" si="179"/>
        <v>229.25</v>
      </c>
      <c r="I66" s="406">
        <f t="shared" si="61"/>
        <v>229.25</v>
      </c>
      <c r="J66" s="406">
        <f t="shared" si="62"/>
        <v>343.875</v>
      </c>
      <c r="K66" s="406">
        <f t="shared" si="63"/>
        <v>183.4</v>
      </c>
      <c r="L66" s="406">
        <f t="shared" si="64"/>
        <v>229.25</v>
      </c>
      <c r="M66" s="147"/>
      <c r="N66" s="94">
        <f t="shared" si="180"/>
        <v>458.5</v>
      </c>
      <c r="O66" s="94">
        <f t="shared" si="181"/>
        <v>1375.5</v>
      </c>
      <c r="P66" s="94">
        <f t="shared" si="182"/>
        <v>1834</v>
      </c>
      <c r="Q66" s="94">
        <f t="shared" si="183"/>
        <v>2751</v>
      </c>
      <c r="R66" s="94">
        <f t="shared" si="184"/>
        <v>3668</v>
      </c>
      <c r="S66" s="94">
        <f t="shared" si="185"/>
        <v>4585</v>
      </c>
      <c r="T66" s="94">
        <f t="shared" si="186"/>
        <v>5502</v>
      </c>
      <c r="U66" s="200">
        <v>600</v>
      </c>
      <c r="V66" s="93">
        <f t="shared" si="187"/>
        <v>120</v>
      </c>
      <c r="W66" s="93">
        <f t="shared" si="188"/>
        <v>150</v>
      </c>
      <c r="X66" s="147"/>
      <c r="Y66" s="94">
        <f t="shared" si="189"/>
        <v>300</v>
      </c>
      <c r="Z66" s="94">
        <f t="shared" si="190"/>
        <v>900</v>
      </c>
      <c r="AA66" s="94">
        <f t="shared" si="191"/>
        <v>1200</v>
      </c>
      <c r="AB66" s="94">
        <f t="shared" si="192"/>
        <v>1800</v>
      </c>
      <c r="AC66" s="94">
        <f t="shared" si="193"/>
        <v>2400</v>
      </c>
      <c r="AD66" s="94">
        <f t="shared" si="194"/>
        <v>3000</v>
      </c>
      <c r="AE66" s="94">
        <f t="shared" si="195"/>
        <v>3600</v>
      </c>
      <c r="AF66" s="200">
        <v>524</v>
      </c>
      <c r="AG66" s="93">
        <f t="shared" si="196"/>
        <v>104.80000000000001</v>
      </c>
      <c r="AH66" s="93">
        <f t="shared" si="197"/>
        <v>131</v>
      </c>
      <c r="AI66" s="147"/>
      <c r="AJ66" s="94">
        <f t="shared" si="198"/>
        <v>262</v>
      </c>
      <c r="AK66" s="94">
        <f t="shared" si="199"/>
        <v>786</v>
      </c>
      <c r="AL66" s="94">
        <f t="shared" si="200"/>
        <v>1048</v>
      </c>
      <c r="AM66" s="94">
        <f t="shared" si="201"/>
        <v>1572</v>
      </c>
      <c r="AN66" s="94">
        <f t="shared" si="202"/>
        <v>2096</v>
      </c>
      <c r="AO66" s="94">
        <f t="shared" si="203"/>
        <v>2620</v>
      </c>
      <c r="AP66" s="94">
        <f t="shared" si="204"/>
        <v>3144</v>
      </c>
      <c r="AQ66" s="200">
        <v>404</v>
      </c>
      <c r="AR66" s="93">
        <f t="shared" si="205"/>
        <v>80.800000000000011</v>
      </c>
      <c r="AS66" s="93">
        <f t="shared" si="206"/>
        <v>101</v>
      </c>
      <c r="AT66" s="147"/>
      <c r="AU66" s="94">
        <f t="shared" si="207"/>
        <v>202</v>
      </c>
      <c r="AV66" s="94">
        <f t="shared" si="208"/>
        <v>606</v>
      </c>
      <c r="AW66" s="94">
        <f t="shared" si="209"/>
        <v>808</v>
      </c>
      <c r="AX66" s="94">
        <f t="shared" si="210"/>
        <v>1212</v>
      </c>
      <c r="AY66" s="94">
        <f t="shared" si="211"/>
        <v>1616</v>
      </c>
      <c r="AZ66" s="94">
        <f t="shared" si="212"/>
        <v>2020</v>
      </c>
      <c r="BA66" s="94">
        <f t="shared" si="213"/>
        <v>2424</v>
      </c>
      <c r="BB66" s="147">
        <f t="shared" si="214"/>
        <v>1517</v>
      </c>
      <c r="BC66" s="147">
        <f t="shared" si="215"/>
        <v>303.39999999999998</v>
      </c>
      <c r="BD66" s="147">
        <f t="shared" si="216"/>
        <v>379.25</v>
      </c>
      <c r="BE66" s="147">
        <f t="shared" si="217"/>
        <v>0</v>
      </c>
      <c r="BF66" s="147">
        <f t="shared" si="218"/>
        <v>758.5</v>
      </c>
      <c r="BG66" s="147">
        <f t="shared" si="219"/>
        <v>2275.5</v>
      </c>
      <c r="BH66" s="147">
        <f t="shared" si="220"/>
        <v>3034</v>
      </c>
      <c r="BI66" s="147">
        <f t="shared" si="221"/>
        <v>4551</v>
      </c>
      <c r="BJ66" s="147">
        <f t="shared" si="222"/>
        <v>6068</v>
      </c>
      <c r="BK66" s="147">
        <f t="shared" si="223"/>
        <v>7585</v>
      </c>
      <c r="BL66" s="147">
        <f t="shared" si="224"/>
        <v>9102</v>
      </c>
      <c r="BM66" s="147">
        <f t="shared" si="225"/>
        <v>1441</v>
      </c>
      <c r="BN66" s="147">
        <f t="shared" si="226"/>
        <v>288.20000000000005</v>
      </c>
      <c r="BO66" s="147">
        <f t="shared" si="227"/>
        <v>360.25</v>
      </c>
      <c r="BP66" s="147">
        <f t="shared" si="228"/>
        <v>0</v>
      </c>
      <c r="BQ66" s="147">
        <f t="shared" si="229"/>
        <v>720.5</v>
      </c>
      <c r="BR66" s="147">
        <f t="shared" si="230"/>
        <v>2161.5</v>
      </c>
      <c r="BS66" s="147">
        <f t="shared" si="231"/>
        <v>2882</v>
      </c>
      <c r="BT66" s="147">
        <f t="shared" si="232"/>
        <v>4323</v>
      </c>
      <c r="BU66" s="147">
        <f t="shared" si="233"/>
        <v>5764</v>
      </c>
      <c r="BV66" s="147">
        <f t="shared" si="234"/>
        <v>7205</v>
      </c>
      <c r="BW66" s="147">
        <f t="shared" si="235"/>
        <v>8646</v>
      </c>
      <c r="BX66" s="147">
        <f t="shared" si="236"/>
        <v>1321</v>
      </c>
      <c r="BY66" s="147">
        <f t="shared" si="237"/>
        <v>264.20000000000005</v>
      </c>
      <c r="BZ66" s="147">
        <f t="shared" si="238"/>
        <v>330.25</v>
      </c>
      <c r="CA66" s="147">
        <f t="shared" si="239"/>
        <v>0</v>
      </c>
      <c r="CB66" s="147">
        <f t="shared" si="240"/>
        <v>660.5</v>
      </c>
      <c r="CC66" s="147">
        <f t="shared" si="241"/>
        <v>1981.5</v>
      </c>
      <c r="CD66" s="147">
        <f t="shared" si="242"/>
        <v>2642</v>
      </c>
      <c r="CE66" s="147">
        <f t="shared" si="243"/>
        <v>3963</v>
      </c>
      <c r="CF66" s="147">
        <f t="shared" si="244"/>
        <v>5284</v>
      </c>
      <c r="CG66" s="147">
        <f t="shared" si="245"/>
        <v>6605</v>
      </c>
      <c r="CH66" s="147">
        <f t="shared" si="246"/>
        <v>7926</v>
      </c>
      <c r="CI66" s="147">
        <f t="shared" si="247"/>
        <v>1124</v>
      </c>
      <c r="CJ66" s="147">
        <f t="shared" si="248"/>
        <v>224.8</v>
      </c>
      <c r="CK66" s="147">
        <f t="shared" si="249"/>
        <v>281</v>
      </c>
      <c r="CL66" s="147">
        <f t="shared" si="250"/>
        <v>0</v>
      </c>
      <c r="CM66" s="147">
        <f t="shared" si="251"/>
        <v>562</v>
      </c>
      <c r="CN66" s="147">
        <f t="shared" si="252"/>
        <v>1686</v>
      </c>
      <c r="CO66" s="147">
        <f t="shared" si="253"/>
        <v>2248</v>
      </c>
      <c r="CP66" s="147">
        <f t="shared" si="254"/>
        <v>3372</v>
      </c>
      <c r="CQ66" s="147">
        <f t="shared" si="255"/>
        <v>4496</v>
      </c>
      <c r="CR66" s="147">
        <f t="shared" si="256"/>
        <v>5620</v>
      </c>
      <c r="CS66" s="147">
        <f t="shared" si="257"/>
        <v>6744</v>
      </c>
      <c r="CT66" s="147">
        <f t="shared" si="258"/>
        <v>1004</v>
      </c>
      <c r="CU66" s="147">
        <f t="shared" si="259"/>
        <v>200.8</v>
      </c>
      <c r="CV66" s="147">
        <f t="shared" si="260"/>
        <v>251</v>
      </c>
      <c r="CW66" s="147">
        <f t="shared" si="261"/>
        <v>0</v>
      </c>
      <c r="CX66" s="147">
        <f t="shared" si="262"/>
        <v>502</v>
      </c>
      <c r="CY66" s="147">
        <f t="shared" si="263"/>
        <v>1506</v>
      </c>
      <c r="CZ66" s="147">
        <f t="shared" si="264"/>
        <v>2008</v>
      </c>
      <c r="DA66" s="147">
        <f t="shared" si="265"/>
        <v>3012</v>
      </c>
      <c r="DB66" s="147">
        <f t="shared" si="266"/>
        <v>4016</v>
      </c>
      <c r="DC66" s="147">
        <f t="shared" si="267"/>
        <v>5020</v>
      </c>
      <c r="DD66" s="147">
        <f t="shared" si="268"/>
        <v>6024</v>
      </c>
      <c r="DE66" s="147">
        <f t="shared" si="269"/>
        <v>928</v>
      </c>
      <c r="DF66" s="147">
        <f t="shared" si="270"/>
        <v>185.60000000000002</v>
      </c>
      <c r="DG66" s="147">
        <f t="shared" si="271"/>
        <v>232</v>
      </c>
      <c r="DH66" s="147">
        <f t="shared" si="272"/>
        <v>0</v>
      </c>
      <c r="DI66" s="147">
        <f t="shared" si="273"/>
        <v>464</v>
      </c>
      <c r="DJ66" s="147">
        <f t="shared" si="274"/>
        <v>1392</v>
      </c>
      <c r="DK66" s="147">
        <f t="shared" si="275"/>
        <v>1856</v>
      </c>
      <c r="DL66" s="147">
        <f t="shared" si="276"/>
        <v>2784</v>
      </c>
      <c r="DM66" s="147">
        <f t="shared" si="277"/>
        <v>3712</v>
      </c>
      <c r="DN66" s="147">
        <f t="shared" si="278"/>
        <v>4640</v>
      </c>
      <c r="DO66" s="147">
        <f t="shared" si="279"/>
        <v>5568</v>
      </c>
      <c r="DP66" s="147">
        <f t="shared" si="280"/>
        <v>1845</v>
      </c>
      <c r="DQ66" s="147">
        <f t="shared" si="281"/>
        <v>369.00000000000006</v>
      </c>
      <c r="DR66" s="147">
        <f t="shared" si="282"/>
        <v>461.25</v>
      </c>
      <c r="DS66" s="147">
        <f t="shared" si="283"/>
        <v>0</v>
      </c>
      <c r="DT66" s="147">
        <f t="shared" si="284"/>
        <v>922.5</v>
      </c>
      <c r="DU66" s="147">
        <f t="shared" si="285"/>
        <v>2767.5</v>
      </c>
      <c r="DV66" s="147">
        <f t="shared" si="286"/>
        <v>3690</v>
      </c>
      <c r="DW66" s="147">
        <f t="shared" si="287"/>
        <v>5535</v>
      </c>
      <c r="DX66" s="147">
        <f t="shared" si="288"/>
        <v>7380</v>
      </c>
      <c r="DY66" s="147">
        <f t="shared" si="289"/>
        <v>9225</v>
      </c>
      <c r="DZ66" s="147">
        <f t="shared" si="290"/>
        <v>11070</v>
      </c>
      <c r="EA66" s="147">
        <f t="shared" si="291"/>
        <v>2041</v>
      </c>
      <c r="EB66" s="147">
        <f t="shared" si="292"/>
        <v>408.2</v>
      </c>
      <c r="EC66" s="147">
        <f t="shared" si="293"/>
        <v>510.25</v>
      </c>
      <c r="ED66" s="147">
        <f t="shared" si="294"/>
        <v>0</v>
      </c>
      <c r="EE66" s="147">
        <f t="shared" si="295"/>
        <v>1020.5</v>
      </c>
      <c r="EF66" s="147">
        <f t="shared" si="296"/>
        <v>3061.5</v>
      </c>
      <c r="EG66" s="147">
        <f t="shared" si="297"/>
        <v>4082</v>
      </c>
      <c r="EH66" s="147">
        <f t="shared" si="298"/>
        <v>6123</v>
      </c>
      <c r="EI66" s="147">
        <f t="shared" si="299"/>
        <v>8164</v>
      </c>
      <c r="EJ66" s="147">
        <f t="shared" si="300"/>
        <v>10205</v>
      </c>
      <c r="EK66" s="147">
        <f t="shared" si="301"/>
        <v>12246</v>
      </c>
      <c r="EL66" s="147">
        <f t="shared" si="302"/>
        <v>1921</v>
      </c>
      <c r="EM66" s="147">
        <f t="shared" si="303"/>
        <v>384.2</v>
      </c>
      <c r="EN66" s="147">
        <f t="shared" si="304"/>
        <v>480.25</v>
      </c>
      <c r="EO66" s="147">
        <f t="shared" si="305"/>
        <v>0</v>
      </c>
      <c r="EP66" s="147">
        <f t="shared" si="306"/>
        <v>960.5</v>
      </c>
      <c r="EQ66" s="147">
        <f t="shared" si="307"/>
        <v>2881.5</v>
      </c>
      <c r="ER66" s="147">
        <f t="shared" si="308"/>
        <v>3842</v>
      </c>
      <c r="ES66" s="147">
        <f t="shared" si="309"/>
        <v>5763</v>
      </c>
      <c r="ET66" s="147">
        <f t="shared" si="310"/>
        <v>7684</v>
      </c>
      <c r="EU66" s="147">
        <f t="shared" si="311"/>
        <v>9605</v>
      </c>
      <c r="EV66" s="147">
        <f t="shared" si="312"/>
        <v>11526</v>
      </c>
      <c r="EW66" s="147">
        <f t="shared" si="313"/>
        <v>1528</v>
      </c>
      <c r="EX66" s="147">
        <f t="shared" si="314"/>
        <v>305.60000000000002</v>
      </c>
      <c r="EY66" s="147">
        <f t="shared" si="315"/>
        <v>382</v>
      </c>
      <c r="EZ66" s="147">
        <f t="shared" si="316"/>
        <v>0</v>
      </c>
      <c r="FA66" s="147">
        <f t="shared" si="317"/>
        <v>764</v>
      </c>
      <c r="FB66" s="147">
        <f t="shared" si="318"/>
        <v>2292</v>
      </c>
      <c r="FC66" s="147">
        <f t="shared" si="319"/>
        <v>3056</v>
      </c>
      <c r="FD66" s="147">
        <f t="shared" si="320"/>
        <v>4584</v>
      </c>
      <c r="FE66" s="147">
        <f t="shared" si="321"/>
        <v>6112</v>
      </c>
      <c r="FF66" s="147">
        <f t="shared" si="322"/>
        <v>7640</v>
      </c>
      <c r="FG66" s="147">
        <f t="shared" si="323"/>
        <v>9168</v>
      </c>
      <c r="FH66" s="147">
        <f t="shared" si="324"/>
        <v>2445</v>
      </c>
      <c r="FI66" s="147">
        <f t="shared" si="325"/>
        <v>489</v>
      </c>
      <c r="FJ66" s="147">
        <f t="shared" si="326"/>
        <v>611.25</v>
      </c>
      <c r="FK66" s="147">
        <f t="shared" si="327"/>
        <v>0</v>
      </c>
      <c r="FL66" s="147">
        <f t="shared" si="328"/>
        <v>1222.5</v>
      </c>
      <c r="FM66" s="147">
        <f t="shared" si="329"/>
        <v>3667.5</v>
      </c>
      <c r="FN66" s="147">
        <f t="shared" si="330"/>
        <v>4890</v>
      </c>
      <c r="FO66" s="147">
        <f t="shared" si="331"/>
        <v>7335</v>
      </c>
      <c r="FP66" s="147">
        <f t="shared" si="332"/>
        <v>9780</v>
      </c>
      <c r="FQ66" s="147">
        <f t="shared" si="333"/>
        <v>12225</v>
      </c>
      <c r="FR66" s="147">
        <f t="shared" si="334"/>
        <v>14670</v>
      </c>
      <c r="FS66" s="122">
        <f t="shared" si="48"/>
        <v>22.45</v>
      </c>
      <c r="FT66" s="122" t="str">
        <f t="shared" si="49"/>
        <v/>
      </c>
      <c r="FU66" s="122" t="str">
        <f t="shared" si="50"/>
        <v/>
      </c>
      <c r="FV66" s="122" t="str">
        <f t="shared" si="51"/>
        <v/>
      </c>
      <c r="FW66" s="122" t="str">
        <f t="shared" si="335"/>
        <v/>
      </c>
      <c r="FX66" s="122" t="str">
        <f t="shared" si="336"/>
        <v/>
      </c>
      <c r="FY66" s="122" t="str">
        <f t="shared" si="337"/>
        <v/>
      </c>
      <c r="FZ66" s="122" t="str">
        <f t="shared" si="338"/>
        <v/>
      </c>
      <c r="GA66" s="122" t="str">
        <f t="shared" si="339"/>
        <v/>
      </c>
      <c r="GB66" s="122" t="str">
        <f t="shared" si="340"/>
        <v/>
      </c>
      <c r="GC66" s="122" t="str">
        <f t="shared" si="341"/>
        <v/>
      </c>
      <c r="GD66" s="122" t="str">
        <f t="shared" si="342"/>
        <v/>
      </c>
      <c r="GE66" s="122" t="str">
        <f t="shared" si="343"/>
        <v/>
      </c>
      <c r="GF66" s="122" t="str">
        <f t="shared" si="344"/>
        <v/>
      </c>
      <c r="GG66" s="122">
        <f t="shared" si="345"/>
        <v>22.45</v>
      </c>
      <c r="GH66" s="124">
        <f t="shared" si="52"/>
        <v>188385.52489999999</v>
      </c>
      <c r="GI66" s="124"/>
      <c r="GJ66" s="124"/>
      <c r="GK66" s="124"/>
      <c r="GL66" s="125"/>
      <c r="GM66" s="125"/>
      <c r="GN66" s="125"/>
      <c r="GO66" s="125"/>
      <c r="GP66" s="125"/>
      <c r="GQ66" s="125"/>
      <c r="GR66" s="125"/>
      <c r="GS66" s="125"/>
      <c r="GT66" s="125"/>
      <c r="GU66" s="125"/>
      <c r="GV66" s="125"/>
      <c r="GW66" s="145"/>
      <c r="GX66" s="145"/>
      <c r="GY66" s="145"/>
      <c r="GZ66" s="145"/>
      <c r="HA66" s="145"/>
      <c r="HB66" s="145"/>
      <c r="HC66" s="145">
        <v>1</v>
      </c>
      <c r="HE66" s="37"/>
      <c r="HF66" s="37"/>
      <c r="HG66" s="37"/>
      <c r="HH66" s="37"/>
    </row>
    <row r="67" spans="1:216" x14ac:dyDescent="0.2">
      <c r="A67" s="298" t="s">
        <v>488</v>
      </c>
      <c r="B67" s="288" t="s">
        <v>478</v>
      </c>
      <c r="C67" s="299">
        <v>5102</v>
      </c>
      <c r="D67" s="407">
        <f t="shared" si="178"/>
        <v>1020.4000000000001</v>
      </c>
      <c r="E67" s="406">
        <f t="shared" si="57"/>
        <v>1275.5</v>
      </c>
      <c r="F67" s="406">
        <f t="shared" si="58"/>
        <v>1913.25</v>
      </c>
      <c r="G67" s="406">
        <f t="shared" si="59"/>
        <v>1020.4000000000001</v>
      </c>
      <c r="H67" s="407">
        <f t="shared" si="179"/>
        <v>1275.5</v>
      </c>
      <c r="I67" s="406">
        <f t="shared" si="61"/>
        <v>1275.5</v>
      </c>
      <c r="J67" s="406">
        <f t="shared" si="62"/>
        <v>1913.25</v>
      </c>
      <c r="K67" s="406">
        <f t="shared" si="63"/>
        <v>1020.4000000000001</v>
      </c>
      <c r="L67" s="406">
        <f t="shared" si="64"/>
        <v>1275.5</v>
      </c>
      <c r="M67" s="147"/>
      <c r="N67" s="94">
        <f t="shared" si="180"/>
        <v>2551</v>
      </c>
      <c r="O67" s="94">
        <f t="shared" si="181"/>
        <v>7653</v>
      </c>
      <c r="P67" s="94">
        <f t="shared" si="182"/>
        <v>10204</v>
      </c>
      <c r="Q67" s="94">
        <f t="shared" si="183"/>
        <v>15306</v>
      </c>
      <c r="R67" s="94">
        <f t="shared" si="184"/>
        <v>20408</v>
      </c>
      <c r="S67" s="94">
        <f t="shared" si="185"/>
        <v>25510</v>
      </c>
      <c r="T67" s="94">
        <f t="shared" si="186"/>
        <v>30612</v>
      </c>
      <c r="U67" s="200">
        <v>601</v>
      </c>
      <c r="V67" s="93">
        <f t="shared" si="187"/>
        <v>120.2</v>
      </c>
      <c r="W67" s="93">
        <f t="shared" si="188"/>
        <v>150.25</v>
      </c>
      <c r="X67" s="147"/>
      <c r="Y67" s="94">
        <f t="shared" si="189"/>
        <v>300.5</v>
      </c>
      <c r="Z67" s="94">
        <f t="shared" si="190"/>
        <v>901.5</v>
      </c>
      <c r="AA67" s="94">
        <f t="shared" si="191"/>
        <v>1202</v>
      </c>
      <c r="AB67" s="94">
        <f t="shared" si="192"/>
        <v>1803</v>
      </c>
      <c r="AC67" s="94">
        <f t="shared" si="193"/>
        <v>2404</v>
      </c>
      <c r="AD67" s="94">
        <f t="shared" si="194"/>
        <v>3005</v>
      </c>
      <c r="AE67" s="94">
        <f t="shared" si="195"/>
        <v>3606</v>
      </c>
      <c r="AF67" s="200">
        <v>525</v>
      </c>
      <c r="AG67" s="93">
        <f t="shared" si="196"/>
        <v>105</v>
      </c>
      <c r="AH67" s="93">
        <f t="shared" si="197"/>
        <v>131.25</v>
      </c>
      <c r="AI67" s="147"/>
      <c r="AJ67" s="94">
        <f t="shared" si="198"/>
        <v>262.5</v>
      </c>
      <c r="AK67" s="94">
        <f t="shared" si="199"/>
        <v>787.5</v>
      </c>
      <c r="AL67" s="94">
        <f t="shared" si="200"/>
        <v>1050</v>
      </c>
      <c r="AM67" s="94">
        <f t="shared" si="201"/>
        <v>1575</v>
      </c>
      <c r="AN67" s="94">
        <f t="shared" si="202"/>
        <v>2100</v>
      </c>
      <c r="AO67" s="94">
        <f t="shared" si="203"/>
        <v>2625</v>
      </c>
      <c r="AP67" s="94">
        <f t="shared" si="204"/>
        <v>3150</v>
      </c>
      <c r="AQ67" s="200">
        <v>405</v>
      </c>
      <c r="AR67" s="93">
        <f t="shared" si="205"/>
        <v>81</v>
      </c>
      <c r="AS67" s="93">
        <f t="shared" si="206"/>
        <v>101.25</v>
      </c>
      <c r="AT67" s="147"/>
      <c r="AU67" s="94">
        <f t="shared" si="207"/>
        <v>202.5</v>
      </c>
      <c r="AV67" s="94">
        <f t="shared" si="208"/>
        <v>607.5</v>
      </c>
      <c r="AW67" s="94">
        <f t="shared" si="209"/>
        <v>810</v>
      </c>
      <c r="AX67" s="94">
        <f t="shared" si="210"/>
        <v>1215</v>
      </c>
      <c r="AY67" s="94">
        <f t="shared" si="211"/>
        <v>1620</v>
      </c>
      <c r="AZ67" s="94">
        <f t="shared" si="212"/>
        <v>2025</v>
      </c>
      <c r="BA67" s="94">
        <f t="shared" si="213"/>
        <v>2430</v>
      </c>
      <c r="BB67" s="147">
        <f t="shared" si="214"/>
        <v>5703</v>
      </c>
      <c r="BC67" s="147">
        <f t="shared" si="215"/>
        <v>1140.6000000000001</v>
      </c>
      <c r="BD67" s="147">
        <f t="shared" si="216"/>
        <v>1425.75</v>
      </c>
      <c r="BE67" s="147">
        <f t="shared" si="217"/>
        <v>0</v>
      </c>
      <c r="BF67" s="147">
        <f t="shared" si="218"/>
        <v>2851.5</v>
      </c>
      <c r="BG67" s="147">
        <f t="shared" si="219"/>
        <v>8554.5</v>
      </c>
      <c r="BH67" s="147">
        <f t="shared" si="220"/>
        <v>11406</v>
      </c>
      <c r="BI67" s="147">
        <f t="shared" si="221"/>
        <v>17109</v>
      </c>
      <c r="BJ67" s="147">
        <f t="shared" si="222"/>
        <v>22812</v>
      </c>
      <c r="BK67" s="147">
        <f t="shared" si="223"/>
        <v>28515</v>
      </c>
      <c r="BL67" s="147">
        <f t="shared" si="224"/>
        <v>34218</v>
      </c>
      <c r="BM67" s="147">
        <f t="shared" si="225"/>
        <v>5627</v>
      </c>
      <c r="BN67" s="147">
        <f t="shared" si="226"/>
        <v>1125.4000000000001</v>
      </c>
      <c r="BO67" s="147">
        <f t="shared" si="227"/>
        <v>1406.75</v>
      </c>
      <c r="BP67" s="147">
        <f t="shared" si="228"/>
        <v>0</v>
      </c>
      <c r="BQ67" s="147">
        <f t="shared" si="229"/>
        <v>2813.5</v>
      </c>
      <c r="BR67" s="147">
        <f t="shared" si="230"/>
        <v>8440.5</v>
      </c>
      <c r="BS67" s="147">
        <f t="shared" si="231"/>
        <v>11254</v>
      </c>
      <c r="BT67" s="147">
        <f t="shared" si="232"/>
        <v>16881</v>
      </c>
      <c r="BU67" s="147">
        <f t="shared" si="233"/>
        <v>22508</v>
      </c>
      <c r="BV67" s="147">
        <f t="shared" si="234"/>
        <v>28135</v>
      </c>
      <c r="BW67" s="147">
        <f t="shared" si="235"/>
        <v>33762</v>
      </c>
      <c r="BX67" s="147">
        <f t="shared" si="236"/>
        <v>5507</v>
      </c>
      <c r="BY67" s="147">
        <f t="shared" si="237"/>
        <v>1101.4000000000001</v>
      </c>
      <c r="BZ67" s="147">
        <f t="shared" si="238"/>
        <v>1376.75</v>
      </c>
      <c r="CA67" s="147">
        <f t="shared" si="239"/>
        <v>0</v>
      </c>
      <c r="CB67" s="147">
        <f t="shared" si="240"/>
        <v>2753.5</v>
      </c>
      <c r="CC67" s="147">
        <f t="shared" si="241"/>
        <v>8260.5</v>
      </c>
      <c r="CD67" s="147">
        <f t="shared" si="242"/>
        <v>11014</v>
      </c>
      <c r="CE67" s="147">
        <f t="shared" si="243"/>
        <v>16521</v>
      </c>
      <c r="CF67" s="147">
        <f t="shared" si="244"/>
        <v>22028</v>
      </c>
      <c r="CG67" s="147">
        <f t="shared" si="245"/>
        <v>27535</v>
      </c>
      <c r="CH67" s="147">
        <f t="shared" si="246"/>
        <v>33042</v>
      </c>
      <c r="CI67" s="147">
        <f t="shared" si="247"/>
        <v>1126</v>
      </c>
      <c r="CJ67" s="147">
        <f t="shared" si="248"/>
        <v>225.2</v>
      </c>
      <c r="CK67" s="147">
        <f t="shared" si="249"/>
        <v>281.5</v>
      </c>
      <c r="CL67" s="147">
        <f t="shared" si="250"/>
        <v>0</v>
      </c>
      <c r="CM67" s="147">
        <f t="shared" si="251"/>
        <v>563</v>
      </c>
      <c r="CN67" s="147">
        <f t="shared" si="252"/>
        <v>1689</v>
      </c>
      <c r="CO67" s="147">
        <f t="shared" si="253"/>
        <v>2252</v>
      </c>
      <c r="CP67" s="147">
        <f t="shared" si="254"/>
        <v>3378</v>
      </c>
      <c r="CQ67" s="147">
        <f t="shared" si="255"/>
        <v>4504</v>
      </c>
      <c r="CR67" s="147">
        <f t="shared" si="256"/>
        <v>5630</v>
      </c>
      <c r="CS67" s="147">
        <f t="shared" si="257"/>
        <v>6756</v>
      </c>
      <c r="CT67" s="147">
        <f t="shared" si="258"/>
        <v>1006</v>
      </c>
      <c r="CU67" s="147">
        <f t="shared" si="259"/>
        <v>201.2</v>
      </c>
      <c r="CV67" s="147">
        <f t="shared" si="260"/>
        <v>251.5</v>
      </c>
      <c r="CW67" s="147">
        <f t="shared" si="261"/>
        <v>0</v>
      </c>
      <c r="CX67" s="147">
        <f t="shared" si="262"/>
        <v>503</v>
      </c>
      <c r="CY67" s="147">
        <f t="shared" si="263"/>
        <v>1509</v>
      </c>
      <c r="CZ67" s="147">
        <f t="shared" si="264"/>
        <v>2012</v>
      </c>
      <c r="DA67" s="147">
        <f t="shared" si="265"/>
        <v>3018</v>
      </c>
      <c r="DB67" s="147">
        <f t="shared" si="266"/>
        <v>4024</v>
      </c>
      <c r="DC67" s="147">
        <f t="shared" si="267"/>
        <v>5030</v>
      </c>
      <c r="DD67" s="147">
        <f t="shared" si="268"/>
        <v>6036</v>
      </c>
      <c r="DE67" s="147">
        <f t="shared" si="269"/>
        <v>930</v>
      </c>
      <c r="DF67" s="147">
        <f t="shared" si="270"/>
        <v>186</v>
      </c>
      <c r="DG67" s="147">
        <f t="shared" si="271"/>
        <v>232.5</v>
      </c>
      <c r="DH67" s="147">
        <f t="shared" si="272"/>
        <v>0</v>
      </c>
      <c r="DI67" s="147">
        <f t="shared" si="273"/>
        <v>465</v>
      </c>
      <c r="DJ67" s="147">
        <f t="shared" si="274"/>
        <v>1395</v>
      </c>
      <c r="DK67" s="147">
        <f t="shared" si="275"/>
        <v>1860</v>
      </c>
      <c r="DL67" s="147">
        <f t="shared" si="276"/>
        <v>2790</v>
      </c>
      <c r="DM67" s="147">
        <f t="shared" si="277"/>
        <v>3720</v>
      </c>
      <c r="DN67" s="147">
        <f t="shared" si="278"/>
        <v>4650</v>
      </c>
      <c r="DO67" s="147">
        <f t="shared" si="279"/>
        <v>5580</v>
      </c>
      <c r="DP67" s="147">
        <f t="shared" si="280"/>
        <v>6032</v>
      </c>
      <c r="DQ67" s="147">
        <f t="shared" si="281"/>
        <v>1206.4000000000001</v>
      </c>
      <c r="DR67" s="147">
        <f t="shared" si="282"/>
        <v>1508</v>
      </c>
      <c r="DS67" s="147">
        <f t="shared" si="283"/>
        <v>0</v>
      </c>
      <c r="DT67" s="147">
        <f t="shared" si="284"/>
        <v>3016</v>
      </c>
      <c r="DU67" s="147">
        <f t="shared" si="285"/>
        <v>9048</v>
      </c>
      <c r="DV67" s="147">
        <f t="shared" si="286"/>
        <v>12064</v>
      </c>
      <c r="DW67" s="147">
        <f t="shared" si="287"/>
        <v>18096</v>
      </c>
      <c r="DX67" s="147">
        <f t="shared" si="288"/>
        <v>24128</v>
      </c>
      <c r="DY67" s="147">
        <f t="shared" si="289"/>
        <v>30160</v>
      </c>
      <c r="DZ67" s="147">
        <f t="shared" si="290"/>
        <v>36192</v>
      </c>
      <c r="EA67" s="147">
        <f t="shared" si="291"/>
        <v>6228</v>
      </c>
      <c r="EB67" s="147">
        <f t="shared" si="292"/>
        <v>1245.6000000000001</v>
      </c>
      <c r="EC67" s="147">
        <f t="shared" si="293"/>
        <v>1557</v>
      </c>
      <c r="ED67" s="147">
        <f t="shared" si="294"/>
        <v>0</v>
      </c>
      <c r="EE67" s="147">
        <f t="shared" si="295"/>
        <v>3114</v>
      </c>
      <c r="EF67" s="147">
        <f t="shared" si="296"/>
        <v>9342</v>
      </c>
      <c r="EG67" s="147">
        <f t="shared" si="297"/>
        <v>12456</v>
      </c>
      <c r="EH67" s="147">
        <f t="shared" si="298"/>
        <v>18684</v>
      </c>
      <c r="EI67" s="147">
        <f t="shared" si="299"/>
        <v>24912</v>
      </c>
      <c r="EJ67" s="147">
        <f t="shared" si="300"/>
        <v>31140</v>
      </c>
      <c r="EK67" s="147">
        <f t="shared" si="301"/>
        <v>37368</v>
      </c>
      <c r="EL67" s="147">
        <f t="shared" si="302"/>
        <v>6108</v>
      </c>
      <c r="EM67" s="147">
        <f t="shared" si="303"/>
        <v>1221.6000000000001</v>
      </c>
      <c r="EN67" s="147">
        <f t="shared" si="304"/>
        <v>1527</v>
      </c>
      <c r="EO67" s="147">
        <f t="shared" si="305"/>
        <v>0</v>
      </c>
      <c r="EP67" s="147">
        <f t="shared" si="306"/>
        <v>3054</v>
      </c>
      <c r="EQ67" s="147">
        <f t="shared" si="307"/>
        <v>9162</v>
      </c>
      <c r="ER67" s="147">
        <f t="shared" si="308"/>
        <v>12216</v>
      </c>
      <c r="ES67" s="147">
        <f t="shared" si="309"/>
        <v>18324</v>
      </c>
      <c r="ET67" s="147">
        <f t="shared" si="310"/>
        <v>24432</v>
      </c>
      <c r="EU67" s="147">
        <f t="shared" si="311"/>
        <v>30540</v>
      </c>
      <c r="EV67" s="147">
        <f t="shared" si="312"/>
        <v>36648</v>
      </c>
      <c r="EW67" s="147">
        <f t="shared" si="313"/>
        <v>1531</v>
      </c>
      <c r="EX67" s="147">
        <f t="shared" si="314"/>
        <v>306.2</v>
      </c>
      <c r="EY67" s="147">
        <f t="shared" si="315"/>
        <v>382.75</v>
      </c>
      <c r="EZ67" s="147">
        <f t="shared" si="316"/>
        <v>0</v>
      </c>
      <c r="FA67" s="147">
        <f t="shared" si="317"/>
        <v>765.5</v>
      </c>
      <c r="FB67" s="147">
        <f t="shared" si="318"/>
        <v>2296.5</v>
      </c>
      <c r="FC67" s="147">
        <f t="shared" si="319"/>
        <v>3062</v>
      </c>
      <c r="FD67" s="147">
        <f t="shared" si="320"/>
        <v>4593</v>
      </c>
      <c r="FE67" s="147">
        <f t="shared" si="321"/>
        <v>6124</v>
      </c>
      <c r="FF67" s="147">
        <f t="shared" si="322"/>
        <v>7655</v>
      </c>
      <c r="FG67" s="147">
        <f t="shared" si="323"/>
        <v>9186</v>
      </c>
      <c r="FH67" s="147">
        <f t="shared" si="324"/>
        <v>6633</v>
      </c>
      <c r="FI67" s="147">
        <f t="shared" si="325"/>
        <v>1326.6000000000001</v>
      </c>
      <c r="FJ67" s="147">
        <f t="shared" si="326"/>
        <v>1658.25</v>
      </c>
      <c r="FK67" s="147">
        <f t="shared" si="327"/>
        <v>0</v>
      </c>
      <c r="FL67" s="147">
        <f t="shared" si="328"/>
        <v>3316.5</v>
      </c>
      <c r="FM67" s="147">
        <f t="shared" si="329"/>
        <v>9949.5</v>
      </c>
      <c r="FN67" s="147">
        <f t="shared" si="330"/>
        <v>13266</v>
      </c>
      <c r="FO67" s="147">
        <f t="shared" si="331"/>
        <v>19899</v>
      </c>
      <c r="FP67" s="147">
        <f t="shared" si="332"/>
        <v>26532</v>
      </c>
      <c r="FQ67" s="147">
        <f t="shared" si="333"/>
        <v>33165</v>
      </c>
      <c r="FR67" s="147">
        <f t="shared" si="334"/>
        <v>39798</v>
      </c>
      <c r="FS67" s="122" t="str">
        <f t="shared" si="48"/>
        <v/>
      </c>
      <c r="FT67" s="122" t="str">
        <f t="shared" si="49"/>
        <v/>
      </c>
      <c r="FU67" s="122" t="str">
        <f t="shared" si="50"/>
        <v/>
      </c>
      <c r="FV67" s="122" t="str">
        <f t="shared" si="51"/>
        <v/>
      </c>
      <c r="FW67" s="122" t="str">
        <f t="shared" si="335"/>
        <v/>
      </c>
      <c r="FX67" s="122" t="str">
        <f t="shared" si="336"/>
        <v/>
      </c>
      <c r="FY67" s="122" t="str">
        <f t="shared" si="337"/>
        <v/>
      </c>
      <c r="FZ67" s="122" t="str">
        <f t="shared" si="338"/>
        <v/>
      </c>
      <c r="GA67" s="122" t="str">
        <f t="shared" si="339"/>
        <v/>
      </c>
      <c r="GB67" s="122" t="str">
        <f t="shared" si="340"/>
        <v/>
      </c>
      <c r="GC67" s="122" t="str">
        <f t="shared" si="341"/>
        <v/>
      </c>
      <c r="GD67" s="122" t="str">
        <f t="shared" si="342"/>
        <v/>
      </c>
      <c r="GE67" s="122" t="str">
        <f t="shared" si="343"/>
        <v/>
      </c>
      <c r="GF67" s="122" t="str">
        <f t="shared" si="344"/>
        <v/>
      </c>
      <c r="GG67" s="122">
        <f t="shared" si="345"/>
        <v>0</v>
      </c>
      <c r="GH67" s="124" t="str">
        <f t="shared" si="52"/>
        <v/>
      </c>
      <c r="GI67" s="124"/>
      <c r="GJ67" s="124"/>
      <c r="GK67" s="124"/>
      <c r="GL67" s="125"/>
      <c r="GM67" s="125"/>
      <c r="GN67" s="125"/>
      <c r="GO67" s="125"/>
      <c r="GP67" s="125"/>
      <c r="GQ67" s="125"/>
      <c r="GR67" s="125"/>
      <c r="GS67" s="125"/>
      <c r="GT67" s="125"/>
      <c r="GU67" s="125"/>
      <c r="GV67" s="125"/>
      <c r="GW67" s="145">
        <v>1</v>
      </c>
      <c r="GX67" s="145">
        <v>1</v>
      </c>
      <c r="GY67" s="145">
        <v>1</v>
      </c>
      <c r="GZ67" s="145">
        <v>1</v>
      </c>
      <c r="HA67" s="145">
        <v>1</v>
      </c>
      <c r="HB67" s="145">
        <v>1</v>
      </c>
      <c r="HC67" s="145">
        <v>1</v>
      </c>
    </row>
    <row r="68" spans="1:216" x14ac:dyDescent="0.2">
      <c r="A68" s="298" t="s">
        <v>489</v>
      </c>
      <c r="B68" s="288" t="s">
        <v>493</v>
      </c>
      <c r="C68" s="299">
        <v>131</v>
      </c>
      <c r="D68" s="407">
        <f t="shared" si="178"/>
        <v>26.200000000000003</v>
      </c>
      <c r="E68" s="406">
        <f t="shared" si="57"/>
        <v>32.75</v>
      </c>
      <c r="F68" s="406">
        <f t="shared" si="58"/>
        <v>49.125</v>
      </c>
      <c r="G68" s="406">
        <f t="shared" si="59"/>
        <v>26.200000000000003</v>
      </c>
      <c r="H68" s="407">
        <f t="shared" si="179"/>
        <v>32.75</v>
      </c>
      <c r="I68" s="406">
        <f t="shared" si="61"/>
        <v>32.75</v>
      </c>
      <c r="J68" s="406">
        <f t="shared" si="62"/>
        <v>49.125</v>
      </c>
      <c r="K68" s="406">
        <f t="shared" si="63"/>
        <v>26.200000000000003</v>
      </c>
      <c r="L68" s="406">
        <f t="shared" si="64"/>
        <v>32.75</v>
      </c>
      <c r="M68" s="147"/>
      <c r="N68" s="94">
        <f t="shared" si="180"/>
        <v>65.5</v>
      </c>
      <c r="O68" s="94">
        <f t="shared" si="181"/>
        <v>196.5</v>
      </c>
      <c r="P68" s="94">
        <f t="shared" si="182"/>
        <v>262</v>
      </c>
      <c r="Q68" s="94">
        <f t="shared" si="183"/>
        <v>393</v>
      </c>
      <c r="R68" s="94">
        <f t="shared" si="184"/>
        <v>524</v>
      </c>
      <c r="S68" s="94">
        <f t="shared" si="185"/>
        <v>655</v>
      </c>
      <c r="T68" s="94">
        <f t="shared" si="186"/>
        <v>786</v>
      </c>
      <c r="U68" s="200">
        <v>602</v>
      </c>
      <c r="V68" s="93">
        <f t="shared" si="187"/>
        <v>120.4</v>
      </c>
      <c r="W68" s="93">
        <f t="shared" si="188"/>
        <v>150.5</v>
      </c>
      <c r="X68" s="147"/>
      <c r="Y68" s="94">
        <f t="shared" si="189"/>
        <v>301</v>
      </c>
      <c r="Z68" s="94">
        <f t="shared" si="190"/>
        <v>903</v>
      </c>
      <c r="AA68" s="94">
        <f t="shared" si="191"/>
        <v>1204</v>
      </c>
      <c r="AB68" s="94">
        <f t="shared" si="192"/>
        <v>1806</v>
      </c>
      <c r="AC68" s="94">
        <f t="shared" si="193"/>
        <v>2408</v>
      </c>
      <c r="AD68" s="94">
        <f t="shared" si="194"/>
        <v>3010</v>
      </c>
      <c r="AE68" s="94">
        <f t="shared" si="195"/>
        <v>3612</v>
      </c>
      <c r="AF68" s="200">
        <v>526</v>
      </c>
      <c r="AG68" s="93">
        <f t="shared" si="196"/>
        <v>105.2</v>
      </c>
      <c r="AH68" s="93">
        <f t="shared" si="197"/>
        <v>131.5</v>
      </c>
      <c r="AI68" s="147"/>
      <c r="AJ68" s="94">
        <f t="shared" si="198"/>
        <v>263</v>
      </c>
      <c r="AK68" s="94">
        <f t="shared" si="199"/>
        <v>789</v>
      </c>
      <c r="AL68" s="94">
        <f t="shared" si="200"/>
        <v>1052</v>
      </c>
      <c r="AM68" s="94">
        <f t="shared" si="201"/>
        <v>1578</v>
      </c>
      <c r="AN68" s="94">
        <f t="shared" si="202"/>
        <v>2104</v>
      </c>
      <c r="AO68" s="94">
        <f t="shared" si="203"/>
        <v>2630</v>
      </c>
      <c r="AP68" s="94">
        <f t="shared" si="204"/>
        <v>3156</v>
      </c>
      <c r="AQ68" s="200">
        <v>406</v>
      </c>
      <c r="AR68" s="93">
        <f t="shared" si="205"/>
        <v>81.2</v>
      </c>
      <c r="AS68" s="93">
        <f t="shared" si="206"/>
        <v>101.5</v>
      </c>
      <c r="AT68" s="147"/>
      <c r="AU68" s="94">
        <f t="shared" si="207"/>
        <v>203</v>
      </c>
      <c r="AV68" s="94">
        <f t="shared" si="208"/>
        <v>609</v>
      </c>
      <c r="AW68" s="94">
        <f t="shared" si="209"/>
        <v>812</v>
      </c>
      <c r="AX68" s="94">
        <f t="shared" si="210"/>
        <v>1218</v>
      </c>
      <c r="AY68" s="94">
        <f t="shared" si="211"/>
        <v>1624</v>
      </c>
      <c r="AZ68" s="94">
        <f t="shared" si="212"/>
        <v>2030</v>
      </c>
      <c r="BA68" s="94">
        <f t="shared" si="213"/>
        <v>2436</v>
      </c>
      <c r="BB68" s="147">
        <f t="shared" si="214"/>
        <v>733</v>
      </c>
      <c r="BC68" s="147">
        <f t="shared" si="215"/>
        <v>146.60000000000002</v>
      </c>
      <c r="BD68" s="147">
        <f t="shared" si="216"/>
        <v>183.25</v>
      </c>
      <c r="BE68" s="147">
        <f t="shared" si="217"/>
        <v>0</v>
      </c>
      <c r="BF68" s="147">
        <f t="shared" si="218"/>
        <v>366.5</v>
      </c>
      <c r="BG68" s="147">
        <f t="shared" si="219"/>
        <v>1099.5</v>
      </c>
      <c r="BH68" s="147">
        <f t="shared" si="220"/>
        <v>1466</v>
      </c>
      <c r="BI68" s="147">
        <f t="shared" si="221"/>
        <v>2199</v>
      </c>
      <c r="BJ68" s="147">
        <f t="shared" si="222"/>
        <v>2932</v>
      </c>
      <c r="BK68" s="147">
        <f t="shared" si="223"/>
        <v>3665</v>
      </c>
      <c r="BL68" s="147">
        <f t="shared" si="224"/>
        <v>4398</v>
      </c>
      <c r="BM68" s="147">
        <f t="shared" si="225"/>
        <v>657</v>
      </c>
      <c r="BN68" s="147">
        <f t="shared" si="226"/>
        <v>131.4</v>
      </c>
      <c r="BO68" s="147">
        <f t="shared" si="227"/>
        <v>164.25</v>
      </c>
      <c r="BP68" s="147">
        <f t="shared" si="228"/>
        <v>0</v>
      </c>
      <c r="BQ68" s="147">
        <f t="shared" si="229"/>
        <v>328.5</v>
      </c>
      <c r="BR68" s="147">
        <f t="shared" si="230"/>
        <v>985.5</v>
      </c>
      <c r="BS68" s="147">
        <f t="shared" si="231"/>
        <v>1314</v>
      </c>
      <c r="BT68" s="147">
        <f t="shared" si="232"/>
        <v>1971</v>
      </c>
      <c r="BU68" s="147">
        <f t="shared" si="233"/>
        <v>2628</v>
      </c>
      <c r="BV68" s="147">
        <f t="shared" si="234"/>
        <v>3285</v>
      </c>
      <c r="BW68" s="147">
        <f t="shared" si="235"/>
        <v>3942</v>
      </c>
      <c r="BX68" s="147">
        <f t="shared" si="236"/>
        <v>537</v>
      </c>
      <c r="BY68" s="147">
        <f t="shared" si="237"/>
        <v>107.4</v>
      </c>
      <c r="BZ68" s="147">
        <f t="shared" si="238"/>
        <v>134.25</v>
      </c>
      <c r="CA68" s="147">
        <f t="shared" si="239"/>
        <v>0</v>
      </c>
      <c r="CB68" s="147">
        <f t="shared" si="240"/>
        <v>268.5</v>
      </c>
      <c r="CC68" s="147">
        <f t="shared" si="241"/>
        <v>805.5</v>
      </c>
      <c r="CD68" s="147">
        <f t="shared" si="242"/>
        <v>1074</v>
      </c>
      <c r="CE68" s="147">
        <f t="shared" si="243"/>
        <v>1611</v>
      </c>
      <c r="CF68" s="147">
        <f t="shared" si="244"/>
        <v>2148</v>
      </c>
      <c r="CG68" s="147">
        <f t="shared" si="245"/>
        <v>2685</v>
      </c>
      <c r="CH68" s="147">
        <f t="shared" si="246"/>
        <v>3222</v>
      </c>
      <c r="CI68" s="147">
        <f t="shared" si="247"/>
        <v>1128</v>
      </c>
      <c r="CJ68" s="147">
        <f t="shared" si="248"/>
        <v>225.60000000000002</v>
      </c>
      <c r="CK68" s="147">
        <f t="shared" si="249"/>
        <v>282</v>
      </c>
      <c r="CL68" s="147">
        <f t="shared" si="250"/>
        <v>0</v>
      </c>
      <c r="CM68" s="147">
        <f t="shared" si="251"/>
        <v>564</v>
      </c>
      <c r="CN68" s="147">
        <f t="shared" si="252"/>
        <v>1692</v>
      </c>
      <c r="CO68" s="147">
        <f t="shared" si="253"/>
        <v>2256</v>
      </c>
      <c r="CP68" s="147">
        <f t="shared" si="254"/>
        <v>3384</v>
      </c>
      <c r="CQ68" s="147">
        <f t="shared" si="255"/>
        <v>4512</v>
      </c>
      <c r="CR68" s="147">
        <f t="shared" si="256"/>
        <v>5640</v>
      </c>
      <c r="CS68" s="147">
        <f t="shared" si="257"/>
        <v>6768</v>
      </c>
      <c r="CT68" s="147">
        <f t="shared" si="258"/>
        <v>1008</v>
      </c>
      <c r="CU68" s="147">
        <f t="shared" si="259"/>
        <v>201.60000000000002</v>
      </c>
      <c r="CV68" s="147">
        <f t="shared" si="260"/>
        <v>252</v>
      </c>
      <c r="CW68" s="147">
        <f t="shared" si="261"/>
        <v>0</v>
      </c>
      <c r="CX68" s="147">
        <f t="shared" si="262"/>
        <v>504</v>
      </c>
      <c r="CY68" s="147">
        <f t="shared" si="263"/>
        <v>1512</v>
      </c>
      <c r="CZ68" s="147">
        <f t="shared" si="264"/>
        <v>2016</v>
      </c>
      <c r="DA68" s="147">
        <f t="shared" si="265"/>
        <v>3024</v>
      </c>
      <c r="DB68" s="147">
        <f t="shared" si="266"/>
        <v>4032</v>
      </c>
      <c r="DC68" s="147">
        <f t="shared" si="267"/>
        <v>5040</v>
      </c>
      <c r="DD68" s="147">
        <f t="shared" si="268"/>
        <v>6048</v>
      </c>
      <c r="DE68" s="147">
        <f t="shared" si="269"/>
        <v>932</v>
      </c>
      <c r="DF68" s="147">
        <f t="shared" si="270"/>
        <v>186.4</v>
      </c>
      <c r="DG68" s="147">
        <f t="shared" si="271"/>
        <v>233</v>
      </c>
      <c r="DH68" s="147">
        <f t="shared" si="272"/>
        <v>0</v>
      </c>
      <c r="DI68" s="147">
        <f t="shared" si="273"/>
        <v>466</v>
      </c>
      <c r="DJ68" s="147">
        <f t="shared" si="274"/>
        <v>1398</v>
      </c>
      <c r="DK68" s="147">
        <f t="shared" si="275"/>
        <v>1864</v>
      </c>
      <c r="DL68" s="147">
        <f t="shared" si="276"/>
        <v>2796</v>
      </c>
      <c r="DM68" s="147">
        <f t="shared" si="277"/>
        <v>3728</v>
      </c>
      <c r="DN68" s="147">
        <f t="shared" si="278"/>
        <v>4660</v>
      </c>
      <c r="DO68" s="147">
        <f t="shared" si="279"/>
        <v>5592</v>
      </c>
      <c r="DP68" s="147">
        <f t="shared" si="280"/>
        <v>1063</v>
      </c>
      <c r="DQ68" s="147">
        <f t="shared" si="281"/>
        <v>212.60000000000002</v>
      </c>
      <c r="DR68" s="147">
        <f t="shared" si="282"/>
        <v>265.75</v>
      </c>
      <c r="DS68" s="147">
        <f t="shared" si="283"/>
        <v>0</v>
      </c>
      <c r="DT68" s="147">
        <f t="shared" si="284"/>
        <v>531.5</v>
      </c>
      <c r="DU68" s="147">
        <f t="shared" si="285"/>
        <v>1594.5</v>
      </c>
      <c r="DV68" s="147">
        <f t="shared" si="286"/>
        <v>2126</v>
      </c>
      <c r="DW68" s="147">
        <f t="shared" si="287"/>
        <v>3189</v>
      </c>
      <c r="DX68" s="147">
        <f t="shared" si="288"/>
        <v>4252</v>
      </c>
      <c r="DY68" s="147">
        <f t="shared" si="289"/>
        <v>5315</v>
      </c>
      <c r="DZ68" s="147">
        <f t="shared" si="290"/>
        <v>6378</v>
      </c>
      <c r="EA68" s="147">
        <f t="shared" si="291"/>
        <v>1259</v>
      </c>
      <c r="EB68" s="147">
        <f t="shared" si="292"/>
        <v>251.8</v>
      </c>
      <c r="EC68" s="147">
        <f t="shared" si="293"/>
        <v>314.75</v>
      </c>
      <c r="ED68" s="147">
        <f t="shared" si="294"/>
        <v>0</v>
      </c>
      <c r="EE68" s="147">
        <f t="shared" si="295"/>
        <v>629.5</v>
      </c>
      <c r="EF68" s="147">
        <f t="shared" si="296"/>
        <v>1888.5</v>
      </c>
      <c r="EG68" s="147">
        <f t="shared" si="297"/>
        <v>2518</v>
      </c>
      <c r="EH68" s="147">
        <f t="shared" si="298"/>
        <v>3777</v>
      </c>
      <c r="EI68" s="147">
        <f t="shared" si="299"/>
        <v>5036</v>
      </c>
      <c r="EJ68" s="147">
        <f t="shared" si="300"/>
        <v>6295</v>
      </c>
      <c r="EK68" s="147">
        <f t="shared" si="301"/>
        <v>7554</v>
      </c>
      <c r="EL68" s="147">
        <f t="shared" si="302"/>
        <v>1139</v>
      </c>
      <c r="EM68" s="147">
        <f t="shared" si="303"/>
        <v>227.8</v>
      </c>
      <c r="EN68" s="147">
        <f t="shared" si="304"/>
        <v>284.75</v>
      </c>
      <c r="EO68" s="147">
        <f t="shared" si="305"/>
        <v>0</v>
      </c>
      <c r="EP68" s="147">
        <f t="shared" si="306"/>
        <v>569.5</v>
      </c>
      <c r="EQ68" s="147">
        <f t="shared" si="307"/>
        <v>1708.5</v>
      </c>
      <c r="ER68" s="147">
        <f t="shared" si="308"/>
        <v>2278</v>
      </c>
      <c r="ES68" s="147">
        <f t="shared" si="309"/>
        <v>3417</v>
      </c>
      <c r="ET68" s="147">
        <f t="shared" si="310"/>
        <v>4556</v>
      </c>
      <c r="EU68" s="147">
        <f t="shared" si="311"/>
        <v>5695</v>
      </c>
      <c r="EV68" s="147">
        <f t="shared" si="312"/>
        <v>6834</v>
      </c>
      <c r="EW68" s="147">
        <f t="shared" si="313"/>
        <v>1534</v>
      </c>
      <c r="EX68" s="147">
        <f t="shared" si="314"/>
        <v>306.8</v>
      </c>
      <c r="EY68" s="147">
        <f t="shared" si="315"/>
        <v>383.5</v>
      </c>
      <c r="EZ68" s="147">
        <f t="shared" si="316"/>
        <v>0</v>
      </c>
      <c r="FA68" s="147">
        <f t="shared" si="317"/>
        <v>767</v>
      </c>
      <c r="FB68" s="147">
        <f t="shared" si="318"/>
        <v>2301</v>
      </c>
      <c r="FC68" s="147">
        <f t="shared" si="319"/>
        <v>3068</v>
      </c>
      <c r="FD68" s="147">
        <f t="shared" si="320"/>
        <v>4602</v>
      </c>
      <c r="FE68" s="147">
        <f t="shared" si="321"/>
        <v>6136</v>
      </c>
      <c r="FF68" s="147">
        <f t="shared" si="322"/>
        <v>7670</v>
      </c>
      <c r="FG68" s="147">
        <f t="shared" si="323"/>
        <v>9204</v>
      </c>
      <c r="FH68" s="147">
        <f t="shared" si="324"/>
        <v>1665</v>
      </c>
      <c r="FI68" s="147">
        <f t="shared" si="325"/>
        <v>333</v>
      </c>
      <c r="FJ68" s="147">
        <f t="shared" si="326"/>
        <v>416.25</v>
      </c>
      <c r="FK68" s="147">
        <f t="shared" si="327"/>
        <v>0</v>
      </c>
      <c r="FL68" s="147">
        <f t="shared" si="328"/>
        <v>832.5</v>
      </c>
      <c r="FM68" s="147">
        <f t="shared" si="329"/>
        <v>2497.5</v>
      </c>
      <c r="FN68" s="147">
        <f t="shared" si="330"/>
        <v>3330</v>
      </c>
      <c r="FO68" s="147">
        <f t="shared" si="331"/>
        <v>4995</v>
      </c>
      <c r="FP68" s="147">
        <f t="shared" si="332"/>
        <v>6660</v>
      </c>
      <c r="FQ68" s="147">
        <f t="shared" si="333"/>
        <v>8325</v>
      </c>
      <c r="FR68" s="147">
        <f t="shared" si="334"/>
        <v>9990</v>
      </c>
      <c r="FS68" s="122">
        <f t="shared" ref="FS68:FS200" si="346">IF(ISERROR(VLOOKUP($B68,ibope,3,FALSE)),"0",VLOOKUP($B68,ibope,3,FALSE))</f>
        <v>8.7799999999999994</v>
      </c>
      <c r="FT68" s="122" t="str">
        <f t="shared" ref="FT68:FT200" si="347">IF(ISERROR(VLOOKUP($B68,ibope,5,FALSE)),"0",VLOOKUP($B68,ibope,5,FALSE))</f>
        <v/>
      </c>
      <c r="FU68" s="122" t="str">
        <f t="shared" ref="FU68:FU200" si="348">IF(ISERROR(VLOOKUP($B68,ibope,7,FALSE)),"0",VLOOKUP($B68,ibope,7,FALSE))</f>
        <v/>
      </c>
      <c r="FV68" s="122" t="str">
        <f t="shared" ref="FV68:FV200" si="349">IF(ISERROR(VLOOKUP($B68,ibope,9,FALSE)),"0",VLOOKUP($B68,ibope,9,FALSE))</f>
        <v/>
      </c>
      <c r="FW68" s="122" t="str">
        <f t="shared" si="335"/>
        <v/>
      </c>
      <c r="FX68" s="122" t="str">
        <f t="shared" si="336"/>
        <v/>
      </c>
      <c r="FY68" s="122" t="str">
        <f t="shared" si="337"/>
        <v/>
      </c>
      <c r="FZ68" s="122" t="str">
        <f t="shared" si="338"/>
        <v/>
      </c>
      <c r="GA68" s="122" t="str">
        <f t="shared" si="339"/>
        <v/>
      </c>
      <c r="GB68" s="122" t="str">
        <f t="shared" si="340"/>
        <v/>
      </c>
      <c r="GC68" s="122" t="str">
        <f t="shared" si="341"/>
        <v/>
      </c>
      <c r="GD68" s="122" t="str">
        <f t="shared" si="342"/>
        <v/>
      </c>
      <c r="GE68" s="122" t="str">
        <f t="shared" si="343"/>
        <v/>
      </c>
      <c r="GF68" s="122" t="str">
        <f t="shared" si="344"/>
        <v/>
      </c>
      <c r="GG68" s="122">
        <f t="shared" si="345"/>
        <v>8.7799999999999994</v>
      </c>
      <c r="GH68" s="124">
        <f t="shared" ref="GH68:GH200" si="350">IF(ISERROR(VLOOKUP($B68,ibope,4,FALSE)),"0",VLOOKUP($B68,ibope,4,FALSE))</f>
        <v>52048.188000000009</v>
      </c>
      <c r="GI68" s="124"/>
      <c r="GJ68" s="124"/>
      <c r="GK68" s="124"/>
      <c r="GL68" s="125"/>
      <c r="GM68" s="125"/>
      <c r="GN68" s="125"/>
      <c r="GO68" s="125"/>
      <c r="GP68" s="125"/>
      <c r="GQ68" s="125"/>
      <c r="GR68" s="125"/>
      <c r="GS68" s="125"/>
      <c r="GT68" s="125"/>
      <c r="GU68" s="125"/>
      <c r="GV68" s="125"/>
      <c r="GW68" s="145"/>
      <c r="GX68" s="145"/>
      <c r="GY68" s="145"/>
      <c r="GZ68" s="145"/>
      <c r="HA68" s="145"/>
      <c r="HB68" s="145"/>
      <c r="HC68" s="145">
        <v>1</v>
      </c>
    </row>
    <row r="69" spans="1:216" x14ac:dyDescent="0.2">
      <c r="A69" s="298" t="s">
        <v>491</v>
      </c>
      <c r="B69" s="288" t="s">
        <v>490</v>
      </c>
      <c r="C69" s="299">
        <v>131</v>
      </c>
      <c r="D69" s="407">
        <f t="shared" si="178"/>
        <v>26.200000000000003</v>
      </c>
      <c r="E69" s="406">
        <f t="shared" ref="E69:E82" si="351">C69*0.25</f>
        <v>32.75</v>
      </c>
      <c r="F69" s="406">
        <f t="shared" ref="F69:F82" si="352">C69*0.375</f>
        <v>49.125</v>
      </c>
      <c r="G69" s="406">
        <f t="shared" ref="G69:G82" si="353">C69*0.2</f>
        <v>26.200000000000003</v>
      </c>
      <c r="H69" s="407">
        <f t="shared" si="179"/>
        <v>32.75</v>
      </c>
      <c r="I69" s="406">
        <f t="shared" ref="I69:I82" si="354">C69*0.25</f>
        <v>32.75</v>
      </c>
      <c r="J69" s="406">
        <f t="shared" ref="J69:J82" si="355">C69*0.375</f>
        <v>49.125</v>
      </c>
      <c r="K69" s="406">
        <f t="shared" ref="K69:K82" si="356">C69*0.2</f>
        <v>26.200000000000003</v>
      </c>
      <c r="L69" s="406">
        <f t="shared" ref="L69:L82" si="357">C69*0.25</f>
        <v>32.75</v>
      </c>
      <c r="M69" s="147"/>
      <c r="N69" s="94">
        <f t="shared" si="180"/>
        <v>65.5</v>
      </c>
      <c r="O69" s="94">
        <f t="shared" si="181"/>
        <v>196.5</v>
      </c>
      <c r="P69" s="94">
        <f t="shared" si="182"/>
        <v>262</v>
      </c>
      <c r="Q69" s="94">
        <f t="shared" si="183"/>
        <v>393</v>
      </c>
      <c r="R69" s="94">
        <f t="shared" si="184"/>
        <v>524</v>
      </c>
      <c r="S69" s="94">
        <f t="shared" si="185"/>
        <v>655</v>
      </c>
      <c r="T69" s="94">
        <f t="shared" si="186"/>
        <v>786</v>
      </c>
      <c r="U69" s="200">
        <v>603</v>
      </c>
      <c r="V69" s="93">
        <f t="shared" si="187"/>
        <v>120.60000000000001</v>
      </c>
      <c r="W69" s="93">
        <f t="shared" si="188"/>
        <v>150.75</v>
      </c>
      <c r="X69" s="147"/>
      <c r="Y69" s="94">
        <f t="shared" si="189"/>
        <v>301.5</v>
      </c>
      <c r="Z69" s="94">
        <f t="shared" si="190"/>
        <v>904.5</v>
      </c>
      <c r="AA69" s="94">
        <f t="shared" si="191"/>
        <v>1206</v>
      </c>
      <c r="AB69" s="94">
        <f t="shared" si="192"/>
        <v>1809</v>
      </c>
      <c r="AC69" s="94">
        <f t="shared" si="193"/>
        <v>2412</v>
      </c>
      <c r="AD69" s="94">
        <f t="shared" si="194"/>
        <v>3015</v>
      </c>
      <c r="AE69" s="94">
        <f t="shared" si="195"/>
        <v>3618</v>
      </c>
      <c r="AF69" s="200">
        <v>527</v>
      </c>
      <c r="AG69" s="93">
        <f t="shared" si="196"/>
        <v>105.4</v>
      </c>
      <c r="AH69" s="93">
        <f t="shared" si="197"/>
        <v>131.75</v>
      </c>
      <c r="AI69" s="147"/>
      <c r="AJ69" s="94">
        <f t="shared" si="198"/>
        <v>263.5</v>
      </c>
      <c r="AK69" s="94">
        <f t="shared" si="199"/>
        <v>790.5</v>
      </c>
      <c r="AL69" s="94">
        <f t="shared" si="200"/>
        <v>1054</v>
      </c>
      <c r="AM69" s="94">
        <f t="shared" si="201"/>
        <v>1581</v>
      </c>
      <c r="AN69" s="94">
        <f t="shared" si="202"/>
        <v>2108</v>
      </c>
      <c r="AO69" s="94">
        <f t="shared" si="203"/>
        <v>2635</v>
      </c>
      <c r="AP69" s="94">
        <f t="shared" si="204"/>
        <v>3162</v>
      </c>
      <c r="AQ69" s="200">
        <v>407</v>
      </c>
      <c r="AR69" s="93">
        <f t="shared" si="205"/>
        <v>81.400000000000006</v>
      </c>
      <c r="AS69" s="93">
        <f t="shared" si="206"/>
        <v>101.75</v>
      </c>
      <c r="AT69" s="147"/>
      <c r="AU69" s="94">
        <f t="shared" si="207"/>
        <v>203.5</v>
      </c>
      <c r="AV69" s="94">
        <f t="shared" si="208"/>
        <v>610.5</v>
      </c>
      <c r="AW69" s="94">
        <f t="shared" si="209"/>
        <v>814</v>
      </c>
      <c r="AX69" s="94">
        <f t="shared" si="210"/>
        <v>1221</v>
      </c>
      <c r="AY69" s="94">
        <f t="shared" si="211"/>
        <v>1628</v>
      </c>
      <c r="AZ69" s="94">
        <f t="shared" si="212"/>
        <v>2035</v>
      </c>
      <c r="BA69" s="94">
        <f t="shared" si="213"/>
        <v>2442</v>
      </c>
      <c r="BB69" s="147">
        <f t="shared" si="214"/>
        <v>734</v>
      </c>
      <c r="BC69" s="147">
        <f t="shared" si="215"/>
        <v>146.80000000000001</v>
      </c>
      <c r="BD69" s="147">
        <f t="shared" si="216"/>
        <v>183.5</v>
      </c>
      <c r="BE69" s="147">
        <f t="shared" si="217"/>
        <v>0</v>
      </c>
      <c r="BF69" s="147">
        <f t="shared" si="218"/>
        <v>367</v>
      </c>
      <c r="BG69" s="147">
        <f t="shared" si="219"/>
        <v>1101</v>
      </c>
      <c r="BH69" s="147">
        <f t="shared" si="220"/>
        <v>1468</v>
      </c>
      <c r="BI69" s="147">
        <f t="shared" si="221"/>
        <v>2202</v>
      </c>
      <c r="BJ69" s="147">
        <f t="shared" si="222"/>
        <v>2936</v>
      </c>
      <c r="BK69" s="147">
        <f t="shared" si="223"/>
        <v>3670</v>
      </c>
      <c r="BL69" s="147">
        <f t="shared" si="224"/>
        <v>4404</v>
      </c>
      <c r="BM69" s="147">
        <f t="shared" si="225"/>
        <v>658</v>
      </c>
      <c r="BN69" s="147">
        <f t="shared" si="226"/>
        <v>131.60000000000002</v>
      </c>
      <c r="BO69" s="147">
        <f t="shared" si="227"/>
        <v>164.5</v>
      </c>
      <c r="BP69" s="147">
        <f t="shared" si="228"/>
        <v>0</v>
      </c>
      <c r="BQ69" s="147">
        <f t="shared" si="229"/>
        <v>329</v>
      </c>
      <c r="BR69" s="147">
        <f t="shared" si="230"/>
        <v>987</v>
      </c>
      <c r="BS69" s="147">
        <f t="shared" si="231"/>
        <v>1316</v>
      </c>
      <c r="BT69" s="147">
        <f t="shared" si="232"/>
        <v>1974</v>
      </c>
      <c r="BU69" s="147">
        <f t="shared" si="233"/>
        <v>2632</v>
      </c>
      <c r="BV69" s="147">
        <f t="shared" si="234"/>
        <v>3290</v>
      </c>
      <c r="BW69" s="147">
        <f t="shared" si="235"/>
        <v>3948</v>
      </c>
      <c r="BX69" s="147">
        <f t="shared" si="236"/>
        <v>538</v>
      </c>
      <c r="BY69" s="147">
        <f t="shared" si="237"/>
        <v>107.60000000000001</v>
      </c>
      <c r="BZ69" s="147">
        <f t="shared" si="238"/>
        <v>134.5</v>
      </c>
      <c r="CA69" s="147">
        <f t="shared" si="239"/>
        <v>0</v>
      </c>
      <c r="CB69" s="147">
        <f t="shared" si="240"/>
        <v>269</v>
      </c>
      <c r="CC69" s="147">
        <f t="shared" si="241"/>
        <v>807</v>
      </c>
      <c r="CD69" s="147">
        <f t="shared" si="242"/>
        <v>1076</v>
      </c>
      <c r="CE69" s="147">
        <f t="shared" si="243"/>
        <v>1614</v>
      </c>
      <c r="CF69" s="147">
        <f t="shared" si="244"/>
        <v>2152</v>
      </c>
      <c r="CG69" s="147">
        <f t="shared" si="245"/>
        <v>2690</v>
      </c>
      <c r="CH69" s="147">
        <f t="shared" si="246"/>
        <v>3228</v>
      </c>
      <c r="CI69" s="147">
        <f t="shared" si="247"/>
        <v>1130</v>
      </c>
      <c r="CJ69" s="147">
        <f t="shared" si="248"/>
        <v>226</v>
      </c>
      <c r="CK69" s="147">
        <f t="shared" si="249"/>
        <v>282.5</v>
      </c>
      <c r="CL69" s="147">
        <f t="shared" si="250"/>
        <v>0</v>
      </c>
      <c r="CM69" s="147">
        <f t="shared" si="251"/>
        <v>565</v>
      </c>
      <c r="CN69" s="147">
        <f t="shared" si="252"/>
        <v>1695</v>
      </c>
      <c r="CO69" s="147">
        <f t="shared" si="253"/>
        <v>2260</v>
      </c>
      <c r="CP69" s="147">
        <f t="shared" si="254"/>
        <v>3390</v>
      </c>
      <c r="CQ69" s="147">
        <f t="shared" si="255"/>
        <v>4520</v>
      </c>
      <c r="CR69" s="147">
        <f t="shared" si="256"/>
        <v>5650</v>
      </c>
      <c r="CS69" s="147">
        <f t="shared" si="257"/>
        <v>6780</v>
      </c>
      <c r="CT69" s="147">
        <f t="shared" si="258"/>
        <v>1010</v>
      </c>
      <c r="CU69" s="147">
        <f t="shared" si="259"/>
        <v>202</v>
      </c>
      <c r="CV69" s="147">
        <f t="shared" si="260"/>
        <v>252.5</v>
      </c>
      <c r="CW69" s="147">
        <f t="shared" si="261"/>
        <v>0</v>
      </c>
      <c r="CX69" s="147">
        <f t="shared" si="262"/>
        <v>505</v>
      </c>
      <c r="CY69" s="147">
        <f t="shared" si="263"/>
        <v>1515</v>
      </c>
      <c r="CZ69" s="147">
        <f t="shared" si="264"/>
        <v>2020</v>
      </c>
      <c r="DA69" s="147">
        <f t="shared" si="265"/>
        <v>3030</v>
      </c>
      <c r="DB69" s="147">
        <f t="shared" si="266"/>
        <v>4040</v>
      </c>
      <c r="DC69" s="147">
        <f t="shared" si="267"/>
        <v>5050</v>
      </c>
      <c r="DD69" s="147">
        <f t="shared" si="268"/>
        <v>6060</v>
      </c>
      <c r="DE69" s="147">
        <f t="shared" si="269"/>
        <v>934</v>
      </c>
      <c r="DF69" s="147">
        <f t="shared" si="270"/>
        <v>186.8</v>
      </c>
      <c r="DG69" s="147">
        <f t="shared" si="271"/>
        <v>233.5</v>
      </c>
      <c r="DH69" s="147">
        <f t="shared" si="272"/>
        <v>0</v>
      </c>
      <c r="DI69" s="147">
        <f t="shared" si="273"/>
        <v>467</v>
      </c>
      <c r="DJ69" s="147">
        <f t="shared" si="274"/>
        <v>1401</v>
      </c>
      <c r="DK69" s="147">
        <f t="shared" si="275"/>
        <v>1868</v>
      </c>
      <c r="DL69" s="147">
        <f t="shared" si="276"/>
        <v>2802</v>
      </c>
      <c r="DM69" s="147">
        <f t="shared" si="277"/>
        <v>3736</v>
      </c>
      <c r="DN69" s="147">
        <f t="shared" si="278"/>
        <v>4670</v>
      </c>
      <c r="DO69" s="147">
        <f t="shared" si="279"/>
        <v>5604</v>
      </c>
      <c r="DP69" s="147">
        <f t="shared" si="280"/>
        <v>1065</v>
      </c>
      <c r="DQ69" s="147">
        <f t="shared" si="281"/>
        <v>213.00000000000003</v>
      </c>
      <c r="DR69" s="147">
        <f t="shared" si="282"/>
        <v>266.25</v>
      </c>
      <c r="DS69" s="147">
        <f t="shared" si="283"/>
        <v>0</v>
      </c>
      <c r="DT69" s="147">
        <f t="shared" si="284"/>
        <v>532.5</v>
      </c>
      <c r="DU69" s="147">
        <f t="shared" si="285"/>
        <v>1597.5</v>
      </c>
      <c r="DV69" s="147">
        <f t="shared" si="286"/>
        <v>2130</v>
      </c>
      <c r="DW69" s="147">
        <f t="shared" si="287"/>
        <v>3195</v>
      </c>
      <c r="DX69" s="147">
        <f t="shared" si="288"/>
        <v>4260</v>
      </c>
      <c r="DY69" s="147">
        <f t="shared" si="289"/>
        <v>5325</v>
      </c>
      <c r="DZ69" s="147">
        <f t="shared" si="290"/>
        <v>6390</v>
      </c>
      <c r="EA69" s="147">
        <f t="shared" si="291"/>
        <v>1261</v>
      </c>
      <c r="EB69" s="147">
        <f t="shared" si="292"/>
        <v>252.20000000000002</v>
      </c>
      <c r="EC69" s="147">
        <f t="shared" si="293"/>
        <v>315.25</v>
      </c>
      <c r="ED69" s="147">
        <f t="shared" si="294"/>
        <v>0</v>
      </c>
      <c r="EE69" s="147">
        <f t="shared" si="295"/>
        <v>630.5</v>
      </c>
      <c r="EF69" s="147">
        <f t="shared" si="296"/>
        <v>1891.5</v>
      </c>
      <c r="EG69" s="147">
        <f t="shared" si="297"/>
        <v>2522</v>
      </c>
      <c r="EH69" s="147">
        <f t="shared" si="298"/>
        <v>3783</v>
      </c>
      <c r="EI69" s="147">
        <f t="shared" si="299"/>
        <v>5044</v>
      </c>
      <c r="EJ69" s="147">
        <f t="shared" si="300"/>
        <v>6305</v>
      </c>
      <c r="EK69" s="147">
        <f t="shared" si="301"/>
        <v>7566</v>
      </c>
      <c r="EL69" s="147">
        <f t="shared" si="302"/>
        <v>1141</v>
      </c>
      <c r="EM69" s="147">
        <f t="shared" si="303"/>
        <v>228.20000000000002</v>
      </c>
      <c r="EN69" s="147">
        <f t="shared" si="304"/>
        <v>285.25</v>
      </c>
      <c r="EO69" s="147">
        <f t="shared" si="305"/>
        <v>0</v>
      </c>
      <c r="EP69" s="147">
        <f t="shared" si="306"/>
        <v>570.5</v>
      </c>
      <c r="EQ69" s="147">
        <f t="shared" si="307"/>
        <v>1711.5</v>
      </c>
      <c r="ER69" s="147">
        <f t="shared" si="308"/>
        <v>2282</v>
      </c>
      <c r="ES69" s="147">
        <f t="shared" si="309"/>
        <v>3423</v>
      </c>
      <c r="ET69" s="147">
        <f t="shared" si="310"/>
        <v>4564</v>
      </c>
      <c r="EU69" s="147">
        <f t="shared" si="311"/>
        <v>5705</v>
      </c>
      <c r="EV69" s="147">
        <f t="shared" si="312"/>
        <v>6846</v>
      </c>
      <c r="EW69" s="147">
        <f t="shared" si="313"/>
        <v>1537</v>
      </c>
      <c r="EX69" s="147">
        <f t="shared" si="314"/>
        <v>307.39999999999998</v>
      </c>
      <c r="EY69" s="147">
        <f t="shared" si="315"/>
        <v>384.25</v>
      </c>
      <c r="EZ69" s="147">
        <f t="shared" si="316"/>
        <v>0</v>
      </c>
      <c r="FA69" s="147">
        <f t="shared" si="317"/>
        <v>768.5</v>
      </c>
      <c r="FB69" s="147">
        <f t="shared" si="318"/>
        <v>2305.5</v>
      </c>
      <c r="FC69" s="147">
        <f t="shared" si="319"/>
        <v>3074</v>
      </c>
      <c r="FD69" s="147">
        <f t="shared" si="320"/>
        <v>4611</v>
      </c>
      <c r="FE69" s="147">
        <f t="shared" si="321"/>
        <v>6148</v>
      </c>
      <c r="FF69" s="147">
        <f t="shared" si="322"/>
        <v>7685</v>
      </c>
      <c r="FG69" s="147">
        <f t="shared" si="323"/>
        <v>9222</v>
      </c>
      <c r="FH69" s="147">
        <f t="shared" si="324"/>
        <v>1668</v>
      </c>
      <c r="FI69" s="147">
        <f t="shared" si="325"/>
        <v>333.6</v>
      </c>
      <c r="FJ69" s="147">
        <f t="shared" si="326"/>
        <v>417</v>
      </c>
      <c r="FK69" s="147">
        <f t="shared" si="327"/>
        <v>0</v>
      </c>
      <c r="FL69" s="147">
        <f t="shared" si="328"/>
        <v>834</v>
      </c>
      <c r="FM69" s="147">
        <f t="shared" si="329"/>
        <v>2502</v>
      </c>
      <c r="FN69" s="147">
        <f t="shared" si="330"/>
        <v>3336</v>
      </c>
      <c r="FO69" s="147">
        <f t="shared" si="331"/>
        <v>5004</v>
      </c>
      <c r="FP69" s="147">
        <f t="shared" si="332"/>
        <v>6672</v>
      </c>
      <c r="FQ69" s="147">
        <f t="shared" si="333"/>
        <v>8340</v>
      </c>
      <c r="FR69" s="147">
        <f t="shared" si="334"/>
        <v>10008</v>
      </c>
      <c r="FS69" s="122">
        <f t="shared" si="346"/>
        <v>8.7799999999999994</v>
      </c>
      <c r="FT69" s="122" t="str">
        <f t="shared" si="347"/>
        <v/>
      </c>
      <c r="FU69" s="122" t="str">
        <f t="shared" si="348"/>
        <v/>
      </c>
      <c r="FV69" s="122" t="str">
        <f t="shared" si="349"/>
        <v/>
      </c>
      <c r="FW69" s="122" t="str">
        <f t="shared" si="335"/>
        <v/>
      </c>
      <c r="FX69" s="122" t="str">
        <f t="shared" si="336"/>
        <v/>
      </c>
      <c r="FY69" s="122" t="str">
        <f t="shared" si="337"/>
        <v/>
      </c>
      <c r="FZ69" s="122" t="str">
        <f t="shared" si="338"/>
        <v/>
      </c>
      <c r="GA69" s="122" t="str">
        <f t="shared" si="339"/>
        <v/>
      </c>
      <c r="GB69" s="122" t="str">
        <f t="shared" si="340"/>
        <v/>
      </c>
      <c r="GC69" s="122" t="str">
        <f t="shared" si="341"/>
        <v/>
      </c>
      <c r="GD69" s="122" t="str">
        <f t="shared" si="342"/>
        <v/>
      </c>
      <c r="GE69" s="122" t="str">
        <f t="shared" si="343"/>
        <v/>
      </c>
      <c r="GF69" s="122" t="str">
        <f t="shared" si="344"/>
        <v/>
      </c>
      <c r="GG69" s="122">
        <f t="shared" si="345"/>
        <v>8.7799999999999994</v>
      </c>
      <c r="GH69" s="124">
        <f t="shared" si="350"/>
        <v>52048.188000000009</v>
      </c>
      <c r="GI69" s="124"/>
      <c r="GJ69" s="124"/>
      <c r="GK69" s="124"/>
      <c r="GL69" s="125"/>
      <c r="GM69" s="125"/>
      <c r="GN69" s="125"/>
      <c r="GO69" s="125"/>
      <c r="GP69" s="125"/>
      <c r="GQ69" s="125"/>
      <c r="GR69" s="125"/>
      <c r="GS69" s="125"/>
      <c r="GT69" s="125"/>
      <c r="GU69" s="125"/>
      <c r="GV69" s="125"/>
      <c r="GW69" s="145"/>
      <c r="GX69" s="145"/>
      <c r="GY69" s="145"/>
      <c r="GZ69" s="145"/>
      <c r="HA69" s="145"/>
      <c r="HB69" s="145"/>
      <c r="HC69" s="145">
        <v>1</v>
      </c>
    </row>
    <row r="70" spans="1:216" x14ac:dyDescent="0.2">
      <c r="A70" s="298" t="s">
        <v>494</v>
      </c>
      <c r="B70" s="288" t="s">
        <v>495</v>
      </c>
      <c r="C70" s="299">
        <v>912</v>
      </c>
      <c r="D70" s="407">
        <f t="shared" si="178"/>
        <v>182.4</v>
      </c>
      <c r="E70" s="406">
        <f t="shared" si="351"/>
        <v>228</v>
      </c>
      <c r="F70" s="406">
        <f t="shared" si="352"/>
        <v>342</v>
      </c>
      <c r="G70" s="406">
        <f t="shared" si="353"/>
        <v>182.4</v>
      </c>
      <c r="H70" s="407">
        <f t="shared" si="179"/>
        <v>228</v>
      </c>
      <c r="I70" s="406">
        <f t="shared" si="354"/>
        <v>228</v>
      </c>
      <c r="J70" s="406">
        <f t="shared" si="355"/>
        <v>342</v>
      </c>
      <c r="K70" s="406">
        <f t="shared" si="356"/>
        <v>182.4</v>
      </c>
      <c r="L70" s="406">
        <f t="shared" si="357"/>
        <v>228</v>
      </c>
      <c r="M70" s="147"/>
      <c r="N70" s="94">
        <f t="shared" si="180"/>
        <v>456</v>
      </c>
      <c r="O70" s="94">
        <f t="shared" si="181"/>
        <v>1368</v>
      </c>
      <c r="P70" s="94">
        <f t="shared" si="182"/>
        <v>1824</v>
      </c>
      <c r="Q70" s="94">
        <f t="shared" si="183"/>
        <v>2736</v>
      </c>
      <c r="R70" s="94">
        <f t="shared" si="184"/>
        <v>3648</v>
      </c>
      <c r="S70" s="94">
        <f t="shared" si="185"/>
        <v>4560</v>
      </c>
      <c r="T70" s="94">
        <f t="shared" si="186"/>
        <v>5472</v>
      </c>
      <c r="U70" s="200">
        <v>604</v>
      </c>
      <c r="V70" s="93">
        <f t="shared" si="187"/>
        <v>120.80000000000001</v>
      </c>
      <c r="W70" s="93">
        <f t="shared" si="188"/>
        <v>151</v>
      </c>
      <c r="X70" s="147"/>
      <c r="Y70" s="94">
        <f t="shared" si="189"/>
        <v>302</v>
      </c>
      <c r="Z70" s="94">
        <f t="shared" si="190"/>
        <v>906</v>
      </c>
      <c r="AA70" s="94">
        <f t="shared" si="191"/>
        <v>1208</v>
      </c>
      <c r="AB70" s="94">
        <f t="shared" si="192"/>
        <v>1812</v>
      </c>
      <c r="AC70" s="94">
        <f t="shared" si="193"/>
        <v>2416</v>
      </c>
      <c r="AD70" s="94">
        <f t="shared" si="194"/>
        <v>3020</v>
      </c>
      <c r="AE70" s="94">
        <f t="shared" si="195"/>
        <v>3624</v>
      </c>
      <c r="AF70" s="200">
        <v>528</v>
      </c>
      <c r="AG70" s="93">
        <f t="shared" si="196"/>
        <v>105.60000000000001</v>
      </c>
      <c r="AH70" s="93">
        <f t="shared" si="197"/>
        <v>132</v>
      </c>
      <c r="AI70" s="147"/>
      <c r="AJ70" s="94">
        <f t="shared" si="198"/>
        <v>264</v>
      </c>
      <c r="AK70" s="94">
        <f t="shared" si="199"/>
        <v>792</v>
      </c>
      <c r="AL70" s="94">
        <f t="shared" si="200"/>
        <v>1056</v>
      </c>
      <c r="AM70" s="94">
        <f t="shared" si="201"/>
        <v>1584</v>
      </c>
      <c r="AN70" s="94">
        <f t="shared" si="202"/>
        <v>2112</v>
      </c>
      <c r="AO70" s="94">
        <f t="shared" si="203"/>
        <v>2640</v>
      </c>
      <c r="AP70" s="94">
        <f t="shared" si="204"/>
        <v>3168</v>
      </c>
      <c r="AQ70" s="200">
        <v>408</v>
      </c>
      <c r="AR70" s="93">
        <f t="shared" si="205"/>
        <v>81.600000000000009</v>
      </c>
      <c r="AS70" s="93">
        <f t="shared" si="206"/>
        <v>102</v>
      </c>
      <c r="AT70" s="147"/>
      <c r="AU70" s="94">
        <f t="shared" si="207"/>
        <v>204</v>
      </c>
      <c r="AV70" s="94">
        <f t="shared" si="208"/>
        <v>612</v>
      </c>
      <c r="AW70" s="94">
        <f t="shared" si="209"/>
        <v>816</v>
      </c>
      <c r="AX70" s="94">
        <f t="shared" si="210"/>
        <v>1224</v>
      </c>
      <c r="AY70" s="94">
        <f t="shared" si="211"/>
        <v>1632</v>
      </c>
      <c r="AZ70" s="94">
        <f t="shared" si="212"/>
        <v>2040</v>
      </c>
      <c r="BA70" s="94">
        <f t="shared" si="213"/>
        <v>2448</v>
      </c>
      <c r="BB70" s="147">
        <f t="shared" si="214"/>
        <v>1516</v>
      </c>
      <c r="BC70" s="147">
        <f t="shared" si="215"/>
        <v>303.20000000000005</v>
      </c>
      <c r="BD70" s="147">
        <f t="shared" si="216"/>
        <v>379</v>
      </c>
      <c r="BE70" s="147">
        <f t="shared" si="217"/>
        <v>0</v>
      </c>
      <c r="BF70" s="147">
        <f t="shared" si="218"/>
        <v>758</v>
      </c>
      <c r="BG70" s="147">
        <f t="shared" si="219"/>
        <v>2274</v>
      </c>
      <c r="BH70" s="147">
        <f t="shared" si="220"/>
        <v>3032</v>
      </c>
      <c r="BI70" s="147">
        <f t="shared" si="221"/>
        <v>4548</v>
      </c>
      <c r="BJ70" s="147">
        <f t="shared" si="222"/>
        <v>6064</v>
      </c>
      <c r="BK70" s="147">
        <f t="shared" si="223"/>
        <v>7580</v>
      </c>
      <c r="BL70" s="147">
        <f t="shared" si="224"/>
        <v>9096</v>
      </c>
      <c r="BM70" s="147">
        <f t="shared" si="225"/>
        <v>1440</v>
      </c>
      <c r="BN70" s="147">
        <f t="shared" si="226"/>
        <v>288</v>
      </c>
      <c r="BO70" s="147">
        <f t="shared" si="227"/>
        <v>360</v>
      </c>
      <c r="BP70" s="147">
        <f t="shared" si="228"/>
        <v>0</v>
      </c>
      <c r="BQ70" s="147">
        <f t="shared" si="229"/>
        <v>720</v>
      </c>
      <c r="BR70" s="147">
        <f t="shared" si="230"/>
        <v>2160</v>
      </c>
      <c r="BS70" s="147">
        <f t="shared" si="231"/>
        <v>2880</v>
      </c>
      <c r="BT70" s="147">
        <f t="shared" si="232"/>
        <v>4320</v>
      </c>
      <c r="BU70" s="147">
        <f t="shared" si="233"/>
        <v>5760</v>
      </c>
      <c r="BV70" s="147">
        <f t="shared" si="234"/>
        <v>7200</v>
      </c>
      <c r="BW70" s="147">
        <f t="shared" si="235"/>
        <v>8640</v>
      </c>
      <c r="BX70" s="147">
        <f t="shared" si="236"/>
        <v>1320</v>
      </c>
      <c r="BY70" s="147">
        <f t="shared" si="237"/>
        <v>264</v>
      </c>
      <c r="BZ70" s="147">
        <f t="shared" si="238"/>
        <v>330</v>
      </c>
      <c r="CA70" s="147">
        <f t="shared" si="239"/>
        <v>0</v>
      </c>
      <c r="CB70" s="147">
        <f t="shared" si="240"/>
        <v>660</v>
      </c>
      <c r="CC70" s="147">
        <f t="shared" si="241"/>
        <v>1980</v>
      </c>
      <c r="CD70" s="147">
        <f t="shared" si="242"/>
        <v>2640</v>
      </c>
      <c r="CE70" s="147">
        <f t="shared" si="243"/>
        <v>3960</v>
      </c>
      <c r="CF70" s="147">
        <f t="shared" si="244"/>
        <v>5280</v>
      </c>
      <c r="CG70" s="147">
        <f t="shared" si="245"/>
        <v>6600</v>
      </c>
      <c r="CH70" s="147">
        <f t="shared" si="246"/>
        <v>7920</v>
      </c>
      <c r="CI70" s="147">
        <f t="shared" si="247"/>
        <v>1132</v>
      </c>
      <c r="CJ70" s="147">
        <f t="shared" si="248"/>
        <v>226.40000000000003</v>
      </c>
      <c r="CK70" s="147">
        <f t="shared" si="249"/>
        <v>283</v>
      </c>
      <c r="CL70" s="147">
        <f t="shared" si="250"/>
        <v>0</v>
      </c>
      <c r="CM70" s="147">
        <f t="shared" si="251"/>
        <v>566</v>
      </c>
      <c r="CN70" s="147">
        <f t="shared" si="252"/>
        <v>1698</v>
      </c>
      <c r="CO70" s="147">
        <f t="shared" si="253"/>
        <v>2264</v>
      </c>
      <c r="CP70" s="147">
        <f t="shared" si="254"/>
        <v>3396</v>
      </c>
      <c r="CQ70" s="147">
        <f t="shared" si="255"/>
        <v>4528</v>
      </c>
      <c r="CR70" s="147">
        <f t="shared" si="256"/>
        <v>5660</v>
      </c>
      <c r="CS70" s="147">
        <f t="shared" si="257"/>
        <v>6792</v>
      </c>
      <c r="CT70" s="147">
        <f t="shared" si="258"/>
        <v>1012</v>
      </c>
      <c r="CU70" s="147">
        <f t="shared" si="259"/>
        <v>202.40000000000003</v>
      </c>
      <c r="CV70" s="147">
        <f t="shared" si="260"/>
        <v>253</v>
      </c>
      <c r="CW70" s="147">
        <f t="shared" si="261"/>
        <v>0</v>
      </c>
      <c r="CX70" s="147">
        <f t="shared" si="262"/>
        <v>506</v>
      </c>
      <c r="CY70" s="147">
        <f t="shared" si="263"/>
        <v>1518</v>
      </c>
      <c r="CZ70" s="147">
        <f t="shared" si="264"/>
        <v>2024</v>
      </c>
      <c r="DA70" s="147">
        <f t="shared" si="265"/>
        <v>3036</v>
      </c>
      <c r="DB70" s="147">
        <f t="shared" si="266"/>
        <v>4048</v>
      </c>
      <c r="DC70" s="147">
        <f t="shared" si="267"/>
        <v>5060</v>
      </c>
      <c r="DD70" s="147">
        <f t="shared" si="268"/>
        <v>6072</v>
      </c>
      <c r="DE70" s="147">
        <f t="shared" si="269"/>
        <v>936</v>
      </c>
      <c r="DF70" s="147">
        <f t="shared" si="270"/>
        <v>187.20000000000002</v>
      </c>
      <c r="DG70" s="147">
        <f t="shared" si="271"/>
        <v>234</v>
      </c>
      <c r="DH70" s="147">
        <f t="shared" si="272"/>
        <v>0</v>
      </c>
      <c r="DI70" s="147">
        <f t="shared" si="273"/>
        <v>468</v>
      </c>
      <c r="DJ70" s="147">
        <f t="shared" si="274"/>
        <v>1404</v>
      </c>
      <c r="DK70" s="147">
        <f t="shared" si="275"/>
        <v>1872</v>
      </c>
      <c r="DL70" s="147">
        <f t="shared" si="276"/>
        <v>2808</v>
      </c>
      <c r="DM70" s="147">
        <f t="shared" si="277"/>
        <v>3744</v>
      </c>
      <c r="DN70" s="147">
        <f t="shared" si="278"/>
        <v>4680</v>
      </c>
      <c r="DO70" s="147">
        <f t="shared" si="279"/>
        <v>5616</v>
      </c>
      <c r="DP70" s="147">
        <f t="shared" si="280"/>
        <v>1848</v>
      </c>
      <c r="DQ70" s="147">
        <f t="shared" si="281"/>
        <v>369.6</v>
      </c>
      <c r="DR70" s="147">
        <f t="shared" si="282"/>
        <v>462</v>
      </c>
      <c r="DS70" s="147">
        <f t="shared" si="283"/>
        <v>0</v>
      </c>
      <c r="DT70" s="147">
        <f t="shared" si="284"/>
        <v>924</v>
      </c>
      <c r="DU70" s="147">
        <f t="shared" si="285"/>
        <v>2772</v>
      </c>
      <c r="DV70" s="147">
        <f t="shared" si="286"/>
        <v>3696</v>
      </c>
      <c r="DW70" s="147">
        <f t="shared" si="287"/>
        <v>5544</v>
      </c>
      <c r="DX70" s="147">
        <f t="shared" si="288"/>
        <v>7392</v>
      </c>
      <c r="DY70" s="147">
        <f t="shared" si="289"/>
        <v>9240</v>
      </c>
      <c r="DZ70" s="147">
        <f t="shared" si="290"/>
        <v>11088</v>
      </c>
      <c r="EA70" s="147">
        <f t="shared" si="291"/>
        <v>2044</v>
      </c>
      <c r="EB70" s="147">
        <f t="shared" si="292"/>
        <v>408.80000000000007</v>
      </c>
      <c r="EC70" s="147">
        <f t="shared" si="293"/>
        <v>511</v>
      </c>
      <c r="ED70" s="147">
        <f t="shared" si="294"/>
        <v>0</v>
      </c>
      <c r="EE70" s="147">
        <f t="shared" si="295"/>
        <v>1022</v>
      </c>
      <c r="EF70" s="147">
        <f t="shared" si="296"/>
        <v>3066</v>
      </c>
      <c r="EG70" s="147">
        <f t="shared" si="297"/>
        <v>4088</v>
      </c>
      <c r="EH70" s="147">
        <f t="shared" si="298"/>
        <v>6132</v>
      </c>
      <c r="EI70" s="147">
        <f t="shared" si="299"/>
        <v>8176</v>
      </c>
      <c r="EJ70" s="147">
        <f t="shared" si="300"/>
        <v>10220</v>
      </c>
      <c r="EK70" s="147">
        <f t="shared" si="301"/>
        <v>12264</v>
      </c>
      <c r="EL70" s="147">
        <f t="shared" si="302"/>
        <v>1924</v>
      </c>
      <c r="EM70" s="147">
        <f t="shared" si="303"/>
        <v>384.80000000000007</v>
      </c>
      <c r="EN70" s="147">
        <f t="shared" si="304"/>
        <v>481</v>
      </c>
      <c r="EO70" s="147">
        <f t="shared" si="305"/>
        <v>0</v>
      </c>
      <c r="EP70" s="147">
        <f t="shared" si="306"/>
        <v>962</v>
      </c>
      <c r="EQ70" s="147">
        <f t="shared" si="307"/>
        <v>2886</v>
      </c>
      <c r="ER70" s="147">
        <f t="shared" si="308"/>
        <v>3848</v>
      </c>
      <c r="ES70" s="147">
        <f t="shared" si="309"/>
        <v>5772</v>
      </c>
      <c r="ET70" s="147">
        <f t="shared" si="310"/>
        <v>7696</v>
      </c>
      <c r="EU70" s="147">
        <f t="shared" si="311"/>
        <v>9620</v>
      </c>
      <c r="EV70" s="147">
        <f t="shared" si="312"/>
        <v>11544</v>
      </c>
      <c r="EW70" s="147">
        <f t="shared" si="313"/>
        <v>1540</v>
      </c>
      <c r="EX70" s="147">
        <f t="shared" si="314"/>
        <v>308.00000000000006</v>
      </c>
      <c r="EY70" s="147">
        <f t="shared" si="315"/>
        <v>385</v>
      </c>
      <c r="EZ70" s="147">
        <f t="shared" si="316"/>
        <v>0</v>
      </c>
      <c r="FA70" s="147">
        <f t="shared" si="317"/>
        <v>770</v>
      </c>
      <c r="FB70" s="147">
        <f t="shared" si="318"/>
        <v>2310</v>
      </c>
      <c r="FC70" s="147">
        <f t="shared" si="319"/>
        <v>3080</v>
      </c>
      <c r="FD70" s="147">
        <f t="shared" si="320"/>
        <v>4620</v>
      </c>
      <c r="FE70" s="147">
        <f t="shared" si="321"/>
        <v>6160</v>
      </c>
      <c r="FF70" s="147">
        <f t="shared" si="322"/>
        <v>7700</v>
      </c>
      <c r="FG70" s="147">
        <f t="shared" si="323"/>
        <v>9240</v>
      </c>
      <c r="FH70" s="147">
        <f t="shared" si="324"/>
        <v>2452</v>
      </c>
      <c r="FI70" s="147">
        <f t="shared" si="325"/>
        <v>490.40000000000009</v>
      </c>
      <c r="FJ70" s="147">
        <f t="shared" si="326"/>
        <v>613</v>
      </c>
      <c r="FK70" s="147">
        <f t="shared" si="327"/>
        <v>0</v>
      </c>
      <c r="FL70" s="147">
        <f t="shared" si="328"/>
        <v>1226</v>
      </c>
      <c r="FM70" s="147">
        <f t="shared" si="329"/>
        <v>3678</v>
      </c>
      <c r="FN70" s="147">
        <f t="shared" si="330"/>
        <v>4904</v>
      </c>
      <c r="FO70" s="147">
        <f t="shared" si="331"/>
        <v>7356</v>
      </c>
      <c r="FP70" s="147">
        <f t="shared" si="332"/>
        <v>9808</v>
      </c>
      <c r="FQ70" s="147">
        <f t="shared" si="333"/>
        <v>12260</v>
      </c>
      <c r="FR70" s="147">
        <f t="shared" si="334"/>
        <v>14712</v>
      </c>
      <c r="FS70" s="122">
        <f t="shared" si="346"/>
        <v>20.68</v>
      </c>
      <c r="FT70" s="122" t="str">
        <f t="shared" si="347"/>
        <v/>
      </c>
      <c r="FU70" s="122" t="str">
        <f t="shared" si="348"/>
        <v/>
      </c>
      <c r="FV70" s="122" t="str">
        <f t="shared" si="349"/>
        <v/>
      </c>
      <c r="FW70" s="122" t="str">
        <f t="shared" si="335"/>
        <v/>
      </c>
      <c r="FX70" s="122" t="str">
        <f t="shared" si="336"/>
        <v/>
      </c>
      <c r="FY70" s="122" t="str">
        <f t="shared" si="337"/>
        <v/>
      </c>
      <c r="FZ70" s="122" t="str">
        <f t="shared" si="338"/>
        <v/>
      </c>
      <c r="GA70" s="122" t="str">
        <f t="shared" si="339"/>
        <v/>
      </c>
      <c r="GB70" s="122" t="str">
        <f t="shared" si="340"/>
        <v/>
      </c>
      <c r="GC70" s="122" t="str">
        <f t="shared" si="341"/>
        <v/>
      </c>
      <c r="GD70" s="122" t="str">
        <f t="shared" si="342"/>
        <v/>
      </c>
      <c r="GE70" s="122" t="str">
        <f t="shared" si="343"/>
        <v/>
      </c>
      <c r="GF70" s="122" t="str">
        <f t="shared" si="344"/>
        <v/>
      </c>
      <c r="GG70" s="122">
        <f t="shared" si="345"/>
        <v>20.68</v>
      </c>
      <c r="GH70" s="124">
        <f t="shared" si="350"/>
        <v>136915.6501</v>
      </c>
      <c r="GI70" s="124"/>
      <c r="GJ70" s="124"/>
      <c r="GK70" s="124"/>
      <c r="GL70" s="125"/>
      <c r="GM70" s="125"/>
      <c r="GN70" s="125"/>
      <c r="GO70" s="125"/>
      <c r="GP70" s="125"/>
      <c r="GQ70" s="125"/>
      <c r="GR70" s="125"/>
      <c r="GS70" s="125"/>
      <c r="GT70" s="125"/>
      <c r="GU70" s="125"/>
      <c r="GV70" s="125"/>
      <c r="GW70" s="145"/>
      <c r="GX70" s="145"/>
      <c r="GY70" s="145"/>
      <c r="GZ70" s="145"/>
      <c r="HA70" s="145"/>
      <c r="HB70" s="145"/>
      <c r="HC70" s="145">
        <v>1</v>
      </c>
    </row>
    <row r="71" spans="1:216" x14ac:dyDescent="0.2">
      <c r="A71" s="298"/>
      <c r="B71" s="288"/>
      <c r="C71" s="299"/>
      <c r="D71" s="407">
        <f t="shared" si="178"/>
        <v>0</v>
      </c>
      <c r="E71" s="406">
        <f t="shared" si="351"/>
        <v>0</v>
      </c>
      <c r="F71" s="406">
        <f t="shared" si="352"/>
        <v>0</v>
      </c>
      <c r="G71" s="406">
        <f t="shared" si="353"/>
        <v>0</v>
      </c>
      <c r="H71" s="407">
        <f t="shared" si="179"/>
        <v>0</v>
      </c>
      <c r="I71" s="406">
        <f t="shared" si="354"/>
        <v>0</v>
      </c>
      <c r="J71" s="406">
        <f t="shared" si="355"/>
        <v>0</v>
      </c>
      <c r="K71" s="406">
        <f t="shared" si="356"/>
        <v>0</v>
      </c>
      <c r="L71" s="406">
        <f t="shared" si="357"/>
        <v>0</v>
      </c>
      <c r="M71" s="147"/>
      <c r="N71" s="94">
        <f t="shared" si="180"/>
        <v>0</v>
      </c>
      <c r="O71" s="94">
        <f t="shared" si="181"/>
        <v>0</v>
      </c>
      <c r="P71" s="94">
        <f t="shared" si="182"/>
        <v>0</v>
      </c>
      <c r="Q71" s="94">
        <f t="shared" si="183"/>
        <v>0</v>
      </c>
      <c r="R71" s="94">
        <f t="shared" si="184"/>
        <v>0</v>
      </c>
      <c r="S71" s="94">
        <f t="shared" si="185"/>
        <v>0</v>
      </c>
      <c r="T71" s="94">
        <f t="shared" si="186"/>
        <v>0</v>
      </c>
      <c r="U71" s="200">
        <v>605</v>
      </c>
      <c r="V71" s="93">
        <f t="shared" si="187"/>
        <v>121</v>
      </c>
      <c r="W71" s="93">
        <f t="shared" si="188"/>
        <v>151.25</v>
      </c>
      <c r="X71" s="147"/>
      <c r="Y71" s="94">
        <f t="shared" si="189"/>
        <v>302.5</v>
      </c>
      <c r="Z71" s="94">
        <f t="shared" si="190"/>
        <v>907.5</v>
      </c>
      <c r="AA71" s="94">
        <f t="shared" si="191"/>
        <v>1210</v>
      </c>
      <c r="AB71" s="94">
        <f t="shared" si="192"/>
        <v>1815</v>
      </c>
      <c r="AC71" s="94">
        <f t="shared" si="193"/>
        <v>2420</v>
      </c>
      <c r="AD71" s="94">
        <f t="shared" si="194"/>
        <v>3025</v>
      </c>
      <c r="AE71" s="94">
        <f t="shared" si="195"/>
        <v>3630</v>
      </c>
      <c r="AF71" s="200">
        <v>529</v>
      </c>
      <c r="AG71" s="93">
        <f t="shared" si="196"/>
        <v>105.80000000000001</v>
      </c>
      <c r="AH71" s="93">
        <f t="shared" si="197"/>
        <v>132.25</v>
      </c>
      <c r="AI71" s="147"/>
      <c r="AJ71" s="94">
        <f t="shared" si="198"/>
        <v>264.5</v>
      </c>
      <c r="AK71" s="94">
        <f t="shared" si="199"/>
        <v>793.5</v>
      </c>
      <c r="AL71" s="94">
        <f t="shared" si="200"/>
        <v>1058</v>
      </c>
      <c r="AM71" s="94">
        <f t="shared" si="201"/>
        <v>1587</v>
      </c>
      <c r="AN71" s="94">
        <f t="shared" si="202"/>
        <v>2116</v>
      </c>
      <c r="AO71" s="94">
        <f t="shared" si="203"/>
        <v>2645</v>
      </c>
      <c r="AP71" s="94">
        <f t="shared" si="204"/>
        <v>3174</v>
      </c>
      <c r="AQ71" s="200">
        <v>409</v>
      </c>
      <c r="AR71" s="93">
        <f t="shared" si="205"/>
        <v>81.800000000000011</v>
      </c>
      <c r="AS71" s="93">
        <f t="shared" si="206"/>
        <v>102.25</v>
      </c>
      <c r="AT71" s="147"/>
      <c r="AU71" s="94">
        <f t="shared" si="207"/>
        <v>204.5</v>
      </c>
      <c r="AV71" s="94">
        <f t="shared" si="208"/>
        <v>613.5</v>
      </c>
      <c r="AW71" s="94">
        <f t="shared" si="209"/>
        <v>818</v>
      </c>
      <c r="AX71" s="94">
        <f t="shared" si="210"/>
        <v>1227</v>
      </c>
      <c r="AY71" s="94">
        <f t="shared" si="211"/>
        <v>1636</v>
      </c>
      <c r="AZ71" s="94">
        <f t="shared" si="212"/>
        <v>2045</v>
      </c>
      <c r="BA71" s="94">
        <f t="shared" si="213"/>
        <v>2454</v>
      </c>
      <c r="BB71" s="147">
        <f t="shared" si="214"/>
        <v>605</v>
      </c>
      <c r="BC71" s="147">
        <f t="shared" si="215"/>
        <v>121</v>
      </c>
      <c r="BD71" s="147">
        <f t="shared" si="216"/>
        <v>151.25</v>
      </c>
      <c r="BE71" s="147">
        <f t="shared" si="217"/>
        <v>0</v>
      </c>
      <c r="BF71" s="147">
        <f t="shared" si="218"/>
        <v>302.5</v>
      </c>
      <c r="BG71" s="147">
        <f t="shared" si="219"/>
        <v>907.5</v>
      </c>
      <c r="BH71" s="147">
        <f t="shared" si="220"/>
        <v>1210</v>
      </c>
      <c r="BI71" s="147">
        <f t="shared" si="221"/>
        <v>1815</v>
      </c>
      <c r="BJ71" s="147">
        <f t="shared" si="222"/>
        <v>2420</v>
      </c>
      <c r="BK71" s="147">
        <f t="shared" si="223"/>
        <v>3025</v>
      </c>
      <c r="BL71" s="147">
        <f t="shared" si="224"/>
        <v>3630</v>
      </c>
      <c r="BM71" s="147">
        <f t="shared" si="225"/>
        <v>529</v>
      </c>
      <c r="BN71" s="147">
        <f t="shared" si="226"/>
        <v>105.80000000000001</v>
      </c>
      <c r="BO71" s="147">
        <f t="shared" si="227"/>
        <v>132.25</v>
      </c>
      <c r="BP71" s="147">
        <f t="shared" si="228"/>
        <v>0</v>
      </c>
      <c r="BQ71" s="147">
        <f t="shared" si="229"/>
        <v>264.5</v>
      </c>
      <c r="BR71" s="147">
        <f t="shared" si="230"/>
        <v>793.5</v>
      </c>
      <c r="BS71" s="147">
        <f t="shared" si="231"/>
        <v>1058</v>
      </c>
      <c r="BT71" s="147">
        <f t="shared" si="232"/>
        <v>1587</v>
      </c>
      <c r="BU71" s="147">
        <f t="shared" si="233"/>
        <v>2116</v>
      </c>
      <c r="BV71" s="147">
        <f t="shared" si="234"/>
        <v>2645</v>
      </c>
      <c r="BW71" s="147">
        <f t="shared" si="235"/>
        <v>3174</v>
      </c>
      <c r="BX71" s="147">
        <f t="shared" si="236"/>
        <v>409</v>
      </c>
      <c r="BY71" s="147">
        <f t="shared" si="237"/>
        <v>81.800000000000011</v>
      </c>
      <c r="BZ71" s="147">
        <f t="shared" si="238"/>
        <v>102.25</v>
      </c>
      <c r="CA71" s="147">
        <f t="shared" si="239"/>
        <v>0</v>
      </c>
      <c r="CB71" s="147">
        <f t="shared" si="240"/>
        <v>204.5</v>
      </c>
      <c r="CC71" s="147">
        <f t="shared" si="241"/>
        <v>613.5</v>
      </c>
      <c r="CD71" s="147">
        <f t="shared" si="242"/>
        <v>818</v>
      </c>
      <c r="CE71" s="147">
        <f t="shared" si="243"/>
        <v>1227</v>
      </c>
      <c r="CF71" s="147">
        <f t="shared" si="244"/>
        <v>1636</v>
      </c>
      <c r="CG71" s="147">
        <f t="shared" si="245"/>
        <v>2045</v>
      </c>
      <c r="CH71" s="147">
        <f t="shared" si="246"/>
        <v>2454</v>
      </c>
      <c r="CI71" s="147">
        <f t="shared" si="247"/>
        <v>1134</v>
      </c>
      <c r="CJ71" s="147">
        <f t="shared" si="248"/>
        <v>226.8</v>
      </c>
      <c r="CK71" s="147">
        <f t="shared" si="249"/>
        <v>283.5</v>
      </c>
      <c r="CL71" s="147">
        <f t="shared" si="250"/>
        <v>0</v>
      </c>
      <c r="CM71" s="147">
        <f t="shared" si="251"/>
        <v>567</v>
      </c>
      <c r="CN71" s="147">
        <f t="shared" si="252"/>
        <v>1701</v>
      </c>
      <c r="CO71" s="147">
        <f t="shared" si="253"/>
        <v>2268</v>
      </c>
      <c r="CP71" s="147">
        <f t="shared" si="254"/>
        <v>3402</v>
      </c>
      <c r="CQ71" s="147">
        <f t="shared" si="255"/>
        <v>4536</v>
      </c>
      <c r="CR71" s="147">
        <f t="shared" si="256"/>
        <v>5670</v>
      </c>
      <c r="CS71" s="147">
        <f t="shared" si="257"/>
        <v>6804</v>
      </c>
      <c r="CT71" s="147">
        <f t="shared" si="258"/>
        <v>1014</v>
      </c>
      <c r="CU71" s="147">
        <f t="shared" si="259"/>
        <v>202.8</v>
      </c>
      <c r="CV71" s="147">
        <f t="shared" si="260"/>
        <v>253.5</v>
      </c>
      <c r="CW71" s="147">
        <f t="shared" si="261"/>
        <v>0</v>
      </c>
      <c r="CX71" s="147">
        <f t="shared" si="262"/>
        <v>507</v>
      </c>
      <c r="CY71" s="147">
        <f t="shared" si="263"/>
        <v>1521</v>
      </c>
      <c r="CZ71" s="147">
        <f t="shared" si="264"/>
        <v>2028</v>
      </c>
      <c r="DA71" s="147">
        <f t="shared" si="265"/>
        <v>3042</v>
      </c>
      <c r="DB71" s="147">
        <f t="shared" si="266"/>
        <v>4056</v>
      </c>
      <c r="DC71" s="147">
        <f t="shared" si="267"/>
        <v>5070</v>
      </c>
      <c r="DD71" s="147">
        <f t="shared" si="268"/>
        <v>6084</v>
      </c>
      <c r="DE71" s="147">
        <f t="shared" si="269"/>
        <v>938</v>
      </c>
      <c r="DF71" s="147">
        <f t="shared" si="270"/>
        <v>187.60000000000002</v>
      </c>
      <c r="DG71" s="147">
        <f t="shared" si="271"/>
        <v>234.5</v>
      </c>
      <c r="DH71" s="147">
        <f t="shared" si="272"/>
        <v>0</v>
      </c>
      <c r="DI71" s="147">
        <f t="shared" si="273"/>
        <v>469</v>
      </c>
      <c r="DJ71" s="147">
        <f t="shared" si="274"/>
        <v>1407</v>
      </c>
      <c r="DK71" s="147">
        <f t="shared" si="275"/>
        <v>1876</v>
      </c>
      <c r="DL71" s="147">
        <f t="shared" si="276"/>
        <v>2814</v>
      </c>
      <c r="DM71" s="147">
        <f t="shared" si="277"/>
        <v>3752</v>
      </c>
      <c r="DN71" s="147">
        <f t="shared" si="278"/>
        <v>4690</v>
      </c>
      <c r="DO71" s="147">
        <f t="shared" si="279"/>
        <v>5628</v>
      </c>
      <c r="DP71" s="147">
        <f t="shared" si="280"/>
        <v>938</v>
      </c>
      <c r="DQ71" s="147">
        <f t="shared" si="281"/>
        <v>187.60000000000002</v>
      </c>
      <c r="DR71" s="147">
        <f t="shared" si="282"/>
        <v>234.5</v>
      </c>
      <c r="DS71" s="147">
        <f t="shared" si="283"/>
        <v>0</v>
      </c>
      <c r="DT71" s="147">
        <f t="shared" si="284"/>
        <v>469</v>
      </c>
      <c r="DU71" s="147">
        <f t="shared" si="285"/>
        <v>1407</v>
      </c>
      <c r="DV71" s="147">
        <f t="shared" si="286"/>
        <v>1876</v>
      </c>
      <c r="DW71" s="147">
        <f t="shared" si="287"/>
        <v>2814</v>
      </c>
      <c r="DX71" s="147">
        <f t="shared" si="288"/>
        <v>3752</v>
      </c>
      <c r="DY71" s="147">
        <f t="shared" si="289"/>
        <v>4690</v>
      </c>
      <c r="DZ71" s="147">
        <f t="shared" si="290"/>
        <v>5628</v>
      </c>
      <c r="EA71" s="147">
        <f t="shared" si="291"/>
        <v>1134</v>
      </c>
      <c r="EB71" s="147">
        <f t="shared" si="292"/>
        <v>226.8</v>
      </c>
      <c r="EC71" s="147">
        <f t="shared" si="293"/>
        <v>283.5</v>
      </c>
      <c r="ED71" s="147">
        <f t="shared" si="294"/>
        <v>0</v>
      </c>
      <c r="EE71" s="147">
        <f t="shared" si="295"/>
        <v>567</v>
      </c>
      <c r="EF71" s="147">
        <f t="shared" si="296"/>
        <v>1701</v>
      </c>
      <c r="EG71" s="147">
        <f t="shared" si="297"/>
        <v>2268</v>
      </c>
      <c r="EH71" s="147">
        <f t="shared" si="298"/>
        <v>3402</v>
      </c>
      <c r="EI71" s="147">
        <f t="shared" si="299"/>
        <v>4536</v>
      </c>
      <c r="EJ71" s="147">
        <f t="shared" si="300"/>
        <v>5670</v>
      </c>
      <c r="EK71" s="147">
        <f t="shared" si="301"/>
        <v>6804</v>
      </c>
      <c r="EL71" s="147">
        <f t="shared" si="302"/>
        <v>1014</v>
      </c>
      <c r="EM71" s="147">
        <f t="shared" si="303"/>
        <v>202.8</v>
      </c>
      <c r="EN71" s="147">
        <f t="shared" si="304"/>
        <v>253.5</v>
      </c>
      <c r="EO71" s="147">
        <f t="shared" si="305"/>
        <v>0</v>
      </c>
      <c r="EP71" s="147">
        <f t="shared" si="306"/>
        <v>507</v>
      </c>
      <c r="EQ71" s="147">
        <f t="shared" si="307"/>
        <v>1521</v>
      </c>
      <c r="ER71" s="147">
        <f t="shared" si="308"/>
        <v>2028</v>
      </c>
      <c r="ES71" s="147">
        <f t="shared" si="309"/>
        <v>3042</v>
      </c>
      <c r="ET71" s="147">
        <f t="shared" si="310"/>
        <v>4056</v>
      </c>
      <c r="EU71" s="147">
        <f t="shared" si="311"/>
        <v>5070</v>
      </c>
      <c r="EV71" s="147">
        <f t="shared" si="312"/>
        <v>6084</v>
      </c>
      <c r="EW71" s="147">
        <f t="shared" si="313"/>
        <v>1543</v>
      </c>
      <c r="EX71" s="147">
        <f t="shared" si="314"/>
        <v>308.60000000000002</v>
      </c>
      <c r="EY71" s="147">
        <f t="shared" si="315"/>
        <v>385.75</v>
      </c>
      <c r="EZ71" s="147">
        <f t="shared" si="316"/>
        <v>0</v>
      </c>
      <c r="FA71" s="147">
        <f t="shared" si="317"/>
        <v>771.5</v>
      </c>
      <c r="FB71" s="147">
        <f t="shared" si="318"/>
        <v>2314.5</v>
      </c>
      <c r="FC71" s="147">
        <f t="shared" si="319"/>
        <v>3086</v>
      </c>
      <c r="FD71" s="147">
        <f t="shared" si="320"/>
        <v>4629</v>
      </c>
      <c r="FE71" s="147">
        <f t="shared" si="321"/>
        <v>6172</v>
      </c>
      <c r="FF71" s="147">
        <f t="shared" si="322"/>
        <v>7715</v>
      </c>
      <c r="FG71" s="147">
        <f t="shared" si="323"/>
        <v>9258</v>
      </c>
      <c r="FH71" s="147">
        <f t="shared" si="324"/>
        <v>1543</v>
      </c>
      <c r="FI71" s="147">
        <f t="shared" si="325"/>
        <v>308.60000000000002</v>
      </c>
      <c r="FJ71" s="147">
        <f t="shared" si="326"/>
        <v>385.75</v>
      </c>
      <c r="FK71" s="147">
        <f t="shared" si="327"/>
        <v>0</v>
      </c>
      <c r="FL71" s="147">
        <f t="shared" si="328"/>
        <v>771.5</v>
      </c>
      <c r="FM71" s="147">
        <f t="shared" si="329"/>
        <v>2314.5</v>
      </c>
      <c r="FN71" s="147">
        <f t="shared" si="330"/>
        <v>3086</v>
      </c>
      <c r="FO71" s="147">
        <f t="shared" si="331"/>
        <v>4629</v>
      </c>
      <c r="FP71" s="147">
        <f t="shared" si="332"/>
        <v>6172</v>
      </c>
      <c r="FQ71" s="147">
        <f t="shared" si="333"/>
        <v>7715</v>
      </c>
      <c r="FR71" s="147">
        <f t="shared" si="334"/>
        <v>9258</v>
      </c>
      <c r="FS71" s="122" t="str">
        <f t="shared" si="346"/>
        <v>0</v>
      </c>
      <c r="FT71" s="122" t="str">
        <f t="shared" si="347"/>
        <v>0</v>
      </c>
      <c r="FU71" s="122" t="str">
        <f t="shared" si="348"/>
        <v>0</v>
      </c>
      <c r="FV71" s="122" t="str">
        <f t="shared" si="349"/>
        <v>0</v>
      </c>
      <c r="FW71" s="122">
        <f t="shared" si="335"/>
        <v>0</v>
      </c>
      <c r="FX71" s="122">
        <f t="shared" si="336"/>
        <v>0</v>
      </c>
      <c r="FY71" s="122">
        <f t="shared" si="337"/>
        <v>0</v>
      </c>
      <c r="FZ71" s="122">
        <f t="shared" si="338"/>
        <v>0</v>
      </c>
      <c r="GA71" s="122">
        <f t="shared" si="339"/>
        <v>0</v>
      </c>
      <c r="GB71" s="122">
        <f t="shared" si="340"/>
        <v>0</v>
      </c>
      <c r="GC71" s="122">
        <f t="shared" si="341"/>
        <v>0</v>
      </c>
      <c r="GD71" s="122">
        <f t="shared" si="342"/>
        <v>0</v>
      </c>
      <c r="GE71" s="122">
        <f t="shared" si="343"/>
        <v>0</v>
      </c>
      <c r="GF71" s="122">
        <f t="shared" si="344"/>
        <v>0</v>
      </c>
      <c r="GG71" s="122">
        <f t="shared" si="345"/>
        <v>0</v>
      </c>
      <c r="GH71" s="124" t="str">
        <f t="shared" si="350"/>
        <v>0</v>
      </c>
      <c r="GI71" s="124"/>
      <c r="GJ71" s="124"/>
      <c r="GK71" s="124"/>
      <c r="GL71" s="125"/>
      <c r="GM71" s="125"/>
      <c r="GN71" s="125"/>
      <c r="GO71" s="125"/>
      <c r="GP71" s="125"/>
      <c r="GQ71" s="125"/>
      <c r="GR71" s="125"/>
      <c r="GS71" s="125"/>
      <c r="GT71" s="125"/>
      <c r="GU71" s="125"/>
      <c r="GV71" s="125"/>
      <c r="GW71" s="145"/>
      <c r="GX71" s="145"/>
      <c r="GY71" s="145"/>
      <c r="GZ71" s="145"/>
      <c r="HA71" s="145"/>
      <c r="HB71" s="145"/>
      <c r="HC71" s="145"/>
      <c r="HE71" s="37"/>
      <c r="HF71" s="37"/>
      <c r="HG71" s="37"/>
      <c r="HH71" s="37"/>
    </row>
    <row r="72" spans="1:216" x14ac:dyDescent="0.2">
      <c r="A72" s="298" t="s">
        <v>400</v>
      </c>
      <c r="B72" s="288" t="s">
        <v>248</v>
      </c>
      <c r="C72" s="299">
        <v>2545</v>
      </c>
      <c r="D72" s="407">
        <f t="shared" si="178"/>
        <v>509</v>
      </c>
      <c r="E72" s="406">
        <f t="shared" si="351"/>
        <v>636.25</v>
      </c>
      <c r="F72" s="406">
        <f t="shared" si="352"/>
        <v>954.375</v>
      </c>
      <c r="G72" s="406">
        <f t="shared" si="353"/>
        <v>509</v>
      </c>
      <c r="H72" s="407">
        <f t="shared" si="179"/>
        <v>636.25</v>
      </c>
      <c r="I72" s="406">
        <f t="shared" si="354"/>
        <v>636.25</v>
      </c>
      <c r="J72" s="406">
        <f t="shared" si="355"/>
        <v>954.375</v>
      </c>
      <c r="K72" s="406">
        <f t="shared" si="356"/>
        <v>509</v>
      </c>
      <c r="L72" s="406">
        <f t="shared" si="357"/>
        <v>636.25</v>
      </c>
      <c r="M72" s="147"/>
      <c r="N72" s="94">
        <f t="shared" si="180"/>
        <v>1272.5</v>
      </c>
      <c r="O72" s="94">
        <f t="shared" si="181"/>
        <v>3817.5</v>
      </c>
      <c r="P72" s="94">
        <f t="shared" si="182"/>
        <v>5090</v>
      </c>
      <c r="Q72" s="94">
        <f t="shared" si="183"/>
        <v>7635</v>
      </c>
      <c r="R72" s="94">
        <f t="shared" si="184"/>
        <v>10180</v>
      </c>
      <c r="S72" s="94">
        <f t="shared" si="185"/>
        <v>12725</v>
      </c>
      <c r="T72" s="94">
        <f t="shared" si="186"/>
        <v>15270</v>
      </c>
      <c r="U72" s="200">
        <v>606</v>
      </c>
      <c r="V72" s="93">
        <f t="shared" si="187"/>
        <v>121.2</v>
      </c>
      <c r="W72" s="93">
        <f t="shared" si="188"/>
        <v>151.5</v>
      </c>
      <c r="X72" s="147"/>
      <c r="Y72" s="94">
        <f t="shared" si="189"/>
        <v>303</v>
      </c>
      <c r="Z72" s="94">
        <f t="shared" si="190"/>
        <v>909</v>
      </c>
      <c r="AA72" s="94">
        <f t="shared" si="191"/>
        <v>1212</v>
      </c>
      <c r="AB72" s="94">
        <f t="shared" si="192"/>
        <v>1818</v>
      </c>
      <c r="AC72" s="94">
        <f t="shared" si="193"/>
        <v>2424</v>
      </c>
      <c r="AD72" s="94">
        <f t="shared" si="194"/>
        <v>3030</v>
      </c>
      <c r="AE72" s="94">
        <f t="shared" si="195"/>
        <v>3636</v>
      </c>
      <c r="AF72" s="200">
        <v>530</v>
      </c>
      <c r="AG72" s="93">
        <f t="shared" si="196"/>
        <v>106</v>
      </c>
      <c r="AH72" s="93">
        <f t="shared" si="197"/>
        <v>132.5</v>
      </c>
      <c r="AI72" s="147"/>
      <c r="AJ72" s="94">
        <f t="shared" si="198"/>
        <v>265</v>
      </c>
      <c r="AK72" s="94">
        <f t="shared" si="199"/>
        <v>795</v>
      </c>
      <c r="AL72" s="94">
        <f t="shared" si="200"/>
        <v>1060</v>
      </c>
      <c r="AM72" s="94">
        <f t="shared" si="201"/>
        <v>1590</v>
      </c>
      <c r="AN72" s="94">
        <f t="shared" si="202"/>
        <v>2120</v>
      </c>
      <c r="AO72" s="94">
        <f t="shared" si="203"/>
        <v>2650</v>
      </c>
      <c r="AP72" s="94">
        <f t="shared" si="204"/>
        <v>3180</v>
      </c>
      <c r="AQ72" s="200">
        <v>410</v>
      </c>
      <c r="AR72" s="93">
        <f t="shared" si="205"/>
        <v>82</v>
      </c>
      <c r="AS72" s="93">
        <f t="shared" si="206"/>
        <v>102.5</v>
      </c>
      <c r="AT72" s="147"/>
      <c r="AU72" s="94">
        <f t="shared" si="207"/>
        <v>205</v>
      </c>
      <c r="AV72" s="94">
        <f t="shared" si="208"/>
        <v>615</v>
      </c>
      <c r="AW72" s="94">
        <f t="shared" si="209"/>
        <v>820</v>
      </c>
      <c r="AX72" s="94">
        <f t="shared" si="210"/>
        <v>1230</v>
      </c>
      <c r="AY72" s="94">
        <f t="shared" si="211"/>
        <v>1640</v>
      </c>
      <c r="AZ72" s="94">
        <f t="shared" si="212"/>
        <v>2050</v>
      </c>
      <c r="BA72" s="94">
        <f t="shared" si="213"/>
        <v>2460</v>
      </c>
      <c r="BB72" s="147">
        <f t="shared" si="214"/>
        <v>3151</v>
      </c>
      <c r="BC72" s="147">
        <f t="shared" si="215"/>
        <v>630.20000000000005</v>
      </c>
      <c r="BD72" s="147">
        <f t="shared" si="216"/>
        <v>787.75</v>
      </c>
      <c r="BE72" s="147">
        <f t="shared" si="217"/>
        <v>0</v>
      </c>
      <c r="BF72" s="147">
        <f t="shared" si="218"/>
        <v>1575.5</v>
      </c>
      <c r="BG72" s="147">
        <f t="shared" si="219"/>
        <v>4726.5</v>
      </c>
      <c r="BH72" s="147">
        <f t="shared" si="220"/>
        <v>6302</v>
      </c>
      <c r="BI72" s="147">
        <f t="shared" si="221"/>
        <v>9453</v>
      </c>
      <c r="BJ72" s="147">
        <f t="shared" si="222"/>
        <v>12604</v>
      </c>
      <c r="BK72" s="147">
        <f t="shared" si="223"/>
        <v>15755</v>
      </c>
      <c r="BL72" s="147">
        <f t="shared" si="224"/>
        <v>18906</v>
      </c>
      <c r="BM72" s="147">
        <f t="shared" si="225"/>
        <v>3075</v>
      </c>
      <c r="BN72" s="147">
        <f t="shared" si="226"/>
        <v>615</v>
      </c>
      <c r="BO72" s="147">
        <f t="shared" si="227"/>
        <v>768.75</v>
      </c>
      <c r="BP72" s="147">
        <f t="shared" si="228"/>
        <v>0</v>
      </c>
      <c r="BQ72" s="147">
        <f t="shared" si="229"/>
        <v>1537.5</v>
      </c>
      <c r="BR72" s="147">
        <f t="shared" si="230"/>
        <v>4612.5</v>
      </c>
      <c r="BS72" s="147">
        <f t="shared" si="231"/>
        <v>6150</v>
      </c>
      <c r="BT72" s="147">
        <f t="shared" si="232"/>
        <v>9225</v>
      </c>
      <c r="BU72" s="147">
        <f t="shared" si="233"/>
        <v>12300</v>
      </c>
      <c r="BV72" s="147">
        <f t="shared" si="234"/>
        <v>15375</v>
      </c>
      <c r="BW72" s="147">
        <f t="shared" si="235"/>
        <v>18450</v>
      </c>
      <c r="BX72" s="147">
        <f t="shared" si="236"/>
        <v>2955</v>
      </c>
      <c r="BY72" s="147">
        <f t="shared" si="237"/>
        <v>591</v>
      </c>
      <c r="BZ72" s="147">
        <f t="shared" si="238"/>
        <v>738.75</v>
      </c>
      <c r="CA72" s="147">
        <f t="shared" si="239"/>
        <v>0</v>
      </c>
      <c r="CB72" s="147">
        <f t="shared" si="240"/>
        <v>1477.5</v>
      </c>
      <c r="CC72" s="147">
        <f t="shared" si="241"/>
        <v>4432.5</v>
      </c>
      <c r="CD72" s="147">
        <f t="shared" si="242"/>
        <v>5910</v>
      </c>
      <c r="CE72" s="147">
        <f t="shared" si="243"/>
        <v>8865</v>
      </c>
      <c r="CF72" s="147">
        <f t="shared" si="244"/>
        <v>11820</v>
      </c>
      <c r="CG72" s="147">
        <f t="shared" si="245"/>
        <v>14775</v>
      </c>
      <c r="CH72" s="147">
        <f t="shared" si="246"/>
        <v>17730</v>
      </c>
      <c r="CI72" s="147">
        <f t="shared" si="247"/>
        <v>1136</v>
      </c>
      <c r="CJ72" s="147">
        <f t="shared" si="248"/>
        <v>227.2</v>
      </c>
      <c r="CK72" s="147">
        <f t="shared" si="249"/>
        <v>284</v>
      </c>
      <c r="CL72" s="147">
        <f t="shared" si="250"/>
        <v>0</v>
      </c>
      <c r="CM72" s="147">
        <f t="shared" si="251"/>
        <v>568</v>
      </c>
      <c r="CN72" s="147">
        <f t="shared" si="252"/>
        <v>1704</v>
      </c>
      <c r="CO72" s="147">
        <f t="shared" si="253"/>
        <v>2272</v>
      </c>
      <c r="CP72" s="147">
        <f t="shared" si="254"/>
        <v>3408</v>
      </c>
      <c r="CQ72" s="147">
        <f t="shared" si="255"/>
        <v>4544</v>
      </c>
      <c r="CR72" s="147">
        <f t="shared" si="256"/>
        <v>5680</v>
      </c>
      <c r="CS72" s="147">
        <f t="shared" si="257"/>
        <v>6816</v>
      </c>
      <c r="CT72" s="147">
        <f t="shared" si="258"/>
        <v>1016</v>
      </c>
      <c r="CU72" s="147">
        <f t="shared" si="259"/>
        <v>203.2</v>
      </c>
      <c r="CV72" s="147">
        <f t="shared" si="260"/>
        <v>254</v>
      </c>
      <c r="CW72" s="147">
        <f t="shared" si="261"/>
        <v>0</v>
      </c>
      <c r="CX72" s="147">
        <f t="shared" si="262"/>
        <v>508</v>
      </c>
      <c r="CY72" s="147">
        <f t="shared" si="263"/>
        <v>1524</v>
      </c>
      <c r="CZ72" s="147">
        <f t="shared" si="264"/>
        <v>2032</v>
      </c>
      <c r="DA72" s="147">
        <f t="shared" si="265"/>
        <v>3048</v>
      </c>
      <c r="DB72" s="147">
        <f t="shared" si="266"/>
        <v>4064</v>
      </c>
      <c r="DC72" s="147">
        <f t="shared" si="267"/>
        <v>5080</v>
      </c>
      <c r="DD72" s="147">
        <f t="shared" si="268"/>
        <v>6096</v>
      </c>
      <c r="DE72" s="147">
        <f t="shared" si="269"/>
        <v>940</v>
      </c>
      <c r="DF72" s="147">
        <f t="shared" si="270"/>
        <v>188</v>
      </c>
      <c r="DG72" s="147">
        <f t="shared" si="271"/>
        <v>235</v>
      </c>
      <c r="DH72" s="147">
        <f t="shared" si="272"/>
        <v>0</v>
      </c>
      <c r="DI72" s="147">
        <f t="shared" si="273"/>
        <v>470</v>
      </c>
      <c r="DJ72" s="147">
        <f t="shared" si="274"/>
        <v>1410</v>
      </c>
      <c r="DK72" s="147">
        <f t="shared" si="275"/>
        <v>1880</v>
      </c>
      <c r="DL72" s="147">
        <f t="shared" si="276"/>
        <v>2820</v>
      </c>
      <c r="DM72" s="147">
        <f t="shared" si="277"/>
        <v>3760</v>
      </c>
      <c r="DN72" s="147">
        <f t="shared" si="278"/>
        <v>4700</v>
      </c>
      <c r="DO72" s="147">
        <f t="shared" si="279"/>
        <v>5640</v>
      </c>
      <c r="DP72" s="147">
        <f t="shared" si="280"/>
        <v>3485</v>
      </c>
      <c r="DQ72" s="147">
        <f t="shared" si="281"/>
        <v>697</v>
      </c>
      <c r="DR72" s="147">
        <f t="shared" si="282"/>
        <v>871.25</v>
      </c>
      <c r="DS72" s="147">
        <f t="shared" si="283"/>
        <v>0</v>
      </c>
      <c r="DT72" s="147">
        <f t="shared" si="284"/>
        <v>1742.5</v>
      </c>
      <c r="DU72" s="147">
        <f t="shared" si="285"/>
        <v>5227.5</v>
      </c>
      <c r="DV72" s="147">
        <f t="shared" si="286"/>
        <v>6970</v>
      </c>
      <c r="DW72" s="147">
        <f t="shared" si="287"/>
        <v>10455</v>
      </c>
      <c r="DX72" s="147">
        <f t="shared" si="288"/>
        <v>13940</v>
      </c>
      <c r="DY72" s="147">
        <f t="shared" si="289"/>
        <v>17425</v>
      </c>
      <c r="DZ72" s="147">
        <f t="shared" si="290"/>
        <v>20910</v>
      </c>
      <c r="EA72" s="147">
        <f t="shared" si="291"/>
        <v>3681</v>
      </c>
      <c r="EB72" s="147">
        <f t="shared" si="292"/>
        <v>736.2</v>
      </c>
      <c r="EC72" s="147">
        <f t="shared" si="293"/>
        <v>920.25</v>
      </c>
      <c r="ED72" s="147">
        <f t="shared" si="294"/>
        <v>0</v>
      </c>
      <c r="EE72" s="147">
        <f t="shared" si="295"/>
        <v>1840.5</v>
      </c>
      <c r="EF72" s="147">
        <f t="shared" si="296"/>
        <v>5521.5</v>
      </c>
      <c r="EG72" s="147">
        <f t="shared" si="297"/>
        <v>7362</v>
      </c>
      <c r="EH72" s="147">
        <f t="shared" si="298"/>
        <v>11043</v>
      </c>
      <c r="EI72" s="147">
        <f t="shared" si="299"/>
        <v>14724</v>
      </c>
      <c r="EJ72" s="147">
        <f t="shared" si="300"/>
        <v>18405</v>
      </c>
      <c r="EK72" s="147">
        <f t="shared" si="301"/>
        <v>22086</v>
      </c>
      <c r="EL72" s="147">
        <f t="shared" si="302"/>
        <v>3561</v>
      </c>
      <c r="EM72" s="147">
        <f t="shared" si="303"/>
        <v>712.2</v>
      </c>
      <c r="EN72" s="147">
        <f t="shared" si="304"/>
        <v>890.25</v>
      </c>
      <c r="EO72" s="147">
        <f t="shared" si="305"/>
        <v>0</v>
      </c>
      <c r="EP72" s="147">
        <f t="shared" si="306"/>
        <v>1780.5</v>
      </c>
      <c r="EQ72" s="147">
        <f t="shared" si="307"/>
        <v>5341.5</v>
      </c>
      <c r="ER72" s="147">
        <f t="shared" si="308"/>
        <v>7122</v>
      </c>
      <c r="ES72" s="147">
        <f t="shared" si="309"/>
        <v>10683</v>
      </c>
      <c r="ET72" s="147">
        <f t="shared" si="310"/>
        <v>14244</v>
      </c>
      <c r="EU72" s="147">
        <f t="shared" si="311"/>
        <v>17805</v>
      </c>
      <c r="EV72" s="147">
        <f t="shared" si="312"/>
        <v>21366</v>
      </c>
      <c r="EW72" s="147">
        <f t="shared" si="313"/>
        <v>1546</v>
      </c>
      <c r="EX72" s="147">
        <f t="shared" si="314"/>
        <v>309.2</v>
      </c>
      <c r="EY72" s="147">
        <f t="shared" si="315"/>
        <v>386.5</v>
      </c>
      <c r="EZ72" s="147">
        <f t="shared" si="316"/>
        <v>0</v>
      </c>
      <c r="FA72" s="147">
        <f t="shared" si="317"/>
        <v>773</v>
      </c>
      <c r="FB72" s="147">
        <f t="shared" si="318"/>
        <v>2319</v>
      </c>
      <c r="FC72" s="147">
        <f t="shared" si="319"/>
        <v>3092</v>
      </c>
      <c r="FD72" s="147">
        <f t="shared" si="320"/>
        <v>4638</v>
      </c>
      <c r="FE72" s="147">
        <f t="shared" si="321"/>
        <v>6184</v>
      </c>
      <c r="FF72" s="147">
        <f t="shared" si="322"/>
        <v>7730</v>
      </c>
      <c r="FG72" s="147">
        <f t="shared" si="323"/>
        <v>9276</v>
      </c>
      <c r="FH72" s="147">
        <f t="shared" si="324"/>
        <v>4091</v>
      </c>
      <c r="FI72" s="147">
        <f t="shared" si="325"/>
        <v>818.2</v>
      </c>
      <c r="FJ72" s="147">
        <f t="shared" si="326"/>
        <v>1022.75</v>
      </c>
      <c r="FK72" s="147">
        <f t="shared" si="327"/>
        <v>0</v>
      </c>
      <c r="FL72" s="147">
        <f t="shared" si="328"/>
        <v>2045.5</v>
      </c>
      <c r="FM72" s="147">
        <f t="shared" si="329"/>
        <v>6136.5</v>
      </c>
      <c r="FN72" s="147">
        <f t="shared" si="330"/>
        <v>8182</v>
      </c>
      <c r="FO72" s="147">
        <f t="shared" si="331"/>
        <v>12273</v>
      </c>
      <c r="FP72" s="147">
        <f t="shared" si="332"/>
        <v>16364</v>
      </c>
      <c r="FQ72" s="147">
        <f t="shared" si="333"/>
        <v>20455</v>
      </c>
      <c r="FR72" s="147">
        <f t="shared" si="334"/>
        <v>24546</v>
      </c>
      <c r="FS72" s="122">
        <f t="shared" si="346"/>
        <v>22.2</v>
      </c>
      <c r="FT72" s="122" t="str">
        <f t="shared" si="347"/>
        <v/>
      </c>
      <c r="FU72" s="122" t="str">
        <f t="shared" si="348"/>
        <v/>
      </c>
      <c r="FV72" s="122" t="str">
        <f t="shared" si="349"/>
        <v/>
      </c>
      <c r="FW72" s="122" t="str">
        <f t="shared" si="335"/>
        <v/>
      </c>
      <c r="FX72" s="122" t="str">
        <f t="shared" si="336"/>
        <v/>
      </c>
      <c r="FY72" s="122" t="str">
        <f t="shared" si="337"/>
        <v/>
      </c>
      <c r="FZ72" s="122" t="str">
        <f t="shared" si="338"/>
        <v/>
      </c>
      <c r="GA72" s="122" t="str">
        <f t="shared" si="339"/>
        <v/>
      </c>
      <c r="GB72" s="122" t="str">
        <f t="shared" si="340"/>
        <v/>
      </c>
      <c r="GC72" s="122" t="str">
        <f t="shared" si="341"/>
        <v/>
      </c>
      <c r="GD72" s="122" t="str">
        <f t="shared" si="342"/>
        <v/>
      </c>
      <c r="GE72" s="122" t="str">
        <f t="shared" si="343"/>
        <v/>
      </c>
      <c r="GF72" s="122" t="str">
        <f t="shared" si="344"/>
        <v/>
      </c>
      <c r="GG72" s="122">
        <f t="shared" si="345"/>
        <v>22.2</v>
      </c>
      <c r="GH72" s="124">
        <f t="shared" si="350"/>
        <v>217156.6066</v>
      </c>
      <c r="GI72" s="124"/>
      <c r="GJ72" s="124"/>
      <c r="GK72" s="124"/>
      <c r="GL72" s="125"/>
      <c r="GM72" s="125"/>
      <c r="GN72" s="125"/>
      <c r="GO72" s="125"/>
      <c r="GP72" s="125"/>
      <c r="GQ72" s="125"/>
      <c r="GR72" s="125"/>
      <c r="GS72" s="125"/>
      <c r="GT72" s="125"/>
      <c r="GU72" s="125"/>
      <c r="GV72" s="125"/>
      <c r="GW72" s="145"/>
      <c r="GX72" s="145">
        <v>1</v>
      </c>
      <c r="GY72" s="145">
        <v>1</v>
      </c>
      <c r="GZ72" s="145">
        <v>1</v>
      </c>
      <c r="HA72" s="145">
        <v>1</v>
      </c>
      <c r="HB72" s="145">
        <v>1</v>
      </c>
      <c r="HC72" s="145"/>
      <c r="HE72" s="37"/>
      <c r="HF72" s="37"/>
      <c r="HG72" s="37"/>
      <c r="HH72" s="37"/>
    </row>
    <row r="73" spans="1:216" x14ac:dyDescent="0.2">
      <c r="A73" s="298" t="s">
        <v>401</v>
      </c>
      <c r="B73" s="288" t="s">
        <v>402</v>
      </c>
      <c r="C73" s="299"/>
      <c r="D73" s="407">
        <f t="shared" si="178"/>
        <v>0</v>
      </c>
      <c r="E73" s="406">
        <f t="shared" si="351"/>
        <v>0</v>
      </c>
      <c r="F73" s="406">
        <f t="shared" si="352"/>
        <v>0</v>
      </c>
      <c r="G73" s="406">
        <f t="shared" si="353"/>
        <v>0</v>
      </c>
      <c r="H73" s="407">
        <f t="shared" si="179"/>
        <v>0</v>
      </c>
      <c r="I73" s="406">
        <f t="shared" si="354"/>
        <v>0</v>
      </c>
      <c r="J73" s="406">
        <f t="shared" si="355"/>
        <v>0</v>
      </c>
      <c r="K73" s="406">
        <f t="shared" si="356"/>
        <v>0</v>
      </c>
      <c r="L73" s="406">
        <f t="shared" si="357"/>
        <v>0</v>
      </c>
      <c r="M73" s="147"/>
      <c r="N73" s="94">
        <f t="shared" si="180"/>
        <v>0</v>
      </c>
      <c r="O73" s="94">
        <f t="shared" si="181"/>
        <v>0</v>
      </c>
      <c r="P73" s="94">
        <f t="shared" si="182"/>
        <v>0</v>
      </c>
      <c r="Q73" s="94">
        <f t="shared" si="183"/>
        <v>0</v>
      </c>
      <c r="R73" s="94">
        <f t="shared" si="184"/>
        <v>0</v>
      </c>
      <c r="S73" s="94">
        <f t="shared" si="185"/>
        <v>0</v>
      </c>
      <c r="T73" s="94">
        <f t="shared" si="186"/>
        <v>0</v>
      </c>
      <c r="U73" s="200">
        <v>607</v>
      </c>
      <c r="V73" s="93">
        <f t="shared" si="187"/>
        <v>121.4</v>
      </c>
      <c r="W73" s="93">
        <f t="shared" si="188"/>
        <v>151.75</v>
      </c>
      <c r="X73" s="147"/>
      <c r="Y73" s="94">
        <f t="shared" si="189"/>
        <v>303.5</v>
      </c>
      <c r="Z73" s="94">
        <f t="shared" si="190"/>
        <v>910.5</v>
      </c>
      <c r="AA73" s="94">
        <f t="shared" si="191"/>
        <v>1214</v>
      </c>
      <c r="AB73" s="94">
        <f t="shared" si="192"/>
        <v>1821</v>
      </c>
      <c r="AC73" s="94">
        <f t="shared" si="193"/>
        <v>2428</v>
      </c>
      <c r="AD73" s="94">
        <f t="shared" si="194"/>
        <v>3035</v>
      </c>
      <c r="AE73" s="94">
        <f t="shared" si="195"/>
        <v>3642</v>
      </c>
      <c r="AF73" s="200">
        <v>531</v>
      </c>
      <c r="AG73" s="93">
        <f t="shared" si="196"/>
        <v>106.2</v>
      </c>
      <c r="AH73" s="93">
        <f t="shared" si="197"/>
        <v>132.75</v>
      </c>
      <c r="AI73" s="147"/>
      <c r="AJ73" s="94">
        <f t="shared" si="198"/>
        <v>265.5</v>
      </c>
      <c r="AK73" s="94">
        <f t="shared" si="199"/>
        <v>796.5</v>
      </c>
      <c r="AL73" s="94">
        <f t="shared" si="200"/>
        <v>1062</v>
      </c>
      <c r="AM73" s="94">
        <f t="shared" si="201"/>
        <v>1593</v>
      </c>
      <c r="AN73" s="94">
        <f t="shared" si="202"/>
        <v>2124</v>
      </c>
      <c r="AO73" s="94">
        <f t="shared" si="203"/>
        <v>2655</v>
      </c>
      <c r="AP73" s="94">
        <f t="shared" si="204"/>
        <v>3186</v>
      </c>
      <c r="AQ73" s="200">
        <v>411</v>
      </c>
      <c r="AR73" s="93">
        <f t="shared" si="205"/>
        <v>82.2</v>
      </c>
      <c r="AS73" s="93">
        <f t="shared" si="206"/>
        <v>102.75</v>
      </c>
      <c r="AT73" s="147"/>
      <c r="AU73" s="94">
        <f t="shared" si="207"/>
        <v>205.5</v>
      </c>
      <c r="AV73" s="94">
        <f t="shared" si="208"/>
        <v>616.5</v>
      </c>
      <c r="AW73" s="94">
        <f t="shared" si="209"/>
        <v>822</v>
      </c>
      <c r="AX73" s="94">
        <f t="shared" si="210"/>
        <v>1233</v>
      </c>
      <c r="AY73" s="94">
        <f t="shared" si="211"/>
        <v>1644</v>
      </c>
      <c r="AZ73" s="94">
        <f t="shared" si="212"/>
        <v>2055</v>
      </c>
      <c r="BA73" s="94">
        <f t="shared" si="213"/>
        <v>2466</v>
      </c>
      <c r="BB73" s="147">
        <f t="shared" si="214"/>
        <v>607</v>
      </c>
      <c r="BC73" s="147">
        <f t="shared" si="215"/>
        <v>121.4</v>
      </c>
      <c r="BD73" s="147">
        <f t="shared" si="216"/>
        <v>151.75</v>
      </c>
      <c r="BE73" s="147">
        <f t="shared" si="217"/>
        <v>0</v>
      </c>
      <c r="BF73" s="147">
        <f t="shared" si="218"/>
        <v>303.5</v>
      </c>
      <c r="BG73" s="147">
        <f t="shared" si="219"/>
        <v>910.5</v>
      </c>
      <c r="BH73" s="147">
        <f t="shared" si="220"/>
        <v>1214</v>
      </c>
      <c r="BI73" s="147">
        <f t="shared" si="221"/>
        <v>1821</v>
      </c>
      <c r="BJ73" s="147">
        <f t="shared" si="222"/>
        <v>2428</v>
      </c>
      <c r="BK73" s="147">
        <f t="shared" si="223"/>
        <v>3035</v>
      </c>
      <c r="BL73" s="147">
        <f t="shared" si="224"/>
        <v>3642</v>
      </c>
      <c r="BM73" s="147">
        <f t="shared" si="225"/>
        <v>531</v>
      </c>
      <c r="BN73" s="147">
        <f t="shared" si="226"/>
        <v>106.2</v>
      </c>
      <c r="BO73" s="147">
        <f t="shared" si="227"/>
        <v>132.75</v>
      </c>
      <c r="BP73" s="147">
        <f t="shared" si="228"/>
        <v>0</v>
      </c>
      <c r="BQ73" s="147">
        <f t="shared" si="229"/>
        <v>265.5</v>
      </c>
      <c r="BR73" s="147">
        <f t="shared" si="230"/>
        <v>796.5</v>
      </c>
      <c r="BS73" s="147">
        <f t="shared" si="231"/>
        <v>1062</v>
      </c>
      <c r="BT73" s="147">
        <f t="shared" si="232"/>
        <v>1593</v>
      </c>
      <c r="BU73" s="147">
        <f t="shared" si="233"/>
        <v>2124</v>
      </c>
      <c r="BV73" s="147">
        <f t="shared" si="234"/>
        <v>2655</v>
      </c>
      <c r="BW73" s="147">
        <f t="shared" si="235"/>
        <v>3186</v>
      </c>
      <c r="BX73" s="147">
        <f t="shared" si="236"/>
        <v>411</v>
      </c>
      <c r="BY73" s="147">
        <f t="shared" si="237"/>
        <v>82.2</v>
      </c>
      <c r="BZ73" s="147">
        <f t="shared" si="238"/>
        <v>102.75</v>
      </c>
      <c r="CA73" s="147">
        <f t="shared" si="239"/>
        <v>0</v>
      </c>
      <c r="CB73" s="147">
        <f t="shared" si="240"/>
        <v>205.5</v>
      </c>
      <c r="CC73" s="147">
        <f t="shared" si="241"/>
        <v>616.5</v>
      </c>
      <c r="CD73" s="147">
        <f t="shared" si="242"/>
        <v>822</v>
      </c>
      <c r="CE73" s="147">
        <f t="shared" si="243"/>
        <v>1233</v>
      </c>
      <c r="CF73" s="147">
        <f t="shared" si="244"/>
        <v>1644</v>
      </c>
      <c r="CG73" s="147">
        <f t="shared" si="245"/>
        <v>2055</v>
      </c>
      <c r="CH73" s="147">
        <f t="shared" si="246"/>
        <v>2466</v>
      </c>
      <c r="CI73" s="147">
        <f t="shared" si="247"/>
        <v>1138</v>
      </c>
      <c r="CJ73" s="147">
        <f t="shared" si="248"/>
        <v>227.60000000000002</v>
      </c>
      <c r="CK73" s="147">
        <f t="shared" si="249"/>
        <v>284.5</v>
      </c>
      <c r="CL73" s="147">
        <f t="shared" si="250"/>
        <v>0</v>
      </c>
      <c r="CM73" s="147">
        <f t="shared" si="251"/>
        <v>569</v>
      </c>
      <c r="CN73" s="147">
        <f t="shared" si="252"/>
        <v>1707</v>
      </c>
      <c r="CO73" s="147">
        <f t="shared" si="253"/>
        <v>2276</v>
      </c>
      <c r="CP73" s="147">
        <f t="shared" si="254"/>
        <v>3414</v>
      </c>
      <c r="CQ73" s="147">
        <f t="shared" si="255"/>
        <v>4552</v>
      </c>
      <c r="CR73" s="147">
        <f t="shared" si="256"/>
        <v>5690</v>
      </c>
      <c r="CS73" s="147">
        <f t="shared" si="257"/>
        <v>6828</v>
      </c>
      <c r="CT73" s="147">
        <f t="shared" si="258"/>
        <v>1018</v>
      </c>
      <c r="CU73" s="147">
        <f t="shared" si="259"/>
        <v>203.60000000000002</v>
      </c>
      <c r="CV73" s="147">
        <f t="shared" si="260"/>
        <v>254.5</v>
      </c>
      <c r="CW73" s="147">
        <f t="shared" si="261"/>
        <v>0</v>
      </c>
      <c r="CX73" s="147">
        <f t="shared" si="262"/>
        <v>509</v>
      </c>
      <c r="CY73" s="147">
        <f t="shared" si="263"/>
        <v>1527</v>
      </c>
      <c r="CZ73" s="147">
        <f t="shared" si="264"/>
        <v>2036</v>
      </c>
      <c r="DA73" s="147">
        <f t="shared" si="265"/>
        <v>3054</v>
      </c>
      <c r="DB73" s="147">
        <f t="shared" si="266"/>
        <v>4072</v>
      </c>
      <c r="DC73" s="147">
        <f t="shared" si="267"/>
        <v>5090</v>
      </c>
      <c r="DD73" s="147">
        <f t="shared" si="268"/>
        <v>6108</v>
      </c>
      <c r="DE73" s="147">
        <f t="shared" si="269"/>
        <v>942</v>
      </c>
      <c r="DF73" s="147">
        <f t="shared" si="270"/>
        <v>188.4</v>
      </c>
      <c r="DG73" s="147">
        <f t="shared" si="271"/>
        <v>235.5</v>
      </c>
      <c r="DH73" s="147">
        <f t="shared" si="272"/>
        <v>0</v>
      </c>
      <c r="DI73" s="147">
        <f t="shared" si="273"/>
        <v>471</v>
      </c>
      <c r="DJ73" s="147">
        <f t="shared" si="274"/>
        <v>1413</v>
      </c>
      <c r="DK73" s="147">
        <f t="shared" si="275"/>
        <v>1884</v>
      </c>
      <c r="DL73" s="147">
        <f t="shared" si="276"/>
        <v>2826</v>
      </c>
      <c r="DM73" s="147">
        <f t="shared" si="277"/>
        <v>3768</v>
      </c>
      <c r="DN73" s="147">
        <f t="shared" si="278"/>
        <v>4710</v>
      </c>
      <c r="DO73" s="147">
        <f t="shared" si="279"/>
        <v>5652</v>
      </c>
      <c r="DP73" s="147">
        <f t="shared" si="280"/>
        <v>942</v>
      </c>
      <c r="DQ73" s="147">
        <f t="shared" si="281"/>
        <v>188.4</v>
      </c>
      <c r="DR73" s="147">
        <f t="shared" si="282"/>
        <v>235.5</v>
      </c>
      <c r="DS73" s="147">
        <f t="shared" si="283"/>
        <v>0</v>
      </c>
      <c r="DT73" s="147">
        <f t="shared" si="284"/>
        <v>471</v>
      </c>
      <c r="DU73" s="147">
        <f t="shared" si="285"/>
        <v>1413</v>
      </c>
      <c r="DV73" s="147">
        <f t="shared" si="286"/>
        <v>1884</v>
      </c>
      <c r="DW73" s="147">
        <f t="shared" si="287"/>
        <v>2826</v>
      </c>
      <c r="DX73" s="147">
        <f t="shared" si="288"/>
        <v>3768</v>
      </c>
      <c r="DY73" s="147">
        <f t="shared" si="289"/>
        <v>4710</v>
      </c>
      <c r="DZ73" s="147">
        <f t="shared" si="290"/>
        <v>5652</v>
      </c>
      <c r="EA73" s="147">
        <f t="shared" si="291"/>
        <v>1138</v>
      </c>
      <c r="EB73" s="147">
        <f t="shared" si="292"/>
        <v>227.60000000000002</v>
      </c>
      <c r="EC73" s="147">
        <f t="shared" si="293"/>
        <v>284.5</v>
      </c>
      <c r="ED73" s="147">
        <f t="shared" si="294"/>
        <v>0</v>
      </c>
      <c r="EE73" s="147">
        <f t="shared" si="295"/>
        <v>569</v>
      </c>
      <c r="EF73" s="147">
        <f t="shared" si="296"/>
        <v>1707</v>
      </c>
      <c r="EG73" s="147">
        <f t="shared" si="297"/>
        <v>2276</v>
      </c>
      <c r="EH73" s="147">
        <f t="shared" si="298"/>
        <v>3414</v>
      </c>
      <c r="EI73" s="147">
        <f t="shared" si="299"/>
        <v>4552</v>
      </c>
      <c r="EJ73" s="147">
        <f t="shared" si="300"/>
        <v>5690</v>
      </c>
      <c r="EK73" s="147">
        <f t="shared" si="301"/>
        <v>6828</v>
      </c>
      <c r="EL73" s="147">
        <f t="shared" si="302"/>
        <v>1018</v>
      </c>
      <c r="EM73" s="147">
        <f t="shared" si="303"/>
        <v>203.60000000000002</v>
      </c>
      <c r="EN73" s="147">
        <f t="shared" si="304"/>
        <v>254.5</v>
      </c>
      <c r="EO73" s="147">
        <f t="shared" si="305"/>
        <v>0</v>
      </c>
      <c r="EP73" s="147">
        <f t="shared" si="306"/>
        <v>509</v>
      </c>
      <c r="EQ73" s="147">
        <f t="shared" si="307"/>
        <v>1527</v>
      </c>
      <c r="ER73" s="147">
        <f t="shared" si="308"/>
        <v>2036</v>
      </c>
      <c r="ES73" s="147">
        <f t="shared" si="309"/>
        <v>3054</v>
      </c>
      <c r="ET73" s="147">
        <f t="shared" si="310"/>
        <v>4072</v>
      </c>
      <c r="EU73" s="147">
        <f t="shared" si="311"/>
        <v>5090</v>
      </c>
      <c r="EV73" s="147">
        <f t="shared" si="312"/>
        <v>6108</v>
      </c>
      <c r="EW73" s="147">
        <f t="shared" si="313"/>
        <v>1549</v>
      </c>
      <c r="EX73" s="147">
        <f t="shared" si="314"/>
        <v>309.8</v>
      </c>
      <c r="EY73" s="147">
        <f t="shared" si="315"/>
        <v>387.25</v>
      </c>
      <c r="EZ73" s="147">
        <f t="shared" si="316"/>
        <v>0</v>
      </c>
      <c r="FA73" s="147">
        <f t="shared" si="317"/>
        <v>774.5</v>
      </c>
      <c r="FB73" s="147">
        <f t="shared" si="318"/>
        <v>2323.5</v>
      </c>
      <c r="FC73" s="147">
        <f t="shared" si="319"/>
        <v>3098</v>
      </c>
      <c r="FD73" s="147">
        <f t="shared" si="320"/>
        <v>4647</v>
      </c>
      <c r="FE73" s="147">
        <f t="shared" si="321"/>
        <v>6196</v>
      </c>
      <c r="FF73" s="147">
        <f t="shared" si="322"/>
        <v>7745</v>
      </c>
      <c r="FG73" s="147">
        <f t="shared" si="323"/>
        <v>9294</v>
      </c>
      <c r="FH73" s="147">
        <f t="shared" si="324"/>
        <v>1549</v>
      </c>
      <c r="FI73" s="147">
        <f t="shared" si="325"/>
        <v>309.8</v>
      </c>
      <c r="FJ73" s="147">
        <f t="shared" si="326"/>
        <v>387.25</v>
      </c>
      <c r="FK73" s="147">
        <f t="shared" si="327"/>
        <v>0</v>
      </c>
      <c r="FL73" s="147">
        <f t="shared" si="328"/>
        <v>774.5</v>
      </c>
      <c r="FM73" s="147">
        <f t="shared" si="329"/>
        <v>2323.5</v>
      </c>
      <c r="FN73" s="147">
        <f t="shared" si="330"/>
        <v>3098</v>
      </c>
      <c r="FO73" s="147">
        <f t="shared" si="331"/>
        <v>4647</v>
      </c>
      <c r="FP73" s="147">
        <f t="shared" si="332"/>
        <v>6196</v>
      </c>
      <c r="FQ73" s="147">
        <f t="shared" si="333"/>
        <v>7745</v>
      </c>
      <c r="FR73" s="147">
        <f t="shared" si="334"/>
        <v>9294</v>
      </c>
      <c r="FS73" s="122">
        <f t="shared" si="346"/>
        <v>28.34</v>
      </c>
      <c r="FT73" s="122" t="str">
        <f t="shared" si="347"/>
        <v/>
      </c>
      <c r="FU73" s="122" t="str">
        <f t="shared" si="348"/>
        <v/>
      </c>
      <c r="FV73" s="122" t="str">
        <f t="shared" si="349"/>
        <v/>
      </c>
      <c r="FW73" s="122" t="str">
        <f t="shared" si="335"/>
        <v/>
      </c>
      <c r="FX73" s="122" t="str">
        <f t="shared" si="336"/>
        <v/>
      </c>
      <c r="FY73" s="122" t="str">
        <f t="shared" si="337"/>
        <v/>
      </c>
      <c r="FZ73" s="122" t="str">
        <f t="shared" si="338"/>
        <v/>
      </c>
      <c r="GA73" s="122" t="str">
        <f t="shared" si="339"/>
        <v/>
      </c>
      <c r="GB73" s="122" t="str">
        <f t="shared" si="340"/>
        <v/>
      </c>
      <c r="GC73" s="122" t="str">
        <f t="shared" si="341"/>
        <v/>
      </c>
      <c r="GD73" s="122" t="str">
        <f t="shared" si="342"/>
        <v/>
      </c>
      <c r="GE73" s="122" t="str">
        <f t="shared" si="343"/>
        <v/>
      </c>
      <c r="GF73" s="122" t="str">
        <f t="shared" si="344"/>
        <v/>
      </c>
      <c r="GG73" s="122">
        <f t="shared" si="345"/>
        <v>28.34</v>
      </c>
      <c r="GH73" s="124">
        <f t="shared" si="350"/>
        <v>324578.28350000002</v>
      </c>
      <c r="GI73" s="124"/>
      <c r="GJ73" s="124"/>
      <c r="GK73" s="124"/>
      <c r="GL73" s="125"/>
      <c r="GM73" s="125"/>
      <c r="GN73" s="125"/>
      <c r="GO73" s="125"/>
      <c r="GP73" s="125"/>
      <c r="GQ73" s="125"/>
      <c r="GR73" s="125"/>
      <c r="GS73" s="125"/>
      <c r="GT73" s="125"/>
      <c r="GU73" s="125"/>
      <c r="GV73" s="125"/>
      <c r="GW73" s="145"/>
      <c r="GX73" s="145"/>
      <c r="GY73" s="145"/>
      <c r="GZ73" s="145"/>
      <c r="HA73" s="145"/>
      <c r="HB73" s="145"/>
      <c r="HC73" s="145"/>
    </row>
    <row r="74" spans="1:216" x14ac:dyDescent="0.2">
      <c r="A74" s="298" t="s">
        <v>403</v>
      </c>
      <c r="B74" s="288" t="s">
        <v>404</v>
      </c>
      <c r="C74" s="299"/>
      <c r="D74" s="407">
        <f t="shared" ref="D74:D81" si="358">C74*0.2</f>
        <v>0</v>
      </c>
      <c r="E74" s="406">
        <f t="shared" si="351"/>
        <v>0</v>
      </c>
      <c r="F74" s="406">
        <f t="shared" si="352"/>
        <v>0</v>
      </c>
      <c r="G74" s="406">
        <f t="shared" si="353"/>
        <v>0</v>
      </c>
      <c r="H74" s="407">
        <f t="shared" ref="H74:H81" si="359">C74*0.25</f>
        <v>0</v>
      </c>
      <c r="I74" s="406">
        <f t="shared" si="354"/>
        <v>0</v>
      </c>
      <c r="J74" s="406">
        <f t="shared" si="355"/>
        <v>0</v>
      </c>
      <c r="K74" s="406">
        <f t="shared" si="356"/>
        <v>0</v>
      </c>
      <c r="L74" s="406">
        <f t="shared" si="357"/>
        <v>0</v>
      </c>
      <c r="M74" s="147"/>
      <c r="N74" s="94">
        <f t="shared" ref="N74:N81" si="360">C74*0.5</f>
        <v>0</v>
      </c>
      <c r="O74" s="94">
        <f t="shared" ref="O74:O81" si="361">C74*1.5</f>
        <v>0</v>
      </c>
      <c r="P74" s="94">
        <f t="shared" ref="P74:P81" si="362">C74*2</f>
        <v>0</v>
      </c>
      <c r="Q74" s="94">
        <f t="shared" ref="Q74:Q81" si="363">C74*3</f>
        <v>0</v>
      </c>
      <c r="R74" s="94">
        <f t="shared" ref="R74:R81" si="364">C74*4</f>
        <v>0</v>
      </c>
      <c r="S74" s="94">
        <f t="shared" ref="S74:S81" si="365">C74*5</f>
        <v>0</v>
      </c>
      <c r="T74" s="94">
        <f t="shared" ref="T74:T81" si="366">C74*6</f>
        <v>0</v>
      </c>
      <c r="U74" s="200">
        <v>608</v>
      </c>
      <c r="V74" s="93">
        <f t="shared" ref="V74:V81" si="367">U74*0.2</f>
        <v>121.60000000000001</v>
      </c>
      <c r="W74" s="93">
        <f t="shared" ref="W74:W81" si="368">U74*0.25</f>
        <v>152</v>
      </c>
      <c r="X74" s="147"/>
      <c r="Y74" s="94">
        <f t="shared" ref="Y74:Y81" si="369">U74*0.5</f>
        <v>304</v>
      </c>
      <c r="Z74" s="94">
        <f t="shared" ref="Z74:Z81" si="370">U74*1.5</f>
        <v>912</v>
      </c>
      <c r="AA74" s="94">
        <f t="shared" ref="AA74:AA81" si="371">U74*2</f>
        <v>1216</v>
      </c>
      <c r="AB74" s="94">
        <f t="shared" ref="AB74:AB81" si="372">U74*3</f>
        <v>1824</v>
      </c>
      <c r="AC74" s="94">
        <f t="shared" ref="AC74:AC81" si="373">U74*4</f>
        <v>2432</v>
      </c>
      <c r="AD74" s="94">
        <f t="shared" ref="AD74:AD81" si="374">U74*5</f>
        <v>3040</v>
      </c>
      <c r="AE74" s="94">
        <f t="shared" ref="AE74:AE81" si="375">U74*6</f>
        <v>3648</v>
      </c>
      <c r="AF74" s="200">
        <v>532</v>
      </c>
      <c r="AG74" s="93">
        <f t="shared" ref="AG74:AG81" si="376">AF74*0.2</f>
        <v>106.4</v>
      </c>
      <c r="AH74" s="93">
        <f t="shared" ref="AH74:AH81" si="377">AF74*0.25</f>
        <v>133</v>
      </c>
      <c r="AI74" s="147"/>
      <c r="AJ74" s="94">
        <f t="shared" ref="AJ74:AJ81" si="378">AF74*0.5</f>
        <v>266</v>
      </c>
      <c r="AK74" s="94">
        <f t="shared" ref="AK74:AK81" si="379">AF74*1.5</f>
        <v>798</v>
      </c>
      <c r="AL74" s="94">
        <f t="shared" ref="AL74:AL81" si="380">AF74*2</f>
        <v>1064</v>
      </c>
      <c r="AM74" s="94">
        <f t="shared" ref="AM74:AM81" si="381">AF74*3</f>
        <v>1596</v>
      </c>
      <c r="AN74" s="94">
        <f t="shared" ref="AN74:AN81" si="382">AF74*4</f>
        <v>2128</v>
      </c>
      <c r="AO74" s="94">
        <f t="shared" ref="AO74:AO81" si="383">AF74*5</f>
        <v>2660</v>
      </c>
      <c r="AP74" s="94">
        <f t="shared" ref="AP74:AP81" si="384">AF74*6</f>
        <v>3192</v>
      </c>
      <c r="AQ74" s="200">
        <v>412</v>
      </c>
      <c r="AR74" s="93">
        <f t="shared" ref="AR74:AR81" si="385">AQ74*0.2</f>
        <v>82.4</v>
      </c>
      <c r="AS74" s="93">
        <f t="shared" ref="AS74:AS81" si="386">AQ74*0.25</f>
        <v>103</v>
      </c>
      <c r="AT74" s="147"/>
      <c r="AU74" s="94">
        <f t="shared" ref="AU74:AU81" si="387">AQ74*0.5</f>
        <v>206</v>
      </c>
      <c r="AV74" s="94">
        <f t="shared" ref="AV74:AV81" si="388">AQ74*1.5</f>
        <v>618</v>
      </c>
      <c r="AW74" s="94">
        <f t="shared" ref="AW74:AW81" si="389">AQ74*2</f>
        <v>824</v>
      </c>
      <c r="AX74" s="94">
        <f t="shared" ref="AX74:AX81" si="390">AQ74*3</f>
        <v>1236</v>
      </c>
      <c r="AY74" s="94">
        <f t="shared" ref="AY74:AY81" si="391">AQ74*4</f>
        <v>1648</v>
      </c>
      <c r="AZ74" s="94">
        <f t="shared" ref="AZ74:AZ81" si="392">AQ74*5</f>
        <v>2060</v>
      </c>
      <c r="BA74" s="94">
        <f t="shared" ref="BA74:BA81" si="393">AQ74*6</f>
        <v>2472</v>
      </c>
      <c r="BB74" s="147">
        <f t="shared" ref="BB74:BB81" si="394">C74+U74</f>
        <v>608</v>
      </c>
      <c r="BC74" s="147">
        <f t="shared" ref="BC74:BC81" si="395">D74+V74</f>
        <v>121.60000000000001</v>
      </c>
      <c r="BD74" s="147">
        <f t="shared" ref="BD74:BD81" si="396">H74+W74</f>
        <v>152</v>
      </c>
      <c r="BE74" s="147">
        <f t="shared" ref="BE74:BE81" si="397">M74+X74</f>
        <v>0</v>
      </c>
      <c r="BF74" s="147">
        <f t="shared" ref="BF74:BF81" si="398">N74+Y74</f>
        <v>304</v>
      </c>
      <c r="BG74" s="147">
        <f t="shared" ref="BG74:BG81" si="399">O74+Z74</f>
        <v>912</v>
      </c>
      <c r="BH74" s="147">
        <f t="shared" ref="BH74:BH81" si="400">P74+AA74</f>
        <v>1216</v>
      </c>
      <c r="BI74" s="147">
        <f t="shared" ref="BI74:BI81" si="401">Q74+AB74</f>
        <v>1824</v>
      </c>
      <c r="BJ74" s="147">
        <f t="shared" ref="BJ74:BJ81" si="402">R74+AC74</f>
        <v>2432</v>
      </c>
      <c r="BK74" s="147">
        <f t="shared" ref="BK74:BK81" si="403">S74+AD74</f>
        <v>3040</v>
      </c>
      <c r="BL74" s="147">
        <f t="shared" ref="BL74:BL81" si="404">T74+AE74</f>
        <v>3648</v>
      </c>
      <c r="BM74" s="147">
        <f t="shared" ref="BM74:BM81" si="405">C74+AF74</f>
        <v>532</v>
      </c>
      <c r="BN74" s="147">
        <f t="shared" ref="BN74:BN81" si="406">D74+AG74</f>
        <v>106.4</v>
      </c>
      <c r="BO74" s="147">
        <f t="shared" ref="BO74:BO81" si="407">H74+AH74</f>
        <v>133</v>
      </c>
      <c r="BP74" s="147">
        <f t="shared" ref="BP74:BP81" si="408">M74+AI74</f>
        <v>0</v>
      </c>
      <c r="BQ74" s="147">
        <f t="shared" ref="BQ74:BQ81" si="409">N74+AJ74</f>
        <v>266</v>
      </c>
      <c r="BR74" s="147">
        <f t="shared" ref="BR74:BR81" si="410">O74+AK74</f>
        <v>798</v>
      </c>
      <c r="BS74" s="147">
        <f t="shared" ref="BS74:BS81" si="411">P74+AL74</f>
        <v>1064</v>
      </c>
      <c r="BT74" s="147">
        <f t="shared" ref="BT74:BT81" si="412">Q74+AM74</f>
        <v>1596</v>
      </c>
      <c r="BU74" s="147">
        <f t="shared" ref="BU74:BU81" si="413">R74+AN74</f>
        <v>2128</v>
      </c>
      <c r="BV74" s="147">
        <f t="shared" ref="BV74:BV81" si="414">S74+AO74</f>
        <v>2660</v>
      </c>
      <c r="BW74" s="147">
        <f t="shared" ref="BW74:BW81" si="415">T74+AP74</f>
        <v>3192</v>
      </c>
      <c r="BX74" s="147">
        <f t="shared" ref="BX74:BX81" si="416">C74+AQ74</f>
        <v>412</v>
      </c>
      <c r="BY74" s="147">
        <f t="shared" ref="BY74:BY81" si="417">D74+AR74</f>
        <v>82.4</v>
      </c>
      <c r="BZ74" s="147">
        <f t="shared" ref="BZ74:BZ81" si="418">H74+AS74</f>
        <v>103</v>
      </c>
      <c r="CA74" s="147">
        <f t="shared" ref="CA74:CA81" si="419">M74+AT74</f>
        <v>0</v>
      </c>
      <c r="CB74" s="147">
        <f t="shared" ref="CB74:CB81" si="420">N74+AU74</f>
        <v>206</v>
      </c>
      <c r="CC74" s="147">
        <f t="shared" ref="CC74:CC81" si="421">O74+AV74</f>
        <v>618</v>
      </c>
      <c r="CD74" s="147">
        <f t="shared" ref="CD74:CD81" si="422">P74+AW74</f>
        <v>824</v>
      </c>
      <c r="CE74" s="147">
        <f t="shared" ref="CE74:CE81" si="423">Q74+AX74</f>
        <v>1236</v>
      </c>
      <c r="CF74" s="147">
        <f t="shared" ref="CF74:CF81" si="424">R74+AY74</f>
        <v>1648</v>
      </c>
      <c r="CG74" s="147">
        <f t="shared" ref="CG74:CG81" si="425">S74+AZ74</f>
        <v>2060</v>
      </c>
      <c r="CH74" s="147">
        <f t="shared" ref="CH74:CH81" si="426">T74+BA74</f>
        <v>2472</v>
      </c>
      <c r="CI74" s="147">
        <f t="shared" ref="CI74:CI81" si="427">U74+AF74</f>
        <v>1140</v>
      </c>
      <c r="CJ74" s="147">
        <f t="shared" ref="CJ74:CJ81" si="428">V74+AG74</f>
        <v>228</v>
      </c>
      <c r="CK74" s="147">
        <f t="shared" ref="CK74:CK81" si="429">W74+AH74</f>
        <v>285</v>
      </c>
      <c r="CL74" s="147">
        <f t="shared" ref="CL74:CL81" si="430">X74+AI74</f>
        <v>0</v>
      </c>
      <c r="CM74" s="147">
        <f t="shared" ref="CM74:CM81" si="431">Y74+AJ74</f>
        <v>570</v>
      </c>
      <c r="CN74" s="147">
        <f t="shared" ref="CN74:CN81" si="432">Z74+AK74</f>
        <v>1710</v>
      </c>
      <c r="CO74" s="147">
        <f t="shared" ref="CO74:CO81" si="433">AA74+AL74</f>
        <v>2280</v>
      </c>
      <c r="CP74" s="147">
        <f t="shared" ref="CP74:CP81" si="434">AB74+AM74</f>
        <v>3420</v>
      </c>
      <c r="CQ74" s="147">
        <f t="shared" ref="CQ74:CQ81" si="435">AC74+AN74</f>
        <v>4560</v>
      </c>
      <c r="CR74" s="147">
        <f t="shared" ref="CR74:CR81" si="436">AD74+AO74</f>
        <v>5700</v>
      </c>
      <c r="CS74" s="147">
        <f t="shared" ref="CS74:CS81" si="437">AE74+AP74</f>
        <v>6840</v>
      </c>
      <c r="CT74" s="147">
        <f t="shared" ref="CT74:CT81" si="438">U74+AQ74</f>
        <v>1020</v>
      </c>
      <c r="CU74" s="147">
        <f t="shared" ref="CU74:CU81" si="439">V74+AR74</f>
        <v>204</v>
      </c>
      <c r="CV74" s="147">
        <f t="shared" ref="CV74:CV81" si="440">W74+AS74</f>
        <v>255</v>
      </c>
      <c r="CW74" s="147">
        <f t="shared" ref="CW74:CW81" si="441">X74+AT74</f>
        <v>0</v>
      </c>
      <c r="CX74" s="147">
        <f t="shared" ref="CX74:CX81" si="442">Y74+AU74</f>
        <v>510</v>
      </c>
      <c r="CY74" s="147">
        <f t="shared" ref="CY74:CY81" si="443">Z74+AV74</f>
        <v>1530</v>
      </c>
      <c r="CZ74" s="147">
        <f t="shared" ref="CZ74:CZ81" si="444">AA74+AW74</f>
        <v>2040</v>
      </c>
      <c r="DA74" s="147">
        <f t="shared" ref="DA74:DA81" si="445">AB74+AX74</f>
        <v>3060</v>
      </c>
      <c r="DB74" s="147">
        <f t="shared" ref="DB74:DB81" si="446">AC74+AY74</f>
        <v>4080</v>
      </c>
      <c r="DC74" s="147">
        <f t="shared" ref="DC74:DC81" si="447">AD74+AZ74</f>
        <v>5100</v>
      </c>
      <c r="DD74" s="147">
        <f t="shared" ref="DD74:DD81" si="448">AE74+BA74</f>
        <v>6120</v>
      </c>
      <c r="DE74" s="147">
        <f t="shared" ref="DE74:DE81" si="449">AF74+AQ74</f>
        <v>944</v>
      </c>
      <c r="DF74" s="147">
        <f t="shared" ref="DF74:DF81" si="450">AG74+AR74</f>
        <v>188.8</v>
      </c>
      <c r="DG74" s="147">
        <f t="shared" ref="DG74:DG81" si="451">AH74+AS74</f>
        <v>236</v>
      </c>
      <c r="DH74" s="147">
        <f t="shared" ref="DH74:DH81" si="452">AI74+AT74</f>
        <v>0</v>
      </c>
      <c r="DI74" s="147">
        <f t="shared" ref="DI74:DI81" si="453">AJ74+AU74</f>
        <v>472</v>
      </c>
      <c r="DJ74" s="147">
        <f t="shared" ref="DJ74:DJ81" si="454">AK74+AV74</f>
        <v>1416</v>
      </c>
      <c r="DK74" s="147">
        <f t="shared" ref="DK74:DK81" si="455">AL74+AW74</f>
        <v>1888</v>
      </c>
      <c r="DL74" s="147">
        <f t="shared" ref="DL74:DL81" si="456">AM74+AX74</f>
        <v>2832</v>
      </c>
      <c r="DM74" s="147">
        <f t="shared" ref="DM74:DM81" si="457">AN74+AY74</f>
        <v>3776</v>
      </c>
      <c r="DN74" s="147">
        <f t="shared" ref="DN74:DN81" si="458">AO74+AZ74</f>
        <v>4720</v>
      </c>
      <c r="DO74" s="147">
        <f t="shared" ref="DO74:DO81" si="459">AP74+BA74</f>
        <v>5664</v>
      </c>
      <c r="DP74" s="147">
        <f t="shared" ref="DP74:DP81" si="460">C74+AF74+AQ74</f>
        <v>944</v>
      </c>
      <c r="DQ74" s="147">
        <f t="shared" ref="DQ74:DQ81" si="461">D74+AG74+AR74</f>
        <v>188.8</v>
      </c>
      <c r="DR74" s="147">
        <f t="shared" ref="DR74:DR81" si="462">H74+AH74+AS74</f>
        <v>236</v>
      </c>
      <c r="DS74" s="147">
        <f t="shared" ref="DS74:DS81" si="463">M74+AI74+AT74</f>
        <v>0</v>
      </c>
      <c r="DT74" s="147">
        <f t="shared" ref="DT74:DT81" si="464">N74+AJ74+AU74</f>
        <v>472</v>
      </c>
      <c r="DU74" s="147">
        <f t="shared" ref="DU74:DU81" si="465">O74+AK74+AV74</f>
        <v>1416</v>
      </c>
      <c r="DV74" s="147">
        <f t="shared" ref="DV74:DV81" si="466">P74+AL74+AW74</f>
        <v>1888</v>
      </c>
      <c r="DW74" s="147">
        <f t="shared" ref="DW74:DW81" si="467">Q74+AM74+AX74</f>
        <v>2832</v>
      </c>
      <c r="DX74" s="147">
        <f t="shared" ref="DX74:DX81" si="468">R74+AN74+AY74</f>
        <v>3776</v>
      </c>
      <c r="DY74" s="147">
        <f t="shared" ref="DY74:DY81" si="469">S74+AO74+AZ74</f>
        <v>4720</v>
      </c>
      <c r="DZ74" s="147">
        <f t="shared" ref="DZ74:DZ81" si="470">T74+AP74+BA74</f>
        <v>5664</v>
      </c>
      <c r="EA74" s="147">
        <f t="shared" ref="EA74:EA81" si="471">C74+U74+AF74</f>
        <v>1140</v>
      </c>
      <c r="EB74" s="147">
        <f t="shared" ref="EB74:EB81" si="472">D74+V74+AG74</f>
        <v>228</v>
      </c>
      <c r="EC74" s="147">
        <f t="shared" ref="EC74:EC81" si="473">H74+W74+AH74</f>
        <v>285</v>
      </c>
      <c r="ED74" s="147">
        <f t="shared" ref="ED74:ED81" si="474">M74+X74+AI74</f>
        <v>0</v>
      </c>
      <c r="EE74" s="147">
        <f t="shared" ref="EE74:EE81" si="475">N74+Y74+AJ74</f>
        <v>570</v>
      </c>
      <c r="EF74" s="147">
        <f t="shared" ref="EF74:EF81" si="476">O74+Z74+AK74</f>
        <v>1710</v>
      </c>
      <c r="EG74" s="147">
        <f t="shared" ref="EG74:EG81" si="477">P74+AA74+AL74</f>
        <v>2280</v>
      </c>
      <c r="EH74" s="147">
        <f t="shared" ref="EH74:EH81" si="478">Q74+AB74+AM74</f>
        <v>3420</v>
      </c>
      <c r="EI74" s="147">
        <f t="shared" ref="EI74:EI81" si="479">R74+AC74+AN74</f>
        <v>4560</v>
      </c>
      <c r="EJ74" s="147">
        <f t="shared" ref="EJ74:EJ81" si="480">S74+AD74+AO74</f>
        <v>5700</v>
      </c>
      <c r="EK74" s="147">
        <f t="shared" ref="EK74:EK81" si="481">T74+AE74+AP74</f>
        <v>6840</v>
      </c>
      <c r="EL74" s="147">
        <f t="shared" ref="EL74:EL81" si="482">C74+U74+AQ74</f>
        <v>1020</v>
      </c>
      <c r="EM74" s="147">
        <f t="shared" ref="EM74:EM81" si="483">D74+V74+AR74</f>
        <v>204</v>
      </c>
      <c r="EN74" s="147">
        <f t="shared" ref="EN74:EN81" si="484">H74+W74+AS74</f>
        <v>255</v>
      </c>
      <c r="EO74" s="147">
        <f t="shared" ref="EO74:EO81" si="485">M74+X74+AT74</f>
        <v>0</v>
      </c>
      <c r="EP74" s="147">
        <f t="shared" ref="EP74:EP81" si="486">N74+Y74+AU74</f>
        <v>510</v>
      </c>
      <c r="EQ74" s="147">
        <f t="shared" ref="EQ74:EQ81" si="487">O74+Z74+AV74</f>
        <v>1530</v>
      </c>
      <c r="ER74" s="147">
        <f t="shared" ref="ER74:ER81" si="488">P74+AA74+AW74</f>
        <v>2040</v>
      </c>
      <c r="ES74" s="147">
        <f t="shared" ref="ES74:ES81" si="489">Q74+AB74+AX74</f>
        <v>3060</v>
      </c>
      <c r="ET74" s="147">
        <f t="shared" ref="ET74:ET81" si="490">R74+AC74+AY74</f>
        <v>4080</v>
      </c>
      <c r="EU74" s="147">
        <f t="shared" ref="EU74:EU81" si="491">S74+AD74+AZ74</f>
        <v>5100</v>
      </c>
      <c r="EV74" s="147">
        <f t="shared" ref="EV74:EV81" si="492">T74+AE74+BA74</f>
        <v>6120</v>
      </c>
      <c r="EW74" s="147">
        <f t="shared" ref="EW74:EW81" si="493">U74+AF74+AQ74</f>
        <v>1552</v>
      </c>
      <c r="EX74" s="147">
        <f t="shared" ref="EX74:EX81" si="494">V74+AG74+AR74</f>
        <v>310.39999999999998</v>
      </c>
      <c r="EY74" s="147">
        <f t="shared" ref="EY74:EY81" si="495">W74+AH74+AS74</f>
        <v>388</v>
      </c>
      <c r="EZ74" s="147">
        <f t="shared" ref="EZ74:EZ81" si="496">X74+AI74+AT74</f>
        <v>0</v>
      </c>
      <c r="FA74" s="147">
        <f t="shared" ref="FA74:FA81" si="497">Y74+AJ74+AU74</f>
        <v>776</v>
      </c>
      <c r="FB74" s="147">
        <f t="shared" ref="FB74:FB81" si="498">Z74+AK74+AV74</f>
        <v>2328</v>
      </c>
      <c r="FC74" s="147">
        <f t="shared" ref="FC74:FC81" si="499">AA74+AL74+AW74</f>
        <v>3104</v>
      </c>
      <c r="FD74" s="147">
        <f t="shared" ref="FD74:FD81" si="500">AB74+AM74+AX74</f>
        <v>4656</v>
      </c>
      <c r="FE74" s="147">
        <f t="shared" ref="FE74:FE81" si="501">AC74+AN74+AY74</f>
        <v>6208</v>
      </c>
      <c r="FF74" s="147">
        <f t="shared" ref="FF74:FF81" si="502">AD74+AO74+AZ74</f>
        <v>7760</v>
      </c>
      <c r="FG74" s="147">
        <f t="shared" ref="FG74:FG81" si="503">AE74+AP74+BA74</f>
        <v>9312</v>
      </c>
      <c r="FH74" s="147">
        <f t="shared" ref="FH74:FH81" si="504">C74+U74+AF74+AQ74</f>
        <v>1552</v>
      </c>
      <c r="FI74" s="147">
        <f t="shared" ref="FI74:FI81" si="505">D74+V74+AG74+AR74</f>
        <v>310.39999999999998</v>
      </c>
      <c r="FJ74" s="147">
        <f t="shared" ref="FJ74:FJ81" si="506">H74+W74+AH74+AS74</f>
        <v>388</v>
      </c>
      <c r="FK74" s="147">
        <f t="shared" ref="FK74:FK81" si="507">M74+X74+AI74+AT74</f>
        <v>0</v>
      </c>
      <c r="FL74" s="147">
        <f t="shared" ref="FL74:FL81" si="508">N74+Y74+AJ74+AU74</f>
        <v>776</v>
      </c>
      <c r="FM74" s="147">
        <f t="shared" ref="FM74:FM81" si="509">O74+Z74+AK74+AV74</f>
        <v>2328</v>
      </c>
      <c r="FN74" s="147">
        <f t="shared" ref="FN74:FN81" si="510">P74+AA74+AL74+AW74</f>
        <v>3104</v>
      </c>
      <c r="FO74" s="147">
        <f t="shared" ref="FO74:FO81" si="511">Q74+AB74+AM74+AX74</f>
        <v>4656</v>
      </c>
      <c r="FP74" s="147">
        <f t="shared" ref="FP74:FP81" si="512">R74+AC74+AN74+AY74</f>
        <v>6208</v>
      </c>
      <c r="FQ74" s="147">
        <f t="shared" ref="FQ74:FQ81" si="513">S74+AD74+AO74+AZ74</f>
        <v>7760</v>
      </c>
      <c r="FR74" s="147">
        <f t="shared" ref="FR74:FR81" si="514">T74+AE74+AP74+BA74</f>
        <v>9312</v>
      </c>
      <c r="FS74" s="122">
        <f t="shared" si="346"/>
        <v>8.4499999999999993</v>
      </c>
      <c r="FT74" s="122" t="str">
        <f t="shared" si="347"/>
        <v/>
      </c>
      <c r="FU74" s="122" t="str">
        <f t="shared" si="348"/>
        <v/>
      </c>
      <c r="FV74" s="122" t="str">
        <f t="shared" si="349"/>
        <v/>
      </c>
      <c r="FW74" s="122" t="str">
        <f t="shared" ref="FW74:FW81" si="515">IF(ISERROR(FS74+FT74),"",FS74+FT74)</f>
        <v/>
      </c>
      <c r="FX74" s="122" t="str">
        <f t="shared" ref="FX74:FX81" si="516">IF(ISERROR(FS74+FU74),"",FS74+FU74)</f>
        <v/>
      </c>
      <c r="FY74" s="122" t="str">
        <f t="shared" ref="FY74:FY81" si="517">IF(ISERROR(FS74+FV74),"",FS74+FV74)</f>
        <v/>
      </c>
      <c r="FZ74" s="122" t="str">
        <f t="shared" ref="FZ74:FZ81" si="518">IF(ISERROR(FT74+FU74),"",FT74+FU74)</f>
        <v/>
      </c>
      <c r="GA74" s="122" t="str">
        <f t="shared" ref="GA74:GA81" si="519">IF(ISERROR(FT74+FV74),"",FT74+FV74)</f>
        <v/>
      </c>
      <c r="GB74" s="122" t="str">
        <f t="shared" ref="GB74:GB81" si="520">IF(ISERROR(FU74+FV74),"",FU74+FV74)</f>
        <v/>
      </c>
      <c r="GC74" s="122" t="str">
        <f t="shared" ref="GC74:GC81" si="521">IF(ISERROR(FS74+FU74+FV74),"",FS74+FU74+FV74)</f>
        <v/>
      </c>
      <c r="GD74" s="122" t="str">
        <f t="shared" ref="GD74:GD81" si="522">IF(ISERROR(FS74+FU74+FT74),"",FS74+FU74+FT74)</f>
        <v/>
      </c>
      <c r="GE74" s="122" t="str">
        <f t="shared" ref="GE74:GE81" si="523">IF(ISERROR(FS74+FT74+FV74),"",FS74+FT74+FV74)</f>
        <v/>
      </c>
      <c r="GF74" s="122" t="str">
        <f t="shared" ref="GF74:GF81" si="524">IF(ISERROR(FU74+FV74+FT74),"",FU74+FV74+FT74)</f>
        <v/>
      </c>
      <c r="GG74" s="122">
        <f t="shared" ref="GG74:GG81" si="525">SUM(FS74:FV74)</f>
        <v>8.4499999999999993</v>
      </c>
      <c r="GH74" s="124">
        <f t="shared" si="350"/>
        <v>172048.17700000003</v>
      </c>
      <c r="GI74" s="57"/>
      <c r="GJ74" s="57"/>
      <c r="GK74" s="57"/>
      <c r="GW74" s="145"/>
      <c r="GX74" s="145"/>
      <c r="GY74" s="145"/>
      <c r="GZ74" s="145"/>
      <c r="HA74" s="145"/>
      <c r="HB74" s="145"/>
      <c r="HC74" s="145"/>
    </row>
    <row r="75" spans="1:216" x14ac:dyDescent="0.2">
      <c r="A75" s="298" t="s">
        <v>405</v>
      </c>
      <c r="B75" s="288" t="s">
        <v>268</v>
      </c>
      <c r="C75" s="299"/>
      <c r="D75" s="407">
        <f t="shared" si="358"/>
        <v>0</v>
      </c>
      <c r="E75" s="406">
        <f t="shared" si="351"/>
        <v>0</v>
      </c>
      <c r="F75" s="406">
        <f t="shared" si="352"/>
        <v>0</v>
      </c>
      <c r="G75" s="406">
        <f t="shared" si="353"/>
        <v>0</v>
      </c>
      <c r="H75" s="407">
        <f t="shared" si="359"/>
        <v>0</v>
      </c>
      <c r="I75" s="406">
        <f t="shared" si="354"/>
        <v>0</v>
      </c>
      <c r="J75" s="406">
        <f t="shared" si="355"/>
        <v>0</v>
      </c>
      <c r="K75" s="406">
        <f t="shared" si="356"/>
        <v>0</v>
      </c>
      <c r="L75" s="406">
        <f t="shared" si="357"/>
        <v>0</v>
      </c>
      <c r="M75" s="147"/>
      <c r="N75" s="94">
        <f t="shared" si="360"/>
        <v>0</v>
      </c>
      <c r="O75" s="94">
        <f t="shared" si="361"/>
        <v>0</v>
      </c>
      <c r="P75" s="94">
        <f t="shared" si="362"/>
        <v>0</v>
      </c>
      <c r="Q75" s="94">
        <f t="shared" si="363"/>
        <v>0</v>
      </c>
      <c r="R75" s="94">
        <f t="shared" si="364"/>
        <v>0</v>
      </c>
      <c r="S75" s="94">
        <f t="shared" si="365"/>
        <v>0</v>
      </c>
      <c r="T75" s="94">
        <f t="shared" si="366"/>
        <v>0</v>
      </c>
      <c r="U75" s="200">
        <v>609</v>
      </c>
      <c r="V75" s="93">
        <f t="shared" si="367"/>
        <v>121.80000000000001</v>
      </c>
      <c r="W75" s="93">
        <f t="shared" si="368"/>
        <v>152.25</v>
      </c>
      <c r="X75" s="147"/>
      <c r="Y75" s="94">
        <f t="shared" si="369"/>
        <v>304.5</v>
      </c>
      <c r="Z75" s="94">
        <f t="shared" si="370"/>
        <v>913.5</v>
      </c>
      <c r="AA75" s="94">
        <f t="shared" si="371"/>
        <v>1218</v>
      </c>
      <c r="AB75" s="94">
        <f t="shared" si="372"/>
        <v>1827</v>
      </c>
      <c r="AC75" s="94">
        <f t="shared" si="373"/>
        <v>2436</v>
      </c>
      <c r="AD75" s="94">
        <f t="shared" si="374"/>
        <v>3045</v>
      </c>
      <c r="AE75" s="94">
        <f t="shared" si="375"/>
        <v>3654</v>
      </c>
      <c r="AF75" s="200">
        <v>533</v>
      </c>
      <c r="AG75" s="93">
        <f t="shared" si="376"/>
        <v>106.60000000000001</v>
      </c>
      <c r="AH75" s="93">
        <f t="shared" si="377"/>
        <v>133.25</v>
      </c>
      <c r="AI75" s="147"/>
      <c r="AJ75" s="94">
        <f t="shared" si="378"/>
        <v>266.5</v>
      </c>
      <c r="AK75" s="94">
        <f t="shared" si="379"/>
        <v>799.5</v>
      </c>
      <c r="AL75" s="94">
        <f t="shared" si="380"/>
        <v>1066</v>
      </c>
      <c r="AM75" s="94">
        <f t="shared" si="381"/>
        <v>1599</v>
      </c>
      <c r="AN75" s="94">
        <f t="shared" si="382"/>
        <v>2132</v>
      </c>
      <c r="AO75" s="94">
        <f t="shared" si="383"/>
        <v>2665</v>
      </c>
      <c r="AP75" s="94">
        <f t="shared" si="384"/>
        <v>3198</v>
      </c>
      <c r="AQ75" s="200">
        <v>413</v>
      </c>
      <c r="AR75" s="93">
        <f t="shared" si="385"/>
        <v>82.600000000000009</v>
      </c>
      <c r="AS75" s="93">
        <f t="shared" si="386"/>
        <v>103.25</v>
      </c>
      <c r="AT75" s="147"/>
      <c r="AU75" s="94">
        <f t="shared" si="387"/>
        <v>206.5</v>
      </c>
      <c r="AV75" s="94">
        <f t="shared" si="388"/>
        <v>619.5</v>
      </c>
      <c r="AW75" s="94">
        <f t="shared" si="389"/>
        <v>826</v>
      </c>
      <c r="AX75" s="94">
        <f t="shared" si="390"/>
        <v>1239</v>
      </c>
      <c r="AY75" s="94">
        <f t="shared" si="391"/>
        <v>1652</v>
      </c>
      <c r="AZ75" s="94">
        <f t="shared" si="392"/>
        <v>2065</v>
      </c>
      <c r="BA75" s="94">
        <f t="shared" si="393"/>
        <v>2478</v>
      </c>
      <c r="BB75" s="147">
        <f t="shared" si="394"/>
        <v>609</v>
      </c>
      <c r="BC75" s="147">
        <f t="shared" si="395"/>
        <v>121.80000000000001</v>
      </c>
      <c r="BD75" s="147">
        <f t="shared" si="396"/>
        <v>152.25</v>
      </c>
      <c r="BE75" s="147">
        <f t="shared" si="397"/>
        <v>0</v>
      </c>
      <c r="BF75" s="147">
        <f t="shared" si="398"/>
        <v>304.5</v>
      </c>
      <c r="BG75" s="147">
        <f t="shared" si="399"/>
        <v>913.5</v>
      </c>
      <c r="BH75" s="147">
        <f t="shared" si="400"/>
        <v>1218</v>
      </c>
      <c r="BI75" s="147">
        <f t="shared" si="401"/>
        <v>1827</v>
      </c>
      <c r="BJ75" s="147">
        <f t="shared" si="402"/>
        <v>2436</v>
      </c>
      <c r="BK75" s="147">
        <f t="shared" si="403"/>
        <v>3045</v>
      </c>
      <c r="BL75" s="147">
        <f t="shared" si="404"/>
        <v>3654</v>
      </c>
      <c r="BM75" s="147">
        <f t="shared" si="405"/>
        <v>533</v>
      </c>
      <c r="BN75" s="147">
        <f t="shared" si="406"/>
        <v>106.60000000000001</v>
      </c>
      <c r="BO75" s="147">
        <f t="shared" si="407"/>
        <v>133.25</v>
      </c>
      <c r="BP75" s="147">
        <f t="shared" si="408"/>
        <v>0</v>
      </c>
      <c r="BQ75" s="147">
        <f t="shared" si="409"/>
        <v>266.5</v>
      </c>
      <c r="BR75" s="147">
        <f t="shared" si="410"/>
        <v>799.5</v>
      </c>
      <c r="BS75" s="147">
        <f t="shared" si="411"/>
        <v>1066</v>
      </c>
      <c r="BT75" s="147">
        <f t="shared" si="412"/>
        <v>1599</v>
      </c>
      <c r="BU75" s="147">
        <f t="shared" si="413"/>
        <v>2132</v>
      </c>
      <c r="BV75" s="147">
        <f t="shared" si="414"/>
        <v>2665</v>
      </c>
      <c r="BW75" s="147">
        <f t="shared" si="415"/>
        <v>3198</v>
      </c>
      <c r="BX75" s="147">
        <f t="shared" si="416"/>
        <v>413</v>
      </c>
      <c r="BY75" s="147">
        <f t="shared" si="417"/>
        <v>82.600000000000009</v>
      </c>
      <c r="BZ75" s="147">
        <f t="shared" si="418"/>
        <v>103.25</v>
      </c>
      <c r="CA75" s="147">
        <f t="shared" si="419"/>
        <v>0</v>
      </c>
      <c r="CB75" s="147">
        <f t="shared" si="420"/>
        <v>206.5</v>
      </c>
      <c r="CC75" s="147">
        <f t="shared" si="421"/>
        <v>619.5</v>
      </c>
      <c r="CD75" s="147">
        <f t="shared" si="422"/>
        <v>826</v>
      </c>
      <c r="CE75" s="147">
        <f t="shared" si="423"/>
        <v>1239</v>
      </c>
      <c r="CF75" s="147">
        <f t="shared" si="424"/>
        <v>1652</v>
      </c>
      <c r="CG75" s="147">
        <f t="shared" si="425"/>
        <v>2065</v>
      </c>
      <c r="CH75" s="147">
        <f t="shared" si="426"/>
        <v>2478</v>
      </c>
      <c r="CI75" s="147">
        <f t="shared" si="427"/>
        <v>1142</v>
      </c>
      <c r="CJ75" s="147">
        <f t="shared" si="428"/>
        <v>228.40000000000003</v>
      </c>
      <c r="CK75" s="147">
        <f t="shared" si="429"/>
        <v>285.5</v>
      </c>
      <c r="CL75" s="147">
        <f t="shared" si="430"/>
        <v>0</v>
      </c>
      <c r="CM75" s="147">
        <f t="shared" si="431"/>
        <v>571</v>
      </c>
      <c r="CN75" s="147">
        <f t="shared" si="432"/>
        <v>1713</v>
      </c>
      <c r="CO75" s="147">
        <f t="shared" si="433"/>
        <v>2284</v>
      </c>
      <c r="CP75" s="147">
        <f t="shared" si="434"/>
        <v>3426</v>
      </c>
      <c r="CQ75" s="147">
        <f t="shared" si="435"/>
        <v>4568</v>
      </c>
      <c r="CR75" s="147">
        <f t="shared" si="436"/>
        <v>5710</v>
      </c>
      <c r="CS75" s="147">
        <f t="shared" si="437"/>
        <v>6852</v>
      </c>
      <c r="CT75" s="147">
        <f t="shared" si="438"/>
        <v>1022</v>
      </c>
      <c r="CU75" s="147">
        <f t="shared" si="439"/>
        <v>204.40000000000003</v>
      </c>
      <c r="CV75" s="147">
        <f t="shared" si="440"/>
        <v>255.5</v>
      </c>
      <c r="CW75" s="147">
        <f t="shared" si="441"/>
        <v>0</v>
      </c>
      <c r="CX75" s="147">
        <f t="shared" si="442"/>
        <v>511</v>
      </c>
      <c r="CY75" s="147">
        <f t="shared" si="443"/>
        <v>1533</v>
      </c>
      <c r="CZ75" s="147">
        <f t="shared" si="444"/>
        <v>2044</v>
      </c>
      <c r="DA75" s="147">
        <f t="shared" si="445"/>
        <v>3066</v>
      </c>
      <c r="DB75" s="147">
        <f t="shared" si="446"/>
        <v>4088</v>
      </c>
      <c r="DC75" s="147">
        <f t="shared" si="447"/>
        <v>5110</v>
      </c>
      <c r="DD75" s="147">
        <f t="shared" si="448"/>
        <v>6132</v>
      </c>
      <c r="DE75" s="147">
        <f t="shared" si="449"/>
        <v>946</v>
      </c>
      <c r="DF75" s="147">
        <f t="shared" si="450"/>
        <v>189.20000000000002</v>
      </c>
      <c r="DG75" s="147">
        <f t="shared" si="451"/>
        <v>236.5</v>
      </c>
      <c r="DH75" s="147">
        <f t="shared" si="452"/>
        <v>0</v>
      </c>
      <c r="DI75" s="147">
        <f t="shared" si="453"/>
        <v>473</v>
      </c>
      <c r="DJ75" s="147">
        <f t="shared" si="454"/>
        <v>1419</v>
      </c>
      <c r="DK75" s="147">
        <f t="shared" si="455"/>
        <v>1892</v>
      </c>
      <c r="DL75" s="147">
        <f t="shared" si="456"/>
        <v>2838</v>
      </c>
      <c r="DM75" s="147">
        <f t="shared" si="457"/>
        <v>3784</v>
      </c>
      <c r="DN75" s="147">
        <f t="shared" si="458"/>
        <v>4730</v>
      </c>
      <c r="DO75" s="147">
        <f t="shared" si="459"/>
        <v>5676</v>
      </c>
      <c r="DP75" s="147">
        <f t="shared" si="460"/>
        <v>946</v>
      </c>
      <c r="DQ75" s="147">
        <f t="shared" si="461"/>
        <v>189.20000000000002</v>
      </c>
      <c r="DR75" s="147">
        <f t="shared" si="462"/>
        <v>236.5</v>
      </c>
      <c r="DS75" s="147">
        <f t="shared" si="463"/>
        <v>0</v>
      </c>
      <c r="DT75" s="147">
        <f t="shared" si="464"/>
        <v>473</v>
      </c>
      <c r="DU75" s="147">
        <f t="shared" si="465"/>
        <v>1419</v>
      </c>
      <c r="DV75" s="147">
        <f t="shared" si="466"/>
        <v>1892</v>
      </c>
      <c r="DW75" s="147">
        <f t="shared" si="467"/>
        <v>2838</v>
      </c>
      <c r="DX75" s="147">
        <f t="shared" si="468"/>
        <v>3784</v>
      </c>
      <c r="DY75" s="147">
        <f t="shared" si="469"/>
        <v>4730</v>
      </c>
      <c r="DZ75" s="147">
        <f t="shared" si="470"/>
        <v>5676</v>
      </c>
      <c r="EA75" s="147">
        <f t="shared" si="471"/>
        <v>1142</v>
      </c>
      <c r="EB75" s="147">
        <f t="shared" si="472"/>
        <v>228.40000000000003</v>
      </c>
      <c r="EC75" s="147">
        <f t="shared" si="473"/>
        <v>285.5</v>
      </c>
      <c r="ED75" s="147">
        <f t="shared" si="474"/>
        <v>0</v>
      </c>
      <c r="EE75" s="147">
        <f t="shared" si="475"/>
        <v>571</v>
      </c>
      <c r="EF75" s="147">
        <f t="shared" si="476"/>
        <v>1713</v>
      </c>
      <c r="EG75" s="147">
        <f t="shared" si="477"/>
        <v>2284</v>
      </c>
      <c r="EH75" s="147">
        <f t="shared" si="478"/>
        <v>3426</v>
      </c>
      <c r="EI75" s="147">
        <f t="shared" si="479"/>
        <v>4568</v>
      </c>
      <c r="EJ75" s="147">
        <f t="shared" si="480"/>
        <v>5710</v>
      </c>
      <c r="EK75" s="147">
        <f t="shared" si="481"/>
        <v>6852</v>
      </c>
      <c r="EL75" s="147">
        <f t="shared" si="482"/>
        <v>1022</v>
      </c>
      <c r="EM75" s="147">
        <f t="shared" si="483"/>
        <v>204.40000000000003</v>
      </c>
      <c r="EN75" s="147">
        <f t="shared" si="484"/>
        <v>255.5</v>
      </c>
      <c r="EO75" s="147">
        <f t="shared" si="485"/>
        <v>0</v>
      </c>
      <c r="EP75" s="147">
        <f t="shared" si="486"/>
        <v>511</v>
      </c>
      <c r="EQ75" s="147">
        <f t="shared" si="487"/>
        <v>1533</v>
      </c>
      <c r="ER75" s="147">
        <f t="shared" si="488"/>
        <v>2044</v>
      </c>
      <c r="ES75" s="147">
        <f t="shared" si="489"/>
        <v>3066</v>
      </c>
      <c r="ET75" s="147">
        <f t="shared" si="490"/>
        <v>4088</v>
      </c>
      <c r="EU75" s="147">
        <f t="shared" si="491"/>
        <v>5110</v>
      </c>
      <c r="EV75" s="147">
        <f t="shared" si="492"/>
        <v>6132</v>
      </c>
      <c r="EW75" s="147">
        <f t="shared" si="493"/>
        <v>1555</v>
      </c>
      <c r="EX75" s="147">
        <f t="shared" si="494"/>
        <v>311.00000000000006</v>
      </c>
      <c r="EY75" s="147">
        <f t="shared" si="495"/>
        <v>388.75</v>
      </c>
      <c r="EZ75" s="147">
        <f t="shared" si="496"/>
        <v>0</v>
      </c>
      <c r="FA75" s="147">
        <f t="shared" si="497"/>
        <v>777.5</v>
      </c>
      <c r="FB75" s="147">
        <f t="shared" si="498"/>
        <v>2332.5</v>
      </c>
      <c r="FC75" s="147">
        <f t="shared" si="499"/>
        <v>3110</v>
      </c>
      <c r="FD75" s="147">
        <f t="shared" si="500"/>
        <v>4665</v>
      </c>
      <c r="FE75" s="147">
        <f t="shared" si="501"/>
        <v>6220</v>
      </c>
      <c r="FF75" s="147">
        <f t="shared" si="502"/>
        <v>7775</v>
      </c>
      <c r="FG75" s="147">
        <f t="shared" si="503"/>
        <v>9330</v>
      </c>
      <c r="FH75" s="147">
        <f t="shared" si="504"/>
        <v>1555</v>
      </c>
      <c r="FI75" s="147">
        <f t="shared" si="505"/>
        <v>311.00000000000006</v>
      </c>
      <c r="FJ75" s="147">
        <f t="shared" si="506"/>
        <v>388.75</v>
      </c>
      <c r="FK75" s="147">
        <f t="shared" si="507"/>
        <v>0</v>
      </c>
      <c r="FL75" s="147">
        <f t="shared" si="508"/>
        <v>777.5</v>
      </c>
      <c r="FM75" s="147">
        <f t="shared" si="509"/>
        <v>2332.5</v>
      </c>
      <c r="FN75" s="147">
        <f t="shared" si="510"/>
        <v>3110</v>
      </c>
      <c r="FO75" s="147">
        <f t="shared" si="511"/>
        <v>4665</v>
      </c>
      <c r="FP75" s="147">
        <f t="shared" si="512"/>
        <v>6220</v>
      </c>
      <c r="FQ75" s="147">
        <f t="shared" si="513"/>
        <v>7775</v>
      </c>
      <c r="FR75" s="147">
        <f t="shared" si="514"/>
        <v>9330</v>
      </c>
      <c r="FS75" s="122">
        <f t="shared" si="346"/>
        <v>8.4499999999999993</v>
      </c>
      <c r="FT75" s="122" t="str">
        <f t="shared" si="347"/>
        <v/>
      </c>
      <c r="FU75" s="122" t="str">
        <f t="shared" si="348"/>
        <v/>
      </c>
      <c r="FV75" s="122" t="str">
        <f t="shared" si="349"/>
        <v/>
      </c>
      <c r="FW75" s="122" t="str">
        <f t="shared" si="515"/>
        <v/>
      </c>
      <c r="FX75" s="122" t="str">
        <f t="shared" si="516"/>
        <v/>
      </c>
      <c r="FY75" s="122" t="str">
        <f t="shared" si="517"/>
        <v/>
      </c>
      <c r="FZ75" s="122" t="str">
        <f t="shared" si="518"/>
        <v/>
      </c>
      <c r="GA75" s="122" t="str">
        <f t="shared" si="519"/>
        <v/>
      </c>
      <c r="GB75" s="122" t="str">
        <f t="shared" si="520"/>
        <v/>
      </c>
      <c r="GC75" s="122" t="str">
        <f t="shared" si="521"/>
        <v/>
      </c>
      <c r="GD75" s="122" t="str">
        <f t="shared" si="522"/>
        <v/>
      </c>
      <c r="GE75" s="122" t="str">
        <f t="shared" si="523"/>
        <v/>
      </c>
      <c r="GF75" s="122" t="str">
        <f t="shared" si="524"/>
        <v/>
      </c>
      <c r="GG75" s="122">
        <f t="shared" si="525"/>
        <v>8.4499999999999993</v>
      </c>
      <c r="GH75" s="124">
        <f t="shared" si="350"/>
        <v>172048.17700000003</v>
      </c>
      <c r="GI75" s="57"/>
      <c r="GJ75" s="57"/>
      <c r="GK75" s="57"/>
      <c r="GW75" s="145"/>
      <c r="GX75" s="145"/>
      <c r="GY75" s="145"/>
      <c r="GZ75" s="145"/>
      <c r="HA75" s="145"/>
      <c r="HB75" s="145"/>
      <c r="HC75" s="145"/>
    </row>
    <row r="76" spans="1:216" x14ac:dyDescent="0.2">
      <c r="A76" s="298" t="s">
        <v>406</v>
      </c>
      <c r="B76" s="288" t="s">
        <v>407</v>
      </c>
      <c r="C76" s="299"/>
      <c r="D76" s="407">
        <f t="shared" si="358"/>
        <v>0</v>
      </c>
      <c r="E76" s="406">
        <f t="shared" si="351"/>
        <v>0</v>
      </c>
      <c r="F76" s="406">
        <f t="shared" si="352"/>
        <v>0</v>
      </c>
      <c r="G76" s="406">
        <f t="shared" si="353"/>
        <v>0</v>
      </c>
      <c r="H76" s="407">
        <f t="shared" si="359"/>
        <v>0</v>
      </c>
      <c r="I76" s="406">
        <f t="shared" si="354"/>
        <v>0</v>
      </c>
      <c r="J76" s="406">
        <f t="shared" si="355"/>
        <v>0</v>
      </c>
      <c r="K76" s="406">
        <f t="shared" si="356"/>
        <v>0</v>
      </c>
      <c r="L76" s="406">
        <f t="shared" si="357"/>
        <v>0</v>
      </c>
      <c r="M76" s="147"/>
      <c r="N76" s="94">
        <f t="shared" si="360"/>
        <v>0</v>
      </c>
      <c r="O76" s="94">
        <f t="shared" si="361"/>
        <v>0</v>
      </c>
      <c r="P76" s="94">
        <f t="shared" si="362"/>
        <v>0</v>
      </c>
      <c r="Q76" s="94">
        <f t="shared" si="363"/>
        <v>0</v>
      </c>
      <c r="R76" s="94">
        <f t="shared" si="364"/>
        <v>0</v>
      </c>
      <c r="S76" s="94">
        <f t="shared" si="365"/>
        <v>0</v>
      </c>
      <c r="T76" s="94">
        <f t="shared" si="366"/>
        <v>0</v>
      </c>
      <c r="U76" s="200">
        <v>610</v>
      </c>
      <c r="V76" s="93">
        <f t="shared" si="367"/>
        <v>122</v>
      </c>
      <c r="W76" s="93">
        <f t="shared" si="368"/>
        <v>152.5</v>
      </c>
      <c r="X76" s="147"/>
      <c r="Y76" s="94">
        <f t="shared" si="369"/>
        <v>305</v>
      </c>
      <c r="Z76" s="94">
        <f t="shared" si="370"/>
        <v>915</v>
      </c>
      <c r="AA76" s="94">
        <f t="shared" si="371"/>
        <v>1220</v>
      </c>
      <c r="AB76" s="94">
        <f t="shared" si="372"/>
        <v>1830</v>
      </c>
      <c r="AC76" s="94">
        <f t="shared" si="373"/>
        <v>2440</v>
      </c>
      <c r="AD76" s="94">
        <f t="shared" si="374"/>
        <v>3050</v>
      </c>
      <c r="AE76" s="94">
        <f t="shared" si="375"/>
        <v>3660</v>
      </c>
      <c r="AF76" s="200">
        <v>534</v>
      </c>
      <c r="AG76" s="93">
        <f t="shared" si="376"/>
        <v>106.80000000000001</v>
      </c>
      <c r="AH76" s="93">
        <f t="shared" si="377"/>
        <v>133.5</v>
      </c>
      <c r="AI76" s="147"/>
      <c r="AJ76" s="94">
        <f t="shared" si="378"/>
        <v>267</v>
      </c>
      <c r="AK76" s="94">
        <f t="shared" si="379"/>
        <v>801</v>
      </c>
      <c r="AL76" s="94">
        <f t="shared" si="380"/>
        <v>1068</v>
      </c>
      <c r="AM76" s="94">
        <f t="shared" si="381"/>
        <v>1602</v>
      </c>
      <c r="AN76" s="94">
        <f t="shared" si="382"/>
        <v>2136</v>
      </c>
      <c r="AO76" s="94">
        <f t="shared" si="383"/>
        <v>2670</v>
      </c>
      <c r="AP76" s="94">
        <f t="shared" si="384"/>
        <v>3204</v>
      </c>
      <c r="AQ76" s="200">
        <v>414</v>
      </c>
      <c r="AR76" s="93">
        <f t="shared" si="385"/>
        <v>82.800000000000011</v>
      </c>
      <c r="AS76" s="93">
        <f t="shared" si="386"/>
        <v>103.5</v>
      </c>
      <c r="AT76" s="147"/>
      <c r="AU76" s="94">
        <f t="shared" si="387"/>
        <v>207</v>
      </c>
      <c r="AV76" s="94">
        <f t="shared" si="388"/>
        <v>621</v>
      </c>
      <c r="AW76" s="94">
        <f t="shared" si="389"/>
        <v>828</v>
      </c>
      <c r="AX76" s="94">
        <f t="shared" si="390"/>
        <v>1242</v>
      </c>
      <c r="AY76" s="94">
        <f t="shared" si="391"/>
        <v>1656</v>
      </c>
      <c r="AZ76" s="94">
        <f t="shared" si="392"/>
        <v>2070</v>
      </c>
      <c r="BA76" s="94">
        <f t="shared" si="393"/>
        <v>2484</v>
      </c>
      <c r="BB76" s="147">
        <f t="shared" si="394"/>
        <v>610</v>
      </c>
      <c r="BC76" s="147">
        <f t="shared" si="395"/>
        <v>122</v>
      </c>
      <c r="BD76" s="147">
        <f t="shared" si="396"/>
        <v>152.5</v>
      </c>
      <c r="BE76" s="147">
        <f t="shared" si="397"/>
        <v>0</v>
      </c>
      <c r="BF76" s="147">
        <f t="shared" si="398"/>
        <v>305</v>
      </c>
      <c r="BG76" s="147">
        <f t="shared" si="399"/>
        <v>915</v>
      </c>
      <c r="BH76" s="147">
        <f t="shared" si="400"/>
        <v>1220</v>
      </c>
      <c r="BI76" s="147">
        <f t="shared" si="401"/>
        <v>1830</v>
      </c>
      <c r="BJ76" s="147">
        <f t="shared" si="402"/>
        <v>2440</v>
      </c>
      <c r="BK76" s="147">
        <f t="shared" si="403"/>
        <v>3050</v>
      </c>
      <c r="BL76" s="147">
        <f t="shared" si="404"/>
        <v>3660</v>
      </c>
      <c r="BM76" s="147">
        <f t="shared" si="405"/>
        <v>534</v>
      </c>
      <c r="BN76" s="147">
        <f t="shared" si="406"/>
        <v>106.80000000000001</v>
      </c>
      <c r="BO76" s="147">
        <f t="shared" si="407"/>
        <v>133.5</v>
      </c>
      <c r="BP76" s="147">
        <f t="shared" si="408"/>
        <v>0</v>
      </c>
      <c r="BQ76" s="147">
        <f t="shared" si="409"/>
        <v>267</v>
      </c>
      <c r="BR76" s="147">
        <f t="shared" si="410"/>
        <v>801</v>
      </c>
      <c r="BS76" s="147">
        <f t="shared" si="411"/>
        <v>1068</v>
      </c>
      <c r="BT76" s="147">
        <f t="shared" si="412"/>
        <v>1602</v>
      </c>
      <c r="BU76" s="147">
        <f t="shared" si="413"/>
        <v>2136</v>
      </c>
      <c r="BV76" s="147">
        <f t="shared" si="414"/>
        <v>2670</v>
      </c>
      <c r="BW76" s="147">
        <f t="shared" si="415"/>
        <v>3204</v>
      </c>
      <c r="BX76" s="147">
        <f t="shared" si="416"/>
        <v>414</v>
      </c>
      <c r="BY76" s="147">
        <f t="shared" si="417"/>
        <v>82.800000000000011</v>
      </c>
      <c r="BZ76" s="147">
        <f t="shared" si="418"/>
        <v>103.5</v>
      </c>
      <c r="CA76" s="147">
        <f t="shared" si="419"/>
        <v>0</v>
      </c>
      <c r="CB76" s="147">
        <f t="shared" si="420"/>
        <v>207</v>
      </c>
      <c r="CC76" s="147">
        <f t="shared" si="421"/>
        <v>621</v>
      </c>
      <c r="CD76" s="147">
        <f t="shared" si="422"/>
        <v>828</v>
      </c>
      <c r="CE76" s="147">
        <f t="shared" si="423"/>
        <v>1242</v>
      </c>
      <c r="CF76" s="147">
        <f t="shared" si="424"/>
        <v>1656</v>
      </c>
      <c r="CG76" s="147">
        <f t="shared" si="425"/>
        <v>2070</v>
      </c>
      <c r="CH76" s="147">
        <f t="shared" si="426"/>
        <v>2484</v>
      </c>
      <c r="CI76" s="147">
        <f t="shared" si="427"/>
        <v>1144</v>
      </c>
      <c r="CJ76" s="147">
        <f t="shared" si="428"/>
        <v>228.8</v>
      </c>
      <c r="CK76" s="147">
        <f t="shared" si="429"/>
        <v>286</v>
      </c>
      <c r="CL76" s="147">
        <f t="shared" si="430"/>
        <v>0</v>
      </c>
      <c r="CM76" s="147">
        <f t="shared" si="431"/>
        <v>572</v>
      </c>
      <c r="CN76" s="147">
        <f t="shared" si="432"/>
        <v>1716</v>
      </c>
      <c r="CO76" s="147">
        <f t="shared" si="433"/>
        <v>2288</v>
      </c>
      <c r="CP76" s="147">
        <f t="shared" si="434"/>
        <v>3432</v>
      </c>
      <c r="CQ76" s="147">
        <f t="shared" si="435"/>
        <v>4576</v>
      </c>
      <c r="CR76" s="147">
        <f t="shared" si="436"/>
        <v>5720</v>
      </c>
      <c r="CS76" s="147">
        <f t="shared" si="437"/>
        <v>6864</v>
      </c>
      <c r="CT76" s="147">
        <f t="shared" si="438"/>
        <v>1024</v>
      </c>
      <c r="CU76" s="147">
        <f t="shared" si="439"/>
        <v>204.8</v>
      </c>
      <c r="CV76" s="147">
        <f t="shared" si="440"/>
        <v>256</v>
      </c>
      <c r="CW76" s="147">
        <f t="shared" si="441"/>
        <v>0</v>
      </c>
      <c r="CX76" s="147">
        <f t="shared" si="442"/>
        <v>512</v>
      </c>
      <c r="CY76" s="147">
        <f t="shared" si="443"/>
        <v>1536</v>
      </c>
      <c r="CZ76" s="147">
        <f t="shared" si="444"/>
        <v>2048</v>
      </c>
      <c r="DA76" s="147">
        <f t="shared" si="445"/>
        <v>3072</v>
      </c>
      <c r="DB76" s="147">
        <f t="shared" si="446"/>
        <v>4096</v>
      </c>
      <c r="DC76" s="147">
        <f t="shared" si="447"/>
        <v>5120</v>
      </c>
      <c r="DD76" s="147">
        <f t="shared" si="448"/>
        <v>6144</v>
      </c>
      <c r="DE76" s="147">
        <f t="shared" si="449"/>
        <v>948</v>
      </c>
      <c r="DF76" s="147">
        <f t="shared" si="450"/>
        <v>189.60000000000002</v>
      </c>
      <c r="DG76" s="147">
        <f t="shared" si="451"/>
        <v>237</v>
      </c>
      <c r="DH76" s="147">
        <f t="shared" si="452"/>
        <v>0</v>
      </c>
      <c r="DI76" s="147">
        <f t="shared" si="453"/>
        <v>474</v>
      </c>
      <c r="DJ76" s="147">
        <f t="shared" si="454"/>
        <v>1422</v>
      </c>
      <c r="DK76" s="147">
        <f t="shared" si="455"/>
        <v>1896</v>
      </c>
      <c r="DL76" s="147">
        <f t="shared" si="456"/>
        <v>2844</v>
      </c>
      <c r="DM76" s="147">
        <f t="shared" si="457"/>
        <v>3792</v>
      </c>
      <c r="DN76" s="147">
        <f t="shared" si="458"/>
        <v>4740</v>
      </c>
      <c r="DO76" s="147">
        <f t="shared" si="459"/>
        <v>5688</v>
      </c>
      <c r="DP76" s="147">
        <f t="shared" si="460"/>
        <v>948</v>
      </c>
      <c r="DQ76" s="147">
        <f t="shared" si="461"/>
        <v>189.60000000000002</v>
      </c>
      <c r="DR76" s="147">
        <f t="shared" si="462"/>
        <v>237</v>
      </c>
      <c r="DS76" s="147">
        <f t="shared" si="463"/>
        <v>0</v>
      </c>
      <c r="DT76" s="147">
        <f t="shared" si="464"/>
        <v>474</v>
      </c>
      <c r="DU76" s="147">
        <f t="shared" si="465"/>
        <v>1422</v>
      </c>
      <c r="DV76" s="147">
        <f t="shared" si="466"/>
        <v>1896</v>
      </c>
      <c r="DW76" s="147">
        <f t="shared" si="467"/>
        <v>2844</v>
      </c>
      <c r="DX76" s="147">
        <f t="shared" si="468"/>
        <v>3792</v>
      </c>
      <c r="DY76" s="147">
        <f t="shared" si="469"/>
        <v>4740</v>
      </c>
      <c r="DZ76" s="147">
        <f t="shared" si="470"/>
        <v>5688</v>
      </c>
      <c r="EA76" s="147">
        <f t="shared" si="471"/>
        <v>1144</v>
      </c>
      <c r="EB76" s="147">
        <f t="shared" si="472"/>
        <v>228.8</v>
      </c>
      <c r="EC76" s="147">
        <f t="shared" si="473"/>
        <v>286</v>
      </c>
      <c r="ED76" s="147">
        <f t="shared" si="474"/>
        <v>0</v>
      </c>
      <c r="EE76" s="147">
        <f t="shared" si="475"/>
        <v>572</v>
      </c>
      <c r="EF76" s="147">
        <f t="shared" si="476"/>
        <v>1716</v>
      </c>
      <c r="EG76" s="147">
        <f t="shared" si="477"/>
        <v>2288</v>
      </c>
      <c r="EH76" s="147">
        <f t="shared" si="478"/>
        <v>3432</v>
      </c>
      <c r="EI76" s="147">
        <f t="shared" si="479"/>
        <v>4576</v>
      </c>
      <c r="EJ76" s="147">
        <f t="shared" si="480"/>
        <v>5720</v>
      </c>
      <c r="EK76" s="147">
        <f t="shared" si="481"/>
        <v>6864</v>
      </c>
      <c r="EL76" s="147">
        <f t="shared" si="482"/>
        <v>1024</v>
      </c>
      <c r="EM76" s="147">
        <f t="shared" si="483"/>
        <v>204.8</v>
      </c>
      <c r="EN76" s="147">
        <f t="shared" si="484"/>
        <v>256</v>
      </c>
      <c r="EO76" s="147">
        <f t="shared" si="485"/>
        <v>0</v>
      </c>
      <c r="EP76" s="147">
        <f t="shared" si="486"/>
        <v>512</v>
      </c>
      <c r="EQ76" s="147">
        <f t="shared" si="487"/>
        <v>1536</v>
      </c>
      <c r="ER76" s="147">
        <f t="shared" si="488"/>
        <v>2048</v>
      </c>
      <c r="ES76" s="147">
        <f t="shared" si="489"/>
        <v>3072</v>
      </c>
      <c r="ET76" s="147">
        <f t="shared" si="490"/>
        <v>4096</v>
      </c>
      <c r="EU76" s="147">
        <f t="shared" si="491"/>
        <v>5120</v>
      </c>
      <c r="EV76" s="147">
        <f t="shared" si="492"/>
        <v>6144</v>
      </c>
      <c r="EW76" s="147">
        <f t="shared" si="493"/>
        <v>1558</v>
      </c>
      <c r="EX76" s="147">
        <f t="shared" si="494"/>
        <v>311.60000000000002</v>
      </c>
      <c r="EY76" s="147">
        <f t="shared" si="495"/>
        <v>389.5</v>
      </c>
      <c r="EZ76" s="147">
        <f t="shared" si="496"/>
        <v>0</v>
      </c>
      <c r="FA76" s="147">
        <f t="shared" si="497"/>
        <v>779</v>
      </c>
      <c r="FB76" s="147">
        <f t="shared" si="498"/>
        <v>2337</v>
      </c>
      <c r="FC76" s="147">
        <f t="shared" si="499"/>
        <v>3116</v>
      </c>
      <c r="FD76" s="147">
        <f t="shared" si="500"/>
        <v>4674</v>
      </c>
      <c r="FE76" s="147">
        <f t="shared" si="501"/>
        <v>6232</v>
      </c>
      <c r="FF76" s="147">
        <f t="shared" si="502"/>
        <v>7790</v>
      </c>
      <c r="FG76" s="147">
        <f t="shared" si="503"/>
        <v>9348</v>
      </c>
      <c r="FH76" s="147">
        <f t="shared" si="504"/>
        <v>1558</v>
      </c>
      <c r="FI76" s="147">
        <f t="shared" si="505"/>
        <v>311.60000000000002</v>
      </c>
      <c r="FJ76" s="147">
        <f t="shared" si="506"/>
        <v>389.5</v>
      </c>
      <c r="FK76" s="147">
        <f t="shared" si="507"/>
        <v>0</v>
      </c>
      <c r="FL76" s="147">
        <f t="shared" si="508"/>
        <v>779</v>
      </c>
      <c r="FM76" s="147">
        <f t="shared" si="509"/>
        <v>2337</v>
      </c>
      <c r="FN76" s="147">
        <f t="shared" si="510"/>
        <v>3116</v>
      </c>
      <c r="FO76" s="147">
        <f t="shared" si="511"/>
        <v>4674</v>
      </c>
      <c r="FP76" s="147">
        <f t="shared" si="512"/>
        <v>6232</v>
      </c>
      <c r="FQ76" s="147">
        <f t="shared" si="513"/>
        <v>7790</v>
      </c>
      <c r="FR76" s="147">
        <f t="shared" si="514"/>
        <v>9348</v>
      </c>
      <c r="FS76" s="122" t="str">
        <f t="shared" si="346"/>
        <v>0</v>
      </c>
      <c r="FT76" s="122" t="str">
        <f t="shared" si="347"/>
        <v>0</v>
      </c>
      <c r="FU76" s="122" t="str">
        <f t="shared" si="348"/>
        <v>0</v>
      </c>
      <c r="FV76" s="122" t="str">
        <f t="shared" si="349"/>
        <v>0</v>
      </c>
      <c r="FW76" s="122">
        <f t="shared" si="515"/>
        <v>0</v>
      </c>
      <c r="FX76" s="122">
        <f t="shared" si="516"/>
        <v>0</v>
      </c>
      <c r="FY76" s="122">
        <f t="shared" si="517"/>
        <v>0</v>
      </c>
      <c r="FZ76" s="122">
        <f t="shared" si="518"/>
        <v>0</v>
      </c>
      <c r="GA76" s="122">
        <f t="shared" si="519"/>
        <v>0</v>
      </c>
      <c r="GB76" s="122">
        <f t="shared" si="520"/>
        <v>0</v>
      </c>
      <c r="GC76" s="122">
        <f t="shared" si="521"/>
        <v>0</v>
      </c>
      <c r="GD76" s="122">
        <f t="shared" si="522"/>
        <v>0</v>
      </c>
      <c r="GE76" s="122">
        <f t="shared" si="523"/>
        <v>0</v>
      </c>
      <c r="GF76" s="122">
        <f t="shared" si="524"/>
        <v>0</v>
      </c>
      <c r="GG76" s="122">
        <f t="shared" si="525"/>
        <v>0</v>
      </c>
      <c r="GH76" s="124" t="str">
        <f t="shared" si="350"/>
        <v>0</v>
      </c>
      <c r="GI76" s="57"/>
      <c r="GJ76" s="57"/>
      <c r="GK76" s="57"/>
      <c r="GW76" s="145"/>
      <c r="GX76" s="145"/>
      <c r="GY76" s="145"/>
      <c r="GZ76" s="145"/>
      <c r="HA76" s="145"/>
      <c r="HB76" s="145"/>
      <c r="HC76" s="145"/>
    </row>
    <row r="77" spans="1:216" x14ac:dyDescent="0.2">
      <c r="A77" s="298" t="s">
        <v>408</v>
      </c>
      <c r="B77" s="288" t="s">
        <v>266</v>
      </c>
      <c r="C77" s="299"/>
      <c r="D77" s="407">
        <f t="shared" si="358"/>
        <v>0</v>
      </c>
      <c r="E77" s="406">
        <f t="shared" si="351"/>
        <v>0</v>
      </c>
      <c r="F77" s="406">
        <f t="shared" si="352"/>
        <v>0</v>
      </c>
      <c r="G77" s="406">
        <f t="shared" si="353"/>
        <v>0</v>
      </c>
      <c r="H77" s="407">
        <f t="shared" si="359"/>
        <v>0</v>
      </c>
      <c r="I77" s="406">
        <f t="shared" si="354"/>
        <v>0</v>
      </c>
      <c r="J77" s="406">
        <f t="shared" si="355"/>
        <v>0</v>
      </c>
      <c r="K77" s="406">
        <f t="shared" si="356"/>
        <v>0</v>
      </c>
      <c r="L77" s="406">
        <f t="shared" si="357"/>
        <v>0</v>
      </c>
      <c r="M77" s="147"/>
      <c r="N77" s="94">
        <f t="shared" si="360"/>
        <v>0</v>
      </c>
      <c r="O77" s="94">
        <f t="shared" si="361"/>
        <v>0</v>
      </c>
      <c r="P77" s="94">
        <f t="shared" si="362"/>
        <v>0</v>
      </c>
      <c r="Q77" s="94">
        <f t="shared" si="363"/>
        <v>0</v>
      </c>
      <c r="R77" s="94">
        <f t="shared" si="364"/>
        <v>0</v>
      </c>
      <c r="S77" s="94">
        <f t="shared" si="365"/>
        <v>0</v>
      </c>
      <c r="T77" s="94">
        <f t="shared" si="366"/>
        <v>0</v>
      </c>
      <c r="U77" s="200">
        <v>611</v>
      </c>
      <c r="V77" s="93">
        <f t="shared" si="367"/>
        <v>122.2</v>
      </c>
      <c r="W77" s="93">
        <f t="shared" si="368"/>
        <v>152.75</v>
      </c>
      <c r="X77" s="147"/>
      <c r="Y77" s="94">
        <f t="shared" si="369"/>
        <v>305.5</v>
      </c>
      <c r="Z77" s="94">
        <f t="shared" si="370"/>
        <v>916.5</v>
      </c>
      <c r="AA77" s="94">
        <f t="shared" si="371"/>
        <v>1222</v>
      </c>
      <c r="AB77" s="94">
        <f t="shared" si="372"/>
        <v>1833</v>
      </c>
      <c r="AC77" s="94">
        <f t="shared" si="373"/>
        <v>2444</v>
      </c>
      <c r="AD77" s="94">
        <f t="shared" si="374"/>
        <v>3055</v>
      </c>
      <c r="AE77" s="94">
        <f t="shared" si="375"/>
        <v>3666</v>
      </c>
      <c r="AF77" s="200">
        <v>535</v>
      </c>
      <c r="AG77" s="93">
        <f t="shared" si="376"/>
        <v>107</v>
      </c>
      <c r="AH77" s="93">
        <f t="shared" si="377"/>
        <v>133.75</v>
      </c>
      <c r="AI77" s="147"/>
      <c r="AJ77" s="94">
        <f t="shared" si="378"/>
        <v>267.5</v>
      </c>
      <c r="AK77" s="94">
        <f t="shared" si="379"/>
        <v>802.5</v>
      </c>
      <c r="AL77" s="94">
        <f t="shared" si="380"/>
        <v>1070</v>
      </c>
      <c r="AM77" s="94">
        <f t="shared" si="381"/>
        <v>1605</v>
      </c>
      <c r="AN77" s="94">
        <f t="shared" si="382"/>
        <v>2140</v>
      </c>
      <c r="AO77" s="94">
        <f t="shared" si="383"/>
        <v>2675</v>
      </c>
      <c r="AP77" s="94">
        <f t="shared" si="384"/>
        <v>3210</v>
      </c>
      <c r="AQ77" s="200">
        <v>415</v>
      </c>
      <c r="AR77" s="93">
        <f t="shared" si="385"/>
        <v>83</v>
      </c>
      <c r="AS77" s="93">
        <f t="shared" si="386"/>
        <v>103.75</v>
      </c>
      <c r="AT77" s="147"/>
      <c r="AU77" s="94">
        <f t="shared" si="387"/>
        <v>207.5</v>
      </c>
      <c r="AV77" s="94">
        <f t="shared" si="388"/>
        <v>622.5</v>
      </c>
      <c r="AW77" s="94">
        <f t="shared" si="389"/>
        <v>830</v>
      </c>
      <c r="AX77" s="94">
        <f t="shared" si="390"/>
        <v>1245</v>
      </c>
      <c r="AY77" s="94">
        <f t="shared" si="391"/>
        <v>1660</v>
      </c>
      <c r="AZ77" s="94">
        <f t="shared" si="392"/>
        <v>2075</v>
      </c>
      <c r="BA77" s="94">
        <f t="shared" si="393"/>
        <v>2490</v>
      </c>
      <c r="BB77" s="147">
        <f t="shared" si="394"/>
        <v>611</v>
      </c>
      <c r="BC77" s="147">
        <f t="shared" si="395"/>
        <v>122.2</v>
      </c>
      <c r="BD77" s="147">
        <f t="shared" si="396"/>
        <v>152.75</v>
      </c>
      <c r="BE77" s="147">
        <f t="shared" si="397"/>
        <v>0</v>
      </c>
      <c r="BF77" s="147">
        <f t="shared" si="398"/>
        <v>305.5</v>
      </c>
      <c r="BG77" s="147">
        <f t="shared" si="399"/>
        <v>916.5</v>
      </c>
      <c r="BH77" s="147">
        <f t="shared" si="400"/>
        <v>1222</v>
      </c>
      <c r="BI77" s="147">
        <f t="shared" si="401"/>
        <v>1833</v>
      </c>
      <c r="BJ77" s="147">
        <f t="shared" si="402"/>
        <v>2444</v>
      </c>
      <c r="BK77" s="147">
        <f t="shared" si="403"/>
        <v>3055</v>
      </c>
      <c r="BL77" s="147">
        <f t="shared" si="404"/>
        <v>3666</v>
      </c>
      <c r="BM77" s="147">
        <f t="shared" si="405"/>
        <v>535</v>
      </c>
      <c r="BN77" s="147">
        <f t="shared" si="406"/>
        <v>107</v>
      </c>
      <c r="BO77" s="147">
        <f t="shared" si="407"/>
        <v>133.75</v>
      </c>
      <c r="BP77" s="147">
        <f t="shared" si="408"/>
        <v>0</v>
      </c>
      <c r="BQ77" s="147">
        <f t="shared" si="409"/>
        <v>267.5</v>
      </c>
      <c r="BR77" s="147">
        <f t="shared" si="410"/>
        <v>802.5</v>
      </c>
      <c r="BS77" s="147">
        <f t="shared" si="411"/>
        <v>1070</v>
      </c>
      <c r="BT77" s="147">
        <f t="shared" si="412"/>
        <v>1605</v>
      </c>
      <c r="BU77" s="147">
        <f t="shared" si="413"/>
        <v>2140</v>
      </c>
      <c r="BV77" s="147">
        <f t="shared" si="414"/>
        <v>2675</v>
      </c>
      <c r="BW77" s="147">
        <f t="shared" si="415"/>
        <v>3210</v>
      </c>
      <c r="BX77" s="147">
        <f t="shared" si="416"/>
        <v>415</v>
      </c>
      <c r="BY77" s="147">
        <f t="shared" si="417"/>
        <v>83</v>
      </c>
      <c r="BZ77" s="147">
        <f t="shared" si="418"/>
        <v>103.75</v>
      </c>
      <c r="CA77" s="147">
        <f t="shared" si="419"/>
        <v>0</v>
      </c>
      <c r="CB77" s="147">
        <f t="shared" si="420"/>
        <v>207.5</v>
      </c>
      <c r="CC77" s="147">
        <f t="shared" si="421"/>
        <v>622.5</v>
      </c>
      <c r="CD77" s="147">
        <f t="shared" si="422"/>
        <v>830</v>
      </c>
      <c r="CE77" s="147">
        <f t="shared" si="423"/>
        <v>1245</v>
      </c>
      <c r="CF77" s="147">
        <f t="shared" si="424"/>
        <v>1660</v>
      </c>
      <c r="CG77" s="147">
        <f t="shared" si="425"/>
        <v>2075</v>
      </c>
      <c r="CH77" s="147">
        <f t="shared" si="426"/>
        <v>2490</v>
      </c>
      <c r="CI77" s="147">
        <f t="shared" si="427"/>
        <v>1146</v>
      </c>
      <c r="CJ77" s="147">
        <f t="shared" si="428"/>
        <v>229.2</v>
      </c>
      <c r="CK77" s="147">
        <f t="shared" si="429"/>
        <v>286.5</v>
      </c>
      <c r="CL77" s="147">
        <f t="shared" si="430"/>
        <v>0</v>
      </c>
      <c r="CM77" s="147">
        <f t="shared" si="431"/>
        <v>573</v>
      </c>
      <c r="CN77" s="147">
        <f t="shared" si="432"/>
        <v>1719</v>
      </c>
      <c r="CO77" s="147">
        <f t="shared" si="433"/>
        <v>2292</v>
      </c>
      <c r="CP77" s="147">
        <f t="shared" si="434"/>
        <v>3438</v>
      </c>
      <c r="CQ77" s="147">
        <f t="shared" si="435"/>
        <v>4584</v>
      </c>
      <c r="CR77" s="147">
        <f t="shared" si="436"/>
        <v>5730</v>
      </c>
      <c r="CS77" s="147">
        <f t="shared" si="437"/>
        <v>6876</v>
      </c>
      <c r="CT77" s="147">
        <f t="shared" si="438"/>
        <v>1026</v>
      </c>
      <c r="CU77" s="147">
        <f t="shared" si="439"/>
        <v>205.2</v>
      </c>
      <c r="CV77" s="147">
        <f t="shared" si="440"/>
        <v>256.5</v>
      </c>
      <c r="CW77" s="147">
        <f t="shared" si="441"/>
        <v>0</v>
      </c>
      <c r="CX77" s="147">
        <f t="shared" si="442"/>
        <v>513</v>
      </c>
      <c r="CY77" s="147">
        <f t="shared" si="443"/>
        <v>1539</v>
      </c>
      <c r="CZ77" s="147">
        <f t="shared" si="444"/>
        <v>2052</v>
      </c>
      <c r="DA77" s="147">
        <f t="shared" si="445"/>
        <v>3078</v>
      </c>
      <c r="DB77" s="147">
        <f t="shared" si="446"/>
        <v>4104</v>
      </c>
      <c r="DC77" s="147">
        <f t="shared" si="447"/>
        <v>5130</v>
      </c>
      <c r="DD77" s="147">
        <f t="shared" si="448"/>
        <v>6156</v>
      </c>
      <c r="DE77" s="147">
        <f t="shared" si="449"/>
        <v>950</v>
      </c>
      <c r="DF77" s="147">
        <f t="shared" si="450"/>
        <v>190</v>
      </c>
      <c r="DG77" s="147">
        <f t="shared" si="451"/>
        <v>237.5</v>
      </c>
      <c r="DH77" s="147">
        <f t="shared" si="452"/>
        <v>0</v>
      </c>
      <c r="DI77" s="147">
        <f t="shared" si="453"/>
        <v>475</v>
      </c>
      <c r="DJ77" s="147">
        <f t="shared" si="454"/>
        <v>1425</v>
      </c>
      <c r="DK77" s="147">
        <f t="shared" si="455"/>
        <v>1900</v>
      </c>
      <c r="DL77" s="147">
        <f t="shared" si="456"/>
        <v>2850</v>
      </c>
      <c r="DM77" s="147">
        <f t="shared" si="457"/>
        <v>3800</v>
      </c>
      <c r="DN77" s="147">
        <f t="shared" si="458"/>
        <v>4750</v>
      </c>
      <c r="DO77" s="147">
        <f t="shared" si="459"/>
        <v>5700</v>
      </c>
      <c r="DP77" s="147">
        <f t="shared" si="460"/>
        <v>950</v>
      </c>
      <c r="DQ77" s="147">
        <f t="shared" si="461"/>
        <v>190</v>
      </c>
      <c r="DR77" s="147">
        <f t="shared" si="462"/>
        <v>237.5</v>
      </c>
      <c r="DS77" s="147">
        <f t="shared" si="463"/>
        <v>0</v>
      </c>
      <c r="DT77" s="147">
        <f t="shared" si="464"/>
        <v>475</v>
      </c>
      <c r="DU77" s="147">
        <f t="shared" si="465"/>
        <v>1425</v>
      </c>
      <c r="DV77" s="147">
        <f t="shared" si="466"/>
        <v>1900</v>
      </c>
      <c r="DW77" s="147">
        <f t="shared" si="467"/>
        <v>2850</v>
      </c>
      <c r="DX77" s="147">
        <f t="shared" si="468"/>
        <v>3800</v>
      </c>
      <c r="DY77" s="147">
        <f t="shared" si="469"/>
        <v>4750</v>
      </c>
      <c r="DZ77" s="147">
        <f t="shared" si="470"/>
        <v>5700</v>
      </c>
      <c r="EA77" s="147">
        <f t="shared" si="471"/>
        <v>1146</v>
      </c>
      <c r="EB77" s="147">
        <f t="shared" si="472"/>
        <v>229.2</v>
      </c>
      <c r="EC77" s="147">
        <f t="shared" si="473"/>
        <v>286.5</v>
      </c>
      <c r="ED77" s="147">
        <f t="shared" si="474"/>
        <v>0</v>
      </c>
      <c r="EE77" s="147">
        <f t="shared" si="475"/>
        <v>573</v>
      </c>
      <c r="EF77" s="147">
        <f t="shared" si="476"/>
        <v>1719</v>
      </c>
      <c r="EG77" s="147">
        <f t="shared" si="477"/>
        <v>2292</v>
      </c>
      <c r="EH77" s="147">
        <f t="shared" si="478"/>
        <v>3438</v>
      </c>
      <c r="EI77" s="147">
        <f t="shared" si="479"/>
        <v>4584</v>
      </c>
      <c r="EJ77" s="147">
        <f t="shared" si="480"/>
        <v>5730</v>
      </c>
      <c r="EK77" s="147">
        <f t="shared" si="481"/>
        <v>6876</v>
      </c>
      <c r="EL77" s="147">
        <f t="shared" si="482"/>
        <v>1026</v>
      </c>
      <c r="EM77" s="147">
        <f t="shared" si="483"/>
        <v>205.2</v>
      </c>
      <c r="EN77" s="147">
        <f t="shared" si="484"/>
        <v>256.5</v>
      </c>
      <c r="EO77" s="147">
        <f t="shared" si="485"/>
        <v>0</v>
      </c>
      <c r="EP77" s="147">
        <f t="shared" si="486"/>
        <v>513</v>
      </c>
      <c r="EQ77" s="147">
        <f t="shared" si="487"/>
        <v>1539</v>
      </c>
      <c r="ER77" s="147">
        <f t="shared" si="488"/>
        <v>2052</v>
      </c>
      <c r="ES77" s="147">
        <f t="shared" si="489"/>
        <v>3078</v>
      </c>
      <c r="ET77" s="147">
        <f t="shared" si="490"/>
        <v>4104</v>
      </c>
      <c r="EU77" s="147">
        <f t="shared" si="491"/>
        <v>5130</v>
      </c>
      <c r="EV77" s="147">
        <f t="shared" si="492"/>
        <v>6156</v>
      </c>
      <c r="EW77" s="147">
        <f t="shared" si="493"/>
        <v>1561</v>
      </c>
      <c r="EX77" s="147">
        <f t="shared" si="494"/>
        <v>312.2</v>
      </c>
      <c r="EY77" s="147">
        <f t="shared" si="495"/>
        <v>390.25</v>
      </c>
      <c r="EZ77" s="147">
        <f t="shared" si="496"/>
        <v>0</v>
      </c>
      <c r="FA77" s="147">
        <f t="shared" si="497"/>
        <v>780.5</v>
      </c>
      <c r="FB77" s="147">
        <f t="shared" si="498"/>
        <v>2341.5</v>
      </c>
      <c r="FC77" s="147">
        <f t="shared" si="499"/>
        <v>3122</v>
      </c>
      <c r="FD77" s="147">
        <f t="shared" si="500"/>
        <v>4683</v>
      </c>
      <c r="FE77" s="147">
        <f t="shared" si="501"/>
        <v>6244</v>
      </c>
      <c r="FF77" s="147">
        <f t="shared" si="502"/>
        <v>7805</v>
      </c>
      <c r="FG77" s="147">
        <f t="shared" si="503"/>
        <v>9366</v>
      </c>
      <c r="FH77" s="147">
        <f t="shared" si="504"/>
        <v>1561</v>
      </c>
      <c r="FI77" s="147">
        <f t="shared" si="505"/>
        <v>312.2</v>
      </c>
      <c r="FJ77" s="147">
        <f t="shared" si="506"/>
        <v>390.25</v>
      </c>
      <c r="FK77" s="147">
        <f t="shared" si="507"/>
        <v>0</v>
      </c>
      <c r="FL77" s="147">
        <f t="shared" si="508"/>
        <v>780.5</v>
      </c>
      <c r="FM77" s="147">
        <f t="shared" si="509"/>
        <v>2341.5</v>
      </c>
      <c r="FN77" s="147">
        <f t="shared" si="510"/>
        <v>3122</v>
      </c>
      <c r="FO77" s="147">
        <f t="shared" si="511"/>
        <v>4683</v>
      </c>
      <c r="FP77" s="147">
        <f t="shared" si="512"/>
        <v>6244</v>
      </c>
      <c r="FQ77" s="147">
        <f t="shared" si="513"/>
        <v>7805</v>
      </c>
      <c r="FR77" s="147">
        <f t="shared" si="514"/>
        <v>9366</v>
      </c>
      <c r="FS77" s="122">
        <f t="shared" si="346"/>
        <v>28.34</v>
      </c>
      <c r="FT77" s="122" t="str">
        <f t="shared" si="347"/>
        <v/>
      </c>
      <c r="FU77" s="122" t="str">
        <f t="shared" si="348"/>
        <v/>
      </c>
      <c r="FV77" s="122" t="str">
        <f t="shared" si="349"/>
        <v/>
      </c>
      <c r="FW77" s="122" t="str">
        <f t="shared" si="515"/>
        <v/>
      </c>
      <c r="FX77" s="122" t="str">
        <f t="shared" si="516"/>
        <v/>
      </c>
      <c r="FY77" s="122" t="str">
        <f t="shared" si="517"/>
        <v/>
      </c>
      <c r="FZ77" s="122" t="str">
        <f t="shared" si="518"/>
        <v/>
      </c>
      <c r="GA77" s="122" t="str">
        <f t="shared" si="519"/>
        <v/>
      </c>
      <c r="GB77" s="122" t="str">
        <f t="shared" si="520"/>
        <v/>
      </c>
      <c r="GC77" s="122" t="str">
        <f t="shared" si="521"/>
        <v/>
      </c>
      <c r="GD77" s="122" t="str">
        <f t="shared" si="522"/>
        <v/>
      </c>
      <c r="GE77" s="122" t="str">
        <f t="shared" si="523"/>
        <v/>
      </c>
      <c r="GF77" s="122" t="str">
        <f t="shared" si="524"/>
        <v/>
      </c>
      <c r="GG77" s="122">
        <f t="shared" si="525"/>
        <v>28.34</v>
      </c>
      <c r="GH77" s="124">
        <f t="shared" si="350"/>
        <v>324578.28350000002</v>
      </c>
      <c r="GI77" s="57"/>
      <c r="GJ77" s="57"/>
      <c r="GK77" s="57"/>
      <c r="GW77" s="145"/>
      <c r="GX77" s="145"/>
      <c r="GY77" s="145"/>
      <c r="GZ77" s="145"/>
      <c r="HA77" s="145"/>
      <c r="HB77" s="145"/>
      <c r="HC77" s="145"/>
    </row>
    <row r="78" spans="1:216" x14ac:dyDescent="0.2">
      <c r="A78" s="298" t="s">
        <v>274</v>
      </c>
      <c r="B78" s="288" t="s">
        <v>231</v>
      </c>
      <c r="C78" s="299">
        <v>2703</v>
      </c>
      <c r="D78" s="407">
        <f t="shared" si="358"/>
        <v>540.6</v>
      </c>
      <c r="E78" s="406">
        <f t="shared" si="351"/>
        <v>675.75</v>
      </c>
      <c r="F78" s="406">
        <f t="shared" si="352"/>
        <v>1013.625</v>
      </c>
      <c r="G78" s="406">
        <f t="shared" si="353"/>
        <v>540.6</v>
      </c>
      <c r="H78" s="407">
        <f t="shared" si="359"/>
        <v>675.75</v>
      </c>
      <c r="I78" s="406">
        <f t="shared" si="354"/>
        <v>675.75</v>
      </c>
      <c r="J78" s="406">
        <f t="shared" si="355"/>
        <v>1013.625</v>
      </c>
      <c r="K78" s="406">
        <f t="shared" si="356"/>
        <v>540.6</v>
      </c>
      <c r="L78" s="406">
        <f t="shared" si="357"/>
        <v>675.75</v>
      </c>
      <c r="M78" s="147"/>
      <c r="N78" s="94">
        <f t="shared" si="360"/>
        <v>1351.5</v>
      </c>
      <c r="O78" s="94">
        <f t="shared" si="361"/>
        <v>4054.5</v>
      </c>
      <c r="P78" s="94">
        <f t="shared" si="362"/>
        <v>5406</v>
      </c>
      <c r="Q78" s="94">
        <f t="shared" si="363"/>
        <v>8109</v>
      </c>
      <c r="R78" s="94">
        <f t="shared" si="364"/>
        <v>10812</v>
      </c>
      <c r="S78" s="94">
        <f t="shared" si="365"/>
        <v>13515</v>
      </c>
      <c r="T78" s="94">
        <f t="shared" si="366"/>
        <v>16218</v>
      </c>
      <c r="U78" s="200">
        <v>612</v>
      </c>
      <c r="V78" s="93">
        <f t="shared" si="367"/>
        <v>122.4</v>
      </c>
      <c r="W78" s="93">
        <f t="shared" si="368"/>
        <v>153</v>
      </c>
      <c r="X78" s="147"/>
      <c r="Y78" s="94">
        <f t="shared" si="369"/>
        <v>306</v>
      </c>
      <c r="Z78" s="94">
        <f t="shared" si="370"/>
        <v>918</v>
      </c>
      <c r="AA78" s="94">
        <f t="shared" si="371"/>
        <v>1224</v>
      </c>
      <c r="AB78" s="94">
        <f t="shared" si="372"/>
        <v>1836</v>
      </c>
      <c r="AC78" s="94">
        <f t="shared" si="373"/>
        <v>2448</v>
      </c>
      <c r="AD78" s="94">
        <f t="shared" si="374"/>
        <v>3060</v>
      </c>
      <c r="AE78" s="94">
        <f t="shared" si="375"/>
        <v>3672</v>
      </c>
      <c r="AF78" s="200">
        <v>536</v>
      </c>
      <c r="AG78" s="93">
        <f t="shared" si="376"/>
        <v>107.2</v>
      </c>
      <c r="AH78" s="93">
        <f t="shared" si="377"/>
        <v>134</v>
      </c>
      <c r="AI78" s="147"/>
      <c r="AJ78" s="94">
        <f t="shared" si="378"/>
        <v>268</v>
      </c>
      <c r="AK78" s="94">
        <f t="shared" si="379"/>
        <v>804</v>
      </c>
      <c r="AL78" s="94">
        <f t="shared" si="380"/>
        <v>1072</v>
      </c>
      <c r="AM78" s="94">
        <f t="shared" si="381"/>
        <v>1608</v>
      </c>
      <c r="AN78" s="94">
        <f t="shared" si="382"/>
        <v>2144</v>
      </c>
      <c r="AO78" s="94">
        <f t="shared" si="383"/>
        <v>2680</v>
      </c>
      <c r="AP78" s="94">
        <f t="shared" si="384"/>
        <v>3216</v>
      </c>
      <c r="AQ78" s="200">
        <v>416</v>
      </c>
      <c r="AR78" s="93">
        <f t="shared" si="385"/>
        <v>83.2</v>
      </c>
      <c r="AS78" s="93">
        <f t="shared" si="386"/>
        <v>104</v>
      </c>
      <c r="AT78" s="147"/>
      <c r="AU78" s="94">
        <f t="shared" si="387"/>
        <v>208</v>
      </c>
      <c r="AV78" s="94">
        <f t="shared" si="388"/>
        <v>624</v>
      </c>
      <c r="AW78" s="94">
        <f t="shared" si="389"/>
        <v>832</v>
      </c>
      <c r="AX78" s="94">
        <f t="shared" si="390"/>
        <v>1248</v>
      </c>
      <c r="AY78" s="94">
        <f t="shared" si="391"/>
        <v>1664</v>
      </c>
      <c r="AZ78" s="94">
        <f t="shared" si="392"/>
        <v>2080</v>
      </c>
      <c r="BA78" s="94">
        <f t="shared" si="393"/>
        <v>2496</v>
      </c>
      <c r="BB78" s="147">
        <f t="shared" si="394"/>
        <v>3315</v>
      </c>
      <c r="BC78" s="147">
        <f t="shared" si="395"/>
        <v>663</v>
      </c>
      <c r="BD78" s="147">
        <f t="shared" si="396"/>
        <v>828.75</v>
      </c>
      <c r="BE78" s="147">
        <f t="shared" si="397"/>
        <v>0</v>
      </c>
      <c r="BF78" s="147">
        <f t="shared" si="398"/>
        <v>1657.5</v>
      </c>
      <c r="BG78" s="147">
        <f t="shared" si="399"/>
        <v>4972.5</v>
      </c>
      <c r="BH78" s="147">
        <f t="shared" si="400"/>
        <v>6630</v>
      </c>
      <c r="BI78" s="147">
        <f t="shared" si="401"/>
        <v>9945</v>
      </c>
      <c r="BJ78" s="147">
        <f t="shared" si="402"/>
        <v>13260</v>
      </c>
      <c r="BK78" s="147">
        <f t="shared" si="403"/>
        <v>16575</v>
      </c>
      <c r="BL78" s="147">
        <f t="shared" si="404"/>
        <v>19890</v>
      </c>
      <c r="BM78" s="147">
        <f t="shared" si="405"/>
        <v>3239</v>
      </c>
      <c r="BN78" s="147">
        <f t="shared" si="406"/>
        <v>647.80000000000007</v>
      </c>
      <c r="BO78" s="147">
        <f t="shared" si="407"/>
        <v>809.75</v>
      </c>
      <c r="BP78" s="147">
        <f t="shared" si="408"/>
        <v>0</v>
      </c>
      <c r="BQ78" s="147">
        <f t="shared" si="409"/>
        <v>1619.5</v>
      </c>
      <c r="BR78" s="147">
        <f t="shared" si="410"/>
        <v>4858.5</v>
      </c>
      <c r="BS78" s="147">
        <f t="shared" si="411"/>
        <v>6478</v>
      </c>
      <c r="BT78" s="147">
        <f t="shared" si="412"/>
        <v>9717</v>
      </c>
      <c r="BU78" s="147">
        <f t="shared" si="413"/>
        <v>12956</v>
      </c>
      <c r="BV78" s="147">
        <f t="shared" si="414"/>
        <v>16195</v>
      </c>
      <c r="BW78" s="147">
        <f t="shared" si="415"/>
        <v>19434</v>
      </c>
      <c r="BX78" s="147">
        <f t="shared" si="416"/>
        <v>3119</v>
      </c>
      <c r="BY78" s="147">
        <f t="shared" si="417"/>
        <v>623.80000000000007</v>
      </c>
      <c r="BZ78" s="147">
        <f t="shared" si="418"/>
        <v>779.75</v>
      </c>
      <c r="CA78" s="147">
        <f t="shared" si="419"/>
        <v>0</v>
      </c>
      <c r="CB78" s="147">
        <f t="shared" si="420"/>
        <v>1559.5</v>
      </c>
      <c r="CC78" s="147">
        <f t="shared" si="421"/>
        <v>4678.5</v>
      </c>
      <c r="CD78" s="147">
        <f t="shared" si="422"/>
        <v>6238</v>
      </c>
      <c r="CE78" s="147">
        <f t="shared" si="423"/>
        <v>9357</v>
      </c>
      <c r="CF78" s="147">
        <f t="shared" si="424"/>
        <v>12476</v>
      </c>
      <c r="CG78" s="147">
        <f t="shared" si="425"/>
        <v>15595</v>
      </c>
      <c r="CH78" s="147">
        <f t="shared" si="426"/>
        <v>18714</v>
      </c>
      <c r="CI78" s="147">
        <f t="shared" si="427"/>
        <v>1148</v>
      </c>
      <c r="CJ78" s="147">
        <f t="shared" si="428"/>
        <v>229.60000000000002</v>
      </c>
      <c r="CK78" s="147">
        <f t="shared" si="429"/>
        <v>287</v>
      </c>
      <c r="CL78" s="147">
        <f t="shared" si="430"/>
        <v>0</v>
      </c>
      <c r="CM78" s="147">
        <f t="shared" si="431"/>
        <v>574</v>
      </c>
      <c r="CN78" s="147">
        <f t="shared" si="432"/>
        <v>1722</v>
      </c>
      <c r="CO78" s="147">
        <f t="shared" si="433"/>
        <v>2296</v>
      </c>
      <c r="CP78" s="147">
        <f t="shared" si="434"/>
        <v>3444</v>
      </c>
      <c r="CQ78" s="147">
        <f t="shared" si="435"/>
        <v>4592</v>
      </c>
      <c r="CR78" s="147">
        <f t="shared" si="436"/>
        <v>5740</v>
      </c>
      <c r="CS78" s="147">
        <f t="shared" si="437"/>
        <v>6888</v>
      </c>
      <c r="CT78" s="147">
        <f t="shared" si="438"/>
        <v>1028</v>
      </c>
      <c r="CU78" s="147">
        <f t="shared" si="439"/>
        <v>205.60000000000002</v>
      </c>
      <c r="CV78" s="147">
        <f t="shared" si="440"/>
        <v>257</v>
      </c>
      <c r="CW78" s="147">
        <f t="shared" si="441"/>
        <v>0</v>
      </c>
      <c r="CX78" s="147">
        <f t="shared" si="442"/>
        <v>514</v>
      </c>
      <c r="CY78" s="147">
        <f t="shared" si="443"/>
        <v>1542</v>
      </c>
      <c r="CZ78" s="147">
        <f t="shared" si="444"/>
        <v>2056</v>
      </c>
      <c r="DA78" s="147">
        <f t="shared" si="445"/>
        <v>3084</v>
      </c>
      <c r="DB78" s="147">
        <f t="shared" si="446"/>
        <v>4112</v>
      </c>
      <c r="DC78" s="147">
        <f t="shared" si="447"/>
        <v>5140</v>
      </c>
      <c r="DD78" s="147">
        <f t="shared" si="448"/>
        <v>6168</v>
      </c>
      <c r="DE78" s="147">
        <f t="shared" si="449"/>
        <v>952</v>
      </c>
      <c r="DF78" s="147">
        <f t="shared" si="450"/>
        <v>190.4</v>
      </c>
      <c r="DG78" s="147">
        <f t="shared" si="451"/>
        <v>238</v>
      </c>
      <c r="DH78" s="147">
        <f t="shared" si="452"/>
        <v>0</v>
      </c>
      <c r="DI78" s="147">
        <f t="shared" si="453"/>
        <v>476</v>
      </c>
      <c r="DJ78" s="147">
        <f t="shared" si="454"/>
        <v>1428</v>
      </c>
      <c r="DK78" s="147">
        <f t="shared" si="455"/>
        <v>1904</v>
      </c>
      <c r="DL78" s="147">
        <f t="shared" si="456"/>
        <v>2856</v>
      </c>
      <c r="DM78" s="147">
        <f t="shared" si="457"/>
        <v>3808</v>
      </c>
      <c r="DN78" s="147">
        <f t="shared" si="458"/>
        <v>4760</v>
      </c>
      <c r="DO78" s="147">
        <f t="shared" si="459"/>
        <v>5712</v>
      </c>
      <c r="DP78" s="147">
        <f t="shared" si="460"/>
        <v>3655</v>
      </c>
      <c r="DQ78" s="147">
        <f t="shared" si="461"/>
        <v>731.00000000000011</v>
      </c>
      <c r="DR78" s="147">
        <f t="shared" si="462"/>
        <v>913.75</v>
      </c>
      <c r="DS78" s="147">
        <f t="shared" si="463"/>
        <v>0</v>
      </c>
      <c r="DT78" s="147">
        <f t="shared" si="464"/>
        <v>1827.5</v>
      </c>
      <c r="DU78" s="147">
        <f t="shared" si="465"/>
        <v>5482.5</v>
      </c>
      <c r="DV78" s="147">
        <f t="shared" si="466"/>
        <v>7310</v>
      </c>
      <c r="DW78" s="147">
        <f t="shared" si="467"/>
        <v>10965</v>
      </c>
      <c r="DX78" s="147">
        <f t="shared" si="468"/>
        <v>14620</v>
      </c>
      <c r="DY78" s="147">
        <f t="shared" si="469"/>
        <v>18275</v>
      </c>
      <c r="DZ78" s="147">
        <f t="shared" si="470"/>
        <v>21930</v>
      </c>
      <c r="EA78" s="147">
        <f t="shared" si="471"/>
        <v>3851</v>
      </c>
      <c r="EB78" s="147">
        <f t="shared" si="472"/>
        <v>770.2</v>
      </c>
      <c r="EC78" s="147">
        <f t="shared" si="473"/>
        <v>962.75</v>
      </c>
      <c r="ED78" s="147">
        <f t="shared" si="474"/>
        <v>0</v>
      </c>
      <c r="EE78" s="147">
        <f t="shared" si="475"/>
        <v>1925.5</v>
      </c>
      <c r="EF78" s="147">
        <f t="shared" si="476"/>
        <v>5776.5</v>
      </c>
      <c r="EG78" s="147">
        <f t="shared" si="477"/>
        <v>7702</v>
      </c>
      <c r="EH78" s="147">
        <f t="shared" si="478"/>
        <v>11553</v>
      </c>
      <c r="EI78" s="147">
        <f t="shared" si="479"/>
        <v>15404</v>
      </c>
      <c r="EJ78" s="147">
        <f t="shared" si="480"/>
        <v>19255</v>
      </c>
      <c r="EK78" s="147">
        <f t="shared" si="481"/>
        <v>23106</v>
      </c>
      <c r="EL78" s="147">
        <f t="shared" si="482"/>
        <v>3731</v>
      </c>
      <c r="EM78" s="147">
        <f t="shared" si="483"/>
        <v>746.2</v>
      </c>
      <c r="EN78" s="147">
        <f t="shared" si="484"/>
        <v>932.75</v>
      </c>
      <c r="EO78" s="147">
        <f t="shared" si="485"/>
        <v>0</v>
      </c>
      <c r="EP78" s="147">
        <f t="shared" si="486"/>
        <v>1865.5</v>
      </c>
      <c r="EQ78" s="147">
        <f t="shared" si="487"/>
        <v>5596.5</v>
      </c>
      <c r="ER78" s="147">
        <f t="shared" si="488"/>
        <v>7462</v>
      </c>
      <c r="ES78" s="147">
        <f t="shared" si="489"/>
        <v>11193</v>
      </c>
      <c r="ET78" s="147">
        <f t="shared" si="490"/>
        <v>14924</v>
      </c>
      <c r="EU78" s="147">
        <f t="shared" si="491"/>
        <v>18655</v>
      </c>
      <c r="EV78" s="147">
        <f t="shared" si="492"/>
        <v>22386</v>
      </c>
      <c r="EW78" s="147">
        <f t="shared" si="493"/>
        <v>1564</v>
      </c>
      <c r="EX78" s="147">
        <f t="shared" si="494"/>
        <v>312.8</v>
      </c>
      <c r="EY78" s="147">
        <f t="shared" si="495"/>
        <v>391</v>
      </c>
      <c r="EZ78" s="147">
        <f t="shared" si="496"/>
        <v>0</v>
      </c>
      <c r="FA78" s="147">
        <f t="shared" si="497"/>
        <v>782</v>
      </c>
      <c r="FB78" s="147">
        <f t="shared" si="498"/>
        <v>2346</v>
      </c>
      <c r="FC78" s="147">
        <f t="shared" si="499"/>
        <v>3128</v>
      </c>
      <c r="FD78" s="147">
        <f t="shared" si="500"/>
        <v>4692</v>
      </c>
      <c r="FE78" s="147">
        <f t="shared" si="501"/>
        <v>6256</v>
      </c>
      <c r="FF78" s="147">
        <f t="shared" si="502"/>
        <v>7820</v>
      </c>
      <c r="FG78" s="147">
        <f t="shared" si="503"/>
        <v>9384</v>
      </c>
      <c r="FH78" s="147">
        <f t="shared" si="504"/>
        <v>4267</v>
      </c>
      <c r="FI78" s="147">
        <f t="shared" si="505"/>
        <v>853.40000000000009</v>
      </c>
      <c r="FJ78" s="147">
        <f t="shared" si="506"/>
        <v>1066.75</v>
      </c>
      <c r="FK78" s="147">
        <f t="shared" si="507"/>
        <v>0</v>
      </c>
      <c r="FL78" s="147">
        <f t="shared" si="508"/>
        <v>2133.5</v>
      </c>
      <c r="FM78" s="147">
        <f t="shared" si="509"/>
        <v>6400.5</v>
      </c>
      <c r="FN78" s="147">
        <f t="shared" si="510"/>
        <v>8534</v>
      </c>
      <c r="FO78" s="147">
        <f t="shared" si="511"/>
        <v>12801</v>
      </c>
      <c r="FP78" s="147">
        <f t="shared" si="512"/>
        <v>17068</v>
      </c>
      <c r="FQ78" s="147">
        <f t="shared" si="513"/>
        <v>21335</v>
      </c>
      <c r="FR78" s="147">
        <f t="shared" si="514"/>
        <v>25602</v>
      </c>
      <c r="FS78" s="122">
        <f t="shared" si="346"/>
        <v>28.34</v>
      </c>
      <c r="FT78" s="122" t="str">
        <f t="shared" si="347"/>
        <v/>
      </c>
      <c r="FU78" s="122" t="str">
        <f t="shared" si="348"/>
        <v/>
      </c>
      <c r="FV78" s="122" t="str">
        <f t="shared" si="349"/>
        <v/>
      </c>
      <c r="FW78" s="122" t="str">
        <f t="shared" si="515"/>
        <v/>
      </c>
      <c r="FX78" s="122" t="str">
        <f t="shared" si="516"/>
        <v/>
      </c>
      <c r="FY78" s="122" t="str">
        <f t="shared" si="517"/>
        <v/>
      </c>
      <c r="FZ78" s="122" t="str">
        <f t="shared" si="518"/>
        <v/>
      </c>
      <c r="GA78" s="122" t="str">
        <f t="shared" si="519"/>
        <v/>
      </c>
      <c r="GB78" s="122" t="str">
        <f t="shared" si="520"/>
        <v/>
      </c>
      <c r="GC78" s="122" t="str">
        <f t="shared" si="521"/>
        <v/>
      </c>
      <c r="GD78" s="122" t="str">
        <f t="shared" si="522"/>
        <v/>
      </c>
      <c r="GE78" s="122" t="str">
        <f t="shared" si="523"/>
        <v/>
      </c>
      <c r="GF78" s="122" t="str">
        <f t="shared" si="524"/>
        <v/>
      </c>
      <c r="GG78" s="122">
        <f t="shared" si="525"/>
        <v>28.34</v>
      </c>
      <c r="GH78" s="124">
        <f t="shared" si="350"/>
        <v>324578.28350000002</v>
      </c>
      <c r="GI78" s="57"/>
      <c r="GJ78" s="57"/>
      <c r="GK78" s="57"/>
      <c r="GW78" s="145"/>
      <c r="GX78" s="145"/>
      <c r="GY78" s="145">
        <v>1</v>
      </c>
      <c r="GZ78" s="145"/>
      <c r="HA78" s="145">
        <v>1</v>
      </c>
      <c r="HB78" s="145"/>
      <c r="HC78" s="145"/>
    </row>
    <row r="79" spans="1:216" x14ac:dyDescent="0.2">
      <c r="A79" s="298" t="s">
        <v>398</v>
      </c>
      <c r="B79" s="288" t="s">
        <v>399</v>
      </c>
      <c r="C79" s="299"/>
      <c r="D79" s="407">
        <f t="shared" si="358"/>
        <v>0</v>
      </c>
      <c r="E79" s="406">
        <f t="shared" si="351"/>
        <v>0</v>
      </c>
      <c r="F79" s="406">
        <f t="shared" si="352"/>
        <v>0</v>
      </c>
      <c r="G79" s="406">
        <f t="shared" si="353"/>
        <v>0</v>
      </c>
      <c r="H79" s="407">
        <f t="shared" si="359"/>
        <v>0</v>
      </c>
      <c r="I79" s="406">
        <f t="shared" si="354"/>
        <v>0</v>
      </c>
      <c r="J79" s="406">
        <f t="shared" si="355"/>
        <v>0</v>
      </c>
      <c r="K79" s="406">
        <f t="shared" si="356"/>
        <v>0</v>
      </c>
      <c r="L79" s="406">
        <f t="shared" si="357"/>
        <v>0</v>
      </c>
      <c r="M79" s="147"/>
      <c r="N79" s="94">
        <f t="shared" si="360"/>
        <v>0</v>
      </c>
      <c r="O79" s="94">
        <f t="shared" si="361"/>
        <v>0</v>
      </c>
      <c r="P79" s="94">
        <f t="shared" si="362"/>
        <v>0</v>
      </c>
      <c r="Q79" s="94">
        <f t="shared" si="363"/>
        <v>0</v>
      </c>
      <c r="R79" s="94">
        <f t="shared" si="364"/>
        <v>0</v>
      </c>
      <c r="S79" s="94">
        <f t="shared" si="365"/>
        <v>0</v>
      </c>
      <c r="T79" s="94">
        <f t="shared" si="366"/>
        <v>0</v>
      </c>
      <c r="U79" s="200">
        <v>613</v>
      </c>
      <c r="V79" s="93">
        <f t="shared" si="367"/>
        <v>122.60000000000001</v>
      </c>
      <c r="W79" s="93">
        <f t="shared" si="368"/>
        <v>153.25</v>
      </c>
      <c r="X79" s="147"/>
      <c r="Y79" s="94">
        <f t="shared" si="369"/>
        <v>306.5</v>
      </c>
      <c r="Z79" s="94">
        <f t="shared" si="370"/>
        <v>919.5</v>
      </c>
      <c r="AA79" s="94">
        <f t="shared" si="371"/>
        <v>1226</v>
      </c>
      <c r="AB79" s="94">
        <f t="shared" si="372"/>
        <v>1839</v>
      </c>
      <c r="AC79" s="94">
        <f t="shared" si="373"/>
        <v>2452</v>
      </c>
      <c r="AD79" s="94">
        <f t="shared" si="374"/>
        <v>3065</v>
      </c>
      <c r="AE79" s="94">
        <f t="shared" si="375"/>
        <v>3678</v>
      </c>
      <c r="AF79" s="200">
        <v>537</v>
      </c>
      <c r="AG79" s="93">
        <f t="shared" si="376"/>
        <v>107.4</v>
      </c>
      <c r="AH79" s="93">
        <f t="shared" si="377"/>
        <v>134.25</v>
      </c>
      <c r="AI79" s="147"/>
      <c r="AJ79" s="94">
        <f t="shared" si="378"/>
        <v>268.5</v>
      </c>
      <c r="AK79" s="94">
        <f t="shared" si="379"/>
        <v>805.5</v>
      </c>
      <c r="AL79" s="94">
        <f t="shared" si="380"/>
        <v>1074</v>
      </c>
      <c r="AM79" s="94">
        <f t="shared" si="381"/>
        <v>1611</v>
      </c>
      <c r="AN79" s="94">
        <f t="shared" si="382"/>
        <v>2148</v>
      </c>
      <c r="AO79" s="94">
        <f t="shared" si="383"/>
        <v>2685</v>
      </c>
      <c r="AP79" s="94">
        <f t="shared" si="384"/>
        <v>3222</v>
      </c>
      <c r="AQ79" s="200">
        <v>417</v>
      </c>
      <c r="AR79" s="93">
        <f t="shared" si="385"/>
        <v>83.4</v>
      </c>
      <c r="AS79" s="93">
        <f t="shared" si="386"/>
        <v>104.25</v>
      </c>
      <c r="AT79" s="147"/>
      <c r="AU79" s="94">
        <f t="shared" si="387"/>
        <v>208.5</v>
      </c>
      <c r="AV79" s="94">
        <f t="shared" si="388"/>
        <v>625.5</v>
      </c>
      <c r="AW79" s="94">
        <f t="shared" si="389"/>
        <v>834</v>
      </c>
      <c r="AX79" s="94">
        <f t="shared" si="390"/>
        <v>1251</v>
      </c>
      <c r="AY79" s="94">
        <f t="shared" si="391"/>
        <v>1668</v>
      </c>
      <c r="AZ79" s="94">
        <f t="shared" si="392"/>
        <v>2085</v>
      </c>
      <c r="BA79" s="94">
        <f t="shared" si="393"/>
        <v>2502</v>
      </c>
      <c r="BB79" s="147">
        <f t="shared" si="394"/>
        <v>613</v>
      </c>
      <c r="BC79" s="147">
        <f t="shared" si="395"/>
        <v>122.60000000000001</v>
      </c>
      <c r="BD79" s="147">
        <f t="shared" si="396"/>
        <v>153.25</v>
      </c>
      <c r="BE79" s="147">
        <f t="shared" si="397"/>
        <v>0</v>
      </c>
      <c r="BF79" s="147">
        <f t="shared" si="398"/>
        <v>306.5</v>
      </c>
      <c r="BG79" s="147">
        <f t="shared" si="399"/>
        <v>919.5</v>
      </c>
      <c r="BH79" s="147">
        <f t="shared" si="400"/>
        <v>1226</v>
      </c>
      <c r="BI79" s="147">
        <f t="shared" si="401"/>
        <v>1839</v>
      </c>
      <c r="BJ79" s="147">
        <f t="shared" si="402"/>
        <v>2452</v>
      </c>
      <c r="BK79" s="147">
        <f t="shared" si="403"/>
        <v>3065</v>
      </c>
      <c r="BL79" s="147">
        <f t="shared" si="404"/>
        <v>3678</v>
      </c>
      <c r="BM79" s="147">
        <f t="shared" si="405"/>
        <v>537</v>
      </c>
      <c r="BN79" s="147">
        <f t="shared" si="406"/>
        <v>107.4</v>
      </c>
      <c r="BO79" s="147">
        <f t="shared" si="407"/>
        <v>134.25</v>
      </c>
      <c r="BP79" s="147">
        <f t="shared" si="408"/>
        <v>0</v>
      </c>
      <c r="BQ79" s="147">
        <f t="shared" si="409"/>
        <v>268.5</v>
      </c>
      <c r="BR79" s="147">
        <f t="shared" si="410"/>
        <v>805.5</v>
      </c>
      <c r="BS79" s="147">
        <f t="shared" si="411"/>
        <v>1074</v>
      </c>
      <c r="BT79" s="147">
        <f t="shared" si="412"/>
        <v>1611</v>
      </c>
      <c r="BU79" s="147">
        <f t="shared" si="413"/>
        <v>2148</v>
      </c>
      <c r="BV79" s="147">
        <f t="shared" si="414"/>
        <v>2685</v>
      </c>
      <c r="BW79" s="147">
        <f t="shared" si="415"/>
        <v>3222</v>
      </c>
      <c r="BX79" s="147">
        <f t="shared" si="416"/>
        <v>417</v>
      </c>
      <c r="BY79" s="147">
        <f t="shared" si="417"/>
        <v>83.4</v>
      </c>
      <c r="BZ79" s="147">
        <f t="shared" si="418"/>
        <v>104.25</v>
      </c>
      <c r="CA79" s="147">
        <f t="shared" si="419"/>
        <v>0</v>
      </c>
      <c r="CB79" s="147">
        <f t="shared" si="420"/>
        <v>208.5</v>
      </c>
      <c r="CC79" s="147">
        <f t="shared" si="421"/>
        <v>625.5</v>
      </c>
      <c r="CD79" s="147">
        <f t="shared" si="422"/>
        <v>834</v>
      </c>
      <c r="CE79" s="147">
        <f t="shared" si="423"/>
        <v>1251</v>
      </c>
      <c r="CF79" s="147">
        <f t="shared" si="424"/>
        <v>1668</v>
      </c>
      <c r="CG79" s="147">
        <f t="shared" si="425"/>
        <v>2085</v>
      </c>
      <c r="CH79" s="147">
        <f t="shared" si="426"/>
        <v>2502</v>
      </c>
      <c r="CI79" s="147">
        <f t="shared" si="427"/>
        <v>1150</v>
      </c>
      <c r="CJ79" s="147">
        <f t="shared" si="428"/>
        <v>230</v>
      </c>
      <c r="CK79" s="147">
        <f t="shared" si="429"/>
        <v>287.5</v>
      </c>
      <c r="CL79" s="147">
        <f t="shared" si="430"/>
        <v>0</v>
      </c>
      <c r="CM79" s="147">
        <f t="shared" si="431"/>
        <v>575</v>
      </c>
      <c r="CN79" s="147">
        <f t="shared" si="432"/>
        <v>1725</v>
      </c>
      <c r="CO79" s="147">
        <f t="shared" si="433"/>
        <v>2300</v>
      </c>
      <c r="CP79" s="147">
        <f t="shared" si="434"/>
        <v>3450</v>
      </c>
      <c r="CQ79" s="147">
        <f t="shared" si="435"/>
        <v>4600</v>
      </c>
      <c r="CR79" s="147">
        <f t="shared" si="436"/>
        <v>5750</v>
      </c>
      <c r="CS79" s="147">
        <f t="shared" si="437"/>
        <v>6900</v>
      </c>
      <c r="CT79" s="147">
        <f t="shared" si="438"/>
        <v>1030</v>
      </c>
      <c r="CU79" s="147">
        <f t="shared" si="439"/>
        <v>206</v>
      </c>
      <c r="CV79" s="147">
        <f t="shared" si="440"/>
        <v>257.5</v>
      </c>
      <c r="CW79" s="147">
        <f t="shared" si="441"/>
        <v>0</v>
      </c>
      <c r="CX79" s="147">
        <f t="shared" si="442"/>
        <v>515</v>
      </c>
      <c r="CY79" s="147">
        <f t="shared" si="443"/>
        <v>1545</v>
      </c>
      <c r="CZ79" s="147">
        <f t="shared" si="444"/>
        <v>2060</v>
      </c>
      <c r="DA79" s="147">
        <f t="shared" si="445"/>
        <v>3090</v>
      </c>
      <c r="DB79" s="147">
        <f t="shared" si="446"/>
        <v>4120</v>
      </c>
      <c r="DC79" s="147">
        <f t="shared" si="447"/>
        <v>5150</v>
      </c>
      <c r="DD79" s="147">
        <f t="shared" si="448"/>
        <v>6180</v>
      </c>
      <c r="DE79" s="147">
        <f t="shared" si="449"/>
        <v>954</v>
      </c>
      <c r="DF79" s="147">
        <f t="shared" si="450"/>
        <v>190.8</v>
      </c>
      <c r="DG79" s="147">
        <f t="shared" si="451"/>
        <v>238.5</v>
      </c>
      <c r="DH79" s="147">
        <f t="shared" si="452"/>
        <v>0</v>
      </c>
      <c r="DI79" s="147">
        <f t="shared" si="453"/>
        <v>477</v>
      </c>
      <c r="DJ79" s="147">
        <f t="shared" si="454"/>
        <v>1431</v>
      </c>
      <c r="DK79" s="147">
        <f t="shared" si="455"/>
        <v>1908</v>
      </c>
      <c r="DL79" s="147">
        <f t="shared" si="456"/>
        <v>2862</v>
      </c>
      <c r="DM79" s="147">
        <f t="shared" si="457"/>
        <v>3816</v>
      </c>
      <c r="DN79" s="147">
        <f t="shared" si="458"/>
        <v>4770</v>
      </c>
      <c r="DO79" s="147">
        <f t="shared" si="459"/>
        <v>5724</v>
      </c>
      <c r="DP79" s="147">
        <f t="shared" si="460"/>
        <v>954</v>
      </c>
      <c r="DQ79" s="147">
        <f t="shared" si="461"/>
        <v>190.8</v>
      </c>
      <c r="DR79" s="147">
        <f t="shared" si="462"/>
        <v>238.5</v>
      </c>
      <c r="DS79" s="147">
        <f t="shared" si="463"/>
        <v>0</v>
      </c>
      <c r="DT79" s="147">
        <f t="shared" si="464"/>
        <v>477</v>
      </c>
      <c r="DU79" s="147">
        <f t="shared" si="465"/>
        <v>1431</v>
      </c>
      <c r="DV79" s="147">
        <f t="shared" si="466"/>
        <v>1908</v>
      </c>
      <c r="DW79" s="147">
        <f t="shared" si="467"/>
        <v>2862</v>
      </c>
      <c r="DX79" s="147">
        <f t="shared" si="468"/>
        <v>3816</v>
      </c>
      <c r="DY79" s="147">
        <f t="shared" si="469"/>
        <v>4770</v>
      </c>
      <c r="DZ79" s="147">
        <f t="shared" si="470"/>
        <v>5724</v>
      </c>
      <c r="EA79" s="147">
        <f t="shared" si="471"/>
        <v>1150</v>
      </c>
      <c r="EB79" s="147">
        <f t="shared" si="472"/>
        <v>230</v>
      </c>
      <c r="EC79" s="147">
        <f t="shared" si="473"/>
        <v>287.5</v>
      </c>
      <c r="ED79" s="147">
        <f t="shared" si="474"/>
        <v>0</v>
      </c>
      <c r="EE79" s="147">
        <f t="shared" si="475"/>
        <v>575</v>
      </c>
      <c r="EF79" s="147">
        <f t="shared" si="476"/>
        <v>1725</v>
      </c>
      <c r="EG79" s="147">
        <f t="shared" si="477"/>
        <v>2300</v>
      </c>
      <c r="EH79" s="147">
        <f t="shared" si="478"/>
        <v>3450</v>
      </c>
      <c r="EI79" s="147">
        <f t="shared" si="479"/>
        <v>4600</v>
      </c>
      <c r="EJ79" s="147">
        <f t="shared" si="480"/>
        <v>5750</v>
      </c>
      <c r="EK79" s="147">
        <f t="shared" si="481"/>
        <v>6900</v>
      </c>
      <c r="EL79" s="147">
        <f t="shared" si="482"/>
        <v>1030</v>
      </c>
      <c r="EM79" s="147">
        <f t="shared" si="483"/>
        <v>206</v>
      </c>
      <c r="EN79" s="147">
        <f t="shared" si="484"/>
        <v>257.5</v>
      </c>
      <c r="EO79" s="147">
        <f t="shared" si="485"/>
        <v>0</v>
      </c>
      <c r="EP79" s="147">
        <f t="shared" si="486"/>
        <v>515</v>
      </c>
      <c r="EQ79" s="147">
        <f t="shared" si="487"/>
        <v>1545</v>
      </c>
      <c r="ER79" s="147">
        <f t="shared" si="488"/>
        <v>2060</v>
      </c>
      <c r="ES79" s="147">
        <f t="shared" si="489"/>
        <v>3090</v>
      </c>
      <c r="ET79" s="147">
        <f t="shared" si="490"/>
        <v>4120</v>
      </c>
      <c r="EU79" s="147">
        <f t="shared" si="491"/>
        <v>5150</v>
      </c>
      <c r="EV79" s="147">
        <f t="shared" si="492"/>
        <v>6180</v>
      </c>
      <c r="EW79" s="147">
        <f t="shared" si="493"/>
        <v>1567</v>
      </c>
      <c r="EX79" s="147">
        <f t="shared" si="494"/>
        <v>313.39999999999998</v>
      </c>
      <c r="EY79" s="147">
        <f t="shared" si="495"/>
        <v>391.75</v>
      </c>
      <c r="EZ79" s="147">
        <f t="shared" si="496"/>
        <v>0</v>
      </c>
      <c r="FA79" s="147">
        <f t="shared" si="497"/>
        <v>783.5</v>
      </c>
      <c r="FB79" s="147">
        <f t="shared" si="498"/>
        <v>2350.5</v>
      </c>
      <c r="FC79" s="147">
        <f t="shared" si="499"/>
        <v>3134</v>
      </c>
      <c r="FD79" s="147">
        <f t="shared" si="500"/>
        <v>4701</v>
      </c>
      <c r="FE79" s="147">
        <f t="shared" si="501"/>
        <v>6268</v>
      </c>
      <c r="FF79" s="147">
        <f t="shared" si="502"/>
        <v>7835</v>
      </c>
      <c r="FG79" s="147">
        <f t="shared" si="503"/>
        <v>9402</v>
      </c>
      <c r="FH79" s="147">
        <f t="shared" si="504"/>
        <v>1567</v>
      </c>
      <c r="FI79" s="147">
        <f t="shared" si="505"/>
        <v>313.39999999999998</v>
      </c>
      <c r="FJ79" s="147">
        <f t="shared" si="506"/>
        <v>391.75</v>
      </c>
      <c r="FK79" s="147">
        <f t="shared" si="507"/>
        <v>0</v>
      </c>
      <c r="FL79" s="147">
        <f t="shared" si="508"/>
        <v>783.5</v>
      </c>
      <c r="FM79" s="147">
        <f t="shared" si="509"/>
        <v>2350.5</v>
      </c>
      <c r="FN79" s="147">
        <f t="shared" si="510"/>
        <v>3134</v>
      </c>
      <c r="FO79" s="147">
        <f t="shared" si="511"/>
        <v>4701</v>
      </c>
      <c r="FP79" s="147">
        <f t="shared" si="512"/>
        <v>6268</v>
      </c>
      <c r="FQ79" s="147">
        <f t="shared" si="513"/>
        <v>7835</v>
      </c>
      <c r="FR79" s="147">
        <f t="shared" si="514"/>
        <v>9402</v>
      </c>
      <c r="FS79" s="122" t="str">
        <f t="shared" si="346"/>
        <v/>
      </c>
      <c r="FT79" s="122" t="str">
        <f t="shared" si="347"/>
        <v/>
      </c>
      <c r="FU79" s="122" t="str">
        <f t="shared" si="348"/>
        <v/>
      </c>
      <c r="FV79" s="122" t="str">
        <f t="shared" si="349"/>
        <v/>
      </c>
      <c r="FW79" s="122" t="str">
        <f t="shared" si="515"/>
        <v/>
      </c>
      <c r="FX79" s="122" t="str">
        <f t="shared" si="516"/>
        <v/>
      </c>
      <c r="FY79" s="122" t="str">
        <f t="shared" si="517"/>
        <v/>
      </c>
      <c r="FZ79" s="122" t="str">
        <f t="shared" si="518"/>
        <v/>
      </c>
      <c r="GA79" s="122" t="str">
        <f t="shared" si="519"/>
        <v/>
      </c>
      <c r="GB79" s="122" t="str">
        <f t="shared" si="520"/>
        <v/>
      </c>
      <c r="GC79" s="122" t="str">
        <f t="shared" si="521"/>
        <v/>
      </c>
      <c r="GD79" s="122" t="str">
        <f t="shared" si="522"/>
        <v/>
      </c>
      <c r="GE79" s="122" t="str">
        <f t="shared" si="523"/>
        <v/>
      </c>
      <c r="GF79" s="122" t="str">
        <f t="shared" si="524"/>
        <v/>
      </c>
      <c r="GG79" s="122">
        <f t="shared" si="525"/>
        <v>0</v>
      </c>
      <c r="GH79" s="124" t="str">
        <f t="shared" si="350"/>
        <v/>
      </c>
      <c r="GI79" s="57"/>
      <c r="GJ79" s="57"/>
      <c r="GK79" s="57"/>
      <c r="GW79" s="145"/>
      <c r="GX79" s="145"/>
      <c r="GY79" s="145"/>
      <c r="GZ79" s="145"/>
      <c r="HA79" s="145"/>
      <c r="HB79" s="145"/>
      <c r="HC79" s="145"/>
    </row>
    <row r="80" spans="1:216" x14ac:dyDescent="0.2">
      <c r="A80" s="298" t="s">
        <v>418</v>
      </c>
      <c r="B80" s="288" t="s">
        <v>417</v>
      </c>
      <c r="C80" s="299">
        <v>706</v>
      </c>
      <c r="D80" s="407">
        <f t="shared" si="358"/>
        <v>141.20000000000002</v>
      </c>
      <c r="E80" s="406">
        <f t="shared" si="351"/>
        <v>176.5</v>
      </c>
      <c r="F80" s="406">
        <f t="shared" si="352"/>
        <v>264.75</v>
      </c>
      <c r="G80" s="406">
        <f t="shared" si="353"/>
        <v>141.20000000000002</v>
      </c>
      <c r="H80" s="407">
        <f t="shared" si="359"/>
        <v>176.5</v>
      </c>
      <c r="I80" s="406">
        <f t="shared" si="354"/>
        <v>176.5</v>
      </c>
      <c r="J80" s="406">
        <f t="shared" si="355"/>
        <v>264.75</v>
      </c>
      <c r="K80" s="406">
        <f t="shared" si="356"/>
        <v>141.20000000000002</v>
      </c>
      <c r="L80" s="406">
        <f t="shared" si="357"/>
        <v>176.5</v>
      </c>
      <c r="M80" s="147"/>
      <c r="N80" s="94">
        <f t="shared" si="360"/>
        <v>353</v>
      </c>
      <c r="O80" s="94">
        <f t="shared" si="361"/>
        <v>1059</v>
      </c>
      <c r="P80" s="94">
        <f t="shared" si="362"/>
        <v>1412</v>
      </c>
      <c r="Q80" s="94">
        <f t="shared" si="363"/>
        <v>2118</v>
      </c>
      <c r="R80" s="94">
        <f t="shared" si="364"/>
        <v>2824</v>
      </c>
      <c r="S80" s="94">
        <f t="shared" si="365"/>
        <v>3530</v>
      </c>
      <c r="T80" s="94">
        <f t="shared" si="366"/>
        <v>4236</v>
      </c>
      <c r="U80" s="200">
        <v>614</v>
      </c>
      <c r="V80" s="93">
        <f t="shared" si="367"/>
        <v>122.80000000000001</v>
      </c>
      <c r="W80" s="93">
        <f t="shared" si="368"/>
        <v>153.5</v>
      </c>
      <c r="X80" s="147"/>
      <c r="Y80" s="94">
        <f t="shared" si="369"/>
        <v>307</v>
      </c>
      <c r="Z80" s="94">
        <f t="shared" si="370"/>
        <v>921</v>
      </c>
      <c r="AA80" s="94">
        <f t="shared" si="371"/>
        <v>1228</v>
      </c>
      <c r="AB80" s="94">
        <f t="shared" si="372"/>
        <v>1842</v>
      </c>
      <c r="AC80" s="94">
        <f t="shared" si="373"/>
        <v>2456</v>
      </c>
      <c r="AD80" s="94">
        <f t="shared" si="374"/>
        <v>3070</v>
      </c>
      <c r="AE80" s="94">
        <f t="shared" si="375"/>
        <v>3684</v>
      </c>
      <c r="AF80" s="200">
        <v>538</v>
      </c>
      <c r="AG80" s="93">
        <f t="shared" si="376"/>
        <v>107.60000000000001</v>
      </c>
      <c r="AH80" s="93">
        <f t="shared" si="377"/>
        <v>134.5</v>
      </c>
      <c r="AI80" s="147"/>
      <c r="AJ80" s="94">
        <f t="shared" si="378"/>
        <v>269</v>
      </c>
      <c r="AK80" s="94">
        <f t="shared" si="379"/>
        <v>807</v>
      </c>
      <c r="AL80" s="94">
        <f t="shared" si="380"/>
        <v>1076</v>
      </c>
      <c r="AM80" s="94">
        <f t="shared" si="381"/>
        <v>1614</v>
      </c>
      <c r="AN80" s="94">
        <f t="shared" si="382"/>
        <v>2152</v>
      </c>
      <c r="AO80" s="94">
        <f t="shared" si="383"/>
        <v>2690</v>
      </c>
      <c r="AP80" s="94">
        <f t="shared" si="384"/>
        <v>3228</v>
      </c>
      <c r="AQ80" s="200">
        <v>418</v>
      </c>
      <c r="AR80" s="93">
        <f t="shared" si="385"/>
        <v>83.600000000000009</v>
      </c>
      <c r="AS80" s="93">
        <f t="shared" si="386"/>
        <v>104.5</v>
      </c>
      <c r="AT80" s="147"/>
      <c r="AU80" s="94">
        <f t="shared" si="387"/>
        <v>209</v>
      </c>
      <c r="AV80" s="94">
        <f t="shared" si="388"/>
        <v>627</v>
      </c>
      <c r="AW80" s="94">
        <f t="shared" si="389"/>
        <v>836</v>
      </c>
      <c r="AX80" s="94">
        <f t="shared" si="390"/>
        <v>1254</v>
      </c>
      <c r="AY80" s="94">
        <f t="shared" si="391"/>
        <v>1672</v>
      </c>
      <c r="AZ80" s="94">
        <f t="shared" si="392"/>
        <v>2090</v>
      </c>
      <c r="BA80" s="94">
        <f t="shared" si="393"/>
        <v>2508</v>
      </c>
      <c r="BB80" s="147">
        <f t="shared" si="394"/>
        <v>1320</v>
      </c>
      <c r="BC80" s="147">
        <f t="shared" si="395"/>
        <v>264</v>
      </c>
      <c r="BD80" s="147">
        <f t="shared" si="396"/>
        <v>330</v>
      </c>
      <c r="BE80" s="147">
        <f t="shared" si="397"/>
        <v>0</v>
      </c>
      <c r="BF80" s="147">
        <f t="shared" si="398"/>
        <v>660</v>
      </c>
      <c r="BG80" s="147">
        <f t="shared" si="399"/>
        <v>1980</v>
      </c>
      <c r="BH80" s="147">
        <f t="shared" si="400"/>
        <v>2640</v>
      </c>
      <c r="BI80" s="147">
        <f t="shared" si="401"/>
        <v>3960</v>
      </c>
      <c r="BJ80" s="147">
        <f t="shared" si="402"/>
        <v>5280</v>
      </c>
      <c r="BK80" s="147">
        <f t="shared" si="403"/>
        <v>6600</v>
      </c>
      <c r="BL80" s="147">
        <f t="shared" si="404"/>
        <v>7920</v>
      </c>
      <c r="BM80" s="147">
        <f t="shared" si="405"/>
        <v>1244</v>
      </c>
      <c r="BN80" s="147">
        <f t="shared" si="406"/>
        <v>248.8</v>
      </c>
      <c r="BO80" s="147">
        <f t="shared" si="407"/>
        <v>311</v>
      </c>
      <c r="BP80" s="147">
        <f t="shared" si="408"/>
        <v>0</v>
      </c>
      <c r="BQ80" s="147">
        <f t="shared" si="409"/>
        <v>622</v>
      </c>
      <c r="BR80" s="147">
        <f t="shared" si="410"/>
        <v>1866</v>
      </c>
      <c r="BS80" s="147">
        <f t="shared" si="411"/>
        <v>2488</v>
      </c>
      <c r="BT80" s="147">
        <f t="shared" si="412"/>
        <v>3732</v>
      </c>
      <c r="BU80" s="147">
        <f t="shared" si="413"/>
        <v>4976</v>
      </c>
      <c r="BV80" s="147">
        <f t="shared" si="414"/>
        <v>6220</v>
      </c>
      <c r="BW80" s="147">
        <f t="shared" si="415"/>
        <v>7464</v>
      </c>
      <c r="BX80" s="147">
        <f t="shared" si="416"/>
        <v>1124</v>
      </c>
      <c r="BY80" s="147">
        <f t="shared" si="417"/>
        <v>224.8</v>
      </c>
      <c r="BZ80" s="147">
        <f t="shared" si="418"/>
        <v>281</v>
      </c>
      <c r="CA80" s="147">
        <f t="shared" si="419"/>
        <v>0</v>
      </c>
      <c r="CB80" s="147">
        <f t="shared" si="420"/>
        <v>562</v>
      </c>
      <c r="CC80" s="147">
        <f t="shared" si="421"/>
        <v>1686</v>
      </c>
      <c r="CD80" s="147">
        <f t="shared" si="422"/>
        <v>2248</v>
      </c>
      <c r="CE80" s="147">
        <f t="shared" si="423"/>
        <v>3372</v>
      </c>
      <c r="CF80" s="147">
        <f t="shared" si="424"/>
        <v>4496</v>
      </c>
      <c r="CG80" s="147">
        <f t="shared" si="425"/>
        <v>5620</v>
      </c>
      <c r="CH80" s="147">
        <f t="shared" si="426"/>
        <v>6744</v>
      </c>
      <c r="CI80" s="147">
        <f t="shared" si="427"/>
        <v>1152</v>
      </c>
      <c r="CJ80" s="147">
        <f t="shared" si="428"/>
        <v>230.40000000000003</v>
      </c>
      <c r="CK80" s="147">
        <f t="shared" si="429"/>
        <v>288</v>
      </c>
      <c r="CL80" s="147">
        <f t="shared" si="430"/>
        <v>0</v>
      </c>
      <c r="CM80" s="147">
        <f t="shared" si="431"/>
        <v>576</v>
      </c>
      <c r="CN80" s="147">
        <f t="shared" si="432"/>
        <v>1728</v>
      </c>
      <c r="CO80" s="147">
        <f t="shared" si="433"/>
        <v>2304</v>
      </c>
      <c r="CP80" s="147">
        <f t="shared" si="434"/>
        <v>3456</v>
      </c>
      <c r="CQ80" s="147">
        <f t="shared" si="435"/>
        <v>4608</v>
      </c>
      <c r="CR80" s="147">
        <f t="shared" si="436"/>
        <v>5760</v>
      </c>
      <c r="CS80" s="147">
        <f t="shared" si="437"/>
        <v>6912</v>
      </c>
      <c r="CT80" s="147">
        <f t="shared" si="438"/>
        <v>1032</v>
      </c>
      <c r="CU80" s="147">
        <f t="shared" si="439"/>
        <v>206.40000000000003</v>
      </c>
      <c r="CV80" s="147">
        <f t="shared" si="440"/>
        <v>258</v>
      </c>
      <c r="CW80" s="147">
        <f t="shared" si="441"/>
        <v>0</v>
      </c>
      <c r="CX80" s="147">
        <f t="shared" si="442"/>
        <v>516</v>
      </c>
      <c r="CY80" s="147">
        <f t="shared" si="443"/>
        <v>1548</v>
      </c>
      <c r="CZ80" s="147">
        <f t="shared" si="444"/>
        <v>2064</v>
      </c>
      <c r="DA80" s="147">
        <f t="shared" si="445"/>
        <v>3096</v>
      </c>
      <c r="DB80" s="147">
        <f t="shared" si="446"/>
        <v>4128</v>
      </c>
      <c r="DC80" s="147">
        <f t="shared" si="447"/>
        <v>5160</v>
      </c>
      <c r="DD80" s="147">
        <f t="shared" si="448"/>
        <v>6192</v>
      </c>
      <c r="DE80" s="147">
        <f t="shared" si="449"/>
        <v>956</v>
      </c>
      <c r="DF80" s="147">
        <f t="shared" si="450"/>
        <v>191.20000000000002</v>
      </c>
      <c r="DG80" s="147">
        <f t="shared" si="451"/>
        <v>239</v>
      </c>
      <c r="DH80" s="147">
        <f t="shared" si="452"/>
        <v>0</v>
      </c>
      <c r="DI80" s="147">
        <f t="shared" si="453"/>
        <v>478</v>
      </c>
      <c r="DJ80" s="147">
        <f t="shared" si="454"/>
        <v>1434</v>
      </c>
      <c r="DK80" s="147">
        <f t="shared" si="455"/>
        <v>1912</v>
      </c>
      <c r="DL80" s="147">
        <f t="shared" si="456"/>
        <v>2868</v>
      </c>
      <c r="DM80" s="147">
        <f t="shared" si="457"/>
        <v>3824</v>
      </c>
      <c r="DN80" s="147">
        <f t="shared" si="458"/>
        <v>4780</v>
      </c>
      <c r="DO80" s="147">
        <f t="shared" si="459"/>
        <v>5736</v>
      </c>
      <c r="DP80" s="147">
        <f t="shared" si="460"/>
        <v>1662</v>
      </c>
      <c r="DQ80" s="147">
        <f t="shared" si="461"/>
        <v>332.40000000000003</v>
      </c>
      <c r="DR80" s="147">
        <f t="shared" si="462"/>
        <v>415.5</v>
      </c>
      <c r="DS80" s="147">
        <f t="shared" si="463"/>
        <v>0</v>
      </c>
      <c r="DT80" s="147">
        <f t="shared" si="464"/>
        <v>831</v>
      </c>
      <c r="DU80" s="147">
        <f t="shared" si="465"/>
        <v>2493</v>
      </c>
      <c r="DV80" s="147">
        <f t="shared" si="466"/>
        <v>3324</v>
      </c>
      <c r="DW80" s="147">
        <f t="shared" si="467"/>
        <v>4986</v>
      </c>
      <c r="DX80" s="147">
        <f t="shared" si="468"/>
        <v>6648</v>
      </c>
      <c r="DY80" s="147">
        <f t="shared" si="469"/>
        <v>8310</v>
      </c>
      <c r="DZ80" s="147">
        <f t="shared" si="470"/>
        <v>9972</v>
      </c>
      <c r="EA80" s="147">
        <f t="shared" si="471"/>
        <v>1858</v>
      </c>
      <c r="EB80" s="147">
        <f t="shared" si="472"/>
        <v>371.6</v>
      </c>
      <c r="EC80" s="147">
        <f t="shared" si="473"/>
        <v>464.5</v>
      </c>
      <c r="ED80" s="147">
        <f t="shared" si="474"/>
        <v>0</v>
      </c>
      <c r="EE80" s="147">
        <f t="shared" si="475"/>
        <v>929</v>
      </c>
      <c r="EF80" s="147">
        <f t="shared" si="476"/>
        <v>2787</v>
      </c>
      <c r="EG80" s="147">
        <f t="shared" si="477"/>
        <v>3716</v>
      </c>
      <c r="EH80" s="147">
        <f t="shared" si="478"/>
        <v>5574</v>
      </c>
      <c r="EI80" s="147">
        <f t="shared" si="479"/>
        <v>7432</v>
      </c>
      <c r="EJ80" s="147">
        <f t="shared" si="480"/>
        <v>9290</v>
      </c>
      <c r="EK80" s="147">
        <f t="shared" si="481"/>
        <v>11148</v>
      </c>
      <c r="EL80" s="147">
        <f t="shared" si="482"/>
        <v>1738</v>
      </c>
      <c r="EM80" s="147">
        <f t="shared" si="483"/>
        <v>347.6</v>
      </c>
      <c r="EN80" s="147">
        <f t="shared" si="484"/>
        <v>434.5</v>
      </c>
      <c r="EO80" s="147">
        <f t="shared" si="485"/>
        <v>0</v>
      </c>
      <c r="EP80" s="147">
        <f t="shared" si="486"/>
        <v>869</v>
      </c>
      <c r="EQ80" s="147">
        <f t="shared" si="487"/>
        <v>2607</v>
      </c>
      <c r="ER80" s="147">
        <f t="shared" si="488"/>
        <v>3476</v>
      </c>
      <c r="ES80" s="147">
        <f t="shared" si="489"/>
        <v>5214</v>
      </c>
      <c r="ET80" s="147">
        <f t="shared" si="490"/>
        <v>6952</v>
      </c>
      <c r="EU80" s="147">
        <f t="shared" si="491"/>
        <v>8690</v>
      </c>
      <c r="EV80" s="147">
        <f t="shared" si="492"/>
        <v>10428</v>
      </c>
      <c r="EW80" s="147">
        <f t="shared" si="493"/>
        <v>1570</v>
      </c>
      <c r="EX80" s="147">
        <f t="shared" si="494"/>
        <v>314.00000000000006</v>
      </c>
      <c r="EY80" s="147">
        <f t="shared" si="495"/>
        <v>392.5</v>
      </c>
      <c r="EZ80" s="147">
        <f t="shared" si="496"/>
        <v>0</v>
      </c>
      <c r="FA80" s="147">
        <f t="shared" si="497"/>
        <v>785</v>
      </c>
      <c r="FB80" s="147">
        <f t="shared" si="498"/>
        <v>2355</v>
      </c>
      <c r="FC80" s="147">
        <f t="shared" si="499"/>
        <v>3140</v>
      </c>
      <c r="FD80" s="147">
        <f t="shared" si="500"/>
        <v>4710</v>
      </c>
      <c r="FE80" s="147">
        <f t="shared" si="501"/>
        <v>6280</v>
      </c>
      <c r="FF80" s="147">
        <f t="shared" si="502"/>
        <v>7850</v>
      </c>
      <c r="FG80" s="147">
        <f t="shared" si="503"/>
        <v>9420</v>
      </c>
      <c r="FH80" s="147">
        <f t="shared" si="504"/>
        <v>2276</v>
      </c>
      <c r="FI80" s="147">
        <f t="shared" si="505"/>
        <v>455.20000000000005</v>
      </c>
      <c r="FJ80" s="147">
        <f t="shared" si="506"/>
        <v>569</v>
      </c>
      <c r="FK80" s="147">
        <f t="shared" si="507"/>
        <v>0</v>
      </c>
      <c r="FL80" s="147">
        <f t="shared" si="508"/>
        <v>1138</v>
      </c>
      <c r="FM80" s="147">
        <f t="shared" si="509"/>
        <v>3414</v>
      </c>
      <c r="FN80" s="147">
        <f t="shared" si="510"/>
        <v>4552</v>
      </c>
      <c r="FO80" s="147">
        <f t="shared" si="511"/>
        <v>6828</v>
      </c>
      <c r="FP80" s="147">
        <f t="shared" si="512"/>
        <v>9104</v>
      </c>
      <c r="FQ80" s="147">
        <f t="shared" si="513"/>
        <v>11380</v>
      </c>
      <c r="FR80" s="147">
        <f t="shared" si="514"/>
        <v>13656</v>
      </c>
      <c r="FS80" s="122">
        <f t="shared" si="346"/>
        <v>19.600000000000001</v>
      </c>
      <c r="FT80" s="122" t="str">
        <f t="shared" si="347"/>
        <v/>
      </c>
      <c r="FU80" s="122" t="str">
        <f t="shared" si="348"/>
        <v/>
      </c>
      <c r="FV80" s="122" t="str">
        <f t="shared" si="349"/>
        <v/>
      </c>
      <c r="FW80" s="122" t="str">
        <f t="shared" si="515"/>
        <v/>
      </c>
      <c r="FX80" s="122" t="str">
        <f t="shared" si="516"/>
        <v/>
      </c>
      <c r="FY80" s="122" t="str">
        <f t="shared" si="517"/>
        <v/>
      </c>
      <c r="FZ80" s="122" t="str">
        <f t="shared" si="518"/>
        <v/>
      </c>
      <c r="GA80" s="122" t="str">
        <f t="shared" si="519"/>
        <v/>
      </c>
      <c r="GB80" s="122" t="str">
        <f t="shared" si="520"/>
        <v/>
      </c>
      <c r="GC80" s="122" t="str">
        <f t="shared" si="521"/>
        <v/>
      </c>
      <c r="GD80" s="122" t="str">
        <f t="shared" si="522"/>
        <v/>
      </c>
      <c r="GE80" s="122" t="str">
        <f t="shared" si="523"/>
        <v/>
      </c>
      <c r="GF80" s="122" t="str">
        <f t="shared" si="524"/>
        <v/>
      </c>
      <c r="GG80" s="122">
        <f t="shared" si="525"/>
        <v>19.600000000000001</v>
      </c>
      <c r="GH80" s="124">
        <f t="shared" si="350"/>
        <v>172626.4902</v>
      </c>
      <c r="GI80" s="57"/>
      <c r="GJ80" s="57"/>
      <c r="GK80" s="57"/>
      <c r="GW80" s="145"/>
      <c r="GX80" s="145">
        <v>1</v>
      </c>
      <c r="GY80" s="145">
        <v>1</v>
      </c>
      <c r="GZ80" s="145">
        <v>1</v>
      </c>
      <c r="HA80" s="145">
        <v>1</v>
      </c>
      <c r="HB80" s="145">
        <v>1</v>
      </c>
      <c r="HC80" s="145"/>
    </row>
    <row r="81" spans="1:211" x14ac:dyDescent="0.2">
      <c r="A81" s="298" t="s">
        <v>513</v>
      </c>
      <c r="B81" s="288" t="s">
        <v>511</v>
      </c>
      <c r="C81" s="299">
        <v>905</v>
      </c>
      <c r="D81" s="407">
        <f t="shared" si="358"/>
        <v>181</v>
      </c>
      <c r="E81" s="406">
        <f t="shared" si="351"/>
        <v>226.25</v>
      </c>
      <c r="F81" s="406">
        <f t="shared" si="352"/>
        <v>339.375</v>
      </c>
      <c r="G81" s="406">
        <f t="shared" si="353"/>
        <v>181</v>
      </c>
      <c r="H81" s="407">
        <f t="shared" si="359"/>
        <v>226.25</v>
      </c>
      <c r="I81" s="406">
        <f t="shared" si="354"/>
        <v>226.25</v>
      </c>
      <c r="J81" s="406">
        <f t="shared" si="355"/>
        <v>339.375</v>
      </c>
      <c r="K81" s="406">
        <f t="shared" si="356"/>
        <v>181</v>
      </c>
      <c r="L81" s="406">
        <f t="shared" si="357"/>
        <v>226.25</v>
      </c>
      <c r="M81" s="147"/>
      <c r="N81" s="94">
        <f t="shared" si="360"/>
        <v>452.5</v>
      </c>
      <c r="O81" s="94">
        <f t="shared" si="361"/>
        <v>1357.5</v>
      </c>
      <c r="P81" s="94">
        <f t="shared" si="362"/>
        <v>1810</v>
      </c>
      <c r="Q81" s="94">
        <f t="shared" si="363"/>
        <v>2715</v>
      </c>
      <c r="R81" s="94">
        <f t="shared" si="364"/>
        <v>3620</v>
      </c>
      <c r="S81" s="94">
        <f t="shared" si="365"/>
        <v>4525</v>
      </c>
      <c r="T81" s="94">
        <f t="shared" si="366"/>
        <v>5430</v>
      </c>
      <c r="U81" s="200">
        <v>615</v>
      </c>
      <c r="V81" s="93">
        <f t="shared" si="367"/>
        <v>123</v>
      </c>
      <c r="W81" s="93">
        <f t="shared" si="368"/>
        <v>153.75</v>
      </c>
      <c r="X81" s="147"/>
      <c r="Y81" s="94">
        <f t="shared" si="369"/>
        <v>307.5</v>
      </c>
      <c r="Z81" s="94">
        <f t="shared" si="370"/>
        <v>922.5</v>
      </c>
      <c r="AA81" s="94">
        <f t="shared" si="371"/>
        <v>1230</v>
      </c>
      <c r="AB81" s="94">
        <f t="shared" si="372"/>
        <v>1845</v>
      </c>
      <c r="AC81" s="94">
        <f t="shared" si="373"/>
        <v>2460</v>
      </c>
      <c r="AD81" s="94">
        <f t="shared" si="374"/>
        <v>3075</v>
      </c>
      <c r="AE81" s="94">
        <f t="shared" si="375"/>
        <v>3690</v>
      </c>
      <c r="AF81" s="200">
        <v>539</v>
      </c>
      <c r="AG81" s="93">
        <f t="shared" si="376"/>
        <v>107.80000000000001</v>
      </c>
      <c r="AH81" s="93">
        <f t="shared" si="377"/>
        <v>134.75</v>
      </c>
      <c r="AI81" s="147"/>
      <c r="AJ81" s="94">
        <f t="shared" si="378"/>
        <v>269.5</v>
      </c>
      <c r="AK81" s="94">
        <f t="shared" si="379"/>
        <v>808.5</v>
      </c>
      <c r="AL81" s="94">
        <f t="shared" si="380"/>
        <v>1078</v>
      </c>
      <c r="AM81" s="94">
        <f t="shared" si="381"/>
        <v>1617</v>
      </c>
      <c r="AN81" s="94">
        <f t="shared" si="382"/>
        <v>2156</v>
      </c>
      <c r="AO81" s="94">
        <f t="shared" si="383"/>
        <v>2695</v>
      </c>
      <c r="AP81" s="94">
        <f t="shared" si="384"/>
        <v>3234</v>
      </c>
      <c r="AQ81" s="200">
        <v>419</v>
      </c>
      <c r="AR81" s="93">
        <f t="shared" si="385"/>
        <v>83.800000000000011</v>
      </c>
      <c r="AS81" s="93">
        <f t="shared" si="386"/>
        <v>104.75</v>
      </c>
      <c r="AT81" s="147"/>
      <c r="AU81" s="94">
        <f t="shared" si="387"/>
        <v>209.5</v>
      </c>
      <c r="AV81" s="94">
        <f t="shared" si="388"/>
        <v>628.5</v>
      </c>
      <c r="AW81" s="94">
        <f t="shared" si="389"/>
        <v>838</v>
      </c>
      <c r="AX81" s="94">
        <f t="shared" si="390"/>
        <v>1257</v>
      </c>
      <c r="AY81" s="94">
        <f t="shared" si="391"/>
        <v>1676</v>
      </c>
      <c r="AZ81" s="94">
        <f t="shared" si="392"/>
        <v>2095</v>
      </c>
      <c r="BA81" s="94">
        <f t="shared" si="393"/>
        <v>2514</v>
      </c>
      <c r="BB81" s="147">
        <f t="shared" si="394"/>
        <v>1520</v>
      </c>
      <c r="BC81" s="147">
        <f t="shared" si="395"/>
        <v>304</v>
      </c>
      <c r="BD81" s="147">
        <f t="shared" si="396"/>
        <v>380</v>
      </c>
      <c r="BE81" s="147">
        <f t="shared" si="397"/>
        <v>0</v>
      </c>
      <c r="BF81" s="147">
        <f t="shared" si="398"/>
        <v>760</v>
      </c>
      <c r="BG81" s="147">
        <f t="shared" si="399"/>
        <v>2280</v>
      </c>
      <c r="BH81" s="147">
        <f t="shared" si="400"/>
        <v>3040</v>
      </c>
      <c r="BI81" s="147">
        <f t="shared" si="401"/>
        <v>4560</v>
      </c>
      <c r="BJ81" s="147">
        <f t="shared" si="402"/>
        <v>6080</v>
      </c>
      <c r="BK81" s="147">
        <f t="shared" si="403"/>
        <v>7600</v>
      </c>
      <c r="BL81" s="147">
        <f t="shared" si="404"/>
        <v>9120</v>
      </c>
      <c r="BM81" s="147">
        <f t="shared" si="405"/>
        <v>1444</v>
      </c>
      <c r="BN81" s="147">
        <f t="shared" si="406"/>
        <v>288.8</v>
      </c>
      <c r="BO81" s="147">
        <f t="shared" si="407"/>
        <v>361</v>
      </c>
      <c r="BP81" s="147">
        <f t="shared" si="408"/>
        <v>0</v>
      </c>
      <c r="BQ81" s="147">
        <f t="shared" si="409"/>
        <v>722</v>
      </c>
      <c r="BR81" s="147">
        <f t="shared" si="410"/>
        <v>2166</v>
      </c>
      <c r="BS81" s="147">
        <f t="shared" si="411"/>
        <v>2888</v>
      </c>
      <c r="BT81" s="147">
        <f t="shared" si="412"/>
        <v>4332</v>
      </c>
      <c r="BU81" s="147">
        <f t="shared" si="413"/>
        <v>5776</v>
      </c>
      <c r="BV81" s="147">
        <f t="shared" si="414"/>
        <v>7220</v>
      </c>
      <c r="BW81" s="147">
        <f t="shared" si="415"/>
        <v>8664</v>
      </c>
      <c r="BX81" s="147">
        <f t="shared" si="416"/>
        <v>1324</v>
      </c>
      <c r="BY81" s="147">
        <f t="shared" si="417"/>
        <v>264.8</v>
      </c>
      <c r="BZ81" s="147">
        <f t="shared" si="418"/>
        <v>331</v>
      </c>
      <c r="CA81" s="147">
        <f t="shared" si="419"/>
        <v>0</v>
      </c>
      <c r="CB81" s="147">
        <f t="shared" si="420"/>
        <v>662</v>
      </c>
      <c r="CC81" s="147">
        <f t="shared" si="421"/>
        <v>1986</v>
      </c>
      <c r="CD81" s="147">
        <f t="shared" si="422"/>
        <v>2648</v>
      </c>
      <c r="CE81" s="147">
        <f t="shared" si="423"/>
        <v>3972</v>
      </c>
      <c r="CF81" s="147">
        <f t="shared" si="424"/>
        <v>5296</v>
      </c>
      <c r="CG81" s="147">
        <f t="shared" si="425"/>
        <v>6620</v>
      </c>
      <c r="CH81" s="147">
        <f t="shared" si="426"/>
        <v>7944</v>
      </c>
      <c r="CI81" s="147">
        <f t="shared" si="427"/>
        <v>1154</v>
      </c>
      <c r="CJ81" s="147">
        <f t="shared" si="428"/>
        <v>230.8</v>
      </c>
      <c r="CK81" s="147">
        <f t="shared" si="429"/>
        <v>288.5</v>
      </c>
      <c r="CL81" s="147">
        <f t="shared" si="430"/>
        <v>0</v>
      </c>
      <c r="CM81" s="147">
        <f t="shared" si="431"/>
        <v>577</v>
      </c>
      <c r="CN81" s="147">
        <f t="shared" si="432"/>
        <v>1731</v>
      </c>
      <c r="CO81" s="147">
        <f t="shared" si="433"/>
        <v>2308</v>
      </c>
      <c r="CP81" s="147">
        <f t="shared" si="434"/>
        <v>3462</v>
      </c>
      <c r="CQ81" s="147">
        <f t="shared" si="435"/>
        <v>4616</v>
      </c>
      <c r="CR81" s="147">
        <f t="shared" si="436"/>
        <v>5770</v>
      </c>
      <c r="CS81" s="147">
        <f t="shared" si="437"/>
        <v>6924</v>
      </c>
      <c r="CT81" s="147">
        <f t="shared" si="438"/>
        <v>1034</v>
      </c>
      <c r="CU81" s="147">
        <f t="shared" si="439"/>
        <v>206.8</v>
      </c>
      <c r="CV81" s="147">
        <f t="shared" si="440"/>
        <v>258.5</v>
      </c>
      <c r="CW81" s="147">
        <f t="shared" si="441"/>
        <v>0</v>
      </c>
      <c r="CX81" s="147">
        <f t="shared" si="442"/>
        <v>517</v>
      </c>
      <c r="CY81" s="147">
        <f t="shared" si="443"/>
        <v>1551</v>
      </c>
      <c r="CZ81" s="147">
        <f t="shared" si="444"/>
        <v>2068</v>
      </c>
      <c r="DA81" s="147">
        <f t="shared" si="445"/>
        <v>3102</v>
      </c>
      <c r="DB81" s="147">
        <f t="shared" si="446"/>
        <v>4136</v>
      </c>
      <c r="DC81" s="147">
        <f t="shared" si="447"/>
        <v>5170</v>
      </c>
      <c r="DD81" s="147">
        <f t="shared" si="448"/>
        <v>6204</v>
      </c>
      <c r="DE81" s="147">
        <f t="shared" si="449"/>
        <v>958</v>
      </c>
      <c r="DF81" s="147">
        <f t="shared" si="450"/>
        <v>191.60000000000002</v>
      </c>
      <c r="DG81" s="147">
        <f t="shared" si="451"/>
        <v>239.5</v>
      </c>
      <c r="DH81" s="147">
        <f t="shared" si="452"/>
        <v>0</v>
      </c>
      <c r="DI81" s="147">
        <f t="shared" si="453"/>
        <v>479</v>
      </c>
      <c r="DJ81" s="147">
        <f t="shared" si="454"/>
        <v>1437</v>
      </c>
      <c r="DK81" s="147">
        <f t="shared" si="455"/>
        <v>1916</v>
      </c>
      <c r="DL81" s="147">
        <f t="shared" si="456"/>
        <v>2874</v>
      </c>
      <c r="DM81" s="147">
        <f t="shared" si="457"/>
        <v>3832</v>
      </c>
      <c r="DN81" s="147">
        <f t="shared" si="458"/>
        <v>4790</v>
      </c>
      <c r="DO81" s="147">
        <f t="shared" si="459"/>
        <v>5748</v>
      </c>
      <c r="DP81" s="147">
        <f t="shared" si="460"/>
        <v>1863</v>
      </c>
      <c r="DQ81" s="147">
        <f t="shared" si="461"/>
        <v>372.6</v>
      </c>
      <c r="DR81" s="147">
        <f t="shared" si="462"/>
        <v>465.75</v>
      </c>
      <c r="DS81" s="147">
        <f t="shared" si="463"/>
        <v>0</v>
      </c>
      <c r="DT81" s="147">
        <f t="shared" si="464"/>
        <v>931.5</v>
      </c>
      <c r="DU81" s="147">
        <f t="shared" si="465"/>
        <v>2794.5</v>
      </c>
      <c r="DV81" s="147">
        <f t="shared" si="466"/>
        <v>3726</v>
      </c>
      <c r="DW81" s="147">
        <f t="shared" si="467"/>
        <v>5589</v>
      </c>
      <c r="DX81" s="147">
        <f t="shared" si="468"/>
        <v>7452</v>
      </c>
      <c r="DY81" s="147">
        <f t="shared" si="469"/>
        <v>9315</v>
      </c>
      <c r="DZ81" s="147">
        <f t="shared" si="470"/>
        <v>11178</v>
      </c>
      <c r="EA81" s="147">
        <f t="shared" si="471"/>
        <v>2059</v>
      </c>
      <c r="EB81" s="147">
        <f t="shared" si="472"/>
        <v>411.8</v>
      </c>
      <c r="EC81" s="147">
        <f t="shared" si="473"/>
        <v>514.75</v>
      </c>
      <c r="ED81" s="147">
        <f t="shared" si="474"/>
        <v>0</v>
      </c>
      <c r="EE81" s="147">
        <f t="shared" si="475"/>
        <v>1029.5</v>
      </c>
      <c r="EF81" s="147">
        <f t="shared" si="476"/>
        <v>3088.5</v>
      </c>
      <c r="EG81" s="147">
        <f t="shared" si="477"/>
        <v>4118</v>
      </c>
      <c r="EH81" s="147">
        <f t="shared" si="478"/>
        <v>6177</v>
      </c>
      <c r="EI81" s="147">
        <f t="shared" si="479"/>
        <v>8236</v>
      </c>
      <c r="EJ81" s="147">
        <f t="shared" si="480"/>
        <v>10295</v>
      </c>
      <c r="EK81" s="147">
        <f t="shared" si="481"/>
        <v>12354</v>
      </c>
      <c r="EL81" s="147">
        <f t="shared" si="482"/>
        <v>1939</v>
      </c>
      <c r="EM81" s="147">
        <f t="shared" si="483"/>
        <v>387.8</v>
      </c>
      <c r="EN81" s="147">
        <f t="shared" si="484"/>
        <v>484.75</v>
      </c>
      <c r="EO81" s="147">
        <f t="shared" si="485"/>
        <v>0</v>
      </c>
      <c r="EP81" s="147">
        <f t="shared" si="486"/>
        <v>969.5</v>
      </c>
      <c r="EQ81" s="147">
        <f t="shared" si="487"/>
        <v>2908.5</v>
      </c>
      <c r="ER81" s="147">
        <f t="shared" si="488"/>
        <v>3878</v>
      </c>
      <c r="ES81" s="147">
        <f t="shared" si="489"/>
        <v>5817</v>
      </c>
      <c r="ET81" s="147">
        <f t="shared" si="490"/>
        <v>7756</v>
      </c>
      <c r="EU81" s="147">
        <f t="shared" si="491"/>
        <v>9695</v>
      </c>
      <c r="EV81" s="147">
        <f t="shared" si="492"/>
        <v>11634</v>
      </c>
      <c r="EW81" s="147">
        <f t="shared" si="493"/>
        <v>1573</v>
      </c>
      <c r="EX81" s="147">
        <f t="shared" si="494"/>
        <v>314.60000000000002</v>
      </c>
      <c r="EY81" s="147">
        <f t="shared" si="495"/>
        <v>393.25</v>
      </c>
      <c r="EZ81" s="147">
        <f t="shared" si="496"/>
        <v>0</v>
      </c>
      <c r="FA81" s="147">
        <f t="shared" si="497"/>
        <v>786.5</v>
      </c>
      <c r="FB81" s="147">
        <f t="shared" si="498"/>
        <v>2359.5</v>
      </c>
      <c r="FC81" s="147">
        <f t="shared" si="499"/>
        <v>3146</v>
      </c>
      <c r="FD81" s="147">
        <f t="shared" si="500"/>
        <v>4719</v>
      </c>
      <c r="FE81" s="147">
        <f t="shared" si="501"/>
        <v>6292</v>
      </c>
      <c r="FF81" s="147">
        <f t="shared" si="502"/>
        <v>7865</v>
      </c>
      <c r="FG81" s="147">
        <f t="shared" si="503"/>
        <v>9438</v>
      </c>
      <c r="FH81" s="147">
        <f t="shared" si="504"/>
        <v>2478</v>
      </c>
      <c r="FI81" s="147">
        <f t="shared" si="505"/>
        <v>495.6</v>
      </c>
      <c r="FJ81" s="147">
        <f t="shared" si="506"/>
        <v>619.5</v>
      </c>
      <c r="FK81" s="147">
        <f t="shared" si="507"/>
        <v>0</v>
      </c>
      <c r="FL81" s="147">
        <f t="shared" si="508"/>
        <v>1239</v>
      </c>
      <c r="FM81" s="147">
        <f t="shared" si="509"/>
        <v>3717</v>
      </c>
      <c r="FN81" s="147">
        <f t="shared" si="510"/>
        <v>4956</v>
      </c>
      <c r="FO81" s="147">
        <f t="shared" si="511"/>
        <v>7434</v>
      </c>
      <c r="FP81" s="147">
        <f t="shared" si="512"/>
        <v>9912</v>
      </c>
      <c r="FQ81" s="147">
        <f t="shared" si="513"/>
        <v>12390</v>
      </c>
      <c r="FR81" s="147">
        <f t="shared" si="514"/>
        <v>14868</v>
      </c>
      <c r="FS81" s="122">
        <f t="shared" si="346"/>
        <v>26.57</v>
      </c>
      <c r="FT81" s="122" t="str">
        <f t="shared" si="347"/>
        <v/>
      </c>
      <c r="FU81" s="122" t="str">
        <f t="shared" si="348"/>
        <v/>
      </c>
      <c r="FV81" s="122" t="str">
        <f t="shared" si="349"/>
        <v/>
      </c>
      <c r="FW81" s="122" t="str">
        <f t="shared" si="515"/>
        <v/>
      </c>
      <c r="FX81" s="122" t="str">
        <f t="shared" si="516"/>
        <v/>
      </c>
      <c r="FY81" s="122" t="str">
        <f t="shared" si="517"/>
        <v/>
      </c>
      <c r="FZ81" s="122" t="str">
        <f t="shared" si="518"/>
        <v/>
      </c>
      <c r="GA81" s="122" t="str">
        <f t="shared" si="519"/>
        <v/>
      </c>
      <c r="GB81" s="122" t="str">
        <f t="shared" si="520"/>
        <v/>
      </c>
      <c r="GC81" s="122" t="str">
        <f t="shared" si="521"/>
        <v/>
      </c>
      <c r="GD81" s="122" t="str">
        <f t="shared" si="522"/>
        <v/>
      </c>
      <c r="GE81" s="122" t="str">
        <f t="shared" si="523"/>
        <v/>
      </c>
      <c r="GF81" s="122" t="str">
        <f t="shared" si="524"/>
        <v/>
      </c>
      <c r="GG81" s="122">
        <f t="shared" si="525"/>
        <v>26.57</v>
      </c>
      <c r="GH81" s="124">
        <f t="shared" si="350"/>
        <v>263855.39750000002</v>
      </c>
      <c r="GI81" s="57"/>
      <c r="GJ81" s="57"/>
      <c r="GK81" s="57"/>
      <c r="GW81" s="145">
        <v>1</v>
      </c>
      <c r="GX81" s="145"/>
      <c r="GY81" s="145"/>
      <c r="GZ81" s="145"/>
      <c r="HA81" s="145"/>
      <c r="HB81" s="145"/>
      <c r="HC81" s="145"/>
    </row>
    <row r="82" spans="1:211" x14ac:dyDescent="0.2">
      <c r="A82" s="298" t="s">
        <v>514</v>
      </c>
      <c r="B82" s="288" t="s">
        <v>515</v>
      </c>
      <c r="C82" s="299">
        <v>905</v>
      </c>
      <c r="D82" s="407">
        <f t="shared" ref="D82:D85" si="526">C82*0.2</f>
        <v>181</v>
      </c>
      <c r="E82" s="406">
        <f t="shared" si="351"/>
        <v>226.25</v>
      </c>
      <c r="F82" s="406">
        <f t="shared" si="352"/>
        <v>339.375</v>
      </c>
      <c r="G82" s="406">
        <f t="shared" si="353"/>
        <v>181</v>
      </c>
      <c r="H82" s="407">
        <f t="shared" ref="H82:H85" si="527">C82*0.25</f>
        <v>226.25</v>
      </c>
      <c r="I82" s="406">
        <f t="shared" si="354"/>
        <v>226.25</v>
      </c>
      <c r="J82" s="406">
        <f t="shared" si="355"/>
        <v>339.375</v>
      </c>
      <c r="K82" s="406">
        <f t="shared" si="356"/>
        <v>181</v>
      </c>
      <c r="L82" s="406">
        <f t="shared" si="357"/>
        <v>226.25</v>
      </c>
      <c r="M82" s="147"/>
      <c r="N82" s="94">
        <f t="shared" ref="N82:N85" si="528">C82*0.5</f>
        <v>452.5</v>
      </c>
      <c r="O82" s="94">
        <f t="shared" ref="O82:O85" si="529">C82*1.5</f>
        <v>1357.5</v>
      </c>
      <c r="P82" s="94">
        <f t="shared" ref="P82:P85" si="530">C82*2</f>
        <v>1810</v>
      </c>
      <c r="Q82" s="94">
        <f t="shared" ref="Q82:Q85" si="531">C82*3</f>
        <v>2715</v>
      </c>
      <c r="R82" s="94">
        <f t="shared" ref="R82:R85" si="532">C82*4</f>
        <v>3620</v>
      </c>
      <c r="S82" s="94">
        <f t="shared" ref="S82:S85" si="533">C82*5</f>
        <v>4525</v>
      </c>
      <c r="T82" s="94">
        <f t="shared" ref="T82:T85" si="534">C82*6</f>
        <v>5430</v>
      </c>
      <c r="U82" s="200">
        <v>616</v>
      </c>
      <c r="V82" s="93">
        <f t="shared" ref="V82:V85" si="535">U82*0.2</f>
        <v>123.2</v>
      </c>
      <c r="W82" s="93">
        <f t="shared" ref="W82:W85" si="536">U82*0.25</f>
        <v>154</v>
      </c>
      <c r="X82" s="147"/>
      <c r="Y82" s="94">
        <f t="shared" ref="Y82:Y85" si="537">U82*0.5</f>
        <v>308</v>
      </c>
      <c r="Z82" s="94">
        <f t="shared" ref="Z82:Z85" si="538">U82*1.5</f>
        <v>924</v>
      </c>
      <c r="AA82" s="94">
        <f t="shared" ref="AA82:AA85" si="539">U82*2</f>
        <v>1232</v>
      </c>
      <c r="AB82" s="94">
        <f t="shared" ref="AB82:AB85" si="540">U82*3</f>
        <v>1848</v>
      </c>
      <c r="AC82" s="94">
        <f t="shared" ref="AC82:AC85" si="541">U82*4</f>
        <v>2464</v>
      </c>
      <c r="AD82" s="94">
        <f t="shared" ref="AD82:AD85" si="542">U82*5</f>
        <v>3080</v>
      </c>
      <c r="AE82" s="94">
        <f t="shared" ref="AE82:AE85" si="543">U82*6</f>
        <v>3696</v>
      </c>
      <c r="AF82" s="200">
        <v>540</v>
      </c>
      <c r="AG82" s="93">
        <f t="shared" ref="AG82:AG85" si="544">AF82*0.2</f>
        <v>108</v>
      </c>
      <c r="AH82" s="93">
        <f t="shared" ref="AH82:AH85" si="545">AF82*0.25</f>
        <v>135</v>
      </c>
      <c r="AI82" s="147"/>
      <c r="AJ82" s="94">
        <f t="shared" ref="AJ82:AJ85" si="546">AF82*0.5</f>
        <v>270</v>
      </c>
      <c r="AK82" s="94">
        <f t="shared" ref="AK82:AK85" si="547">AF82*1.5</f>
        <v>810</v>
      </c>
      <c r="AL82" s="94">
        <f t="shared" ref="AL82:AL85" si="548">AF82*2</f>
        <v>1080</v>
      </c>
      <c r="AM82" s="94">
        <f t="shared" ref="AM82:AM85" si="549">AF82*3</f>
        <v>1620</v>
      </c>
      <c r="AN82" s="94">
        <f t="shared" ref="AN82:AN85" si="550">AF82*4</f>
        <v>2160</v>
      </c>
      <c r="AO82" s="94">
        <f t="shared" ref="AO82:AO85" si="551">AF82*5</f>
        <v>2700</v>
      </c>
      <c r="AP82" s="94">
        <f t="shared" ref="AP82:AP85" si="552">AF82*6</f>
        <v>3240</v>
      </c>
      <c r="AQ82" s="200">
        <v>420</v>
      </c>
      <c r="AR82" s="93">
        <f t="shared" ref="AR82:AR85" si="553">AQ82*0.2</f>
        <v>84</v>
      </c>
      <c r="AS82" s="93">
        <f t="shared" ref="AS82:AS85" si="554">AQ82*0.25</f>
        <v>105</v>
      </c>
      <c r="AT82" s="147"/>
      <c r="AU82" s="94">
        <f t="shared" ref="AU82:AU85" si="555">AQ82*0.5</f>
        <v>210</v>
      </c>
      <c r="AV82" s="94">
        <f t="shared" ref="AV82:AV85" si="556">AQ82*1.5</f>
        <v>630</v>
      </c>
      <c r="AW82" s="94">
        <f t="shared" ref="AW82:AW85" si="557">AQ82*2</f>
        <v>840</v>
      </c>
      <c r="AX82" s="94">
        <f t="shared" ref="AX82:AX85" si="558">AQ82*3</f>
        <v>1260</v>
      </c>
      <c r="AY82" s="94">
        <f t="shared" ref="AY82:AY85" si="559">AQ82*4</f>
        <v>1680</v>
      </c>
      <c r="AZ82" s="94">
        <f t="shared" ref="AZ82:AZ85" si="560">AQ82*5</f>
        <v>2100</v>
      </c>
      <c r="BA82" s="94">
        <f t="shared" ref="BA82:BA85" si="561">AQ82*6</f>
        <v>2520</v>
      </c>
      <c r="BB82" s="147">
        <f t="shared" ref="BB82:BB85" si="562">C82+U82</f>
        <v>1521</v>
      </c>
      <c r="BC82" s="147">
        <f t="shared" ref="BC82:BC85" si="563">D82+V82</f>
        <v>304.2</v>
      </c>
      <c r="BD82" s="147">
        <f t="shared" ref="BD82:BD85" si="564">H82+W82</f>
        <v>380.25</v>
      </c>
      <c r="BE82" s="147">
        <f t="shared" ref="BE82:BE85" si="565">M82+X82</f>
        <v>0</v>
      </c>
      <c r="BF82" s="147">
        <f t="shared" ref="BF82:BF85" si="566">N82+Y82</f>
        <v>760.5</v>
      </c>
      <c r="BG82" s="147">
        <f t="shared" ref="BG82:BG85" si="567">O82+Z82</f>
        <v>2281.5</v>
      </c>
      <c r="BH82" s="147">
        <f t="shared" ref="BH82:BH85" si="568">P82+AA82</f>
        <v>3042</v>
      </c>
      <c r="BI82" s="147">
        <f t="shared" ref="BI82:BI85" si="569">Q82+AB82</f>
        <v>4563</v>
      </c>
      <c r="BJ82" s="147">
        <f t="shared" ref="BJ82:BJ85" si="570">R82+AC82</f>
        <v>6084</v>
      </c>
      <c r="BK82" s="147">
        <f t="shared" ref="BK82:BK85" si="571">S82+AD82</f>
        <v>7605</v>
      </c>
      <c r="BL82" s="147">
        <f t="shared" ref="BL82:BL85" si="572">T82+AE82</f>
        <v>9126</v>
      </c>
      <c r="BM82" s="147">
        <f t="shared" ref="BM82:BM85" si="573">C82+AF82</f>
        <v>1445</v>
      </c>
      <c r="BN82" s="147">
        <f t="shared" ref="BN82:BN85" si="574">D82+AG82</f>
        <v>289</v>
      </c>
      <c r="BO82" s="147">
        <f t="shared" ref="BO82:BO85" si="575">H82+AH82</f>
        <v>361.25</v>
      </c>
      <c r="BP82" s="147">
        <f t="shared" ref="BP82:BP85" si="576">M82+AI82</f>
        <v>0</v>
      </c>
      <c r="BQ82" s="147">
        <f t="shared" ref="BQ82:BQ85" si="577">N82+AJ82</f>
        <v>722.5</v>
      </c>
      <c r="BR82" s="147">
        <f t="shared" ref="BR82:BR85" si="578">O82+AK82</f>
        <v>2167.5</v>
      </c>
      <c r="BS82" s="147">
        <f t="shared" ref="BS82:BS85" si="579">P82+AL82</f>
        <v>2890</v>
      </c>
      <c r="BT82" s="147">
        <f t="shared" ref="BT82:BT85" si="580">Q82+AM82</f>
        <v>4335</v>
      </c>
      <c r="BU82" s="147">
        <f t="shared" ref="BU82:BU85" si="581">R82+AN82</f>
        <v>5780</v>
      </c>
      <c r="BV82" s="147">
        <f t="shared" ref="BV82:BV85" si="582">S82+AO82</f>
        <v>7225</v>
      </c>
      <c r="BW82" s="147">
        <f t="shared" ref="BW82:BW85" si="583">T82+AP82</f>
        <v>8670</v>
      </c>
      <c r="BX82" s="147">
        <f t="shared" ref="BX82:BX85" si="584">C82+AQ82</f>
        <v>1325</v>
      </c>
      <c r="BY82" s="147">
        <f t="shared" ref="BY82:BY85" si="585">D82+AR82</f>
        <v>265</v>
      </c>
      <c r="BZ82" s="147">
        <f t="shared" ref="BZ82:BZ85" si="586">H82+AS82</f>
        <v>331.25</v>
      </c>
      <c r="CA82" s="147">
        <f t="shared" ref="CA82:CA85" si="587">M82+AT82</f>
        <v>0</v>
      </c>
      <c r="CB82" s="147">
        <f t="shared" ref="CB82:CB85" si="588">N82+AU82</f>
        <v>662.5</v>
      </c>
      <c r="CC82" s="147">
        <f t="shared" ref="CC82:CC85" si="589">O82+AV82</f>
        <v>1987.5</v>
      </c>
      <c r="CD82" s="147">
        <f t="shared" ref="CD82:CD85" si="590">P82+AW82</f>
        <v>2650</v>
      </c>
      <c r="CE82" s="147">
        <f t="shared" ref="CE82:CE85" si="591">Q82+AX82</f>
        <v>3975</v>
      </c>
      <c r="CF82" s="147">
        <f t="shared" ref="CF82:CF85" si="592">R82+AY82</f>
        <v>5300</v>
      </c>
      <c r="CG82" s="147">
        <f t="shared" ref="CG82:CG85" si="593">S82+AZ82</f>
        <v>6625</v>
      </c>
      <c r="CH82" s="147">
        <f t="shared" ref="CH82:CH85" si="594">T82+BA82</f>
        <v>7950</v>
      </c>
      <c r="CI82" s="147">
        <f t="shared" ref="CI82:CI85" si="595">U82+AF82</f>
        <v>1156</v>
      </c>
      <c r="CJ82" s="147">
        <f t="shared" ref="CJ82:CJ85" si="596">V82+AG82</f>
        <v>231.2</v>
      </c>
      <c r="CK82" s="147">
        <f t="shared" ref="CK82:CK85" si="597">W82+AH82</f>
        <v>289</v>
      </c>
      <c r="CL82" s="147">
        <f t="shared" ref="CL82:CL85" si="598">X82+AI82</f>
        <v>0</v>
      </c>
      <c r="CM82" s="147">
        <f t="shared" ref="CM82:CM85" si="599">Y82+AJ82</f>
        <v>578</v>
      </c>
      <c r="CN82" s="147">
        <f t="shared" ref="CN82:CN85" si="600">Z82+AK82</f>
        <v>1734</v>
      </c>
      <c r="CO82" s="147">
        <f t="shared" ref="CO82:CO85" si="601">AA82+AL82</f>
        <v>2312</v>
      </c>
      <c r="CP82" s="147">
        <f t="shared" ref="CP82:CP85" si="602">AB82+AM82</f>
        <v>3468</v>
      </c>
      <c r="CQ82" s="147">
        <f t="shared" ref="CQ82:CQ85" si="603">AC82+AN82</f>
        <v>4624</v>
      </c>
      <c r="CR82" s="147">
        <f t="shared" ref="CR82:CR85" si="604">AD82+AO82</f>
        <v>5780</v>
      </c>
      <c r="CS82" s="147">
        <f t="shared" ref="CS82:CS85" si="605">AE82+AP82</f>
        <v>6936</v>
      </c>
      <c r="CT82" s="147">
        <f t="shared" ref="CT82:CT85" si="606">U82+AQ82</f>
        <v>1036</v>
      </c>
      <c r="CU82" s="147">
        <f t="shared" ref="CU82:CU85" si="607">V82+AR82</f>
        <v>207.2</v>
      </c>
      <c r="CV82" s="147">
        <f t="shared" ref="CV82:CV85" si="608">W82+AS82</f>
        <v>259</v>
      </c>
      <c r="CW82" s="147">
        <f t="shared" ref="CW82:CW85" si="609">X82+AT82</f>
        <v>0</v>
      </c>
      <c r="CX82" s="147">
        <f t="shared" ref="CX82:CX85" si="610">Y82+AU82</f>
        <v>518</v>
      </c>
      <c r="CY82" s="147">
        <f t="shared" ref="CY82:CY85" si="611">Z82+AV82</f>
        <v>1554</v>
      </c>
      <c r="CZ82" s="147">
        <f t="shared" ref="CZ82:CZ85" si="612">AA82+AW82</f>
        <v>2072</v>
      </c>
      <c r="DA82" s="147">
        <f t="shared" ref="DA82:DA85" si="613">AB82+AX82</f>
        <v>3108</v>
      </c>
      <c r="DB82" s="147">
        <f t="shared" ref="DB82:DB85" si="614">AC82+AY82</f>
        <v>4144</v>
      </c>
      <c r="DC82" s="147">
        <f t="shared" ref="DC82:DC85" si="615">AD82+AZ82</f>
        <v>5180</v>
      </c>
      <c r="DD82" s="147">
        <f t="shared" ref="DD82:DD85" si="616">AE82+BA82</f>
        <v>6216</v>
      </c>
      <c r="DE82" s="147">
        <f t="shared" ref="DE82:DE85" si="617">AF82+AQ82</f>
        <v>960</v>
      </c>
      <c r="DF82" s="147">
        <f t="shared" ref="DF82:DF85" si="618">AG82+AR82</f>
        <v>192</v>
      </c>
      <c r="DG82" s="147">
        <f t="shared" ref="DG82:DG85" si="619">AH82+AS82</f>
        <v>240</v>
      </c>
      <c r="DH82" s="147">
        <f t="shared" ref="DH82:DH85" si="620">AI82+AT82</f>
        <v>0</v>
      </c>
      <c r="DI82" s="147">
        <f t="shared" ref="DI82:DI85" si="621">AJ82+AU82</f>
        <v>480</v>
      </c>
      <c r="DJ82" s="147">
        <f t="shared" ref="DJ82:DJ85" si="622">AK82+AV82</f>
        <v>1440</v>
      </c>
      <c r="DK82" s="147">
        <f t="shared" ref="DK82:DK85" si="623">AL82+AW82</f>
        <v>1920</v>
      </c>
      <c r="DL82" s="147">
        <f t="shared" ref="DL82:DL85" si="624">AM82+AX82</f>
        <v>2880</v>
      </c>
      <c r="DM82" s="147">
        <f t="shared" ref="DM82:DM85" si="625">AN82+AY82</f>
        <v>3840</v>
      </c>
      <c r="DN82" s="147">
        <f t="shared" ref="DN82:DN85" si="626">AO82+AZ82</f>
        <v>4800</v>
      </c>
      <c r="DO82" s="147">
        <f t="shared" ref="DO82:DO85" si="627">AP82+BA82</f>
        <v>5760</v>
      </c>
      <c r="DP82" s="147">
        <f t="shared" ref="DP82:DP85" si="628">C82+AF82+AQ82</f>
        <v>1865</v>
      </c>
      <c r="DQ82" s="147">
        <f t="shared" ref="DQ82:DQ85" si="629">D82+AG82+AR82</f>
        <v>373</v>
      </c>
      <c r="DR82" s="147">
        <f t="shared" ref="DR82:DR85" si="630">H82+AH82+AS82</f>
        <v>466.25</v>
      </c>
      <c r="DS82" s="147">
        <f t="shared" ref="DS82:DS85" si="631">M82+AI82+AT82</f>
        <v>0</v>
      </c>
      <c r="DT82" s="147">
        <f t="shared" ref="DT82:DT85" si="632">N82+AJ82+AU82</f>
        <v>932.5</v>
      </c>
      <c r="DU82" s="147">
        <f t="shared" ref="DU82:DU85" si="633">O82+AK82+AV82</f>
        <v>2797.5</v>
      </c>
      <c r="DV82" s="147">
        <f t="shared" ref="DV82:DV85" si="634">P82+AL82+AW82</f>
        <v>3730</v>
      </c>
      <c r="DW82" s="147">
        <f t="shared" ref="DW82:DW85" si="635">Q82+AM82+AX82</f>
        <v>5595</v>
      </c>
      <c r="DX82" s="147">
        <f t="shared" ref="DX82:DX85" si="636">R82+AN82+AY82</f>
        <v>7460</v>
      </c>
      <c r="DY82" s="147">
        <f t="shared" ref="DY82:DY85" si="637">S82+AO82+AZ82</f>
        <v>9325</v>
      </c>
      <c r="DZ82" s="147">
        <f t="shared" ref="DZ82:DZ85" si="638">T82+AP82+BA82</f>
        <v>11190</v>
      </c>
      <c r="EA82" s="147">
        <f t="shared" ref="EA82:EA85" si="639">C82+U82+AF82</f>
        <v>2061</v>
      </c>
      <c r="EB82" s="147">
        <f t="shared" ref="EB82:EB85" si="640">D82+V82+AG82</f>
        <v>412.2</v>
      </c>
      <c r="EC82" s="147">
        <f t="shared" ref="EC82:EC85" si="641">H82+W82+AH82</f>
        <v>515.25</v>
      </c>
      <c r="ED82" s="147">
        <f t="shared" ref="ED82:ED85" si="642">M82+X82+AI82</f>
        <v>0</v>
      </c>
      <c r="EE82" s="147">
        <f t="shared" ref="EE82:EE85" si="643">N82+Y82+AJ82</f>
        <v>1030.5</v>
      </c>
      <c r="EF82" s="147">
        <f t="shared" ref="EF82:EF85" si="644">O82+Z82+AK82</f>
        <v>3091.5</v>
      </c>
      <c r="EG82" s="147">
        <f t="shared" ref="EG82:EG85" si="645">P82+AA82+AL82</f>
        <v>4122</v>
      </c>
      <c r="EH82" s="147">
        <f t="shared" ref="EH82:EH85" si="646">Q82+AB82+AM82</f>
        <v>6183</v>
      </c>
      <c r="EI82" s="147">
        <f t="shared" ref="EI82:EI85" si="647">R82+AC82+AN82</f>
        <v>8244</v>
      </c>
      <c r="EJ82" s="147">
        <f t="shared" ref="EJ82:EJ85" si="648">S82+AD82+AO82</f>
        <v>10305</v>
      </c>
      <c r="EK82" s="147">
        <f t="shared" ref="EK82:EK85" si="649">T82+AE82+AP82</f>
        <v>12366</v>
      </c>
      <c r="EL82" s="147">
        <f t="shared" ref="EL82:EL85" si="650">C82+U82+AQ82</f>
        <v>1941</v>
      </c>
      <c r="EM82" s="147">
        <f t="shared" ref="EM82:EM85" si="651">D82+V82+AR82</f>
        <v>388.2</v>
      </c>
      <c r="EN82" s="147">
        <f t="shared" ref="EN82:EN85" si="652">H82+W82+AS82</f>
        <v>485.25</v>
      </c>
      <c r="EO82" s="147">
        <f t="shared" ref="EO82:EO85" si="653">M82+X82+AT82</f>
        <v>0</v>
      </c>
      <c r="EP82" s="147">
        <f t="shared" ref="EP82:EP85" si="654">N82+Y82+AU82</f>
        <v>970.5</v>
      </c>
      <c r="EQ82" s="147">
        <f t="shared" ref="EQ82:EQ85" si="655">O82+Z82+AV82</f>
        <v>2911.5</v>
      </c>
      <c r="ER82" s="147">
        <f t="shared" ref="ER82:ER85" si="656">P82+AA82+AW82</f>
        <v>3882</v>
      </c>
      <c r="ES82" s="147">
        <f t="shared" ref="ES82:ES85" si="657">Q82+AB82+AX82</f>
        <v>5823</v>
      </c>
      <c r="ET82" s="147">
        <f t="shared" ref="ET82:ET85" si="658">R82+AC82+AY82</f>
        <v>7764</v>
      </c>
      <c r="EU82" s="147">
        <f t="shared" ref="EU82:EU85" si="659">S82+AD82+AZ82</f>
        <v>9705</v>
      </c>
      <c r="EV82" s="147">
        <f t="shared" ref="EV82:EV85" si="660">T82+AE82+BA82</f>
        <v>11646</v>
      </c>
      <c r="EW82" s="147">
        <f t="shared" ref="EW82:EW85" si="661">U82+AF82+AQ82</f>
        <v>1576</v>
      </c>
      <c r="EX82" s="147">
        <f t="shared" ref="EX82:EX85" si="662">V82+AG82+AR82</f>
        <v>315.2</v>
      </c>
      <c r="EY82" s="147">
        <f t="shared" ref="EY82:EY85" si="663">W82+AH82+AS82</f>
        <v>394</v>
      </c>
      <c r="EZ82" s="147">
        <f t="shared" ref="EZ82:EZ85" si="664">X82+AI82+AT82</f>
        <v>0</v>
      </c>
      <c r="FA82" s="147">
        <f t="shared" ref="FA82:FA85" si="665">Y82+AJ82+AU82</f>
        <v>788</v>
      </c>
      <c r="FB82" s="147">
        <f t="shared" ref="FB82:FB85" si="666">Z82+AK82+AV82</f>
        <v>2364</v>
      </c>
      <c r="FC82" s="147">
        <f t="shared" ref="FC82:FC85" si="667">AA82+AL82+AW82</f>
        <v>3152</v>
      </c>
      <c r="FD82" s="147">
        <f t="shared" ref="FD82:FD85" si="668">AB82+AM82+AX82</f>
        <v>4728</v>
      </c>
      <c r="FE82" s="147">
        <f t="shared" ref="FE82:FE85" si="669">AC82+AN82+AY82</f>
        <v>6304</v>
      </c>
      <c r="FF82" s="147">
        <f t="shared" ref="FF82:FF85" si="670">AD82+AO82+AZ82</f>
        <v>7880</v>
      </c>
      <c r="FG82" s="147">
        <f t="shared" ref="FG82:FG85" si="671">AE82+AP82+BA82</f>
        <v>9456</v>
      </c>
      <c r="FH82" s="147">
        <f t="shared" ref="FH82:FH85" si="672">C82+U82+AF82+AQ82</f>
        <v>2481</v>
      </c>
      <c r="FI82" s="147">
        <f t="shared" ref="FI82:FI85" si="673">D82+V82+AG82+AR82</f>
        <v>496.2</v>
      </c>
      <c r="FJ82" s="147">
        <f t="shared" ref="FJ82:FJ85" si="674">H82+W82+AH82+AS82</f>
        <v>620.25</v>
      </c>
      <c r="FK82" s="147">
        <f t="shared" ref="FK82:FK85" si="675">M82+X82+AI82+AT82</f>
        <v>0</v>
      </c>
      <c r="FL82" s="147">
        <f t="shared" ref="FL82:FL85" si="676">N82+Y82+AJ82+AU82</f>
        <v>1240.5</v>
      </c>
      <c r="FM82" s="147">
        <f t="shared" ref="FM82:FM85" si="677">O82+Z82+AK82+AV82</f>
        <v>3721.5</v>
      </c>
      <c r="FN82" s="147">
        <f t="shared" ref="FN82:FN85" si="678">P82+AA82+AL82+AW82</f>
        <v>4962</v>
      </c>
      <c r="FO82" s="147">
        <f t="shared" ref="FO82:FO85" si="679">Q82+AB82+AM82+AX82</f>
        <v>7443</v>
      </c>
      <c r="FP82" s="147">
        <f t="shared" ref="FP82:FP85" si="680">R82+AC82+AN82+AY82</f>
        <v>9924</v>
      </c>
      <c r="FQ82" s="147">
        <f t="shared" ref="FQ82:FQ85" si="681">S82+AD82+AO82+AZ82</f>
        <v>12405</v>
      </c>
      <c r="FR82" s="147">
        <f t="shared" ref="FR82:FR85" si="682">T82+AE82+AP82+BA82</f>
        <v>14886</v>
      </c>
      <c r="FS82" s="122">
        <f t="shared" si="346"/>
        <v>26.57</v>
      </c>
      <c r="FT82" s="122" t="str">
        <f t="shared" si="347"/>
        <v/>
      </c>
      <c r="FU82" s="122" t="str">
        <f t="shared" si="348"/>
        <v/>
      </c>
      <c r="FV82" s="122" t="str">
        <f t="shared" si="349"/>
        <v/>
      </c>
      <c r="FW82" s="122" t="str">
        <f t="shared" ref="FW82:FW85" si="683">IF(ISERROR(FS82+FT82),"",FS82+FT82)</f>
        <v/>
      </c>
      <c r="FX82" s="122" t="str">
        <f t="shared" ref="FX82:FX85" si="684">IF(ISERROR(FS82+FU82),"",FS82+FU82)</f>
        <v/>
      </c>
      <c r="FY82" s="122" t="str">
        <f t="shared" ref="FY82:FY85" si="685">IF(ISERROR(FS82+FV82),"",FS82+FV82)</f>
        <v/>
      </c>
      <c r="FZ82" s="122" t="str">
        <f t="shared" ref="FZ82:FZ85" si="686">IF(ISERROR(FT82+FU82),"",FT82+FU82)</f>
        <v/>
      </c>
      <c r="GA82" s="122" t="str">
        <f t="shared" ref="GA82:GA85" si="687">IF(ISERROR(FT82+FV82),"",FT82+FV82)</f>
        <v/>
      </c>
      <c r="GB82" s="122" t="str">
        <f t="shared" ref="GB82:GB85" si="688">IF(ISERROR(FU82+FV82),"",FU82+FV82)</f>
        <v/>
      </c>
      <c r="GC82" s="122" t="str">
        <f t="shared" ref="GC82:GC85" si="689">IF(ISERROR(FS82+FU82+FV82),"",FS82+FU82+FV82)</f>
        <v/>
      </c>
      <c r="GD82" s="122" t="str">
        <f t="shared" ref="GD82:GD85" si="690">IF(ISERROR(FS82+FU82+FT82),"",FS82+FU82+FT82)</f>
        <v/>
      </c>
      <c r="GE82" s="122" t="str">
        <f t="shared" ref="GE82:GE85" si="691">IF(ISERROR(FS82+FT82+FV82),"",FS82+FT82+FV82)</f>
        <v/>
      </c>
      <c r="GF82" s="122" t="str">
        <f t="shared" ref="GF82:GF85" si="692">IF(ISERROR(FU82+FV82+FT82),"",FU82+FV82+FT82)</f>
        <v/>
      </c>
      <c r="GG82" s="122">
        <f t="shared" ref="GG82:GG85" si="693">SUM(FS82:FV82)</f>
        <v>26.57</v>
      </c>
      <c r="GH82" s="124">
        <f t="shared" si="350"/>
        <v>263855.39750000002</v>
      </c>
      <c r="GI82" s="57"/>
      <c r="GJ82" s="57"/>
      <c r="GK82" s="57"/>
      <c r="GW82" s="145">
        <v>1</v>
      </c>
      <c r="GX82" s="145"/>
      <c r="GY82" s="145"/>
      <c r="GZ82" s="145"/>
      <c r="HA82" s="145"/>
      <c r="HB82" s="145"/>
      <c r="HC82" s="145"/>
    </row>
    <row r="83" spans="1:211" x14ac:dyDescent="0.2">
      <c r="A83" s="298"/>
      <c r="B83" s="288"/>
      <c r="C83" s="299"/>
      <c r="D83" s="407">
        <f t="shared" si="526"/>
        <v>0</v>
      </c>
      <c r="E83" s="406"/>
      <c r="F83" s="406"/>
      <c r="G83" s="406"/>
      <c r="H83" s="407">
        <f t="shared" si="527"/>
        <v>0</v>
      </c>
      <c r="I83" s="406"/>
      <c r="J83" s="406"/>
      <c r="K83" s="406"/>
      <c r="L83" s="406"/>
      <c r="M83" s="147"/>
      <c r="N83" s="94">
        <f t="shared" si="528"/>
        <v>0</v>
      </c>
      <c r="O83" s="94">
        <f t="shared" si="529"/>
        <v>0</v>
      </c>
      <c r="P83" s="94">
        <f t="shared" si="530"/>
        <v>0</v>
      </c>
      <c r="Q83" s="94">
        <f t="shared" si="531"/>
        <v>0</v>
      </c>
      <c r="R83" s="94">
        <f t="shared" si="532"/>
        <v>0</v>
      </c>
      <c r="S83" s="94">
        <f t="shared" si="533"/>
        <v>0</v>
      </c>
      <c r="T83" s="94">
        <f t="shared" si="534"/>
        <v>0</v>
      </c>
      <c r="U83" s="200">
        <v>617</v>
      </c>
      <c r="V83" s="93">
        <f t="shared" si="535"/>
        <v>123.4</v>
      </c>
      <c r="W83" s="93">
        <f t="shared" si="536"/>
        <v>154.25</v>
      </c>
      <c r="X83" s="147"/>
      <c r="Y83" s="94">
        <f t="shared" si="537"/>
        <v>308.5</v>
      </c>
      <c r="Z83" s="94">
        <f t="shared" si="538"/>
        <v>925.5</v>
      </c>
      <c r="AA83" s="94">
        <f t="shared" si="539"/>
        <v>1234</v>
      </c>
      <c r="AB83" s="94">
        <f t="shared" si="540"/>
        <v>1851</v>
      </c>
      <c r="AC83" s="94">
        <f t="shared" si="541"/>
        <v>2468</v>
      </c>
      <c r="AD83" s="94">
        <f t="shared" si="542"/>
        <v>3085</v>
      </c>
      <c r="AE83" s="94">
        <f t="shared" si="543"/>
        <v>3702</v>
      </c>
      <c r="AF83" s="200">
        <v>541</v>
      </c>
      <c r="AG83" s="93">
        <f t="shared" si="544"/>
        <v>108.2</v>
      </c>
      <c r="AH83" s="93">
        <f t="shared" si="545"/>
        <v>135.25</v>
      </c>
      <c r="AI83" s="147"/>
      <c r="AJ83" s="94">
        <f t="shared" si="546"/>
        <v>270.5</v>
      </c>
      <c r="AK83" s="94">
        <f t="shared" si="547"/>
        <v>811.5</v>
      </c>
      <c r="AL83" s="94">
        <f t="shared" si="548"/>
        <v>1082</v>
      </c>
      <c r="AM83" s="94">
        <f t="shared" si="549"/>
        <v>1623</v>
      </c>
      <c r="AN83" s="94">
        <f t="shared" si="550"/>
        <v>2164</v>
      </c>
      <c r="AO83" s="94">
        <f t="shared" si="551"/>
        <v>2705</v>
      </c>
      <c r="AP83" s="94">
        <f t="shared" si="552"/>
        <v>3246</v>
      </c>
      <c r="AQ83" s="200">
        <v>421</v>
      </c>
      <c r="AR83" s="93">
        <f t="shared" si="553"/>
        <v>84.2</v>
      </c>
      <c r="AS83" s="93">
        <f t="shared" si="554"/>
        <v>105.25</v>
      </c>
      <c r="AT83" s="147"/>
      <c r="AU83" s="94">
        <f t="shared" si="555"/>
        <v>210.5</v>
      </c>
      <c r="AV83" s="94">
        <f t="shared" si="556"/>
        <v>631.5</v>
      </c>
      <c r="AW83" s="94">
        <f t="shared" si="557"/>
        <v>842</v>
      </c>
      <c r="AX83" s="94">
        <f t="shared" si="558"/>
        <v>1263</v>
      </c>
      <c r="AY83" s="94">
        <f t="shared" si="559"/>
        <v>1684</v>
      </c>
      <c r="AZ83" s="94">
        <f t="shared" si="560"/>
        <v>2105</v>
      </c>
      <c r="BA83" s="94">
        <f t="shared" si="561"/>
        <v>2526</v>
      </c>
      <c r="BB83" s="147">
        <f t="shared" si="562"/>
        <v>617</v>
      </c>
      <c r="BC83" s="147">
        <f t="shared" si="563"/>
        <v>123.4</v>
      </c>
      <c r="BD83" s="147">
        <f t="shared" si="564"/>
        <v>154.25</v>
      </c>
      <c r="BE83" s="147">
        <f t="shared" si="565"/>
        <v>0</v>
      </c>
      <c r="BF83" s="147">
        <f t="shared" si="566"/>
        <v>308.5</v>
      </c>
      <c r="BG83" s="147">
        <f t="shared" si="567"/>
        <v>925.5</v>
      </c>
      <c r="BH83" s="147">
        <f t="shared" si="568"/>
        <v>1234</v>
      </c>
      <c r="BI83" s="147">
        <f t="shared" si="569"/>
        <v>1851</v>
      </c>
      <c r="BJ83" s="147">
        <f t="shared" si="570"/>
        <v>2468</v>
      </c>
      <c r="BK83" s="147">
        <f t="shared" si="571"/>
        <v>3085</v>
      </c>
      <c r="BL83" s="147">
        <f t="shared" si="572"/>
        <v>3702</v>
      </c>
      <c r="BM83" s="147">
        <f t="shared" si="573"/>
        <v>541</v>
      </c>
      <c r="BN83" s="147">
        <f t="shared" si="574"/>
        <v>108.2</v>
      </c>
      <c r="BO83" s="147">
        <f t="shared" si="575"/>
        <v>135.25</v>
      </c>
      <c r="BP83" s="147">
        <f t="shared" si="576"/>
        <v>0</v>
      </c>
      <c r="BQ83" s="147">
        <f t="shared" si="577"/>
        <v>270.5</v>
      </c>
      <c r="BR83" s="147">
        <f t="shared" si="578"/>
        <v>811.5</v>
      </c>
      <c r="BS83" s="147">
        <f t="shared" si="579"/>
        <v>1082</v>
      </c>
      <c r="BT83" s="147">
        <f t="shared" si="580"/>
        <v>1623</v>
      </c>
      <c r="BU83" s="147">
        <f t="shared" si="581"/>
        <v>2164</v>
      </c>
      <c r="BV83" s="147">
        <f t="shared" si="582"/>
        <v>2705</v>
      </c>
      <c r="BW83" s="147">
        <f t="shared" si="583"/>
        <v>3246</v>
      </c>
      <c r="BX83" s="147">
        <f t="shared" si="584"/>
        <v>421</v>
      </c>
      <c r="BY83" s="147">
        <f t="shared" si="585"/>
        <v>84.2</v>
      </c>
      <c r="BZ83" s="147">
        <f t="shared" si="586"/>
        <v>105.25</v>
      </c>
      <c r="CA83" s="147">
        <f t="shared" si="587"/>
        <v>0</v>
      </c>
      <c r="CB83" s="147">
        <f t="shared" si="588"/>
        <v>210.5</v>
      </c>
      <c r="CC83" s="147">
        <f t="shared" si="589"/>
        <v>631.5</v>
      </c>
      <c r="CD83" s="147">
        <f t="shared" si="590"/>
        <v>842</v>
      </c>
      <c r="CE83" s="147">
        <f t="shared" si="591"/>
        <v>1263</v>
      </c>
      <c r="CF83" s="147">
        <f t="shared" si="592"/>
        <v>1684</v>
      </c>
      <c r="CG83" s="147">
        <f t="shared" si="593"/>
        <v>2105</v>
      </c>
      <c r="CH83" s="147">
        <f t="shared" si="594"/>
        <v>2526</v>
      </c>
      <c r="CI83" s="147">
        <f t="shared" si="595"/>
        <v>1158</v>
      </c>
      <c r="CJ83" s="147">
        <f t="shared" si="596"/>
        <v>231.60000000000002</v>
      </c>
      <c r="CK83" s="147">
        <f t="shared" si="597"/>
        <v>289.5</v>
      </c>
      <c r="CL83" s="147">
        <f t="shared" si="598"/>
        <v>0</v>
      </c>
      <c r="CM83" s="147">
        <f t="shared" si="599"/>
        <v>579</v>
      </c>
      <c r="CN83" s="147">
        <f t="shared" si="600"/>
        <v>1737</v>
      </c>
      <c r="CO83" s="147">
        <f t="shared" si="601"/>
        <v>2316</v>
      </c>
      <c r="CP83" s="147">
        <f t="shared" si="602"/>
        <v>3474</v>
      </c>
      <c r="CQ83" s="147">
        <f t="shared" si="603"/>
        <v>4632</v>
      </c>
      <c r="CR83" s="147">
        <f t="shared" si="604"/>
        <v>5790</v>
      </c>
      <c r="CS83" s="147">
        <f t="shared" si="605"/>
        <v>6948</v>
      </c>
      <c r="CT83" s="147">
        <f t="shared" si="606"/>
        <v>1038</v>
      </c>
      <c r="CU83" s="147">
        <f t="shared" si="607"/>
        <v>207.60000000000002</v>
      </c>
      <c r="CV83" s="147">
        <f t="shared" si="608"/>
        <v>259.5</v>
      </c>
      <c r="CW83" s="147">
        <f t="shared" si="609"/>
        <v>0</v>
      </c>
      <c r="CX83" s="147">
        <f t="shared" si="610"/>
        <v>519</v>
      </c>
      <c r="CY83" s="147">
        <f t="shared" si="611"/>
        <v>1557</v>
      </c>
      <c r="CZ83" s="147">
        <f t="shared" si="612"/>
        <v>2076</v>
      </c>
      <c r="DA83" s="147">
        <f t="shared" si="613"/>
        <v>3114</v>
      </c>
      <c r="DB83" s="147">
        <f t="shared" si="614"/>
        <v>4152</v>
      </c>
      <c r="DC83" s="147">
        <f t="shared" si="615"/>
        <v>5190</v>
      </c>
      <c r="DD83" s="147">
        <f t="shared" si="616"/>
        <v>6228</v>
      </c>
      <c r="DE83" s="147">
        <f t="shared" si="617"/>
        <v>962</v>
      </c>
      <c r="DF83" s="147">
        <f t="shared" si="618"/>
        <v>192.4</v>
      </c>
      <c r="DG83" s="147">
        <f t="shared" si="619"/>
        <v>240.5</v>
      </c>
      <c r="DH83" s="147">
        <f t="shared" si="620"/>
        <v>0</v>
      </c>
      <c r="DI83" s="147">
        <f t="shared" si="621"/>
        <v>481</v>
      </c>
      <c r="DJ83" s="147">
        <f t="shared" si="622"/>
        <v>1443</v>
      </c>
      <c r="DK83" s="147">
        <f t="shared" si="623"/>
        <v>1924</v>
      </c>
      <c r="DL83" s="147">
        <f t="shared" si="624"/>
        <v>2886</v>
      </c>
      <c r="DM83" s="147">
        <f t="shared" si="625"/>
        <v>3848</v>
      </c>
      <c r="DN83" s="147">
        <f t="shared" si="626"/>
        <v>4810</v>
      </c>
      <c r="DO83" s="147">
        <f t="shared" si="627"/>
        <v>5772</v>
      </c>
      <c r="DP83" s="147">
        <f t="shared" si="628"/>
        <v>962</v>
      </c>
      <c r="DQ83" s="147">
        <f t="shared" si="629"/>
        <v>192.4</v>
      </c>
      <c r="DR83" s="147">
        <f t="shared" si="630"/>
        <v>240.5</v>
      </c>
      <c r="DS83" s="147">
        <f t="shared" si="631"/>
        <v>0</v>
      </c>
      <c r="DT83" s="147">
        <f t="shared" si="632"/>
        <v>481</v>
      </c>
      <c r="DU83" s="147">
        <f t="shared" si="633"/>
        <v>1443</v>
      </c>
      <c r="DV83" s="147">
        <f t="shared" si="634"/>
        <v>1924</v>
      </c>
      <c r="DW83" s="147">
        <f t="shared" si="635"/>
        <v>2886</v>
      </c>
      <c r="DX83" s="147">
        <f t="shared" si="636"/>
        <v>3848</v>
      </c>
      <c r="DY83" s="147">
        <f t="shared" si="637"/>
        <v>4810</v>
      </c>
      <c r="DZ83" s="147">
        <f t="shared" si="638"/>
        <v>5772</v>
      </c>
      <c r="EA83" s="147">
        <f t="shared" si="639"/>
        <v>1158</v>
      </c>
      <c r="EB83" s="147">
        <f t="shared" si="640"/>
        <v>231.60000000000002</v>
      </c>
      <c r="EC83" s="147">
        <f t="shared" si="641"/>
        <v>289.5</v>
      </c>
      <c r="ED83" s="147">
        <f t="shared" si="642"/>
        <v>0</v>
      </c>
      <c r="EE83" s="147">
        <f t="shared" si="643"/>
        <v>579</v>
      </c>
      <c r="EF83" s="147">
        <f t="shared" si="644"/>
        <v>1737</v>
      </c>
      <c r="EG83" s="147">
        <f t="shared" si="645"/>
        <v>2316</v>
      </c>
      <c r="EH83" s="147">
        <f t="shared" si="646"/>
        <v>3474</v>
      </c>
      <c r="EI83" s="147">
        <f t="shared" si="647"/>
        <v>4632</v>
      </c>
      <c r="EJ83" s="147">
        <f t="shared" si="648"/>
        <v>5790</v>
      </c>
      <c r="EK83" s="147">
        <f t="shared" si="649"/>
        <v>6948</v>
      </c>
      <c r="EL83" s="147">
        <f t="shared" si="650"/>
        <v>1038</v>
      </c>
      <c r="EM83" s="147">
        <f t="shared" si="651"/>
        <v>207.60000000000002</v>
      </c>
      <c r="EN83" s="147">
        <f t="shared" si="652"/>
        <v>259.5</v>
      </c>
      <c r="EO83" s="147">
        <f t="shared" si="653"/>
        <v>0</v>
      </c>
      <c r="EP83" s="147">
        <f t="shared" si="654"/>
        <v>519</v>
      </c>
      <c r="EQ83" s="147">
        <f t="shared" si="655"/>
        <v>1557</v>
      </c>
      <c r="ER83" s="147">
        <f t="shared" si="656"/>
        <v>2076</v>
      </c>
      <c r="ES83" s="147">
        <f t="shared" si="657"/>
        <v>3114</v>
      </c>
      <c r="ET83" s="147">
        <f t="shared" si="658"/>
        <v>4152</v>
      </c>
      <c r="EU83" s="147">
        <f t="shared" si="659"/>
        <v>5190</v>
      </c>
      <c r="EV83" s="147">
        <f t="shared" si="660"/>
        <v>6228</v>
      </c>
      <c r="EW83" s="147">
        <f t="shared" si="661"/>
        <v>1579</v>
      </c>
      <c r="EX83" s="147">
        <f t="shared" si="662"/>
        <v>315.8</v>
      </c>
      <c r="EY83" s="147">
        <f t="shared" si="663"/>
        <v>394.75</v>
      </c>
      <c r="EZ83" s="147">
        <f t="shared" si="664"/>
        <v>0</v>
      </c>
      <c r="FA83" s="147">
        <f t="shared" si="665"/>
        <v>789.5</v>
      </c>
      <c r="FB83" s="147">
        <f t="shared" si="666"/>
        <v>2368.5</v>
      </c>
      <c r="FC83" s="147">
        <f t="shared" si="667"/>
        <v>3158</v>
      </c>
      <c r="FD83" s="147">
        <f t="shared" si="668"/>
        <v>4737</v>
      </c>
      <c r="FE83" s="147">
        <f t="shared" si="669"/>
        <v>6316</v>
      </c>
      <c r="FF83" s="147">
        <f t="shared" si="670"/>
        <v>7895</v>
      </c>
      <c r="FG83" s="147">
        <f t="shared" si="671"/>
        <v>9474</v>
      </c>
      <c r="FH83" s="147">
        <f t="shared" si="672"/>
        <v>1579</v>
      </c>
      <c r="FI83" s="147">
        <f t="shared" si="673"/>
        <v>315.8</v>
      </c>
      <c r="FJ83" s="147">
        <f t="shared" si="674"/>
        <v>394.75</v>
      </c>
      <c r="FK83" s="147">
        <f t="shared" si="675"/>
        <v>0</v>
      </c>
      <c r="FL83" s="147">
        <f t="shared" si="676"/>
        <v>789.5</v>
      </c>
      <c r="FM83" s="147">
        <f t="shared" si="677"/>
        <v>2368.5</v>
      </c>
      <c r="FN83" s="147">
        <f t="shared" si="678"/>
        <v>3158</v>
      </c>
      <c r="FO83" s="147">
        <f t="shared" si="679"/>
        <v>4737</v>
      </c>
      <c r="FP83" s="147">
        <f t="shared" si="680"/>
        <v>6316</v>
      </c>
      <c r="FQ83" s="147">
        <f t="shared" si="681"/>
        <v>7895</v>
      </c>
      <c r="FR83" s="147">
        <f t="shared" si="682"/>
        <v>9474</v>
      </c>
      <c r="FS83" s="122" t="str">
        <f t="shared" si="346"/>
        <v>0</v>
      </c>
      <c r="FT83" s="122" t="str">
        <f t="shared" si="347"/>
        <v>0</v>
      </c>
      <c r="FU83" s="122" t="str">
        <f t="shared" si="348"/>
        <v>0</v>
      </c>
      <c r="FV83" s="122" t="str">
        <f t="shared" si="349"/>
        <v>0</v>
      </c>
      <c r="FW83" s="122">
        <f t="shared" si="683"/>
        <v>0</v>
      </c>
      <c r="FX83" s="122">
        <f t="shared" si="684"/>
        <v>0</v>
      </c>
      <c r="FY83" s="122">
        <f t="shared" si="685"/>
        <v>0</v>
      </c>
      <c r="FZ83" s="122">
        <f t="shared" si="686"/>
        <v>0</v>
      </c>
      <c r="GA83" s="122">
        <f t="shared" si="687"/>
        <v>0</v>
      </c>
      <c r="GB83" s="122">
        <f t="shared" si="688"/>
        <v>0</v>
      </c>
      <c r="GC83" s="122">
        <f t="shared" si="689"/>
        <v>0</v>
      </c>
      <c r="GD83" s="122">
        <f t="shared" si="690"/>
        <v>0</v>
      </c>
      <c r="GE83" s="122">
        <f t="shared" si="691"/>
        <v>0</v>
      </c>
      <c r="GF83" s="122">
        <f t="shared" si="692"/>
        <v>0</v>
      </c>
      <c r="GG83" s="122">
        <f t="shared" si="693"/>
        <v>0</v>
      </c>
      <c r="GH83" s="124" t="str">
        <f t="shared" si="350"/>
        <v>0</v>
      </c>
      <c r="GI83" s="57"/>
      <c r="GJ83" s="57"/>
      <c r="GK83" s="57"/>
      <c r="GW83" s="145"/>
      <c r="GX83" s="145"/>
      <c r="GY83" s="145"/>
      <c r="GZ83" s="145"/>
      <c r="HA83" s="145"/>
      <c r="HB83" s="145"/>
      <c r="HC83" s="145"/>
    </row>
    <row r="84" spans="1:211" x14ac:dyDescent="0.2">
      <c r="A84" s="298"/>
      <c r="B84" s="288"/>
      <c r="C84" s="299"/>
      <c r="D84" s="407">
        <f t="shared" si="526"/>
        <v>0</v>
      </c>
      <c r="E84" s="406"/>
      <c r="F84" s="406"/>
      <c r="G84" s="406"/>
      <c r="H84" s="407">
        <f t="shared" si="527"/>
        <v>0</v>
      </c>
      <c r="I84" s="406"/>
      <c r="J84" s="406"/>
      <c r="K84" s="406"/>
      <c r="L84" s="406"/>
      <c r="M84" s="147"/>
      <c r="N84" s="94">
        <f t="shared" si="528"/>
        <v>0</v>
      </c>
      <c r="O84" s="94">
        <f t="shared" si="529"/>
        <v>0</v>
      </c>
      <c r="P84" s="94">
        <f t="shared" si="530"/>
        <v>0</v>
      </c>
      <c r="Q84" s="94">
        <f t="shared" si="531"/>
        <v>0</v>
      </c>
      <c r="R84" s="94">
        <f t="shared" si="532"/>
        <v>0</v>
      </c>
      <c r="S84" s="94">
        <f t="shared" si="533"/>
        <v>0</v>
      </c>
      <c r="T84" s="94">
        <f t="shared" si="534"/>
        <v>0</v>
      </c>
      <c r="U84" s="200">
        <v>618</v>
      </c>
      <c r="V84" s="93">
        <f t="shared" si="535"/>
        <v>123.60000000000001</v>
      </c>
      <c r="W84" s="93">
        <f t="shared" si="536"/>
        <v>154.5</v>
      </c>
      <c r="X84" s="147"/>
      <c r="Y84" s="94">
        <f t="shared" si="537"/>
        <v>309</v>
      </c>
      <c r="Z84" s="94">
        <f t="shared" si="538"/>
        <v>927</v>
      </c>
      <c r="AA84" s="94">
        <f t="shared" si="539"/>
        <v>1236</v>
      </c>
      <c r="AB84" s="94">
        <f t="shared" si="540"/>
        <v>1854</v>
      </c>
      <c r="AC84" s="94">
        <f t="shared" si="541"/>
        <v>2472</v>
      </c>
      <c r="AD84" s="94">
        <f t="shared" si="542"/>
        <v>3090</v>
      </c>
      <c r="AE84" s="94">
        <f t="shared" si="543"/>
        <v>3708</v>
      </c>
      <c r="AF84" s="200">
        <v>542</v>
      </c>
      <c r="AG84" s="93">
        <f t="shared" si="544"/>
        <v>108.4</v>
      </c>
      <c r="AH84" s="93">
        <f t="shared" si="545"/>
        <v>135.5</v>
      </c>
      <c r="AI84" s="147"/>
      <c r="AJ84" s="94">
        <f t="shared" si="546"/>
        <v>271</v>
      </c>
      <c r="AK84" s="94">
        <f t="shared" si="547"/>
        <v>813</v>
      </c>
      <c r="AL84" s="94">
        <f t="shared" si="548"/>
        <v>1084</v>
      </c>
      <c r="AM84" s="94">
        <f t="shared" si="549"/>
        <v>1626</v>
      </c>
      <c r="AN84" s="94">
        <f t="shared" si="550"/>
        <v>2168</v>
      </c>
      <c r="AO84" s="94">
        <f t="shared" si="551"/>
        <v>2710</v>
      </c>
      <c r="AP84" s="94">
        <f t="shared" si="552"/>
        <v>3252</v>
      </c>
      <c r="AQ84" s="200">
        <v>422</v>
      </c>
      <c r="AR84" s="93">
        <f t="shared" si="553"/>
        <v>84.4</v>
      </c>
      <c r="AS84" s="93">
        <f t="shared" si="554"/>
        <v>105.5</v>
      </c>
      <c r="AT84" s="147"/>
      <c r="AU84" s="94">
        <f t="shared" si="555"/>
        <v>211</v>
      </c>
      <c r="AV84" s="94">
        <f t="shared" si="556"/>
        <v>633</v>
      </c>
      <c r="AW84" s="94">
        <f t="shared" si="557"/>
        <v>844</v>
      </c>
      <c r="AX84" s="94">
        <f t="shared" si="558"/>
        <v>1266</v>
      </c>
      <c r="AY84" s="94">
        <f t="shared" si="559"/>
        <v>1688</v>
      </c>
      <c r="AZ84" s="94">
        <f t="shared" si="560"/>
        <v>2110</v>
      </c>
      <c r="BA84" s="94">
        <f t="shared" si="561"/>
        <v>2532</v>
      </c>
      <c r="BB84" s="147">
        <f t="shared" si="562"/>
        <v>618</v>
      </c>
      <c r="BC84" s="147">
        <f t="shared" si="563"/>
        <v>123.60000000000001</v>
      </c>
      <c r="BD84" s="147">
        <f t="shared" si="564"/>
        <v>154.5</v>
      </c>
      <c r="BE84" s="147">
        <f t="shared" si="565"/>
        <v>0</v>
      </c>
      <c r="BF84" s="147">
        <f t="shared" si="566"/>
        <v>309</v>
      </c>
      <c r="BG84" s="147">
        <f t="shared" si="567"/>
        <v>927</v>
      </c>
      <c r="BH84" s="147">
        <f t="shared" si="568"/>
        <v>1236</v>
      </c>
      <c r="BI84" s="147">
        <f t="shared" si="569"/>
        <v>1854</v>
      </c>
      <c r="BJ84" s="147">
        <f t="shared" si="570"/>
        <v>2472</v>
      </c>
      <c r="BK84" s="147">
        <f t="shared" si="571"/>
        <v>3090</v>
      </c>
      <c r="BL84" s="147">
        <f t="shared" si="572"/>
        <v>3708</v>
      </c>
      <c r="BM84" s="147">
        <f t="shared" si="573"/>
        <v>542</v>
      </c>
      <c r="BN84" s="147">
        <f t="shared" si="574"/>
        <v>108.4</v>
      </c>
      <c r="BO84" s="147">
        <f t="shared" si="575"/>
        <v>135.5</v>
      </c>
      <c r="BP84" s="147">
        <f t="shared" si="576"/>
        <v>0</v>
      </c>
      <c r="BQ84" s="147">
        <f t="shared" si="577"/>
        <v>271</v>
      </c>
      <c r="BR84" s="147">
        <f t="shared" si="578"/>
        <v>813</v>
      </c>
      <c r="BS84" s="147">
        <f t="shared" si="579"/>
        <v>1084</v>
      </c>
      <c r="BT84" s="147">
        <f t="shared" si="580"/>
        <v>1626</v>
      </c>
      <c r="BU84" s="147">
        <f t="shared" si="581"/>
        <v>2168</v>
      </c>
      <c r="BV84" s="147">
        <f t="shared" si="582"/>
        <v>2710</v>
      </c>
      <c r="BW84" s="147">
        <f t="shared" si="583"/>
        <v>3252</v>
      </c>
      <c r="BX84" s="147">
        <f t="shared" si="584"/>
        <v>422</v>
      </c>
      <c r="BY84" s="147">
        <f t="shared" si="585"/>
        <v>84.4</v>
      </c>
      <c r="BZ84" s="147">
        <f t="shared" si="586"/>
        <v>105.5</v>
      </c>
      <c r="CA84" s="147">
        <f t="shared" si="587"/>
        <v>0</v>
      </c>
      <c r="CB84" s="147">
        <f t="shared" si="588"/>
        <v>211</v>
      </c>
      <c r="CC84" s="147">
        <f t="shared" si="589"/>
        <v>633</v>
      </c>
      <c r="CD84" s="147">
        <f t="shared" si="590"/>
        <v>844</v>
      </c>
      <c r="CE84" s="147">
        <f t="shared" si="591"/>
        <v>1266</v>
      </c>
      <c r="CF84" s="147">
        <f t="shared" si="592"/>
        <v>1688</v>
      </c>
      <c r="CG84" s="147">
        <f t="shared" si="593"/>
        <v>2110</v>
      </c>
      <c r="CH84" s="147">
        <f t="shared" si="594"/>
        <v>2532</v>
      </c>
      <c r="CI84" s="147">
        <f t="shared" si="595"/>
        <v>1160</v>
      </c>
      <c r="CJ84" s="147">
        <f t="shared" si="596"/>
        <v>232</v>
      </c>
      <c r="CK84" s="147">
        <f t="shared" si="597"/>
        <v>290</v>
      </c>
      <c r="CL84" s="147">
        <f t="shared" si="598"/>
        <v>0</v>
      </c>
      <c r="CM84" s="147">
        <f t="shared" si="599"/>
        <v>580</v>
      </c>
      <c r="CN84" s="147">
        <f t="shared" si="600"/>
        <v>1740</v>
      </c>
      <c r="CO84" s="147">
        <f t="shared" si="601"/>
        <v>2320</v>
      </c>
      <c r="CP84" s="147">
        <f t="shared" si="602"/>
        <v>3480</v>
      </c>
      <c r="CQ84" s="147">
        <f t="shared" si="603"/>
        <v>4640</v>
      </c>
      <c r="CR84" s="147">
        <f t="shared" si="604"/>
        <v>5800</v>
      </c>
      <c r="CS84" s="147">
        <f t="shared" si="605"/>
        <v>6960</v>
      </c>
      <c r="CT84" s="147">
        <f t="shared" si="606"/>
        <v>1040</v>
      </c>
      <c r="CU84" s="147">
        <f t="shared" si="607"/>
        <v>208</v>
      </c>
      <c r="CV84" s="147">
        <f t="shared" si="608"/>
        <v>260</v>
      </c>
      <c r="CW84" s="147">
        <f t="shared" si="609"/>
        <v>0</v>
      </c>
      <c r="CX84" s="147">
        <f t="shared" si="610"/>
        <v>520</v>
      </c>
      <c r="CY84" s="147">
        <f t="shared" si="611"/>
        <v>1560</v>
      </c>
      <c r="CZ84" s="147">
        <f t="shared" si="612"/>
        <v>2080</v>
      </c>
      <c r="DA84" s="147">
        <f t="shared" si="613"/>
        <v>3120</v>
      </c>
      <c r="DB84" s="147">
        <f t="shared" si="614"/>
        <v>4160</v>
      </c>
      <c r="DC84" s="147">
        <f t="shared" si="615"/>
        <v>5200</v>
      </c>
      <c r="DD84" s="147">
        <f t="shared" si="616"/>
        <v>6240</v>
      </c>
      <c r="DE84" s="147">
        <f t="shared" si="617"/>
        <v>964</v>
      </c>
      <c r="DF84" s="147">
        <f t="shared" si="618"/>
        <v>192.8</v>
      </c>
      <c r="DG84" s="147">
        <f t="shared" si="619"/>
        <v>241</v>
      </c>
      <c r="DH84" s="147">
        <f t="shared" si="620"/>
        <v>0</v>
      </c>
      <c r="DI84" s="147">
        <f t="shared" si="621"/>
        <v>482</v>
      </c>
      <c r="DJ84" s="147">
        <f t="shared" si="622"/>
        <v>1446</v>
      </c>
      <c r="DK84" s="147">
        <f t="shared" si="623"/>
        <v>1928</v>
      </c>
      <c r="DL84" s="147">
        <f t="shared" si="624"/>
        <v>2892</v>
      </c>
      <c r="DM84" s="147">
        <f t="shared" si="625"/>
        <v>3856</v>
      </c>
      <c r="DN84" s="147">
        <f t="shared" si="626"/>
        <v>4820</v>
      </c>
      <c r="DO84" s="147">
        <f t="shared" si="627"/>
        <v>5784</v>
      </c>
      <c r="DP84" s="147">
        <f t="shared" si="628"/>
        <v>964</v>
      </c>
      <c r="DQ84" s="147">
        <f t="shared" si="629"/>
        <v>192.8</v>
      </c>
      <c r="DR84" s="147">
        <f t="shared" si="630"/>
        <v>241</v>
      </c>
      <c r="DS84" s="147">
        <f t="shared" si="631"/>
        <v>0</v>
      </c>
      <c r="DT84" s="147">
        <f t="shared" si="632"/>
        <v>482</v>
      </c>
      <c r="DU84" s="147">
        <f t="shared" si="633"/>
        <v>1446</v>
      </c>
      <c r="DV84" s="147">
        <f t="shared" si="634"/>
        <v>1928</v>
      </c>
      <c r="DW84" s="147">
        <f t="shared" si="635"/>
        <v>2892</v>
      </c>
      <c r="DX84" s="147">
        <f t="shared" si="636"/>
        <v>3856</v>
      </c>
      <c r="DY84" s="147">
        <f t="shared" si="637"/>
        <v>4820</v>
      </c>
      <c r="DZ84" s="147">
        <f t="shared" si="638"/>
        <v>5784</v>
      </c>
      <c r="EA84" s="147">
        <f t="shared" si="639"/>
        <v>1160</v>
      </c>
      <c r="EB84" s="147">
        <f t="shared" si="640"/>
        <v>232</v>
      </c>
      <c r="EC84" s="147">
        <f t="shared" si="641"/>
        <v>290</v>
      </c>
      <c r="ED84" s="147">
        <f t="shared" si="642"/>
        <v>0</v>
      </c>
      <c r="EE84" s="147">
        <f t="shared" si="643"/>
        <v>580</v>
      </c>
      <c r="EF84" s="147">
        <f t="shared" si="644"/>
        <v>1740</v>
      </c>
      <c r="EG84" s="147">
        <f t="shared" si="645"/>
        <v>2320</v>
      </c>
      <c r="EH84" s="147">
        <f t="shared" si="646"/>
        <v>3480</v>
      </c>
      <c r="EI84" s="147">
        <f t="shared" si="647"/>
        <v>4640</v>
      </c>
      <c r="EJ84" s="147">
        <f t="shared" si="648"/>
        <v>5800</v>
      </c>
      <c r="EK84" s="147">
        <f t="shared" si="649"/>
        <v>6960</v>
      </c>
      <c r="EL84" s="147">
        <f t="shared" si="650"/>
        <v>1040</v>
      </c>
      <c r="EM84" s="147">
        <f t="shared" si="651"/>
        <v>208</v>
      </c>
      <c r="EN84" s="147">
        <f t="shared" si="652"/>
        <v>260</v>
      </c>
      <c r="EO84" s="147">
        <f t="shared" si="653"/>
        <v>0</v>
      </c>
      <c r="EP84" s="147">
        <f t="shared" si="654"/>
        <v>520</v>
      </c>
      <c r="EQ84" s="147">
        <f t="shared" si="655"/>
        <v>1560</v>
      </c>
      <c r="ER84" s="147">
        <f t="shared" si="656"/>
        <v>2080</v>
      </c>
      <c r="ES84" s="147">
        <f t="shared" si="657"/>
        <v>3120</v>
      </c>
      <c r="ET84" s="147">
        <f t="shared" si="658"/>
        <v>4160</v>
      </c>
      <c r="EU84" s="147">
        <f t="shared" si="659"/>
        <v>5200</v>
      </c>
      <c r="EV84" s="147">
        <f t="shared" si="660"/>
        <v>6240</v>
      </c>
      <c r="EW84" s="147">
        <f t="shared" si="661"/>
        <v>1582</v>
      </c>
      <c r="EX84" s="147">
        <f t="shared" si="662"/>
        <v>316.39999999999998</v>
      </c>
      <c r="EY84" s="147">
        <f t="shared" si="663"/>
        <v>395.5</v>
      </c>
      <c r="EZ84" s="147">
        <f t="shared" si="664"/>
        <v>0</v>
      </c>
      <c r="FA84" s="147">
        <f t="shared" si="665"/>
        <v>791</v>
      </c>
      <c r="FB84" s="147">
        <f t="shared" si="666"/>
        <v>2373</v>
      </c>
      <c r="FC84" s="147">
        <f t="shared" si="667"/>
        <v>3164</v>
      </c>
      <c r="FD84" s="147">
        <f t="shared" si="668"/>
        <v>4746</v>
      </c>
      <c r="FE84" s="147">
        <f t="shared" si="669"/>
        <v>6328</v>
      </c>
      <c r="FF84" s="147">
        <f t="shared" si="670"/>
        <v>7910</v>
      </c>
      <c r="FG84" s="147">
        <f t="shared" si="671"/>
        <v>9492</v>
      </c>
      <c r="FH84" s="147">
        <f t="shared" si="672"/>
        <v>1582</v>
      </c>
      <c r="FI84" s="147">
        <f t="shared" si="673"/>
        <v>316.39999999999998</v>
      </c>
      <c r="FJ84" s="147">
        <f t="shared" si="674"/>
        <v>395.5</v>
      </c>
      <c r="FK84" s="147">
        <f t="shared" si="675"/>
        <v>0</v>
      </c>
      <c r="FL84" s="147">
        <f t="shared" si="676"/>
        <v>791</v>
      </c>
      <c r="FM84" s="147">
        <f t="shared" si="677"/>
        <v>2373</v>
      </c>
      <c r="FN84" s="147">
        <f t="shared" si="678"/>
        <v>3164</v>
      </c>
      <c r="FO84" s="147">
        <f t="shared" si="679"/>
        <v>4746</v>
      </c>
      <c r="FP84" s="147">
        <f t="shared" si="680"/>
        <v>6328</v>
      </c>
      <c r="FQ84" s="147">
        <f t="shared" si="681"/>
        <v>7910</v>
      </c>
      <c r="FR84" s="147">
        <f t="shared" si="682"/>
        <v>9492</v>
      </c>
      <c r="FS84" s="122" t="str">
        <f t="shared" si="346"/>
        <v>0</v>
      </c>
      <c r="FT84" s="122" t="str">
        <f t="shared" si="347"/>
        <v>0</v>
      </c>
      <c r="FU84" s="122" t="str">
        <f t="shared" si="348"/>
        <v>0</v>
      </c>
      <c r="FV84" s="122" t="str">
        <f t="shared" si="349"/>
        <v>0</v>
      </c>
      <c r="FW84" s="122">
        <f t="shared" si="683"/>
        <v>0</v>
      </c>
      <c r="FX84" s="122">
        <f t="shared" si="684"/>
        <v>0</v>
      </c>
      <c r="FY84" s="122">
        <f t="shared" si="685"/>
        <v>0</v>
      </c>
      <c r="FZ84" s="122">
        <f t="shared" si="686"/>
        <v>0</v>
      </c>
      <c r="GA84" s="122">
        <f t="shared" si="687"/>
        <v>0</v>
      </c>
      <c r="GB84" s="122">
        <f t="shared" si="688"/>
        <v>0</v>
      </c>
      <c r="GC84" s="122">
        <f t="shared" si="689"/>
        <v>0</v>
      </c>
      <c r="GD84" s="122">
        <f t="shared" si="690"/>
        <v>0</v>
      </c>
      <c r="GE84" s="122">
        <f t="shared" si="691"/>
        <v>0</v>
      </c>
      <c r="GF84" s="122">
        <f t="shared" si="692"/>
        <v>0</v>
      </c>
      <c r="GG84" s="122">
        <f t="shared" si="693"/>
        <v>0</v>
      </c>
      <c r="GH84" s="124" t="str">
        <f t="shared" si="350"/>
        <v>0</v>
      </c>
      <c r="GI84" s="57"/>
      <c r="GJ84" s="57"/>
      <c r="GK84" s="57"/>
      <c r="GW84" s="145"/>
      <c r="GX84" s="145"/>
      <c r="GY84" s="145"/>
      <c r="GZ84" s="145"/>
      <c r="HA84" s="145"/>
      <c r="HB84" s="145"/>
      <c r="HC84" s="145"/>
    </row>
    <row r="85" spans="1:211" x14ac:dyDescent="0.2">
      <c r="A85" s="298"/>
      <c r="B85" s="288"/>
      <c r="C85" s="299"/>
      <c r="D85" s="407">
        <f t="shared" si="526"/>
        <v>0</v>
      </c>
      <c r="E85" s="406"/>
      <c r="F85" s="406"/>
      <c r="G85" s="406"/>
      <c r="H85" s="407">
        <f t="shared" si="527"/>
        <v>0</v>
      </c>
      <c r="I85" s="406"/>
      <c r="J85" s="406"/>
      <c r="K85" s="406"/>
      <c r="L85" s="406"/>
      <c r="M85" s="147"/>
      <c r="N85" s="94">
        <f t="shared" si="528"/>
        <v>0</v>
      </c>
      <c r="O85" s="94">
        <f t="shared" si="529"/>
        <v>0</v>
      </c>
      <c r="P85" s="94">
        <f t="shared" si="530"/>
        <v>0</v>
      </c>
      <c r="Q85" s="94">
        <f t="shared" si="531"/>
        <v>0</v>
      </c>
      <c r="R85" s="94">
        <f t="shared" si="532"/>
        <v>0</v>
      </c>
      <c r="S85" s="94">
        <f t="shared" si="533"/>
        <v>0</v>
      </c>
      <c r="T85" s="94">
        <f t="shared" si="534"/>
        <v>0</v>
      </c>
      <c r="U85" s="200">
        <v>619</v>
      </c>
      <c r="V85" s="93">
        <f t="shared" si="535"/>
        <v>123.80000000000001</v>
      </c>
      <c r="W85" s="93">
        <f t="shared" si="536"/>
        <v>154.75</v>
      </c>
      <c r="X85" s="147"/>
      <c r="Y85" s="94">
        <f t="shared" si="537"/>
        <v>309.5</v>
      </c>
      <c r="Z85" s="94">
        <f t="shared" si="538"/>
        <v>928.5</v>
      </c>
      <c r="AA85" s="94">
        <f t="shared" si="539"/>
        <v>1238</v>
      </c>
      <c r="AB85" s="94">
        <f t="shared" si="540"/>
        <v>1857</v>
      </c>
      <c r="AC85" s="94">
        <f t="shared" si="541"/>
        <v>2476</v>
      </c>
      <c r="AD85" s="94">
        <f t="shared" si="542"/>
        <v>3095</v>
      </c>
      <c r="AE85" s="94">
        <f t="shared" si="543"/>
        <v>3714</v>
      </c>
      <c r="AF85" s="200">
        <v>543</v>
      </c>
      <c r="AG85" s="93">
        <f t="shared" si="544"/>
        <v>108.60000000000001</v>
      </c>
      <c r="AH85" s="93">
        <f t="shared" si="545"/>
        <v>135.75</v>
      </c>
      <c r="AI85" s="147"/>
      <c r="AJ85" s="94">
        <f t="shared" si="546"/>
        <v>271.5</v>
      </c>
      <c r="AK85" s="94">
        <f t="shared" si="547"/>
        <v>814.5</v>
      </c>
      <c r="AL85" s="94">
        <f t="shared" si="548"/>
        <v>1086</v>
      </c>
      <c r="AM85" s="94">
        <f t="shared" si="549"/>
        <v>1629</v>
      </c>
      <c r="AN85" s="94">
        <f t="shared" si="550"/>
        <v>2172</v>
      </c>
      <c r="AO85" s="94">
        <f t="shared" si="551"/>
        <v>2715</v>
      </c>
      <c r="AP85" s="94">
        <f t="shared" si="552"/>
        <v>3258</v>
      </c>
      <c r="AQ85" s="200">
        <v>423</v>
      </c>
      <c r="AR85" s="93">
        <f t="shared" si="553"/>
        <v>84.600000000000009</v>
      </c>
      <c r="AS85" s="93">
        <f t="shared" si="554"/>
        <v>105.75</v>
      </c>
      <c r="AT85" s="147"/>
      <c r="AU85" s="94">
        <f t="shared" si="555"/>
        <v>211.5</v>
      </c>
      <c r="AV85" s="94">
        <f t="shared" si="556"/>
        <v>634.5</v>
      </c>
      <c r="AW85" s="94">
        <f t="shared" si="557"/>
        <v>846</v>
      </c>
      <c r="AX85" s="94">
        <f t="shared" si="558"/>
        <v>1269</v>
      </c>
      <c r="AY85" s="94">
        <f t="shared" si="559"/>
        <v>1692</v>
      </c>
      <c r="AZ85" s="94">
        <f t="shared" si="560"/>
        <v>2115</v>
      </c>
      <c r="BA85" s="94">
        <f t="shared" si="561"/>
        <v>2538</v>
      </c>
      <c r="BB85" s="147">
        <f t="shared" si="562"/>
        <v>619</v>
      </c>
      <c r="BC85" s="147">
        <f t="shared" si="563"/>
        <v>123.80000000000001</v>
      </c>
      <c r="BD85" s="147">
        <f t="shared" si="564"/>
        <v>154.75</v>
      </c>
      <c r="BE85" s="147">
        <f t="shared" si="565"/>
        <v>0</v>
      </c>
      <c r="BF85" s="147">
        <f t="shared" si="566"/>
        <v>309.5</v>
      </c>
      <c r="BG85" s="147">
        <f t="shared" si="567"/>
        <v>928.5</v>
      </c>
      <c r="BH85" s="147">
        <f t="shared" si="568"/>
        <v>1238</v>
      </c>
      <c r="BI85" s="147">
        <f t="shared" si="569"/>
        <v>1857</v>
      </c>
      <c r="BJ85" s="147">
        <f t="shared" si="570"/>
        <v>2476</v>
      </c>
      <c r="BK85" s="147">
        <f t="shared" si="571"/>
        <v>3095</v>
      </c>
      <c r="BL85" s="147">
        <f t="shared" si="572"/>
        <v>3714</v>
      </c>
      <c r="BM85" s="147">
        <f t="shared" si="573"/>
        <v>543</v>
      </c>
      <c r="BN85" s="147">
        <f t="shared" si="574"/>
        <v>108.60000000000001</v>
      </c>
      <c r="BO85" s="147">
        <f t="shared" si="575"/>
        <v>135.75</v>
      </c>
      <c r="BP85" s="147">
        <f t="shared" si="576"/>
        <v>0</v>
      </c>
      <c r="BQ85" s="147">
        <f t="shared" si="577"/>
        <v>271.5</v>
      </c>
      <c r="BR85" s="147">
        <f t="shared" si="578"/>
        <v>814.5</v>
      </c>
      <c r="BS85" s="147">
        <f t="shared" si="579"/>
        <v>1086</v>
      </c>
      <c r="BT85" s="147">
        <f t="shared" si="580"/>
        <v>1629</v>
      </c>
      <c r="BU85" s="147">
        <f t="shared" si="581"/>
        <v>2172</v>
      </c>
      <c r="BV85" s="147">
        <f t="shared" si="582"/>
        <v>2715</v>
      </c>
      <c r="BW85" s="147">
        <f t="shared" si="583"/>
        <v>3258</v>
      </c>
      <c r="BX85" s="147">
        <f t="shared" si="584"/>
        <v>423</v>
      </c>
      <c r="BY85" s="147">
        <f t="shared" si="585"/>
        <v>84.600000000000009</v>
      </c>
      <c r="BZ85" s="147">
        <f t="shared" si="586"/>
        <v>105.75</v>
      </c>
      <c r="CA85" s="147">
        <f t="shared" si="587"/>
        <v>0</v>
      </c>
      <c r="CB85" s="147">
        <f t="shared" si="588"/>
        <v>211.5</v>
      </c>
      <c r="CC85" s="147">
        <f t="shared" si="589"/>
        <v>634.5</v>
      </c>
      <c r="CD85" s="147">
        <f t="shared" si="590"/>
        <v>846</v>
      </c>
      <c r="CE85" s="147">
        <f t="shared" si="591"/>
        <v>1269</v>
      </c>
      <c r="CF85" s="147">
        <f t="shared" si="592"/>
        <v>1692</v>
      </c>
      <c r="CG85" s="147">
        <f t="shared" si="593"/>
        <v>2115</v>
      </c>
      <c r="CH85" s="147">
        <f t="shared" si="594"/>
        <v>2538</v>
      </c>
      <c r="CI85" s="147">
        <f t="shared" si="595"/>
        <v>1162</v>
      </c>
      <c r="CJ85" s="147">
        <f t="shared" si="596"/>
        <v>232.40000000000003</v>
      </c>
      <c r="CK85" s="147">
        <f t="shared" si="597"/>
        <v>290.5</v>
      </c>
      <c r="CL85" s="147">
        <f t="shared" si="598"/>
        <v>0</v>
      </c>
      <c r="CM85" s="147">
        <f t="shared" si="599"/>
        <v>581</v>
      </c>
      <c r="CN85" s="147">
        <f t="shared" si="600"/>
        <v>1743</v>
      </c>
      <c r="CO85" s="147">
        <f t="shared" si="601"/>
        <v>2324</v>
      </c>
      <c r="CP85" s="147">
        <f t="shared" si="602"/>
        <v>3486</v>
      </c>
      <c r="CQ85" s="147">
        <f t="shared" si="603"/>
        <v>4648</v>
      </c>
      <c r="CR85" s="147">
        <f t="shared" si="604"/>
        <v>5810</v>
      </c>
      <c r="CS85" s="147">
        <f t="shared" si="605"/>
        <v>6972</v>
      </c>
      <c r="CT85" s="147">
        <f t="shared" si="606"/>
        <v>1042</v>
      </c>
      <c r="CU85" s="147">
        <f t="shared" si="607"/>
        <v>208.40000000000003</v>
      </c>
      <c r="CV85" s="147">
        <f t="shared" si="608"/>
        <v>260.5</v>
      </c>
      <c r="CW85" s="147">
        <f t="shared" si="609"/>
        <v>0</v>
      </c>
      <c r="CX85" s="147">
        <f t="shared" si="610"/>
        <v>521</v>
      </c>
      <c r="CY85" s="147">
        <f t="shared" si="611"/>
        <v>1563</v>
      </c>
      <c r="CZ85" s="147">
        <f t="shared" si="612"/>
        <v>2084</v>
      </c>
      <c r="DA85" s="147">
        <f t="shared" si="613"/>
        <v>3126</v>
      </c>
      <c r="DB85" s="147">
        <f t="shared" si="614"/>
        <v>4168</v>
      </c>
      <c r="DC85" s="147">
        <f t="shared" si="615"/>
        <v>5210</v>
      </c>
      <c r="DD85" s="147">
        <f t="shared" si="616"/>
        <v>6252</v>
      </c>
      <c r="DE85" s="147">
        <f t="shared" si="617"/>
        <v>966</v>
      </c>
      <c r="DF85" s="147">
        <f t="shared" si="618"/>
        <v>193.20000000000002</v>
      </c>
      <c r="DG85" s="147">
        <f t="shared" si="619"/>
        <v>241.5</v>
      </c>
      <c r="DH85" s="147">
        <f t="shared" si="620"/>
        <v>0</v>
      </c>
      <c r="DI85" s="147">
        <f t="shared" si="621"/>
        <v>483</v>
      </c>
      <c r="DJ85" s="147">
        <f t="shared" si="622"/>
        <v>1449</v>
      </c>
      <c r="DK85" s="147">
        <f t="shared" si="623"/>
        <v>1932</v>
      </c>
      <c r="DL85" s="147">
        <f t="shared" si="624"/>
        <v>2898</v>
      </c>
      <c r="DM85" s="147">
        <f t="shared" si="625"/>
        <v>3864</v>
      </c>
      <c r="DN85" s="147">
        <f t="shared" si="626"/>
        <v>4830</v>
      </c>
      <c r="DO85" s="147">
        <f t="shared" si="627"/>
        <v>5796</v>
      </c>
      <c r="DP85" s="147">
        <f t="shared" si="628"/>
        <v>966</v>
      </c>
      <c r="DQ85" s="147">
        <f t="shared" si="629"/>
        <v>193.20000000000002</v>
      </c>
      <c r="DR85" s="147">
        <f t="shared" si="630"/>
        <v>241.5</v>
      </c>
      <c r="DS85" s="147">
        <f t="shared" si="631"/>
        <v>0</v>
      </c>
      <c r="DT85" s="147">
        <f t="shared" si="632"/>
        <v>483</v>
      </c>
      <c r="DU85" s="147">
        <f t="shared" si="633"/>
        <v>1449</v>
      </c>
      <c r="DV85" s="147">
        <f t="shared" si="634"/>
        <v>1932</v>
      </c>
      <c r="DW85" s="147">
        <f t="shared" si="635"/>
        <v>2898</v>
      </c>
      <c r="DX85" s="147">
        <f t="shared" si="636"/>
        <v>3864</v>
      </c>
      <c r="DY85" s="147">
        <f t="shared" si="637"/>
        <v>4830</v>
      </c>
      <c r="DZ85" s="147">
        <f t="shared" si="638"/>
        <v>5796</v>
      </c>
      <c r="EA85" s="147">
        <f t="shared" si="639"/>
        <v>1162</v>
      </c>
      <c r="EB85" s="147">
        <f t="shared" si="640"/>
        <v>232.40000000000003</v>
      </c>
      <c r="EC85" s="147">
        <f t="shared" si="641"/>
        <v>290.5</v>
      </c>
      <c r="ED85" s="147">
        <f t="shared" si="642"/>
        <v>0</v>
      </c>
      <c r="EE85" s="147">
        <f t="shared" si="643"/>
        <v>581</v>
      </c>
      <c r="EF85" s="147">
        <f t="shared" si="644"/>
        <v>1743</v>
      </c>
      <c r="EG85" s="147">
        <f t="shared" si="645"/>
        <v>2324</v>
      </c>
      <c r="EH85" s="147">
        <f t="shared" si="646"/>
        <v>3486</v>
      </c>
      <c r="EI85" s="147">
        <f t="shared" si="647"/>
        <v>4648</v>
      </c>
      <c r="EJ85" s="147">
        <f t="shared" si="648"/>
        <v>5810</v>
      </c>
      <c r="EK85" s="147">
        <f t="shared" si="649"/>
        <v>6972</v>
      </c>
      <c r="EL85" s="147">
        <f t="shared" si="650"/>
        <v>1042</v>
      </c>
      <c r="EM85" s="147">
        <f t="shared" si="651"/>
        <v>208.40000000000003</v>
      </c>
      <c r="EN85" s="147">
        <f t="shared" si="652"/>
        <v>260.5</v>
      </c>
      <c r="EO85" s="147">
        <f t="shared" si="653"/>
        <v>0</v>
      </c>
      <c r="EP85" s="147">
        <f t="shared" si="654"/>
        <v>521</v>
      </c>
      <c r="EQ85" s="147">
        <f t="shared" si="655"/>
        <v>1563</v>
      </c>
      <c r="ER85" s="147">
        <f t="shared" si="656"/>
        <v>2084</v>
      </c>
      <c r="ES85" s="147">
        <f t="shared" si="657"/>
        <v>3126</v>
      </c>
      <c r="ET85" s="147">
        <f t="shared" si="658"/>
        <v>4168</v>
      </c>
      <c r="EU85" s="147">
        <f t="shared" si="659"/>
        <v>5210</v>
      </c>
      <c r="EV85" s="147">
        <f t="shared" si="660"/>
        <v>6252</v>
      </c>
      <c r="EW85" s="147">
        <f t="shared" si="661"/>
        <v>1585</v>
      </c>
      <c r="EX85" s="147">
        <f t="shared" si="662"/>
        <v>317.00000000000006</v>
      </c>
      <c r="EY85" s="147">
        <f t="shared" si="663"/>
        <v>396.25</v>
      </c>
      <c r="EZ85" s="147">
        <f t="shared" si="664"/>
        <v>0</v>
      </c>
      <c r="FA85" s="147">
        <f t="shared" si="665"/>
        <v>792.5</v>
      </c>
      <c r="FB85" s="147">
        <f t="shared" si="666"/>
        <v>2377.5</v>
      </c>
      <c r="FC85" s="147">
        <f t="shared" si="667"/>
        <v>3170</v>
      </c>
      <c r="FD85" s="147">
        <f t="shared" si="668"/>
        <v>4755</v>
      </c>
      <c r="FE85" s="147">
        <f t="shared" si="669"/>
        <v>6340</v>
      </c>
      <c r="FF85" s="147">
        <f t="shared" si="670"/>
        <v>7925</v>
      </c>
      <c r="FG85" s="147">
        <f t="shared" si="671"/>
        <v>9510</v>
      </c>
      <c r="FH85" s="147">
        <f t="shared" si="672"/>
        <v>1585</v>
      </c>
      <c r="FI85" s="147">
        <f t="shared" si="673"/>
        <v>317.00000000000006</v>
      </c>
      <c r="FJ85" s="147">
        <f t="shared" si="674"/>
        <v>396.25</v>
      </c>
      <c r="FK85" s="147">
        <f t="shared" si="675"/>
        <v>0</v>
      </c>
      <c r="FL85" s="147">
        <f t="shared" si="676"/>
        <v>792.5</v>
      </c>
      <c r="FM85" s="147">
        <f t="shared" si="677"/>
        <v>2377.5</v>
      </c>
      <c r="FN85" s="147">
        <f t="shared" si="678"/>
        <v>3170</v>
      </c>
      <c r="FO85" s="147">
        <f t="shared" si="679"/>
        <v>4755</v>
      </c>
      <c r="FP85" s="147">
        <f t="shared" si="680"/>
        <v>6340</v>
      </c>
      <c r="FQ85" s="147">
        <f t="shared" si="681"/>
        <v>7925</v>
      </c>
      <c r="FR85" s="147">
        <f t="shared" si="682"/>
        <v>9510</v>
      </c>
      <c r="FS85" s="122" t="str">
        <f t="shared" si="346"/>
        <v>0</v>
      </c>
      <c r="FT85" s="122" t="str">
        <f t="shared" si="347"/>
        <v>0</v>
      </c>
      <c r="FU85" s="122" t="str">
        <f t="shared" si="348"/>
        <v>0</v>
      </c>
      <c r="FV85" s="122" t="str">
        <f t="shared" si="349"/>
        <v>0</v>
      </c>
      <c r="FW85" s="122">
        <f t="shared" si="683"/>
        <v>0</v>
      </c>
      <c r="FX85" s="122">
        <f t="shared" si="684"/>
        <v>0</v>
      </c>
      <c r="FY85" s="122">
        <f t="shared" si="685"/>
        <v>0</v>
      </c>
      <c r="FZ85" s="122">
        <f t="shared" si="686"/>
        <v>0</v>
      </c>
      <c r="GA85" s="122">
        <f t="shared" si="687"/>
        <v>0</v>
      </c>
      <c r="GB85" s="122">
        <f t="shared" si="688"/>
        <v>0</v>
      </c>
      <c r="GC85" s="122">
        <f t="shared" si="689"/>
        <v>0</v>
      </c>
      <c r="GD85" s="122">
        <f t="shared" si="690"/>
        <v>0</v>
      </c>
      <c r="GE85" s="122">
        <f t="shared" si="691"/>
        <v>0</v>
      </c>
      <c r="GF85" s="122">
        <f t="shared" si="692"/>
        <v>0</v>
      </c>
      <c r="GG85" s="122">
        <f t="shared" si="693"/>
        <v>0</v>
      </c>
      <c r="GH85" s="124" t="str">
        <f t="shared" si="350"/>
        <v>0</v>
      </c>
      <c r="GI85" s="57"/>
      <c r="GJ85" s="57"/>
      <c r="GK85" s="57"/>
      <c r="GW85" s="145"/>
      <c r="GX85" s="145"/>
      <c r="GY85" s="145"/>
      <c r="GZ85" s="145"/>
      <c r="HA85" s="145"/>
      <c r="HB85" s="145"/>
      <c r="HC85" s="145"/>
    </row>
    <row r="86" spans="1:211" x14ac:dyDescent="0.2">
      <c r="A86" s="298"/>
      <c r="B86" s="288"/>
      <c r="C86" s="299"/>
      <c r="D86" s="407">
        <f t="shared" ref="D86:D149" si="694">C86*0.2</f>
        <v>0</v>
      </c>
      <c r="E86" s="406"/>
      <c r="F86" s="406"/>
      <c r="G86" s="406"/>
      <c r="H86" s="407">
        <f t="shared" ref="H86:H149" si="695">C86*0.25</f>
        <v>0</v>
      </c>
      <c r="I86" s="406"/>
      <c r="J86" s="406"/>
      <c r="K86" s="406"/>
      <c r="L86" s="406"/>
      <c r="M86" s="147"/>
      <c r="N86" s="94">
        <f t="shared" ref="N86:N149" si="696">C86*0.5</f>
        <v>0</v>
      </c>
      <c r="O86" s="94">
        <f t="shared" ref="O86:O149" si="697">C86*1.5</f>
        <v>0</v>
      </c>
      <c r="P86" s="94">
        <f t="shared" ref="P86:P149" si="698">C86*2</f>
        <v>0</v>
      </c>
      <c r="Q86" s="94">
        <f t="shared" ref="Q86:Q149" si="699">C86*3</f>
        <v>0</v>
      </c>
      <c r="R86" s="94">
        <f t="shared" ref="R86:R149" si="700">C86*4</f>
        <v>0</v>
      </c>
      <c r="S86" s="94">
        <f t="shared" ref="S86:S149" si="701">C86*5</f>
        <v>0</v>
      </c>
      <c r="T86" s="94">
        <f t="shared" ref="T86:T149" si="702">C86*6</f>
        <v>0</v>
      </c>
      <c r="U86" s="200">
        <v>620</v>
      </c>
      <c r="V86" s="93">
        <f t="shared" ref="V86:V149" si="703">U86*0.2</f>
        <v>124</v>
      </c>
      <c r="W86" s="93">
        <f t="shared" ref="W86:W149" si="704">U86*0.25</f>
        <v>155</v>
      </c>
      <c r="X86" s="147"/>
      <c r="Y86" s="94">
        <f t="shared" ref="Y86:Y149" si="705">U86*0.5</f>
        <v>310</v>
      </c>
      <c r="Z86" s="94">
        <f t="shared" ref="Z86:Z149" si="706">U86*1.5</f>
        <v>930</v>
      </c>
      <c r="AA86" s="94">
        <f t="shared" ref="AA86:AA149" si="707">U86*2</f>
        <v>1240</v>
      </c>
      <c r="AB86" s="94">
        <f t="shared" ref="AB86:AB149" si="708">U86*3</f>
        <v>1860</v>
      </c>
      <c r="AC86" s="94">
        <f t="shared" ref="AC86:AC149" si="709">U86*4</f>
        <v>2480</v>
      </c>
      <c r="AD86" s="94">
        <f t="shared" ref="AD86:AD149" si="710">U86*5</f>
        <v>3100</v>
      </c>
      <c r="AE86" s="94">
        <f t="shared" ref="AE86:AE149" si="711">U86*6</f>
        <v>3720</v>
      </c>
      <c r="AF86" s="200">
        <v>544</v>
      </c>
      <c r="AG86" s="93">
        <f t="shared" ref="AG86:AG149" si="712">AF86*0.2</f>
        <v>108.80000000000001</v>
      </c>
      <c r="AH86" s="93">
        <f t="shared" ref="AH86:AH149" si="713">AF86*0.25</f>
        <v>136</v>
      </c>
      <c r="AI86" s="147"/>
      <c r="AJ86" s="94">
        <f t="shared" ref="AJ86:AJ149" si="714">AF86*0.5</f>
        <v>272</v>
      </c>
      <c r="AK86" s="94">
        <f t="shared" ref="AK86:AK149" si="715">AF86*1.5</f>
        <v>816</v>
      </c>
      <c r="AL86" s="94">
        <f t="shared" ref="AL86:AL149" si="716">AF86*2</f>
        <v>1088</v>
      </c>
      <c r="AM86" s="94">
        <f t="shared" ref="AM86:AM149" si="717">AF86*3</f>
        <v>1632</v>
      </c>
      <c r="AN86" s="94">
        <f t="shared" ref="AN86:AN149" si="718">AF86*4</f>
        <v>2176</v>
      </c>
      <c r="AO86" s="94">
        <f t="shared" ref="AO86:AO149" si="719">AF86*5</f>
        <v>2720</v>
      </c>
      <c r="AP86" s="94">
        <f t="shared" ref="AP86:AP149" si="720">AF86*6</f>
        <v>3264</v>
      </c>
      <c r="AQ86" s="200">
        <v>424</v>
      </c>
      <c r="AR86" s="93">
        <f t="shared" ref="AR86:AR149" si="721">AQ86*0.2</f>
        <v>84.800000000000011</v>
      </c>
      <c r="AS86" s="93">
        <f t="shared" ref="AS86:AS149" si="722">AQ86*0.25</f>
        <v>106</v>
      </c>
      <c r="AT86" s="147"/>
      <c r="AU86" s="94">
        <f t="shared" ref="AU86:AU149" si="723">AQ86*0.5</f>
        <v>212</v>
      </c>
      <c r="AV86" s="94">
        <f t="shared" ref="AV86:AV149" si="724">AQ86*1.5</f>
        <v>636</v>
      </c>
      <c r="AW86" s="94">
        <f t="shared" ref="AW86:AW149" si="725">AQ86*2</f>
        <v>848</v>
      </c>
      <c r="AX86" s="94">
        <f t="shared" ref="AX86:AX149" si="726">AQ86*3</f>
        <v>1272</v>
      </c>
      <c r="AY86" s="94">
        <f t="shared" ref="AY86:AY149" si="727">AQ86*4</f>
        <v>1696</v>
      </c>
      <c r="AZ86" s="94">
        <f t="shared" ref="AZ86:AZ149" si="728">AQ86*5</f>
        <v>2120</v>
      </c>
      <c r="BA86" s="94">
        <f t="shared" ref="BA86:BA149" si="729">AQ86*6</f>
        <v>2544</v>
      </c>
      <c r="BB86" s="147">
        <f t="shared" ref="BB86:BB149" si="730">C86+U86</f>
        <v>620</v>
      </c>
      <c r="BC86" s="147">
        <f t="shared" ref="BC86:BC149" si="731">D86+V86</f>
        <v>124</v>
      </c>
      <c r="BD86" s="147">
        <f t="shared" ref="BD86:BD149" si="732">H86+W86</f>
        <v>155</v>
      </c>
      <c r="BE86" s="147">
        <f t="shared" ref="BE86:BE149" si="733">M86+X86</f>
        <v>0</v>
      </c>
      <c r="BF86" s="147">
        <f t="shared" ref="BF86:BF149" si="734">N86+Y86</f>
        <v>310</v>
      </c>
      <c r="BG86" s="147">
        <f t="shared" ref="BG86:BG149" si="735">O86+Z86</f>
        <v>930</v>
      </c>
      <c r="BH86" s="147">
        <f t="shared" ref="BH86:BH149" si="736">P86+AA86</f>
        <v>1240</v>
      </c>
      <c r="BI86" s="147">
        <f t="shared" ref="BI86:BI149" si="737">Q86+AB86</f>
        <v>1860</v>
      </c>
      <c r="BJ86" s="147">
        <f t="shared" ref="BJ86:BJ149" si="738">R86+AC86</f>
        <v>2480</v>
      </c>
      <c r="BK86" s="147">
        <f t="shared" ref="BK86:BK149" si="739">S86+AD86</f>
        <v>3100</v>
      </c>
      <c r="BL86" s="147">
        <f t="shared" ref="BL86:BL149" si="740">T86+AE86</f>
        <v>3720</v>
      </c>
      <c r="BM86" s="147">
        <f t="shared" ref="BM86:BM149" si="741">C86+AF86</f>
        <v>544</v>
      </c>
      <c r="BN86" s="147">
        <f t="shared" ref="BN86:BN149" si="742">D86+AG86</f>
        <v>108.80000000000001</v>
      </c>
      <c r="BO86" s="147">
        <f t="shared" ref="BO86:BO149" si="743">H86+AH86</f>
        <v>136</v>
      </c>
      <c r="BP86" s="147">
        <f t="shared" ref="BP86:BP149" si="744">M86+AI86</f>
        <v>0</v>
      </c>
      <c r="BQ86" s="147">
        <f t="shared" ref="BQ86:BQ149" si="745">N86+AJ86</f>
        <v>272</v>
      </c>
      <c r="BR86" s="147">
        <f t="shared" ref="BR86:BR149" si="746">O86+AK86</f>
        <v>816</v>
      </c>
      <c r="BS86" s="147">
        <f t="shared" ref="BS86:BS149" si="747">P86+AL86</f>
        <v>1088</v>
      </c>
      <c r="BT86" s="147">
        <f t="shared" ref="BT86:BT149" si="748">Q86+AM86</f>
        <v>1632</v>
      </c>
      <c r="BU86" s="147">
        <f t="shared" ref="BU86:BU149" si="749">R86+AN86</f>
        <v>2176</v>
      </c>
      <c r="BV86" s="147">
        <f t="shared" ref="BV86:BV149" si="750">S86+AO86</f>
        <v>2720</v>
      </c>
      <c r="BW86" s="147">
        <f t="shared" ref="BW86:BW149" si="751">T86+AP86</f>
        <v>3264</v>
      </c>
      <c r="BX86" s="147">
        <f t="shared" ref="BX86:BX149" si="752">C86+AQ86</f>
        <v>424</v>
      </c>
      <c r="BY86" s="147">
        <f t="shared" ref="BY86:BY149" si="753">D86+AR86</f>
        <v>84.800000000000011</v>
      </c>
      <c r="BZ86" s="147">
        <f t="shared" ref="BZ86:BZ149" si="754">H86+AS86</f>
        <v>106</v>
      </c>
      <c r="CA86" s="147">
        <f t="shared" ref="CA86:CA149" si="755">M86+AT86</f>
        <v>0</v>
      </c>
      <c r="CB86" s="147">
        <f t="shared" ref="CB86:CB149" si="756">N86+AU86</f>
        <v>212</v>
      </c>
      <c r="CC86" s="147">
        <f t="shared" ref="CC86:CC149" si="757">O86+AV86</f>
        <v>636</v>
      </c>
      <c r="CD86" s="147">
        <f t="shared" ref="CD86:CD149" si="758">P86+AW86</f>
        <v>848</v>
      </c>
      <c r="CE86" s="147">
        <f t="shared" ref="CE86:CE149" si="759">Q86+AX86</f>
        <v>1272</v>
      </c>
      <c r="CF86" s="147">
        <f t="shared" ref="CF86:CF149" si="760">R86+AY86</f>
        <v>1696</v>
      </c>
      <c r="CG86" s="147">
        <f t="shared" ref="CG86:CG149" si="761">S86+AZ86</f>
        <v>2120</v>
      </c>
      <c r="CH86" s="147">
        <f t="shared" ref="CH86:CH149" si="762">T86+BA86</f>
        <v>2544</v>
      </c>
      <c r="CI86" s="147">
        <f t="shared" ref="CI86:CI149" si="763">U86+AF86</f>
        <v>1164</v>
      </c>
      <c r="CJ86" s="147">
        <f t="shared" ref="CJ86:CJ149" si="764">V86+AG86</f>
        <v>232.8</v>
      </c>
      <c r="CK86" s="147">
        <f t="shared" ref="CK86:CK149" si="765">W86+AH86</f>
        <v>291</v>
      </c>
      <c r="CL86" s="147">
        <f t="shared" ref="CL86:CL149" si="766">X86+AI86</f>
        <v>0</v>
      </c>
      <c r="CM86" s="147">
        <f t="shared" ref="CM86:CM149" si="767">Y86+AJ86</f>
        <v>582</v>
      </c>
      <c r="CN86" s="147">
        <f t="shared" ref="CN86:CN149" si="768">Z86+AK86</f>
        <v>1746</v>
      </c>
      <c r="CO86" s="147">
        <f t="shared" ref="CO86:CO149" si="769">AA86+AL86</f>
        <v>2328</v>
      </c>
      <c r="CP86" s="147">
        <f t="shared" ref="CP86:CP149" si="770">AB86+AM86</f>
        <v>3492</v>
      </c>
      <c r="CQ86" s="147">
        <f t="shared" ref="CQ86:CQ149" si="771">AC86+AN86</f>
        <v>4656</v>
      </c>
      <c r="CR86" s="147">
        <f t="shared" ref="CR86:CR149" si="772">AD86+AO86</f>
        <v>5820</v>
      </c>
      <c r="CS86" s="147">
        <f t="shared" ref="CS86:CS149" si="773">AE86+AP86</f>
        <v>6984</v>
      </c>
      <c r="CT86" s="147">
        <f t="shared" ref="CT86:CT149" si="774">U86+AQ86</f>
        <v>1044</v>
      </c>
      <c r="CU86" s="147">
        <f t="shared" ref="CU86:CU149" si="775">V86+AR86</f>
        <v>208.8</v>
      </c>
      <c r="CV86" s="147">
        <f t="shared" ref="CV86:CV149" si="776">W86+AS86</f>
        <v>261</v>
      </c>
      <c r="CW86" s="147">
        <f t="shared" ref="CW86:CW149" si="777">X86+AT86</f>
        <v>0</v>
      </c>
      <c r="CX86" s="147">
        <f t="shared" ref="CX86:CX149" si="778">Y86+AU86</f>
        <v>522</v>
      </c>
      <c r="CY86" s="147">
        <f t="shared" ref="CY86:CY149" si="779">Z86+AV86</f>
        <v>1566</v>
      </c>
      <c r="CZ86" s="147">
        <f t="shared" ref="CZ86:CZ149" si="780">AA86+AW86</f>
        <v>2088</v>
      </c>
      <c r="DA86" s="147">
        <f t="shared" ref="DA86:DA149" si="781">AB86+AX86</f>
        <v>3132</v>
      </c>
      <c r="DB86" s="147">
        <f t="shared" ref="DB86:DB149" si="782">AC86+AY86</f>
        <v>4176</v>
      </c>
      <c r="DC86" s="147">
        <f t="shared" ref="DC86:DC149" si="783">AD86+AZ86</f>
        <v>5220</v>
      </c>
      <c r="DD86" s="147">
        <f t="shared" ref="DD86:DD149" si="784">AE86+BA86</f>
        <v>6264</v>
      </c>
      <c r="DE86" s="147">
        <f t="shared" ref="DE86:DE149" si="785">AF86+AQ86</f>
        <v>968</v>
      </c>
      <c r="DF86" s="147">
        <f t="shared" ref="DF86:DF149" si="786">AG86+AR86</f>
        <v>193.60000000000002</v>
      </c>
      <c r="DG86" s="147">
        <f t="shared" ref="DG86:DG149" si="787">AH86+AS86</f>
        <v>242</v>
      </c>
      <c r="DH86" s="147">
        <f t="shared" ref="DH86:DH149" si="788">AI86+AT86</f>
        <v>0</v>
      </c>
      <c r="DI86" s="147">
        <f t="shared" ref="DI86:DI149" si="789">AJ86+AU86</f>
        <v>484</v>
      </c>
      <c r="DJ86" s="147">
        <f t="shared" ref="DJ86:DJ149" si="790">AK86+AV86</f>
        <v>1452</v>
      </c>
      <c r="DK86" s="147">
        <f t="shared" ref="DK86:DK149" si="791">AL86+AW86</f>
        <v>1936</v>
      </c>
      <c r="DL86" s="147">
        <f t="shared" ref="DL86:DL149" si="792">AM86+AX86</f>
        <v>2904</v>
      </c>
      <c r="DM86" s="147">
        <f t="shared" ref="DM86:DM149" si="793">AN86+AY86</f>
        <v>3872</v>
      </c>
      <c r="DN86" s="147">
        <f t="shared" ref="DN86:DN149" si="794">AO86+AZ86</f>
        <v>4840</v>
      </c>
      <c r="DO86" s="147">
        <f t="shared" ref="DO86:DO149" si="795">AP86+BA86</f>
        <v>5808</v>
      </c>
      <c r="DP86" s="147">
        <f t="shared" ref="DP86:DP149" si="796">C86+AF86+AQ86</f>
        <v>968</v>
      </c>
      <c r="DQ86" s="147">
        <f t="shared" ref="DQ86:DQ149" si="797">D86+AG86+AR86</f>
        <v>193.60000000000002</v>
      </c>
      <c r="DR86" s="147">
        <f t="shared" ref="DR86:DR149" si="798">H86+AH86+AS86</f>
        <v>242</v>
      </c>
      <c r="DS86" s="147">
        <f t="shared" ref="DS86:DS149" si="799">M86+AI86+AT86</f>
        <v>0</v>
      </c>
      <c r="DT86" s="147">
        <f t="shared" ref="DT86:DT149" si="800">N86+AJ86+AU86</f>
        <v>484</v>
      </c>
      <c r="DU86" s="147">
        <f t="shared" ref="DU86:DU149" si="801">O86+AK86+AV86</f>
        <v>1452</v>
      </c>
      <c r="DV86" s="147">
        <f t="shared" ref="DV86:DV149" si="802">P86+AL86+AW86</f>
        <v>1936</v>
      </c>
      <c r="DW86" s="147">
        <f t="shared" ref="DW86:DW149" si="803">Q86+AM86+AX86</f>
        <v>2904</v>
      </c>
      <c r="DX86" s="147">
        <f t="shared" ref="DX86:DX149" si="804">R86+AN86+AY86</f>
        <v>3872</v>
      </c>
      <c r="DY86" s="147">
        <f t="shared" ref="DY86:DY149" si="805">S86+AO86+AZ86</f>
        <v>4840</v>
      </c>
      <c r="DZ86" s="147">
        <f t="shared" ref="DZ86:DZ149" si="806">T86+AP86+BA86</f>
        <v>5808</v>
      </c>
      <c r="EA86" s="147">
        <f t="shared" ref="EA86:EA149" si="807">C86+U86+AF86</f>
        <v>1164</v>
      </c>
      <c r="EB86" s="147">
        <f t="shared" ref="EB86:EB149" si="808">D86+V86+AG86</f>
        <v>232.8</v>
      </c>
      <c r="EC86" s="147">
        <f t="shared" ref="EC86:EC149" si="809">H86+W86+AH86</f>
        <v>291</v>
      </c>
      <c r="ED86" s="147">
        <f t="shared" ref="ED86:ED149" si="810">M86+X86+AI86</f>
        <v>0</v>
      </c>
      <c r="EE86" s="147">
        <f t="shared" ref="EE86:EE149" si="811">N86+Y86+AJ86</f>
        <v>582</v>
      </c>
      <c r="EF86" s="147">
        <f t="shared" ref="EF86:EF149" si="812">O86+Z86+AK86</f>
        <v>1746</v>
      </c>
      <c r="EG86" s="147">
        <f t="shared" ref="EG86:EG149" si="813">P86+AA86+AL86</f>
        <v>2328</v>
      </c>
      <c r="EH86" s="147">
        <f t="shared" ref="EH86:EH149" si="814">Q86+AB86+AM86</f>
        <v>3492</v>
      </c>
      <c r="EI86" s="147">
        <f t="shared" ref="EI86:EI149" si="815">R86+AC86+AN86</f>
        <v>4656</v>
      </c>
      <c r="EJ86" s="147">
        <f t="shared" ref="EJ86:EJ149" si="816">S86+AD86+AO86</f>
        <v>5820</v>
      </c>
      <c r="EK86" s="147">
        <f t="shared" ref="EK86:EK149" si="817">T86+AE86+AP86</f>
        <v>6984</v>
      </c>
      <c r="EL86" s="147">
        <f t="shared" ref="EL86:EL149" si="818">C86+U86+AQ86</f>
        <v>1044</v>
      </c>
      <c r="EM86" s="147">
        <f t="shared" ref="EM86:EM149" si="819">D86+V86+AR86</f>
        <v>208.8</v>
      </c>
      <c r="EN86" s="147">
        <f t="shared" ref="EN86:EN149" si="820">H86+W86+AS86</f>
        <v>261</v>
      </c>
      <c r="EO86" s="147">
        <f t="shared" ref="EO86:EO149" si="821">M86+X86+AT86</f>
        <v>0</v>
      </c>
      <c r="EP86" s="147">
        <f t="shared" ref="EP86:EP149" si="822">N86+Y86+AU86</f>
        <v>522</v>
      </c>
      <c r="EQ86" s="147">
        <f t="shared" ref="EQ86:EQ149" si="823">O86+Z86+AV86</f>
        <v>1566</v>
      </c>
      <c r="ER86" s="147">
        <f t="shared" ref="ER86:ER149" si="824">P86+AA86+AW86</f>
        <v>2088</v>
      </c>
      <c r="ES86" s="147">
        <f t="shared" ref="ES86:ES149" si="825">Q86+AB86+AX86</f>
        <v>3132</v>
      </c>
      <c r="ET86" s="147">
        <f t="shared" ref="ET86:ET149" si="826">R86+AC86+AY86</f>
        <v>4176</v>
      </c>
      <c r="EU86" s="147">
        <f t="shared" ref="EU86:EU149" si="827">S86+AD86+AZ86</f>
        <v>5220</v>
      </c>
      <c r="EV86" s="147">
        <f t="shared" ref="EV86:EV149" si="828">T86+AE86+BA86</f>
        <v>6264</v>
      </c>
      <c r="EW86" s="147">
        <f t="shared" ref="EW86:EW149" si="829">U86+AF86+AQ86</f>
        <v>1588</v>
      </c>
      <c r="EX86" s="147">
        <f t="shared" ref="EX86:EX149" si="830">V86+AG86+AR86</f>
        <v>317.60000000000002</v>
      </c>
      <c r="EY86" s="147">
        <f t="shared" ref="EY86:EY149" si="831">W86+AH86+AS86</f>
        <v>397</v>
      </c>
      <c r="EZ86" s="147">
        <f t="shared" ref="EZ86:EZ149" si="832">X86+AI86+AT86</f>
        <v>0</v>
      </c>
      <c r="FA86" s="147">
        <f t="shared" ref="FA86:FA149" si="833">Y86+AJ86+AU86</f>
        <v>794</v>
      </c>
      <c r="FB86" s="147">
        <f t="shared" ref="FB86:FB149" si="834">Z86+AK86+AV86</f>
        <v>2382</v>
      </c>
      <c r="FC86" s="147">
        <f t="shared" ref="FC86:FC149" si="835">AA86+AL86+AW86</f>
        <v>3176</v>
      </c>
      <c r="FD86" s="147">
        <f t="shared" ref="FD86:FD149" si="836">AB86+AM86+AX86</f>
        <v>4764</v>
      </c>
      <c r="FE86" s="147">
        <f t="shared" ref="FE86:FE149" si="837">AC86+AN86+AY86</f>
        <v>6352</v>
      </c>
      <c r="FF86" s="147">
        <f t="shared" ref="FF86:FF149" si="838">AD86+AO86+AZ86</f>
        <v>7940</v>
      </c>
      <c r="FG86" s="147">
        <f t="shared" ref="FG86:FG149" si="839">AE86+AP86+BA86</f>
        <v>9528</v>
      </c>
      <c r="FH86" s="147">
        <f t="shared" ref="FH86:FH149" si="840">C86+U86+AF86+AQ86</f>
        <v>1588</v>
      </c>
      <c r="FI86" s="147">
        <f t="shared" ref="FI86:FI149" si="841">D86+V86+AG86+AR86</f>
        <v>317.60000000000002</v>
      </c>
      <c r="FJ86" s="147">
        <f t="shared" ref="FJ86:FJ149" si="842">H86+W86+AH86+AS86</f>
        <v>397</v>
      </c>
      <c r="FK86" s="147">
        <f t="shared" ref="FK86:FK149" si="843">M86+X86+AI86+AT86</f>
        <v>0</v>
      </c>
      <c r="FL86" s="147">
        <f t="shared" ref="FL86:FL149" si="844">N86+Y86+AJ86+AU86</f>
        <v>794</v>
      </c>
      <c r="FM86" s="147">
        <f t="shared" ref="FM86:FM149" si="845">O86+Z86+AK86+AV86</f>
        <v>2382</v>
      </c>
      <c r="FN86" s="147">
        <f t="shared" ref="FN86:FN149" si="846">P86+AA86+AL86+AW86</f>
        <v>3176</v>
      </c>
      <c r="FO86" s="147">
        <f t="shared" ref="FO86:FO149" si="847">Q86+AB86+AM86+AX86</f>
        <v>4764</v>
      </c>
      <c r="FP86" s="147">
        <f t="shared" ref="FP86:FP149" si="848">R86+AC86+AN86+AY86</f>
        <v>6352</v>
      </c>
      <c r="FQ86" s="147">
        <f t="shared" ref="FQ86:FQ149" si="849">S86+AD86+AO86+AZ86</f>
        <v>7940</v>
      </c>
      <c r="FR86" s="147">
        <f t="shared" ref="FR86:FR149" si="850">T86+AE86+AP86+BA86</f>
        <v>9528</v>
      </c>
      <c r="FS86" s="122" t="str">
        <f t="shared" si="346"/>
        <v>0</v>
      </c>
      <c r="FT86" s="122" t="str">
        <f t="shared" si="347"/>
        <v>0</v>
      </c>
      <c r="FU86" s="122" t="str">
        <f t="shared" si="348"/>
        <v>0</v>
      </c>
      <c r="FV86" s="122" t="str">
        <f t="shared" si="349"/>
        <v>0</v>
      </c>
      <c r="FW86" s="122">
        <f t="shared" ref="FW86:FW149" si="851">IF(ISERROR(FS86+FT86),"",FS86+FT86)</f>
        <v>0</v>
      </c>
      <c r="FX86" s="122">
        <f t="shared" ref="FX86:FX149" si="852">IF(ISERROR(FS86+FU86),"",FS86+FU86)</f>
        <v>0</v>
      </c>
      <c r="FY86" s="122">
        <f t="shared" ref="FY86:FY149" si="853">IF(ISERROR(FS86+FV86),"",FS86+FV86)</f>
        <v>0</v>
      </c>
      <c r="FZ86" s="122">
        <f t="shared" ref="FZ86:FZ149" si="854">IF(ISERROR(FT86+FU86),"",FT86+FU86)</f>
        <v>0</v>
      </c>
      <c r="GA86" s="122">
        <f t="shared" ref="GA86:GA149" si="855">IF(ISERROR(FT86+FV86),"",FT86+FV86)</f>
        <v>0</v>
      </c>
      <c r="GB86" s="122">
        <f t="shared" ref="GB86:GB149" si="856">IF(ISERROR(FU86+FV86),"",FU86+FV86)</f>
        <v>0</v>
      </c>
      <c r="GC86" s="122">
        <f t="shared" ref="GC86:GC149" si="857">IF(ISERROR(FS86+FU86+FV86),"",FS86+FU86+FV86)</f>
        <v>0</v>
      </c>
      <c r="GD86" s="122">
        <f t="shared" ref="GD86:GD149" si="858">IF(ISERROR(FS86+FU86+FT86),"",FS86+FU86+FT86)</f>
        <v>0</v>
      </c>
      <c r="GE86" s="122">
        <f t="shared" ref="GE86:GE149" si="859">IF(ISERROR(FS86+FT86+FV86),"",FS86+FT86+FV86)</f>
        <v>0</v>
      </c>
      <c r="GF86" s="122">
        <f t="shared" ref="GF86:GF149" si="860">IF(ISERROR(FU86+FV86+FT86),"",FU86+FV86+FT86)</f>
        <v>0</v>
      </c>
      <c r="GG86" s="122">
        <f t="shared" ref="GG86:GG149" si="861">SUM(FS86:FV86)</f>
        <v>0</v>
      </c>
      <c r="GH86" s="124" t="str">
        <f t="shared" si="350"/>
        <v>0</v>
      </c>
      <c r="GI86" s="57"/>
      <c r="GJ86" s="57"/>
      <c r="GK86" s="57"/>
      <c r="GW86" s="145"/>
      <c r="GX86" s="145"/>
      <c r="GY86" s="145"/>
      <c r="GZ86" s="145"/>
      <c r="HA86" s="145"/>
      <c r="HB86" s="145"/>
      <c r="HC86" s="145"/>
    </row>
    <row r="87" spans="1:211" x14ac:dyDescent="0.2">
      <c r="A87" s="298"/>
      <c r="B87" s="288"/>
      <c r="C87" s="299"/>
      <c r="D87" s="407">
        <f t="shared" si="694"/>
        <v>0</v>
      </c>
      <c r="E87" s="406"/>
      <c r="F87" s="406"/>
      <c r="G87" s="406"/>
      <c r="H87" s="407">
        <f t="shared" si="695"/>
        <v>0</v>
      </c>
      <c r="I87" s="406"/>
      <c r="J87" s="406"/>
      <c r="K87" s="406"/>
      <c r="L87" s="406"/>
      <c r="M87" s="147"/>
      <c r="N87" s="94">
        <f t="shared" si="696"/>
        <v>0</v>
      </c>
      <c r="O87" s="94">
        <f t="shared" si="697"/>
        <v>0</v>
      </c>
      <c r="P87" s="94">
        <f t="shared" si="698"/>
        <v>0</v>
      </c>
      <c r="Q87" s="94">
        <f t="shared" si="699"/>
        <v>0</v>
      </c>
      <c r="R87" s="94">
        <f t="shared" si="700"/>
        <v>0</v>
      </c>
      <c r="S87" s="94">
        <f t="shared" si="701"/>
        <v>0</v>
      </c>
      <c r="T87" s="94">
        <f t="shared" si="702"/>
        <v>0</v>
      </c>
      <c r="U87" s="200">
        <v>621</v>
      </c>
      <c r="V87" s="93">
        <f t="shared" si="703"/>
        <v>124.2</v>
      </c>
      <c r="W87" s="93">
        <f t="shared" si="704"/>
        <v>155.25</v>
      </c>
      <c r="X87" s="147"/>
      <c r="Y87" s="94">
        <f t="shared" si="705"/>
        <v>310.5</v>
      </c>
      <c r="Z87" s="94">
        <f t="shared" si="706"/>
        <v>931.5</v>
      </c>
      <c r="AA87" s="94">
        <f t="shared" si="707"/>
        <v>1242</v>
      </c>
      <c r="AB87" s="94">
        <f t="shared" si="708"/>
        <v>1863</v>
      </c>
      <c r="AC87" s="94">
        <f t="shared" si="709"/>
        <v>2484</v>
      </c>
      <c r="AD87" s="94">
        <f t="shared" si="710"/>
        <v>3105</v>
      </c>
      <c r="AE87" s="94">
        <f t="shared" si="711"/>
        <v>3726</v>
      </c>
      <c r="AF87" s="200">
        <v>545</v>
      </c>
      <c r="AG87" s="93">
        <f t="shared" si="712"/>
        <v>109</v>
      </c>
      <c r="AH87" s="93">
        <f t="shared" si="713"/>
        <v>136.25</v>
      </c>
      <c r="AI87" s="147"/>
      <c r="AJ87" s="94">
        <f t="shared" si="714"/>
        <v>272.5</v>
      </c>
      <c r="AK87" s="94">
        <f t="shared" si="715"/>
        <v>817.5</v>
      </c>
      <c r="AL87" s="94">
        <f t="shared" si="716"/>
        <v>1090</v>
      </c>
      <c r="AM87" s="94">
        <f t="shared" si="717"/>
        <v>1635</v>
      </c>
      <c r="AN87" s="94">
        <f t="shared" si="718"/>
        <v>2180</v>
      </c>
      <c r="AO87" s="94">
        <f t="shared" si="719"/>
        <v>2725</v>
      </c>
      <c r="AP87" s="94">
        <f t="shared" si="720"/>
        <v>3270</v>
      </c>
      <c r="AQ87" s="200">
        <v>425</v>
      </c>
      <c r="AR87" s="93">
        <f t="shared" si="721"/>
        <v>85</v>
      </c>
      <c r="AS87" s="93">
        <f t="shared" si="722"/>
        <v>106.25</v>
      </c>
      <c r="AT87" s="147"/>
      <c r="AU87" s="94">
        <f t="shared" si="723"/>
        <v>212.5</v>
      </c>
      <c r="AV87" s="94">
        <f t="shared" si="724"/>
        <v>637.5</v>
      </c>
      <c r="AW87" s="94">
        <f t="shared" si="725"/>
        <v>850</v>
      </c>
      <c r="AX87" s="94">
        <f t="shared" si="726"/>
        <v>1275</v>
      </c>
      <c r="AY87" s="94">
        <f t="shared" si="727"/>
        <v>1700</v>
      </c>
      <c r="AZ87" s="94">
        <f t="shared" si="728"/>
        <v>2125</v>
      </c>
      <c r="BA87" s="94">
        <f t="shared" si="729"/>
        <v>2550</v>
      </c>
      <c r="BB87" s="147">
        <f t="shared" si="730"/>
        <v>621</v>
      </c>
      <c r="BC87" s="147">
        <f t="shared" si="731"/>
        <v>124.2</v>
      </c>
      <c r="BD87" s="147">
        <f t="shared" si="732"/>
        <v>155.25</v>
      </c>
      <c r="BE87" s="147">
        <f t="shared" si="733"/>
        <v>0</v>
      </c>
      <c r="BF87" s="147">
        <f t="shared" si="734"/>
        <v>310.5</v>
      </c>
      <c r="BG87" s="147">
        <f t="shared" si="735"/>
        <v>931.5</v>
      </c>
      <c r="BH87" s="147">
        <f t="shared" si="736"/>
        <v>1242</v>
      </c>
      <c r="BI87" s="147">
        <f t="shared" si="737"/>
        <v>1863</v>
      </c>
      <c r="BJ87" s="147">
        <f t="shared" si="738"/>
        <v>2484</v>
      </c>
      <c r="BK87" s="147">
        <f t="shared" si="739"/>
        <v>3105</v>
      </c>
      <c r="BL87" s="147">
        <f t="shared" si="740"/>
        <v>3726</v>
      </c>
      <c r="BM87" s="147">
        <f t="shared" si="741"/>
        <v>545</v>
      </c>
      <c r="BN87" s="147">
        <f t="shared" si="742"/>
        <v>109</v>
      </c>
      <c r="BO87" s="147">
        <f t="shared" si="743"/>
        <v>136.25</v>
      </c>
      <c r="BP87" s="147">
        <f t="shared" si="744"/>
        <v>0</v>
      </c>
      <c r="BQ87" s="147">
        <f t="shared" si="745"/>
        <v>272.5</v>
      </c>
      <c r="BR87" s="147">
        <f t="shared" si="746"/>
        <v>817.5</v>
      </c>
      <c r="BS87" s="147">
        <f t="shared" si="747"/>
        <v>1090</v>
      </c>
      <c r="BT87" s="147">
        <f t="shared" si="748"/>
        <v>1635</v>
      </c>
      <c r="BU87" s="147">
        <f t="shared" si="749"/>
        <v>2180</v>
      </c>
      <c r="BV87" s="147">
        <f t="shared" si="750"/>
        <v>2725</v>
      </c>
      <c r="BW87" s="147">
        <f t="shared" si="751"/>
        <v>3270</v>
      </c>
      <c r="BX87" s="147">
        <f t="shared" si="752"/>
        <v>425</v>
      </c>
      <c r="BY87" s="147">
        <f t="shared" si="753"/>
        <v>85</v>
      </c>
      <c r="BZ87" s="147">
        <f t="shared" si="754"/>
        <v>106.25</v>
      </c>
      <c r="CA87" s="147">
        <f t="shared" si="755"/>
        <v>0</v>
      </c>
      <c r="CB87" s="147">
        <f t="shared" si="756"/>
        <v>212.5</v>
      </c>
      <c r="CC87" s="147">
        <f t="shared" si="757"/>
        <v>637.5</v>
      </c>
      <c r="CD87" s="147">
        <f t="shared" si="758"/>
        <v>850</v>
      </c>
      <c r="CE87" s="147">
        <f t="shared" si="759"/>
        <v>1275</v>
      </c>
      <c r="CF87" s="147">
        <f t="shared" si="760"/>
        <v>1700</v>
      </c>
      <c r="CG87" s="147">
        <f t="shared" si="761"/>
        <v>2125</v>
      </c>
      <c r="CH87" s="147">
        <f t="shared" si="762"/>
        <v>2550</v>
      </c>
      <c r="CI87" s="147">
        <f t="shared" si="763"/>
        <v>1166</v>
      </c>
      <c r="CJ87" s="147">
        <f t="shared" si="764"/>
        <v>233.2</v>
      </c>
      <c r="CK87" s="147">
        <f t="shared" si="765"/>
        <v>291.5</v>
      </c>
      <c r="CL87" s="147">
        <f t="shared" si="766"/>
        <v>0</v>
      </c>
      <c r="CM87" s="147">
        <f t="shared" si="767"/>
        <v>583</v>
      </c>
      <c r="CN87" s="147">
        <f t="shared" si="768"/>
        <v>1749</v>
      </c>
      <c r="CO87" s="147">
        <f t="shared" si="769"/>
        <v>2332</v>
      </c>
      <c r="CP87" s="147">
        <f t="shared" si="770"/>
        <v>3498</v>
      </c>
      <c r="CQ87" s="147">
        <f t="shared" si="771"/>
        <v>4664</v>
      </c>
      <c r="CR87" s="147">
        <f t="shared" si="772"/>
        <v>5830</v>
      </c>
      <c r="CS87" s="147">
        <f t="shared" si="773"/>
        <v>6996</v>
      </c>
      <c r="CT87" s="147">
        <f t="shared" si="774"/>
        <v>1046</v>
      </c>
      <c r="CU87" s="147">
        <f t="shared" si="775"/>
        <v>209.2</v>
      </c>
      <c r="CV87" s="147">
        <f t="shared" si="776"/>
        <v>261.5</v>
      </c>
      <c r="CW87" s="147">
        <f t="shared" si="777"/>
        <v>0</v>
      </c>
      <c r="CX87" s="147">
        <f t="shared" si="778"/>
        <v>523</v>
      </c>
      <c r="CY87" s="147">
        <f t="shared" si="779"/>
        <v>1569</v>
      </c>
      <c r="CZ87" s="147">
        <f t="shared" si="780"/>
        <v>2092</v>
      </c>
      <c r="DA87" s="147">
        <f t="shared" si="781"/>
        <v>3138</v>
      </c>
      <c r="DB87" s="147">
        <f t="shared" si="782"/>
        <v>4184</v>
      </c>
      <c r="DC87" s="147">
        <f t="shared" si="783"/>
        <v>5230</v>
      </c>
      <c r="DD87" s="147">
        <f t="shared" si="784"/>
        <v>6276</v>
      </c>
      <c r="DE87" s="147">
        <f t="shared" si="785"/>
        <v>970</v>
      </c>
      <c r="DF87" s="147">
        <f t="shared" si="786"/>
        <v>194</v>
      </c>
      <c r="DG87" s="147">
        <f t="shared" si="787"/>
        <v>242.5</v>
      </c>
      <c r="DH87" s="147">
        <f t="shared" si="788"/>
        <v>0</v>
      </c>
      <c r="DI87" s="147">
        <f t="shared" si="789"/>
        <v>485</v>
      </c>
      <c r="DJ87" s="147">
        <f t="shared" si="790"/>
        <v>1455</v>
      </c>
      <c r="DK87" s="147">
        <f t="shared" si="791"/>
        <v>1940</v>
      </c>
      <c r="DL87" s="147">
        <f t="shared" si="792"/>
        <v>2910</v>
      </c>
      <c r="DM87" s="147">
        <f t="shared" si="793"/>
        <v>3880</v>
      </c>
      <c r="DN87" s="147">
        <f t="shared" si="794"/>
        <v>4850</v>
      </c>
      <c r="DO87" s="147">
        <f t="shared" si="795"/>
        <v>5820</v>
      </c>
      <c r="DP87" s="147">
        <f t="shared" si="796"/>
        <v>970</v>
      </c>
      <c r="DQ87" s="147">
        <f t="shared" si="797"/>
        <v>194</v>
      </c>
      <c r="DR87" s="147">
        <f t="shared" si="798"/>
        <v>242.5</v>
      </c>
      <c r="DS87" s="147">
        <f t="shared" si="799"/>
        <v>0</v>
      </c>
      <c r="DT87" s="147">
        <f t="shared" si="800"/>
        <v>485</v>
      </c>
      <c r="DU87" s="147">
        <f t="shared" si="801"/>
        <v>1455</v>
      </c>
      <c r="DV87" s="147">
        <f t="shared" si="802"/>
        <v>1940</v>
      </c>
      <c r="DW87" s="147">
        <f t="shared" si="803"/>
        <v>2910</v>
      </c>
      <c r="DX87" s="147">
        <f t="shared" si="804"/>
        <v>3880</v>
      </c>
      <c r="DY87" s="147">
        <f t="shared" si="805"/>
        <v>4850</v>
      </c>
      <c r="DZ87" s="147">
        <f t="shared" si="806"/>
        <v>5820</v>
      </c>
      <c r="EA87" s="147">
        <f t="shared" si="807"/>
        <v>1166</v>
      </c>
      <c r="EB87" s="147">
        <f t="shared" si="808"/>
        <v>233.2</v>
      </c>
      <c r="EC87" s="147">
        <f t="shared" si="809"/>
        <v>291.5</v>
      </c>
      <c r="ED87" s="147">
        <f t="shared" si="810"/>
        <v>0</v>
      </c>
      <c r="EE87" s="147">
        <f t="shared" si="811"/>
        <v>583</v>
      </c>
      <c r="EF87" s="147">
        <f t="shared" si="812"/>
        <v>1749</v>
      </c>
      <c r="EG87" s="147">
        <f t="shared" si="813"/>
        <v>2332</v>
      </c>
      <c r="EH87" s="147">
        <f t="shared" si="814"/>
        <v>3498</v>
      </c>
      <c r="EI87" s="147">
        <f t="shared" si="815"/>
        <v>4664</v>
      </c>
      <c r="EJ87" s="147">
        <f t="shared" si="816"/>
        <v>5830</v>
      </c>
      <c r="EK87" s="147">
        <f t="shared" si="817"/>
        <v>6996</v>
      </c>
      <c r="EL87" s="147">
        <f t="shared" si="818"/>
        <v>1046</v>
      </c>
      <c r="EM87" s="147">
        <f t="shared" si="819"/>
        <v>209.2</v>
      </c>
      <c r="EN87" s="147">
        <f t="shared" si="820"/>
        <v>261.5</v>
      </c>
      <c r="EO87" s="147">
        <f t="shared" si="821"/>
        <v>0</v>
      </c>
      <c r="EP87" s="147">
        <f t="shared" si="822"/>
        <v>523</v>
      </c>
      <c r="EQ87" s="147">
        <f t="shared" si="823"/>
        <v>1569</v>
      </c>
      <c r="ER87" s="147">
        <f t="shared" si="824"/>
        <v>2092</v>
      </c>
      <c r="ES87" s="147">
        <f t="shared" si="825"/>
        <v>3138</v>
      </c>
      <c r="ET87" s="147">
        <f t="shared" si="826"/>
        <v>4184</v>
      </c>
      <c r="EU87" s="147">
        <f t="shared" si="827"/>
        <v>5230</v>
      </c>
      <c r="EV87" s="147">
        <f t="shared" si="828"/>
        <v>6276</v>
      </c>
      <c r="EW87" s="147">
        <f t="shared" si="829"/>
        <v>1591</v>
      </c>
      <c r="EX87" s="147">
        <f t="shared" si="830"/>
        <v>318.2</v>
      </c>
      <c r="EY87" s="147">
        <f t="shared" si="831"/>
        <v>397.75</v>
      </c>
      <c r="EZ87" s="147">
        <f t="shared" si="832"/>
        <v>0</v>
      </c>
      <c r="FA87" s="147">
        <f t="shared" si="833"/>
        <v>795.5</v>
      </c>
      <c r="FB87" s="147">
        <f t="shared" si="834"/>
        <v>2386.5</v>
      </c>
      <c r="FC87" s="147">
        <f t="shared" si="835"/>
        <v>3182</v>
      </c>
      <c r="FD87" s="147">
        <f t="shared" si="836"/>
        <v>4773</v>
      </c>
      <c r="FE87" s="147">
        <f t="shared" si="837"/>
        <v>6364</v>
      </c>
      <c r="FF87" s="147">
        <f t="shared" si="838"/>
        <v>7955</v>
      </c>
      <c r="FG87" s="147">
        <f t="shared" si="839"/>
        <v>9546</v>
      </c>
      <c r="FH87" s="147">
        <f t="shared" si="840"/>
        <v>1591</v>
      </c>
      <c r="FI87" s="147">
        <f t="shared" si="841"/>
        <v>318.2</v>
      </c>
      <c r="FJ87" s="147">
        <f t="shared" si="842"/>
        <v>397.75</v>
      </c>
      <c r="FK87" s="147">
        <f t="shared" si="843"/>
        <v>0</v>
      </c>
      <c r="FL87" s="147">
        <f t="shared" si="844"/>
        <v>795.5</v>
      </c>
      <c r="FM87" s="147">
        <f t="shared" si="845"/>
        <v>2386.5</v>
      </c>
      <c r="FN87" s="147">
        <f t="shared" si="846"/>
        <v>3182</v>
      </c>
      <c r="FO87" s="147">
        <f t="shared" si="847"/>
        <v>4773</v>
      </c>
      <c r="FP87" s="147">
        <f t="shared" si="848"/>
        <v>6364</v>
      </c>
      <c r="FQ87" s="147">
        <f t="shared" si="849"/>
        <v>7955</v>
      </c>
      <c r="FR87" s="147">
        <f t="shared" si="850"/>
        <v>9546</v>
      </c>
      <c r="FS87" s="122" t="str">
        <f t="shared" si="346"/>
        <v>0</v>
      </c>
      <c r="FT87" s="122" t="str">
        <f t="shared" si="347"/>
        <v>0</v>
      </c>
      <c r="FU87" s="122" t="str">
        <f t="shared" si="348"/>
        <v>0</v>
      </c>
      <c r="FV87" s="122" t="str">
        <f t="shared" si="349"/>
        <v>0</v>
      </c>
      <c r="FW87" s="122">
        <f t="shared" si="851"/>
        <v>0</v>
      </c>
      <c r="FX87" s="122">
        <f t="shared" si="852"/>
        <v>0</v>
      </c>
      <c r="FY87" s="122">
        <f t="shared" si="853"/>
        <v>0</v>
      </c>
      <c r="FZ87" s="122">
        <f t="shared" si="854"/>
        <v>0</v>
      </c>
      <c r="GA87" s="122">
        <f t="shared" si="855"/>
        <v>0</v>
      </c>
      <c r="GB87" s="122">
        <f t="shared" si="856"/>
        <v>0</v>
      </c>
      <c r="GC87" s="122">
        <f t="shared" si="857"/>
        <v>0</v>
      </c>
      <c r="GD87" s="122">
        <f t="shared" si="858"/>
        <v>0</v>
      </c>
      <c r="GE87" s="122">
        <f t="shared" si="859"/>
        <v>0</v>
      </c>
      <c r="GF87" s="122">
        <f t="shared" si="860"/>
        <v>0</v>
      </c>
      <c r="GG87" s="122">
        <f t="shared" si="861"/>
        <v>0</v>
      </c>
      <c r="GH87" s="124" t="str">
        <f t="shared" si="350"/>
        <v>0</v>
      </c>
      <c r="GI87" s="57"/>
      <c r="GJ87" s="57"/>
      <c r="GK87" s="57"/>
      <c r="GW87" s="145"/>
      <c r="GX87" s="145"/>
      <c r="GY87" s="145"/>
      <c r="GZ87" s="145"/>
      <c r="HA87" s="145"/>
      <c r="HB87" s="145"/>
      <c r="HC87" s="145"/>
    </row>
    <row r="88" spans="1:211" x14ac:dyDescent="0.2">
      <c r="A88" s="298"/>
      <c r="B88" s="288"/>
      <c r="C88" s="299"/>
      <c r="D88" s="407">
        <f t="shared" si="694"/>
        <v>0</v>
      </c>
      <c r="E88" s="406"/>
      <c r="F88" s="406"/>
      <c r="G88" s="406"/>
      <c r="H88" s="407">
        <f t="shared" si="695"/>
        <v>0</v>
      </c>
      <c r="I88" s="406"/>
      <c r="J88" s="406"/>
      <c r="K88" s="406"/>
      <c r="L88" s="406"/>
      <c r="M88" s="147"/>
      <c r="N88" s="94">
        <f t="shared" si="696"/>
        <v>0</v>
      </c>
      <c r="O88" s="94">
        <f t="shared" si="697"/>
        <v>0</v>
      </c>
      <c r="P88" s="94">
        <f t="shared" si="698"/>
        <v>0</v>
      </c>
      <c r="Q88" s="94">
        <f t="shared" si="699"/>
        <v>0</v>
      </c>
      <c r="R88" s="94">
        <f t="shared" si="700"/>
        <v>0</v>
      </c>
      <c r="S88" s="94">
        <f t="shared" si="701"/>
        <v>0</v>
      </c>
      <c r="T88" s="94">
        <f t="shared" si="702"/>
        <v>0</v>
      </c>
      <c r="U88" s="200">
        <v>622</v>
      </c>
      <c r="V88" s="93">
        <f t="shared" si="703"/>
        <v>124.4</v>
      </c>
      <c r="W88" s="93">
        <f t="shared" si="704"/>
        <v>155.5</v>
      </c>
      <c r="X88" s="147"/>
      <c r="Y88" s="94">
        <f t="shared" si="705"/>
        <v>311</v>
      </c>
      <c r="Z88" s="94">
        <f t="shared" si="706"/>
        <v>933</v>
      </c>
      <c r="AA88" s="94">
        <f t="shared" si="707"/>
        <v>1244</v>
      </c>
      <c r="AB88" s="94">
        <f t="shared" si="708"/>
        <v>1866</v>
      </c>
      <c r="AC88" s="94">
        <f t="shared" si="709"/>
        <v>2488</v>
      </c>
      <c r="AD88" s="94">
        <f t="shared" si="710"/>
        <v>3110</v>
      </c>
      <c r="AE88" s="94">
        <f t="shared" si="711"/>
        <v>3732</v>
      </c>
      <c r="AF88" s="200">
        <v>546</v>
      </c>
      <c r="AG88" s="93">
        <f t="shared" si="712"/>
        <v>109.2</v>
      </c>
      <c r="AH88" s="93">
        <f t="shared" si="713"/>
        <v>136.5</v>
      </c>
      <c r="AI88" s="147"/>
      <c r="AJ88" s="94">
        <f t="shared" si="714"/>
        <v>273</v>
      </c>
      <c r="AK88" s="94">
        <f t="shared" si="715"/>
        <v>819</v>
      </c>
      <c r="AL88" s="94">
        <f t="shared" si="716"/>
        <v>1092</v>
      </c>
      <c r="AM88" s="94">
        <f t="shared" si="717"/>
        <v>1638</v>
      </c>
      <c r="AN88" s="94">
        <f t="shared" si="718"/>
        <v>2184</v>
      </c>
      <c r="AO88" s="94">
        <f t="shared" si="719"/>
        <v>2730</v>
      </c>
      <c r="AP88" s="94">
        <f t="shared" si="720"/>
        <v>3276</v>
      </c>
      <c r="AQ88" s="200">
        <v>426</v>
      </c>
      <c r="AR88" s="93">
        <f t="shared" si="721"/>
        <v>85.2</v>
      </c>
      <c r="AS88" s="93">
        <f t="shared" si="722"/>
        <v>106.5</v>
      </c>
      <c r="AT88" s="147"/>
      <c r="AU88" s="94">
        <f t="shared" si="723"/>
        <v>213</v>
      </c>
      <c r="AV88" s="94">
        <f t="shared" si="724"/>
        <v>639</v>
      </c>
      <c r="AW88" s="94">
        <f t="shared" si="725"/>
        <v>852</v>
      </c>
      <c r="AX88" s="94">
        <f t="shared" si="726"/>
        <v>1278</v>
      </c>
      <c r="AY88" s="94">
        <f t="shared" si="727"/>
        <v>1704</v>
      </c>
      <c r="AZ88" s="94">
        <f t="shared" si="728"/>
        <v>2130</v>
      </c>
      <c r="BA88" s="94">
        <f t="shared" si="729"/>
        <v>2556</v>
      </c>
      <c r="BB88" s="147">
        <f t="shared" si="730"/>
        <v>622</v>
      </c>
      <c r="BC88" s="147">
        <f t="shared" si="731"/>
        <v>124.4</v>
      </c>
      <c r="BD88" s="147">
        <f t="shared" si="732"/>
        <v>155.5</v>
      </c>
      <c r="BE88" s="147">
        <f t="shared" si="733"/>
        <v>0</v>
      </c>
      <c r="BF88" s="147">
        <f t="shared" si="734"/>
        <v>311</v>
      </c>
      <c r="BG88" s="147">
        <f t="shared" si="735"/>
        <v>933</v>
      </c>
      <c r="BH88" s="147">
        <f t="shared" si="736"/>
        <v>1244</v>
      </c>
      <c r="BI88" s="147">
        <f t="shared" si="737"/>
        <v>1866</v>
      </c>
      <c r="BJ88" s="147">
        <f t="shared" si="738"/>
        <v>2488</v>
      </c>
      <c r="BK88" s="147">
        <f t="shared" si="739"/>
        <v>3110</v>
      </c>
      <c r="BL88" s="147">
        <f t="shared" si="740"/>
        <v>3732</v>
      </c>
      <c r="BM88" s="147">
        <f t="shared" si="741"/>
        <v>546</v>
      </c>
      <c r="BN88" s="147">
        <f t="shared" si="742"/>
        <v>109.2</v>
      </c>
      <c r="BO88" s="147">
        <f t="shared" si="743"/>
        <v>136.5</v>
      </c>
      <c r="BP88" s="147">
        <f t="shared" si="744"/>
        <v>0</v>
      </c>
      <c r="BQ88" s="147">
        <f t="shared" si="745"/>
        <v>273</v>
      </c>
      <c r="BR88" s="147">
        <f t="shared" si="746"/>
        <v>819</v>
      </c>
      <c r="BS88" s="147">
        <f t="shared" si="747"/>
        <v>1092</v>
      </c>
      <c r="BT88" s="147">
        <f t="shared" si="748"/>
        <v>1638</v>
      </c>
      <c r="BU88" s="147">
        <f t="shared" si="749"/>
        <v>2184</v>
      </c>
      <c r="BV88" s="147">
        <f t="shared" si="750"/>
        <v>2730</v>
      </c>
      <c r="BW88" s="147">
        <f t="shared" si="751"/>
        <v>3276</v>
      </c>
      <c r="BX88" s="147">
        <f t="shared" si="752"/>
        <v>426</v>
      </c>
      <c r="BY88" s="147">
        <f t="shared" si="753"/>
        <v>85.2</v>
      </c>
      <c r="BZ88" s="147">
        <f t="shared" si="754"/>
        <v>106.5</v>
      </c>
      <c r="CA88" s="147">
        <f t="shared" si="755"/>
        <v>0</v>
      </c>
      <c r="CB88" s="147">
        <f t="shared" si="756"/>
        <v>213</v>
      </c>
      <c r="CC88" s="147">
        <f t="shared" si="757"/>
        <v>639</v>
      </c>
      <c r="CD88" s="147">
        <f t="shared" si="758"/>
        <v>852</v>
      </c>
      <c r="CE88" s="147">
        <f t="shared" si="759"/>
        <v>1278</v>
      </c>
      <c r="CF88" s="147">
        <f t="shared" si="760"/>
        <v>1704</v>
      </c>
      <c r="CG88" s="147">
        <f t="shared" si="761"/>
        <v>2130</v>
      </c>
      <c r="CH88" s="147">
        <f t="shared" si="762"/>
        <v>2556</v>
      </c>
      <c r="CI88" s="147">
        <f t="shared" si="763"/>
        <v>1168</v>
      </c>
      <c r="CJ88" s="147">
        <f t="shared" si="764"/>
        <v>233.60000000000002</v>
      </c>
      <c r="CK88" s="147">
        <f t="shared" si="765"/>
        <v>292</v>
      </c>
      <c r="CL88" s="147">
        <f t="shared" si="766"/>
        <v>0</v>
      </c>
      <c r="CM88" s="147">
        <f t="shared" si="767"/>
        <v>584</v>
      </c>
      <c r="CN88" s="147">
        <f t="shared" si="768"/>
        <v>1752</v>
      </c>
      <c r="CO88" s="147">
        <f t="shared" si="769"/>
        <v>2336</v>
      </c>
      <c r="CP88" s="147">
        <f t="shared" si="770"/>
        <v>3504</v>
      </c>
      <c r="CQ88" s="147">
        <f t="shared" si="771"/>
        <v>4672</v>
      </c>
      <c r="CR88" s="147">
        <f t="shared" si="772"/>
        <v>5840</v>
      </c>
      <c r="CS88" s="147">
        <f t="shared" si="773"/>
        <v>7008</v>
      </c>
      <c r="CT88" s="147">
        <f t="shared" si="774"/>
        <v>1048</v>
      </c>
      <c r="CU88" s="147">
        <f t="shared" si="775"/>
        <v>209.60000000000002</v>
      </c>
      <c r="CV88" s="147">
        <f t="shared" si="776"/>
        <v>262</v>
      </c>
      <c r="CW88" s="147">
        <f t="shared" si="777"/>
        <v>0</v>
      </c>
      <c r="CX88" s="147">
        <f t="shared" si="778"/>
        <v>524</v>
      </c>
      <c r="CY88" s="147">
        <f t="shared" si="779"/>
        <v>1572</v>
      </c>
      <c r="CZ88" s="147">
        <f t="shared" si="780"/>
        <v>2096</v>
      </c>
      <c r="DA88" s="147">
        <f t="shared" si="781"/>
        <v>3144</v>
      </c>
      <c r="DB88" s="147">
        <f t="shared" si="782"/>
        <v>4192</v>
      </c>
      <c r="DC88" s="147">
        <f t="shared" si="783"/>
        <v>5240</v>
      </c>
      <c r="DD88" s="147">
        <f t="shared" si="784"/>
        <v>6288</v>
      </c>
      <c r="DE88" s="147">
        <f t="shared" si="785"/>
        <v>972</v>
      </c>
      <c r="DF88" s="147">
        <f t="shared" si="786"/>
        <v>194.4</v>
      </c>
      <c r="DG88" s="147">
        <f t="shared" si="787"/>
        <v>243</v>
      </c>
      <c r="DH88" s="147">
        <f t="shared" si="788"/>
        <v>0</v>
      </c>
      <c r="DI88" s="147">
        <f t="shared" si="789"/>
        <v>486</v>
      </c>
      <c r="DJ88" s="147">
        <f t="shared" si="790"/>
        <v>1458</v>
      </c>
      <c r="DK88" s="147">
        <f t="shared" si="791"/>
        <v>1944</v>
      </c>
      <c r="DL88" s="147">
        <f t="shared" si="792"/>
        <v>2916</v>
      </c>
      <c r="DM88" s="147">
        <f t="shared" si="793"/>
        <v>3888</v>
      </c>
      <c r="DN88" s="147">
        <f t="shared" si="794"/>
        <v>4860</v>
      </c>
      <c r="DO88" s="147">
        <f t="shared" si="795"/>
        <v>5832</v>
      </c>
      <c r="DP88" s="147">
        <f t="shared" si="796"/>
        <v>972</v>
      </c>
      <c r="DQ88" s="147">
        <f t="shared" si="797"/>
        <v>194.4</v>
      </c>
      <c r="DR88" s="147">
        <f t="shared" si="798"/>
        <v>243</v>
      </c>
      <c r="DS88" s="147">
        <f t="shared" si="799"/>
        <v>0</v>
      </c>
      <c r="DT88" s="147">
        <f t="shared" si="800"/>
        <v>486</v>
      </c>
      <c r="DU88" s="147">
        <f t="shared" si="801"/>
        <v>1458</v>
      </c>
      <c r="DV88" s="147">
        <f t="shared" si="802"/>
        <v>1944</v>
      </c>
      <c r="DW88" s="147">
        <f t="shared" si="803"/>
        <v>2916</v>
      </c>
      <c r="DX88" s="147">
        <f t="shared" si="804"/>
        <v>3888</v>
      </c>
      <c r="DY88" s="147">
        <f t="shared" si="805"/>
        <v>4860</v>
      </c>
      <c r="DZ88" s="147">
        <f t="shared" si="806"/>
        <v>5832</v>
      </c>
      <c r="EA88" s="147">
        <f t="shared" si="807"/>
        <v>1168</v>
      </c>
      <c r="EB88" s="147">
        <f t="shared" si="808"/>
        <v>233.60000000000002</v>
      </c>
      <c r="EC88" s="147">
        <f t="shared" si="809"/>
        <v>292</v>
      </c>
      <c r="ED88" s="147">
        <f t="shared" si="810"/>
        <v>0</v>
      </c>
      <c r="EE88" s="147">
        <f t="shared" si="811"/>
        <v>584</v>
      </c>
      <c r="EF88" s="147">
        <f t="shared" si="812"/>
        <v>1752</v>
      </c>
      <c r="EG88" s="147">
        <f t="shared" si="813"/>
        <v>2336</v>
      </c>
      <c r="EH88" s="147">
        <f t="shared" si="814"/>
        <v>3504</v>
      </c>
      <c r="EI88" s="147">
        <f t="shared" si="815"/>
        <v>4672</v>
      </c>
      <c r="EJ88" s="147">
        <f t="shared" si="816"/>
        <v>5840</v>
      </c>
      <c r="EK88" s="147">
        <f t="shared" si="817"/>
        <v>7008</v>
      </c>
      <c r="EL88" s="147">
        <f t="shared" si="818"/>
        <v>1048</v>
      </c>
      <c r="EM88" s="147">
        <f t="shared" si="819"/>
        <v>209.60000000000002</v>
      </c>
      <c r="EN88" s="147">
        <f t="shared" si="820"/>
        <v>262</v>
      </c>
      <c r="EO88" s="147">
        <f t="shared" si="821"/>
        <v>0</v>
      </c>
      <c r="EP88" s="147">
        <f t="shared" si="822"/>
        <v>524</v>
      </c>
      <c r="EQ88" s="147">
        <f t="shared" si="823"/>
        <v>1572</v>
      </c>
      <c r="ER88" s="147">
        <f t="shared" si="824"/>
        <v>2096</v>
      </c>
      <c r="ES88" s="147">
        <f t="shared" si="825"/>
        <v>3144</v>
      </c>
      <c r="ET88" s="147">
        <f t="shared" si="826"/>
        <v>4192</v>
      </c>
      <c r="EU88" s="147">
        <f t="shared" si="827"/>
        <v>5240</v>
      </c>
      <c r="EV88" s="147">
        <f t="shared" si="828"/>
        <v>6288</v>
      </c>
      <c r="EW88" s="147">
        <f t="shared" si="829"/>
        <v>1594</v>
      </c>
      <c r="EX88" s="147">
        <f t="shared" si="830"/>
        <v>318.8</v>
      </c>
      <c r="EY88" s="147">
        <f t="shared" si="831"/>
        <v>398.5</v>
      </c>
      <c r="EZ88" s="147">
        <f t="shared" si="832"/>
        <v>0</v>
      </c>
      <c r="FA88" s="147">
        <f t="shared" si="833"/>
        <v>797</v>
      </c>
      <c r="FB88" s="147">
        <f t="shared" si="834"/>
        <v>2391</v>
      </c>
      <c r="FC88" s="147">
        <f t="shared" si="835"/>
        <v>3188</v>
      </c>
      <c r="FD88" s="147">
        <f t="shared" si="836"/>
        <v>4782</v>
      </c>
      <c r="FE88" s="147">
        <f t="shared" si="837"/>
        <v>6376</v>
      </c>
      <c r="FF88" s="147">
        <f t="shared" si="838"/>
        <v>7970</v>
      </c>
      <c r="FG88" s="147">
        <f t="shared" si="839"/>
        <v>9564</v>
      </c>
      <c r="FH88" s="147">
        <f t="shared" si="840"/>
        <v>1594</v>
      </c>
      <c r="FI88" s="147">
        <f t="shared" si="841"/>
        <v>318.8</v>
      </c>
      <c r="FJ88" s="147">
        <f t="shared" si="842"/>
        <v>398.5</v>
      </c>
      <c r="FK88" s="147">
        <f t="shared" si="843"/>
        <v>0</v>
      </c>
      <c r="FL88" s="147">
        <f t="shared" si="844"/>
        <v>797</v>
      </c>
      <c r="FM88" s="147">
        <f t="shared" si="845"/>
        <v>2391</v>
      </c>
      <c r="FN88" s="147">
        <f t="shared" si="846"/>
        <v>3188</v>
      </c>
      <c r="FO88" s="147">
        <f t="shared" si="847"/>
        <v>4782</v>
      </c>
      <c r="FP88" s="147">
        <f t="shared" si="848"/>
        <v>6376</v>
      </c>
      <c r="FQ88" s="147">
        <f t="shared" si="849"/>
        <v>7970</v>
      </c>
      <c r="FR88" s="147">
        <f t="shared" si="850"/>
        <v>9564</v>
      </c>
      <c r="FS88" s="122" t="str">
        <f t="shared" si="346"/>
        <v>0</v>
      </c>
      <c r="FT88" s="122" t="str">
        <f t="shared" si="347"/>
        <v>0</v>
      </c>
      <c r="FU88" s="122" t="str">
        <f t="shared" si="348"/>
        <v>0</v>
      </c>
      <c r="FV88" s="122" t="str">
        <f t="shared" si="349"/>
        <v>0</v>
      </c>
      <c r="FW88" s="122">
        <f t="shared" si="851"/>
        <v>0</v>
      </c>
      <c r="FX88" s="122">
        <f t="shared" si="852"/>
        <v>0</v>
      </c>
      <c r="FY88" s="122">
        <f t="shared" si="853"/>
        <v>0</v>
      </c>
      <c r="FZ88" s="122">
        <f t="shared" si="854"/>
        <v>0</v>
      </c>
      <c r="GA88" s="122">
        <f t="shared" si="855"/>
        <v>0</v>
      </c>
      <c r="GB88" s="122">
        <f t="shared" si="856"/>
        <v>0</v>
      </c>
      <c r="GC88" s="122">
        <f t="shared" si="857"/>
        <v>0</v>
      </c>
      <c r="GD88" s="122">
        <f t="shared" si="858"/>
        <v>0</v>
      </c>
      <c r="GE88" s="122">
        <f t="shared" si="859"/>
        <v>0</v>
      </c>
      <c r="GF88" s="122">
        <f t="shared" si="860"/>
        <v>0</v>
      </c>
      <c r="GG88" s="122">
        <f t="shared" si="861"/>
        <v>0</v>
      </c>
      <c r="GH88" s="124" t="str">
        <f t="shared" si="350"/>
        <v>0</v>
      </c>
      <c r="GI88" s="57"/>
      <c r="GJ88" s="57"/>
      <c r="GK88" s="57"/>
      <c r="GW88" s="145"/>
      <c r="GX88" s="145"/>
      <c r="GY88" s="145"/>
      <c r="GZ88" s="145"/>
      <c r="HA88" s="145"/>
      <c r="HB88" s="145"/>
      <c r="HC88" s="145"/>
    </row>
    <row r="89" spans="1:211" x14ac:dyDescent="0.2">
      <c r="A89" s="298"/>
      <c r="B89" s="288"/>
      <c r="C89" s="299"/>
      <c r="D89" s="407">
        <f t="shared" si="694"/>
        <v>0</v>
      </c>
      <c r="E89" s="406"/>
      <c r="F89" s="406"/>
      <c r="G89" s="406"/>
      <c r="H89" s="407">
        <f t="shared" si="695"/>
        <v>0</v>
      </c>
      <c r="I89" s="406"/>
      <c r="J89" s="406"/>
      <c r="K89" s="406"/>
      <c r="L89" s="406"/>
      <c r="M89" s="147"/>
      <c r="N89" s="94">
        <f t="shared" si="696"/>
        <v>0</v>
      </c>
      <c r="O89" s="94">
        <f t="shared" si="697"/>
        <v>0</v>
      </c>
      <c r="P89" s="94">
        <f t="shared" si="698"/>
        <v>0</v>
      </c>
      <c r="Q89" s="94">
        <f t="shared" si="699"/>
        <v>0</v>
      </c>
      <c r="R89" s="94">
        <f t="shared" si="700"/>
        <v>0</v>
      </c>
      <c r="S89" s="94">
        <f t="shared" si="701"/>
        <v>0</v>
      </c>
      <c r="T89" s="94">
        <f t="shared" si="702"/>
        <v>0</v>
      </c>
      <c r="U89" s="200">
        <v>623</v>
      </c>
      <c r="V89" s="93">
        <f t="shared" si="703"/>
        <v>124.60000000000001</v>
      </c>
      <c r="W89" s="93">
        <f t="shared" si="704"/>
        <v>155.75</v>
      </c>
      <c r="X89" s="147"/>
      <c r="Y89" s="94">
        <f t="shared" si="705"/>
        <v>311.5</v>
      </c>
      <c r="Z89" s="94">
        <f t="shared" si="706"/>
        <v>934.5</v>
      </c>
      <c r="AA89" s="94">
        <f t="shared" si="707"/>
        <v>1246</v>
      </c>
      <c r="AB89" s="94">
        <f t="shared" si="708"/>
        <v>1869</v>
      </c>
      <c r="AC89" s="94">
        <f t="shared" si="709"/>
        <v>2492</v>
      </c>
      <c r="AD89" s="94">
        <f t="shared" si="710"/>
        <v>3115</v>
      </c>
      <c r="AE89" s="94">
        <f t="shared" si="711"/>
        <v>3738</v>
      </c>
      <c r="AF89" s="200">
        <v>547</v>
      </c>
      <c r="AG89" s="93">
        <f t="shared" si="712"/>
        <v>109.4</v>
      </c>
      <c r="AH89" s="93">
        <f t="shared" si="713"/>
        <v>136.75</v>
      </c>
      <c r="AI89" s="147"/>
      <c r="AJ89" s="94">
        <f t="shared" si="714"/>
        <v>273.5</v>
      </c>
      <c r="AK89" s="94">
        <f t="shared" si="715"/>
        <v>820.5</v>
      </c>
      <c r="AL89" s="94">
        <f t="shared" si="716"/>
        <v>1094</v>
      </c>
      <c r="AM89" s="94">
        <f t="shared" si="717"/>
        <v>1641</v>
      </c>
      <c r="AN89" s="94">
        <f t="shared" si="718"/>
        <v>2188</v>
      </c>
      <c r="AO89" s="94">
        <f t="shared" si="719"/>
        <v>2735</v>
      </c>
      <c r="AP89" s="94">
        <f t="shared" si="720"/>
        <v>3282</v>
      </c>
      <c r="AQ89" s="200">
        <v>427</v>
      </c>
      <c r="AR89" s="93">
        <f t="shared" si="721"/>
        <v>85.4</v>
      </c>
      <c r="AS89" s="93">
        <f t="shared" si="722"/>
        <v>106.75</v>
      </c>
      <c r="AT89" s="147"/>
      <c r="AU89" s="94">
        <f t="shared" si="723"/>
        <v>213.5</v>
      </c>
      <c r="AV89" s="94">
        <f t="shared" si="724"/>
        <v>640.5</v>
      </c>
      <c r="AW89" s="94">
        <f t="shared" si="725"/>
        <v>854</v>
      </c>
      <c r="AX89" s="94">
        <f t="shared" si="726"/>
        <v>1281</v>
      </c>
      <c r="AY89" s="94">
        <f t="shared" si="727"/>
        <v>1708</v>
      </c>
      <c r="AZ89" s="94">
        <f t="shared" si="728"/>
        <v>2135</v>
      </c>
      <c r="BA89" s="94">
        <f t="shared" si="729"/>
        <v>2562</v>
      </c>
      <c r="BB89" s="147">
        <f t="shared" si="730"/>
        <v>623</v>
      </c>
      <c r="BC89" s="147">
        <f t="shared" si="731"/>
        <v>124.60000000000001</v>
      </c>
      <c r="BD89" s="147">
        <f t="shared" si="732"/>
        <v>155.75</v>
      </c>
      <c r="BE89" s="147">
        <f t="shared" si="733"/>
        <v>0</v>
      </c>
      <c r="BF89" s="147">
        <f t="shared" si="734"/>
        <v>311.5</v>
      </c>
      <c r="BG89" s="147">
        <f t="shared" si="735"/>
        <v>934.5</v>
      </c>
      <c r="BH89" s="147">
        <f t="shared" si="736"/>
        <v>1246</v>
      </c>
      <c r="BI89" s="147">
        <f t="shared" si="737"/>
        <v>1869</v>
      </c>
      <c r="BJ89" s="147">
        <f t="shared" si="738"/>
        <v>2492</v>
      </c>
      <c r="BK89" s="147">
        <f t="shared" si="739"/>
        <v>3115</v>
      </c>
      <c r="BL89" s="147">
        <f t="shared" si="740"/>
        <v>3738</v>
      </c>
      <c r="BM89" s="147">
        <f t="shared" si="741"/>
        <v>547</v>
      </c>
      <c r="BN89" s="147">
        <f t="shared" si="742"/>
        <v>109.4</v>
      </c>
      <c r="BO89" s="147">
        <f t="shared" si="743"/>
        <v>136.75</v>
      </c>
      <c r="BP89" s="147">
        <f t="shared" si="744"/>
        <v>0</v>
      </c>
      <c r="BQ89" s="147">
        <f t="shared" si="745"/>
        <v>273.5</v>
      </c>
      <c r="BR89" s="147">
        <f t="shared" si="746"/>
        <v>820.5</v>
      </c>
      <c r="BS89" s="147">
        <f t="shared" si="747"/>
        <v>1094</v>
      </c>
      <c r="BT89" s="147">
        <f t="shared" si="748"/>
        <v>1641</v>
      </c>
      <c r="BU89" s="147">
        <f t="shared" si="749"/>
        <v>2188</v>
      </c>
      <c r="BV89" s="147">
        <f t="shared" si="750"/>
        <v>2735</v>
      </c>
      <c r="BW89" s="147">
        <f t="shared" si="751"/>
        <v>3282</v>
      </c>
      <c r="BX89" s="147">
        <f t="shared" si="752"/>
        <v>427</v>
      </c>
      <c r="BY89" s="147">
        <f t="shared" si="753"/>
        <v>85.4</v>
      </c>
      <c r="BZ89" s="147">
        <f t="shared" si="754"/>
        <v>106.75</v>
      </c>
      <c r="CA89" s="147">
        <f t="shared" si="755"/>
        <v>0</v>
      </c>
      <c r="CB89" s="147">
        <f t="shared" si="756"/>
        <v>213.5</v>
      </c>
      <c r="CC89" s="147">
        <f t="shared" si="757"/>
        <v>640.5</v>
      </c>
      <c r="CD89" s="147">
        <f t="shared" si="758"/>
        <v>854</v>
      </c>
      <c r="CE89" s="147">
        <f t="shared" si="759"/>
        <v>1281</v>
      </c>
      <c r="CF89" s="147">
        <f t="shared" si="760"/>
        <v>1708</v>
      </c>
      <c r="CG89" s="147">
        <f t="shared" si="761"/>
        <v>2135</v>
      </c>
      <c r="CH89" s="147">
        <f t="shared" si="762"/>
        <v>2562</v>
      </c>
      <c r="CI89" s="147">
        <f t="shared" si="763"/>
        <v>1170</v>
      </c>
      <c r="CJ89" s="147">
        <f t="shared" si="764"/>
        <v>234</v>
      </c>
      <c r="CK89" s="147">
        <f t="shared" si="765"/>
        <v>292.5</v>
      </c>
      <c r="CL89" s="147">
        <f t="shared" si="766"/>
        <v>0</v>
      </c>
      <c r="CM89" s="147">
        <f t="shared" si="767"/>
        <v>585</v>
      </c>
      <c r="CN89" s="147">
        <f t="shared" si="768"/>
        <v>1755</v>
      </c>
      <c r="CO89" s="147">
        <f t="shared" si="769"/>
        <v>2340</v>
      </c>
      <c r="CP89" s="147">
        <f t="shared" si="770"/>
        <v>3510</v>
      </c>
      <c r="CQ89" s="147">
        <f t="shared" si="771"/>
        <v>4680</v>
      </c>
      <c r="CR89" s="147">
        <f t="shared" si="772"/>
        <v>5850</v>
      </c>
      <c r="CS89" s="147">
        <f t="shared" si="773"/>
        <v>7020</v>
      </c>
      <c r="CT89" s="147">
        <f t="shared" si="774"/>
        <v>1050</v>
      </c>
      <c r="CU89" s="147">
        <f t="shared" si="775"/>
        <v>210</v>
      </c>
      <c r="CV89" s="147">
        <f t="shared" si="776"/>
        <v>262.5</v>
      </c>
      <c r="CW89" s="147">
        <f t="shared" si="777"/>
        <v>0</v>
      </c>
      <c r="CX89" s="147">
        <f t="shared" si="778"/>
        <v>525</v>
      </c>
      <c r="CY89" s="147">
        <f t="shared" si="779"/>
        <v>1575</v>
      </c>
      <c r="CZ89" s="147">
        <f t="shared" si="780"/>
        <v>2100</v>
      </c>
      <c r="DA89" s="147">
        <f t="shared" si="781"/>
        <v>3150</v>
      </c>
      <c r="DB89" s="147">
        <f t="shared" si="782"/>
        <v>4200</v>
      </c>
      <c r="DC89" s="147">
        <f t="shared" si="783"/>
        <v>5250</v>
      </c>
      <c r="DD89" s="147">
        <f t="shared" si="784"/>
        <v>6300</v>
      </c>
      <c r="DE89" s="147">
        <f t="shared" si="785"/>
        <v>974</v>
      </c>
      <c r="DF89" s="147">
        <f t="shared" si="786"/>
        <v>194.8</v>
      </c>
      <c r="DG89" s="147">
        <f t="shared" si="787"/>
        <v>243.5</v>
      </c>
      <c r="DH89" s="147">
        <f t="shared" si="788"/>
        <v>0</v>
      </c>
      <c r="DI89" s="147">
        <f t="shared" si="789"/>
        <v>487</v>
      </c>
      <c r="DJ89" s="147">
        <f t="shared" si="790"/>
        <v>1461</v>
      </c>
      <c r="DK89" s="147">
        <f t="shared" si="791"/>
        <v>1948</v>
      </c>
      <c r="DL89" s="147">
        <f t="shared" si="792"/>
        <v>2922</v>
      </c>
      <c r="DM89" s="147">
        <f t="shared" si="793"/>
        <v>3896</v>
      </c>
      <c r="DN89" s="147">
        <f t="shared" si="794"/>
        <v>4870</v>
      </c>
      <c r="DO89" s="147">
        <f t="shared" si="795"/>
        <v>5844</v>
      </c>
      <c r="DP89" s="147">
        <f t="shared" si="796"/>
        <v>974</v>
      </c>
      <c r="DQ89" s="147">
        <f t="shared" si="797"/>
        <v>194.8</v>
      </c>
      <c r="DR89" s="147">
        <f t="shared" si="798"/>
        <v>243.5</v>
      </c>
      <c r="DS89" s="147">
        <f t="shared" si="799"/>
        <v>0</v>
      </c>
      <c r="DT89" s="147">
        <f t="shared" si="800"/>
        <v>487</v>
      </c>
      <c r="DU89" s="147">
        <f t="shared" si="801"/>
        <v>1461</v>
      </c>
      <c r="DV89" s="147">
        <f t="shared" si="802"/>
        <v>1948</v>
      </c>
      <c r="DW89" s="147">
        <f t="shared" si="803"/>
        <v>2922</v>
      </c>
      <c r="DX89" s="147">
        <f t="shared" si="804"/>
        <v>3896</v>
      </c>
      <c r="DY89" s="147">
        <f t="shared" si="805"/>
        <v>4870</v>
      </c>
      <c r="DZ89" s="147">
        <f t="shared" si="806"/>
        <v>5844</v>
      </c>
      <c r="EA89" s="147">
        <f t="shared" si="807"/>
        <v>1170</v>
      </c>
      <c r="EB89" s="147">
        <f t="shared" si="808"/>
        <v>234</v>
      </c>
      <c r="EC89" s="147">
        <f t="shared" si="809"/>
        <v>292.5</v>
      </c>
      <c r="ED89" s="147">
        <f t="shared" si="810"/>
        <v>0</v>
      </c>
      <c r="EE89" s="147">
        <f t="shared" si="811"/>
        <v>585</v>
      </c>
      <c r="EF89" s="147">
        <f t="shared" si="812"/>
        <v>1755</v>
      </c>
      <c r="EG89" s="147">
        <f t="shared" si="813"/>
        <v>2340</v>
      </c>
      <c r="EH89" s="147">
        <f t="shared" si="814"/>
        <v>3510</v>
      </c>
      <c r="EI89" s="147">
        <f t="shared" si="815"/>
        <v>4680</v>
      </c>
      <c r="EJ89" s="147">
        <f t="shared" si="816"/>
        <v>5850</v>
      </c>
      <c r="EK89" s="147">
        <f t="shared" si="817"/>
        <v>7020</v>
      </c>
      <c r="EL89" s="147">
        <f t="shared" si="818"/>
        <v>1050</v>
      </c>
      <c r="EM89" s="147">
        <f t="shared" si="819"/>
        <v>210</v>
      </c>
      <c r="EN89" s="147">
        <f t="shared" si="820"/>
        <v>262.5</v>
      </c>
      <c r="EO89" s="147">
        <f t="shared" si="821"/>
        <v>0</v>
      </c>
      <c r="EP89" s="147">
        <f t="shared" si="822"/>
        <v>525</v>
      </c>
      <c r="EQ89" s="147">
        <f t="shared" si="823"/>
        <v>1575</v>
      </c>
      <c r="ER89" s="147">
        <f t="shared" si="824"/>
        <v>2100</v>
      </c>
      <c r="ES89" s="147">
        <f t="shared" si="825"/>
        <v>3150</v>
      </c>
      <c r="ET89" s="147">
        <f t="shared" si="826"/>
        <v>4200</v>
      </c>
      <c r="EU89" s="147">
        <f t="shared" si="827"/>
        <v>5250</v>
      </c>
      <c r="EV89" s="147">
        <f t="shared" si="828"/>
        <v>6300</v>
      </c>
      <c r="EW89" s="147">
        <f t="shared" si="829"/>
        <v>1597</v>
      </c>
      <c r="EX89" s="147">
        <f t="shared" si="830"/>
        <v>319.39999999999998</v>
      </c>
      <c r="EY89" s="147">
        <f t="shared" si="831"/>
        <v>399.25</v>
      </c>
      <c r="EZ89" s="147">
        <f t="shared" si="832"/>
        <v>0</v>
      </c>
      <c r="FA89" s="147">
        <f t="shared" si="833"/>
        <v>798.5</v>
      </c>
      <c r="FB89" s="147">
        <f t="shared" si="834"/>
        <v>2395.5</v>
      </c>
      <c r="FC89" s="147">
        <f t="shared" si="835"/>
        <v>3194</v>
      </c>
      <c r="FD89" s="147">
        <f t="shared" si="836"/>
        <v>4791</v>
      </c>
      <c r="FE89" s="147">
        <f t="shared" si="837"/>
        <v>6388</v>
      </c>
      <c r="FF89" s="147">
        <f t="shared" si="838"/>
        <v>7985</v>
      </c>
      <c r="FG89" s="147">
        <f t="shared" si="839"/>
        <v>9582</v>
      </c>
      <c r="FH89" s="147">
        <f t="shared" si="840"/>
        <v>1597</v>
      </c>
      <c r="FI89" s="147">
        <f t="shared" si="841"/>
        <v>319.39999999999998</v>
      </c>
      <c r="FJ89" s="147">
        <f t="shared" si="842"/>
        <v>399.25</v>
      </c>
      <c r="FK89" s="147">
        <f t="shared" si="843"/>
        <v>0</v>
      </c>
      <c r="FL89" s="147">
        <f t="shared" si="844"/>
        <v>798.5</v>
      </c>
      <c r="FM89" s="147">
        <f t="shared" si="845"/>
        <v>2395.5</v>
      </c>
      <c r="FN89" s="147">
        <f t="shared" si="846"/>
        <v>3194</v>
      </c>
      <c r="FO89" s="147">
        <f t="shared" si="847"/>
        <v>4791</v>
      </c>
      <c r="FP89" s="147">
        <f t="shared" si="848"/>
        <v>6388</v>
      </c>
      <c r="FQ89" s="147">
        <f t="shared" si="849"/>
        <v>7985</v>
      </c>
      <c r="FR89" s="147">
        <f t="shared" si="850"/>
        <v>9582</v>
      </c>
      <c r="FS89" s="122" t="str">
        <f t="shared" si="346"/>
        <v>0</v>
      </c>
      <c r="FT89" s="122" t="str">
        <f t="shared" si="347"/>
        <v>0</v>
      </c>
      <c r="FU89" s="122" t="str">
        <f t="shared" si="348"/>
        <v>0</v>
      </c>
      <c r="FV89" s="122" t="str">
        <f t="shared" si="349"/>
        <v>0</v>
      </c>
      <c r="FW89" s="122">
        <f t="shared" si="851"/>
        <v>0</v>
      </c>
      <c r="FX89" s="122">
        <f t="shared" si="852"/>
        <v>0</v>
      </c>
      <c r="FY89" s="122">
        <f t="shared" si="853"/>
        <v>0</v>
      </c>
      <c r="FZ89" s="122">
        <f t="shared" si="854"/>
        <v>0</v>
      </c>
      <c r="GA89" s="122">
        <f t="shared" si="855"/>
        <v>0</v>
      </c>
      <c r="GB89" s="122">
        <f t="shared" si="856"/>
        <v>0</v>
      </c>
      <c r="GC89" s="122">
        <f t="shared" si="857"/>
        <v>0</v>
      </c>
      <c r="GD89" s="122">
        <f t="shared" si="858"/>
        <v>0</v>
      </c>
      <c r="GE89" s="122">
        <f t="shared" si="859"/>
        <v>0</v>
      </c>
      <c r="GF89" s="122">
        <f t="shared" si="860"/>
        <v>0</v>
      </c>
      <c r="GG89" s="122">
        <f t="shared" si="861"/>
        <v>0</v>
      </c>
      <c r="GH89" s="124" t="str">
        <f t="shared" si="350"/>
        <v>0</v>
      </c>
      <c r="GI89" s="57"/>
      <c r="GJ89" s="57"/>
      <c r="GK89" s="57"/>
      <c r="GW89" s="145"/>
      <c r="GX89" s="145"/>
      <c r="GY89" s="145"/>
      <c r="GZ89" s="145"/>
      <c r="HA89" s="145"/>
      <c r="HB89" s="145"/>
      <c r="HC89" s="145"/>
    </row>
    <row r="90" spans="1:211" x14ac:dyDescent="0.2">
      <c r="A90" s="298"/>
      <c r="B90" s="288"/>
      <c r="C90" s="299"/>
      <c r="D90" s="407">
        <f t="shared" si="694"/>
        <v>0</v>
      </c>
      <c r="E90" s="406"/>
      <c r="F90" s="406"/>
      <c r="G90" s="406"/>
      <c r="H90" s="407">
        <f t="shared" si="695"/>
        <v>0</v>
      </c>
      <c r="I90" s="406"/>
      <c r="J90" s="406"/>
      <c r="K90" s="406"/>
      <c r="L90" s="406"/>
      <c r="M90" s="147"/>
      <c r="N90" s="94">
        <f t="shared" si="696"/>
        <v>0</v>
      </c>
      <c r="O90" s="94">
        <f t="shared" si="697"/>
        <v>0</v>
      </c>
      <c r="P90" s="94">
        <f t="shared" si="698"/>
        <v>0</v>
      </c>
      <c r="Q90" s="94">
        <f t="shared" si="699"/>
        <v>0</v>
      </c>
      <c r="R90" s="94">
        <f t="shared" si="700"/>
        <v>0</v>
      </c>
      <c r="S90" s="94">
        <f t="shared" si="701"/>
        <v>0</v>
      </c>
      <c r="T90" s="94">
        <f t="shared" si="702"/>
        <v>0</v>
      </c>
      <c r="U90" s="200">
        <v>624</v>
      </c>
      <c r="V90" s="93">
        <f t="shared" si="703"/>
        <v>124.80000000000001</v>
      </c>
      <c r="W90" s="93">
        <f t="shared" si="704"/>
        <v>156</v>
      </c>
      <c r="X90" s="147"/>
      <c r="Y90" s="94">
        <f t="shared" si="705"/>
        <v>312</v>
      </c>
      <c r="Z90" s="94">
        <f t="shared" si="706"/>
        <v>936</v>
      </c>
      <c r="AA90" s="94">
        <f t="shared" si="707"/>
        <v>1248</v>
      </c>
      <c r="AB90" s="94">
        <f t="shared" si="708"/>
        <v>1872</v>
      </c>
      <c r="AC90" s="94">
        <f t="shared" si="709"/>
        <v>2496</v>
      </c>
      <c r="AD90" s="94">
        <f t="shared" si="710"/>
        <v>3120</v>
      </c>
      <c r="AE90" s="94">
        <f t="shared" si="711"/>
        <v>3744</v>
      </c>
      <c r="AF90" s="200">
        <v>548</v>
      </c>
      <c r="AG90" s="93">
        <f t="shared" si="712"/>
        <v>109.60000000000001</v>
      </c>
      <c r="AH90" s="93">
        <f t="shared" si="713"/>
        <v>137</v>
      </c>
      <c r="AI90" s="147"/>
      <c r="AJ90" s="94">
        <f t="shared" si="714"/>
        <v>274</v>
      </c>
      <c r="AK90" s="94">
        <f t="shared" si="715"/>
        <v>822</v>
      </c>
      <c r="AL90" s="94">
        <f t="shared" si="716"/>
        <v>1096</v>
      </c>
      <c r="AM90" s="94">
        <f t="shared" si="717"/>
        <v>1644</v>
      </c>
      <c r="AN90" s="94">
        <f t="shared" si="718"/>
        <v>2192</v>
      </c>
      <c r="AO90" s="94">
        <f t="shared" si="719"/>
        <v>2740</v>
      </c>
      <c r="AP90" s="94">
        <f t="shared" si="720"/>
        <v>3288</v>
      </c>
      <c r="AQ90" s="200">
        <v>428</v>
      </c>
      <c r="AR90" s="93">
        <f t="shared" si="721"/>
        <v>85.600000000000009</v>
      </c>
      <c r="AS90" s="93">
        <f t="shared" si="722"/>
        <v>107</v>
      </c>
      <c r="AT90" s="147"/>
      <c r="AU90" s="94">
        <f t="shared" si="723"/>
        <v>214</v>
      </c>
      <c r="AV90" s="94">
        <f t="shared" si="724"/>
        <v>642</v>
      </c>
      <c r="AW90" s="94">
        <f t="shared" si="725"/>
        <v>856</v>
      </c>
      <c r="AX90" s="94">
        <f t="shared" si="726"/>
        <v>1284</v>
      </c>
      <c r="AY90" s="94">
        <f t="shared" si="727"/>
        <v>1712</v>
      </c>
      <c r="AZ90" s="94">
        <f t="shared" si="728"/>
        <v>2140</v>
      </c>
      <c r="BA90" s="94">
        <f t="shared" si="729"/>
        <v>2568</v>
      </c>
      <c r="BB90" s="147">
        <f t="shared" si="730"/>
        <v>624</v>
      </c>
      <c r="BC90" s="147">
        <f t="shared" si="731"/>
        <v>124.80000000000001</v>
      </c>
      <c r="BD90" s="147">
        <f t="shared" si="732"/>
        <v>156</v>
      </c>
      <c r="BE90" s="147">
        <f t="shared" si="733"/>
        <v>0</v>
      </c>
      <c r="BF90" s="147">
        <f t="shared" si="734"/>
        <v>312</v>
      </c>
      <c r="BG90" s="147">
        <f t="shared" si="735"/>
        <v>936</v>
      </c>
      <c r="BH90" s="147">
        <f t="shared" si="736"/>
        <v>1248</v>
      </c>
      <c r="BI90" s="147">
        <f t="shared" si="737"/>
        <v>1872</v>
      </c>
      <c r="BJ90" s="147">
        <f t="shared" si="738"/>
        <v>2496</v>
      </c>
      <c r="BK90" s="147">
        <f t="shared" si="739"/>
        <v>3120</v>
      </c>
      <c r="BL90" s="147">
        <f t="shared" si="740"/>
        <v>3744</v>
      </c>
      <c r="BM90" s="147">
        <f t="shared" si="741"/>
        <v>548</v>
      </c>
      <c r="BN90" s="147">
        <f t="shared" si="742"/>
        <v>109.60000000000001</v>
      </c>
      <c r="BO90" s="147">
        <f t="shared" si="743"/>
        <v>137</v>
      </c>
      <c r="BP90" s="147">
        <f t="shared" si="744"/>
        <v>0</v>
      </c>
      <c r="BQ90" s="147">
        <f t="shared" si="745"/>
        <v>274</v>
      </c>
      <c r="BR90" s="147">
        <f t="shared" si="746"/>
        <v>822</v>
      </c>
      <c r="BS90" s="147">
        <f t="shared" si="747"/>
        <v>1096</v>
      </c>
      <c r="BT90" s="147">
        <f t="shared" si="748"/>
        <v>1644</v>
      </c>
      <c r="BU90" s="147">
        <f t="shared" si="749"/>
        <v>2192</v>
      </c>
      <c r="BV90" s="147">
        <f t="shared" si="750"/>
        <v>2740</v>
      </c>
      <c r="BW90" s="147">
        <f t="shared" si="751"/>
        <v>3288</v>
      </c>
      <c r="BX90" s="147">
        <f t="shared" si="752"/>
        <v>428</v>
      </c>
      <c r="BY90" s="147">
        <f t="shared" si="753"/>
        <v>85.600000000000009</v>
      </c>
      <c r="BZ90" s="147">
        <f t="shared" si="754"/>
        <v>107</v>
      </c>
      <c r="CA90" s="147">
        <f t="shared" si="755"/>
        <v>0</v>
      </c>
      <c r="CB90" s="147">
        <f t="shared" si="756"/>
        <v>214</v>
      </c>
      <c r="CC90" s="147">
        <f t="shared" si="757"/>
        <v>642</v>
      </c>
      <c r="CD90" s="147">
        <f t="shared" si="758"/>
        <v>856</v>
      </c>
      <c r="CE90" s="147">
        <f t="shared" si="759"/>
        <v>1284</v>
      </c>
      <c r="CF90" s="147">
        <f t="shared" si="760"/>
        <v>1712</v>
      </c>
      <c r="CG90" s="147">
        <f t="shared" si="761"/>
        <v>2140</v>
      </c>
      <c r="CH90" s="147">
        <f t="shared" si="762"/>
        <v>2568</v>
      </c>
      <c r="CI90" s="147">
        <f t="shared" si="763"/>
        <v>1172</v>
      </c>
      <c r="CJ90" s="147">
        <f t="shared" si="764"/>
        <v>234.40000000000003</v>
      </c>
      <c r="CK90" s="147">
        <f t="shared" si="765"/>
        <v>293</v>
      </c>
      <c r="CL90" s="147">
        <f t="shared" si="766"/>
        <v>0</v>
      </c>
      <c r="CM90" s="147">
        <f t="shared" si="767"/>
        <v>586</v>
      </c>
      <c r="CN90" s="147">
        <f t="shared" si="768"/>
        <v>1758</v>
      </c>
      <c r="CO90" s="147">
        <f t="shared" si="769"/>
        <v>2344</v>
      </c>
      <c r="CP90" s="147">
        <f t="shared" si="770"/>
        <v>3516</v>
      </c>
      <c r="CQ90" s="147">
        <f t="shared" si="771"/>
        <v>4688</v>
      </c>
      <c r="CR90" s="147">
        <f t="shared" si="772"/>
        <v>5860</v>
      </c>
      <c r="CS90" s="147">
        <f t="shared" si="773"/>
        <v>7032</v>
      </c>
      <c r="CT90" s="147">
        <f t="shared" si="774"/>
        <v>1052</v>
      </c>
      <c r="CU90" s="147">
        <f t="shared" si="775"/>
        <v>210.40000000000003</v>
      </c>
      <c r="CV90" s="147">
        <f t="shared" si="776"/>
        <v>263</v>
      </c>
      <c r="CW90" s="147">
        <f t="shared" si="777"/>
        <v>0</v>
      </c>
      <c r="CX90" s="147">
        <f t="shared" si="778"/>
        <v>526</v>
      </c>
      <c r="CY90" s="147">
        <f t="shared" si="779"/>
        <v>1578</v>
      </c>
      <c r="CZ90" s="147">
        <f t="shared" si="780"/>
        <v>2104</v>
      </c>
      <c r="DA90" s="147">
        <f t="shared" si="781"/>
        <v>3156</v>
      </c>
      <c r="DB90" s="147">
        <f t="shared" si="782"/>
        <v>4208</v>
      </c>
      <c r="DC90" s="147">
        <f t="shared" si="783"/>
        <v>5260</v>
      </c>
      <c r="DD90" s="147">
        <f t="shared" si="784"/>
        <v>6312</v>
      </c>
      <c r="DE90" s="147">
        <f t="shared" si="785"/>
        <v>976</v>
      </c>
      <c r="DF90" s="147">
        <f t="shared" si="786"/>
        <v>195.20000000000002</v>
      </c>
      <c r="DG90" s="147">
        <f t="shared" si="787"/>
        <v>244</v>
      </c>
      <c r="DH90" s="147">
        <f t="shared" si="788"/>
        <v>0</v>
      </c>
      <c r="DI90" s="147">
        <f t="shared" si="789"/>
        <v>488</v>
      </c>
      <c r="DJ90" s="147">
        <f t="shared" si="790"/>
        <v>1464</v>
      </c>
      <c r="DK90" s="147">
        <f t="shared" si="791"/>
        <v>1952</v>
      </c>
      <c r="DL90" s="147">
        <f t="shared" si="792"/>
        <v>2928</v>
      </c>
      <c r="DM90" s="147">
        <f t="shared" si="793"/>
        <v>3904</v>
      </c>
      <c r="DN90" s="147">
        <f t="shared" si="794"/>
        <v>4880</v>
      </c>
      <c r="DO90" s="147">
        <f t="shared" si="795"/>
        <v>5856</v>
      </c>
      <c r="DP90" s="147">
        <f t="shared" si="796"/>
        <v>976</v>
      </c>
      <c r="DQ90" s="147">
        <f t="shared" si="797"/>
        <v>195.20000000000002</v>
      </c>
      <c r="DR90" s="147">
        <f t="shared" si="798"/>
        <v>244</v>
      </c>
      <c r="DS90" s="147">
        <f t="shared" si="799"/>
        <v>0</v>
      </c>
      <c r="DT90" s="147">
        <f t="shared" si="800"/>
        <v>488</v>
      </c>
      <c r="DU90" s="147">
        <f t="shared" si="801"/>
        <v>1464</v>
      </c>
      <c r="DV90" s="147">
        <f t="shared" si="802"/>
        <v>1952</v>
      </c>
      <c r="DW90" s="147">
        <f t="shared" si="803"/>
        <v>2928</v>
      </c>
      <c r="DX90" s="147">
        <f t="shared" si="804"/>
        <v>3904</v>
      </c>
      <c r="DY90" s="147">
        <f t="shared" si="805"/>
        <v>4880</v>
      </c>
      <c r="DZ90" s="147">
        <f t="shared" si="806"/>
        <v>5856</v>
      </c>
      <c r="EA90" s="147">
        <f t="shared" si="807"/>
        <v>1172</v>
      </c>
      <c r="EB90" s="147">
        <f t="shared" si="808"/>
        <v>234.40000000000003</v>
      </c>
      <c r="EC90" s="147">
        <f t="shared" si="809"/>
        <v>293</v>
      </c>
      <c r="ED90" s="147">
        <f t="shared" si="810"/>
        <v>0</v>
      </c>
      <c r="EE90" s="147">
        <f t="shared" si="811"/>
        <v>586</v>
      </c>
      <c r="EF90" s="147">
        <f t="shared" si="812"/>
        <v>1758</v>
      </c>
      <c r="EG90" s="147">
        <f t="shared" si="813"/>
        <v>2344</v>
      </c>
      <c r="EH90" s="147">
        <f t="shared" si="814"/>
        <v>3516</v>
      </c>
      <c r="EI90" s="147">
        <f t="shared" si="815"/>
        <v>4688</v>
      </c>
      <c r="EJ90" s="147">
        <f t="shared" si="816"/>
        <v>5860</v>
      </c>
      <c r="EK90" s="147">
        <f t="shared" si="817"/>
        <v>7032</v>
      </c>
      <c r="EL90" s="147">
        <f t="shared" si="818"/>
        <v>1052</v>
      </c>
      <c r="EM90" s="147">
        <f t="shared" si="819"/>
        <v>210.40000000000003</v>
      </c>
      <c r="EN90" s="147">
        <f t="shared" si="820"/>
        <v>263</v>
      </c>
      <c r="EO90" s="147">
        <f t="shared" si="821"/>
        <v>0</v>
      </c>
      <c r="EP90" s="147">
        <f t="shared" si="822"/>
        <v>526</v>
      </c>
      <c r="EQ90" s="147">
        <f t="shared" si="823"/>
        <v>1578</v>
      </c>
      <c r="ER90" s="147">
        <f t="shared" si="824"/>
        <v>2104</v>
      </c>
      <c r="ES90" s="147">
        <f t="shared" si="825"/>
        <v>3156</v>
      </c>
      <c r="ET90" s="147">
        <f t="shared" si="826"/>
        <v>4208</v>
      </c>
      <c r="EU90" s="147">
        <f t="shared" si="827"/>
        <v>5260</v>
      </c>
      <c r="EV90" s="147">
        <f t="shared" si="828"/>
        <v>6312</v>
      </c>
      <c r="EW90" s="147">
        <f t="shared" si="829"/>
        <v>1600</v>
      </c>
      <c r="EX90" s="147">
        <f t="shared" si="830"/>
        <v>320.00000000000006</v>
      </c>
      <c r="EY90" s="147">
        <f t="shared" si="831"/>
        <v>400</v>
      </c>
      <c r="EZ90" s="147">
        <f t="shared" si="832"/>
        <v>0</v>
      </c>
      <c r="FA90" s="147">
        <f t="shared" si="833"/>
        <v>800</v>
      </c>
      <c r="FB90" s="147">
        <f t="shared" si="834"/>
        <v>2400</v>
      </c>
      <c r="FC90" s="147">
        <f t="shared" si="835"/>
        <v>3200</v>
      </c>
      <c r="FD90" s="147">
        <f t="shared" si="836"/>
        <v>4800</v>
      </c>
      <c r="FE90" s="147">
        <f t="shared" si="837"/>
        <v>6400</v>
      </c>
      <c r="FF90" s="147">
        <f t="shared" si="838"/>
        <v>8000</v>
      </c>
      <c r="FG90" s="147">
        <f t="shared" si="839"/>
        <v>9600</v>
      </c>
      <c r="FH90" s="147">
        <f t="shared" si="840"/>
        <v>1600</v>
      </c>
      <c r="FI90" s="147">
        <f t="shared" si="841"/>
        <v>320.00000000000006</v>
      </c>
      <c r="FJ90" s="147">
        <f t="shared" si="842"/>
        <v>400</v>
      </c>
      <c r="FK90" s="147">
        <f t="shared" si="843"/>
        <v>0</v>
      </c>
      <c r="FL90" s="147">
        <f t="shared" si="844"/>
        <v>800</v>
      </c>
      <c r="FM90" s="147">
        <f t="shared" si="845"/>
        <v>2400</v>
      </c>
      <c r="FN90" s="147">
        <f t="shared" si="846"/>
        <v>3200</v>
      </c>
      <c r="FO90" s="147">
        <f t="shared" si="847"/>
        <v>4800</v>
      </c>
      <c r="FP90" s="147">
        <f t="shared" si="848"/>
        <v>6400</v>
      </c>
      <c r="FQ90" s="147">
        <f t="shared" si="849"/>
        <v>8000</v>
      </c>
      <c r="FR90" s="147">
        <f t="shared" si="850"/>
        <v>9600</v>
      </c>
      <c r="FS90" s="122" t="str">
        <f t="shared" si="346"/>
        <v>0</v>
      </c>
      <c r="FT90" s="122" t="str">
        <f t="shared" si="347"/>
        <v>0</v>
      </c>
      <c r="FU90" s="122" t="str">
        <f t="shared" si="348"/>
        <v>0</v>
      </c>
      <c r="FV90" s="122" t="str">
        <f t="shared" si="349"/>
        <v>0</v>
      </c>
      <c r="FW90" s="122">
        <f t="shared" si="851"/>
        <v>0</v>
      </c>
      <c r="FX90" s="122">
        <f t="shared" si="852"/>
        <v>0</v>
      </c>
      <c r="FY90" s="122">
        <f t="shared" si="853"/>
        <v>0</v>
      </c>
      <c r="FZ90" s="122">
        <f t="shared" si="854"/>
        <v>0</v>
      </c>
      <c r="GA90" s="122">
        <f t="shared" si="855"/>
        <v>0</v>
      </c>
      <c r="GB90" s="122">
        <f t="shared" si="856"/>
        <v>0</v>
      </c>
      <c r="GC90" s="122">
        <f t="shared" si="857"/>
        <v>0</v>
      </c>
      <c r="GD90" s="122">
        <f t="shared" si="858"/>
        <v>0</v>
      </c>
      <c r="GE90" s="122">
        <f t="shared" si="859"/>
        <v>0</v>
      </c>
      <c r="GF90" s="122">
        <f t="shared" si="860"/>
        <v>0</v>
      </c>
      <c r="GG90" s="122">
        <f t="shared" si="861"/>
        <v>0</v>
      </c>
      <c r="GH90" s="124" t="str">
        <f t="shared" si="350"/>
        <v>0</v>
      </c>
      <c r="GI90" s="57"/>
      <c r="GJ90" s="57"/>
      <c r="GK90" s="57"/>
      <c r="GW90" s="145"/>
      <c r="GX90" s="145"/>
      <c r="GY90" s="145"/>
      <c r="GZ90" s="145"/>
      <c r="HA90" s="145"/>
      <c r="HB90" s="145"/>
      <c r="HC90" s="145"/>
    </row>
    <row r="91" spans="1:211" x14ac:dyDescent="0.2">
      <c r="A91" s="298"/>
      <c r="B91" s="288"/>
      <c r="C91" s="299"/>
      <c r="D91" s="407">
        <f t="shared" si="694"/>
        <v>0</v>
      </c>
      <c r="E91" s="406"/>
      <c r="F91" s="406"/>
      <c r="G91" s="406"/>
      <c r="H91" s="407">
        <f t="shared" si="695"/>
        <v>0</v>
      </c>
      <c r="I91" s="406"/>
      <c r="J91" s="406"/>
      <c r="K91" s="406"/>
      <c r="L91" s="406"/>
      <c r="M91" s="147"/>
      <c r="N91" s="94">
        <f t="shared" si="696"/>
        <v>0</v>
      </c>
      <c r="O91" s="94">
        <f t="shared" si="697"/>
        <v>0</v>
      </c>
      <c r="P91" s="94">
        <f t="shared" si="698"/>
        <v>0</v>
      </c>
      <c r="Q91" s="94">
        <f t="shared" si="699"/>
        <v>0</v>
      </c>
      <c r="R91" s="94">
        <f t="shared" si="700"/>
        <v>0</v>
      </c>
      <c r="S91" s="94">
        <f t="shared" si="701"/>
        <v>0</v>
      </c>
      <c r="T91" s="94">
        <f t="shared" si="702"/>
        <v>0</v>
      </c>
      <c r="U91" s="200">
        <v>625</v>
      </c>
      <c r="V91" s="93">
        <f t="shared" si="703"/>
        <v>125</v>
      </c>
      <c r="W91" s="93">
        <f t="shared" si="704"/>
        <v>156.25</v>
      </c>
      <c r="X91" s="147"/>
      <c r="Y91" s="94">
        <f t="shared" si="705"/>
        <v>312.5</v>
      </c>
      <c r="Z91" s="94">
        <f t="shared" si="706"/>
        <v>937.5</v>
      </c>
      <c r="AA91" s="94">
        <f t="shared" si="707"/>
        <v>1250</v>
      </c>
      <c r="AB91" s="94">
        <f t="shared" si="708"/>
        <v>1875</v>
      </c>
      <c r="AC91" s="94">
        <f t="shared" si="709"/>
        <v>2500</v>
      </c>
      <c r="AD91" s="94">
        <f t="shared" si="710"/>
        <v>3125</v>
      </c>
      <c r="AE91" s="94">
        <f t="shared" si="711"/>
        <v>3750</v>
      </c>
      <c r="AF91" s="200">
        <v>549</v>
      </c>
      <c r="AG91" s="93">
        <f t="shared" si="712"/>
        <v>109.80000000000001</v>
      </c>
      <c r="AH91" s="93">
        <f t="shared" si="713"/>
        <v>137.25</v>
      </c>
      <c r="AI91" s="147"/>
      <c r="AJ91" s="94">
        <f t="shared" si="714"/>
        <v>274.5</v>
      </c>
      <c r="AK91" s="94">
        <f t="shared" si="715"/>
        <v>823.5</v>
      </c>
      <c r="AL91" s="94">
        <f t="shared" si="716"/>
        <v>1098</v>
      </c>
      <c r="AM91" s="94">
        <f t="shared" si="717"/>
        <v>1647</v>
      </c>
      <c r="AN91" s="94">
        <f t="shared" si="718"/>
        <v>2196</v>
      </c>
      <c r="AO91" s="94">
        <f t="shared" si="719"/>
        <v>2745</v>
      </c>
      <c r="AP91" s="94">
        <f t="shared" si="720"/>
        <v>3294</v>
      </c>
      <c r="AQ91" s="200">
        <v>429</v>
      </c>
      <c r="AR91" s="93">
        <f t="shared" si="721"/>
        <v>85.800000000000011</v>
      </c>
      <c r="AS91" s="93">
        <f t="shared" si="722"/>
        <v>107.25</v>
      </c>
      <c r="AT91" s="147"/>
      <c r="AU91" s="94">
        <f t="shared" si="723"/>
        <v>214.5</v>
      </c>
      <c r="AV91" s="94">
        <f t="shared" si="724"/>
        <v>643.5</v>
      </c>
      <c r="AW91" s="94">
        <f t="shared" si="725"/>
        <v>858</v>
      </c>
      <c r="AX91" s="94">
        <f t="shared" si="726"/>
        <v>1287</v>
      </c>
      <c r="AY91" s="94">
        <f t="shared" si="727"/>
        <v>1716</v>
      </c>
      <c r="AZ91" s="94">
        <f t="shared" si="728"/>
        <v>2145</v>
      </c>
      <c r="BA91" s="94">
        <f t="shared" si="729"/>
        <v>2574</v>
      </c>
      <c r="BB91" s="147">
        <f t="shared" si="730"/>
        <v>625</v>
      </c>
      <c r="BC91" s="147">
        <f t="shared" si="731"/>
        <v>125</v>
      </c>
      <c r="BD91" s="147">
        <f t="shared" si="732"/>
        <v>156.25</v>
      </c>
      <c r="BE91" s="147">
        <f t="shared" si="733"/>
        <v>0</v>
      </c>
      <c r="BF91" s="147">
        <f t="shared" si="734"/>
        <v>312.5</v>
      </c>
      <c r="BG91" s="147">
        <f t="shared" si="735"/>
        <v>937.5</v>
      </c>
      <c r="BH91" s="147">
        <f t="shared" si="736"/>
        <v>1250</v>
      </c>
      <c r="BI91" s="147">
        <f t="shared" si="737"/>
        <v>1875</v>
      </c>
      <c r="BJ91" s="147">
        <f t="shared" si="738"/>
        <v>2500</v>
      </c>
      <c r="BK91" s="147">
        <f t="shared" si="739"/>
        <v>3125</v>
      </c>
      <c r="BL91" s="147">
        <f t="shared" si="740"/>
        <v>3750</v>
      </c>
      <c r="BM91" s="147">
        <f t="shared" si="741"/>
        <v>549</v>
      </c>
      <c r="BN91" s="147">
        <f t="shared" si="742"/>
        <v>109.80000000000001</v>
      </c>
      <c r="BO91" s="147">
        <f t="shared" si="743"/>
        <v>137.25</v>
      </c>
      <c r="BP91" s="147">
        <f t="shared" si="744"/>
        <v>0</v>
      </c>
      <c r="BQ91" s="147">
        <f t="shared" si="745"/>
        <v>274.5</v>
      </c>
      <c r="BR91" s="147">
        <f t="shared" si="746"/>
        <v>823.5</v>
      </c>
      <c r="BS91" s="147">
        <f t="shared" si="747"/>
        <v>1098</v>
      </c>
      <c r="BT91" s="147">
        <f t="shared" si="748"/>
        <v>1647</v>
      </c>
      <c r="BU91" s="147">
        <f t="shared" si="749"/>
        <v>2196</v>
      </c>
      <c r="BV91" s="147">
        <f t="shared" si="750"/>
        <v>2745</v>
      </c>
      <c r="BW91" s="147">
        <f t="shared" si="751"/>
        <v>3294</v>
      </c>
      <c r="BX91" s="147">
        <f t="shared" si="752"/>
        <v>429</v>
      </c>
      <c r="BY91" s="147">
        <f t="shared" si="753"/>
        <v>85.800000000000011</v>
      </c>
      <c r="BZ91" s="147">
        <f t="shared" si="754"/>
        <v>107.25</v>
      </c>
      <c r="CA91" s="147">
        <f t="shared" si="755"/>
        <v>0</v>
      </c>
      <c r="CB91" s="147">
        <f t="shared" si="756"/>
        <v>214.5</v>
      </c>
      <c r="CC91" s="147">
        <f t="shared" si="757"/>
        <v>643.5</v>
      </c>
      <c r="CD91" s="147">
        <f t="shared" si="758"/>
        <v>858</v>
      </c>
      <c r="CE91" s="147">
        <f t="shared" si="759"/>
        <v>1287</v>
      </c>
      <c r="CF91" s="147">
        <f t="shared" si="760"/>
        <v>1716</v>
      </c>
      <c r="CG91" s="147">
        <f t="shared" si="761"/>
        <v>2145</v>
      </c>
      <c r="CH91" s="147">
        <f t="shared" si="762"/>
        <v>2574</v>
      </c>
      <c r="CI91" s="147">
        <f t="shared" si="763"/>
        <v>1174</v>
      </c>
      <c r="CJ91" s="147">
        <f t="shared" si="764"/>
        <v>234.8</v>
      </c>
      <c r="CK91" s="147">
        <f t="shared" si="765"/>
        <v>293.5</v>
      </c>
      <c r="CL91" s="147">
        <f t="shared" si="766"/>
        <v>0</v>
      </c>
      <c r="CM91" s="147">
        <f t="shared" si="767"/>
        <v>587</v>
      </c>
      <c r="CN91" s="147">
        <f t="shared" si="768"/>
        <v>1761</v>
      </c>
      <c r="CO91" s="147">
        <f t="shared" si="769"/>
        <v>2348</v>
      </c>
      <c r="CP91" s="147">
        <f t="shared" si="770"/>
        <v>3522</v>
      </c>
      <c r="CQ91" s="147">
        <f t="shared" si="771"/>
        <v>4696</v>
      </c>
      <c r="CR91" s="147">
        <f t="shared" si="772"/>
        <v>5870</v>
      </c>
      <c r="CS91" s="147">
        <f t="shared" si="773"/>
        <v>7044</v>
      </c>
      <c r="CT91" s="147">
        <f t="shared" si="774"/>
        <v>1054</v>
      </c>
      <c r="CU91" s="147">
        <f t="shared" si="775"/>
        <v>210.8</v>
      </c>
      <c r="CV91" s="147">
        <f t="shared" si="776"/>
        <v>263.5</v>
      </c>
      <c r="CW91" s="147">
        <f t="shared" si="777"/>
        <v>0</v>
      </c>
      <c r="CX91" s="147">
        <f t="shared" si="778"/>
        <v>527</v>
      </c>
      <c r="CY91" s="147">
        <f t="shared" si="779"/>
        <v>1581</v>
      </c>
      <c r="CZ91" s="147">
        <f t="shared" si="780"/>
        <v>2108</v>
      </c>
      <c r="DA91" s="147">
        <f t="shared" si="781"/>
        <v>3162</v>
      </c>
      <c r="DB91" s="147">
        <f t="shared" si="782"/>
        <v>4216</v>
      </c>
      <c r="DC91" s="147">
        <f t="shared" si="783"/>
        <v>5270</v>
      </c>
      <c r="DD91" s="147">
        <f t="shared" si="784"/>
        <v>6324</v>
      </c>
      <c r="DE91" s="147">
        <f t="shared" si="785"/>
        <v>978</v>
      </c>
      <c r="DF91" s="147">
        <f t="shared" si="786"/>
        <v>195.60000000000002</v>
      </c>
      <c r="DG91" s="147">
        <f t="shared" si="787"/>
        <v>244.5</v>
      </c>
      <c r="DH91" s="147">
        <f t="shared" si="788"/>
        <v>0</v>
      </c>
      <c r="DI91" s="147">
        <f t="shared" si="789"/>
        <v>489</v>
      </c>
      <c r="DJ91" s="147">
        <f t="shared" si="790"/>
        <v>1467</v>
      </c>
      <c r="DK91" s="147">
        <f t="shared" si="791"/>
        <v>1956</v>
      </c>
      <c r="DL91" s="147">
        <f t="shared" si="792"/>
        <v>2934</v>
      </c>
      <c r="DM91" s="147">
        <f t="shared" si="793"/>
        <v>3912</v>
      </c>
      <c r="DN91" s="147">
        <f t="shared" si="794"/>
        <v>4890</v>
      </c>
      <c r="DO91" s="147">
        <f t="shared" si="795"/>
        <v>5868</v>
      </c>
      <c r="DP91" s="147">
        <f t="shared" si="796"/>
        <v>978</v>
      </c>
      <c r="DQ91" s="147">
        <f t="shared" si="797"/>
        <v>195.60000000000002</v>
      </c>
      <c r="DR91" s="147">
        <f t="shared" si="798"/>
        <v>244.5</v>
      </c>
      <c r="DS91" s="147">
        <f t="shared" si="799"/>
        <v>0</v>
      </c>
      <c r="DT91" s="147">
        <f t="shared" si="800"/>
        <v>489</v>
      </c>
      <c r="DU91" s="147">
        <f t="shared" si="801"/>
        <v>1467</v>
      </c>
      <c r="DV91" s="147">
        <f t="shared" si="802"/>
        <v>1956</v>
      </c>
      <c r="DW91" s="147">
        <f t="shared" si="803"/>
        <v>2934</v>
      </c>
      <c r="DX91" s="147">
        <f t="shared" si="804"/>
        <v>3912</v>
      </c>
      <c r="DY91" s="147">
        <f t="shared" si="805"/>
        <v>4890</v>
      </c>
      <c r="DZ91" s="147">
        <f t="shared" si="806"/>
        <v>5868</v>
      </c>
      <c r="EA91" s="147">
        <f t="shared" si="807"/>
        <v>1174</v>
      </c>
      <c r="EB91" s="147">
        <f t="shared" si="808"/>
        <v>234.8</v>
      </c>
      <c r="EC91" s="147">
        <f t="shared" si="809"/>
        <v>293.5</v>
      </c>
      <c r="ED91" s="147">
        <f t="shared" si="810"/>
        <v>0</v>
      </c>
      <c r="EE91" s="147">
        <f t="shared" si="811"/>
        <v>587</v>
      </c>
      <c r="EF91" s="147">
        <f t="shared" si="812"/>
        <v>1761</v>
      </c>
      <c r="EG91" s="147">
        <f t="shared" si="813"/>
        <v>2348</v>
      </c>
      <c r="EH91" s="147">
        <f t="shared" si="814"/>
        <v>3522</v>
      </c>
      <c r="EI91" s="147">
        <f t="shared" si="815"/>
        <v>4696</v>
      </c>
      <c r="EJ91" s="147">
        <f t="shared" si="816"/>
        <v>5870</v>
      </c>
      <c r="EK91" s="147">
        <f t="shared" si="817"/>
        <v>7044</v>
      </c>
      <c r="EL91" s="147">
        <f t="shared" si="818"/>
        <v>1054</v>
      </c>
      <c r="EM91" s="147">
        <f t="shared" si="819"/>
        <v>210.8</v>
      </c>
      <c r="EN91" s="147">
        <f t="shared" si="820"/>
        <v>263.5</v>
      </c>
      <c r="EO91" s="147">
        <f t="shared" si="821"/>
        <v>0</v>
      </c>
      <c r="EP91" s="147">
        <f t="shared" si="822"/>
        <v>527</v>
      </c>
      <c r="EQ91" s="147">
        <f t="shared" si="823"/>
        <v>1581</v>
      </c>
      <c r="ER91" s="147">
        <f t="shared" si="824"/>
        <v>2108</v>
      </c>
      <c r="ES91" s="147">
        <f t="shared" si="825"/>
        <v>3162</v>
      </c>
      <c r="ET91" s="147">
        <f t="shared" si="826"/>
        <v>4216</v>
      </c>
      <c r="EU91" s="147">
        <f t="shared" si="827"/>
        <v>5270</v>
      </c>
      <c r="EV91" s="147">
        <f t="shared" si="828"/>
        <v>6324</v>
      </c>
      <c r="EW91" s="147">
        <f t="shared" si="829"/>
        <v>1603</v>
      </c>
      <c r="EX91" s="147">
        <f t="shared" si="830"/>
        <v>320.60000000000002</v>
      </c>
      <c r="EY91" s="147">
        <f t="shared" si="831"/>
        <v>400.75</v>
      </c>
      <c r="EZ91" s="147">
        <f t="shared" si="832"/>
        <v>0</v>
      </c>
      <c r="FA91" s="147">
        <f t="shared" si="833"/>
        <v>801.5</v>
      </c>
      <c r="FB91" s="147">
        <f t="shared" si="834"/>
        <v>2404.5</v>
      </c>
      <c r="FC91" s="147">
        <f t="shared" si="835"/>
        <v>3206</v>
      </c>
      <c r="FD91" s="147">
        <f t="shared" si="836"/>
        <v>4809</v>
      </c>
      <c r="FE91" s="147">
        <f t="shared" si="837"/>
        <v>6412</v>
      </c>
      <c r="FF91" s="147">
        <f t="shared" si="838"/>
        <v>8015</v>
      </c>
      <c r="FG91" s="147">
        <f t="shared" si="839"/>
        <v>9618</v>
      </c>
      <c r="FH91" s="147">
        <f t="shared" si="840"/>
        <v>1603</v>
      </c>
      <c r="FI91" s="147">
        <f t="shared" si="841"/>
        <v>320.60000000000002</v>
      </c>
      <c r="FJ91" s="147">
        <f t="shared" si="842"/>
        <v>400.75</v>
      </c>
      <c r="FK91" s="147">
        <f t="shared" si="843"/>
        <v>0</v>
      </c>
      <c r="FL91" s="147">
        <f t="shared" si="844"/>
        <v>801.5</v>
      </c>
      <c r="FM91" s="147">
        <f t="shared" si="845"/>
        <v>2404.5</v>
      </c>
      <c r="FN91" s="147">
        <f t="shared" si="846"/>
        <v>3206</v>
      </c>
      <c r="FO91" s="147">
        <f t="shared" si="847"/>
        <v>4809</v>
      </c>
      <c r="FP91" s="147">
        <f t="shared" si="848"/>
        <v>6412</v>
      </c>
      <c r="FQ91" s="147">
        <f t="shared" si="849"/>
        <v>8015</v>
      </c>
      <c r="FR91" s="147">
        <f t="shared" si="850"/>
        <v>9618</v>
      </c>
      <c r="FS91" s="122" t="str">
        <f t="shared" si="346"/>
        <v>0</v>
      </c>
      <c r="FT91" s="122" t="str">
        <f t="shared" si="347"/>
        <v>0</v>
      </c>
      <c r="FU91" s="122" t="str">
        <f t="shared" si="348"/>
        <v>0</v>
      </c>
      <c r="FV91" s="122" t="str">
        <f t="shared" si="349"/>
        <v>0</v>
      </c>
      <c r="FW91" s="122">
        <f t="shared" si="851"/>
        <v>0</v>
      </c>
      <c r="FX91" s="122">
        <f t="shared" si="852"/>
        <v>0</v>
      </c>
      <c r="FY91" s="122">
        <f t="shared" si="853"/>
        <v>0</v>
      </c>
      <c r="FZ91" s="122">
        <f t="shared" si="854"/>
        <v>0</v>
      </c>
      <c r="GA91" s="122">
        <f t="shared" si="855"/>
        <v>0</v>
      </c>
      <c r="GB91" s="122">
        <f t="shared" si="856"/>
        <v>0</v>
      </c>
      <c r="GC91" s="122">
        <f t="shared" si="857"/>
        <v>0</v>
      </c>
      <c r="GD91" s="122">
        <f t="shared" si="858"/>
        <v>0</v>
      </c>
      <c r="GE91" s="122">
        <f t="shared" si="859"/>
        <v>0</v>
      </c>
      <c r="GF91" s="122">
        <f t="shared" si="860"/>
        <v>0</v>
      </c>
      <c r="GG91" s="122">
        <f t="shared" si="861"/>
        <v>0</v>
      </c>
      <c r="GH91" s="124" t="str">
        <f t="shared" si="350"/>
        <v>0</v>
      </c>
      <c r="GI91" s="57"/>
      <c r="GJ91" s="57"/>
      <c r="GK91" s="57"/>
      <c r="GW91" s="145"/>
      <c r="GX91" s="145"/>
      <c r="GY91" s="145"/>
      <c r="GZ91" s="145"/>
      <c r="HA91" s="145"/>
      <c r="HB91" s="145"/>
      <c r="HC91" s="145"/>
    </row>
    <row r="92" spans="1:211" x14ac:dyDescent="0.2">
      <c r="A92" s="298"/>
      <c r="B92" s="288"/>
      <c r="C92" s="299"/>
      <c r="D92" s="407">
        <f t="shared" si="694"/>
        <v>0</v>
      </c>
      <c r="E92" s="406"/>
      <c r="F92" s="406"/>
      <c r="G92" s="406"/>
      <c r="H92" s="407">
        <f t="shared" si="695"/>
        <v>0</v>
      </c>
      <c r="I92" s="406"/>
      <c r="J92" s="406"/>
      <c r="K92" s="406"/>
      <c r="L92" s="406"/>
      <c r="M92" s="147"/>
      <c r="N92" s="94">
        <f t="shared" si="696"/>
        <v>0</v>
      </c>
      <c r="O92" s="94">
        <f t="shared" si="697"/>
        <v>0</v>
      </c>
      <c r="P92" s="94">
        <f t="shared" si="698"/>
        <v>0</v>
      </c>
      <c r="Q92" s="94">
        <f t="shared" si="699"/>
        <v>0</v>
      </c>
      <c r="R92" s="94">
        <f t="shared" si="700"/>
        <v>0</v>
      </c>
      <c r="S92" s="94">
        <f t="shared" si="701"/>
        <v>0</v>
      </c>
      <c r="T92" s="94">
        <f t="shared" si="702"/>
        <v>0</v>
      </c>
      <c r="U92" s="200">
        <v>626</v>
      </c>
      <c r="V92" s="93">
        <f t="shared" si="703"/>
        <v>125.2</v>
      </c>
      <c r="W92" s="93">
        <f t="shared" si="704"/>
        <v>156.5</v>
      </c>
      <c r="X92" s="147"/>
      <c r="Y92" s="94">
        <f t="shared" si="705"/>
        <v>313</v>
      </c>
      <c r="Z92" s="94">
        <f t="shared" si="706"/>
        <v>939</v>
      </c>
      <c r="AA92" s="94">
        <f t="shared" si="707"/>
        <v>1252</v>
      </c>
      <c r="AB92" s="94">
        <f t="shared" si="708"/>
        <v>1878</v>
      </c>
      <c r="AC92" s="94">
        <f t="shared" si="709"/>
        <v>2504</v>
      </c>
      <c r="AD92" s="94">
        <f t="shared" si="710"/>
        <v>3130</v>
      </c>
      <c r="AE92" s="94">
        <f t="shared" si="711"/>
        <v>3756</v>
      </c>
      <c r="AF92" s="200">
        <v>550</v>
      </c>
      <c r="AG92" s="93">
        <f t="shared" si="712"/>
        <v>110</v>
      </c>
      <c r="AH92" s="93">
        <f t="shared" si="713"/>
        <v>137.5</v>
      </c>
      <c r="AI92" s="147"/>
      <c r="AJ92" s="94">
        <f t="shared" si="714"/>
        <v>275</v>
      </c>
      <c r="AK92" s="94">
        <f t="shared" si="715"/>
        <v>825</v>
      </c>
      <c r="AL92" s="94">
        <f t="shared" si="716"/>
        <v>1100</v>
      </c>
      <c r="AM92" s="94">
        <f t="shared" si="717"/>
        <v>1650</v>
      </c>
      <c r="AN92" s="94">
        <f t="shared" si="718"/>
        <v>2200</v>
      </c>
      <c r="AO92" s="94">
        <f t="shared" si="719"/>
        <v>2750</v>
      </c>
      <c r="AP92" s="94">
        <f t="shared" si="720"/>
        <v>3300</v>
      </c>
      <c r="AQ92" s="200">
        <v>430</v>
      </c>
      <c r="AR92" s="93">
        <f t="shared" si="721"/>
        <v>86</v>
      </c>
      <c r="AS92" s="93">
        <f t="shared" si="722"/>
        <v>107.5</v>
      </c>
      <c r="AT92" s="147"/>
      <c r="AU92" s="94">
        <f t="shared" si="723"/>
        <v>215</v>
      </c>
      <c r="AV92" s="94">
        <f t="shared" si="724"/>
        <v>645</v>
      </c>
      <c r="AW92" s="94">
        <f t="shared" si="725"/>
        <v>860</v>
      </c>
      <c r="AX92" s="94">
        <f t="shared" si="726"/>
        <v>1290</v>
      </c>
      <c r="AY92" s="94">
        <f t="shared" si="727"/>
        <v>1720</v>
      </c>
      <c r="AZ92" s="94">
        <f t="shared" si="728"/>
        <v>2150</v>
      </c>
      <c r="BA92" s="94">
        <f t="shared" si="729"/>
        <v>2580</v>
      </c>
      <c r="BB92" s="147">
        <f t="shared" si="730"/>
        <v>626</v>
      </c>
      <c r="BC92" s="147">
        <f t="shared" si="731"/>
        <v>125.2</v>
      </c>
      <c r="BD92" s="147">
        <f t="shared" si="732"/>
        <v>156.5</v>
      </c>
      <c r="BE92" s="147">
        <f t="shared" si="733"/>
        <v>0</v>
      </c>
      <c r="BF92" s="147">
        <f t="shared" si="734"/>
        <v>313</v>
      </c>
      <c r="BG92" s="147">
        <f t="shared" si="735"/>
        <v>939</v>
      </c>
      <c r="BH92" s="147">
        <f t="shared" si="736"/>
        <v>1252</v>
      </c>
      <c r="BI92" s="147">
        <f t="shared" si="737"/>
        <v>1878</v>
      </c>
      <c r="BJ92" s="147">
        <f t="shared" si="738"/>
        <v>2504</v>
      </c>
      <c r="BK92" s="147">
        <f t="shared" si="739"/>
        <v>3130</v>
      </c>
      <c r="BL92" s="147">
        <f t="shared" si="740"/>
        <v>3756</v>
      </c>
      <c r="BM92" s="147">
        <f t="shared" si="741"/>
        <v>550</v>
      </c>
      <c r="BN92" s="147">
        <f t="shared" si="742"/>
        <v>110</v>
      </c>
      <c r="BO92" s="147">
        <f t="shared" si="743"/>
        <v>137.5</v>
      </c>
      <c r="BP92" s="147">
        <f t="shared" si="744"/>
        <v>0</v>
      </c>
      <c r="BQ92" s="147">
        <f t="shared" si="745"/>
        <v>275</v>
      </c>
      <c r="BR92" s="147">
        <f t="shared" si="746"/>
        <v>825</v>
      </c>
      <c r="BS92" s="147">
        <f t="shared" si="747"/>
        <v>1100</v>
      </c>
      <c r="BT92" s="147">
        <f t="shared" si="748"/>
        <v>1650</v>
      </c>
      <c r="BU92" s="147">
        <f t="shared" si="749"/>
        <v>2200</v>
      </c>
      <c r="BV92" s="147">
        <f t="shared" si="750"/>
        <v>2750</v>
      </c>
      <c r="BW92" s="147">
        <f t="shared" si="751"/>
        <v>3300</v>
      </c>
      <c r="BX92" s="147">
        <f t="shared" si="752"/>
        <v>430</v>
      </c>
      <c r="BY92" s="147">
        <f t="shared" si="753"/>
        <v>86</v>
      </c>
      <c r="BZ92" s="147">
        <f t="shared" si="754"/>
        <v>107.5</v>
      </c>
      <c r="CA92" s="147">
        <f t="shared" si="755"/>
        <v>0</v>
      </c>
      <c r="CB92" s="147">
        <f t="shared" si="756"/>
        <v>215</v>
      </c>
      <c r="CC92" s="147">
        <f t="shared" si="757"/>
        <v>645</v>
      </c>
      <c r="CD92" s="147">
        <f t="shared" si="758"/>
        <v>860</v>
      </c>
      <c r="CE92" s="147">
        <f t="shared" si="759"/>
        <v>1290</v>
      </c>
      <c r="CF92" s="147">
        <f t="shared" si="760"/>
        <v>1720</v>
      </c>
      <c r="CG92" s="147">
        <f t="shared" si="761"/>
        <v>2150</v>
      </c>
      <c r="CH92" s="147">
        <f t="shared" si="762"/>
        <v>2580</v>
      </c>
      <c r="CI92" s="147">
        <f t="shared" si="763"/>
        <v>1176</v>
      </c>
      <c r="CJ92" s="147">
        <f t="shared" si="764"/>
        <v>235.2</v>
      </c>
      <c r="CK92" s="147">
        <f t="shared" si="765"/>
        <v>294</v>
      </c>
      <c r="CL92" s="147">
        <f t="shared" si="766"/>
        <v>0</v>
      </c>
      <c r="CM92" s="147">
        <f t="shared" si="767"/>
        <v>588</v>
      </c>
      <c r="CN92" s="147">
        <f t="shared" si="768"/>
        <v>1764</v>
      </c>
      <c r="CO92" s="147">
        <f t="shared" si="769"/>
        <v>2352</v>
      </c>
      <c r="CP92" s="147">
        <f t="shared" si="770"/>
        <v>3528</v>
      </c>
      <c r="CQ92" s="147">
        <f t="shared" si="771"/>
        <v>4704</v>
      </c>
      <c r="CR92" s="147">
        <f t="shared" si="772"/>
        <v>5880</v>
      </c>
      <c r="CS92" s="147">
        <f t="shared" si="773"/>
        <v>7056</v>
      </c>
      <c r="CT92" s="147">
        <f t="shared" si="774"/>
        <v>1056</v>
      </c>
      <c r="CU92" s="147">
        <f t="shared" si="775"/>
        <v>211.2</v>
      </c>
      <c r="CV92" s="147">
        <f t="shared" si="776"/>
        <v>264</v>
      </c>
      <c r="CW92" s="147">
        <f t="shared" si="777"/>
        <v>0</v>
      </c>
      <c r="CX92" s="147">
        <f t="shared" si="778"/>
        <v>528</v>
      </c>
      <c r="CY92" s="147">
        <f t="shared" si="779"/>
        <v>1584</v>
      </c>
      <c r="CZ92" s="147">
        <f t="shared" si="780"/>
        <v>2112</v>
      </c>
      <c r="DA92" s="147">
        <f t="shared" si="781"/>
        <v>3168</v>
      </c>
      <c r="DB92" s="147">
        <f t="shared" si="782"/>
        <v>4224</v>
      </c>
      <c r="DC92" s="147">
        <f t="shared" si="783"/>
        <v>5280</v>
      </c>
      <c r="DD92" s="147">
        <f t="shared" si="784"/>
        <v>6336</v>
      </c>
      <c r="DE92" s="147">
        <f t="shared" si="785"/>
        <v>980</v>
      </c>
      <c r="DF92" s="147">
        <f t="shared" si="786"/>
        <v>196</v>
      </c>
      <c r="DG92" s="147">
        <f t="shared" si="787"/>
        <v>245</v>
      </c>
      <c r="DH92" s="147">
        <f t="shared" si="788"/>
        <v>0</v>
      </c>
      <c r="DI92" s="147">
        <f t="shared" si="789"/>
        <v>490</v>
      </c>
      <c r="DJ92" s="147">
        <f t="shared" si="790"/>
        <v>1470</v>
      </c>
      <c r="DK92" s="147">
        <f t="shared" si="791"/>
        <v>1960</v>
      </c>
      <c r="DL92" s="147">
        <f t="shared" si="792"/>
        <v>2940</v>
      </c>
      <c r="DM92" s="147">
        <f t="shared" si="793"/>
        <v>3920</v>
      </c>
      <c r="DN92" s="147">
        <f t="shared" si="794"/>
        <v>4900</v>
      </c>
      <c r="DO92" s="147">
        <f t="shared" si="795"/>
        <v>5880</v>
      </c>
      <c r="DP92" s="147">
        <f t="shared" si="796"/>
        <v>980</v>
      </c>
      <c r="DQ92" s="147">
        <f t="shared" si="797"/>
        <v>196</v>
      </c>
      <c r="DR92" s="147">
        <f t="shared" si="798"/>
        <v>245</v>
      </c>
      <c r="DS92" s="147">
        <f t="shared" si="799"/>
        <v>0</v>
      </c>
      <c r="DT92" s="147">
        <f t="shared" si="800"/>
        <v>490</v>
      </c>
      <c r="DU92" s="147">
        <f t="shared" si="801"/>
        <v>1470</v>
      </c>
      <c r="DV92" s="147">
        <f t="shared" si="802"/>
        <v>1960</v>
      </c>
      <c r="DW92" s="147">
        <f t="shared" si="803"/>
        <v>2940</v>
      </c>
      <c r="DX92" s="147">
        <f t="shared" si="804"/>
        <v>3920</v>
      </c>
      <c r="DY92" s="147">
        <f t="shared" si="805"/>
        <v>4900</v>
      </c>
      <c r="DZ92" s="147">
        <f t="shared" si="806"/>
        <v>5880</v>
      </c>
      <c r="EA92" s="147">
        <f t="shared" si="807"/>
        <v>1176</v>
      </c>
      <c r="EB92" s="147">
        <f t="shared" si="808"/>
        <v>235.2</v>
      </c>
      <c r="EC92" s="147">
        <f t="shared" si="809"/>
        <v>294</v>
      </c>
      <c r="ED92" s="147">
        <f t="shared" si="810"/>
        <v>0</v>
      </c>
      <c r="EE92" s="147">
        <f t="shared" si="811"/>
        <v>588</v>
      </c>
      <c r="EF92" s="147">
        <f t="shared" si="812"/>
        <v>1764</v>
      </c>
      <c r="EG92" s="147">
        <f t="shared" si="813"/>
        <v>2352</v>
      </c>
      <c r="EH92" s="147">
        <f t="shared" si="814"/>
        <v>3528</v>
      </c>
      <c r="EI92" s="147">
        <f t="shared" si="815"/>
        <v>4704</v>
      </c>
      <c r="EJ92" s="147">
        <f t="shared" si="816"/>
        <v>5880</v>
      </c>
      <c r="EK92" s="147">
        <f t="shared" si="817"/>
        <v>7056</v>
      </c>
      <c r="EL92" s="147">
        <f t="shared" si="818"/>
        <v>1056</v>
      </c>
      <c r="EM92" s="147">
        <f t="shared" si="819"/>
        <v>211.2</v>
      </c>
      <c r="EN92" s="147">
        <f t="shared" si="820"/>
        <v>264</v>
      </c>
      <c r="EO92" s="147">
        <f t="shared" si="821"/>
        <v>0</v>
      </c>
      <c r="EP92" s="147">
        <f t="shared" si="822"/>
        <v>528</v>
      </c>
      <c r="EQ92" s="147">
        <f t="shared" si="823"/>
        <v>1584</v>
      </c>
      <c r="ER92" s="147">
        <f t="shared" si="824"/>
        <v>2112</v>
      </c>
      <c r="ES92" s="147">
        <f t="shared" si="825"/>
        <v>3168</v>
      </c>
      <c r="ET92" s="147">
        <f t="shared" si="826"/>
        <v>4224</v>
      </c>
      <c r="EU92" s="147">
        <f t="shared" si="827"/>
        <v>5280</v>
      </c>
      <c r="EV92" s="147">
        <f t="shared" si="828"/>
        <v>6336</v>
      </c>
      <c r="EW92" s="147">
        <f t="shared" si="829"/>
        <v>1606</v>
      </c>
      <c r="EX92" s="147">
        <f t="shared" si="830"/>
        <v>321.2</v>
      </c>
      <c r="EY92" s="147">
        <f t="shared" si="831"/>
        <v>401.5</v>
      </c>
      <c r="EZ92" s="147">
        <f t="shared" si="832"/>
        <v>0</v>
      </c>
      <c r="FA92" s="147">
        <f t="shared" si="833"/>
        <v>803</v>
      </c>
      <c r="FB92" s="147">
        <f t="shared" si="834"/>
        <v>2409</v>
      </c>
      <c r="FC92" s="147">
        <f t="shared" si="835"/>
        <v>3212</v>
      </c>
      <c r="FD92" s="147">
        <f t="shared" si="836"/>
        <v>4818</v>
      </c>
      <c r="FE92" s="147">
        <f t="shared" si="837"/>
        <v>6424</v>
      </c>
      <c r="FF92" s="147">
        <f t="shared" si="838"/>
        <v>8030</v>
      </c>
      <c r="FG92" s="147">
        <f t="shared" si="839"/>
        <v>9636</v>
      </c>
      <c r="FH92" s="147">
        <f t="shared" si="840"/>
        <v>1606</v>
      </c>
      <c r="FI92" s="147">
        <f t="shared" si="841"/>
        <v>321.2</v>
      </c>
      <c r="FJ92" s="147">
        <f t="shared" si="842"/>
        <v>401.5</v>
      </c>
      <c r="FK92" s="147">
        <f t="shared" si="843"/>
        <v>0</v>
      </c>
      <c r="FL92" s="147">
        <f t="shared" si="844"/>
        <v>803</v>
      </c>
      <c r="FM92" s="147">
        <f t="shared" si="845"/>
        <v>2409</v>
      </c>
      <c r="FN92" s="147">
        <f t="shared" si="846"/>
        <v>3212</v>
      </c>
      <c r="FO92" s="147">
        <f t="shared" si="847"/>
        <v>4818</v>
      </c>
      <c r="FP92" s="147">
        <f t="shared" si="848"/>
        <v>6424</v>
      </c>
      <c r="FQ92" s="147">
        <f t="shared" si="849"/>
        <v>8030</v>
      </c>
      <c r="FR92" s="147">
        <f t="shared" si="850"/>
        <v>9636</v>
      </c>
      <c r="FS92" s="122" t="str">
        <f t="shared" si="346"/>
        <v>0</v>
      </c>
      <c r="FT92" s="122" t="str">
        <f t="shared" si="347"/>
        <v>0</v>
      </c>
      <c r="FU92" s="122" t="str">
        <f t="shared" si="348"/>
        <v>0</v>
      </c>
      <c r="FV92" s="122" t="str">
        <f t="shared" si="349"/>
        <v>0</v>
      </c>
      <c r="FW92" s="122">
        <f t="shared" si="851"/>
        <v>0</v>
      </c>
      <c r="FX92" s="122">
        <f t="shared" si="852"/>
        <v>0</v>
      </c>
      <c r="FY92" s="122">
        <f t="shared" si="853"/>
        <v>0</v>
      </c>
      <c r="FZ92" s="122">
        <f t="shared" si="854"/>
        <v>0</v>
      </c>
      <c r="GA92" s="122">
        <f t="shared" si="855"/>
        <v>0</v>
      </c>
      <c r="GB92" s="122">
        <f t="shared" si="856"/>
        <v>0</v>
      </c>
      <c r="GC92" s="122">
        <f t="shared" si="857"/>
        <v>0</v>
      </c>
      <c r="GD92" s="122">
        <f t="shared" si="858"/>
        <v>0</v>
      </c>
      <c r="GE92" s="122">
        <f t="shared" si="859"/>
        <v>0</v>
      </c>
      <c r="GF92" s="122">
        <f t="shared" si="860"/>
        <v>0</v>
      </c>
      <c r="GG92" s="122">
        <f t="shared" si="861"/>
        <v>0</v>
      </c>
      <c r="GH92" s="124" t="str">
        <f t="shared" si="350"/>
        <v>0</v>
      </c>
      <c r="GI92" s="57"/>
      <c r="GJ92" s="57"/>
      <c r="GK92" s="57"/>
      <c r="GW92" s="145"/>
      <c r="GX92" s="145"/>
      <c r="GY92" s="145"/>
      <c r="GZ92" s="145"/>
      <c r="HA92" s="145"/>
      <c r="HB92" s="145"/>
      <c r="HC92" s="145"/>
    </row>
    <row r="93" spans="1:211" x14ac:dyDescent="0.2">
      <c r="A93" s="298"/>
      <c r="B93" s="288"/>
      <c r="C93" s="299"/>
      <c r="D93" s="407">
        <f t="shared" si="694"/>
        <v>0</v>
      </c>
      <c r="E93" s="406"/>
      <c r="F93" s="406"/>
      <c r="G93" s="406"/>
      <c r="H93" s="407">
        <f t="shared" si="695"/>
        <v>0</v>
      </c>
      <c r="I93" s="406"/>
      <c r="J93" s="406"/>
      <c r="K93" s="406"/>
      <c r="L93" s="406"/>
      <c r="M93" s="147"/>
      <c r="N93" s="94">
        <f t="shared" si="696"/>
        <v>0</v>
      </c>
      <c r="O93" s="94">
        <f t="shared" si="697"/>
        <v>0</v>
      </c>
      <c r="P93" s="94">
        <f t="shared" si="698"/>
        <v>0</v>
      </c>
      <c r="Q93" s="94">
        <f t="shared" si="699"/>
        <v>0</v>
      </c>
      <c r="R93" s="94">
        <f t="shared" si="700"/>
        <v>0</v>
      </c>
      <c r="S93" s="94">
        <f t="shared" si="701"/>
        <v>0</v>
      </c>
      <c r="T93" s="94">
        <f t="shared" si="702"/>
        <v>0</v>
      </c>
      <c r="U93" s="200">
        <v>627</v>
      </c>
      <c r="V93" s="93">
        <f t="shared" si="703"/>
        <v>125.4</v>
      </c>
      <c r="W93" s="93">
        <f t="shared" si="704"/>
        <v>156.75</v>
      </c>
      <c r="X93" s="147"/>
      <c r="Y93" s="94">
        <f t="shared" si="705"/>
        <v>313.5</v>
      </c>
      <c r="Z93" s="94">
        <f t="shared" si="706"/>
        <v>940.5</v>
      </c>
      <c r="AA93" s="94">
        <f t="shared" si="707"/>
        <v>1254</v>
      </c>
      <c r="AB93" s="94">
        <f t="shared" si="708"/>
        <v>1881</v>
      </c>
      <c r="AC93" s="94">
        <f t="shared" si="709"/>
        <v>2508</v>
      </c>
      <c r="AD93" s="94">
        <f t="shared" si="710"/>
        <v>3135</v>
      </c>
      <c r="AE93" s="94">
        <f t="shared" si="711"/>
        <v>3762</v>
      </c>
      <c r="AF93" s="200">
        <v>551</v>
      </c>
      <c r="AG93" s="93">
        <f t="shared" si="712"/>
        <v>110.2</v>
      </c>
      <c r="AH93" s="93">
        <f t="shared" si="713"/>
        <v>137.75</v>
      </c>
      <c r="AI93" s="147"/>
      <c r="AJ93" s="94">
        <f t="shared" si="714"/>
        <v>275.5</v>
      </c>
      <c r="AK93" s="94">
        <f t="shared" si="715"/>
        <v>826.5</v>
      </c>
      <c r="AL93" s="94">
        <f t="shared" si="716"/>
        <v>1102</v>
      </c>
      <c r="AM93" s="94">
        <f t="shared" si="717"/>
        <v>1653</v>
      </c>
      <c r="AN93" s="94">
        <f t="shared" si="718"/>
        <v>2204</v>
      </c>
      <c r="AO93" s="94">
        <f t="shared" si="719"/>
        <v>2755</v>
      </c>
      <c r="AP93" s="94">
        <f t="shared" si="720"/>
        <v>3306</v>
      </c>
      <c r="AQ93" s="200">
        <v>431</v>
      </c>
      <c r="AR93" s="93">
        <f t="shared" si="721"/>
        <v>86.2</v>
      </c>
      <c r="AS93" s="93">
        <f t="shared" si="722"/>
        <v>107.75</v>
      </c>
      <c r="AT93" s="147"/>
      <c r="AU93" s="94">
        <f t="shared" si="723"/>
        <v>215.5</v>
      </c>
      <c r="AV93" s="94">
        <f t="shared" si="724"/>
        <v>646.5</v>
      </c>
      <c r="AW93" s="94">
        <f t="shared" si="725"/>
        <v>862</v>
      </c>
      <c r="AX93" s="94">
        <f t="shared" si="726"/>
        <v>1293</v>
      </c>
      <c r="AY93" s="94">
        <f t="shared" si="727"/>
        <v>1724</v>
      </c>
      <c r="AZ93" s="94">
        <f t="shared" si="728"/>
        <v>2155</v>
      </c>
      <c r="BA93" s="94">
        <f t="shared" si="729"/>
        <v>2586</v>
      </c>
      <c r="BB93" s="147">
        <f t="shared" si="730"/>
        <v>627</v>
      </c>
      <c r="BC93" s="147">
        <f t="shared" si="731"/>
        <v>125.4</v>
      </c>
      <c r="BD93" s="147">
        <f t="shared" si="732"/>
        <v>156.75</v>
      </c>
      <c r="BE93" s="147">
        <f t="shared" si="733"/>
        <v>0</v>
      </c>
      <c r="BF93" s="147">
        <f t="shared" si="734"/>
        <v>313.5</v>
      </c>
      <c r="BG93" s="147">
        <f t="shared" si="735"/>
        <v>940.5</v>
      </c>
      <c r="BH93" s="147">
        <f t="shared" si="736"/>
        <v>1254</v>
      </c>
      <c r="BI93" s="147">
        <f t="shared" si="737"/>
        <v>1881</v>
      </c>
      <c r="BJ93" s="147">
        <f t="shared" si="738"/>
        <v>2508</v>
      </c>
      <c r="BK93" s="147">
        <f t="shared" si="739"/>
        <v>3135</v>
      </c>
      <c r="BL93" s="147">
        <f t="shared" si="740"/>
        <v>3762</v>
      </c>
      <c r="BM93" s="147">
        <f t="shared" si="741"/>
        <v>551</v>
      </c>
      <c r="BN93" s="147">
        <f t="shared" si="742"/>
        <v>110.2</v>
      </c>
      <c r="BO93" s="147">
        <f t="shared" si="743"/>
        <v>137.75</v>
      </c>
      <c r="BP93" s="147">
        <f t="shared" si="744"/>
        <v>0</v>
      </c>
      <c r="BQ93" s="147">
        <f t="shared" si="745"/>
        <v>275.5</v>
      </c>
      <c r="BR93" s="147">
        <f t="shared" si="746"/>
        <v>826.5</v>
      </c>
      <c r="BS93" s="147">
        <f t="shared" si="747"/>
        <v>1102</v>
      </c>
      <c r="BT93" s="147">
        <f t="shared" si="748"/>
        <v>1653</v>
      </c>
      <c r="BU93" s="147">
        <f t="shared" si="749"/>
        <v>2204</v>
      </c>
      <c r="BV93" s="147">
        <f t="shared" si="750"/>
        <v>2755</v>
      </c>
      <c r="BW93" s="147">
        <f t="shared" si="751"/>
        <v>3306</v>
      </c>
      <c r="BX93" s="147">
        <f t="shared" si="752"/>
        <v>431</v>
      </c>
      <c r="BY93" s="147">
        <f t="shared" si="753"/>
        <v>86.2</v>
      </c>
      <c r="BZ93" s="147">
        <f t="shared" si="754"/>
        <v>107.75</v>
      </c>
      <c r="CA93" s="147">
        <f t="shared" si="755"/>
        <v>0</v>
      </c>
      <c r="CB93" s="147">
        <f t="shared" si="756"/>
        <v>215.5</v>
      </c>
      <c r="CC93" s="147">
        <f t="shared" si="757"/>
        <v>646.5</v>
      </c>
      <c r="CD93" s="147">
        <f t="shared" si="758"/>
        <v>862</v>
      </c>
      <c r="CE93" s="147">
        <f t="shared" si="759"/>
        <v>1293</v>
      </c>
      <c r="CF93" s="147">
        <f t="shared" si="760"/>
        <v>1724</v>
      </c>
      <c r="CG93" s="147">
        <f t="shared" si="761"/>
        <v>2155</v>
      </c>
      <c r="CH93" s="147">
        <f t="shared" si="762"/>
        <v>2586</v>
      </c>
      <c r="CI93" s="147">
        <f t="shared" si="763"/>
        <v>1178</v>
      </c>
      <c r="CJ93" s="147">
        <f t="shared" si="764"/>
        <v>235.60000000000002</v>
      </c>
      <c r="CK93" s="147">
        <f t="shared" si="765"/>
        <v>294.5</v>
      </c>
      <c r="CL93" s="147">
        <f t="shared" si="766"/>
        <v>0</v>
      </c>
      <c r="CM93" s="147">
        <f t="shared" si="767"/>
        <v>589</v>
      </c>
      <c r="CN93" s="147">
        <f t="shared" si="768"/>
        <v>1767</v>
      </c>
      <c r="CO93" s="147">
        <f t="shared" si="769"/>
        <v>2356</v>
      </c>
      <c r="CP93" s="147">
        <f t="shared" si="770"/>
        <v>3534</v>
      </c>
      <c r="CQ93" s="147">
        <f t="shared" si="771"/>
        <v>4712</v>
      </c>
      <c r="CR93" s="147">
        <f t="shared" si="772"/>
        <v>5890</v>
      </c>
      <c r="CS93" s="147">
        <f t="shared" si="773"/>
        <v>7068</v>
      </c>
      <c r="CT93" s="147">
        <f t="shared" si="774"/>
        <v>1058</v>
      </c>
      <c r="CU93" s="147">
        <f t="shared" si="775"/>
        <v>211.60000000000002</v>
      </c>
      <c r="CV93" s="147">
        <f t="shared" si="776"/>
        <v>264.5</v>
      </c>
      <c r="CW93" s="147">
        <f t="shared" si="777"/>
        <v>0</v>
      </c>
      <c r="CX93" s="147">
        <f t="shared" si="778"/>
        <v>529</v>
      </c>
      <c r="CY93" s="147">
        <f t="shared" si="779"/>
        <v>1587</v>
      </c>
      <c r="CZ93" s="147">
        <f t="shared" si="780"/>
        <v>2116</v>
      </c>
      <c r="DA93" s="147">
        <f t="shared" si="781"/>
        <v>3174</v>
      </c>
      <c r="DB93" s="147">
        <f t="shared" si="782"/>
        <v>4232</v>
      </c>
      <c r="DC93" s="147">
        <f t="shared" si="783"/>
        <v>5290</v>
      </c>
      <c r="DD93" s="147">
        <f t="shared" si="784"/>
        <v>6348</v>
      </c>
      <c r="DE93" s="147">
        <f t="shared" si="785"/>
        <v>982</v>
      </c>
      <c r="DF93" s="147">
        <f t="shared" si="786"/>
        <v>196.4</v>
      </c>
      <c r="DG93" s="147">
        <f t="shared" si="787"/>
        <v>245.5</v>
      </c>
      <c r="DH93" s="147">
        <f t="shared" si="788"/>
        <v>0</v>
      </c>
      <c r="DI93" s="147">
        <f t="shared" si="789"/>
        <v>491</v>
      </c>
      <c r="DJ93" s="147">
        <f t="shared" si="790"/>
        <v>1473</v>
      </c>
      <c r="DK93" s="147">
        <f t="shared" si="791"/>
        <v>1964</v>
      </c>
      <c r="DL93" s="147">
        <f t="shared" si="792"/>
        <v>2946</v>
      </c>
      <c r="DM93" s="147">
        <f t="shared" si="793"/>
        <v>3928</v>
      </c>
      <c r="DN93" s="147">
        <f t="shared" si="794"/>
        <v>4910</v>
      </c>
      <c r="DO93" s="147">
        <f t="shared" si="795"/>
        <v>5892</v>
      </c>
      <c r="DP93" s="147">
        <f t="shared" si="796"/>
        <v>982</v>
      </c>
      <c r="DQ93" s="147">
        <f t="shared" si="797"/>
        <v>196.4</v>
      </c>
      <c r="DR93" s="147">
        <f t="shared" si="798"/>
        <v>245.5</v>
      </c>
      <c r="DS93" s="147">
        <f t="shared" si="799"/>
        <v>0</v>
      </c>
      <c r="DT93" s="147">
        <f t="shared" si="800"/>
        <v>491</v>
      </c>
      <c r="DU93" s="147">
        <f t="shared" si="801"/>
        <v>1473</v>
      </c>
      <c r="DV93" s="147">
        <f t="shared" si="802"/>
        <v>1964</v>
      </c>
      <c r="DW93" s="147">
        <f t="shared" si="803"/>
        <v>2946</v>
      </c>
      <c r="DX93" s="147">
        <f t="shared" si="804"/>
        <v>3928</v>
      </c>
      <c r="DY93" s="147">
        <f t="shared" si="805"/>
        <v>4910</v>
      </c>
      <c r="DZ93" s="147">
        <f t="shared" si="806"/>
        <v>5892</v>
      </c>
      <c r="EA93" s="147">
        <f t="shared" si="807"/>
        <v>1178</v>
      </c>
      <c r="EB93" s="147">
        <f t="shared" si="808"/>
        <v>235.60000000000002</v>
      </c>
      <c r="EC93" s="147">
        <f t="shared" si="809"/>
        <v>294.5</v>
      </c>
      <c r="ED93" s="147">
        <f t="shared" si="810"/>
        <v>0</v>
      </c>
      <c r="EE93" s="147">
        <f t="shared" si="811"/>
        <v>589</v>
      </c>
      <c r="EF93" s="147">
        <f t="shared" si="812"/>
        <v>1767</v>
      </c>
      <c r="EG93" s="147">
        <f t="shared" si="813"/>
        <v>2356</v>
      </c>
      <c r="EH93" s="147">
        <f t="shared" si="814"/>
        <v>3534</v>
      </c>
      <c r="EI93" s="147">
        <f t="shared" si="815"/>
        <v>4712</v>
      </c>
      <c r="EJ93" s="147">
        <f t="shared" si="816"/>
        <v>5890</v>
      </c>
      <c r="EK93" s="147">
        <f t="shared" si="817"/>
        <v>7068</v>
      </c>
      <c r="EL93" s="147">
        <f t="shared" si="818"/>
        <v>1058</v>
      </c>
      <c r="EM93" s="147">
        <f t="shared" si="819"/>
        <v>211.60000000000002</v>
      </c>
      <c r="EN93" s="147">
        <f t="shared" si="820"/>
        <v>264.5</v>
      </c>
      <c r="EO93" s="147">
        <f t="shared" si="821"/>
        <v>0</v>
      </c>
      <c r="EP93" s="147">
        <f t="shared" si="822"/>
        <v>529</v>
      </c>
      <c r="EQ93" s="147">
        <f t="shared" si="823"/>
        <v>1587</v>
      </c>
      <c r="ER93" s="147">
        <f t="shared" si="824"/>
        <v>2116</v>
      </c>
      <c r="ES93" s="147">
        <f t="shared" si="825"/>
        <v>3174</v>
      </c>
      <c r="ET93" s="147">
        <f t="shared" si="826"/>
        <v>4232</v>
      </c>
      <c r="EU93" s="147">
        <f t="shared" si="827"/>
        <v>5290</v>
      </c>
      <c r="EV93" s="147">
        <f t="shared" si="828"/>
        <v>6348</v>
      </c>
      <c r="EW93" s="147">
        <f t="shared" si="829"/>
        <v>1609</v>
      </c>
      <c r="EX93" s="147">
        <f t="shared" si="830"/>
        <v>321.8</v>
      </c>
      <c r="EY93" s="147">
        <f t="shared" si="831"/>
        <v>402.25</v>
      </c>
      <c r="EZ93" s="147">
        <f t="shared" si="832"/>
        <v>0</v>
      </c>
      <c r="FA93" s="147">
        <f t="shared" si="833"/>
        <v>804.5</v>
      </c>
      <c r="FB93" s="147">
        <f t="shared" si="834"/>
        <v>2413.5</v>
      </c>
      <c r="FC93" s="147">
        <f t="shared" si="835"/>
        <v>3218</v>
      </c>
      <c r="FD93" s="147">
        <f t="shared" si="836"/>
        <v>4827</v>
      </c>
      <c r="FE93" s="147">
        <f t="shared" si="837"/>
        <v>6436</v>
      </c>
      <c r="FF93" s="147">
        <f t="shared" si="838"/>
        <v>8045</v>
      </c>
      <c r="FG93" s="147">
        <f t="shared" si="839"/>
        <v>9654</v>
      </c>
      <c r="FH93" s="147">
        <f t="shared" si="840"/>
        <v>1609</v>
      </c>
      <c r="FI93" s="147">
        <f t="shared" si="841"/>
        <v>321.8</v>
      </c>
      <c r="FJ93" s="147">
        <f t="shared" si="842"/>
        <v>402.25</v>
      </c>
      <c r="FK93" s="147">
        <f t="shared" si="843"/>
        <v>0</v>
      </c>
      <c r="FL93" s="147">
        <f t="shared" si="844"/>
        <v>804.5</v>
      </c>
      <c r="FM93" s="147">
        <f t="shared" si="845"/>
        <v>2413.5</v>
      </c>
      <c r="FN93" s="147">
        <f t="shared" si="846"/>
        <v>3218</v>
      </c>
      <c r="FO93" s="147">
        <f t="shared" si="847"/>
        <v>4827</v>
      </c>
      <c r="FP93" s="147">
        <f t="shared" si="848"/>
        <v>6436</v>
      </c>
      <c r="FQ93" s="147">
        <f t="shared" si="849"/>
        <v>8045</v>
      </c>
      <c r="FR93" s="147">
        <f t="shared" si="850"/>
        <v>9654</v>
      </c>
      <c r="FS93" s="122" t="str">
        <f t="shared" si="346"/>
        <v>0</v>
      </c>
      <c r="FT93" s="122" t="str">
        <f t="shared" si="347"/>
        <v>0</v>
      </c>
      <c r="FU93" s="122" t="str">
        <f t="shared" si="348"/>
        <v>0</v>
      </c>
      <c r="FV93" s="122" t="str">
        <f t="shared" si="349"/>
        <v>0</v>
      </c>
      <c r="FW93" s="122">
        <f t="shared" si="851"/>
        <v>0</v>
      </c>
      <c r="FX93" s="122">
        <f t="shared" si="852"/>
        <v>0</v>
      </c>
      <c r="FY93" s="122">
        <f t="shared" si="853"/>
        <v>0</v>
      </c>
      <c r="FZ93" s="122">
        <f t="shared" si="854"/>
        <v>0</v>
      </c>
      <c r="GA93" s="122">
        <f t="shared" si="855"/>
        <v>0</v>
      </c>
      <c r="GB93" s="122">
        <f t="shared" si="856"/>
        <v>0</v>
      </c>
      <c r="GC93" s="122">
        <f t="shared" si="857"/>
        <v>0</v>
      </c>
      <c r="GD93" s="122">
        <f t="shared" si="858"/>
        <v>0</v>
      </c>
      <c r="GE93" s="122">
        <f t="shared" si="859"/>
        <v>0</v>
      </c>
      <c r="GF93" s="122">
        <f t="shared" si="860"/>
        <v>0</v>
      </c>
      <c r="GG93" s="122">
        <f t="shared" si="861"/>
        <v>0</v>
      </c>
      <c r="GH93" s="124" t="str">
        <f t="shared" si="350"/>
        <v>0</v>
      </c>
      <c r="GI93" s="57"/>
      <c r="GJ93" s="57"/>
      <c r="GK93" s="57"/>
      <c r="GW93" s="145"/>
      <c r="GX93" s="145"/>
      <c r="GY93" s="145"/>
      <c r="GZ93" s="145"/>
      <c r="HA93" s="145"/>
      <c r="HB93" s="145"/>
      <c r="HC93" s="145"/>
    </row>
    <row r="94" spans="1:211" x14ac:dyDescent="0.2">
      <c r="A94" s="298"/>
      <c r="B94" s="288"/>
      <c r="C94" s="299"/>
      <c r="D94" s="407">
        <f t="shared" si="694"/>
        <v>0</v>
      </c>
      <c r="E94" s="406"/>
      <c r="F94" s="406"/>
      <c r="G94" s="406"/>
      <c r="H94" s="407">
        <f t="shared" si="695"/>
        <v>0</v>
      </c>
      <c r="I94" s="406"/>
      <c r="J94" s="406"/>
      <c r="K94" s="406"/>
      <c r="L94" s="406"/>
      <c r="M94" s="147"/>
      <c r="N94" s="94">
        <f t="shared" si="696"/>
        <v>0</v>
      </c>
      <c r="O94" s="94">
        <f t="shared" si="697"/>
        <v>0</v>
      </c>
      <c r="P94" s="94">
        <f t="shared" si="698"/>
        <v>0</v>
      </c>
      <c r="Q94" s="94">
        <f t="shared" si="699"/>
        <v>0</v>
      </c>
      <c r="R94" s="94">
        <f t="shared" si="700"/>
        <v>0</v>
      </c>
      <c r="S94" s="94">
        <f t="shared" si="701"/>
        <v>0</v>
      </c>
      <c r="T94" s="94">
        <f t="shared" si="702"/>
        <v>0</v>
      </c>
      <c r="U94" s="200">
        <v>628</v>
      </c>
      <c r="V94" s="93">
        <f t="shared" si="703"/>
        <v>125.60000000000001</v>
      </c>
      <c r="W94" s="93">
        <f t="shared" si="704"/>
        <v>157</v>
      </c>
      <c r="X94" s="147"/>
      <c r="Y94" s="94">
        <f t="shared" si="705"/>
        <v>314</v>
      </c>
      <c r="Z94" s="94">
        <f t="shared" si="706"/>
        <v>942</v>
      </c>
      <c r="AA94" s="94">
        <f t="shared" si="707"/>
        <v>1256</v>
      </c>
      <c r="AB94" s="94">
        <f t="shared" si="708"/>
        <v>1884</v>
      </c>
      <c r="AC94" s="94">
        <f t="shared" si="709"/>
        <v>2512</v>
      </c>
      <c r="AD94" s="94">
        <f t="shared" si="710"/>
        <v>3140</v>
      </c>
      <c r="AE94" s="94">
        <f t="shared" si="711"/>
        <v>3768</v>
      </c>
      <c r="AF94" s="200">
        <v>552</v>
      </c>
      <c r="AG94" s="93">
        <f t="shared" si="712"/>
        <v>110.4</v>
      </c>
      <c r="AH94" s="93">
        <f t="shared" si="713"/>
        <v>138</v>
      </c>
      <c r="AI94" s="147"/>
      <c r="AJ94" s="94">
        <f t="shared" si="714"/>
        <v>276</v>
      </c>
      <c r="AK94" s="94">
        <f t="shared" si="715"/>
        <v>828</v>
      </c>
      <c r="AL94" s="94">
        <f t="shared" si="716"/>
        <v>1104</v>
      </c>
      <c r="AM94" s="94">
        <f t="shared" si="717"/>
        <v>1656</v>
      </c>
      <c r="AN94" s="94">
        <f t="shared" si="718"/>
        <v>2208</v>
      </c>
      <c r="AO94" s="94">
        <f t="shared" si="719"/>
        <v>2760</v>
      </c>
      <c r="AP94" s="94">
        <f t="shared" si="720"/>
        <v>3312</v>
      </c>
      <c r="AQ94" s="200">
        <v>432</v>
      </c>
      <c r="AR94" s="93">
        <f t="shared" si="721"/>
        <v>86.4</v>
      </c>
      <c r="AS94" s="93">
        <f t="shared" si="722"/>
        <v>108</v>
      </c>
      <c r="AT94" s="147"/>
      <c r="AU94" s="94">
        <f t="shared" si="723"/>
        <v>216</v>
      </c>
      <c r="AV94" s="94">
        <f t="shared" si="724"/>
        <v>648</v>
      </c>
      <c r="AW94" s="94">
        <f t="shared" si="725"/>
        <v>864</v>
      </c>
      <c r="AX94" s="94">
        <f t="shared" si="726"/>
        <v>1296</v>
      </c>
      <c r="AY94" s="94">
        <f t="shared" si="727"/>
        <v>1728</v>
      </c>
      <c r="AZ94" s="94">
        <f t="shared" si="728"/>
        <v>2160</v>
      </c>
      <c r="BA94" s="94">
        <f t="shared" si="729"/>
        <v>2592</v>
      </c>
      <c r="BB94" s="147">
        <f t="shared" si="730"/>
        <v>628</v>
      </c>
      <c r="BC94" s="147">
        <f t="shared" si="731"/>
        <v>125.60000000000001</v>
      </c>
      <c r="BD94" s="147">
        <f t="shared" si="732"/>
        <v>157</v>
      </c>
      <c r="BE94" s="147">
        <f t="shared" si="733"/>
        <v>0</v>
      </c>
      <c r="BF94" s="147">
        <f t="shared" si="734"/>
        <v>314</v>
      </c>
      <c r="BG94" s="147">
        <f t="shared" si="735"/>
        <v>942</v>
      </c>
      <c r="BH94" s="147">
        <f t="shared" si="736"/>
        <v>1256</v>
      </c>
      <c r="BI94" s="147">
        <f t="shared" si="737"/>
        <v>1884</v>
      </c>
      <c r="BJ94" s="147">
        <f t="shared" si="738"/>
        <v>2512</v>
      </c>
      <c r="BK94" s="147">
        <f t="shared" si="739"/>
        <v>3140</v>
      </c>
      <c r="BL94" s="147">
        <f t="shared" si="740"/>
        <v>3768</v>
      </c>
      <c r="BM94" s="147">
        <f t="shared" si="741"/>
        <v>552</v>
      </c>
      <c r="BN94" s="147">
        <f t="shared" si="742"/>
        <v>110.4</v>
      </c>
      <c r="BO94" s="147">
        <f t="shared" si="743"/>
        <v>138</v>
      </c>
      <c r="BP94" s="147">
        <f t="shared" si="744"/>
        <v>0</v>
      </c>
      <c r="BQ94" s="147">
        <f t="shared" si="745"/>
        <v>276</v>
      </c>
      <c r="BR94" s="147">
        <f t="shared" si="746"/>
        <v>828</v>
      </c>
      <c r="BS94" s="147">
        <f t="shared" si="747"/>
        <v>1104</v>
      </c>
      <c r="BT94" s="147">
        <f t="shared" si="748"/>
        <v>1656</v>
      </c>
      <c r="BU94" s="147">
        <f t="shared" si="749"/>
        <v>2208</v>
      </c>
      <c r="BV94" s="147">
        <f t="shared" si="750"/>
        <v>2760</v>
      </c>
      <c r="BW94" s="147">
        <f t="shared" si="751"/>
        <v>3312</v>
      </c>
      <c r="BX94" s="147">
        <f t="shared" si="752"/>
        <v>432</v>
      </c>
      <c r="BY94" s="147">
        <f t="shared" si="753"/>
        <v>86.4</v>
      </c>
      <c r="BZ94" s="147">
        <f t="shared" si="754"/>
        <v>108</v>
      </c>
      <c r="CA94" s="147">
        <f t="shared" si="755"/>
        <v>0</v>
      </c>
      <c r="CB94" s="147">
        <f t="shared" si="756"/>
        <v>216</v>
      </c>
      <c r="CC94" s="147">
        <f t="shared" si="757"/>
        <v>648</v>
      </c>
      <c r="CD94" s="147">
        <f t="shared" si="758"/>
        <v>864</v>
      </c>
      <c r="CE94" s="147">
        <f t="shared" si="759"/>
        <v>1296</v>
      </c>
      <c r="CF94" s="147">
        <f t="shared" si="760"/>
        <v>1728</v>
      </c>
      <c r="CG94" s="147">
        <f t="shared" si="761"/>
        <v>2160</v>
      </c>
      <c r="CH94" s="147">
        <f t="shared" si="762"/>
        <v>2592</v>
      </c>
      <c r="CI94" s="147">
        <f t="shared" si="763"/>
        <v>1180</v>
      </c>
      <c r="CJ94" s="147">
        <f t="shared" si="764"/>
        <v>236</v>
      </c>
      <c r="CK94" s="147">
        <f t="shared" si="765"/>
        <v>295</v>
      </c>
      <c r="CL94" s="147">
        <f t="shared" si="766"/>
        <v>0</v>
      </c>
      <c r="CM94" s="147">
        <f t="shared" si="767"/>
        <v>590</v>
      </c>
      <c r="CN94" s="147">
        <f t="shared" si="768"/>
        <v>1770</v>
      </c>
      <c r="CO94" s="147">
        <f t="shared" si="769"/>
        <v>2360</v>
      </c>
      <c r="CP94" s="147">
        <f t="shared" si="770"/>
        <v>3540</v>
      </c>
      <c r="CQ94" s="147">
        <f t="shared" si="771"/>
        <v>4720</v>
      </c>
      <c r="CR94" s="147">
        <f t="shared" si="772"/>
        <v>5900</v>
      </c>
      <c r="CS94" s="147">
        <f t="shared" si="773"/>
        <v>7080</v>
      </c>
      <c r="CT94" s="147">
        <f t="shared" si="774"/>
        <v>1060</v>
      </c>
      <c r="CU94" s="147">
        <f t="shared" si="775"/>
        <v>212</v>
      </c>
      <c r="CV94" s="147">
        <f t="shared" si="776"/>
        <v>265</v>
      </c>
      <c r="CW94" s="147">
        <f t="shared" si="777"/>
        <v>0</v>
      </c>
      <c r="CX94" s="147">
        <f t="shared" si="778"/>
        <v>530</v>
      </c>
      <c r="CY94" s="147">
        <f t="shared" si="779"/>
        <v>1590</v>
      </c>
      <c r="CZ94" s="147">
        <f t="shared" si="780"/>
        <v>2120</v>
      </c>
      <c r="DA94" s="147">
        <f t="shared" si="781"/>
        <v>3180</v>
      </c>
      <c r="DB94" s="147">
        <f t="shared" si="782"/>
        <v>4240</v>
      </c>
      <c r="DC94" s="147">
        <f t="shared" si="783"/>
        <v>5300</v>
      </c>
      <c r="DD94" s="147">
        <f t="shared" si="784"/>
        <v>6360</v>
      </c>
      <c r="DE94" s="147">
        <f t="shared" si="785"/>
        <v>984</v>
      </c>
      <c r="DF94" s="147">
        <f t="shared" si="786"/>
        <v>196.8</v>
      </c>
      <c r="DG94" s="147">
        <f t="shared" si="787"/>
        <v>246</v>
      </c>
      <c r="DH94" s="147">
        <f t="shared" si="788"/>
        <v>0</v>
      </c>
      <c r="DI94" s="147">
        <f t="shared" si="789"/>
        <v>492</v>
      </c>
      <c r="DJ94" s="147">
        <f t="shared" si="790"/>
        <v>1476</v>
      </c>
      <c r="DK94" s="147">
        <f t="shared" si="791"/>
        <v>1968</v>
      </c>
      <c r="DL94" s="147">
        <f t="shared" si="792"/>
        <v>2952</v>
      </c>
      <c r="DM94" s="147">
        <f t="shared" si="793"/>
        <v>3936</v>
      </c>
      <c r="DN94" s="147">
        <f t="shared" si="794"/>
        <v>4920</v>
      </c>
      <c r="DO94" s="147">
        <f t="shared" si="795"/>
        <v>5904</v>
      </c>
      <c r="DP94" s="147">
        <f t="shared" si="796"/>
        <v>984</v>
      </c>
      <c r="DQ94" s="147">
        <f t="shared" si="797"/>
        <v>196.8</v>
      </c>
      <c r="DR94" s="147">
        <f t="shared" si="798"/>
        <v>246</v>
      </c>
      <c r="DS94" s="147">
        <f t="shared" si="799"/>
        <v>0</v>
      </c>
      <c r="DT94" s="147">
        <f t="shared" si="800"/>
        <v>492</v>
      </c>
      <c r="DU94" s="147">
        <f t="shared" si="801"/>
        <v>1476</v>
      </c>
      <c r="DV94" s="147">
        <f t="shared" si="802"/>
        <v>1968</v>
      </c>
      <c r="DW94" s="147">
        <f t="shared" si="803"/>
        <v>2952</v>
      </c>
      <c r="DX94" s="147">
        <f t="shared" si="804"/>
        <v>3936</v>
      </c>
      <c r="DY94" s="147">
        <f t="shared" si="805"/>
        <v>4920</v>
      </c>
      <c r="DZ94" s="147">
        <f t="shared" si="806"/>
        <v>5904</v>
      </c>
      <c r="EA94" s="147">
        <f t="shared" si="807"/>
        <v>1180</v>
      </c>
      <c r="EB94" s="147">
        <f t="shared" si="808"/>
        <v>236</v>
      </c>
      <c r="EC94" s="147">
        <f t="shared" si="809"/>
        <v>295</v>
      </c>
      <c r="ED94" s="147">
        <f t="shared" si="810"/>
        <v>0</v>
      </c>
      <c r="EE94" s="147">
        <f t="shared" si="811"/>
        <v>590</v>
      </c>
      <c r="EF94" s="147">
        <f t="shared" si="812"/>
        <v>1770</v>
      </c>
      <c r="EG94" s="147">
        <f t="shared" si="813"/>
        <v>2360</v>
      </c>
      <c r="EH94" s="147">
        <f t="shared" si="814"/>
        <v>3540</v>
      </c>
      <c r="EI94" s="147">
        <f t="shared" si="815"/>
        <v>4720</v>
      </c>
      <c r="EJ94" s="147">
        <f t="shared" si="816"/>
        <v>5900</v>
      </c>
      <c r="EK94" s="147">
        <f t="shared" si="817"/>
        <v>7080</v>
      </c>
      <c r="EL94" s="147">
        <f t="shared" si="818"/>
        <v>1060</v>
      </c>
      <c r="EM94" s="147">
        <f t="shared" si="819"/>
        <v>212</v>
      </c>
      <c r="EN94" s="147">
        <f t="shared" si="820"/>
        <v>265</v>
      </c>
      <c r="EO94" s="147">
        <f t="shared" si="821"/>
        <v>0</v>
      </c>
      <c r="EP94" s="147">
        <f t="shared" si="822"/>
        <v>530</v>
      </c>
      <c r="EQ94" s="147">
        <f t="shared" si="823"/>
        <v>1590</v>
      </c>
      <c r="ER94" s="147">
        <f t="shared" si="824"/>
        <v>2120</v>
      </c>
      <c r="ES94" s="147">
        <f t="shared" si="825"/>
        <v>3180</v>
      </c>
      <c r="ET94" s="147">
        <f t="shared" si="826"/>
        <v>4240</v>
      </c>
      <c r="EU94" s="147">
        <f t="shared" si="827"/>
        <v>5300</v>
      </c>
      <c r="EV94" s="147">
        <f t="shared" si="828"/>
        <v>6360</v>
      </c>
      <c r="EW94" s="147">
        <f t="shared" si="829"/>
        <v>1612</v>
      </c>
      <c r="EX94" s="147">
        <f t="shared" si="830"/>
        <v>322.39999999999998</v>
      </c>
      <c r="EY94" s="147">
        <f t="shared" si="831"/>
        <v>403</v>
      </c>
      <c r="EZ94" s="147">
        <f t="shared" si="832"/>
        <v>0</v>
      </c>
      <c r="FA94" s="147">
        <f t="shared" si="833"/>
        <v>806</v>
      </c>
      <c r="FB94" s="147">
        <f t="shared" si="834"/>
        <v>2418</v>
      </c>
      <c r="FC94" s="147">
        <f t="shared" si="835"/>
        <v>3224</v>
      </c>
      <c r="FD94" s="147">
        <f t="shared" si="836"/>
        <v>4836</v>
      </c>
      <c r="FE94" s="147">
        <f t="shared" si="837"/>
        <v>6448</v>
      </c>
      <c r="FF94" s="147">
        <f t="shared" si="838"/>
        <v>8060</v>
      </c>
      <c r="FG94" s="147">
        <f t="shared" si="839"/>
        <v>9672</v>
      </c>
      <c r="FH94" s="147">
        <f t="shared" si="840"/>
        <v>1612</v>
      </c>
      <c r="FI94" s="147">
        <f t="shared" si="841"/>
        <v>322.39999999999998</v>
      </c>
      <c r="FJ94" s="147">
        <f t="shared" si="842"/>
        <v>403</v>
      </c>
      <c r="FK94" s="147">
        <f t="shared" si="843"/>
        <v>0</v>
      </c>
      <c r="FL94" s="147">
        <f t="shared" si="844"/>
        <v>806</v>
      </c>
      <c r="FM94" s="147">
        <f t="shared" si="845"/>
        <v>2418</v>
      </c>
      <c r="FN94" s="147">
        <f t="shared" si="846"/>
        <v>3224</v>
      </c>
      <c r="FO94" s="147">
        <f t="shared" si="847"/>
        <v>4836</v>
      </c>
      <c r="FP94" s="147">
        <f t="shared" si="848"/>
        <v>6448</v>
      </c>
      <c r="FQ94" s="147">
        <f t="shared" si="849"/>
        <v>8060</v>
      </c>
      <c r="FR94" s="147">
        <f t="shared" si="850"/>
        <v>9672</v>
      </c>
      <c r="FS94" s="122" t="str">
        <f t="shared" si="346"/>
        <v>0</v>
      </c>
      <c r="FT94" s="122" t="str">
        <f t="shared" si="347"/>
        <v>0</v>
      </c>
      <c r="FU94" s="122" t="str">
        <f t="shared" si="348"/>
        <v>0</v>
      </c>
      <c r="FV94" s="122" t="str">
        <f t="shared" si="349"/>
        <v>0</v>
      </c>
      <c r="FW94" s="122">
        <f t="shared" si="851"/>
        <v>0</v>
      </c>
      <c r="FX94" s="122">
        <f t="shared" si="852"/>
        <v>0</v>
      </c>
      <c r="FY94" s="122">
        <f t="shared" si="853"/>
        <v>0</v>
      </c>
      <c r="FZ94" s="122">
        <f t="shared" si="854"/>
        <v>0</v>
      </c>
      <c r="GA94" s="122">
        <f t="shared" si="855"/>
        <v>0</v>
      </c>
      <c r="GB94" s="122">
        <f t="shared" si="856"/>
        <v>0</v>
      </c>
      <c r="GC94" s="122">
        <f t="shared" si="857"/>
        <v>0</v>
      </c>
      <c r="GD94" s="122">
        <f t="shared" si="858"/>
        <v>0</v>
      </c>
      <c r="GE94" s="122">
        <f t="shared" si="859"/>
        <v>0</v>
      </c>
      <c r="GF94" s="122">
        <f t="shared" si="860"/>
        <v>0</v>
      </c>
      <c r="GG94" s="122">
        <f t="shared" si="861"/>
        <v>0</v>
      </c>
      <c r="GH94" s="124" t="str">
        <f t="shared" si="350"/>
        <v>0</v>
      </c>
      <c r="GI94" s="57"/>
      <c r="GJ94" s="57"/>
      <c r="GK94" s="57"/>
      <c r="GW94" s="145"/>
      <c r="GX94" s="145"/>
      <c r="GY94" s="145"/>
      <c r="GZ94" s="145"/>
      <c r="HA94" s="145"/>
      <c r="HB94" s="145"/>
      <c r="HC94" s="145"/>
    </row>
    <row r="95" spans="1:211" x14ac:dyDescent="0.2">
      <c r="A95" s="298"/>
      <c r="B95" s="288"/>
      <c r="C95" s="299"/>
      <c r="D95" s="407">
        <f t="shared" si="694"/>
        <v>0</v>
      </c>
      <c r="E95" s="406"/>
      <c r="F95" s="406"/>
      <c r="G95" s="406"/>
      <c r="H95" s="407">
        <f t="shared" si="695"/>
        <v>0</v>
      </c>
      <c r="I95" s="406"/>
      <c r="J95" s="406"/>
      <c r="K95" s="406"/>
      <c r="L95" s="406"/>
      <c r="M95" s="147"/>
      <c r="N95" s="94">
        <f t="shared" si="696"/>
        <v>0</v>
      </c>
      <c r="O95" s="94">
        <f t="shared" si="697"/>
        <v>0</v>
      </c>
      <c r="P95" s="94">
        <f t="shared" si="698"/>
        <v>0</v>
      </c>
      <c r="Q95" s="94">
        <f t="shared" si="699"/>
        <v>0</v>
      </c>
      <c r="R95" s="94">
        <f t="shared" si="700"/>
        <v>0</v>
      </c>
      <c r="S95" s="94">
        <f t="shared" si="701"/>
        <v>0</v>
      </c>
      <c r="T95" s="94">
        <f t="shared" si="702"/>
        <v>0</v>
      </c>
      <c r="U95" s="200">
        <v>629</v>
      </c>
      <c r="V95" s="93">
        <f t="shared" si="703"/>
        <v>125.80000000000001</v>
      </c>
      <c r="W95" s="93">
        <f t="shared" si="704"/>
        <v>157.25</v>
      </c>
      <c r="X95" s="147"/>
      <c r="Y95" s="94">
        <f t="shared" si="705"/>
        <v>314.5</v>
      </c>
      <c r="Z95" s="94">
        <f t="shared" si="706"/>
        <v>943.5</v>
      </c>
      <c r="AA95" s="94">
        <f t="shared" si="707"/>
        <v>1258</v>
      </c>
      <c r="AB95" s="94">
        <f t="shared" si="708"/>
        <v>1887</v>
      </c>
      <c r="AC95" s="94">
        <f t="shared" si="709"/>
        <v>2516</v>
      </c>
      <c r="AD95" s="94">
        <f t="shared" si="710"/>
        <v>3145</v>
      </c>
      <c r="AE95" s="94">
        <f t="shared" si="711"/>
        <v>3774</v>
      </c>
      <c r="AF95" s="200">
        <v>553</v>
      </c>
      <c r="AG95" s="93">
        <f t="shared" si="712"/>
        <v>110.60000000000001</v>
      </c>
      <c r="AH95" s="93">
        <f t="shared" si="713"/>
        <v>138.25</v>
      </c>
      <c r="AI95" s="147"/>
      <c r="AJ95" s="94">
        <f t="shared" si="714"/>
        <v>276.5</v>
      </c>
      <c r="AK95" s="94">
        <f t="shared" si="715"/>
        <v>829.5</v>
      </c>
      <c r="AL95" s="94">
        <f t="shared" si="716"/>
        <v>1106</v>
      </c>
      <c r="AM95" s="94">
        <f t="shared" si="717"/>
        <v>1659</v>
      </c>
      <c r="AN95" s="94">
        <f t="shared" si="718"/>
        <v>2212</v>
      </c>
      <c r="AO95" s="94">
        <f t="shared" si="719"/>
        <v>2765</v>
      </c>
      <c r="AP95" s="94">
        <f t="shared" si="720"/>
        <v>3318</v>
      </c>
      <c r="AQ95" s="200">
        <v>433</v>
      </c>
      <c r="AR95" s="93">
        <f t="shared" si="721"/>
        <v>86.600000000000009</v>
      </c>
      <c r="AS95" s="93">
        <f t="shared" si="722"/>
        <v>108.25</v>
      </c>
      <c r="AT95" s="147"/>
      <c r="AU95" s="94">
        <f t="shared" si="723"/>
        <v>216.5</v>
      </c>
      <c r="AV95" s="94">
        <f t="shared" si="724"/>
        <v>649.5</v>
      </c>
      <c r="AW95" s="94">
        <f t="shared" si="725"/>
        <v>866</v>
      </c>
      <c r="AX95" s="94">
        <f t="shared" si="726"/>
        <v>1299</v>
      </c>
      <c r="AY95" s="94">
        <f t="shared" si="727"/>
        <v>1732</v>
      </c>
      <c r="AZ95" s="94">
        <f t="shared" si="728"/>
        <v>2165</v>
      </c>
      <c r="BA95" s="94">
        <f t="shared" si="729"/>
        <v>2598</v>
      </c>
      <c r="BB95" s="147">
        <f t="shared" si="730"/>
        <v>629</v>
      </c>
      <c r="BC95" s="147">
        <f t="shared" si="731"/>
        <v>125.80000000000001</v>
      </c>
      <c r="BD95" s="147">
        <f t="shared" si="732"/>
        <v>157.25</v>
      </c>
      <c r="BE95" s="147">
        <f t="shared" si="733"/>
        <v>0</v>
      </c>
      <c r="BF95" s="147">
        <f t="shared" si="734"/>
        <v>314.5</v>
      </c>
      <c r="BG95" s="147">
        <f t="shared" si="735"/>
        <v>943.5</v>
      </c>
      <c r="BH95" s="147">
        <f t="shared" si="736"/>
        <v>1258</v>
      </c>
      <c r="BI95" s="147">
        <f t="shared" si="737"/>
        <v>1887</v>
      </c>
      <c r="BJ95" s="147">
        <f t="shared" si="738"/>
        <v>2516</v>
      </c>
      <c r="BK95" s="147">
        <f t="shared" si="739"/>
        <v>3145</v>
      </c>
      <c r="BL95" s="147">
        <f t="shared" si="740"/>
        <v>3774</v>
      </c>
      <c r="BM95" s="147">
        <f t="shared" si="741"/>
        <v>553</v>
      </c>
      <c r="BN95" s="147">
        <f t="shared" si="742"/>
        <v>110.60000000000001</v>
      </c>
      <c r="BO95" s="147">
        <f t="shared" si="743"/>
        <v>138.25</v>
      </c>
      <c r="BP95" s="147">
        <f t="shared" si="744"/>
        <v>0</v>
      </c>
      <c r="BQ95" s="147">
        <f t="shared" si="745"/>
        <v>276.5</v>
      </c>
      <c r="BR95" s="147">
        <f t="shared" si="746"/>
        <v>829.5</v>
      </c>
      <c r="BS95" s="147">
        <f t="shared" si="747"/>
        <v>1106</v>
      </c>
      <c r="BT95" s="147">
        <f t="shared" si="748"/>
        <v>1659</v>
      </c>
      <c r="BU95" s="147">
        <f t="shared" si="749"/>
        <v>2212</v>
      </c>
      <c r="BV95" s="147">
        <f t="shared" si="750"/>
        <v>2765</v>
      </c>
      <c r="BW95" s="147">
        <f t="shared" si="751"/>
        <v>3318</v>
      </c>
      <c r="BX95" s="147">
        <f t="shared" si="752"/>
        <v>433</v>
      </c>
      <c r="BY95" s="147">
        <f t="shared" si="753"/>
        <v>86.600000000000009</v>
      </c>
      <c r="BZ95" s="147">
        <f t="shared" si="754"/>
        <v>108.25</v>
      </c>
      <c r="CA95" s="147">
        <f t="shared" si="755"/>
        <v>0</v>
      </c>
      <c r="CB95" s="147">
        <f t="shared" si="756"/>
        <v>216.5</v>
      </c>
      <c r="CC95" s="147">
        <f t="shared" si="757"/>
        <v>649.5</v>
      </c>
      <c r="CD95" s="147">
        <f t="shared" si="758"/>
        <v>866</v>
      </c>
      <c r="CE95" s="147">
        <f t="shared" si="759"/>
        <v>1299</v>
      </c>
      <c r="CF95" s="147">
        <f t="shared" si="760"/>
        <v>1732</v>
      </c>
      <c r="CG95" s="147">
        <f t="shared" si="761"/>
        <v>2165</v>
      </c>
      <c r="CH95" s="147">
        <f t="shared" si="762"/>
        <v>2598</v>
      </c>
      <c r="CI95" s="147">
        <f t="shared" si="763"/>
        <v>1182</v>
      </c>
      <c r="CJ95" s="147">
        <f t="shared" si="764"/>
        <v>236.40000000000003</v>
      </c>
      <c r="CK95" s="147">
        <f t="shared" si="765"/>
        <v>295.5</v>
      </c>
      <c r="CL95" s="147">
        <f t="shared" si="766"/>
        <v>0</v>
      </c>
      <c r="CM95" s="147">
        <f t="shared" si="767"/>
        <v>591</v>
      </c>
      <c r="CN95" s="147">
        <f t="shared" si="768"/>
        <v>1773</v>
      </c>
      <c r="CO95" s="147">
        <f t="shared" si="769"/>
        <v>2364</v>
      </c>
      <c r="CP95" s="147">
        <f t="shared" si="770"/>
        <v>3546</v>
      </c>
      <c r="CQ95" s="147">
        <f t="shared" si="771"/>
        <v>4728</v>
      </c>
      <c r="CR95" s="147">
        <f t="shared" si="772"/>
        <v>5910</v>
      </c>
      <c r="CS95" s="147">
        <f t="shared" si="773"/>
        <v>7092</v>
      </c>
      <c r="CT95" s="147">
        <f t="shared" si="774"/>
        <v>1062</v>
      </c>
      <c r="CU95" s="147">
        <f t="shared" si="775"/>
        <v>212.40000000000003</v>
      </c>
      <c r="CV95" s="147">
        <f t="shared" si="776"/>
        <v>265.5</v>
      </c>
      <c r="CW95" s="147">
        <f t="shared" si="777"/>
        <v>0</v>
      </c>
      <c r="CX95" s="147">
        <f t="shared" si="778"/>
        <v>531</v>
      </c>
      <c r="CY95" s="147">
        <f t="shared" si="779"/>
        <v>1593</v>
      </c>
      <c r="CZ95" s="147">
        <f t="shared" si="780"/>
        <v>2124</v>
      </c>
      <c r="DA95" s="147">
        <f t="shared" si="781"/>
        <v>3186</v>
      </c>
      <c r="DB95" s="147">
        <f t="shared" si="782"/>
        <v>4248</v>
      </c>
      <c r="DC95" s="147">
        <f t="shared" si="783"/>
        <v>5310</v>
      </c>
      <c r="DD95" s="147">
        <f t="shared" si="784"/>
        <v>6372</v>
      </c>
      <c r="DE95" s="147">
        <f t="shared" si="785"/>
        <v>986</v>
      </c>
      <c r="DF95" s="147">
        <f t="shared" si="786"/>
        <v>197.20000000000002</v>
      </c>
      <c r="DG95" s="147">
        <f t="shared" si="787"/>
        <v>246.5</v>
      </c>
      <c r="DH95" s="147">
        <f t="shared" si="788"/>
        <v>0</v>
      </c>
      <c r="DI95" s="147">
        <f t="shared" si="789"/>
        <v>493</v>
      </c>
      <c r="DJ95" s="147">
        <f t="shared" si="790"/>
        <v>1479</v>
      </c>
      <c r="DK95" s="147">
        <f t="shared" si="791"/>
        <v>1972</v>
      </c>
      <c r="DL95" s="147">
        <f t="shared" si="792"/>
        <v>2958</v>
      </c>
      <c r="DM95" s="147">
        <f t="shared" si="793"/>
        <v>3944</v>
      </c>
      <c r="DN95" s="147">
        <f t="shared" si="794"/>
        <v>4930</v>
      </c>
      <c r="DO95" s="147">
        <f t="shared" si="795"/>
        <v>5916</v>
      </c>
      <c r="DP95" s="147">
        <f t="shared" si="796"/>
        <v>986</v>
      </c>
      <c r="DQ95" s="147">
        <f t="shared" si="797"/>
        <v>197.20000000000002</v>
      </c>
      <c r="DR95" s="147">
        <f t="shared" si="798"/>
        <v>246.5</v>
      </c>
      <c r="DS95" s="147">
        <f t="shared" si="799"/>
        <v>0</v>
      </c>
      <c r="DT95" s="147">
        <f t="shared" si="800"/>
        <v>493</v>
      </c>
      <c r="DU95" s="147">
        <f t="shared" si="801"/>
        <v>1479</v>
      </c>
      <c r="DV95" s="147">
        <f t="shared" si="802"/>
        <v>1972</v>
      </c>
      <c r="DW95" s="147">
        <f t="shared" si="803"/>
        <v>2958</v>
      </c>
      <c r="DX95" s="147">
        <f t="shared" si="804"/>
        <v>3944</v>
      </c>
      <c r="DY95" s="147">
        <f t="shared" si="805"/>
        <v>4930</v>
      </c>
      <c r="DZ95" s="147">
        <f t="shared" si="806"/>
        <v>5916</v>
      </c>
      <c r="EA95" s="147">
        <f t="shared" si="807"/>
        <v>1182</v>
      </c>
      <c r="EB95" s="147">
        <f t="shared" si="808"/>
        <v>236.40000000000003</v>
      </c>
      <c r="EC95" s="147">
        <f t="shared" si="809"/>
        <v>295.5</v>
      </c>
      <c r="ED95" s="147">
        <f t="shared" si="810"/>
        <v>0</v>
      </c>
      <c r="EE95" s="147">
        <f t="shared" si="811"/>
        <v>591</v>
      </c>
      <c r="EF95" s="147">
        <f t="shared" si="812"/>
        <v>1773</v>
      </c>
      <c r="EG95" s="147">
        <f t="shared" si="813"/>
        <v>2364</v>
      </c>
      <c r="EH95" s="147">
        <f t="shared" si="814"/>
        <v>3546</v>
      </c>
      <c r="EI95" s="147">
        <f t="shared" si="815"/>
        <v>4728</v>
      </c>
      <c r="EJ95" s="147">
        <f t="shared" si="816"/>
        <v>5910</v>
      </c>
      <c r="EK95" s="147">
        <f t="shared" si="817"/>
        <v>7092</v>
      </c>
      <c r="EL95" s="147">
        <f t="shared" si="818"/>
        <v>1062</v>
      </c>
      <c r="EM95" s="147">
        <f t="shared" si="819"/>
        <v>212.40000000000003</v>
      </c>
      <c r="EN95" s="147">
        <f t="shared" si="820"/>
        <v>265.5</v>
      </c>
      <c r="EO95" s="147">
        <f t="shared" si="821"/>
        <v>0</v>
      </c>
      <c r="EP95" s="147">
        <f t="shared" si="822"/>
        <v>531</v>
      </c>
      <c r="EQ95" s="147">
        <f t="shared" si="823"/>
        <v>1593</v>
      </c>
      <c r="ER95" s="147">
        <f t="shared" si="824"/>
        <v>2124</v>
      </c>
      <c r="ES95" s="147">
        <f t="shared" si="825"/>
        <v>3186</v>
      </c>
      <c r="ET95" s="147">
        <f t="shared" si="826"/>
        <v>4248</v>
      </c>
      <c r="EU95" s="147">
        <f t="shared" si="827"/>
        <v>5310</v>
      </c>
      <c r="EV95" s="147">
        <f t="shared" si="828"/>
        <v>6372</v>
      </c>
      <c r="EW95" s="147">
        <f t="shared" si="829"/>
        <v>1615</v>
      </c>
      <c r="EX95" s="147">
        <f t="shared" si="830"/>
        <v>323.00000000000006</v>
      </c>
      <c r="EY95" s="147">
        <f t="shared" si="831"/>
        <v>403.75</v>
      </c>
      <c r="EZ95" s="147">
        <f t="shared" si="832"/>
        <v>0</v>
      </c>
      <c r="FA95" s="147">
        <f t="shared" si="833"/>
        <v>807.5</v>
      </c>
      <c r="FB95" s="147">
        <f t="shared" si="834"/>
        <v>2422.5</v>
      </c>
      <c r="FC95" s="147">
        <f t="shared" si="835"/>
        <v>3230</v>
      </c>
      <c r="FD95" s="147">
        <f t="shared" si="836"/>
        <v>4845</v>
      </c>
      <c r="FE95" s="147">
        <f t="shared" si="837"/>
        <v>6460</v>
      </c>
      <c r="FF95" s="147">
        <f t="shared" si="838"/>
        <v>8075</v>
      </c>
      <c r="FG95" s="147">
        <f t="shared" si="839"/>
        <v>9690</v>
      </c>
      <c r="FH95" s="147">
        <f t="shared" si="840"/>
        <v>1615</v>
      </c>
      <c r="FI95" s="147">
        <f t="shared" si="841"/>
        <v>323.00000000000006</v>
      </c>
      <c r="FJ95" s="147">
        <f t="shared" si="842"/>
        <v>403.75</v>
      </c>
      <c r="FK95" s="147">
        <f t="shared" si="843"/>
        <v>0</v>
      </c>
      <c r="FL95" s="147">
        <f t="shared" si="844"/>
        <v>807.5</v>
      </c>
      <c r="FM95" s="147">
        <f t="shared" si="845"/>
        <v>2422.5</v>
      </c>
      <c r="FN95" s="147">
        <f t="shared" si="846"/>
        <v>3230</v>
      </c>
      <c r="FO95" s="147">
        <f t="shared" si="847"/>
        <v>4845</v>
      </c>
      <c r="FP95" s="147">
        <f t="shared" si="848"/>
        <v>6460</v>
      </c>
      <c r="FQ95" s="147">
        <f t="shared" si="849"/>
        <v>8075</v>
      </c>
      <c r="FR95" s="147">
        <f t="shared" si="850"/>
        <v>9690</v>
      </c>
      <c r="FS95" s="122" t="str">
        <f t="shared" si="346"/>
        <v>0</v>
      </c>
      <c r="FT95" s="122" t="str">
        <f t="shared" si="347"/>
        <v>0</v>
      </c>
      <c r="FU95" s="122" t="str">
        <f t="shared" si="348"/>
        <v>0</v>
      </c>
      <c r="FV95" s="122" t="str">
        <f t="shared" si="349"/>
        <v>0</v>
      </c>
      <c r="FW95" s="122">
        <f t="shared" si="851"/>
        <v>0</v>
      </c>
      <c r="FX95" s="122">
        <f t="shared" si="852"/>
        <v>0</v>
      </c>
      <c r="FY95" s="122">
        <f t="shared" si="853"/>
        <v>0</v>
      </c>
      <c r="FZ95" s="122">
        <f t="shared" si="854"/>
        <v>0</v>
      </c>
      <c r="GA95" s="122">
        <f t="shared" si="855"/>
        <v>0</v>
      </c>
      <c r="GB95" s="122">
        <f t="shared" si="856"/>
        <v>0</v>
      </c>
      <c r="GC95" s="122">
        <f t="shared" si="857"/>
        <v>0</v>
      </c>
      <c r="GD95" s="122">
        <f t="shared" si="858"/>
        <v>0</v>
      </c>
      <c r="GE95" s="122">
        <f t="shared" si="859"/>
        <v>0</v>
      </c>
      <c r="GF95" s="122">
        <f t="shared" si="860"/>
        <v>0</v>
      </c>
      <c r="GG95" s="122">
        <f t="shared" si="861"/>
        <v>0</v>
      </c>
      <c r="GH95" s="124" t="str">
        <f t="shared" si="350"/>
        <v>0</v>
      </c>
      <c r="GI95" s="57"/>
      <c r="GJ95" s="57"/>
      <c r="GK95" s="57"/>
      <c r="GW95" s="145"/>
      <c r="GX95" s="145"/>
      <c r="GY95" s="145"/>
      <c r="GZ95" s="145"/>
      <c r="HA95" s="145"/>
      <c r="HB95" s="145"/>
      <c r="HC95" s="145"/>
    </row>
    <row r="96" spans="1:211" x14ac:dyDescent="0.2">
      <c r="A96" s="298"/>
      <c r="B96" s="288"/>
      <c r="C96" s="299"/>
      <c r="D96" s="407">
        <f t="shared" si="694"/>
        <v>0</v>
      </c>
      <c r="E96" s="406"/>
      <c r="F96" s="406"/>
      <c r="G96" s="406"/>
      <c r="H96" s="407">
        <f t="shared" si="695"/>
        <v>0</v>
      </c>
      <c r="I96" s="406"/>
      <c r="J96" s="406"/>
      <c r="K96" s="406"/>
      <c r="L96" s="406"/>
      <c r="M96" s="147"/>
      <c r="N96" s="94">
        <f t="shared" si="696"/>
        <v>0</v>
      </c>
      <c r="O96" s="94">
        <f t="shared" si="697"/>
        <v>0</v>
      </c>
      <c r="P96" s="94">
        <f t="shared" si="698"/>
        <v>0</v>
      </c>
      <c r="Q96" s="94">
        <f t="shared" si="699"/>
        <v>0</v>
      </c>
      <c r="R96" s="94">
        <f t="shared" si="700"/>
        <v>0</v>
      </c>
      <c r="S96" s="94">
        <f t="shared" si="701"/>
        <v>0</v>
      </c>
      <c r="T96" s="94">
        <f t="shared" si="702"/>
        <v>0</v>
      </c>
      <c r="U96" s="200">
        <v>630</v>
      </c>
      <c r="V96" s="93">
        <f t="shared" si="703"/>
        <v>126</v>
      </c>
      <c r="W96" s="93">
        <f t="shared" si="704"/>
        <v>157.5</v>
      </c>
      <c r="X96" s="147"/>
      <c r="Y96" s="94">
        <f t="shared" si="705"/>
        <v>315</v>
      </c>
      <c r="Z96" s="94">
        <f t="shared" si="706"/>
        <v>945</v>
      </c>
      <c r="AA96" s="94">
        <f t="shared" si="707"/>
        <v>1260</v>
      </c>
      <c r="AB96" s="94">
        <f t="shared" si="708"/>
        <v>1890</v>
      </c>
      <c r="AC96" s="94">
        <f t="shared" si="709"/>
        <v>2520</v>
      </c>
      <c r="AD96" s="94">
        <f t="shared" si="710"/>
        <v>3150</v>
      </c>
      <c r="AE96" s="94">
        <f t="shared" si="711"/>
        <v>3780</v>
      </c>
      <c r="AF96" s="200">
        <v>554</v>
      </c>
      <c r="AG96" s="93">
        <f t="shared" si="712"/>
        <v>110.80000000000001</v>
      </c>
      <c r="AH96" s="93">
        <f t="shared" si="713"/>
        <v>138.5</v>
      </c>
      <c r="AI96" s="147"/>
      <c r="AJ96" s="94">
        <f t="shared" si="714"/>
        <v>277</v>
      </c>
      <c r="AK96" s="94">
        <f t="shared" si="715"/>
        <v>831</v>
      </c>
      <c r="AL96" s="94">
        <f t="shared" si="716"/>
        <v>1108</v>
      </c>
      <c r="AM96" s="94">
        <f t="shared" si="717"/>
        <v>1662</v>
      </c>
      <c r="AN96" s="94">
        <f t="shared" si="718"/>
        <v>2216</v>
      </c>
      <c r="AO96" s="94">
        <f t="shared" si="719"/>
        <v>2770</v>
      </c>
      <c r="AP96" s="94">
        <f t="shared" si="720"/>
        <v>3324</v>
      </c>
      <c r="AQ96" s="200">
        <v>434</v>
      </c>
      <c r="AR96" s="93">
        <f t="shared" si="721"/>
        <v>86.800000000000011</v>
      </c>
      <c r="AS96" s="93">
        <f t="shared" si="722"/>
        <v>108.5</v>
      </c>
      <c r="AT96" s="147"/>
      <c r="AU96" s="94">
        <f t="shared" si="723"/>
        <v>217</v>
      </c>
      <c r="AV96" s="94">
        <f t="shared" si="724"/>
        <v>651</v>
      </c>
      <c r="AW96" s="94">
        <f t="shared" si="725"/>
        <v>868</v>
      </c>
      <c r="AX96" s="94">
        <f t="shared" si="726"/>
        <v>1302</v>
      </c>
      <c r="AY96" s="94">
        <f t="shared" si="727"/>
        <v>1736</v>
      </c>
      <c r="AZ96" s="94">
        <f t="shared" si="728"/>
        <v>2170</v>
      </c>
      <c r="BA96" s="94">
        <f t="shared" si="729"/>
        <v>2604</v>
      </c>
      <c r="BB96" s="147">
        <f t="shared" si="730"/>
        <v>630</v>
      </c>
      <c r="BC96" s="147">
        <f t="shared" si="731"/>
        <v>126</v>
      </c>
      <c r="BD96" s="147">
        <f t="shared" si="732"/>
        <v>157.5</v>
      </c>
      <c r="BE96" s="147">
        <f t="shared" si="733"/>
        <v>0</v>
      </c>
      <c r="BF96" s="147">
        <f t="shared" si="734"/>
        <v>315</v>
      </c>
      <c r="BG96" s="147">
        <f t="shared" si="735"/>
        <v>945</v>
      </c>
      <c r="BH96" s="147">
        <f t="shared" si="736"/>
        <v>1260</v>
      </c>
      <c r="BI96" s="147">
        <f t="shared" si="737"/>
        <v>1890</v>
      </c>
      <c r="BJ96" s="147">
        <f t="shared" si="738"/>
        <v>2520</v>
      </c>
      <c r="BK96" s="147">
        <f t="shared" si="739"/>
        <v>3150</v>
      </c>
      <c r="BL96" s="147">
        <f t="shared" si="740"/>
        <v>3780</v>
      </c>
      <c r="BM96" s="147">
        <f t="shared" si="741"/>
        <v>554</v>
      </c>
      <c r="BN96" s="147">
        <f t="shared" si="742"/>
        <v>110.80000000000001</v>
      </c>
      <c r="BO96" s="147">
        <f t="shared" si="743"/>
        <v>138.5</v>
      </c>
      <c r="BP96" s="147">
        <f t="shared" si="744"/>
        <v>0</v>
      </c>
      <c r="BQ96" s="147">
        <f t="shared" si="745"/>
        <v>277</v>
      </c>
      <c r="BR96" s="147">
        <f t="shared" si="746"/>
        <v>831</v>
      </c>
      <c r="BS96" s="147">
        <f t="shared" si="747"/>
        <v>1108</v>
      </c>
      <c r="BT96" s="147">
        <f t="shared" si="748"/>
        <v>1662</v>
      </c>
      <c r="BU96" s="147">
        <f t="shared" si="749"/>
        <v>2216</v>
      </c>
      <c r="BV96" s="147">
        <f t="shared" si="750"/>
        <v>2770</v>
      </c>
      <c r="BW96" s="147">
        <f t="shared" si="751"/>
        <v>3324</v>
      </c>
      <c r="BX96" s="147">
        <f t="shared" si="752"/>
        <v>434</v>
      </c>
      <c r="BY96" s="147">
        <f t="shared" si="753"/>
        <v>86.800000000000011</v>
      </c>
      <c r="BZ96" s="147">
        <f t="shared" si="754"/>
        <v>108.5</v>
      </c>
      <c r="CA96" s="147">
        <f t="shared" si="755"/>
        <v>0</v>
      </c>
      <c r="CB96" s="147">
        <f t="shared" si="756"/>
        <v>217</v>
      </c>
      <c r="CC96" s="147">
        <f t="shared" si="757"/>
        <v>651</v>
      </c>
      <c r="CD96" s="147">
        <f t="shared" si="758"/>
        <v>868</v>
      </c>
      <c r="CE96" s="147">
        <f t="shared" si="759"/>
        <v>1302</v>
      </c>
      <c r="CF96" s="147">
        <f t="shared" si="760"/>
        <v>1736</v>
      </c>
      <c r="CG96" s="147">
        <f t="shared" si="761"/>
        <v>2170</v>
      </c>
      <c r="CH96" s="147">
        <f t="shared" si="762"/>
        <v>2604</v>
      </c>
      <c r="CI96" s="147">
        <f t="shared" si="763"/>
        <v>1184</v>
      </c>
      <c r="CJ96" s="147">
        <f t="shared" si="764"/>
        <v>236.8</v>
      </c>
      <c r="CK96" s="147">
        <f t="shared" si="765"/>
        <v>296</v>
      </c>
      <c r="CL96" s="147">
        <f t="shared" si="766"/>
        <v>0</v>
      </c>
      <c r="CM96" s="147">
        <f t="shared" si="767"/>
        <v>592</v>
      </c>
      <c r="CN96" s="147">
        <f t="shared" si="768"/>
        <v>1776</v>
      </c>
      <c r="CO96" s="147">
        <f t="shared" si="769"/>
        <v>2368</v>
      </c>
      <c r="CP96" s="147">
        <f t="shared" si="770"/>
        <v>3552</v>
      </c>
      <c r="CQ96" s="147">
        <f t="shared" si="771"/>
        <v>4736</v>
      </c>
      <c r="CR96" s="147">
        <f t="shared" si="772"/>
        <v>5920</v>
      </c>
      <c r="CS96" s="147">
        <f t="shared" si="773"/>
        <v>7104</v>
      </c>
      <c r="CT96" s="147">
        <f t="shared" si="774"/>
        <v>1064</v>
      </c>
      <c r="CU96" s="147">
        <f t="shared" si="775"/>
        <v>212.8</v>
      </c>
      <c r="CV96" s="147">
        <f t="shared" si="776"/>
        <v>266</v>
      </c>
      <c r="CW96" s="147">
        <f t="shared" si="777"/>
        <v>0</v>
      </c>
      <c r="CX96" s="147">
        <f t="shared" si="778"/>
        <v>532</v>
      </c>
      <c r="CY96" s="147">
        <f t="shared" si="779"/>
        <v>1596</v>
      </c>
      <c r="CZ96" s="147">
        <f t="shared" si="780"/>
        <v>2128</v>
      </c>
      <c r="DA96" s="147">
        <f t="shared" si="781"/>
        <v>3192</v>
      </c>
      <c r="DB96" s="147">
        <f t="shared" si="782"/>
        <v>4256</v>
      </c>
      <c r="DC96" s="147">
        <f t="shared" si="783"/>
        <v>5320</v>
      </c>
      <c r="DD96" s="147">
        <f t="shared" si="784"/>
        <v>6384</v>
      </c>
      <c r="DE96" s="147">
        <f t="shared" si="785"/>
        <v>988</v>
      </c>
      <c r="DF96" s="147">
        <f t="shared" si="786"/>
        <v>197.60000000000002</v>
      </c>
      <c r="DG96" s="147">
        <f t="shared" si="787"/>
        <v>247</v>
      </c>
      <c r="DH96" s="147">
        <f t="shared" si="788"/>
        <v>0</v>
      </c>
      <c r="DI96" s="147">
        <f t="shared" si="789"/>
        <v>494</v>
      </c>
      <c r="DJ96" s="147">
        <f t="shared" si="790"/>
        <v>1482</v>
      </c>
      <c r="DK96" s="147">
        <f t="shared" si="791"/>
        <v>1976</v>
      </c>
      <c r="DL96" s="147">
        <f t="shared" si="792"/>
        <v>2964</v>
      </c>
      <c r="DM96" s="147">
        <f t="shared" si="793"/>
        <v>3952</v>
      </c>
      <c r="DN96" s="147">
        <f t="shared" si="794"/>
        <v>4940</v>
      </c>
      <c r="DO96" s="147">
        <f t="shared" si="795"/>
        <v>5928</v>
      </c>
      <c r="DP96" s="147">
        <f t="shared" si="796"/>
        <v>988</v>
      </c>
      <c r="DQ96" s="147">
        <f t="shared" si="797"/>
        <v>197.60000000000002</v>
      </c>
      <c r="DR96" s="147">
        <f t="shared" si="798"/>
        <v>247</v>
      </c>
      <c r="DS96" s="147">
        <f t="shared" si="799"/>
        <v>0</v>
      </c>
      <c r="DT96" s="147">
        <f t="shared" si="800"/>
        <v>494</v>
      </c>
      <c r="DU96" s="147">
        <f t="shared" si="801"/>
        <v>1482</v>
      </c>
      <c r="DV96" s="147">
        <f t="shared" si="802"/>
        <v>1976</v>
      </c>
      <c r="DW96" s="147">
        <f t="shared" si="803"/>
        <v>2964</v>
      </c>
      <c r="DX96" s="147">
        <f t="shared" si="804"/>
        <v>3952</v>
      </c>
      <c r="DY96" s="147">
        <f t="shared" si="805"/>
        <v>4940</v>
      </c>
      <c r="DZ96" s="147">
        <f t="shared" si="806"/>
        <v>5928</v>
      </c>
      <c r="EA96" s="147">
        <f t="shared" si="807"/>
        <v>1184</v>
      </c>
      <c r="EB96" s="147">
        <f t="shared" si="808"/>
        <v>236.8</v>
      </c>
      <c r="EC96" s="147">
        <f t="shared" si="809"/>
        <v>296</v>
      </c>
      <c r="ED96" s="147">
        <f t="shared" si="810"/>
        <v>0</v>
      </c>
      <c r="EE96" s="147">
        <f t="shared" si="811"/>
        <v>592</v>
      </c>
      <c r="EF96" s="147">
        <f t="shared" si="812"/>
        <v>1776</v>
      </c>
      <c r="EG96" s="147">
        <f t="shared" si="813"/>
        <v>2368</v>
      </c>
      <c r="EH96" s="147">
        <f t="shared" si="814"/>
        <v>3552</v>
      </c>
      <c r="EI96" s="147">
        <f t="shared" si="815"/>
        <v>4736</v>
      </c>
      <c r="EJ96" s="147">
        <f t="shared" si="816"/>
        <v>5920</v>
      </c>
      <c r="EK96" s="147">
        <f t="shared" si="817"/>
        <v>7104</v>
      </c>
      <c r="EL96" s="147">
        <f t="shared" si="818"/>
        <v>1064</v>
      </c>
      <c r="EM96" s="147">
        <f t="shared" si="819"/>
        <v>212.8</v>
      </c>
      <c r="EN96" s="147">
        <f t="shared" si="820"/>
        <v>266</v>
      </c>
      <c r="EO96" s="147">
        <f t="shared" si="821"/>
        <v>0</v>
      </c>
      <c r="EP96" s="147">
        <f t="shared" si="822"/>
        <v>532</v>
      </c>
      <c r="EQ96" s="147">
        <f t="shared" si="823"/>
        <v>1596</v>
      </c>
      <c r="ER96" s="147">
        <f t="shared" si="824"/>
        <v>2128</v>
      </c>
      <c r="ES96" s="147">
        <f t="shared" si="825"/>
        <v>3192</v>
      </c>
      <c r="ET96" s="147">
        <f t="shared" si="826"/>
        <v>4256</v>
      </c>
      <c r="EU96" s="147">
        <f t="shared" si="827"/>
        <v>5320</v>
      </c>
      <c r="EV96" s="147">
        <f t="shared" si="828"/>
        <v>6384</v>
      </c>
      <c r="EW96" s="147">
        <f t="shared" si="829"/>
        <v>1618</v>
      </c>
      <c r="EX96" s="147">
        <f t="shared" si="830"/>
        <v>323.60000000000002</v>
      </c>
      <c r="EY96" s="147">
        <f t="shared" si="831"/>
        <v>404.5</v>
      </c>
      <c r="EZ96" s="147">
        <f t="shared" si="832"/>
        <v>0</v>
      </c>
      <c r="FA96" s="147">
        <f t="shared" si="833"/>
        <v>809</v>
      </c>
      <c r="FB96" s="147">
        <f t="shared" si="834"/>
        <v>2427</v>
      </c>
      <c r="FC96" s="147">
        <f t="shared" si="835"/>
        <v>3236</v>
      </c>
      <c r="FD96" s="147">
        <f t="shared" si="836"/>
        <v>4854</v>
      </c>
      <c r="FE96" s="147">
        <f t="shared" si="837"/>
        <v>6472</v>
      </c>
      <c r="FF96" s="147">
        <f t="shared" si="838"/>
        <v>8090</v>
      </c>
      <c r="FG96" s="147">
        <f t="shared" si="839"/>
        <v>9708</v>
      </c>
      <c r="FH96" s="147">
        <f t="shared" si="840"/>
        <v>1618</v>
      </c>
      <c r="FI96" s="147">
        <f t="shared" si="841"/>
        <v>323.60000000000002</v>
      </c>
      <c r="FJ96" s="147">
        <f t="shared" si="842"/>
        <v>404.5</v>
      </c>
      <c r="FK96" s="147">
        <f t="shared" si="843"/>
        <v>0</v>
      </c>
      <c r="FL96" s="147">
        <f t="shared" si="844"/>
        <v>809</v>
      </c>
      <c r="FM96" s="147">
        <f t="shared" si="845"/>
        <v>2427</v>
      </c>
      <c r="FN96" s="147">
        <f t="shared" si="846"/>
        <v>3236</v>
      </c>
      <c r="FO96" s="147">
        <f t="shared" si="847"/>
        <v>4854</v>
      </c>
      <c r="FP96" s="147">
        <f t="shared" si="848"/>
        <v>6472</v>
      </c>
      <c r="FQ96" s="147">
        <f t="shared" si="849"/>
        <v>8090</v>
      </c>
      <c r="FR96" s="147">
        <f t="shared" si="850"/>
        <v>9708</v>
      </c>
      <c r="FS96" s="122" t="str">
        <f t="shared" si="346"/>
        <v>0</v>
      </c>
      <c r="FT96" s="122" t="str">
        <f t="shared" si="347"/>
        <v>0</v>
      </c>
      <c r="FU96" s="122" t="str">
        <f t="shared" si="348"/>
        <v>0</v>
      </c>
      <c r="FV96" s="122" t="str">
        <f t="shared" si="349"/>
        <v>0</v>
      </c>
      <c r="FW96" s="122">
        <f t="shared" si="851"/>
        <v>0</v>
      </c>
      <c r="FX96" s="122">
        <f t="shared" si="852"/>
        <v>0</v>
      </c>
      <c r="FY96" s="122">
        <f t="shared" si="853"/>
        <v>0</v>
      </c>
      <c r="FZ96" s="122">
        <f t="shared" si="854"/>
        <v>0</v>
      </c>
      <c r="GA96" s="122">
        <f t="shared" si="855"/>
        <v>0</v>
      </c>
      <c r="GB96" s="122">
        <f t="shared" si="856"/>
        <v>0</v>
      </c>
      <c r="GC96" s="122">
        <f t="shared" si="857"/>
        <v>0</v>
      </c>
      <c r="GD96" s="122">
        <f t="shared" si="858"/>
        <v>0</v>
      </c>
      <c r="GE96" s="122">
        <f t="shared" si="859"/>
        <v>0</v>
      </c>
      <c r="GF96" s="122">
        <f t="shared" si="860"/>
        <v>0</v>
      </c>
      <c r="GG96" s="122">
        <f t="shared" si="861"/>
        <v>0</v>
      </c>
      <c r="GH96" s="124" t="str">
        <f t="shared" si="350"/>
        <v>0</v>
      </c>
      <c r="GI96" s="57"/>
      <c r="GJ96" s="57"/>
      <c r="GK96" s="57"/>
      <c r="GW96" s="145"/>
      <c r="GX96" s="145"/>
      <c r="GY96" s="145"/>
      <c r="GZ96" s="145"/>
      <c r="HA96" s="145"/>
      <c r="HB96" s="145"/>
      <c r="HC96" s="145"/>
    </row>
    <row r="97" spans="1:211" x14ac:dyDescent="0.2">
      <c r="A97" s="298"/>
      <c r="B97" s="288"/>
      <c r="C97" s="299"/>
      <c r="D97" s="407">
        <f t="shared" si="694"/>
        <v>0</v>
      </c>
      <c r="E97" s="406"/>
      <c r="F97" s="406"/>
      <c r="G97" s="406"/>
      <c r="H97" s="407">
        <f t="shared" si="695"/>
        <v>0</v>
      </c>
      <c r="I97" s="406"/>
      <c r="J97" s="406"/>
      <c r="K97" s="406"/>
      <c r="L97" s="406"/>
      <c r="M97" s="147"/>
      <c r="N97" s="94">
        <f t="shared" si="696"/>
        <v>0</v>
      </c>
      <c r="O97" s="94">
        <f t="shared" si="697"/>
        <v>0</v>
      </c>
      <c r="P97" s="94">
        <f t="shared" si="698"/>
        <v>0</v>
      </c>
      <c r="Q97" s="94">
        <f t="shared" si="699"/>
        <v>0</v>
      </c>
      <c r="R97" s="94">
        <f t="shared" si="700"/>
        <v>0</v>
      </c>
      <c r="S97" s="94">
        <f t="shared" si="701"/>
        <v>0</v>
      </c>
      <c r="T97" s="94">
        <f t="shared" si="702"/>
        <v>0</v>
      </c>
      <c r="U97" s="200">
        <v>631</v>
      </c>
      <c r="V97" s="93">
        <f t="shared" si="703"/>
        <v>126.2</v>
      </c>
      <c r="W97" s="93">
        <f t="shared" si="704"/>
        <v>157.75</v>
      </c>
      <c r="X97" s="147"/>
      <c r="Y97" s="94">
        <f t="shared" si="705"/>
        <v>315.5</v>
      </c>
      <c r="Z97" s="94">
        <f t="shared" si="706"/>
        <v>946.5</v>
      </c>
      <c r="AA97" s="94">
        <f t="shared" si="707"/>
        <v>1262</v>
      </c>
      <c r="AB97" s="94">
        <f t="shared" si="708"/>
        <v>1893</v>
      </c>
      <c r="AC97" s="94">
        <f t="shared" si="709"/>
        <v>2524</v>
      </c>
      <c r="AD97" s="94">
        <f t="shared" si="710"/>
        <v>3155</v>
      </c>
      <c r="AE97" s="94">
        <f t="shared" si="711"/>
        <v>3786</v>
      </c>
      <c r="AF97" s="200">
        <v>555</v>
      </c>
      <c r="AG97" s="93">
        <f t="shared" si="712"/>
        <v>111</v>
      </c>
      <c r="AH97" s="93">
        <f t="shared" si="713"/>
        <v>138.75</v>
      </c>
      <c r="AI97" s="147"/>
      <c r="AJ97" s="94">
        <f t="shared" si="714"/>
        <v>277.5</v>
      </c>
      <c r="AK97" s="94">
        <f t="shared" si="715"/>
        <v>832.5</v>
      </c>
      <c r="AL97" s="94">
        <f t="shared" si="716"/>
        <v>1110</v>
      </c>
      <c r="AM97" s="94">
        <f t="shared" si="717"/>
        <v>1665</v>
      </c>
      <c r="AN97" s="94">
        <f t="shared" si="718"/>
        <v>2220</v>
      </c>
      <c r="AO97" s="94">
        <f t="shared" si="719"/>
        <v>2775</v>
      </c>
      <c r="AP97" s="94">
        <f t="shared" si="720"/>
        <v>3330</v>
      </c>
      <c r="AQ97" s="200">
        <v>435</v>
      </c>
      <c r="AR97" s="93">
        <f t="shared" si="721"/>
        <v>87</v>
      </c>
      <c r="AS97" s="93">
        <f t="shared" si="722"/>
        <v>108.75</v>
      </c>
      <c r="AT97" s="147"/>
      <c r="AU97" s="94">
        <f t="shared" si="723"/>
        <v>217.5</v>
      </c>
      <c r="AV97" s="94">
        <f t="shared" si="724"/>
        <v>652.5</v>
      </c>
      <c r="AW97" s="94">
        <f t="shared" si="725"/>
        <v>870</v>
      </c>
      <c r="AX97" s="94">
        <f t="shared" si="726"/>
        <v>1305</v>
      </c>
      <c r="AY97" s="94">
        <f t="shared" si="727"/>
        <v>1740</v>
      </c>
      <c r="AZ97" s="94">
        <f t="shared" si="728"/>
        <v>2175</v>
      </c>
      <c r="BA97" s="94">
        <f t="shared" si="729"/>
        <v>2610</v>
      </c>
      <c r="BB97" s="147">
        <f t="shared" si="730"/>
        <v>631</v>
      </c>
      <c r="BC97" s="147">
        <f t="shared" si="731"/>
        <v>126.2</v>
      </c>
      <c r="BD97" s="147">
        <f t="shared" si="732"/>
        <v>157.75</v>
      </c>
      <c r="BE97" s="147">
        <f t="shared" si="733"/>
        <v>0</v>
      </c>
      <c r="BF97" s="147">
        <f t="shared" si="734"/>
        <v>315.5</v>
      </c>
      <c r="BG97" s="147">
        <f t="shared" si="735"/>
        <v>946.5</v>
      </c>
      <c r="BH97" s="147">
        <f t="shared" si="736"/>
        <v>1262</v>
      </c>
      <c r="BI97" s="147">
        <f t="shared" si="737"/>
        <v>1893</v>
      </c>
      <c r="BJ97" s="147">
        <f t="shared" si="738"/>
        <v>2524</v>
      </c>
      <c r="BK97" s="147">
        <f t="shared" si="739"/>
        <v>3155</v>
      </c>
      <c r="BL97" s="147">
        <f t="shared" si="740"/>
        <v>3786</v>
      </c>
      <c r="BM97" s="147">
        <f t="shared" si="741"/>
        <v>555</v>
      </c>
      <c r="BN97" s="147">
        <f t="shared" si="742"/>
        <v>111</v>
      </c>
      <c r="BO97" s="147">
        <f t="shared" si="743"/>
        <v>138.75</v>
      </c>
      <c r="BP97" s="147">
        <f t="shared" si="744"/>
        <v>0</v>
      </c>
      <c r="BQ97" s="147">
        <f t="shared" si="745"/>
        <v>277.5</v>
      </c>
      <c r="BR97" s="147">
        <f t="shared" si="746"/>
        <v>832.5</v>
      </c>
      <c r="BS97" s="147">
        <f t="shared" si="747"/>
        <v>1110</v>
      </c>
      <c r="BT97" s="147">
        <f t="shared" si="748"/>
        <v>1665</v>
      </c>
      <c r="BU97" s="147">
        <f t="shared" si="749"/>
        <v>2220</v>
      </c>
      <c r="BV97" s="147">
        <f t="shared" si="750"/>
        <v>2775</v>
      </c>
      <c r="BW97" s="147">
        <f t="shared" si="751"/>
        <v>3330</v>
      </c>
      <c r="BX97" s="147">
        <f t="shared" si="752"/>
        <v>435</v>
      </c>
      <c r="BY97" s="147">
        <f t="shared" si="753"/>
        <v>87</v>
      </c>
      <c r="BZ97" s="147">
        <f t="shared" si="754"/>
        <v>108.75</v>
      </c>
      <c r="CA97" s="147">
        <f t="shared" si="755"/>
        <v>0</v>
      </c>
      <c r="CB97" s="147">
        <f t="shared" si="756"/>
        <v>217.5</v>
      </c>
      <c r="CC97" s="147">
        <f t="shared" si="757"/>
        <v>652.5</v>
      </c>
      <c r="CD97" s="147">
        <f t="shared" si="758"/>
        <v>870</v>
      </c>
      <c r="CE97" s="147">
        <f t="shared" si="759"/>
        <v>1305</v>
      </c>
      <c r="CF97" s="147">
        <f t="shared" si="760"/>
        <v>1740</v>
      </c>
      <c r="CG97" s="147">
        <f t="shared" si="761"/>
        <v>2175</v>
      </c>
      <c r="CH97" s="147">
        <f t="shared" si="762"/>
        <v>2610</v>
      </c>
      <c r="CI97" s="147">
        <f t="shared" si="763"/>
        <v>1186</v>
      </c>
      <c r="CJ97" s="147">
        <f t="shared" si="764"/>
        <v>237.2</v>
      </c>
      <c r="CK97" s="147">
        <f t="shared" si="765"/>
        <v>296.5</v>
      </c>
      <c r="CL97" s="147">
        <f t="shared" si="766"/>
        <v>0</v>
      </c>
      <c r="CM97" s="147">
        <f t="shared" si="767"/>
        <v>593</v>
      </c>
      <c r="CN97" s="147">
        <f t="shared" si="768"/>
        <v>1779</v>
      </c>
      <c r="CO97" s="147">
        <f t="shared" si="769"/>
        <v>2372</v>
      </c>
      <c r="CP97" s="147">
        <f t="shared" si="770"/>
        <v>3558</v>
      </c>
      <c r="CQ97" s="147">
        <f t="shared" si="771"/>
        <v>4744</v>
      </c>
      <c r="CR97" s="147">
        <f t="shared" si="772"/>
        <v>5930</v>
      </c>
      <c r="CS97" s="147">
        <f t="shared" si="773"/>
        <v>7116</v>
      </c>
      <c r="CT97" s="147">
        <f t="shared" si="774"/>
        <v>1066</v>
      </c>
      <c r="CU97" s="147">
        <f t="shared" si="775"/>
        <v>213.2</v>
      </c>
      <c r="CV97" s="147">
        <f t="shared" si="776"/>
        <v>266.5</v>
      </c>
      <c r="CW97" s="147">
        <f t="shared" si="777"/>
        <v>0</v>
      </c>
      <c r="CX97" s="147">
        <f t="shared" si="778"/>
        <v>533</v>
      </c>
      <c r="CY97" s="147">
        <f t="shared" si="779"/>
        <v>1599</v>
      </c>
      <c r="CZ97" s="147">
        <f t="shared" si="780"/>
        <v>2132</v>
      </c>
      <c r="DA97" s="147">
        <f t="shared" si="781"/>
        <v>3198</v>
      </c>
      <c r="DB97" s="147">
        <f t="shared" si="782"/>
        <v>4264</v>
      </c>
      <c r="DC97" s="147">
        <f t="shared" si="783"/>
        <v>5330</v>
      </c>
      <c r="DD97" s="147">
        <f t="shared" si="784"/>
        <v>6396</v>
      </c>
      <c r="DE97" s="147">
        <f t="shared" si="785"/>
        <v>990</v>
      </c>
      <c r="DF97" s="147">
        <f t="shared" si="786"/>
        <v>198</v>
      </c>
      <c r="DG97" s="147">
        <f t="shared" si="787"/>
        <v>247.5</v>
      </c>
      <c r="DH97" s="147">
        <f t="shared" si="788"/>
        <v>0</v>
      </c>
      <c r="DI97" s="147">
        <f t="shared" si="789"/>
        <v>495</v>
      </c>
      <c r="DJ97" s="147">
        <f t="shared" si="790"/>
        <v>1485</v>
      </c>
      <c r="DK97" s="147">
        <f t="shared" si="791"/>
        <v>1980</v>
      </c>
      <c r="DL97" s="147">
        <f t="shared" si="792"/>
        <v>2970</v>
      </c>
      <c r="DM97" s="147">
        <f t="shared" si="793"/>
        <v>3960</v>
      </c>
      <c r="DN97" s="147">
        <f t="shared" si="794"/>
        <v>4950</v>
      </c>
      <c r="DO97" s="147">
        <f t="shared" si="795"/>
        <v>5940</v>
      </c>
      <c r="DP97" s="147">
        <f t="shared" si="796"/>
        <v>990</v>
      </c>
      <c r="DQ97" s="147">
        <f t="shared" si="797"/>
        <v>198</v>
      </c>
      <c r="DR97" s="147">
        <f t="shared" si="798"/>
        <v>247.5</v>
      </c>
      <c r="DS97" s="147">
        <f t="shared" si="799"/>
        <v>0</v>
      </c>
      <c r="DT97" s="147">
        <f t="shared" si="800"/>
        <v>495</v>
      </c>
      <c r="DU97" s="147">
        <f t="shared" si="801"/>
        <v>1485</v>
      </c>
      <c r="DV97" s="147">
        <f t="shared" si="802"/>
        <v>1980</v>
      </c>
      <c r="DW97" s="147">
        <f t="shared" si="803"/>
        <v>2970</v>
      </c>
      <c r="DX97" s="147">
        <f t="shared" si="804"/>
        <v>3960</v>
      </c>
      <c r="DY97" s="147">
        <f t="shared" si="805"/>
        <v>4950</v>
      </c>
      <c r="DZ97" s="147">
        <f t="shared" si="806"/>
        <v>5940</v>
      </c>
      <c r="EA97" s="147">
        <f t="shared" si="807"/>
        <v>1186</v>
      </c>
      <c r="EB97" s="147">
        <f t="shared" si="808"/>
        <v>237.2</v>
      </c>
      <c r="EC97" s="147">
        <f t="shared" si="809"/>
        <v>296.5</v>
      </c>
      <c r="ED97" s="147">
        <f t="shared" si="810"/>
        <v>0</v>
      </c>
      <c r="EE97" s="147">
        <f t="shared" si="811"/>
        <v>593</v>
      </c>
      <c r="EF97" s="147">
        <f t="shared" si="812"/>
        <v>1779</v>
      </c>
      <c r="EG97" s="147">
        <f t="shared" si="813"/>
        <v>2372</v>
      </c>
      <c r="EH97" s="147">
        <f t="shared" si="814"/>
        <v>3558</v>
      </c>
      <c r="EI97" s="147">
        <f t="shared" si="815"/>
        <v>4744</v>
      </c>
      <c r="EJ97" s="147">
        <f t="shared" si="816"/>
        <v>5930</v>
      </c>
      <c r="EK97" s="147">
        <f t="shared" si="817"/>
        <v>7116</v>
      </c>
      <c r="EL97" s="147">
        <f t="shared" si="818"/>
        <v>1066</v>
      </c>
      <c r="EM97" s="147">
        <f t="shared" si="819"/>
        <v>213.2</v>
      </c>
      <c r="EN97" s="147">
        <f t="shared" si="820"/>
        <v>266.5</v>
      </c>
      <c r="EO97" s="147">
        <f t="shared" si="821"/>
        <v>0</v>
      </c>
      <c r="EP97" s="147">
        <f t="shared" si="822"/>
        <v>533</v>
      </c>
      <c r="EQ97" s="147">
        <f t="shared" si="823"/>
        <v>1599</v>
      </c>
      <c r="ER97" s="147">
        <f t="shared" si="824"/>
        <v>2132</v>
      </c>
      <c r="ES97" s="147">
        <f t="shared" si="825"/>
        <v>3198</v>
      </c>
      <c r="ET97" s="147">
        <f t="shared" si="826"/>
        <v>4264</v>
      </c>
      <c r="EU97" s="147">
        <f t="shared" si="827"/>
        <v>5330</v>
      </c>
      <c r="EV97" s="147">
        <f t="shared" si="828"/>
        <v>6396</v>
      </c>
      <c r="EW97" s="147">
        <f t="shared" si="829"/>
        <v>1621</v>
      </c>
      <c r="EX97" s="147">
        <f t="shared" si="830"/>
        <v>324.2</v>
      </c>
      <c r="EY97" s="147">
        <f t="shared" si="831"/>
        <v>405.25</v>
      </c>
      <c r="EZ97" s="147">
        <f t="shared" si="832"/>
        <v>0</v>
      </c>
      <c r="FA97" s="147">
        <f t="shared" si="833"/>
        <v>810.5</v>
      </c>
      <c r="FB97" s="147">
        <f t="shared" si="834"/>
        <v>2431.5</v>
      </c>
      <c r="FC97" s="147">
        <f t="shared" si="835"/>
        <v>3242</v>
      </c>
      <c r="FD97" s="147">
        <f t="shared" si="836"/>
        <v>4863</v>
      </c>
      <c r="FE97" s="147">
        <f t="shared" si="837"/>
        <v>6484</v>
      </c>
      <c r="FF97" s="147">
        <f t="shared" si="838"/>
        <v>8105</v>
      </c>
      <c r="FG97" s="147">
        <f t="shared" si="839"/>
        <v>9726</v>
      </c>
      <c r="FH97" s="147">
        <f t="shared" si="840"/>
        <v>1621</v>
      </c>
      <c r="FI97" s="147">
        <f t="shared" si="841"/>
        <v>324.2</v>
      </c>
      <c r="FJ97" s="147">
        <f t="shared" si="842"/>
        <v>405.25</v>
      </c>
      <c r="FK97" s="147">
        <f t="shared" si="843"/>
        <v>0</v>
      </c>
      <c r="FL97" s="147">
        <f t="shared" si="844"/>
        <v>810.5</v>
      </c>
      <c r="FM97" s="147">
        <f t="shared" si="845"/>
        <v>2431.5</v>
      </c>
      <c r="FN97" s="147">
        <f t="shared" si="846"/>
        <v>3242</v>
      </c>
      <c r="FO97" s="147">
        <f t="shared" si="847"/>
        <v>4863</v>
      </c>
      <c r="FP97" s="147">
        <f t="shared" si="848"/>
        <v>6484</v>
      </c>
      <c r="FQ97" s="147">
        <f t="shared" si="849"/>
        <v>8105</v>
      </c>
      <c r="FR97" s="147">
        <f t="shared" si="850"/>
        <v>9726</v>
      </c>
      <c r="FS97" s="122" t="str">
        <f t="shared" si="346"/>
        <v>0</v>
      </c>
      <c r="FT97" s="122" t="str">
        <f t="shared" si="347"/>
        <v>0</v>
      </c>
      <c r="FU97" s="122" t="str">
        <f t="shared" si="348"/>
        <v>0</v>
      </c>
      <c r="FV97" s="122" t="str">
        <f t="shared" si="349"/>
        <v>0</v>
      </c>
      <c r="FW97" s="122">
        <f t="shared" si="851"/>
        <v>0</v>
      </c>
      <c r="FX97" s="122">
        <f t="shared" si="852"/>
        <v>0</v>
      </c>
      <c r="FY97" s="122">
        <f t="shared" si="853"/>
        <v>0</v>
      </c>
      <c r="FZ97" s="122">
        <f t="shared" si="854"/>
        <v>0</v>
      </c>
      <c r="GA97" s="122">
        <f t="shared" si="855"/>
        <v>0</v>
      </c>
      <c r="GB97" s="122">
        <f t="shared" si="856"/>
        <v>0</v>
      </c>
      <c r="GC97" s="122">
        <f t="shared" si="857"/>
        <v>0</v>
      </c>
      <c r="GD97" s="122">
        <f t="shared" si="858"/>
        <v>0</v>
      </c>
      <c r="GE97" s="122">
        <f t="shared" si="859"/>
        <v>0</v>
      </c>
      <c r="GF97" s="122">
        <f t="shared" si="860"/>
        <v>0</v>
      </c>
      <c r="GG97" s="122">
        <f t="shared" si="861"/>
        <v>0</v>
      </c>
      <c r="GH97" s="124" t="str">
        <f t="shared" si="350"/>
        <v>0</v>
      </c>
      <c r="GI97" s="57"/>
      <c r="GJ97" s="57"/>
      <c r="GK97" s="57"/>
      <c r="GW97" s="145"/>
      <c r="GX97" s="145"/>
      <c r="GY97" s="145"/>
      <c r="GZ97" s="145"/>
      <c r="HA97" s="145"/>
      <c r="HB97" s="145"/>
      <c r="HC97" s="145"/>
    </row>
    <row r="98" spans="1:211" x14ac:dyDescent="0.2">
      <c r="A98" s="298"/>
      <c r="B98" s="288"/>
      <c r="C98" s="299"/>
      <c r="D98" s="407">
        <f t="shared" si="694"/>
        <v>0</v>
      </c>
      <c r="E98" s="406"/>
      <c r="F98" s="406"/>
      <c r="G98" s="406"/>
      <c r="H98" s="407">
        <f t="shared" si="695"/>
        <v>0</v>
      </c>
      <c r="I98" s="406"/>
      <c r="J98" s="406"/>
      <c r="K98" s="406"/>
      <c r="L98" s="406"/>
      <c r="M98" s="147"/>
      <c r="N98" s="94">
        <f t="shared" si="696"/>
        <v>0</v>
      </c>
      <c r="O98" s="94">
        <f t="shared" si="697"/>
        <v>0</v>
      </c>
      <c r="P98" s="94">
        <f t="shared" si="698"/>
        <v>0</v>
      </c>
      <c r="Q98" s="94">
        <f t="shared" si="699"/>
        <v>0</v>
      </c>
      <c r="R98" s="94">
        <f t="shared" si="700"/>
        <v>0</v>
      </c>
      <c r="S98" s="94">
        <f t="shared" si="701"/>
        <v>0</v>
      </c>
      <c r="T98" s="94">
        <f t="shared" si="702"/>
        <v>0</v>
      </c>
      <c r="U98" s="200">
        <v>632</v>
      </c>
      <c r="V98" s="93">
        <f t="shared" si="703"/>
        <v>126.4</v>
      </c>
      <c r="W98" s="93">
        <f t="shared" si="704"/>
        <v>158</v>
      </c>
      <c r="X98" s="147"/>
      <c r="Y98" s="94">
        <f t="shared" si="705"/>
        <v>316</v>
      </c>
      <c r="Z98" s="94">
        <f t="shared" si="706"/>
        <v>948</v>
      </c>
      <c r="AA98" s="94">
        <f t="shared" si="707"/>
        <v>1264</v>
      </c>
      <c r="AB98" s="94">
        <f t="shared" si="708"/>
        <v>1896</v>
      </c>
      <c r="AC98" s="94">
        <f t="shared" si="709"/>
        <v>2528</v>
      </c>
      <c r="AD98" s="94">
        <f t="shared" si="710"/>
        <v>3160</v>
      </c>
      <c r="AE98" s="94">
        <f t="shared" si="711"/>
        <v>3792</v>
      </c>
      <c r="AF98" s="200">
        <v>556</v>
      </c>
      <c r="AG98" s="93">
        <f t="shared" si="712"/>
        <v>111.2</v>
      </c>
      <c r="AH98" s="93">
        <f t="shared" si="713"/>
        <v>139</v>
      </c>
      <c r="AI98" s="147"/>
      <c r="AJ98" s="94">
        <f t="shared" si="714"/>
        <v>278</v>
      </c>
      <c r="AK98" s="94">
        <f t="shared" si="715"/>
        <v>834</v>
      </c>
      <c r="AL98" s="94">
        <f t="shared" si="716"/>
        <v>1112</v>
      </c>
      <c r="AM98" s="94">
        <f t="shared" si="717"/>
        <v>1668</v>
      </c>
      <c r="AN98" s="94">
        <f t="shared" si="718"/>
        <v>2224</v>
      </c>
      <c r="AO98" s="94">
        <f t="shared" si="719"/>
        <v>2780</v>
      </c>
      <c r="AP98" s="94">
        <f t="shared" si="720"/>
        <v>3336</v>
      </c>
      <c r="AQ98" s="200">
        <v>436</v>
      </c>
      <c r="AR98" s="93">
        <f t="shared" si="721"/>
        <v>87.2</v>
      </c>
      <c r="AS98" s="93">
        <f t="shared" si="722"/>
        <v>109</v>
      </c>
      <c r="AT98" s="147"/>
      <c r="AU98" s="94">
        <f t="shared" si="723"/>
        <v>218</v>
      </c>
      <c r="AV98" s="94">
        <f t="shared" si="724"/>
        <v>654</v>
      </c>
      <c r="AW98" s="94">
        <f t="shared" si="725"/>
        <v>872</v>
      </c>
      <c r="AX98" s="94">
        <f t="shared" si="726"/>
        <v>1308</v>
      </c>
      <c r="AY98" s="94">
        <f t="shared" si="727"/>
        <v>1744</v>
      </c>
      <c r="AZ98" s="94">
        <f t="shared" si="728"/>
        <v>2180</v>
      </c>
      <c r="BA98" s="94">
        <f t="shared" si="729"/>
        <v>2616</v>
      </c>
      <c r="BB98" s="147">
        <f t="shared" si="730"/>
        <v>632</v>
      </c>
      <c r="BC98" s="147">
        <f t="shared" si="731"/>
        <v>126.4</v>
      </c>
      <c r="BD98" s="147">
        <f t="shared" si="732"/>
        <v>158</v>
      </c>
      <c r="BE98" s="147">
        <f t="shared" si="733"/>
        <v>0</v>
      </c>
      <c r="BF98" s="147">
        <f t="shared" si="734"/>
        <v>316</v>
      </c>
      <c r="BG98" s="147">
        <f t="shared" si="735"/>
        <v>948</v>
      </c>
      <c r="BH98" s="147">
        <f t="shared" si="736"/>
        <v>1264</v>
      </c>
      <c r="BI98" s="147">
        <f t="shared" si="737"/>
        <v>1896</v>
      </c>
      <c r="BJ98" s="147">
        <f t="shared" si="738"/>
        <v>2528</v>
      </c>
      <c r="BK98" s="147">
        <f t="shared" si="739"/>
        <v>3160</v>
      </c>
      <c r="BL98" s="147">
        <f t="shared" si="740"/>
        <v>3792</v>
      </c>
      <c r="BM98" s="147">
        <f t="shared" si="741"/>
        <v>556</v>
      </c>
      <c r="BN98" s="147">
        <f t="shared" si="742"/>
        <v>111.2</v>
      </c>
      <c r="BO98" s="147">
        <f t="shared" si="743"/>
        <v>139</v>
      </c>
      <c r="BP98" s="147">
        <f t="shared" si="744"/>
        <v>0</v>
      </c>
      <c r="BQ98" s="147">
        <f t="shared" si="745"/>
        <v>278</v>
      </c>
      <c r="BR98" s="147">
        <f t="shared" si="746"/>
        <v>834</v>
      </c>
      <c r="BS98" s="147">
        <f t="shared" si="747"/>
        <v>1112</v>
      </c>
      <c r="BT98" s="147">
        <f t="shared" si="748"/>
        <v>1668</v>
      </c>
      <c r="BU98" s="147">
        <f t="shared" si="749"/>
        <v>2224</v>
      </c>
      <c r="BV98" s="147">
        <f t="shared" si="750"/>
        <v>2780</v>
      </c>
      <c r="BW98" s="147">
        <f t="shared" si="751"/>
        <v>3336</v>
      </c>
      <c r="BX98" s="147">
        <f t="shared" si="752"/>
        <v>436</v>
      </c>
      <c r="BY98" s="147">
        <f t="shared" si="753"/>
        <v>87.2</v>
      </c>
      <c r="BZ98" s="147">
        <f t="shared" si="754"/>
        <v>109</v>
      </c>
      <c r="CA98" s="147">
        <f t="shared" si="755"/>
        <v>0</v>
      </c>
      <c r="CB98" s="147">
        <f t="shared" si="756"/>
        <v>218</v>
      </c>
      <c r="CC98" s="147">
        <f t="shared" si="757"/>
        <v>654</v>
      </c>
      <c r="CD98" s="147">
        <f t="shared" si="758"/>
        <v>872</v>
      </c>
      <c r="CE98" s="147">
        <f t="shared" si="759"/>
        <v>1308</v>
      </c>
      <c r="CF98" s="147">
        <f t="shared" si="760"/>
        <v>1744</v>
      </c>
      <c r="CG98" s="147">
        <f t="shared" si="761"/>
        <v>2180</v>
      </c>
      <c r="CH98" s="147">
        <f t="shared" si="762"/>
        <v>2616</v>
      </c>
      <c r="CI98" s="147">
        <f t="shared" si="763"/>
        <v>1188</v>
      </c>
      <c r="CJ98" s="147">
        <f t="shared" si="764"/>
        <v>237.60000000000002</v>
      </c>
      <c r="CK98" s="147">
        <f t="shared" si="765"/>
        <v>297</v>
      </c>
      <c r="CL98" s="147">
        <f t="shared" si="766"/>
        <v>0</v>
      </c>
      <c r="CM98" s="147">
        <f t="shared" si="767"/>
        <v>594</v>
      </c>
      <c r="CN98" s="147">
        <f t="shared" si="768"/>
        <v>1782</v>
      </c>
      <c r="CO98" s="147">
        <f t="shared" si="769"/>
        <v>2376</v>
      </c>
      <c r="CP98" s="147">
        <f t="shared" si="770"/>
        <v>3564</v>
      </c>
      <c r="CQ98" s="147">
        <f t="shared" si="771"/>
        <v>4752</v>
      </c>
      <c r="CR98" s="147">
        <f t="shared" si="772"/>
        <v>5940</v>
      </c>
      <c r="CS98" s="147">
        <f t="shared" si="773"/>
        <v>7128</v>
      </c>
      <c r="CT98" s="147">
        <f t="shared" si="774"/>
        <v>1068</v>
      </c>
      <c r="CU98" s="147">
        <f t="shared" si="775"/>
        <v>213.60000000000002</v>
      </c>
      <c r="CV98" s="147">
        <f t="shared" si="776"/>
        <v>267</v>
      </c>
      <c r="CW98" s="147">
        <f t="shared" si="777"/>
        <v>0</v>
      </c>
      <c r="CX98" s="147">
        <f t="shared" si="778"/>
        <v>534</v>
      </c>
      <c r="CY98" s="147">
        <f t="shared" si="779"/>
        <v>1602</v>
      </c>
      <c r="CZ98" s="147">
        <f t="shared" si="780"/>
        <v>2136</v>
      </c>
      <c r="DA98" s="147">
        <f t="shared" si="781"/>
        <v>3204</v>
      </c>
      <c r="DB98" s="147">
        <f t="shared" si="782"/>
        <v>4272</v>
      </c>
      <c r="DC98" s="147">
        <f t="shared" si="783"/>
        <v>5340</v>
      </c>
      <c r="DD98" s="147">
        <f t="shared" si="784"/>
        <v>6408</v>
      </c>
      <c r="DE98" s="147">
        <f t="shared" si="785"/>
        <v>992</v>
      </c>
      <c r="DF98" s="147">
        <f t="shared" si="786"/>
        <v>198.4</v>
      </c>
      <c r="DG98" s="147">
        <f t="shared" si="787"/>
        <v>248</v>
      </c>
      <c r="DH98" s="147">
        <f t="shared" si="788"/>
        <v>0</v>
      </c>
      <c r="DI98" s="147">
        <f t="shared" si="789"/>
        <v>496</v>
      </c>
      <c r="DJ98" s="147">
        <f t="shared" si="790"/>
        <v>1488</v>
      </c>
      <c r="DK98" s="147">
        <f t="shared" si="791"/>
        <v>1984</v>
      </c>
      <c r="DL98" s="147">
        <f t="shared" si="792"/>
        <v>2976</v>
      </c>
      <c r="DM98" s="147">
        <f t="shared" si="793"/>
        <v>3968</v>
      </c>
      <c r="DN98" s="147">
        <f t="shared" si="794"/>
        <v>4960</v>
      </c>
      <c r="DO98" s="147">
        <f t="shared" si="795"/>
        <v>5952</v>
      </c>
      <c r="DP98" s="147">
        <f t="shared" si="796"/>
        <v>992</v>
      </c>
      <c r="DQ98" s="147">
        <f t="shared" si="797"/>
        <v>198.4</v>
      </c>
      <c r="DR98" s="147">
        <f t="shared" si="798"/>
        <v>248</v>
      </c>
      <c r="DS98" s="147">
        <f t="shared" si="799"/>
        <v>0</v>
      </c>
      <c r="DT98" s="147">
        <f t="shared" si="800"/>
        <v>496</v>
      </c>
      <c r="DU98" s="147">
        <f t="shared" si="801"/>
        <v>1488</v>
      </c>
      <c r="DV98" s="147">
        <f t="shared" si="802"/>
        <v>1984</v>
      </c>
      <c r="DW98" s="147">
        <f t="shared" si="803"/>
        <v>2976</v>
      </c>
      <c r="DX98" s="147">
        <f t="shared" si="804"/>
        <v>3968</v>
      </c>
      <c r="DY98" s="147">
        <f t="shared" si="805"/>
        <v>4960</v>
      </c>
      <c r="DZ98" s="147">
        <f t="shared" si="806"/>
        <v>5952</v>
      </c>
      <c r="EA98" s="147">
        <f t="shared" si="807"/>
        <v>1188</v>
      </c>
      <c r="EB98" s="147">
        <f t="shared" si="808"/>
        <v>237.60000000000002</v>
      </c>
      <c r="EC98" s="147">
        <f t="shared" si="809"/>
        <v>297</v>
      </c>
      <c r="ED98" s="147">
        <f t="shared" si="810"/>
        <v>0</v>
      </c>
      <c r="EE98" s="147">
        <f t="shared" si="811"/>
        <v>594</v>
      </c>
      <c r="EF98" s="147">
        <f t="shared" si="812"/>
        <v>1782</v>
      </c>
      <c r="EG98" s="147">
        <f t="shared" si="813"/>
        <v>2376</v>
      </c>
      <c r="EH98" s="147">
        <f t="shared" si="814"/>
        <v>3564</v>
      </c>
      <c r="EI98" s="147">
        <f t="shared" si="815"/>
        <v>4752</v>
      </c>
      <c r="EJ98" s="147">
        <f t="shared" si="816"/>
        <v>5940</v>
      </c>
      <c r="EK98" s="147">
        <f t="shared" si="817"/>
        <v>7128</v>
      </c>
      <c r="EL98" s="147">
        <f t="shared" si="818"/>
        <v>1068</v>
      </c>
      <c r="EM98" s="147">
        <f t="shared" si="819"/>
        <v>213.60000000000002</v>
      </c>
      <c r="EN98" s="147">
        <f t="shared" si="820"/>
        <v>267</v>
      </c>
      <c r="EO98" s="147">
        <f t="shared" si="821"/>
        <v>0</v>
      </c>
      <c r="EP98" s="147">
        <f t="shared" si="822"/>
        <v>534</v>
      </c>
      <c r="EQ98" s="147">
        <f t="shared" si="823"/>
        <v>1602</v>
      </c>
      <c r="ER98" s="147">
        <f t="shared" si="824"/>
        <v>2136</v>
      </c>
      <c r="ES98" s="147">
        <f t="shared" si="825"/>
        <v>3204</v>
      </c>
      <c r="ET98" s="147">
        <f t="shared" si="826"/>
        <v>4272</v>
      </c>
      <c r="EU98" s="147">
        <f t="shared" si="827"/>
        <v>5340</v>
      </c>
      <c r="EV98" s="147">
        <f t="shared" si="828"/>
        <v>6408</v>
      </c>
      <c r="EW98" s="147">
        <f t="shared" si="829"/>
        <v>1624</v>
      </c>
      <c r="EX98" s="147">
        <f t="shared" si="830"/>
        <v>324.8</v>
      </c>
      <c r="EY98" s="147">
        <f t="shared" si="831"/>
        <v>406</v>
      </c>
      <c r="EZ98" s="147">
        <f t="shared" si="832"/>
        <v>0</v>
      </c>
      <c r="FA98" s="147">
        <f t="shared" si="833"/>
        <v>812</v>
      </c>
      <c r="FB98" s="147">
        <f t="shared" si="834"/>
        <v>2436</v>
      </c>
      <c r="FC98" s="147">
        <f t="shared" si="835"/>
        <v>3248</v>
      </c>
      <c r="FD98" s="147">
        <f t="shared" si="836"/>
        <v>4872</v>
      </c>
      <c r="FE98" s="147">
        <f t="shared" si="837"/>
        <v>6496</v>
      </c>
      <c r="FF98" s="147">
        <f t="shared" si="838"/>
        <v>8120</v>
      </c>
      <c r="FG98" s="147">
        <f t="shared" si="839"/>
        <v>9744</v>
      </c>
      <c r="FH98" s="147">
        <f t="shared" si="840"/>
        <v>1624</v>
      </c>
      <c r="FI98" s="147">
        <f t="shared" si="841"/>
        <v>324.8</v>
      </c>
      <c r="FJ98" s="147">
        <f t="shared" si="842"/>
        <v>406</v>
      </c>
      <c r="FK98" s="147">
        <f t="shared" si="843"/>
        <v>0</v>
      </c>
      <c r="FL98" s="147">
        <f t="shared" si="844"/>
        <v>812</v>
      </c>
      <c r="FM98" s="147">
        <f t="shared" si="845"/>
        <v>2436</v>
      </c>
      <c r="FN98" s="147">
        <f t="shared" si="846"/>
        <v>3248</v>
      </c>
      <c r="FO98" s="147">
        <f t="shared" si="847"/>
        <v>4872</v>
      </c>
      <c r="FP98" s="147">
        <f t="shared" si="848"/>
        <v>6496</v>
      </c>
      <c r="FQ98" s="147">
        <f t="shared" si="849"/>
        <v>8120</v>
      </c>
      <c r="FR98" s="147">
        <f t="shared" si="850"/>
        <v>9744</v>
      </c>
      <c r="FS98" s="122" t="str">
        <f t="shared" si="346"/>
        <v>0</v>
      </c>
      <c r="FT98" s="122" t="str">
        <f t="shared" si="347"/>
        <v>0</v>
      </c>
      <c r="FU98" s="122" t="str">
        <f t="shared" si="348"/>
        <v>0</v>
      </c>
      <c r="FV98" s="122" t="str">
        <f t="shared" si="349"/>
        <v>0</v>
      </c>
      <c r="FW98" s="122">
        <f t="shared" si="851"/>
        <v>0</v>
      </c>
      <c r="FX98" s="122">
        <f t="shared" si="852"/>
        <v>0</v>
      </c>
      <c r="FY98" s="122">
        <f t="shared" si="853"/>
        <v>0</v>
      </c>
      <c r="FZ98" s="122">
        <f t="shared" si="854"/>
        <v>0</v>
      </c>
      <c r="GA98" s="122">
        <f t="shared" si="855"/>
        <v>0</v>
      </c>
      <c r="GB98" s="122">
        <f t="shared" si="856"/>
        <v>0</v>
      </c>
      <c r="GC98" s="122">
        <f t="shared" si="857"/>
        <v>0</v>
      </c>
      <c r="GD98" s="122">
        <f t="shared" si="858"/>
        <v>0</v>
      </c>
      <c r="GE98" s="122">
        <f t="shared" si="859"/>
        <v>0</v>
      </c>
      <c r="GF98" s="122">
        <f t="shared" si="860"/>
        <v>0</v>
      </c>
      <c r="GG98" s="122">
        <f t="shared" si="861"/>
        <v>0</v>
      </c>
      <c r="GH98" s="124" t="str">
        <f t="shared" si="350"/>
        <v>0</v>
      </c>
      <c r="GI98" s="57"/>
      <c r="GJ98" s="57"/>
      <c r="GK98" s="57"/>
      <c r="GW98" s="145"/>
      <c r="GX98" s="145"/>
      <c r="GY98" s="145"/>
      <c r="GZ98" s="145"/>
      <c r="HA98" s="145"/>
      <c r="HB98" s="145"/>
      <c r="HC98" s="145"/>
    </row>
    <row r="99" spans="1:211" x14ac:dyDescent="0.2">
      <c r="A99" s="298"/>
      <c r="B99" s="288"/>
      <c r="C99" s="299"/>
      <c r="D99" s="407">
        <f t="shared" si="694"/>
        <v>0</v>
      </c>
      <c r="E99" s="406"/>
      <c r="F99" s="406"/>
      <c r="G99" s="406"/>
      <c r="H99" s="407">
        <f t="shared" si="695"/>
        <v>0</v>
      </c>
      <c r="I99" s="406"/>
      <c r="J99" s="406"/>
      <c r="K99" s="406"/>
      <c r="L99" s="406"/>
      <c r="M99" s="147"/>
      <c r="N99" s="94">
        <f t="shared" si="696"/>
        <v>0</v>
      </c>
      <c r="O99" s="94">
        <f t="shared" si="697"/>
        <v>0</v>
      </c>
      <c r="P99" s="94">
        <f t="shared" si="698"/>
        <v>0</v>
      </c>
      <c r="Q99" s="94">
        <f t="shared" si="699"/>
        <v>0</v>
      </c>
      <c r="R99" s="94">
        <f t="shared" si="700"/>
        <v>0</v>
      </c>
      <c r="S99" s="94">
        <f t="shared" si="701"/>
        <v>0</v>
      </c>
      <c r="T99" s="94">
        <f t="shared" si="702"/>
        <v>0</v>
      </c>
      <c r="U99" s="200">
        <v>633</v>
      </c>
      <c r="V99" s="93">
        <f t="shared" si="703"/>
        <v>126.60000000000001</v>
      </c>
      <c r="W99" s="93">
        <f t="shared" si="704"/>
        <v>158.25</v>
      </c>
      <c r="X99" s="147"/>
      <c r="Y99" s="94">
        <f t="shared" si="705"/>
        <v>316.5</v>
      </c>
      <c r="Z99" s="94">
        <f t="shared" si="706"/>
        <v>949.5</v>
      </c>
      <c r="AA99" s="94">
        <f t="shared" si="707"/>
        <v>1266</v>
      </c>
      <c r="AB99" s="94">
        <f t="shared" si="708"/>
        <v>1899</v>
      </c>
      <c r="AC99" s="94">
        <f t="shared" si="709"/>
        <v>2532</v>
      </c>
      <c r="AD99" s="94">
        <f t="shared" si="710"/>
        <v>3165</v>
      </c>
      <c r="AE99" s="94">
        <f t="shared" si="711"/>
        <v>3798</v>
      </c>
      <c r="AF99" s="200">
        <v>557</v>
      </c>
      <c r="AG99" s="93">
        <f t="shared" si="712"/>
        <v>111.4</v>
      </c>
      <c r="AH99" s="93">
        <f t="shared" si="713"/>
        <v>139.25</v>
      </c>
      <c r="AI99" s="147"/>
      <c r="AJ99" s="94">
        <f t="shared" si="714"/>
        <v>278.5</v>
      </c>
      <c r="AK99" s="94">
        <f t="shared" si="715"/>
        <v>835.5</v>
      </c>
      <c r="AL99" s="94">
        <f t="shared" si="716"/>
        <v>1114</v>
      </c>
      <c r="AM99" s="94">
        <f t="shared" si="717"/>
        <v>1671</v>
      </c>
      <c r="AN99" s="94">
        <f t="shared" si="718"/>
        <v>2228</v>
      </c>
      <c r="AO99" s="94">
        <f t="shared" si="719"/>
        <v>2785</v>
      </c>
      <c r="AP99" s="94">
        <f t="shared" si="720"/>
        <v>3342</v>
      </c>
      <c r="AQ99" s="200">
        <v>437</v>
      </c>
      <c r="AR99" s="93">
        <f t="shared" si="721"/>
        <v>87.4</v>
      </c>
      <c r="AS99" s="93">
        <f t="shared" si="722"/>
        <v>109.25</v>
      </c>
      <c r="AT99" s="147"/>
      <c r="AU99" s="94">
        <f t="shared" si="723"/>
        <v>218.5</v>
      </c>
      <c r="AV99" s="94">
        <f t="shared" si="724"/>
        <v>655.5</v>
      </c>
      <c r="AW99" s="94">
        <f t="shared" si="725"/>
        <v>874</v>
      </c>
      <c r="AX99" s="94">
        <f t="shared" si="726"/>
        <v>1311</v>
      </c>
      <c r="AY99" s="94">
        <f t="shared" si="727"/>
        <v>1748</v>
      </c>
      <c r="AZ99" s="94">
        <f t="shared" si="728"/>
        <v>2185</v>
      </c>
      <c r="BA99" s="94">
        <f t="shared" si="729"/>
        <v>2622</v>
      </c>
      <c r="BB99" s="147">
        <f t="shared" si="730"/>
        <v>633</v>
      </c>
      <c r="BC99" s="147">
        <f t="shared" si="731"/>
        <v>126.60000000000001</v>
      </c>
      <c r="BD99" s="147">
        <f t="shared" si="732"/>
        <v>158.25</v>
      </c>
      <c r="BE99" s="147">
        <f t="shared" si="733"/>
        <v>0</v>
      </c>
      <c r="BF99" s="147">
        <f t="shared" si="734"/>
        <v>316.5</v>
      </c>
      <c r="BG99" s="147">
        <f t="shared" si="735"/>
        <v>949.5</v>
      </c>
      <c r="BH99" s="147">
        <f t="shared" si="736"/>
        <v>1266</v>
      </c>
      <c r="BI99" s="147">
        <f t="shared" si="737"/>
        <v>1899</v>
      </c>
      <c r="BJ99" s="147">
        <f t="shared" si="738"/>
        <v>2532</v>
      </c>
      <c r="BK99" s="147">
        <f t="shared" si="739"/>
        <v>3165</v>
      </c>
      <c r="BL99" s="147">
        <f t="shared" si="740"/>
        <v>3798</v>
      </c>
      <c r="BM99" s="147">
        <f t="shared" si="741"/>
        <v>557</v>
      </c>
      <c r="BN99" s="147">
        <f t="shared" si="742"/>
        <v>111.4</v>
      </c>
      <c r="BO99" s="147">
        <f t="shared" si="743"/>
        <v>139.25</v>
      </c>
      <c r="BP99" s="147">
        <f t="shared" si="744"/>
        <v>0</v>
      </c>
      <c r="BQ99" s="147">
        <f t="shared" si="745"/>
        <v>278.5</v>
      </c>
      <c r="BR99" s="147">
        <f t="shared" si="746"/>
        <v>835.5</v>
      </c>
      <c r="BS99" s="147">
        <f t="shared" si="747"/>
        <v>1114</v>
      </c>
      <c r="BT99" s="147">
        <f t="shared" si="748"/>
        <v>1671</v>
      </c>
      <c r="BU99" s="147">
        <f t="shared" si="749"/>
        <v>2228</v>
      </c>
      <c r="BV99" s="147">
        <f t="shared" si="750"/>
        <v>2785</v>
      </c>
      <c r="BW99" s="147">
        <f t="shared" si="751"/>
        <v>3342</v>
      </c>
      <c r="BX99" s="147">
        <f t="shared" si="752"/>
        <v>437</v>
      </c>
      <c r="BY99" s="147">
        <f t="shared" si="753"/>
        <v>87.4</v>
      </c>
      <c r="BZ99" s="147">
        <f t="shared" si="754"/>
        <v>109.25</v>
      </c>
      <c r="CA99" s="147">
        <f t="shared" si="755"/>
        <v>0</v>
      </c>
      <c r="CB99" s="147">
        <f t="shared" si="756"/>
        <v>218.5</v>
      </c>
      <c r="CC99" s="147">
        <f t="shared" si="757"/>
        <v>655.5</v>
      </c>
      <c r="CD99" s="147">
        <f t="shared" si="758"/>
        <v>874</v>
      </c>
      <c r="CE99" s="147">
        <f t="shared" si="759"/>
        <v>1311</v>
      </c>
      <c r="CF99" s="147">
        <f t="shared" si="760"/>
        <v>1748</v>
      </c>
      <c r="CG99" s="147">
        <f t="shared" si="761"/>
        <v>2185</v>
      </c>
      <c r="CH99" s="147">
        <f t="shared" si="762"/>
        <v>2622</v>
      </c>
      <c r="CI99" s="147">
        <f t="shared" si="763"/>
        <v>1190</v>
      </c>
      <c r="CJ99" s="147">
        <f t="shared" si="764"/>
        <v>238</v>
      </c>
      <c r="CK99" s="147">
        <f t="shared" si="765"/>
        <v>297.5</v>
      </c>
      <c r="CL99" s="147">
        <f t="shared" si="766"/>
        <v>0</v>
      </c>
      <c r="CM99" s="147">
        <f t="shared" si="767"/>
        <v>595</v>
      </c>
      <c r="CN99" s="147">
        <f t="shared" si="768"/>
        <v>1785</v>
      </c>
      <c r="CO99" s="147">
        <f t="shared" si="769"/>
        <v>2380</v>
      </c>
      <c r="CP99" s="147">
        <f t="shared" si="770"/>
        <v>3570</v>
      </c>
      <c r="CQ99" s="147">
        <f t="shared" si="771"/>
        <v>4760</v>
      </c>
      <c r="CR99" s="147">
        <f t="shared" si="772"/>
        <v>5950</v>
      </c>
      <c r="CS99" s="147">
        <f t="shared" si="773"/>
        <v>7140</v>
      </c>
      <c r="CT99" s="147">
        <f t="shared" si="774"/>
        <v>1070</v>
      </c>
      <c r="CU99" s="147">
        <f t="shared" si="775"/>
        <v>214</v>
      </c>
      <c r="CV99" s="147">
        <f t="shared" si="776"/>
        <v>267.5</v>
      </c>
      <c r="CW99" s="147">
        <f t="shared" si="777"/>
        <v>0</v>
      </c>
      <c r="CX99" s="147">
        <f t="shared" si="778"/>
        <v>535</v>
      </c>
      <c r="CY99" s="147">
        <f t="shared" si="779"/>
        <v>1605</v>
      </c>
      <c r="CZ99" s="147">
        <f t="shared" si="780"/>
        <v>2140</v>
      </c>
      <c r="DA99" s="147">
        <f t="shared" si="781"/>
        <v>3210</v>
      </c>
      <c r="DB99" s="147">
        <f t="shared" si="782"/>
        <v>4280</v>
      </c>
      <c r="DC99" s="147">
        <f t="shared" si="783"/>
        <v>5350</v>
      </c>
      <c r="DD99" s="147">
        <f t="shared" si="784"/>
        <v>6420</v>
      </c>
      <c r="DE99" s="147">
        <f t="shared" si="785"/>
        <v>994</v>
      </c>
      <c r="DF99" s="147">
        <f t="shared" si="786"/>
        <v>198.8</v>
      </c>
      <c r="DG99" s="147">
        <f t="shared" si="787"/>
        <v>248.5</v>
      </c>
      <c r="DH99" s="147">
        <f t="shared" si="788"/>
        <v>0</v>
      </c>
      <c r="DI99" s="147">
        <f t="shared" si="789"/>
        <v>497</v>
      </c>
      <c r="DJ99" s="147">
        <f t="shared" si="790"/>
        <v>1491</v>
      </c>
      <c r="DK99" s="147">
        <f t="shared" si="791"/>
        <v>1988</v>
      </c>
      <c r="DL99" s="147">
        <f t="shared" si="792"/>
        <v>2982</v>
      </c>
      <c r="DM99" s="147">
        <f t="shared" si="793"/>
        <v>3976</v>
      </c>
      <c r="DN99" s="147">
        <f t="shared" si="794"/>
        <v>4970</v>
      </c>
      <c r="DO99" s="147">
        <f t="shared" si="795"/>
        <v>5964</v>
      </c>
      <c r="DP99" s="147">
        <f t="shared" si="796"/>
        <v>994</v>
      </c>
      <c r="DQ99" s="147">
        <f t="shared" si="797"/>
        <v>198.8</v>
      </c>
      <c r="DR99" s="147">
        <f t="shared" si="798"/>
        <v>248.5</v>
      </c>
      <c r="DS99" s="147">
        <f t="shared" si="799"/>
        <v>0</v>
      </c>
      <c r="DT99" s="147">
        <f t="shared" si="800"/>
        <v>497</v>
      </c>
      <c r="DU99" s="147">
        <f t="shared" si="801"/>
        <v>1491</v>
      </c>
      <c r="DV99" s="147">
        <f t="shared" si="802"/>
        <v>1988</v>
      </c>
      <c r="DW99" s="147">
        <f t="shared" si="803"/>
        <v>2982</v>
      </c>
      <c r="DX99" s="147">
        <f t="shared" si="804"/>
        <v>3976</v>
      </c>
      <c r="DY99" s="147">
        <f t="shared" si="805"/>
        <v>4970</v>
      </c>
      <c r="DZ99" s="147">
        <f t="shared" si="806"/>
        <v>5964</v>
      </c>
      <c r="EA99" s="147">
        <f t="shared" si="807"/>
        <v>1190</v>
      </c>
      <c r="EB99" s="147">
        <f t="shared" si="808"/>
        <v>238</v>
      </c>
      <c r="EC99" s="147">
        <f t="shared" si="809"/>
        <v>297.5</v>
      </c>
      <c r="ED99" s="147">
        <f t="shared" si="810"/>
        <v>0</v>
      </c>
      <c r="EE99" s="147">
        <f t="shared" si="811"/>
        <v>595</v>
      </c>
      <c r="EF99" s="147">
        <f t="shared" si="812"/>
        <v>1785</v>
      </c>
      <c r="EG99" s="147">
        <f t="shared" si="813"/>
        <v>2380</v>
      </c>
      <c r="EH99" s="147">
        <f t="shared" si="814"/>
        <v>3570</v>
      </c>
      <c r="EI99" s="147">
        <f t="shared" si="815"/>
        <v>4760</v>
      </c>
      <c r="EJ99" s="147">
        <f t="shared" si="816"/>
        <v>5950</v>
      </c>
      <c r="EK99" s="147">
        <f t="shared" si="817"/>
        <v>7140</v>
      </c>
      <c r="EL99" s="147">
        <f t="shared" si="818"/>
        <v>1070</v>
      </c>
      <c r="EM99" s="147">
        <f t="shared" si="819"/>
        <v>214</v>
      </c>
      <c r="EN99" s="147">
        <f t="shared" si="820"/>
        <v>267.5</v>
      </c>
      <c r="EO99" s="147">
        <f t="shared" si="821"/>
        <v>0</v>
      </c>
      <c r="EP99" s="147">
        <f t="shared" si="822"/>
        <v>535</v>
      </c>
      <c r="EQ99" s="147">
        <f t="shared" si="823"/>
        <v>1605</v>
      </c>
      <c r="ER99" s="147">
        <f t="shared" si="824"/>
        <v>2140</v>
      </c>
      <c r="ES99" s="147">
        <f t="shared" si="825"/>
        <v>3210</v>
      </c>
      <c r="ET99" s="147">
        <f t="shared" si="826"/>
        <v>4280</v>
      </c>
      <c r="EU99" s="147">
        <f t="shared" si="827"/>
        <v>5350</v>
      </c>
      <c r="EV99" s="147">
        <f t="shared" si="828"/>
        <v>6420</v>
      </c>
      <c r="EW99" s="147">
        <f t="shared" si="829"/>
        <v>1627</v>
      </c>
      <c r="EX99" s="147">
        <f t="shared" si="830"/>
        <v>325.39999999999998</v>
      </c>
      <c r="EY99" s="147">
        <f t="shared" si="831"/>
        <v>406.75</v>
      </c>
      <c r="EZ99" s="147">
        <f t="shared" si="832"/>
        <v>0</v>
      </c>
      <c r="FA99" s="147">
        <f t="shared" si="833"/>
        <v>813.5</v>
      </c>
      <c r="FB99" s="147">
        <f t="shared" si="834"/>
        <v>2440.5</v>
      </c>
      <c r="FC99" s="147">
        <f t="shared" si="835"/>
        <v>3254</v>
      </c>
      <c r="FD99" s="147">
        <f t="shared" si="836"/>
        <v>4881</v>
      </c>
      <c r="FE99" s="147">
        <f t="shared" si="837"/>
        <v>6508</v>
      </c>
      <c r="FF99" s="147">
        <f t="shared" si="838"/>
        <v>8135</v>
      </c>
      <c r="FG99" s="147">
        <f t="shared" si="839"/>
        <v>9762</v>
      </c>
      <c r="FH99" s="147">
        <f t="shared" si="840"/>
        <v>1627</v>
      </c>
      <c r="FI99" s="147">
        <f t="shared" si="841"/>
        <v>325.39999999999998</v>
      </c>
      <c r="FJ99" s="147">
        <f t="shared" si="842"/>
        <v>406.75</v>
      </c>
      <c r="FK99" s="147">
        <f t="shared" si="843"/>
        <v>0</v>
      </c>
      <c r="FL99" s="147">
        <f t="shared" si="844"/>
        <v>813.5</v>
      </c>
      <c r="FM99" s="147">
        <f t="shared" si="845"/>
        <v>2440.5</v>
      </c>
      <c r="FN99" s="147">
        <f t="shared" si="846"/>
        <v>3254</v>
      </c>
      <c r="FO99" s="147">
        <f t="shared" si="847"/>
        <v>4881</v>
      </c>
      <c r="FP99" s="147">
        <f t="shared" si="848"/>
        <v>6508</v>
      </c>
      <c r="FQ99" s="147">
        <f t="shared" si="849"/>
        <v>8135</v>
      </c>
      <c r="FR99" s="147">
        <f t="shared" si="850"/>
        <v>9762</v>
      </c>
      <c r="FS99" s="122" t="str">
        <f t="shared" si="346"/>
        <v>0</v>
      </c>
      <c r="FT99" s="122" t="str">
        <f t="shared" si="347"/>
        <v>0</v>
      </c>
      <c r="FU99" s="122" t="str">
        <f t="shared" si="348"/>
        <v>0</v>
      </c>
      <c r="FV99" s="122" t="str">
        <f t="shared" si="349"/>
        <v>0</v>
      </c>
      <c r="FW99" s="122">
        <f t="shared" si="851"/>
        <v>0</v>
      </c>
      <c r="FX99" s="122">
        <f t="shared" si="852"/>
        <v>0</v>
      </c>
      <c r="FY99" s="122">
        <f t="shared" si="853"/>
        <v>0</v>
      </c>
      <c r="FZ99" s="122">
        <f t="shared" si="854"/>
        <v>0</v>
      </c>
      <c r="GA99" s="122">
        <f t="shared" si="855"/>
        <v>0</v>
      </c>
      <c r="GB99" s="122">
        <f t="shared" si="856"/>
        <v>0</v>
      </c>
      <c r="GC99" s="122">
        <f t="shared" si="857"/>
        <v>0</v>
      </c>
      <c r="GD99" s="122">
        <f t="shared" si="858"/>
        <v>0</v>
      </c>
      <c r="GE99" s="122">
        <f t="shared" si="859"/>
        <v>0</v>
      </c>
      <c r="GF99" s="122">
        <f t="shared" si="860"/>
        <v>0</v>
      </c>
      <c r="GG99" s="122">
        <f t="shared" si="861"/>
        <v>0</v>
      </c>
      <c r="GH99" s="124" t="str">
        <f t="shared" si="350"/>
        <v>0</v>
      </c>
      <c r="GI99" s="57"/>
      <c r="GJ99" s="57"/>
      <c r="GK99" s="57"/>
      <c r="GW99" s="145"/>
      <c r="GX99" s="145"/>
      <c r="GY99" s="145"/>
      <c r="GZ99" s="145"/>
      <c r="HA99" s="145"/>
      <c r="HB99" s="145"/>
      <c r="HC99" s="145"/>
    </row>
    <row r="100" spans="1:211" x14ac:dyDescent="0.2">
      <c r="A100" s="298"/>
      <c r="B100" s="288"/>
      <c r="C100" s="299"/>
      <c r="D100" s="407">
        <f t="shared" si="694"/>
        <v>0</v>
      </c>
      <c r="E100" s="406"/>
      <c r="F100" s="406"/>
      <c r="G100" s="406"/>
      <c r="H100" s="407">
        <f t="shared" si="695"/>
        <v>0</v>
      </c>
      <c r="I100" s="406"/>
      <c r="J100" s="406"/>
      <c r="K100" s="406"/>
      <c r="L100" s="406"/>
      <c r="M100" s="147"/>
      <c r="N100" s="94">
        <f t="shared" si="696"/>
        <v>0</v>
      </c>
      <c r="O100" s="94">
        <f t="shared" si="697"/>
        <v>0</v>
      </c>
      <c r="P100" s="94">
        <f t="shared" si="698"/>
        <v>0</v>
      </c>
      <c r="Q100" s="94">
        <f t="shared" si="699"/>
        <v>0</v>
      </c>
      <c r="R100" s="94">
        <f t="shared" si="700"/>
        <v>0</v>
      </c>
      <c r="S100" s="94">
        <f t="shared" si="701"/>
        <v>0</v>
      </c>
      <c r="T100" s="94">
        <f t="shared" si="702"/>
        <v>0</v>
      </c>
      <c r="U100" s="200">
        <v>634</v>
      </c>
      <c r="V100" s="93">
        <f t="shared" si="703"/>
        <v>126.80000000000001</v>
      </c>
      <c r="W100" s="93">
        <f t="shared" si="704"/>
        <v>158.5</v>
      </c>
      <c r="X100" s="147"/>
      <c r="Y100" s="94">
        <f t="shared" si="705"/>
        <v>317</v>
      </c>
      <c r="Z100" s="94">
        <f t="shared" si="706"/>
        <v>951</v>
      </c>
      <c r="AA100" s="94">
        <f t="shared" si="707"/>
        <v>1268</v>
      </c>
      <c r="AB100" s="94">
        <f t="shared" si="708"/>
        <v>1902</v>
      </c>
      <c r="AC100" s="94">
        <f t="shared" si="709"/>
        <v>2536</v>
      </c>
      <c r="AD100" s="94">
        <f t="shared" si="710"/>
        <v>3170</v>
      </c>
      <c r="AE100" s="94">
        <f t="shared" si="711"/>
        <v>3804</v>
      </c>
      <c r="AF100" s="200">
        <v>558</v>
      </c>
      <c r="AG100" s="93">
        <f t="shared" si="712"/>
        <v>111.60000000000001</v>
      </c>
      <c r="AH100" s="93">
        <f t="shared" si="713"/>
        <v>139.5</v>
      </c>
      <c r="AI100" s="147"/>
      <c r="AJ100" s="94">
        <f t="shared" si="714"/>
        <v>279</v>
      </c>
      <c r="AK100" s="94">
        <f t="shared" si="715"/>
        <v>837</v>
      </c>
      <c r="AL100" s="94">
        <f t="shared" si="716"/>
        <v>1116</v>
      </c>
      <c r="AM100" s="94">
        <f t="shared" si="717"/>
        <v>1674</v>
      </c>
      <c r="AN100" s="94">
        <f t="shared" si="718"/>
        <v>2232</v>
      </c>
      <c r="AO100" s="94">
        <f t="shared" si="719"/>
        <v>2790</v>
      </c>
      <c r="AP100" s="94">
        <f t="shared" si="720"/>
        <v>3348</v>
      </c>
      <c r="AQ100" s="200">
        <v>438</v>
      </c>
      <c r="AR100" s="93">
        <f t="shared" si="721"/>
        <v>87.600000000000009</v>
      </c>
      <c r="AS100" s="93">
        <f t="shared" si="722"/>
        <v>109.5</v>
      </c>
      <c r="AT100" s="147"/>
      <c r="AU100" s="94">
        <f t="shared" si="723"/>
        <v>219</v>
      </c>
      <c r="AV100" s="94">
        <f t="shared" si="724"/>
        <v>657</v>
      </c>
      <c r="AW100" s="94">
        <f t="shared" si="725"/>
        <v>876</v>
      </c>
      <c r="AX100" s="94">
        <f t="shared" si="726"/>
        <v>1314</v>
      </c>
      <c r="AY100" s="94">
        <f t="shared" si="727"/>
        <v>1752</v>
      </c>
      <c r="AZ100" s="94">
        <f t="shared" si="728"/>
        <v>2190</v>
      </c>
      <c r="BA100" s="94">
        <f t="shared" si="729"/>
        <v>2628</v>
      </c>
      <c r="BB100" s="147">
        <f t="shared" si="730"/>
        <v>634</v>
      </c>
      <c r="BC100" s="147">
        <f t="shared" si="731"/>
        <v>126.80000000000001</v>
      </c>
      <c r="BD100" s="147">
        <f t="shared" si="732"/>
        <v>158.5</v>
      </c>
      <c r="BE100" s="147">
        <f t="shared" si="733"/>
        <v>0</v>
      </c>
      <c r="BF100" s="147">
        <f t="shared" si="734"/>
        <v>317</v>
      </c>
      <c r="BG100" s="147">
        <f t="shared" si="735"/>
        <v>951</v>
      </c>
      <c r="BH100" s="147">
        <f t="shared" si="736"/>
        <v>1268</v>
      </c>
      <c r="BI100" s="147">
        <f t="shared" si="737"/>
        <v>1902</v>
      </c>
      <c r="BJ100" s="147">
        <f t="shared" si="738"/>
        <v>2536</v>
      </c>
      <c r="BK100" s="147">
        <f t="shared" si="739"/>
        <v>3170</v>
      </c>
      <c r="BL100" s="147">
        <f t="shared" si="740"/>
        <v>3804</v>
      </c>
      <c r="BM100" s="147">
        <f t="shared" si="741"/>
        <v>558</v>
      </c>
      <c r="BN100" s="147">
        <f t="shared" si="742"/>
        <v>111.60000000000001</v>
      </c>
      <c r="BO100" s="147">
        <f t="shared" si="743"/>
        <v>139.5</v>
      </c>
      <c r="BP100" s="147">
        <f t="shared" si="744"/>
        <v>0</v>
      </c>
      <c r="BQ100" s="147">
        <f t="shared" si="745"/>
        <v>279</v>
      </c>
      <c r="BR100" s="147">
        <f t="shared" si="746"/>
        <v>837</v>
      </c>
      <c r="BS100" s="147">
        <f t="shared" si="747"/>
        <v>1116</v>
      </c>
      <c r="BT100" s="147">
        <f t="shared" si="748"/>
        <v>1674</v>
      </c>
      <c r="BU100" s="147">
        <f t="shared" si="749"/>
        <v>2232</v>
      </c>
      <c r="BV100" s="147">
        <f t="shared" si="750"/>
        <v>2790</v>
      </c>
      <c r="BW100" s="147">
        <f t="shared" si="751"/>
        <v>3348</v>
      </c>
      <c r="BX100" s="147">
        <f t="shared" si="752"/>
        <v>438</v>
      </c>
      <c r="BY100" s="147">
        <f t="shared" si="753"/>
        <v>87.600000000000009</v>
      </c>
      <c r="BZ100" s="147">
        <f t="shared" si="754"/>
        <v>109.5</v>
      </c>
      <c r="CA100" s="147">
        <f t="shared" si="755"/>
        <v>0</v>
      </c>
      <c r="CB100" s="147">
        <f t="shared" si="756"/>
        <v>219</v>
      </c>
      <c r="CC100" s="147">
        <f t="shared" si="757"/>
        <v>657</v>
      </c>
      <c r="CD100" s="147">
        <f t="shared" si="758"/>
        <v>876</v>
      </c>
      <c r="CE100" s="147">
        <f t="shared" si="759"/>
        <v>1314</v>
      </c>
      <c r="CF100" s="147">
        <f t="shared" si="760"/>
        <v>1752</v>
      </c>
      <c r="CG100" s="147">
        <f t="shared" si="761"/>
        <v>2190</v>
      </c>
      <c r="CH100" s="147">
        <f t="shared" si="762"/>
        <v>2628</v>
      </c>
      <c r="CI100" s="147">
        <f t="shared" si="763"/>
        <v>1192</v>
      </c>
      <c r="CJ100" s="147">
        <f t="shared" si="764"/>
        <v>238.40000000000003</v>
      </c>
      <c r="CK100" s="147">
        <f t="shared" si="765"/>
        <v>298</v>
      </c>
      <c r="CL100" s="147">
        <f t="shared" si="766"/>
        <v>0</v>
      </c>
      <c r="CM100" s="147">
        <f t="shared" si="767"/>
        <v>596</v>
      </c>
      <c r="CN100" s="147">
        <f t="shared" si="768"/>
        <v>1788</v>
      </c>
      <c r="CO100" s="147">
        <f t="shared" si="769"/>
        <v>2384</v>
      </c>
      <c r="CP100" s="147">
        <f t="shared" si="770"/>
        <v>3576</v>
      </c>
      <c r="CQ100" s="147">
        <f t="shared" si="771"/>
        <v>4768</v>
      </c>
      <c r="CR100" s="147">
        <f t="shared" si="772"/>
        <v>5960</v>
      </c>
      <c r="CS100" s="147">
        <f t="shared" si="773"/>
        <v>7152</v>
      </c>
      <c r="CT100" s="147">
        <f t="shared" si="774"/>
        <v>1072</v>
      </c>
      <c r="CU100" s="147">
        <f t="shared" si="775"/>
        <v>214.40000000000003</v>
      </c>
      <c r="CV100" s="147">
        <f t="shared" si="776"/>
        <v>268</v>
      </c>
      <c r="CW100" s="147">
        <f t="shared" si="777"/>
        <v>0</v>
      </c>
      <c r="CX100" s="147">
        <f t="shared" si="778"/>
        <v>536</v>
      </c>
      <c r="CY100" s="147">
        <f t="shared" si="779"/>
        <v>1608</v>
      </c>
      <c r="CZ100" s="147">
        <f t="shared" si="780"/>
        <v>2144</v>
      </c>
      <c r="DA100" s="147">
        <f t="shared" si="781"/>
        <v>3216</v>
      </c>
      <c r="DB100" s="147">
        <f t="shared" si="782"/>
        <v>4288</v>
      </c>
      <c r="DC100" s="147">
        <f t="shared" si="783"/>
        <v>5360</v>
      </c>
      <c r="DD100" s="147">
        <f t="shared" si="784"/>
        <v>6432</v>
      </c>
      <c r="DE100" s="147">
        <f t="shared" si="785"/>
        <v>996</v>
      </c>
      <c r="DF100" s="147">
        <f t="shared" si="786"/>
        <v>199.20000000000002</v>
      </c>
      <c r="DG100" s="147">
        <f t="shared" si="787"/>
        <v>249</v>
      </c>
      <c r="DH100" s="147">
        <f t="shared" si="788"/>
        <v>0</v>
      </c>
      <c r="DI100" s="147">
        <f t="shared" si="789"/>
        <v>498</v>
      </c>
      <c r="DJ100" s="147">
        <f t="shared" si="790"/>
        <v>1494</v>
      </c>
      <c r="DK100" s="147">
        <f t="shared" si="791"/>
        <v>1992</v>
      </c>
      <c r="DL100" s="147">
        <f t="shared" si="792"/>
        <v>2988</v>
      </c>
      <c r="DM100" s="147">
        <f t="shared" si="793"/>
        <v>3984</v>
      </c>
      <c r="DN100" s="147">
        <f t="shared" si="794"/>
        <v>4980</v>
      </c>
      <c r="DO100" s="147">
        <f t="shared" si="795"/>
        <v>5976</v>
      </c>
      <c r="DP100" s="147">
        <f t="shared" si="796"/>
        <v>996</v>
      </c>
      <c r="DQ100" s="147">
        <f t="shared" si="797"/>
        <v>199.20000000000002</v>
      </c>
      <c r="DR100" s="147">
        <f t="shared" si="798"/>
        <v>249</v>
      </c>
      <c r="DS100" s="147">
        <f t="shared" si="799"/>
        <v>0</v>
      </c>
      <c r="DT100" s="147">
        <f t="shared" si="800"/>
        <v>498</v>
      </c>
      <c r="DU100" s="147">
        <f t="shared" si="801"/>
        <v>1494</v>
      </c>
      <c r="DV100" s="147">
        <f t="shared" si="802"/>
        <v>1992</v>
      </c>
      <c r="DW100" s="147">
        <f t="shared" si="803"/>
        <v>2988</v>
      </c>
      <c r="DX100" s="147">
        <f t="shared" si="804"/>
        <v>3984</v>
      </c>
      <c r="DY100" s="147">
        <f t="shared" si="805"/>
        <v>4980</v>
      </c>
      <c r="DZ100" s="147">
        <f t="shared" si="806"/>
        <v>5976</v>
      </c>
      <c r="EA100" s="147">
        <f t="shared" si="807"/>
        <v>1192</v>
      </c>
      <c r="EB100" s="147">
        <f t="shared" si="808"/>
        <v>238.40000000000003</v>
      </c>
      <c r="EC100" s="147">
        <f t="shared" si="809"/>
        <v>298</v>
      </c>
      <c r="ED100" s="147">
        <f t="shared" si="810"/>
        <v>0</v>
      </c>
      <c r="EE100" s="147">
        <f t="shared" si="811"/>
        <v>596</v>
      </c>
      <c r="EF100" s="147">
        <f t="shared" si="812"/>
        <v>1788</v>
      </c>
      <c r="EG100" s="147">
        <f t="shared" si="813"/>
        <v>2384</v>
      </c>
      <c r="EH100" s="147">
        <f t="shared" si="814"/>
        <v>3576</v>
      </c>
      <c r="EI100" s="147">
        <f t="shared" si="815"/>
        <v>4768</v>
      </c>
      <c r="EJ100" s="147">
        <f t="shared" si="816"/>
        <v>5960</v>
      </c>
      <c r="EK100" s="147">
        <f t="shared" si="817"/>
        <v>7152</v>
      </c>
      <c r="EL100" s="147">
        <f t="shared" si="818"/>
        <v>1072</v>
      </c>
      <c r="EM100" s="147">
        <f t="shared" si="819"/>
        <v>214.40000000000003</v>
      </c>
      <c r="EN100" s="147">
        <f t="shared" si="820"/>
        <v>268</v>
      </c>
      <c r="EO100" s="147">
        <f t="shared" si="821"/>
        <v>0</v>
      </c>
      <c r="EP100" s="147">
        <f t="shared" si="822"/>
        <v>536</v>
      </c>
      <c r="EQ100" s="147">
        <f t="shared" si="823"/>
        <v>1608</v>
      </c>
      <c r="ER100" s="147">
        <f t="shared" si="824"/>
        <v>2144</v>
      </c>
      <c r="ES100" s="147">
        <f t="shared" si="825"/>
        <v>3216</v>
      </c>
      <c r="ET100" s="147">
        <f t="shared" si="826"/>
        <v>4288</v>
      </c>
      <c r="EU100" s="147">
        <f t="shared" si="827"/>
        <v>5360</v>
      </c>
      <c r="EV100" s="147">
        <f t="shared" si="828"/>
        <v>6432</v>
      </c>
      <c r="EW100" s="147">
        <f t="shared" si="829"/>
        <v>1630</v>
      </c>
      <c r="EX100" s="147">
        <f t="shared" si="830"/>
        <v>326.00000000000006</v>
      </c>
      <c r="EY100" s="147">
        <f t="shared" si="831"/>
        <v>407.5</v>
      </c>
      <c r="EZ100" s="147">
        <f t="shared" si="832"/>
        <v>0</v>
      </c>
      <c r="FA100" s="147">
        <f t="shared" si="833"/>
        <v>815</v>
      </c>
      <c r="FB100" s="147">
        <f t="shared" si="834"/>
        <v>2445</v>
      </c>
      <c r="FC100" s="147">
        <f t="shared" si="835"/>
        <v>3260</v>
      </c>
      <c r="FD100" s="147">
        <f t="shared" si="836"/>
        <v>4890</v>
      </c>
      <c r="FE100" s="147">
        <f t="shared" si="837"/>
        <v>6520</v>
      </c>
      <c r="FF100" s="147">
        <f t="shared" si="838"/>
        <v>8150</v>
      </c>
      <c r="FG100" s="147">
        <f t="shared" si="839"/>
        <v>9780</v>
      </c>
      <c r="FH100" s="147">
        <f t="shared" si="840"/>
        <v>1630</v>
      </c>
      <c r="FI100" s="147">
        <f t="shared" si="841"/>
        <v>326.00000000000006</v>
      </c>
      <c r="FJ100" s="147">
        <f t="shared" si="842"/>
        <v>407.5</v>
      </c>
      <c r="FK100" s="147">
        <f t="shared" si="843"/>
        <v>0</v>
      </c>
      <c r="FL100" s="147">
        <f t="shared" si="844"/>
        <v>815</v>
      </c>
      <c r="FM100" s="147">
        <f t="shared" si="845"/>
        <v>2445</v>
      </c>
      <c r="FN100" s="147">
        <f t="shared" si="846"/>
        <v>3260</v>
      </c>
      <c r="FO100" s="147">
        <f t="shared" si="847"/>
        <v>4890</v>
      </c>
      <c r="FP100" s="147">
        <f t="shared" si="848"/>
        <v>6520</v>
      </c>
      <c r="FQ100" s="147">
        <f t="shared" si="849"/>
        <v>8150</v>
      </c>
      <c r="FR100" s="147">
        <f t="shared" si="850"/>
        <v>9780</v>
      </c>
      <c r="FS100" s="122" t="str">
        <f t="shared" si="346"/>
        <v>0</v>
      </c>
      <c r="FT100" s="122" t="str">
        <f t="shared" si="347"/>
        <v>0</v>
      </c>
      <c r="FU100" s="122" t="str">
        <f t="shared" si="348"/>
        <v>0</v>
      </c>
      <c r="FV100" s="122" t="str">
        <f t="shared" si="349"/>
        <v>0</v>
      </c>
      <c r="FW100" s="122">
        <f t="shared" si="851"/>
        <v>0</v>
      </c>
      <c r="FX100" s="122">
        <f t="shared" si="852"/>
        <v>0</v>
      </c>
      <c r="FY100" s="122">
        <f t="shared" si="853"/>
        <v>0</v>
      </c>
      <c r="FZ100" s="122">
        <f t="shared" si="854"/>
        <v>0</v>
      </c>
      <c r="GA100" s="122">
        <f t="shared" si="855"/>
        <v>0</v>
      </c>
      <c r="GB100" s="122">
        <f t="shared" si="856"/>
        <v>0</v>
      </c>
      <c r="GC100" s="122">
        <f t="shared" si="857"/>
        <v>0</v>
      </c>
      <c r="GD100" s="122">
        <f t="shared" si="858"/>
        <v>0</v>
      </c>
      <c r="GE100" s="122">
        <f t="shared" si="859"/>
        <v>0</v>
      </c>
      <c r="GF100" s="122">
        <f t="shared" si="860"/>
        <v>0</v>
      </c>
      <c r="GG100" s="122">
        <f t="shared" si="861"/>
        <v>0</v>
      </c>
      <c r="GH100" s="124" t="str">
        <f t="shared" si="350"/>
        <v>0</v>
      </c>
      <c r="GI100" s="57"/>
      <c r="GJ100" s="57"/>
      <c r="GK100" s="57"/>
      <c r="GW100" s="145"/>
      <c r="GX100" s="145"/>
      <c r="GY100" s="145"/>
      <c r="GZ100" s="145"/>
      <c r="HA100" s="145"/>
      <c r="HB100" s="145"/>
      <c r="HC100" s="145"/>
    </row>
    <row r="101" spans="1:211" x14ac:dyDescent="0.2">
      <c r="A101" s="298"/>
      <c r="B101" s="288"/>
      <c r="C101" s="299"/>
      <c r="D101" s="407">
        <f t="shared" si="694"/>
        <v>0</v>
      </c>
      <c r="E101" s="406"/>
      <c r="F101" s="406"/>
      <c r="G101" s="406"/>
      <c r="H101" s="407">
        <f t="shared" si="695"/>
        <v>0</v>
      </c>
      <c r="I101" s="406"/>
      <c r="J101" s="406"/>
      <c r="K101" s="406"/>
      <c r="L101" s="406"/>
      <c r="M101" s="147"/>
      <c r="N101" s="94">
        <f t="shared" si="696"/>
        <v>0</v>
      </c>
      <c r="O101" s="94">
        <f t="shared" si="697"/>
        <v>0</v>
      </c>
      <c r="P101" s="94">
        <f t="shared" si="698"/>
        <v>0</v>
      </c>
      <c r="Q101" s="94">
        <f t="shared" si="699"/>
        <v>0</v>
      </c>
      <c r="R101" s="94">
        <f t="shared" si="700"/>
        <v>0</v>
      </c>
      <c r="S101" s="94">
        <f t="shared" si="701"/>
        <v>0</v>
      </c>
      <c r="T101" s="94">
        <f t="shared" si="702"/>
        <v>0</v>
      </c>
      <c r="U101" s="200">
        <v>635</v>
      </c>
      <c r="V101" s="93">
        <f t="shared" si="703"/>
        <v>127</v>
      </c>
      <c r="W101" s="93">
        <f t="shared" si="704"/>
        <v>158.75</v>
      </c>
      <c r="X101" s="147"/>
      <c r="Y101" s="94">
        <f t="shared" si="705"/>
        <v>317.5</v>
      </c>
      <c r="Z101" s="94">
        <f t="shared" si="706"/>
        <v>952.5</v>
      </c>
      <c r="AA101" s="94">
        <f t="shared" si="707"/>
        <v>1270</v>
      </c>
      <c r="AB101" s="94">
        <f t="shared" si="708"/>
        <v>1905</v>
      </c>
      <c r="AC101" s="94">
        <f t="shared" si="709"/>
        <v>2540</v>
      </c>
      <c r="AD101" s="94">
        <f t="shared" si="710"/>
        <v>3175</v>
      </c>
      <c r="AE101" s="94">
        <f t="shared" si="711"/>
        <v>3810</v>
      </c>
      <c r="AF101" s="200">
        <v>559</v>
      </c>
      <c r="AG101" s="93">
        <f t="shared" si="712"/>
        <v>111.80000000000001</v>
      </c>
      <c r="AH101" s="93">
        <f t="shared" si="713"/>
        <v>139.75</v>
      </c>
      <c r="AI101" s="147"/>
      <c r="AJ101" s="94">
        <f t="shared" si="714"/>
        <v>279.5</v>
      </c>
      <c r="AK101" s="94">
        <f t="shared" si="715"/>
        <v>838.5</v>
      </c>
      <c r="AL101" s="94">
        <f t="shared" si="716"/>
        <v>1118</v>
      </c>
      <c r="AM101" s="94">
        <f t="shared" si="717"/>
        <v>1677</v>
      </c>
      <c r="AN101" s="94">
        <f t="shared" si="718"/>
        <v>2236</v>
      </c>
      <c r="AO101" s="94">
        <f t="shared" si="719"/>
        <v>2795</v>
      </c>
      <c r="AP101" s="94">
        <f t="shared" si="720"/>
        <v>3354</v>
      </c>
      <c r="AQ101" s="200">
        <v>439</v>
      </c>
      <c r="AR101" s="93">
        <f t="shared" si="721"/>
        <v>87.800000000000011</v>
      </c>
      <c r="AS101" s="93">
        <f t="shared" si="722"/>
        <v>109.75</v>
      </c>
      <c r="AT101" s="147"/>
      <c r="AU101" s="94">
        <f t="shared" si="723"/>
        <v>219.5</v>
      </c>
      <c r="AV101" s="94">
        <f t="shared" si="724"/>
        <v>658.5</v>
      </c>
      <c r="AW101" s="94">
        <f t="shared" si="725"/>
        <v>878</v>
      </c>
      <c r="AX101" s="94">
        <f t="shared" si="726"/>
        <v>1317</v>
      </c>
      <c r="AY101" s="94">
        <f t="shared" si="727"/>
        <v>1756</v>
      </c>
      <c r="AZ101" s="94">
        <f t="shared" si="728"/>
        <v>2195</v>
      </c>
      <c r="BA101" s="94">
        <f t="shared" si="729"/>
        <v>2634</v>
      </c>
      <c r="BB101" s="147">
        <f t="shared" si="730"/>
        <v>635</v>
      </c>
      <c r="BC101" s="147">
        <f t="shared" si="731"/>
        <v>127</v>
      </c>
      <c r="BD101" s="147">
        <f t="shared" si="732"/>
        <v>158.75</v>
      </c>
      <c r="BE101" s="147">
        <f t="shared" si="733"/>
        <v>0</v>
      </c>
      <c r="BF101" s="147">
        <f t="shared" si="734"/>
        <v>317.5</v>
      </c>
      <c r="BG101" s="147">
        <f t="shared" si="735"/>
        <v>952.5</v>
      </c>
      <c r="BH101" s="147">
        <f t="shared" si="736"/>
        <v>1270</v>
      </c>
      <c r="BI101" s="147">
        <f t="shared" si="737"/>
        <v>1905</v>
      </c>
      <c r="BJ101" s="147">
        <f t="shared" si="738"/>
        <v>2540</v>
      </c>
      <c r="BK101" s="147">
        <f t="shared" si="739"/>
        <v>3175</v>
      </c>
      <c r="BL101" s="147">
        <f t="shared" si="740"/>
        <v>3810</v>
      </c>
      <c r="BM101" s="147">
        <f t="shared" si="741"/>
        <v>559</v>
      </c>
      <c r="BN101" s="147">
        <f t="shared" si="742"/>
        <v>111.80000000000001</v>
      </c>
      <c r="BO101" s="147">
        <f t="shared" si="743"/>
        <v>139.75</v>
      </c>
      <c r="BP101" s="147">
        <f t="shared" si="744"/>
        <v>0</v>
      </c>
      <c r="BQ101" s="147">
        <f t="shared" si="745"/>
        <v>279.5</v>
      </c>
      <c r="BR101" s="147">
        <f t="shared" si="746"/>
        <v>838.5</v>
      </c>
      <c r="BS101" s="147">
        <f t="shared" si="747"/>
        <v>1118</v>
      </c>
      <c r="BT101" s="147">
        <f t="shared" si="748"/>
        <v>1677</v>
      </c>
      <c r="BU101" s="147">
        <f t="shared" si="749"/>
        <v>2236</v>
      </c>
      <c r="BV101" s="147">
        <f t="shared" si="750"/>
        <v>2795</v>
      </c>
      <c r="BW101" s="147">
        <f t="shared" si="751"/>
        <v>3354</v>
      </c>
      <c r="BX101" s="147">
        <f t="shared" si="752"/>
        <v>439</v>
      </c>
      <c r="BY101" s="147">
        <f t="shared" si="753"/>
        <v>87.800000000000011</v>
      </c>
      <c r="BZ101" s="147">
        <f t="shared" si="754"/>
        <v>109.75</v>
      </c>
      <c r="CA101" s="147">
        <f t="shared" si="755"/>
        <v>0</v>
      </c>
      <c r="CB101" s="147">
        <f t="shared" si="756"/>
        <v>219.5</v>
      </c>
      <c r="CC101" s="147">
        <f t="shared" si="757"/>
        <v>658.5</v>
      </c>
      <c r="CD101" s="147">
        <f t="shared" si="758"/>
        <v>878</v>
      </c>
      <c r="CE101" s="147">
        <f t="shared" si="759"/>
        <v>1317</v>
      </c>
      <c r="CF101" s="147">
        <f t="shared" si="760"/>
        <v>1756</v>
      </c>
      <c r="CG101" s="147">
        <f t="shared" si="761"/>
        <v>2195</v>
      </c>
      <c r="CH101" s="147">
        <f t="shared" si="762"/>
        <v>2634</v>
      </c>
      <c r="CI101" s="147">
        <f t="shared" si="763"/>
        <v>1194</v>
      </c>
      <c r="CJ101" s="147">
        <f t="shared" si="764"/>
        <v>238.8</v>
      </c>
      <c r="CK101" s="147">
        <f t="shared" si="765"/>
        <v>298.5</v>
      </c>
      <c r="CL101" s="147">
        <f t="shared" si="766"/>
        <v>0</v>
      </c>
      <c r="CM101" s="147">
        <f t="shared" si="767"/>
        <v>597</v>
      </c>
      <c r="CN101" s="147">
        <f t="shared" si="768"/>
        <v>1791</v>
      </c>
      <c r="CO101" s="147">
        <f t="shared" si="769"/>
        <v>2388</v>
      </c>
      <c r="CP101" s="147">
        <f t="shared" si="770"/>
        <v>3582</v>
      </c>
      <c r="CQ101" s="147">
        <f t="shared" si="771"/>
        <v>4776</v>
      </c>
      <c r="CR101" s="147">
        <f t="shared" si="772"/>
        <v>5970</v>
      </c>
      <c r="CS101" s="147">
        <f t="shared" si="773"/>
        <v>7164</v>
      </c>
      <c r="CT101" s="147">
        <f t="shared" si="774"/>
        <v>1074</v>
      </c>
      <c r="CU101" s="147">
        <f t="shared" si="775"/>
        <v>214.8</v>
      </c>
      <c r="CV101" s="147">
        <f t="shared" si="776"/>
        <v>268.5</v>
      </c>
      <c r="CW101" s="147">
        <f t="shared" si="777"/>
        <v>0</v>
      </c>
      <c r="CX101" s="147">
        <f t="shared" si="778"/>
        <v>537</v>
      </c>
      <c r="CY101" s="147">
        <f t="shared" si="779"/>
        <v>1611</v>
      </c>
      <c r="CZ101" s="147">
        <f t="shared" si="780"/>
        <v>2148</v>
      </c>
      <c r="DA101" s="147">
        <f t="shared" si="781"/>
        <v>3222</v>
      </c>
      <c r="DB101" s="147">
        <f t="shared" si="782"/>
        <v>4296</v>
      </c>
      <c r="DC101" s="147">
        <f t="shared" si="783"/>
        <v>5370</v>
      </c>
      <c r="DD101" s="147">
        <f t="shared" si="784"/>
        <v>6444</v>
      </c>
      <c r="DE101" s="147">
        <f t="shared" si="785"/>
        <v>998</v>
      </c>
      <c r="DF101" s="147">
        <f t="shared" si="786"/>
        <v>199.60000000000002</v>
      </c>
      <c r="DG101" s="147">
        <f t="shared" si="787"/>
        <v>249.5</v>
      </c>
      <c r="DH101" s="147">
        <f t="shared" si="788"/>
        <v>0</v>
      </c>
      <c r="DI101" s="147">
        <f t="shared" si="789"/>
        <v>499</v>
      </c>
      <c r="DJ101" s="147">
        <f t="shared" si="790"/>
        <v>1497</v>
      </c>
      <c r="DK101" s="147">
        <f t="shared" si="791"/>
        <v>1996</v>
      </c>
      <c r="DL101" s="147">
        <f t="shared" si="792"/>
        <v>2994</v>
      </c>
      <c r="DM101" s="147">
        <f t="shared" si="793"/>
        <v>3992</v>
      </c>
      <c r="DN101" s="147">
        <f t="shared" si="794"/>
        <v>4990</v>
      </c>
      <c r="DO101" s="147">
        <f t="shared" si="795"/>
        <v>5988</v>
      </c>
      <c r="DP101" s="147">
        <f t="shared" si="796"/>
        <v>998</v>
      </c>
      <c r="DQ101" s="147">
        <f t="shared" si="797"/>
        <v>199.60000000000002</v>
      </c>
      <c r="DR101" s="147">
        <f t="shared" si="798"/>
        <v>249.5</v>
      </c>
      <c r="DS101" s="147">
        <f t="shared" si="799"/>
        <v>0</v>
      </c>
      <c r="DT101" s="147">
        <f t="shared" si="800"/>
        <v>499</v>
      </c>
      <c r="DU101" s="147">
        <f t="shared" si="801"/>
        <v>1497</v>
      </c>
      <c r="DV101" s="147">
        <f t="shared" si="802"/>
        <v>1996</v>
      </c>
      <c r="DW101" s="147">
        <f t="shared" si="803"/>
        <v>2994</v>
      </c>
      <c r="DX101" s="147">
        <f t="shared" si="804"/>
        <v>3992</v>
      </c>
      <c r="DY101" s="147">
        <f t="shared" si="805"/>
        <v>4990</v>
      </c>
      <c r="DZ101" s="147">
        <f t="shared" si="806"/>
        <v>5988</v>
      </c>
      <c r="EA101" s="147">
        <f t="shared" si="807"/>
        <v>1194</v>
      </c>
      <c r="EB101" s="147">
        <f t="shared" si="808"/>
        <v>238.8</v>
      </c>
      <c r="EC101" s="147">
        <f t="shared" si="809"/>
        <v>298.5</v>
      </c>
      <c r="ED101" s="147">
        <f t="shared" si="810"/>
        <v>0</v>
      </c>
      <c r="EE101" s="147">
        <f t="shared" si="811"/>
        <v>597</v>
      </c>
      <c r="EF101" s="147">
        <f t="shared" si="812"/>
        <v>1791</v>
      </c>
      <c r="EG101" s="147">
        <f t="shared" si="813"/>
        <v>2388</v>
      </c>
      <c r="EH101" s="147">
        <f t="shared" si="814"/>
        <v>3582</v>
      </c>
      <c r="EI101" s="147">
        <f t="shared" si="815"/>
        <v>4776</v>
      </c>
      <c r="EJ101" s="147">
        <f t="shared" si="816"/>
        <v>5970</v>
      </c>
      <c r="EK101" s="147">
        <f t="shared" si="817"/>
        <v>7164</v>
      </c>
      <c r="EL101" s="147">
        <f t="shared" si="818"/>
        <v>1074</v>
      </c>
      <c r="EM101" s="147">
        <f t="shared" si="819"/>
        <v>214.8</v>
      </c>
      <c r="EN101" s="147">
        <f t="shared" si="820"/>
        <v>268.5</v>
      </c>
      <c r="EO101" s="147">
        <f t="shared" si="821"/>
        <v>0</v>
      </c>
      <c r="EP101" s="147">
        <f t="shared" si="822"/>
        <v>537</v>
      </c>
      <c r="EQ101" s="147">
        <f t="shared" si="823"/>
        <v>1611</v>
      </c>
      <c r="ER101" s="147">
        <f t="shared" si="824"/>
        <v>2148</v>
      </c>
      <c r="ES101" s="147">
        <f t="shared" si="825"/>
        <v>3222</v>
      </c>
      <c r="ET101" s="147">
        <f t="shared" si="826"/>
        <v>4296</v>
      </c>
      <c r="EU101" s="147">
        <f t="shared" si="827"/>
        <v>5370</v>
      </c>
      <c r="EV101" s="147">
        <f t="shared" si="828"/>
        <v>6444</v>
      </c>
      <c r="EW101" s="147">
        <f t="shared" si="829"/>
        <v>1633</v>
      </c>
      <c r="EX101" s="147">
        <f t="shared" si="830"/>
        <v>326.60000000000002</v>
      </c>
      <c r="EY101" s="147">
        <f t="shared" si="831"/>
        <v>408.25</v>
      </c>
      <c r="EZ101" s="147">
        <f t="shared" si="832"/>
        <v>0</v>
      </c>
      <c r="FA101" s="147">
        <f t="shared" si="833"/>
        <v>816.5</v>
      </c>
      <c r="FB101" s="147">
        <f t="shared" si="834"/>
        <v>2449.5</v>
      </c>
      <c r="FC101" s="147">
        <f t="shared" si="835"/>
        <v>3266</v>
      </c>
      <c r="FD101" s="147">
        <f t="shared" si="836"/>
        <v>4899</v>
      </c>
      <c r="FE101" s="147">
        <f t="shared" si="837"/>
        <v>6532</v>
      </c>
      <c r="FF101" s="147">
        <f t="shared" si="838"/>
        <v>8165</v>
      </c>
      <c r="FG101" s="147">
        <f t="shared" si="839"/>
        <v>9798</v>
      </c>
      <c r="FH101" s="147">
        <f t="shared" si="840"/>
        <v>1633</v>
      </c>
      <c r="FI101" s="147">
        <f t="shared" si="841"/>
        <v>326.60000000000002</v>
      </c>
      <c r="FJ101" s="147">
        <f t="shared" si="842"/>
        <v>408.25</v>
      </c>
      <c r="FK101" s="147">
        <f t="shared" si="843"/>
        <v>0</v>
      </c>
      <c r="FL101" s="147">
        <f t="shared" si="844"/>
        <v>816.5</v>
      </c>
      <c r="FM101" s="147">
        <f t="shared" si="845"/>
        <v>2449.5</v>
      </c>
      <c r="FN101" s="147">
        <f t="shared" si="846"/>
        <v>3266</v>
      </c>
      <c r="FO101" s="147">
        <f t="shared" si="847"/>
        <v>4899</v>
      </c>
      <c r="FP101" s="147">
        <f t="shared" si="848"/>
        <v>6532</v>
      </c>
      <c r="FQ101" s="147">
        <f t="shared" si="849"/>
        <v>8165</v>
      </c>
      <c r="FR101" s="147">
        <f t="shared" si="850"/>
        <v>9798</v>
      </c>
      <c r="FS101" s="122" t="str">
        <f t="shared" si="346"/>
        <v>0</v>
      </c>
      <c r="FT101" s="122" t="str">
        <f t="shared" si="347"/>
        <v>0</v>
      </c>
      <c r="FU101" s="122" t="str">
        <f t="shared" si="348"/>
        <v>0</v>
      </c>
      <c r="FV101" s="122" t="str">
        <f t="shared" si="349"/>
        <v>0</v>
      </c>
      <c r="FW101" s="122">
        <f t="shared" si="851"/>
        <v>0</v>
      </c>
      <c r="FX101" s="122">
        <f t="shared" si="852"/>
        <v>0</v>
      </c>
      <c r="FY101" s="122">
        <f t="shared" si="853"/>
        <v>0</v>
      </c>
      <c r="FZ101" s="122">
        <f t="shared" si="854"/>
        <v>0</v>
      </c>
      <c r="GA101" s="122">
        <f t="shared" si="855"/>
        <v>0</v>
      </c>
      <c r="GB101" s="122">
        <f t="shared" si="856"/>
        <v>0</v>
      </c>
      <c r="GC101" s="122">
        <f t="shared" si="857"/>
        <v>0</v>
      </c>
      <c r="GD101" s="122">
        <f t="shared" si="858"/>
        <v>0</v>
      </c>
      <c r="GE101" s="122">
        <f t="shared" si="859"/>
        <v>0</v>
      </c>
      <c r="GF101" s="122">
        <f t="shared" si="860"/>
        <v>0</v>
      </c>
      <c r="GG101" s="122">
        <f t="shared" si="861"/>
        <v>0</v>
      </c>
      <c r="GH101" s="124" t="str">
        <f t="shared" si="350"/>
        <v>0</v>
      </c>
      <c r="GI101" s="57"/>
      <c r="GJ101" s="57"/>
      <c r="GK101" s="57"/>
      <c r="GW101" s="145"/>
      <c r="GX101" s="145"/>
      <c r="GY101" s="145"/>
      <c r="GZ101" s="145"/>
      <c r="HA101" s="145"/>
      <c r="HB101" s="145"/>
      <c r="HC101" s="145"/>
    </row>
    <row r="102" spans="1:211" x14ac:dyDescent="0.2">
      <c r="A102" s="298"/>
      <c r="B102" s="288"/>
      <c r="C102" s="299"/>
      <c r="D102" s="407">
        <f t="shared" si="694"/>
        <v>0</v>
      </c>
      <c r="E102" s="406"/>
      <c r="F102" s="406"/>
      <c r="G102" s="406"/>
      <c r="H102" s="407">
        <f t="shared" si="695"/>
        <v>0</v>
      </c>
      <c r="I102" s="406"/>
      <c r="J102" s="406"/>
      <c r="K102" s="406"/>
      <c r="L102" s="406"/>
      <c r="M102" s="147"/>
      <c r="N102" s="94">
        <f t="shared" si="696"/>
        <v>0</v>
      </c>
      <c r="O102" s="94">
        <f t="shared" si="697"/>
        <v>0</v>
      </c>
      <c r="P102" s="94">
        <f t="shared" si="698"/>
        <v>0</v>
      </c>
      <c r="Q102" s="94">
        <f t="shared" si="699"/>
        <v>0</v>
      </c>
      <c r="R102" s="94">
        <f t="shared" si="700"/>
        <v>0</v>
      </c>
      <c r="S102" s="94">
        <f t="shared" si="701"/>
        <v>0</v>
      </c>
      <c r="T102" s="94">
        <f t="shared" si="702"/>
        <v>0</v>
      </c>
      <c r="U102" s="200">
        <v>636</v>
      </c>
      <c r="V102" s="93">
        <f t="shared" si="703"/>
        <v>127.2</v>
      </c>
      <c r="W102" s="93">
        <f t="shared" si="704"/>
        <v>159</v>
      </c>
      <c r="X102" s="147"/>
      <c r="Y102" s="94">
        <f t="shared" si="705"/>
        <v>318</v>
      </c>
      <c r="Z102" s="94">
        <f t="shared" si="706"/>
        <v>954</v>
      </c>
      <c r="AA102" s="94">
        <f t="shared" si="707"/>
        <v>1272</v>
      </c>
      <c r="AB102" s="94">
        <f t="shared" si="708"/>
        <v>1908</v>
      </c>
      <c r="AC102" s="94">
        <f t="shared" si="709"/>
        <v>2544</v>
      </c>
      <c r="AD102" s="94">
        <f t="shared" si="710"/>
        <v>3180</v>
      </c>
      <c r="AE102" s="94">
        <f t="shared" si="711"/>
        <v>3816</v>
      </c>
      <c r="AF102" s="200">
        <v>560</v>
      </c>
      <c r="AG102" s="93">
        <f t="shared" si="712"/>
        <v>112</v>
      </c>
      <c r="AH102" s="93">
        <f t="shared" si="713"/>
        <v>140</v>
      </c>
      <c r="AI102" s="147"/>
      <c r="AJ102" s="94">
        <f t="shared" si="714"/>
        <v>280</v>
      </c>
      <c r="AK102" s="94">
        <f t="shared" si="715"/>
        <v>840</v>
      </c>
      <c r="AL102" s="94">
        <f t="shared" si="716"/>
        <v>1120</v>
      </c>
      <c r="AM102" s="94">
        <f t="shared" si="717"/>
        <v>1680</v>
      </c>
      <c r="AN102" s="94">
        <f t="shared" si="718"/>
        <v>2240</v>
      </c>
      <c r="AO102" s="94">
        <f t="shared" si="719"/>
        <v>2800</v>
      </c>
      <c r="AP102" s="94">
        <f t="shared" si="720"/>
        <v>3360</v>
      </c>
      <c r="AQ102" s="200">
        <v>440</v>
      </c>
      <c r="AR102" s="93">
        <f t="shared" si="721"/>
        <v>88</v>
      </c>
      <c r="AS102" s="93">
        <f t="shared" si="722"/>
        <v>110</v>
      </c>
      <c r="AT102" s="147"/>
      <c r="AU102" s="94">
        <f t="shared" si="723"/>
        <v>220</v>
      </c>
      <c r="AV102" s="94">
        <f t="shared" si="724"/>
        <v>660</v>
      </c>
      <c r="AW102" s="94">
        <f t="shared" si="725"/>
        <v>880</v>
      </c>
      <c r="AX102" s="94">
        <f t="shared" si="726"/>
        <v>1320</v>
      </c>
      <c r="AY102" s="94">
        <f t="shared" si="727"/>
        <v>1760</v>
      </c>
      <c r="AZ102" s="94">
        <f t="shared" si="728"/>
        <v>2200</v>
      </c>
      <c r="BA102" s="94">
        <f t="shared" si="729"/>
        <v>2640</v>
      </c>
      <c r="BB102" s="147">
        <f t="shared" si="730"/>
        <v>636</v>
      </c>
      <c r="BC102" s="147">
        <f t="shared" si="731"/>
        <v>127.2</v>
      </c>
      <c r="BD102" s="147">
        <f t="shared" si="732"/>
        <v>159</v>
      </c>
      <c r="BE102" s="147">
        <f t="shared" si="733"/>
        <v>0</v>
      </c>
      <c r="BF102" s="147">
        <f t="shared" si="734"/>
        <v>318</v>
      </c>
      <c r="BG102" s="147">
        <f t="shared" si="735"/>
        <v>954</v>
      </c>
      <c r="BH102" s="147">
        <f t="shared" si="736"/>
        <v>1272</v>
      </c>
      <c r="BI102" s="147">
        <f t="shared" si="737"/>
        <v>1908</v>
      </c>
      <c r="BJ102" s="147">
        <f t="shared" si="738"/>
        <v>2544</v>
      </c>
      <c r="BK102" s="147">
        <f t="shared" si="739"/>
        <v>3180</v>
      </c>
      <c r="BL102" s="147">
        <f t="shared" si="740"/>
        <v>3816</v>
      </c>
      <c r="BM102" s="147">
        <f t="shared" si="741"/>
        <v>560</v>
      </c>
      <c r="BN102" s="147">
        <f t="shared" si="742"/>
        <v>112</v>
      </c>
      <c r="BO102" s="147">
        <f t="shared" si="743"/>
        <v>140</v>
      </c>
      <c r="BP102" s="147">
        <f t="shared" si="744"/>
        <v>0</v>
      </c>
      <c r="BQ102" s="147">
        <f t="shared" si="745"/>
        <v>280</v>
      </c>
      <c r="BR102" s="147">
        <f t="shared" si="746"/>
        <v>840</v>
      </c>
      <c r="BS102" s="147">
        <f t="shared" si="747"/>
        <v>1120</v>
      </c>
      <c r="BT102" s="147">
        <f t="shared" si="748"/>
        <v>1680</v>
      </c>
      <c r="BU102" s="147">
        <f t="shared" si="749"/>
        <v>2240</v>
      </c>
      <c r="BV102" s="147">
        <f t="shared" si="750"/>
        <v>2800</v>
      </c>
      <c r="BW102" s="147">
        <f t="shared" si="751"/>
        <v>3360</v>
      </c>
      <c r="BX102" s="147">
        <f t="shared" si="752"/>
        <v>440</v>
      </c>
      <c r="BY102" s="147">
        <f t="shared" si="753"/>
        <v>88</v>
      </c>
      <c r="BZ102" s="147">
        <f t="shared" si="754"/>
        <v>110</v>
      </c>
      <c r="CA102" s="147">
        <f t="shared" si="755"/>
        <v>0</v>
      </c>
      <c r="CB102" s="147">
        <f t="shared" si="756"/>
        <v>220</v>
      </c>
      <c r="CC102" s="147">
        <f t="shared" si="757"/>
        <v>660</v>
      </c>
      <c r="CD102" s="147">
        <f t="shared" si="758"/>
        <v>880</v>
      </c>
      <c r="CE102" s="147">
        <f t="shared" si="759"/>
        <v>1320</v>
      </c>
      <c r="CF102" s="147">
        <f t="shared" si="760"/>
        <v>1760</v>
      </c>
      <c r="CG102" s="147">
        <f t="shared" si="761"/>
        <v>2200</v>
      </c>
      <c r="CH102" s="147">
        <f t="shared" si="762"/>
        <v>2640</v>
      </c>
      <c r="CI102" s="147">
        <f t="shared" si="763"/>
        <v>1196</v>
      </c>
      <c r="CJ102" s="147">
        <f t="shared" si="764"/>
        <v>239.2</v>
      </c>
      <c r="CK102" s="147">
        <f t="shared" si="765"/>
        <v>299</v>
      </c>
      <c r="CL102" s="147">
        <f t="shared" si="766"/>
        <v>0</v>
      </c>
      <c r="CM102" s="147">
        <f t="shared" si="767"/>
        <v>598</v>
      </c>
      <c r="CN102" s="147">
        <f t="shared" si="768"/>
        <v>1794</v>
      </c>
      <c r="CO102" s="147">
        <f t="shared" si="769"/>
        <v>2392</v>
      </c>
      <c r="CP102" s="147">
        <f t="shared" si="770"/>
        <v>3588</v>
      </c>
      <c r="CQ102" s="147">
        <f t="shared" si="771"/>
        <v>4784</v>
      </c>
      <c r="CR102" s="147">
        <f t="shared" si="772"/>
        <v>5980</v>
      </c>
      <c r="CS102" s="147">
        <f t="shared" si="773"/>
        <v>7176</v>
      </c>
      <c r="CT102" s="147">
        <f t="shared" si="774"/>
        <v>1076</v>
      </c>
      <c r="CU102" s="147">
        <f t="shared" si="775"/>
        <v>215.2</v>
      </c>
      <c r="CV102" s="147">
        <f t="shared" si="776"/>
        <v>269</v>
      </c>
      <c r="CW102" s="147">
        <f t="shared" si="777"/>
        <v>0</v>
      </c>
      <c r="CX102" s="147">
        <f t="shared" si="778"/>
        <v>538</v>
      </c>
      <c r="CY102" s="147">
        <f t="shared" si="779"/>
        <v>1614</v>
      </c>
      <c r="CZ102" s="147">
        <f t="shared" si="780"/>
        <v>2152</v>
      </c>
      <c r="DA102" s="147">
        <f t="shared" si="781"/>
        <v>3228</v>
      </c>
      <c r="DB102" s="147">
        <f t="shared" si="782"/>
        <v>4304</v>
      </c>
      <c r="DC102" s="147">
        <f t="shared" si="783"/>
        <v>5380</v>
      </c>
      <c r="DD102" s="147">
        <f t="shared" si="784"/>
        <v>6456</v>
      </c>
      <c r="DE102" s="147">
        <f t="shared" si="785"/>
        <v>1000</v>
      </c>
      <c r="DF102" s="147">
        <f t="shared" si="786"/>
        <v>200</v>
      </c>
      <c r="DG102" s="147">
        <f t="shared" si="787"/>
        <v>250</v>
      </c>
      <c r="DH102" s="147">
        <f t="shared" si="788"/>
        <v>0</v>
      </c>
      <c r="DI102" s="147">
        <f t="shared" si="789"/>
        <v>500</v>
      </c>
      <c r="DJ102" s="147">
        <f t="shared" si="790"/>
        <v>1500</v>
      </c>
      <c r="DK102" s="147">
        <f t="shared" si="791"/>
        <v>2000</v>
      </c>
      <c r="DL102" s="147">
        <f t="shared" si="792"/>
        <v>3000</v>
      </c>
      <c r="DM102" s="147">
        <f t="shared" si="793"/>
        <v>4000</v>
      </c>
      <c r="DN102" s="147">
        <f t="shared" si="794"/>
        <v>5000</v>
      </c>
      <c r="DO102" s="147">
        <f t="shared" si="795"/>
        <v>6000</v>
      </c>
      <c r="DP102" s="147">
        <f t="shared" si="796"/>
        <v>1000</v>
      </c>
      <c r="DQ102" s="147">
        <f t="shared" si="797"/>
        <v>200</v>
      </c>
      <c r="DR102" s="147">
        <f t="shared" si="798"/>
        <v>250</v>
      </c>
      <c r="DS102" s="147">
        <f t="shared" si="799"/>
        <v>0</v>
      </c>
      <c r="DT102" s="147">
        <f t="shared" si="800"/>
        <v>500</v>
      </c>
      <c r="DU102" s="147">
        <f t="shared" si="801"/>
        <v>1500</v>
      </c>
      <c r="DV102" s="147">
        <f t="shared" si="802"/>
        <v>2000</v>
      </c>
      <c r="DW102" s="147">
        <f t="shared" si="803"/>
        <v>3000</v>
      </c>
      <c r="DX102" s="147">
        <f t="shared" si="804"/>
        <v>4000</v>
      </c>
      <c r="DY102" s="147">
        <f t="shared" si="805"/>
        <v>5000</v>
      </c>
      <c r="DZ102" s="147">
        <f t="shared" si="806"/>
        <v>6000</v>
      </c>
      <c r="EA102" s="147">
        <f t="shared" si="807"/>
        <v>1196</v>
      </c>
      <c r="EB102" s="147">
        <f t="shared" si="808"/>
        <v>239.2</v>
      </c>
      <c r="EC102" s="147">
        <f t="shared" si="809"/>
        <v>299</v>
      </c>
      <c r="ED102" s="147">
        <f t="shared" si="810"/>
        <v>0</v>
      </c>
      <c r="EE102" s="147">
        <f t="shared" si="811"/>
        <v>598</v>
      </c>
      <c r="EF102" s="147">
        <f t="shared" si="812"/>
        <v>1794</v>
      </c>
      <c r="EG102" s="147">
        <f t="shared" si="813"/>
        <v>2392</v>
      </c>
      <c r="EH102" s="147">
        <f t="shared" si="814"/>
        <v>3588</v>
      </c>
      <c r="EI102" s="147">
        <f t="shared" si="815"/>
        <v>4784</v>
      </c>
      <c r="EJ102" s="147">
        <f t="shared" si="816"/>
        <v>5980</v>
      </c>
      <c r="EK102" s="147">
        <f t="shared" si="817"/>
        <v>7176</v>
      </c>
      <c r="EL102" s="147">
        <f t="shared" si="818"/>
        <v>1076</v>
      </c>
      <c r="EM102" s="147">
        <f t="shared" si="819"/>
        <v>215.2</v>
      </c>
      <c r="EN102" s="147">
        <f t="shared" si="820"/>
        <v>269</v>
      </c>
      <c r="EO102" s="147">
        <f t="shared" si="821"/>
        <v>0</v>
      </c>
      <c r="EP102" s="147">
        <f t="shared" si="822"/>
        <v>538</v>
      </c>
      <c r="EQ102" s="147">
        <f t="shared" si="823"/>
        <v>1614</v>
      </c>
      <c r="ER102" s="147">
        <f t="shared" si="824"/>
        <v>2152</v>
      </c>
      <c r="ES102" s="147">
        <f t="shared" si="825"/>
        <v>3228</v>
      </c>
      <c r="ET102" s="147">
        <f t="shared" si="826"/>
        <v>4304</v>
      </c>
      <c r="EU102" s="147">
        <f t="shared" si="827"/>
        <v>5380</v>
      </c>
      <c r="EV102" s="147">
        <f t="shared" si="828"/>
        <v>6456</v>
      </c>
      <c r="EW102" s="147">
        <f t="shared" si="829"/>
        <v>1636</v>
      </c>
      <c r="EX102" s="147">
        <f t="shared" si="830"/>
        <v>327.2</v>
      </c>
      <c r="EY102" s="147">
        <f t="shared" si="831"/>
        <v>409</v>
      </c>
      <c r="EZ102" s="147">
        <f t="shared" si="832"/>
        <v>0</v>
      </c>
      <c r="FA102" s="147">
        <f t="shared" si="833"/>
        <v>818</v>
      </c>
      <c r="FB102" s="147">
        <f t="shared" si="834"/>
        <v>2454</v>
      </c>
      <c r="FC102" s="147">
        <f t="shared" si="835"/>
        <v>3272</v>
      </c>
      <c r="FD102" s="147">
        <f t="shared" si="836"/>
        <v>4908</v>
      </c>
      <c r="FE102" s="147">
        <f t="shared" si="837"/>
        <v>6544</v>
      </c>
      <c r="FF102" s="147">
        <f t="shared" si="838"/>
        <v>8180</v>
      </c>
      <c r="FG102" s="147">
        <f t="shared" si="839"/>
        <v>9816</v>
      </c>
      <c r="FH102" s="147">
        <f t="shared" si="840"/>
        <v>1636</v>
      </c>
      <c r="FI102" s="147">
        <f t="shared" si="841"/>
        <v>327.2</v>
      </c>
      <c r="FJ102" s="147">
        <f t="shared" si="842"/>
        <v>409</v>
      </c>
      <c r="FK102" s="147">
        <f t="shared" si="843"/>
        <v>0</v>
      </c>
      <c r="FL102" s="147">
        <f t="shared" si="844"/>
        <v>818</v>
      </c>
      <c r="FM102" s="147">
        <f t="shared" si="845"/>
        <v>2454</v>
      </c>
      <c r="FN102" s="147">
        <f t="shared" si="846"/>
        <v>3272</v>
      </c>
      <c r="FO102" s="147">
        <f t="shared" si="847"/>
        <v>4908</v>
      </c>
      <c r="FP102" s="147">
        <f t="shared" si="848"/>
        <v>6544</v>
      </c>
      <c r="FQ102" s="147">
        <f t="shared" si="849"/>
        <v>8180</v>
      </c>
      <c r="FR102" s="147">
        <f t="shared" si="850"/>
        <v>9816</v>
      </c>
      <c r="FS102" s="122" t="str">
        <f t="shared" si="346"/>
        <v>0</v>
      </c>
      <c r="FT102" s="122" t="str">
        <f t="shared" si="347"/>
        <v>0</v>
      </c>
      <c r="FU102" s="122" t="str">
        <f t="shared" si="348"/>
        <v>0</v>
      </c>
      <c r="FV102" s="122" t="str">
        <f t="shared" si="349"/>
        <v>0</v>
      </c>
      <c r="FW102" s="122">
        <f t="shared" si="851"/>
        <v>0</v>
      </c>
      <c r="FX102" s="122">
        <f t="shared" si="852"/>
        <v>0</v>
      </c>
      <c r="FY102" s="122">
        <f t="shared" si="853"/>
        <v>0</v>
      </c>
      <c r="FZ102" s="122">
        <f t="shared" si="854"/>
        <v>0</v>
      </c>
      <c r="GA102" s="122">
        <f t="shared" si="855"/>
        <v>0</v>
      </c>
      <c r="GB102" s="122">
        <f t="shared" si="856"/>
        <v>0</v>
      </c>
      <c r="GC102" s="122">
        <f t="shared" si="857"/>
        <v>0</v>
      </c>
      <c r="GD102" s="122">
        <f t="shared" si="858"/>
        <v>0</v>
      </c>
      <c r="GE102" s="122">
        <f t="shared" si="859"/>
        <v>0</v>
      </c>
      <c r="GF102" s="122">
        <f t="shared" si="860"/>
        <v>0</v>
      </c>
      <c r="GG102" s="122">
        <f t="shared" si="861"/>
        <v>0</v>
      </c>
      <c r="GH102" s="124" t="str">
        <f t="shared" si="350"/>
        <v>0</v>
      </c>
      <c r="GI102" s="57"/>
      <c r="GJ102" s="57"/>
      <c r="GK102" s="57"/>
      <c r="GW102" s="145"/>
      <c r="GX102" s="145"/>
      <c r="GY102" s="145"/>
      <c r="GZ102" s="145"/>
      <c r="HA102" s="145"/>
      <c r="HB102" s="145"/>
      <c r="HC102" s="145"/>
    </row>
    <row r="103" spans="1:211" x14ac:dyDescent="0.2">
      <c r="A103" s="298"/>
      <c r="B103" s="288"/>
      <c r="C103" s="299"/>
      <c r="D103" s="407">
        <f t="shared" si="694"/>
        <v>0</v>
      </c>
      <c r="E103" s="406"/>
      <c r="F103" s="406"/>
      <c r="G103" s="406"/>
      <c r="H103" s="407">
        <f t="shared" si="695"/>
        <v>0</v>
      </c>
      <c r="I103" s="406"/>
      <c r="J103" s="406"/>
      <c r="K103" s="406"/>
      <c r="L103" s="406"/>
      <c r="M103" s="147"/>
      <c r="N103" s="94">
        <f t="shared" si="696"/>
        <v>0</v>
      </c>
      <c r="O103" s="94">
        <f t="shared" si="697"/>
        <v>0</v>
      </c>
      <c r="P103" s="94">
        <f t="shared" si="698"/>
        <v>0</v>
      </c>
      <c r="Q103" s="94">
        <f t="shared" si="699"/>
        <v>0</v>
      </c>
      <c r="R103" s="94">
        <f t="shared" si="700"/>
        <v>0</v>
      </c>
      <c r="S103" s="94">
        <f t="shared" si="701"/>
        <v>0</v>
      </c>
      <c r="T103" s="94">
        <f t="shared" si="702"/>
        <v>0</v>
      </c>
      <c r="U103" s="200">
        <v>637</v>
      </c>
      <c r="V103" s="93">
        <f t="shared" si="703"/>
        <v>127.4</v>
      </c>
      <c r="W103" s="93">
        <f t="shared" si="704"/>
        <v>159.25</v>
      </c>
      <c r="X103" s="147"/>
      <c r="Y103" s="94">
        <f t="shared" si="705"/>
        <v>318.5</v>
      </c>
      <c r="Z103" s="94">
        <f t="shared" si="706"/>
        <v>955.5</v>
      </c>
      <c r="AA103" s="94">
        <f t="shared" si="707"/>
        <v>1274</v>
      </c>
      <c r="AB103" s="94">
        <f t="shared" si="708"/>
        <v>1911</v>
      </c>
      <c r="AC103" s="94">
        <f t="shared" si="709"/>
        <v>2548</v>
      </c>
      <c r="AD103" s="94">
        <f t="shared" si="710"/>
        <v>3185</v>
      </c>
      <c r="AE103" s="94">
        <f t="shared" si="711"/>
        <v>3822</v>
      </c>
      <c r="AF103" s="200">
        <v>561</v>
      </c>
      <c r="AG103" s="93">
        <f t="shared" si="712"/>
        <v>112.2</v>
      </c>
      <c r="AH103" s="93">
        <f t="shared" si="713"/>
        <v>140.25</v>
      </c>
      <c r="AI103" s="147"/>
      <c r="AJ103" s="94">
        <f t="shared" si="714"/>
        <v>280.5</v>
      </c>
      <c r="AK103" s="94">
        <f t="shared" si="715"/>
        <v>841.5</v>
      </c>
      <c r="AL103" s="94">
        <f t="shared" si="716"/>
        <v>1122</v>
      </c>
      <c r="AM103" s="94">
        <f t="shared" si="717"/>
        <v>1683</v>
      </c>
      <c r="AN103" s="94">
        <f t="shared" si="718"/>
        <v>2244</v>
      </c>
      <c r="AO103" s="94">
        <f t="shared" si="719"/>
        <v>2805</v>
      </c>
      <c r="AP103" s="94">
        <f t="shared" si="720"/>
        <v>3366</v>
      </c>
      <c r="AQ103" s="200">
        <v>441</v>
      </c>
      <c r="AR103" s="93">
        <f t="shared" si="721"/>
        <v>88.2</v>
      </c>
      <c r="AS103" s="93">
        <f t="shared" si="722"/>
        <v>110.25</v>
      </c>
      <c r="AT103" s="147"/>
      <c r="AU103" s="94">
        <f t="shared" si="723"/>
        <v>220.5</v>
      </c>
      <c r="AV103" s="94">
        <f t="shared" si="724"/>
        <v>661.5</v>
      </c>
      <c r="AW103" s="94">
        <f t="shared" si="725"/>
        <v>882</v>
      </c>
      <c r="AX103" s="94">
        <f t="shared" si="726"/>
        <v>1323</v>
      </c>
      <c r="AY103" s="94">
        <f t="shared" si="727"/>
        <v>1764</v>
      </c>
      <c r="AZ103" s="94">
        <f t="shared" si="728"/>
        <v>2205</v>
      </c>
      <c r="BA103" s="94">
        <f t="shared" si="729"/>
        <v>2646</v>
      </c>
      <c r="BB103" s="147">
        <f t="shared" si="730"/>
        <v>637</v>
      </c>
      <c r="BC103" s="147">
        <f t="shared" si="731"/>
        <v>127.4</v>
      </c>
      <c r="BD103" s="147">
        <f t="shared" si="732"/>
        <v>159.25</v>
      </c>
      <c r="BE103" s="147">
        <f t="shared" si="733"/>
        <v>0</v>
      </c>
      <c r="BF103" s="147">
        <f t="shared" si="734"/>
        <v>318.5</v>
      </c>
      <c r="BG103" s="147">
        <f t="shared" si="735"/>
        <v>955.5</v>
      </c>
      <c r="BH103" s="147">
        <f t="shared" si="736"/>
        <v>1274</v>
      </c>
      <c r="BI103" s="147">
        <f t="shared" si="737"/>
        <v>1911</v>
      </c>
      <c r="BJ103" s="147">
        <f t="shared" si="738"/>
        <v>2548</v>
      </c>
      <c r="BK103" s="147">
        <f t="shared" si="739"/>
        <v>3185</v>
      </c>
      <c r="BL103" s="147">
        <f t="shared" si="740"/>
        <v>3822</v>
      </c>
      <c r="BM103" s="147">
        <f t="shared" si="741"/>
        <v>561</v>
      </c>
      <c r="BN103" s="147">
        <f t="shared" si="742"/>
        <v>112.2</v>
      </c>
      <c r="BO103" s="147">
        <f t="shared" si="743"/>
        <v>140.25</v>
      </c>
      <c r="BP103" s="147">
        <f t="shared" si="744"/>
        <v>0</v>
      </c>
      <c r="BQ103" s="147">
        <f t="shared" si="745"/>
        <v>280.5</v>
      </c>
      <c r="BR103" s="147">
        <f t="shared" si="746"/>
        <v>841.5</v>
      </c>
      <c r="BS103" s="147">
        <f t="shared" si="747"/>
        <v>1122</v>
      </c>
      <c r="BT103" s="147">
        <f t="shared" si="748"/>
        <v>1683</v>
      </c>
      <c r="BU103" s="147">
        <f t="shared" si="749"/>
        <v>2244</v>
      </c>
      <c r="BV103" s="147">
        <f t="shared" si="750"/>
        <v>2805</v>
      </c>
      <c r="BW103" s="147">
        <f t="shared" si="751"/>
        <v>3366</v>
      </c>
      <c r="BX103" s="147">
        <f t="shared" si="752"/>
        <v>441</v>
      </c>
      <c r="BY103" s="147">
        <f t="shared" si="753"/>
        <v>88.2</v>
      </c>
      <c r="BZ103" s="147">
        <f t="shared" si="754"/>
        <v>110.25</v>
      </c>
      <c r="CA103" s="147">
        <f t="shared" si="755"/>
        <v>0</v>
      </c>
      <c r="CB103" s="147">
        <f t="shared" si="756"/>
        <v>220.5</v>
      </c>
      <c r="CC103" s="147">
        <f t="shared" si="757"/>
        <v>661.5</v>
      </c>
      <c r="CD103" s="147">
        <f t="shared" si="758"/>
        <v>882</v>
      </c>
      <c r="CE103" s="147">
        <f t="shared" si="759"/>
        <v>1323</v>
      </c>
      <c r="CF103" s="147">
        <f t="shared" si="760"/>
        <v>1764</v>
      </c>
      <c r="CG103" s="147">
        <f t="shared" si="761"/>
        <v>2205</v>
      </c>
      <c r="CH103" s="147">
        <f t="shared" si="762"/>
        <v>2646</v>
      </c>
      <c r="CI103" s="147">
        <f t="shared" si="763"/>
        <v>1198</v>
      </c>
      <c r="CJ103" s="147">
        <f t="shared" si="764"/>
        <v>239.60000000000002</v>
      </c>
      <c r="CK103" s="147">
        <f t="shared" si="765"/>
        <v>299.5</v>
      </c>
      <c r="CL103" s="147">
        <f t="shared" si="766"/>
        <v>0</v>
      </c>
      <c r="CM103" s="147">
        <f t="shared" si="767"/>
        <v>599</v>
      </c>
      <c r="CN103" s="147">
        <f t="shared" si="768"/>
        <v>1797</v>
      </c>
      <c r="CO103" s="147">
        <f t="shared" si="769"/>
        <v>2396</v>
      </c>
      <c r="CP103" s="147">
        <f t="shared" si="770"/>
        <v>3594</v>
      </c>
      <c r="CQ103" s="147">
        <f t="shared" si="771"/>
        <v>4792</v>
      </c>
      <c r="CR103" s="147">
        <f t="shared" si="772"/>
        <v>5990</v>
      </c>
      <c r="CS103" s="147">
        <f t="shared" si="773"/>
        <v>7188</v>
      </c>
      <c r="CT103" s="147">
        <f t="shared" si="774"/>
        <v>1078</v>
      </c>
      <c r="CU103" s="147">
        <f t="shared" si="775"/>
        <v>215.60000000000002</v>
      </c>
      <c r="CV103" s="147">
        <f t="shared" si="776"/>
        <v>269.5</v>
      </c>
      <c r="CW103" s="147">
        <f t="shared" si="777"/>
        <v>0</v>
      </c>
      <c r="CX103" s="147">
        <f t="shared" si="778"/>
        <v>539</v>
      </c>
      <c r="CY103" s="147">
        <f t="shared" si="779"/>
        <v>1617</v>
      </c>
      <c r="CZ103" s="147">
        <f t="shared" si="780"/>
        <v>2156</v>
      </c>
      <c r="DA103" s="147">
        <f t="shared" si="781"/>
        <v>3234</v>
      </c>
      <c r="DB103" s="147">
        <f t="shared" si="782"/>
        <v>4312</v>
      </c>
      <c r="DC103" s="147">
        <f t="shared" si="783"/>
        <v>5390</v>
      </c>
      <c r="DD103" s="147">
        <f t="shared" si="784"/>
        <v>6468</v>
      </c>
      <c r="DE103" s="147">
        <f t="shared" si="785"/>
        <v>1002</v>
      </c>
      <c r="DF103" s="147">
        <f t="shared" si="786"/>
        <v>200.4</v>
      </c>
      <c r="DG103" s="147">
        <f t="shared" si="787"/>
        <v>250.5</v>
      </c>
      <c r="DH103" s="147">
        <f t="shared" si="788"/>
        <v>0</v>
      </c>
      <c r="DI103" s="147">
        <f t="shared" si="789"/>
        <v>501</v>
      </c>
      <c r="DJ103" s="147">
        <f t="shared" si="790"/>
        <v>1503</v>
      </c>
      <c r="DK103" s="147">
        <f t="shared" si="791"/>
        <v>2004</v>
      </c>
      <c r="DL103" s="147">
        <f t="shared" si="792"/>
        <v>3006</v>
      </c>
      <c r="DM103" s="147">
        <f t="shared" si="793"/>
        <v>4008</v>
      </c>
      <c r="DN103" s="147">
        <f t="shared" si="794"/>
        <v>5010</v>
      </c>
      <c r="DO103" s="147">
        <f t="shared" si="795"/>
        <v>6012</v>
      </c>
      <c r="DP103" s="147">
        <f t="shared" si="796"/>
        <v>1002</v>
      </c>
      <c r="DQ103" s="147">
        <f t="shared" si="797"/>
        <v>200.4</v>
      </c>
      <c r="DR103" s="147">
        <f t="shared" si="798"/>
        <v>250.5</v>
      </c>
      <c r="DS103" s="147">
        <f t="shared" si="799"/>
        <v>0</v>
      </c>
      <c r="DT103" s="147">
        <f t="shared" si="800"/>
        <v>501</v>
      </c>
      <c r="DU103" s="147">
        <f t="shared" si="801"/>
        <v>1503</v>
      </c>
      <c r="DV103" s="147">
        <f t="shared" si="802"/>
        <v>2004</v>
      </c>
      <c r="DW103" s="147">
        <f t="shared" si="803"/>
        <v>3006</v>
      </c>
      <c r="DX103" s="147">
        <f t="shared" si="804"/>
        <v>4008</v>
      </c>
      <c r="DY103" s="147">
        <f t="shared" si="805"/>
        <v>5010</v>
      </c>
      <c r="DZ103" s="147">
        <f t="shared" si="806"/>
        <v>6012</v>
      </c>
      <c r="EA103" s="147">
        <f t="shared" si="807"/>
        <v>1198</v>
      </c>
      <c r="EB103" s="147">
        <f t="shared" si="808"/>
        <v>239.60000000000002</v>
      </c>
      <c r="EC103" s="147">
        <f t="shared" si="809"/>
        <v>299.5</v>
      </c>
      <c r="ED103" s="147">
        <f t="shared" si="810"/>
        <v>0</v>
      </c>
      <c r="EE103" s="147">
        <f t="shared" si="811"/>
        <v>599</v>
      </c>
      <c r="EF103" s="147">
        <f t="shared" si="812"/>
        <v>1797</v>
      </c>
      <c r="EG103" s="147">
        <f t="shared" si="813"/>
        <v>2396</v>
      </c>
      <c r="EH103" s="147">
        <f t="shared" si="814"/>
        <v>3594</v>
      </c>
      <c r="EI103" s="147">
        <f t="shared" si="815"/>
        <v>4792</v>
      </c>
      <c r="EJ103" s="147">
        <f t="shared" si="816"/>
        <v>5990</v>
      </c>
      <c r="EK103" s="147">
        <f t="shared" si="817"/>
        <v>7188</v>
      </c>
      <c r="EL103" s="147">
        <f t="shared" si="818"/>
        <v>1078</v>
      </c>
      <c r="EM103" s="147">
        <f t="shared" si="819"/>
        <v>215.60000000000002</v>
      </c>
      <c r="EN103" s="147">
        <f t="shared" si="820"/>
        <v>269.5</v>
      </c>
      <c r="EO103" s="147">
        <f t="shared" si="821"/>
        <v>0</v>
      </c>
      <c r="EP103" s="147">
        <f t="shared" si="822"/>
        <v>539</v>
      </c>
      <c r="EQ103" s="147">
        <f t="shared" si="823"/>
        <v>1617</v>
      </c>
      <c r="ER103" s="147">
        <f t="shared" si="824"/>
        <v>2156</v>
      </c>
      <c r="ES103" s="147">
        <f t="shared" si="825"/>
        <v>3234</v>
      </c>
      <c r="ET103" s="147">
        <f t="shared" si="826"/>
        <v>4312</v>
      </c>
      <c r="EU103" s="147">
        <f t="shared" si="827"/>
        <v>5390</v>
      </c>
      <c r="EV103" s="147">
        <f t="shared" si="828"/>
        <v>6468</v>
      </c>
      <c r="EW103" s="147">
        <f t="shared" si="829"/>
        <v>1639</v>
      </c>
      <c r="EX103" s="147">
        <f t="shared" si="830"/>
        <v>327.8</v>
      </c>
      <c r="EY103" s="147">
        <f t="shared" si="831"/>
        <v>409.75</v>
      </c>
      <c r="EZ103" s="147">
        <f t="shared" si="832"/>
        <v>0</v>
      </c>
      <c r="FA103" s="147">
        <f t="shared" si="833"/>
        <v>819.5</v>
      </c>
      <c r="FB103" s="147">
        <f t="shared" si="834"/>
        <v>2458.5</v>
      </c>
      <c r="FC103" s="147">
        <f t="shared" si="835"/>
        <v>3278</v>
      </c>
      <c r="FD103" s="147">
        <f t="shared" si="836"/>
        <v>4917</v>
      </c>
      <c r="FE103" s="147">
        <f t="shared" si="837"/>
        <v>6556</v>
      </c>
      <c r="FF103" s="147">
        <f t="shared" si="838"/>
        <v>8195</v>
      </c>
      <c r="FG103" s="147">
        <f t="shared" si="839"/>
        <v>9834</v>
      </c>
      <c r="FH103" s="147">
        <f t="shared" si="840"/>
        <v>1639</v>
      </c>
      <c r="FI103" s="147">
        <f t="shared" si="841"/>
        <v>327.8</v>
      </c>
      <c r="FJ103" s="147">
        <f t="shared" si="842"/>
        <v>409.75</v>
      </c>
      <c r="FK103" s="147">
        <f t="shared" si="843"/>
        <v>0</v>
      </c>
      <c r="FL103" s="147">
        <f t="shared" si="844"/>
        <v>819.5</v>
      </c>
      <c r="FM103" s="147">
        <f t="shared" si="845"/>
        <v>2458.5</v>
      </c>
      <c r="FN103" s="147">
        <f t="shared" si="846"/>
        <v>3278</v>
      </c>
      <c r="FO103" s="147">
        <f t="shared" si="847"/>
        <v>4917</v>
      </c>
      <c r="FP103" s="147">
        <f t="shared" si="848"/>
        <v>6556</v>
      </c>
      <c r="FQ103" s="147">
        <f t="shared" si="849"/>
        <v>8195</v>
      </c>
      <c r="FR103" s="147">
        <f t="shared" si="850"/>
        <v>9834</v>
      </c>
      <c r="FS103" s="122" t="str">
        <f t="shared" si="346"/>
        <v>0</v>
      </c>
      <c r="FT103" s="122" t="str">
        <f t="shared" si="347"/>
        <v>0</v>
      </c>
      <c r="FU103" s="122" t="str">
        <f t="shared" si="348"/>
        <v>0</v>
      </c>
      <c r="FV103" s="122" t="str">
        <f t="shared" si="349"/>
        <v>0</v>
      </c>
      <c r="FW103" s="122">
        <f t="shared" si="851"/>
        <v>0</v>
      </c>
      <c r="FX103" s="122">
        <f t="shared" si="852"/>
        <v>0</v>
      </c>
      <c r="FY103" s="122">
        <f t="shared" si="853"/>
        <v>0</v>
      </c>
      <c r="FZ103" s="122">
        <f t="shared" si="854"/>
        <v>0</v>
      </c>
      <c r="GA103" s="122">
        <f t="shared" si="855"/>
        <v>0</v>
      </c>
      <c r="GB103" s="122">
        <f t="shared" si="856"/>
        <v>0</v>
      </c>
      <c r="GC103" s="122">
        <f t="shared" si="857"/>
        <v>0</v>
      </c>
      <c r="GD103" s="122">
        <f t="shared" si="858"/>
        <v>0</v>
      </c>
      <c r="GE103" s="122">
        <f t="shared" si="859"/>
        <v>0</v>
      </c>
      <c r="GF103" s="122">
        <f t="shared" si="860"/>
        <v>0</v>
      </c>
      <c r="GG103" s="122">
        <f t="shared" si="861"/>
        <v>0</v>
      </c>
      <c r="GH103" s="124" t="str">
        <f t="shared" si="350"/>
        <v>0</v>
      </c>
      <c r="GI103" s="57"/>
      <c r="GJ103" s="57"/>
      <c r="GK103" s="57"/>
      <c r="GW103" s="145"/>
      <c r="GX103" s="145"/>
      <c r="GY103" s="145"/>
      <c r="GZ103" s="145"/>
      <c r="HA103" s="145"/>
      <c r="HB103" s="145"/>
      <c r="HC103" s="145"/>
    </row>
    <row r="104" spans="1:211" x14ac:dyDescent="0.2">
      <c r="A104" s="298"/>
      <c r="B104" s="288"/>
      <c r="C104" s="299"/>
      <c r="D104" s="407">
        <f t="shared" si="694"/>
        <v>0</v>
      </c>
      <c r="E104" s="406"/>
      <c r="F104" s="406"/>
      <c r="G104" s="406"/>
      <c r="H104" s="407">
        <f t="shared" si="695"/>
        <v>0</v>
      </c>
      <c r="I104" s="406"/>
      <c r="J104" s="406"/>
      <c r="K104" s="406"/>
      <c r="L104" s="406"/>
      <c r="M104" s="147"/>
      <c r="N104" s="94">
        <f t="shared" si="696"/>
        <v>0</v>
      </c>
      <c r="O104" s="94">
        <f t="shared" si="697"/>
        <v>0</v>
      </c>
      <c r="P104" s="94">
        <f t="shared" si="698"/>
        <v>0</v>
      </c>
      <c r="Q104" s="94">
        <f t="shared" si="699"/>
        <v>0</v>
      </c>
      <c r="R104" s="94">
        <f t="shared" si="700"/>
        <v>0</v>
      </c>
      <c r="S104" s="94">
        <f t="shared" si="701"/>
        <v>0</v>
      </c>
      <c r="T104" s="94">
        <f t="shared" si="702"/>
        <v>0</v>
      </c>
      <c r="U104" s="200">
        <v>638</v>
      </c>
      <c r="V104" s="93">
        <f t="shared" si="703"/>
        <v>127.60000000000001</v>
      </c>
      <c r="W104" s="93">
        <f t="shared" si="704"/>
        <v>159.5</v>
      </c>
      <c r="X104" s="147"/>
      <c r="Y104" s="94">
        <f t="shared" si="705"/>
        <v>319</v>
      </c>
      <c r="Z104" s="94">
        <f t="shared" si="706"/>
        <v>957</v>
      </c>
      <c r="AA104" s="94">
        <f t="shared" si="707"/>
        <v>1276</v>
      </c>
      <c r="AB104" s="94">
        <f t="shared" si="708"/>
        <v>1914</v>
      </c>
      <c r="AC104" s="94">
        <f t="shared" si="709"/>
        <v>2552</v>
      </c>
      <c r="AD104" s="94">
        <f t="shared" si="710"/>
        <v>3190</v>
      </c>
      <c r="AE104" s="94">
        <f t="shared" si="711"/>
        <v>3828</v>
      </c>
      <c r="AF104" s="200">
        <v>562</v>
      </c>
      <c r="AG104" s="93">
        <f t="shared" si="712"/>
        <v>112.4</v>
      </c>
      <c r="AH104" s="93">
        <f t="shared" si="713"/>
        <v>140.5</v>
      </c>
      <c r="AI104" s="147"/>
      <c r="AJ104" s="94">
        <f t="shared" si="714"/>
        <v>281</v>
      </c>
      <c r="AK104" s="94">
        <f t="shared" si="715"/>
        <v>843</v>
      </c>
      <c r="AL104" s="94">
        <f t="shared" si="716"/>
        <v>1124</v>
      </c>
      <c r="AM104" s="94">
        <f t="shared" si="717"/>
        <v>1686</v>
      </c>
      <c r="AN104" s="94">
        <f t="shared" si="718"/>
        <v>2248</v>
      </c>
      <c r="AO104" s="94">
        <f t="shared" si="719"/>
        <v>2810</v>
      </c>
      <c r="AP104" s="94">
        <f t="shared" si="720"/>
        <v>3372</v>
      </c>
      <c r="AQ104" s="200">
        <v>442</v>
      </c>
      <c r="AR104" s="93">
        <f t="shared" si="721"/>
        <v>88.4</v>
      </c>
      <c r="AS104" s="93">
        <f t="shared" si="722"/>
        <v>110.5</v>
      </c>
      <c r="AT104" s="147"/>
      <c r="AU104" s="94">
        <f t="shared" si="723"/>
        <v>221</v>
      </c>
      <c r="AV104" s="94">
        <f t="shared" si="724"/>
        <v>663</v>
      </c>
      <c r="AW104" s="94">
        <f t="shared" si="725"/>
        <v>884</v>
      </c>
      <c r="AX104" s="94">
        <f t="shared" si="726"/>
        <v>1326</v>
      </c>
      <c r="AY104" s="94">
        <f t="shared" si="727"/>
        <v>1768</v>
      </c>
      <c r="AZ104" s="94">
        <f t="shared" si="728"/>
        <v>2210</v>
      </c>
      <c r="BA104" s="94">
        <f t="shared" si="729"/>
        <v>2652</v>
      </c>
      <c r="BB104" s="147">
        <f t="shared" si="730"/>
        <v>638</v>
      </c>
      <c r="BC104" s="147">
        <f t="shared" si="731"/>
        <v>127.60000000000001</v>
      </c>
      <c r="BD104" s="147">
        <f t="shared" si="732"/>
        <v>159.5</v>
      </c>
      <c r="BE104" s="147">
        <f t="shared" si="733"/>
        <v>0</v>
      </c>
      <c r="BF104" s="147">
        <f t="shared" si="734"/>
        <v>319</v>
      </c>
      <c r="BG104" s="147">
        <f t="shared" si="735"/>
        <v>957</v>
      </c>
      <c r="BH104" s="147">
        <f t="shared" si="736"/>
        <v>1276</v>
      </c>
      <c r="BI104" s="147">
        <f t="shared" si="737"/>
        <v>1914</v>
      </c>
      <c r="BJ104" s="147">
        <f t="shared" si="738"/>
        <v>2552</v>
      </c>
      <c r="BK104" s="147">
        <f t="shared" si="739"/>
        <v>3190</v>
      </c>
      <c r="BL104" s="147">
        <f t="shared" si="740"/>
        <v>3828</v>
      </c>
      <c r="BM104" s="147">
        <f t="shared" si="741"/>
        <v>562</v>
      </c>
      <c r="BN104" s="147">
        <f t="shared" si="742"/>
        <v>112.4</v>
      </c>
      <c r="BO104" s="147">
        <f t="shared" si="743"/>
        <v>140.5</v>
      </c>
      <c r="BP104" s="147">
        <f t="shared" si="744"/>
        <v>0</v>
      </c>
      <c r="BQ104" s="147">
        <f t="shared" si="745"/>
        <v>281</v>
      </c>
      <c r="BR104" s="147">
        <f t="shared" si="746"/>
        <v>843</v>
      </c>
      <c r="BS104" s="147">
        <f t="shared" si="747"/>
        <v>1124</v>
      </c>
      <c r="BT104" s="147">
        <f t="shared" si="748"/>
        <v>1686</v>
      </c>
      <c r="BU104" s="147">
        <f t="shared" si="749"/>
        <v>2248</v>
      </c>
      <c r="BV104" s="147">
        <f t="shared" si="750"/>
        <v>2810</v>
      </c>
      <c r="BW104" s="147">
        <f t="shared" si="751"/>
        <v>3372</v>
      </c>
      <c r="BX104" s="147">
        <f t="shared" si="752"/>
        <v>442</v>
      </c>
      <c r="BY104" s="147">
        <f t="shared" si="753"/>
        <v>88.4</v>
      </c>
      <c r="BZ104" s="147">
        <f t="shared" si="754"/>
        <v>110.5</v>
      </c>
      <c r="CA104" s="147">
        <f t="shared" si="755"/>
        <v>0</v>
      </c>
      <c r="CB104" s="147">
        <f t="shared" si="756"/>
        <v>221</v>
      </c>
      <c r="CC104" s="147">
        <f t="shared" si="757"/>
        <v>663</v>
      </c>
      <c r="CD104" s="147">
        <f t="shared" si="758"/>
        <v>884</v>
      </c>
      <c r="CE104" s="147">
        <f t="shared" si="759"/>
        <v>1326</v>
      </c>
      <c r="CF104" s="147">
        <f t="shared" si="760"/>
        <v>1768</v>
      </c>
      <c r="CG104" s="147">
        <f t="shared" si="761"/>
        <v>2210</v>
      </c>
      <c r="CH104" s="147">
        <f t="shared" si="762"/>
        <v>2652</v>
      </c>
      <c r="CI104" s="147">
        <f t="shared" si="763"/>
        <v>1200</v>
      </c>
      <c r="CJ104" s="147">
        <f t="shared" si="764"/>
        <v>240</v>
      </c>
      <c r="CK104" s="147">
        <f t="shared" si="765"/>
        <v>300</v>
      </c>
      <c r="CL104" s="147">
        <f t="shared" si="766"/>
        <v>0</v>
      </c>
      <c r="CM104" s="147">
        <f t="shared" si="767"/>
        <v>600</v>
      </c>
      <c r="CN104" s="147">
        <f t="shared" si="768"/>
        <v>1800</v>
      </c>
      <c r="CO104" s="147">
        <f t="shared" si="769"/>
        <v>2400</v>
      </c>
      <c r="CP104" s="147">
        <f t="shared" si="770"/>
        <v>3600</v>
      </c>
      <c r="CQ104" s="147">
        <f t="shared" si="771"/>
        <v>4800</v>
      </c>
      <c r="CR104" s="147">
        <f t="shared" si="772"/>
        <v>6000</v>
      </c>
      <c r="CS104" s="147">
        <f t="shared" si="773"/>
        <v>7200</v>
      </c>
      <c r="CT104" s="147">
        <f t="shared" si="774"/>
        <v>1080</v>
      </c>
      <c r="CU104" s="147">
        <f t="shared" si="775"/>
        <v>216</v>
      </c>
      <c r="CV104" s="147">
        <f t="shared" si="776"/>
        <v>270</v>
      </c>
      <c r="CW104" s="147">
        <f t="shared" si="777"/>
        <v>0</v>
      </c>
      <c r="CX104" s="147">
        <f t="shared" si="778"/>
        <v>540</v>
      </c>
      <c r="CY104" s="147">
        <f t="shared" si="779"/>
        <v>1620</v>
      </c>
      <c r="CZ104" s="147">
        <f t="shared" si="780"/>
        <v>2160</v>
      </c>
      <c r="DA104" s="147">
        <f t="shared" si="781"/>
        <v>3240</v>
      </c>
      <c r="DB104" s="147">
        <f t="shared" si="782"/>
        <v>4320</v>
      </c>
      <c r="DC104" s="147">
        <f t="shared" si="783"/>
        <v>5400</v>
      </c>
      <c r="DD104" s="147">
        <f t="shared" si="784"/>
        <v>6480</v>
      </c>
      <c r="DE104" s="147">
        <f t="shared" si="785"/>
        <v>1004</v>
      </c>
      <c r="DF104" s="147">
        <f t="shared" si="786"/>
        <v>200.8</v>
      </c>
      <c r="DG104" s="147">
        <f t="shared" si="787"/>
        <v>251</v>
      </c>
      <c r="DH104" s="147">
        <f t="shared" si="788"/>
        <v>0</v>
      </c>
      <c r="DI104" s="147">
        <f t="shared" si="789"/>
        <v>502</v>
      </c>
      <c r="DJ104" s="147">
        <f t="shared" si="790"/>
        <v>1506</v>
      </c>
      <c r="DK104" s="147">
        <f t="shared" si="791"/>
        <v>2008</v>
      </c>
      <c r="DL104" s="147">
        <f t="shared" si="792"/>
        <v>3012</v>
      </c>
      <c r="DM104" s="147">
        <f t="shared" si="793"/>
        <v>4016</v>
      </c>
      <c r="DN104" s="147">
        <f t="shared" si="794"/>
        <v>5020</v>
      </c>
      <c r="DO104" s="147">
        <f t="shared" si="795"/>
        <v>6024</v>
      </c>
      <c r="DP104" s="147">
        <f t="shared" si="796"/>
        <v>1004</v>
      </c>
      <c r="DQ104" s="147">
        <f t="shared" si="797"/>
        <v>200.8</v>
      </c>
      <c r="DR104" s="147">
        <f t="shared" si="798"/>
        <v>251</v>
      </c>
      <c r="DS104" s="147">
        <f t="shared" si="799"/>
        <v>0</v>
      </c>
      <c r="DT104" s="147">
        <f t="shared" si="800"/>
        <v>502</v>
      </c>
      <c r="DU104" s="147">
        <f t="shared" si="801"/>
        <v>1506</v>
      </c>
      <c r="DV104" s="147">
        <f t="shared" si="802"/>
        <v>2008</v>
      </c>
      <c r="DW104" s="147">
        <f t="shared" si="803"/>
        <v>3012</v>
      </c>
      <c r="DX104" s="147">
        <f t="shared" si="804"/>
        <v>4016</v>
      </c>
      <c r="DY104" s="147">
        <f t="shared" si="805"/>
        <v>5020</v>
      </c>
      <c r="DZ104" s="147">
        <f t="shared" si="806"/>
        <v>6024</v>
      </c>
      <c r="EA104" s="147">
        <f t="shared" si="807"/>
        <v>1200</v>
      </c>
      <c r="EB104" s="147">
        <f t="shared" si="808"/>
        <v>240</v>
      </c>
      <c r="EC104" s="147">
        <f t="shared" si="809"/>
        <v>300</v>
      </c>
      <c r="ED104" s="147">
        <f t="shared" si="810"/>
        <v>0</v>
      </c>
      <c r="EE104" s="147">
        <f t="shared" si="811"/>
        <v>600</v>
      </c>
      <c r="EF104" s="147">
        <f t="shared" si="812"/>
        <v>1800</v>
      </c>
      <c r="EG104" s="147">
        <f t="shared" si="813"/>
        <v>2400</v>
      </c>
      <c r="EH104" s="147">
        <f t="shared" si="814"/>
        <v>3600</v>
      </c>
      <c r="EI104" s="147">
        <f t="shared" si="815"/>
        <v>4800</v>
      </c>
      <c r="EJ104" s="147">
        <f t="shared" si="816"/>
        <v>6000</v>
      </c>
      <c r="EK104" s="147">
        <f t="shared" si="817"/>
        <v>7200</v>
      </c>
      <c r="EL104" s="147">
        <f t="shared" si="818"/>
        <v>1080</v>
      </c>
      <c r="EM104" s="147">
        <f t="shared" si="819"/>
        <v>216</v>
      </c>
      <c r="EN104" s="147">
        <f t="shared" si="820"/>
        <v>270</v>
      </c>
      <c r="EO104" s="147">
        <f t="shared" si="821"/>
        <v>0</v>
      </c>
      <c r="EP104" s="147">
        <f t="shared" si="822"/>
        <v>540</v>
      </c>
      <c r="EQ104" s="147">
        <f t="shared" si="823"/>
        <v>1620</v>
      </c>
      <c r="ER104" s="147">
        <f t="shared" si="824"/>
        <v>2160</v>
      </c>
      <c r="ES104" s="147">
        <f t="shared" si="825"/>
        <v>3240</v>
      </c>
      <c r="ET104" s="147">
        <f t="shared" si="826"/>
        <v>4320</v>
      </c>
      <c r="EU104" s="147">
        <f t="shared" si="827"/>
        <v>5400</v>
      </c>
      <c r="EV104" s="147">
        <f t="shared" si="828"/>
        <v>6480</v>
      </c>
      <c r="EW104" s="147">
        <f t="shared" si="829"/>
        <v>1642</v>
      </c>
      <c r="EX104" s="147">
        <f t="shared" si="830"/>
        <v>328.4</v>
      </c>
      <c r="EY104" s="147">
        <f t="shared" si="831"/>
        <v>410.5</v>
      </c>
      <c r="EZ104" s="147">
        <f t="shared" si="832"/>
        <v>0</v>
      </c>
      <c r="FA104" s="147">
        <f t="shared" si="833"/>
        <v>821</v>
      </c>
      <c r="FB104" s="147">
        <f t="shared" si="834"/>
        <v>2463</v>
      </c>
      <c r="FC104" s="147">
        <f t="shared" si="835"/>
        <v>3284</v>
      </c>
      <c r="FD104" s="147">
        <f t="shared" si="836"/>
        <v>4926</v>
      </c>
      <c r="FE104" s="147">
        <f t="shared" si="837"/>
        <v>6568</v>
      </c>
      <c r="FF104" s="147">
        <f t="shared" si="838"/>
        <v>8210</v>
      </c>
      <c r="FG104" s="147">
        <f t="shared" si="839"/>
        <v>9852</v>
      </c>
      <c r="FH104" s="147">
        <f t="shared" si="840"/>
        <v>1642</v>
      </c>
      <c r="FI104" s="147">
        <f t="shared" si="841"/>
        <v>328.4</v>
      </c>
      <c r="FJ104" s="147">
        <f t="shared" si="842"/>
        <v>410.5</v>
      </c>
      <c r="FK104" s="147">
        <f t="shared" si="843"/>
        <v>0</v>
      </c>
      <c r="FL104" s="147">
        <f t="shared" si="844"/>
        <v>821</v>
      </c>
      <c r="FM104" s="147">
        <f t="shared" si="845"/>
        <v>2463</v>
      </c>
      <c r="FN104" s="147">
        <f t="shared" si="846"/>
        <v>3284</v>
      </c>
      <c r="FO104" s="147">
        <f t="shared" si="847"/>
        <v>4926</v>
      </c>
      <c r="FP104" s="147">
        <f t="shared" si="848"/>
        <v>6568</v>
      </c>
      <c r="FQ104" s="147">
        <f t="shared" si="849"/>
        <v>8210</v>
      </c>
      <c r="FR104" s="147">
        <f t="shared" si="850"/>
        <v>9852</v>
      </c>
      <c r="FS104" s="122" t="str">
        <f t="shared" si="346"/>
        <v>0</v>
      </c>
      <c r="FT104" s="122" t="str">
        <f t="shared" si="347"/>
        <v>0</v>
      </c>
      <c r="FU104" s="122" t="str">
        <f t="shared" si="348"/>
        <v>0</v>
      </c>
      <c r="FV104" s="122" t="str">
        <f t="shared" si="349"/>
        <v>0</v>
      </c>
      <c r="FW104" s="122">
        <f t="shared" si="851"/>
        <v>0</v>
      </c>
      <c r="FX104" s="122">
        <f t="shared" si="852"/>
        <v>0</v>
      </c>
      <c r="FY104" s="122">
        <f t="shared" si="853"/>
        <v>0</v>
      </c>
      <c r="FZ104" s="122">
        <f t="shared" si="854"/>
        <v>0</v>
      </c>
      <c r="GA104" s="122">
        <f t="shared" si="855"/>
        <v>0</v>
      </c>
      <c r="GB104" s="122">
        <f t="shared" si="856"/>
        <v>0</v>
      </c>
      <c r="GC104" s="122">
        <f t="shared" si="857"/>
        <v>0</v>
      </c>
      <c r="GD104" s="122">
        <f t="shared" si="858"/>
        <v>0</v>
      </c>
      <c r="GE104" s="122">
        <f t="shared" si="859"/>
        <v>0</v>
      </c>
      <c r="GF104" s="122">
        <f t="shared" si="860"/>
        <v>0</v>
      </c>
      <c r="GG104" s="122">
        <f t="shared" si="861"/>
        <v>0</v>
      </c>
      <c r="GH104" s="124" t="str">
        <f t="shared" si="350"/>
        <v>0</v>
      </c>
      <c r="GI104" s="57"/>
      <c r="GJ104" s="57"/>
      <c r="GK104" s="57"/>
      <c r="GW104" s="145"/>
      <c r="GX104" s="145"/>
      <c r="GY104" s="145"/>
      <c r="GZ104" s="145"/>
      <c r="HA104" s="145"/>
      <c r="HB104" s="145"/>
      <c r="HC104" s="145"/>
    </row>
    <row r="105" spans="1:211" x14ac:dyDescent="0.2">
      <c r="A105" s="298"/>
      <c r="B105" s="288"/>
      <c r="C105" s="299"/>
      <c r="D105" s="407">
        <f t="shared" si="694"/>
        <v>0</v>
      </c>
      <c r="E105" s="406"/>
      <c r="F105" s="406"/>
      <c r="G105" s="406"/>
      <c r="H105" s="407">
        <f t="shared" si="695"/>
        <v>0</v>
      </c>
      <c r="I105" s="406"/>
      <c r="J105" s="406"/>
      <c r="K105" s="406"/>
      <c r="L105" s="406"/>
      <c r="M105" s="147"/>
      <c r="N105" s="94">
        <f t="shared" si="696"/>
        <v>0</v>
      </c>
      <c r="O105" s="94">
        <f t="shared" si="697"/>
        <v>0</v>
      </c>
      <c r="P105" s="94">
        <f t="shared" si="698"/>
        <v>0</v>
      </c>
      <c r="Q105" s="94">
        <f t="shared" si="699"/>
        <v>0</v>
      </c>
      <c r="R105" s="94">
        <f t="shared" si="700"/>
        <v>0</v>
      </c>
      <c r="S105" s="94">
        <f t="shared" si="701"/>
        <v>0</v>
      </c>
      <c r="T105" s="94">
        <f t="shared" si="702"/>
        <v>0</v>
      </c>
      <c r="U105" s="200">
        <v>639</v>
      </c>
      <c r="V105" s="93">
        <f t="shared" si="703"/>
        <v>127.80000000000001</v>
      </c>
      <c r="W105" s="93">
        <f t="shared" si="704"/>
        <v>159.75</v>
      </c>
      <c r="X105" s="147"/>
      <c r="Y105" s="94">
        <f t="shared" si="705"/>
        <v>319.5</v>
      </c>
      <c r="Z105" s="94">
        <f t="shared" si="706"/>
        <v>958.5</v>
      </c>
      <c r="AA105" s="94">
        <f t="shared" si="707"/>
        <v>1278</v>
      </c>
      <c r="AB105" s="94">
        <f t="shared" si="708"/>
        <v>1917</v>
      </c>
      <c r="AC105" s="94">
        <f t="shared" si="709"/>
        <v>2556</v>
      </c>
      <c r="AD105" s="94">
        <f t="shared" si="710"/>
        <v>3195</v>
      </c>
      <c r="AE105" s="94">
        <f t="shared" si="711"/>
        <v>3834</v>
      </c>
      <c r="AF105" s="200">
        <v>563</v>
      </c>
      <c r="AG105" s="93">
        <f t="shared" si="712"/>
        <v>112.60000000000001</v>
      </c>
      <c r="AH105" s="93">
        <f t="shared" si="713"/>
        <v>140.75</v>
      </c>
      <c r="AI105" s="147"/>
      <c r="AJ105" s="94">
        <f t="shared" si="714"/>
        <v>281.5</v>
      </c>
      <c r="AK105" s="94">
        <f t="shared" si="715"/>
        <v>844.5</v>
      </c>
      <c r="AL105" s="94">
        <f t="shared" si="716"/>
        <v>1126</v>
      </c>
      <c r="AM105" s="94">
        <f t="shared" si="717"/>
        <v>1689</v>
      </c>
      <c r="AN105" s="94">
        <f t="shared" si="718"/>
        <v>2252</v>
      </c>
      <c r="AO105" s="94">
        <f t="shared" si="719"/>
        <v>2815</v>
      </c>
      <c r="AP105" s="94">
        <f t="shared" si="720"/>
        <v>3378</v>
      </c>
      <c r="AQ105" s="200">
        <v>443</v>
      </c>
      <c r="AR105" s="93">
        <f t="shared" si="721"/>
        <v>88.600000000000009</v>
      </c>
      <c r="AS105" s="93">
        <f t="shared" si="722"/>
        <v>110.75</v>
      </c>
      <c r="AT105" s="147"/>
      <c r="AU105" s="94">
        <f t="shared" si="723"/>
        <v>221.5</v>
      </c>
      <c r="AV105" s="94">
        <f t="shared" si="724"/>
        <v>664.5</v>
      </c>
      <c r="AW105" s="94">
        <f t="shared" si="725"/>
        <v>886</v>
      </c>
      <c r="AX105" s="94">
        <f t="shared" si="726"/>
        <v>1329</v>
      </c>
      <c r="AY105" s="94">
        <f t="shared" si="727"/>
        <v>1772</v>
      </c>
      <c r="AZ105" s="94">
        <f t="shared" si="728"/>
        <v>2215</v>
      </c>
      <c r="BA105" s="94">
        <f t="shared" si="729"/>
        <v>2658</v>
      </c>
      <c r="BB105" s="147">
        <f t="shared" si="730"/>
        <v>639</v>
      </c>
      <c r="BC105" s="147">
        <f t="shared" si="731"/>
        <v>127.80000000000001</v>
      </c>
      <c r="BD105" s="147">
        <f t="shared" si="732"/>
        <v>159.75</v>
      </c>
      <c r="BE105" s="147">
        <f t="shared" si="733"/>
        <v>0</v>
      </c>
      <c r="BF105" s="147">
        <f t="shared" si="734"/>
        <v>319.5</v>
      </c>
      <c r="BG105" s="147">
        <f t="shared" si="735"/>
        <v>958.5</v>
      </c>
      <c r="BH105" s="147">
        <f t="shared" si="736"/>
        <v>1278</v>
      </c>
      <c r="BI105" s="147">
        <f t="shared" si="737"/>
        <v>1917</v>
      </c>
      <c r="BJ105" s="147">
        <f t="shared" si="738"/>
        <v>2556</v>
      </c>
      <c r="BK105" s="147">
        <f t="shared" si="739"/>
        <v>3195</v>
      </c>
      <c r="BL105" s="147">
        <f t="shared" si="740"/>
        <v>3834</v>
      </c>
      <c r="BM105" s="147">
        <f t="shared" si="741"/>
        <v>563</v>
      </c>
      <c r="BN105" s="147">
        <f t="shared" si="742"/>
        <v>112.60000000000001</v>
      </c>
      <c r="BO105" s="147">
        <f t="shared" si="743"/>
        <v>140.75</v>
      </c>
      <c r="BP105" s="147">
        <f t="shared" si="744"/>
        <v>0</v>
      </c>
      <c r="BQ105" s="147">
        <f t="shared" si="745"/>
        <v>281.5</v>
      </c>
      <c r="BR105" s="147">
        <f t="shared" si="746"/>
        <v>844.5</v>
      </c>
      <c r="BS105" s="147">
        <f t="shared" si="747"/>
        <v>1126</v>
      </c>
      <c r="BT105" s="147">
        <f t="shared" si="748"/>
        <v>1689</v>
      </c>
      <c r="BU105" s="147">
        <f t="shared" si="749"/>
        <v>2252</v>
      </c>
      <c r="BV105" s="147">
        <f t="shared" si="750"/>
        <v>2815</v>
      </c>
      <c r="BW105" s="147">
        <f t="shared" si="751"/>
        <v>3378</v>
      </c>
      <c r="BX105" s="147">
        <f t="shared" si="752"/>
        <v>443</v>
      </c>
      <c r="BY105" s="147">
        <f t="shared" si="753"/>
        <v>88.600000000000009</v>
      </c>
      <c r="BZ105" s="147">
        <f t="shared" si="754"/>
        <v>110.75</v>
      </c>
      <c r="CA105" s="147">
        <f t="shared" si="755"/>
        <v>0</v>
      </c>
      <c r="CB105" s="147">
        <f t="shared" si="756"/>
        <v>221.5</v>
      </c>
      <c r="CC105" s="147">
        <f t="shared" si="757"/>
        <v>664.5</v>
      </c>
      <c r="CD105" s="147">
        <f t="shared" si="758"/>
        <v>886</v>
      </c>
      <c r="CE105" s="147">
        <f t="shared" si="759"/>
        <v>1329</v>
      </c>
      <c r="CF105" s="147">
        <f t="shared" si="760"/>
        <v>1772</v>
      </c>
      <c r="CG105" s="147">
        <f t="shared" si="761"/>
        <v>2215</v>
      </c>
      <c r="CH105" s="147">
        <f t="shared" si="762"/>
        <v>2658</v>
      </c>
      <c r="CI105" s="147">
        <f t="shared" si="763"/>
        <v>1202</v>
      </c>
      <c r="CJ105" s="147">
        <f t="shared" si="764"/>
        <v>240.40000000000003</v>
      </c>
      <c r="CK105" s="147">
        <f t="shared" si="765"/>
        <v>300.5</v>
      </c>
      <c r="CL105" s="147">
        <f t="shared" si="766"/>
        <v>0</v>
      </c>
      <c r="CM105" s="147">
        <f t="shared" si="767"/>
        <v>601</v>
      </c>
      <c r="CN105" s="147">
        <f t="shared" si="768"/>
        <v>1803</v>
      </c>
      <c r="CO105" s="147">
        <f t="shared" si="769"/>
        <v>2404</v>
      </c>
      <c r="CP105" s="147">
        <f t="shared" si="770"/>
        <v>3606</v>
      </c>
      <c r="CQ105" s="147">
        <f t="shared" si="771"/>
        <v>4808</v>
      </c>
      <c r="CR105" s="147">
        <f t="shared" si="772"/>
        <v>6010</v>
      </c>
      <c r="CS105" s="147">
        <f t="shared" si="773"/>
        <v>7212</v>
      </c>
      <c r="CT105" s="147">
        <f t="shared" si="774"/>
        <v>1082</v>
      </c>
      <c r="CU105" s="147">
        <f t="shared" si="775"/>
        <v>216.40000000000003</v>
      </c>
      <c r="CV105" s="147">
        <f t="shared" si="776"/>
        <v>270.5</v>
      </c>
      <c r="CW105" s="147">
        <f t="shared" si="777"/>
        <v>0</v>
      </c>
      <c r="CX105" s="147">
        <f t="shared" si="778"/>
        <v>541</v>
      </c>
      <c r="CY105" s="147">
        <f t="shared" si="779"/>
        <v>1623</v>
      </c>
      <c r="CZ105" s="147">
        <f t="shared" si="780"/>
        <v>2164</v>
      </c>
      <c r="DA105" s="147">
        <f t="shared" si="781"/>
        <v>3246</v>
      </c>
      <c r="DB105" s="147">
        <f t="shared" si="782"/>
        <v>4328</v>
      </c>
      <c r="DC105" s="147">
        <f t="shared" si="783"/>
        <v>5410</v>
      </c>
      <c r="DD105" s="147">
        <f t="shared" si="784"/>
        <v>6492</v>
      </c>
      <c r="DE105" s="147">
        <f t="shared" si="785"/>
        <v>1006</v>
      </c>
      <c r="DF105" s="147">
        <f t="shared" si="786"/>
        <v>201.20000000000002</v>
      </c>
      <c r="DG105" s="147">
        <f t="shared" si="787"/>
        <v>251.5</v>
      </c>
      <c r="DH105" s="147">
        <f t="shared" si="788"/>
        <v>0</v>
      </c>
      <c r="DI105" s="147">
        <f t="shared" si="789"/>
        <v>503</v>
      </c>
      <c r="DJ105" s="147">
        <f t="shared" si="790"/>
        <v>1509</v>
      </c>
      <c r="DK105" s="147">
        <f t="shared" si="791"/>
        <v>2012</v>
      </c>
      <c r="DL105" s="147">
        <f t="shared" si="792"/>
        <v>3018</v>
      </c>
      <c r="DM105" s="147">
        <f t="shared" si="793"/>
        <v>4024</v>
      </c>
      <c r="DN105" s="147">
        <f t="shared" si="794"/>
        <v>5030</v>
      </c>
      <c r="DO105" s="147">
        <f t="shared" si="795"/>
        <v>6036</v>
      </c>
      <c r="DP105" s="147">
        <f t="shared" si="796"/>
        <v>1006</v>
      </c>
      <c r="DQ105" s="147">
        <f t="shared" si="797"/>
        <v>201.20000000000002</v>
      </c>
      <c r="DR105" s="147">
        <f t="shared" si="798"/>
        <v>251.5</v>
      </c>
      <c r="DS105" s="147">
        <f t="shared" si="799"/>
        <v>0</v>
      </c>
      <c r="DT105" s="147">
        <f t="shared" si="800"/>
        <v>503</v>
      </c>
      <c r="DU105" s="147">
        <f t="shared" si="801"/>
        <v>1509</v>
      </c>
      <c r="DV105" s="147">
        <f t="shared" si="802"/>
        <v>2012</v>
      </c>
      <c r="DW105" s="147">
        <f t="shared" si="803"/>
        <v>3018</v>
      </c>
      <c r="DX105" s="147">
        <f t="shared" si="804"/>
        <v>4024</v>
      </c>
      <c r="DY105" s="147">
        <f t="shared" si="805"/>
        <v>5030</v>
      </c>
      <c r="DZ105" s="147">
        <f t="shared" si="806"/>
        <v>6036</v>
      </c>
      <c r="EA105" s="147">
        <f t="shared" si="807"/>
        <v>1202</v>
      </c>
      <c r="EB105" s="147">
        <f t="shared" si="808"/>
        <v>240.40000000000003</v>
      </c>
      <c r="EC105" s="147">
        <f t="shared" si="809"/>
        <v>300.5</v>
      </c>
      <c r="ED105" s="147">
        <f t="shared" si="810"/>
        <v>0</v>
      </c>
      <c r="EE105" s="147">
        <f t="shared" si="811"/>
        <v>601</v>
      </c>
      <c r="EF105" s="147">
        <f t="shared" si="812"/>
        <v>1803</v>
      </c>
      <c r="EG105" s="147">
        <f t="shared" si="813"/>
        <v>2404</v>
      </c>
      <c r="EH105" s="147">
        <f t="shared" si="814"/>
        <v>3606</v>
      </c>
      <c r="EI105" s="147">
        <f t="shared" si="815"/>
        <v>4808</v>
      </c>
      <c r="EJ105" s="147">
        <f t="shared" si="816"/>
        <v>6010</v>
      </c>
      <c r="EK105" s="147">
        <f t="shared" si="817"/>
        <v>7212</v>
      </c>
      <c r="EL105" s="147">
        <f t="shared" si="818"/>
        <v>1082</v>
      </c>
      <c r="EM105" s="147">
        <f t="shared" si="819"/>
        <v>216.40000000000003</v>
      </c>
      <c r="EN105" s="147">
        <f t="shared" si="820"/>
        <v>270.5</v>
      </c>
      <c r="EO105" s="147">
        <f t="shared" si="821"/>
        <v>0</v>
      </c>
      <c r="EP105" s="147">
        <f t="shared" si="822"/>
        <v>541</v>
      </c>
      <c r="EQ105" s="147">
        <f t="shared" si="823"/>
        <v>1623</v>
      </c>
      <c r="ER105" s="147">
        <f t="shared" si="824"/>
        <v>2164</v>
      </c>
      <c r="ES105" s="147">
        <f t="shared" si="825"/>
        <v>3246</v>
      </c>
      <c r="ET105" s="147">
        <f t="shared" si="826"/>
        <v>4328</v>
      </c>
      <c r="EU105" s="147">
        <f t="shared" si="827"/>
        <v>5410</v>
      </c>
      <c r="EV105" s="147">
        <f t="shared" si="828"/>
        <v>6492</v>
      </c>
      <c r="EW105" s="147">
        <f t="shared" si="829"/>
        <v>1645</v>
      </c>
      <c r="EX105" s="147">
        <f t="shared" si="830"/>
        <v>329.00000000000006</v>
      </c>
      <c r="EY105" s="147">
        <f t="shared" si="831"/>
        <v>411.25</v>
      </c>
      <c r="EZ105" s="147">
        <f t="shared" si="832"/>
        <v>0</v>
      </c>
      <c r="FA105" s="147">
        <f t="shared" si="833"/>
        <v>822.5</v>
      </c>
      <c r="FB105" s="147">
        <f t="shared" si="834"/>
        <v>2467.5</v>
      </c>
      <c r="FC105" s="147">
        <f t="shared" si="835"/>
        <v>3290</v>
      </c>
      <c r="FD105" s="147">
        <f t="shared" si="836"/>
        <v>4935</v>
      </c>
      <c r="FE105" s="147">
        <f t="shared" si="837"/>
        <v>6580</v>
      </c>
      <c r="FF105" s="147">
        <f t="shared" si="838"/>
        <v>8225</v>
      </c>
      <c r="FG105" s="147">
        <f t="shared" si="839"/>
        <v>9870</v>
      </c>
      <c r="FH105" s="147">
        <f t="shared" si="840"/>
        <v>1645</v>
      </c>
      <c r="FI105" s="147">
        <f t="shared" si="841"/>
        <v>329.00000000000006</v>
      </c>
      <c r="FJ105" s="147">
        <f t="shared" si="842"/>
        <v>411.25</v>
      </c>
      <c r="FK105" s="147">
        <f t="shared" si="843"/>
        <v>0</v>
      </c>
      <c r="FL105" s="147">
        <f t="shared" si="844"/>
        <v>822.5</v>
      </c>
      <c r="FM105" s="147">
        <f t="shared" si="845"/>
        <v>2467.5</v>
      </c>
      <c r="FN105" s="147">
        <f t="shared" si="846"/>
        <v>3290</v>
      </c>
      <c r="FO105" s="147">
        <f t="shared" si="847"/>
        <v>4935</v>
      </c>
      <c r="FP105" s="147">
        <f t="shared" si="848"/>
        <v>6580</v>
      </c>
      <c r="FQ105" s="147">
        <f t="shared" si="849"/>
        <v>8225</v>
      </c>
      <c r="FR105" s="147">
        <f t="shared" si="850"/>
        <v>9870</v>
      </c>
      <c r="FS105" s="122" t="str">
        <f t="shared" si="346"/>
        <v>0</v>
      </c>
      <c r="FT105" s="122" t="str">
        <f t="shared" si="347"/>
        <v>0</v>
      </c>
      <c r="FU105" s="122" t="str">
        <f t="shared" si="348"/>
        <v>0</v>
      </c>
      <c r="FV105" s="122" t="str">
        <f t="shared" si="349"/>
        <v>0</v>
      </c>
      <c r="FW105" s="122">
        <f t="shared" si="851"/>
        <v>0</v>
      </c>
      <c r="FX105" s="122">
        <f t="shared" si="852"/>
        <v>0</v>
      </c>
      <c r="FY105" s="122">
        <f t="shared" si="853"/>
        <v>0</v>
      </c>
      <c r="FZ105" s="122">
        <f t="shared" si="854"/>
        <v>0</v>
      </c>
      <c r="GA105" s="122">
        <f t="shared" si="855"/>
        <v>0</v>
      </c>
      <c r="GB105" s="122">
        <f t="shared" si="856"/>
        <v>0</v>
      </c>
      <c r="GC105" s="122">
        <f t="shared" si="857"/>
        <v>0</v>
      </c>
      <c r="GD105" s="122">
        <f t="shared" si="858"/>
        <v>0</v>
      </c>
      <c r="GE105" s="122">
        <f t="shared" si="859"/>
        <v>0</v>
      </c>
      <c r="GF105" s="122">
        <f t="shared" si="860"/>
        <v>0</v>
      </c>
      <c r="GG105" s="122">
        <f t="shared" si="861"/>
        <v>0</v>
      </c>
      <c r="GH105" s="124" t="str">
        <f t="shared" si="350"/>
        <v>0</v>
      </c>
      <c r="GI105" s="57"/>
      <c r="GJ105" s="57"/>
      <c r="GK105" s="57"/>
      <c r="GW105" s="145"/>
      <c r="GX105" s="145"/>
      <c r="GY105" s="145"/>
      <c r="GZ105" s="145"/>
      <c r="HA105" s="145"/>
      <c r="HB105" s="145"/>
      <c r="HC105" s="145"/>
    </row>
    <row r="106" spans="1:211" x14ac:dyDescent="0.2">
      <c r="A106" s="298"/>
      <c r="B106" s="288"/>
      <c r="C106" s="299"/>
      <c r="D106" s="407">
        <f t="shared" si="694"/>
        <v>0</v>
      </c>
      <c r="E106" s="406"/>
      <c r="F106" s="406"/>
      <c r="G106" s="406"/>
      <c r="H106" s="407">
        <f t="shared" si="695"/>
        <v>0</v>
      </c>
      <c r="I106" s="406"/>
      <c r="J106" s="406"/>
      <c r="K106" s="406"/>
      <c r="L106" s="406"/>
      <c r="M106" s="147"/>
      <c r="N106" s="94">
        <f t="shared" si="696"/>
        <v>0</v>
      </c>
      <c r="O106" s="94">
        <f t="shared" si="697"/>
        <v>0</v>
      </c>
      <c r="P106" s="94">
        <f t="shared" si="698"/>
        <v>0</v>
      </c>
      <c r="Q106" s="94">
        <f t="shared" si="699"/>
        <v>0</v>
      </c>
      <c r="R106" s="94">
        <f t="shared" si="700"/>
        <v>0</v>
      </c>
      <c r="S106" s="94">
        <f t="shared" si="701"/>
        <v>0</v>
      </c>
      <c r="T106" s="94">
        <f t="shared" si="702"/>
        <v>0</v>
      </c>
      <c r="U106" s="200">
        <v>640</v>
      </c>
      <c r="V106" s="93">
        <f t="shared" si="703"/>
        <v>128</v>
      </c>
      <c r="W106" s="93">
        <f t="shared" si="704"/>
        <v>160</v>
      </c>
      <c r="X106" s="147"/>
      <c r="Y106" s="94">
        <f t="shared" si="705"/>
        <v>320</v>
      </c>
      <c r="Z106" s="94">
        <f t="shared" si="706"/>
        <v>960</v>
      </c>
      <c r="AA106" s="94">
        <f t="shared" si="707"/>
        <v>1280</v>
      </c>
      <c r="AB106" s="94">
        <f t="shared" si="708"/>
        <v>1920</v>
      </c>
      <c r="AC106" s="94">
        <f t="shared" si="709"/>
        <v>2560</v>
      </c>
      <c r="AD106" s="94">
        <f t="shared" si="710"/>
        <v>3200</v>
      </c>
      <c r="AE106" s="94">
        <f t="shared" si="711"/>
        <v>3840</v>
      </c>
      <c r="AF106" s="200">
        <v>564</v>
      </c>
      <c r="AG106" s="93">
        <f t="shared" si="712"/>
        <v>112.80000000000001</v>
      </c>
      <c r="AH106" s="93">
        <f t="shared" si="713"/>
        <v>141</v>
      </c>
      <c r="AI106" s="147"/>
      <c r="AJ106" s="94">
        <f t="shared" si="714"/>
        <v>282</v>
      </c>
      <c r="AK106" s="94">
        <f t="shared" si="715"/>
        <v>846</v>
      </c>
      <c r="AL106" s="94">
        <f t="shared" si="716"/>
        <v>1128</v>
      </c>
      <c r="AM106" s="94">
        <f t="shared" si="717"/>
        <v>1692</v>
      </c>
      <c r="AN106" s="94">
        <f t="shared" si="718"/>
        <v>2256</v>
      </c>
      <c r="AO106" s="94">
        <f t="shared" si="719"/>
        <v>2820</v>
      </c>
      <c r="AP106" s="94">
        <f t="shared" si="720"/>
        <v>3384</v>
      </c>
      <c r="AQ106" s="200">
        <v>444</v>
      </c>
      <c r="AR106" s="93">
        <f t="shared" si="721"/>
        <v>88.800000000000011</v>
      </c>
      <c r="AS106" s="93">
        <f t="shared" si="722"/>
        <v>111</v>
      </c>
      <c r="AT106" s="147"/>
      <c r="AU106" s="94">
        <f t="shared" si="723"/>
        <v>222</v>
      </c>
      <c r="AV106" s="94">
        <f t="shared" si="724"/>
        <v>666</v>
      </c>
      <c r="AW106" s="94">
        <f t="shared" si="725"/>
        <v>888</v>
      </c>
      <c r="AX106" s="94">
        <f t="shared" si="726"/>
        <v>1332</v>
      </c>
      <c r="AY106" s="94">
        <f t="shared" si="727"/>
        <v>1776</v>
      </c>
      <c r="AZ106" s="94">
        <f t="shared" si="728"/>
        <v>2220</v>
      </c>
      <c r="BA106" s="94">
        <f t="shared" si="729"/>
        <v>2664</v>
      </c>
      <c r="BB106" s="147">
        <f t="shared" si="730"/>
        <v>640</v>
      </c>
      <c r="BC106" s="147">
        <f t="shared" si="731"/>
        <v>128</v>
      </c>
      <c r="BD106" s="147">
        <f t="shared" si="732"/>
        <v>160</v>
      </c>
      <c r="BE106" s="147">
        <f t="shared" si="733"/>
        <v>0</v>
      </c>
      <c r="BF106" s="147">
        <f t="shared" si="734"/>
        <v>320</v>
      </c>
      <c r="BG106" s="147">
        <f t="shared" si="735"/>
        <v>960</v>
      </c>
      <c r="BH106" s="147">
        <f t="shared" si="736"/>
        <v>1280</v>
      </c>
      <c r="BI106" s="147">
        <f t="shared" si="737"/>
        <v>1920</v>
      </c>
      <c r="BJ106" s="147">
        <f t="shared" si="738"/>
        <v>2560</v>
      </c>
      <c r="BK106" s="147">
        <f t="shared" si="739"/>
        <v>3200</v>
      </c>
      <c r="BL106" s="147">
        <f t="shared" si="740"/>
        <v>3840</v>
      </c>
      <c r="BM106" s="147">
        <f t="shared" si="741"/>
        <v>564</v>
      </c>
      <c r="BN106" s="147">
        <f t="shared" si="742"/>
        <v>112.80000000000001</v>
      </c>
      <c r="BO106" s="147">
        <f t="shared" si="743"/>
        <v>141</v>
      </c>
      <c r="BP106" s="147">
        <f t="shared" si="744"/>
        <v>0</v>
      </c>
      <c r="BQ106" s="147">
        <f t="shared" si="745"/>
        <v>282</v>
      </c>
      <c r="BR106" s="147">
        <f t="shared" si="746"/>
        <v>846</v>
      </c>
      <c r="BS106" s="147">
        <f t="shared" si="747"/>
        <v>1128</v>
      </c>
      <c r="BT106" s="147">
        <f t="shared" si="748"/>
        <v>1692</v>
      </c>
      <c r="BU106" s="147">
        <f t="shared" si="749"/>
        <v>2256</v>
      </c>
      <c r="BV106" s="147">
        <f t="shared" si="750"/>
        <v>2820</v>
      </c>
      <c r="BW106" s="147">
        <f t="shared" si="751"/>
        <v>3384</v>
      </c>
      <c r="BX106" s="147">
        <f t="shared" si="752"/>
        <v>444</v>
      </c>
      <c r="BY106" s="147">
        <f t="shared" si="753"/>
        <v>88.800000000000011</v>
      </c>
      <c r="BZ106" s="147">
        <f t="shared" si="754"/>
        <v>111</v>
      </c>
      <c r="CA106" s="147">
        <f t="shared" si="755"/>
        <v>0</v>
      </c>
      <c r="CB106" s="147">
        <f t="shared" si="756"/>
        <v>222</v>
      </c>
      <c r="CC106" s="147">
        <f t="shared" si="757"/>
        <v>666</v>
      </c>
      <c r="CD106" s="147">
        <f t="shared" si="758"/>
        <v>888</v>
      </c>
      <c r="CE106" s="147">
        <f t="shared" si="759"/>
        <v>1332</v>
      </c>
      <c r="CF106" s="147">
        <f t="shared" si="760"/>
        <v>1776</v>
      </c>
      <c r="CG106" s="147">
        <f t="shared" si="761"/>
        <v>2220</v>
      </c>
      <c r="CH106" s="147">
        <f t="shared" si="762"/>
        <v>2664</v>
      </c>
      <c r="CI106" s="147">
        <f t="shared" si="763"/>
        <v>1204</v>
      </c>
      <c r="CJ106" s="147">
        <f t="shared" si="764"/>
        <v>240.8</v>
      </c>
      <c r="CK106" s="147">
        <f t="shared" si="765"/>
        <v>301</v>
      </c>
      <c r="CL106" s="147">
        <f t="shared" si="766"/>
        <v>0</v>
      </c>
      <c r="CM106" s="147">
        <f t="shared" si="767"/>
        <v>602</v>
      </c>
      <c r="CN106" s="147">
        <f t="shared" si="768"/>
        <v>1806</v>
      </c>
      <c r="CO106" s="147">
        <f t="shared" si="769"/>
        <v>2408</v>
      </c>
      <c r="CP106" s="147">
        <f t="shared" si="770"/>
        <v>3612</v>
      </c>
      <c r="CQ106" s="147">
        <f t="shared" si="771"/>
        <v>4816</v>
      </c>
      <c r="CR106" s="147">
        <f t="shared" si="772"/>
        <v>6020</v>
      </c>
      <c r="CS106" s="147">
        <f t="shared" si="773"/>
        <v>7224</v>
      </c>
      <c r="CT106" s="147">
        <f t="shared" si="774"/>
        <v>1084</v>
      </c>
      <c r="CU106" s="147">
        <f t="shared" si="775"/>
        <v>216.8</v>
      </c>
      <c r="CV106" s="147">
        <f t="shared" si="776"/>
        <v>271</v>
      </c>
      <c r="CW106" s="147">
        <f t="shared" si="777"/>
        <v>0</v>
      </c>
      <c r="CX106" s="147">
        <f t="shared" si="778"/>
        <v>542</v>
      </c>
      <c r="CY106" s="147">
        <f t="shared" si="779"/>
        <v>1626</v>
      </c>
      <c r="CZ106" s="147">
        <f t="shared" si="780"/>
        <v>2168</v>
      </c>
      <c r="DA106" s="147">
        <f t="shared" si="781"/>
        <v>3252</v>
      </c>
      <c r="DB106" s="147">
        <f t="shared" si="782"/>
        <v>4336</v>
      </c>
      <c r="DC106" s="147">
        <f t="shared" si="783"/>
        <v>5420</v>
      </c>
      <c r="DD106" s="147">
        <f t="shared" si="784"/>
        <v>6504</v>
      </c>
      <c r="DE106" s="147">
        <f t="shared" si="785"/>
        <v>1008</v>
      </c>
      <c r="DF106" s="147">
        <f t="shared" si="786"/>
        <v>201.60000000000002</v>
      </c>
      <c r="DG106" s="147">
        <f t="shared" si="787"/>
        <v>252</v>
      </c>
      <c r="DH106" s="147">
        <f t="shared" si="788"/>
        <v>0</v>
      </c>
      <c r="DI106" s="147">
        <f t="shared" si="789"/>
        <v>504</v>
      </c>
      <c r="DJ106" s="147">
        <f t="shared" si="790"/>
        <v>1512</v>
      </c>
      <c r="DK106" s="147">
        <f t="shared" si="791"/>
        <v>2016</v>
      </c>
      <c r="DL106" s="147">
        <f t="shared" si="792"/>
        <v>3024</v>
      </c>
      <c r="DM106" s="147">
        <f t="shared" si="793"/>
        <v>4032</v>
      </c>
      <c r="DN106" s="147">
        <f t="shared" si="794"/>
        <v>5040</v>
      </c>
      <c r="DO106" s="147">
        <f t="shared" si="795"/>
        <v>6048</v>
      </c>
      <c r="DP106" s="147">
        <f t="shared" si="796"/>
        <v>1008</v>
      </c>
      <c r="DQ106" s="147">
        <f t="shared" si="797"/>
        <v>201.60000000000002</v>
      </c>
      <c r="DR106" s="147">
        <f t="shared" si="798"/>
        <v>252</v>
      </c>
      <c r="DS106" s="147">
        <f t="shared" si="799"/>
        <v>0</v>
      </c>
      <c r="DT106" s="147">
        <f t="shared" si="800"/>
        <v>504</v>
      </c>
      <c r="DU106" s="147">
        <f t="shared" si="801"/>
        <v>1512</v>
      </c>
      <c r="DV106" s="147">
        <f t="shared" si="802"/>
        <v>2016</v>
      </c>
      <c r="DW106" s="147">
        <f t="shared" si="803"/>
        <v>3024</v>
      </c>
      <c r="DX106" s="147">
        <f t="shared" si="804"/>
        <v>4032</v>
      </c>
      <c r="DY106" s="147">
        <f t="shared" si="805"/>
        <v>5040</v>
      </c>
      <c r="DZ106" s="147">
        <f t="shared" si="806"/>
        <v>6048</v>
      </c>
      <c r="EA106" s="147">
        <f t="shared" si="807"/>
        <v>1204</v>
      </c>
      <c r="EB106" s="147">
        <f t="shared" si="808"/>
        <v>240.8</v>
      </c>
      <c r="EC106" s="147">
        <f t="shared" si="809"/>
        <v>301</v>
      </c>
      <c r="ED106" s="147">
        <f t="shared" si="810"/>
        <v>0</v>
      </c>
      <c r="EE106" s="147">
        <f t="shared" si="811"/>
        <v>602</v>
      </c>
      <c r="EF106" s="147">
        <f t="shared" si="812"/>
        <v>1806</v>
      </c>
      <c r="EG106" s="147">
        <f t="shared" si="813"/>
        <v>2408</v>
      </c>
      <c r="EH106" s="147">
        <f t="shared" si="814"/>
        <v>3612</v>
      </c>
      <c r="EI106" s="147">
        <f t="shared" si="815"/>
        <v>4816</v>
      </c>
      <c r="EJ106" s="147">
        <f t="shared" si="816"/>
        <v>6020</v>
      </c>
      <c r="EK106" s="147">
        <f t="shared" si="817"/>
        <v>7224</v>
      </c>
      <c r="EL106" s="147">
        <f t="shared" si="818"/>
        <v>1084</v>
      </c>
      <c r="EM106" s="147">
        <f t="shared" si="819"/>
        <v>216.8</v>
      </c>
      <c r="EN106" s="147">
        <f t="shared" si="820"/>
        <v>271</v>
      </c>
      <c r="EO106" s="147">
        <f t="shared" si="821"/>
        <v>0</v>
      </c>
      <c r="EP106" s="147">
        <f t="shared" si="822"/>
        <v>542</v>
      </c>
      <c r="EQ106" s="147">
        <f t="shared" si="823"/>
        <v>1626</v>
      </c>
      <c r="ER106" s="147">
        <f t="shared" si="824"/>
        <v>2168</v>
      </c>
      <c r="ES106" s="147">
        <f t="shared" si="825"/>
        <v>3252</v>
      </c>
      <c r="ET106" s="147">
        <f t="shared" si="826"/>
        <v>4336</v>
      </c>
      <c r="EU106" s="147">
        <f t="shared" si="827"/>
        <v>5420</v>
      </c>
      <c r="EV106" s="147">
        <f t="shared" si="828"/>
        <v>6504</v>
      </c>
      <c r="EW106" s="147">
        <f t="shared" si="829"/>
        <v>1648</v>
      </c>
      <c r="EX106" s="147">
        <f t="shared" si="830"/>
        <v>329.6</v>
      </c>
      <c r="EY106" s="147">
        <f t="shared" si="831"/>
        <v>412</v>
      </c>
      <c r="EZ106" s="147">
        <f t="shared" si="832"/>
        <v>0</v>
      </c>
      <c r="FA106" s="147">
        <f t="shared" si="833"/>
        <v>824</v>
      </c>
      <c r="FB106" s="147">
        <f t="shared" si="834"/>
        <v>2472</v>
      </c>
      <c r="FC106" s="147">
        <f t="shared" si="835"/>
        <v>3296</v>
      </c>
      <c r="FD106" s="147">
        <f t="shared" si="836"/>
        <v>4944</v>
      </c>
      <c r="FE106" s="147">
        <f t="shared" si="837"/>
        <v>6592</v>
      </c>
      <c r="FF106" s="147">
        <f t="shared" si="838"/>
        <v>8240</v>
      </c>
      <c r="FG106" s="147">
        <f t="shared" si="839"/>
        <v>9888</v>
      </c>
      <c r="FH106" s="147">
        <f t="shared" si="840"/>
        <v>1648</v>
      </c>
      <c r="FI106" s="147">
        <f t="shared" si="841"/>
        <v>329.6</v>
      </c>
      <c r="FJ106" s="147">
        <f t="shared" si="842"/>
        <v>412</v>
      </c>
      <c r="FK106" s="147">
        <f t="shared" si="843"/>
        <v>0</v>
      </c>
      <c r="FL106" s="147">
        <f t="shared" si="844"/>
        <v>824</v>
      </c>
      <c r="FM106" s="147">
        <f t="shared" si="845"/>
        <v>2472</v>
      </c>
      <c r="FN106" s="147">
        <f t="shared" si="846"/>
        <v>3296</v>
      </c>
      <c r="FO106" s="147">
        <f t="shared" si="847"/>
        <v>4944</v>
      </c>
      <c r="FP106" s="147">
        <f t="shared" si="848"/>
        <v>6592</v>
      </c>
      <c r="FQ106" s="147">
        <f t="shared" si="849"/>
        <v>8240</v>
      </c>
      <c r="FR106" s="147">
        <f t="shared" si="850"/>
        <v>9888</v>
      </c>
      <c r="FS106" s="122" t="str">
        <f t="shared" si="346"/>
        <v>0</v>
      </c>
      <c r="FT106" s="122" t="str">
        <f t="shared" si="347"/>
        <v>0</v>
      </c>
      <c r="FU106" s="122" t="str">
        <f t="shared" si="348"/>
        <v>0</v>
      </c>
      <c r="FV106" s="122" t="str">
        <f t="shared" si="349"/>
        <v>0</v>
      </c>
      <c r="FW106" s="122">
        <f t="shared" si="851"/>
        <v>0</v>
      </c>
      <c r="FX106" s="122">
        <f t="shared" si="852"/>
        <v>0</v>
      </c>
      <c r="FY106" s="122">
        <f t="shared" si="853"/>
        <v>0</v>
      </c>
      <c r="FZ106" s="122">
        <f t="shared" si="854"/>
        <v>0</v>
      </c>
      <c r="GA106" s="122">
        <f t="shared" si="855"/>
        <v>0</v>
      </c>
      <c r="GB106" s="122">
        <f t="shared" si="856"/>
        <v>0</v>
      </c>
      <c r="GC106" s="122">
        <f t="shared" si="857"/>
        <v>0</v>
      </c>
      <c r="GD106" s="122">
        <f t="shared" si="858"/>
        <v>0</v>
      </c>
      <c r="GE106" s="122">
        <f t="shared" si="859"/>
        <v>0</v>
      </c>
      <c r="GF106" s="122">
        <f t="shared" si="860"/>
        <v>0</v>
      </c>
      <c r="GG106" s="122">
        <f t="shared" si="861"/>
        <v>0</v>
      </c>
      <c r="GH106" s="124" t="str">
        <f t="shared" si="350"/>
        <v>0</v>
      </c>
      <c r="GI106" s="57"/>
      <c r="GJ106" s="57"/>
      <c r="GK106" s="57"/>
      <c r="GW106" s="145"/>
      <c r="GX106" s="145"/>
      <c r="GY106" s="145"/>
      <c r="GZ106" s="145"/>
      <c r="HA106" s="145"/>
      <c r="HB106" s="145"/>
      <c r="HC106" s="145"/>
    </row>
    <row r="107" spans="1:211" x14ac:dyDescent="0.2">
      <c r="A107" s="298"/>
      <c r="B107" s="288"/>
      <c r="C107" s="299"/>
      <c r="D107" s="407">
        <f t="shared" si="694"/>
        <v>0</v>
      </c>
      <c r="E107" s="406"/>
      <c r="F107" s="406"/>
      <c r="G107" s="406"/>
      <c r="H107" s="407">
        <f t="shared" si="695"/>
        <v>0</v>
      </c>
      <c r="I107" s="406"/>
      <c r="J107" s="406"/>
      <c r="K107" s="406"/>
      <c r="L107" s="406"/>
      <c r="M107" s="147"/>
      <c r="N107" s="94">
        <f t="shared" si="696"/>
        <v>0</v>
      </c>
      <c r="O107" s="94">
        <f t="shared" si="697"/>
        <v>0</v>
      </c>
      <c r="P107" s="94">
        <f t="shared" si="698"/>
        <v>0</v>
      </c>
      <c r="Q107" s="94">
        <f t="shared" si="699"/>
        <v>0</v>
      </c>
      <c r="R107" s="94">
        <f t="shared" si="700"/>
        <v>0</v>
      </c>
      <c r="S107" s="94">
        <f t="shared" si="701"/>
        <v>0</v>
      </c>
      <c r="T107" s="94">
        <f t="shared" si="702"/>
        <v>0</v>
      </c>
      <c r="U107" s="200">
        <v>641</v>
      </c>
      <c r="V107" s="93">
        <f t="shared" si="703"/>
        <v>128.20000000000002</v>
      </c>
      <c r="W107" s="93">
        <f t="shared" si="704"/>
        <v>160.25</v>
      </c>
      <c r="X107" s="147"/>
      <c r="Y107" s="94">
        <f t="shared" si="705"/>
        <v>320.5</v>
      </c>
      <c r="Z107" s="94">
        <f t="shared" si="706"/>
        <v>961.5</v>
      </c>
      <c r="AA107" s="94">
        <f t="shared" si="707"/>
        <v>1282</v>
      </c>
      <c r="AB107" s="94">
        <f t="shared" si="708"/>
        <v>1923</v>
      </c>
      <c r="AC107" s="94">
        <f t="shared" si="709"/>
        <v>2564</v>
      </c>
      <c r="AD107" s="94">
        <f t="shared" si="710"/>
        <v>3205</v>
      </c>
      <c r="AE107" s="94">
        <f t="shared" si="711"/>
        <v>3846</v>
      </c>
      <c r="AF107" s="200">
        <v>565</v>
      </c>
      <c r="AG107" s="93">
        <f t="shared" si="712"/>
        <v>113</v>
      </c>
      <c r="AH107" s="93">
        <f t="shared" si="713"/>
        <v>141.25</v>
      </c>
      <c r="AI107" s="147"/>
      <c r="AJ107" s="94">
        <f t="shared" si="714"/>
        <v>282.5</v>
      </c>
      <c r="AK107" s="94">
        <f t="shared" si="715"/>
        <v>847.5</v>
      </c>
      <c r="AL107" s="94">
        <f t="shared" si="716"/>
        <v>1130</v>
      </c>
      <c r="AM107" s="94">
        <f t="shared" si="717"/>
        <v>1695</v>
      </c>
      <c r="AN107" s="94">
        <f t="shared" si="718"/>
        <v>2260</v>
      </c>
      <c r="AO107" s="94">
        <f t="shared" si="719"/>
        <v>2825</v>
      </c>
      <c r="AP107" s="94">
        <f t="shared" si="720"/>
        <v>3390</v>
      </c>
      <c r="AQ107" s="200">
        <v>445</v>
      </c>
      <c r="AR107" s="93">
        <f t="shared" si="721"/>
        <v>89</v>
      </c>
      <c r="AS107" s="93">
        <f t="shared" si="722"/>
        <v>111.25</v>
      </c>
      <c r="AT107" s="147"/>
      <c r="AU107" s="94">
        <f t="shared" si="723"/>
        <v>222.5</v>
      </c>
      <c r="AV107" s="94">
        <f t="shared" si="724"/>
        <v>667.5</v>
      </c>
      <c r="AW107" s="94">
        <f t="shared" si="725"/>
        <v>890</v>
      </c>
      <c r="AX107" s="94">
        <f t="shared" si="726"/>
        <v>1335</v>
      </c>
      <c r="AY107" s="94">
        <f t="shared" si="727"/>
        <v>1780</v>
      </c>
      <c r="AZ107" s="94">
        <f t="shared" si="728"/>
        <v>2225</v>
      </c>
      <c r="BA107" s="94">
        <f t="shared" si="729"/>
        <v>2670</v>
      </c>
      <c r="BB107" s="147">
        <f t="shared" si="730"/>
        <v>641</v>
      </c>
      <c r="BC107" s="147">
        <f t="shared" si="731"/>
        <v>128.20000000000002</v>
      </c>
      <c r="BD107" s="147">
        <f t="shared" si="732"/>
        <v>160.25</v>
      </c>
      <c r="BE107" s="147">
        <f t="shared" si="733"/>
        <v>0</v>
      </c>
      <c r="BF107" s="147">
        <f t="shared" si="734"/>
        <v>320.5</v>
      </c>
      <c r="BG107" s="147">
        <f t="shared" si="735"/>
        <v>961.5</v>
      </c>
      <c r="BH107" s="147">
        <f t="shared" si="736"/>
        <v>1282</v>
      </c>
      <c r="BI107" s="147">
        <f t="shared" si="737"/>
        <v>1923</v>
      </c>
      <c r="BJ107" s="147">
        <f t="shared" si="738"/>
        <v>2564</v>
      </c>
      <c r="BK107" s="147">
        <f t="shared" si="739"/>
        <v>3205</v>
      </c>
      <c r="BL107" s="147">
        <f t="shared" si="740"/>
        <v>3846</v>
      </c>
      <c r="BM107" s="147">
        <f t="shared" si="741"/>
        <v>565</v>
      </c>
      <c r="BN107" s="147">
        <f t="shared" si="742"/>
        <v>113</v>
      </c>
      <c r="BO107" s="147">
        <f t="shared" si="743"/>
        <v>141.25</v>
      </c>
      <c r="BP107" s="147">
        <f t="shared" si="744"/>
        <v>0</v>
      </c>
      <c r="BQ107" s="147">
        <f t="shared" si="745"/>
        <v>282.5</v>
      </c>
      <c r="BR107" s="147">
        <f t="shared" si="746"/>
        <v>847.5</v>
      </c>
      <c r="BS107" s="147">
        <f t="shared" si="747"/>
        <v>1130</v>
      </c>
      <c r="BT107" s="147">
        <f t="shared" si="748"/>
        <v>1695</v>
      </c>
      <c r="BU107" s="147">
        <f t="shared" si="749"/>
        <v>2260</v>
      </c>
      <c r="BV107" s="147">
        <f t="shared" si="750"/>
        <v>2825</v>
      </c>
      <c r="BW107" s="147">
        <f t="shared" si="751"/>
        <v>3390</v>
      </c>
      <c r="BX107" s="147">
        <f t="shared" si="752"/>
        <v>445</v>
      </c>
      <c r="BY107" s="147">
        <f t="shared" si="753"/>
        <v>89</v>
      </c>
      <c r="BZ107" s="147">
        <f t="shared" si="754"/>
        <v>111.25</v>
      </c>
      <c r="CA107" s="147">
        <f t="shared" si="755"/>
        <v>0</v>
      </c>
      <c r="CB107" s="147">
        <f t="shared" si="756"/>
        <v>222.5</v>
      </c>
      <c r="CC107" s="147">
        <f t="shared" si="757"/>
        <v>667.5</v>
      </c>
      <c r="CD107" s="147">
        <f t="shared" si="758"/>
        <v>890</v>
      </c>
      <c r="CE107" s="147">
        <f t="shared" si="759"/>
        <v>1335</v>
      </c>
      <c r="CF107" s="147">
        <f t="shared" si="760"/>
        <v>1780</v>
      </c>
      <c r="CG107" s="147">
        <f t="shared" si="761"/>
        <v>2225</v>
      </c>
      <c r="CH107" s="147">
        <f t="shared" si="762"/>
        <v>2670</v>
      </c>
      <c r="CI107" s="147">
        <f t="shared" si="763"/>
        <v>1206</v>
      </c>
      <c r="CJ107" s="147">
        <f t="shared" si="764"/>
        <v>241.20000000000002</v>
      </c>
      <c r="CK107" s="147">
        <f t="shared" si="765"/>
        <v>301.5</v>
      </c>
      <c r="CL107" s="147">
        <f t="shared" si="766"/>
        <v>0</v>
      </c>
      <c r="CM107" s="147">
        <f t="shared" si="767"/>
        <v>603</v>
      </c>
      <c r="CN107" s="147">
        <f t="shared" si="768"/>
        <v>1809</v>
      </c>
      <c r="CO107" s="147">
        <f t="shared" si="769"/>
        <v>2412</v>
      </c>
      <c r="CP107" s="147">
        <f t="shared" si="770"/>
        <v>3618</v>
      </c>
      <c r="CQ107" s="147">
        <f t="shared" si="771"/>
        <v>4824</v>
      </c>
      <c r="CR107" s="147">
        <f t="shared" si="772"/>
        <v>6030</v>
      </c>
      <c r="CS107" s="147">
        <f t="shared" si="773"/>
        <v>7236</v>
      </c>
      <c r="CT107" s="147">
        <f t="shared" si="774"/>
        <v>1086</v>
      </c>
      <c r="CU107" s="147">
        <f t="shared" si="775"/>
        <v>217.20000000000002</v>
      </c>
      <c r="CV107" s="147">
        <f t="shared" si="776"/>
        <v>271.5</v>
      </c>
      <c r="CW107" s="147">
        <f t="shared" si="777"/>
        <v>0</v>
      </c>
      <c r="CX107" s="147">
        <f t="shared" si="778"/>
        <v>543</v>
      </c>
      <c r="CY107" s="147">
        <f t="shared" si="779"/>
        <v>1629</v>
      </c>
      <c r="CZ107" s="147">
        <f t="shared" si="780"/>
        <v>2172</v>
      </c>
      <c r="DA107" s="147">
        <f t="shared" si="781"/>
        <v>3258</v>
      </c>
      <c r="DB107" s="147">
        <f t="shared" si="782"/>
        <v>4344</v>
      </c>
      <c r="DC107" s="147">
        <f t="shared" si="783"/>
        <v>5430</v>
      </c>
      <c r="DD107" s="147">
        <f t="shared" si="784"/>
        <v>6516</v>
      </c>
      <c r="DE107" s="147">
        <f t="shared" si="785"/>
        <v>1010</v>
      </c>
      <c r="DF107" s="147">
        <f t="shared" si="786"/>
        <v>202</v>
      </c>
      <c r="DG107" s="147">
        <f t="shared" si="787"/>
        <v>252.5</v>
      </c>
      <c r="DH107" s="147">
        <f t="shared" si="788"/>
        <v>0</v>
      </c>
      <c r="DI107" s="147">
        <f t="shared" si="789"/>
        <v>505</v>
      </c>
      <c r="DJ107" s="147">
        <f t="shared" si="790"/>
        <v>1515</v>
      </c>
      <c r="DK107" s="147">
        <f t="shared" si="791"/>
        <v>2020</v>
      </c>
      <c r="DL107" s="147">
        <f t="shared" si="792"/>
        <v>3030</v>
      </c>
      <c r="DM107" s="147">
        <f t="shared" si="793"/>
        <v>4040</v>
      </c>
      <c r="DN107" s="147">
        <f t="shared" si="794"/>
        <v>5050</v>
      </c>
      <c r="DO107" s="147">
        <f t="shared" si="795"/>
        <v>6060</v>
      </c>
      <c r="DP107" s="147">
        <f t="shared" si="796"/>
        <v>1010</v>
      </c>
      <c r="DQ107" s="147">
        <f t="shared" si="797"/>
        <v>202</v>
      </c>
      <c r="DR107" s="147">
        <f t="shared" si="798"/>
        <v>252.5</v>
      </c>
      <c r="DS107" s="147">
        <f t="shared" si="799"/>
        <v>0</v>
      </c>
      <c r="DT107" s="147">
        <f t="shared" si="800"/>
        <v>505</v>
      </c>
      <c r="DU107" s="147">
        <f t="shared" si="801"/>
        <v>1515</v>
      </c>
      <c r="DV107" s="147">
        <f t="shared" si="802"/>
        <v>2020</v>
      </c>
      <c r="DW107" s="147">
        <f t="shared" si="803"/>
        <v>3030</v>
      </c>
      <c r="DX107" s="147">
        <f t="shared" si="804"/>
        <v>4040</v>
      </c>
      <c r="DY107" s="147">
        <f t="shared" si="805"/>
        <v>5050</v>
      </c>
      <c r="DZ107" s="147">
        <f t="shared" si="806"/>
        <v>6060</v>
      </c>
      <c r="EA107" s="147">
        <f t="shared" si="807"/>
        <v>1206</v>
      </c>
      <c r="EB107" s="147">
        <f t="shared" si="808"/>
        <v>241.20000000000002</v>
      </c>
      <c r="EC107" s="147">
        <f t="shared" si="809"/>
        <v>301.5</v>
      </c>
      <c r="ED107" s="147">
        <f t="shared" si="810"/>
        <v>0</v>
      </c>
      <c r="EE107" s="147">
        <f t="shared" si="811"/>
        <v>603</v>
      </c>
      <c r="EF107" s="147">
        <f t="shared" si="812"/>
        <v>1809</v>
      </c>
      <c r="EG107" s="147">
        <f t="shared" si="813"/>
        <v>2412</v>
      </c>
      <c r="EH107" s="147">
        <f t="shared" si="814"/>
        <v>3618</v>
      </c>
      <c r="EI107" s="147">
        <f t="shared" si="815"/>
        <v>4824</v>
      </c>
      <c r="EJ107" s="147">
        <f t="shared" si="816"/>
        <v>6030</v>
      </c>
      <c r="EK107" s="147">
        <f t="shared" si="817"/>
        <v>7236</v>
      </c>
      <c r="EL107" s="147">
        <f t="shared" si="818"/>
        <v>1086</v>
      </c>
      <c r="EM107" s="147">
        <f t="shared" si="819"/>
        <v>217.20000000000002</v>
      </c>
      <c r="EN107" s="147">
        <f t="shared" si="820"/>
        <v>271.5</v>
      </c>
      <c r="EO107" s="147">
        <f t="shared" si="821"/>
        <v>0</v>
      </c>
      <c r="EP107" s="147">
        <f t="shared" si="822"/>
        <v>543</v>
      </c>
      <c r="EQ107" s="147">
        <f t="shared" si="823"/>
        <v>1629</v>
      </c>
      <c r="ER107" s="147">
        <f t="shared" si="824"/>
        <v>2172</v>
      </c>
      <c r="ES107" s="147">
        <f t="shared" si="825"/>
        <v>3258</v>
      </c>
      <c r="ET107" s="147">
        <f t="shared" si="826"/>
        <v>4344</v>
      </c>
      <c r="EU107" s="147">
        <f t="shared" si="827"/>
        <v>5430</v>
      </c>
      <c r="EV107" s="147">
        <f t="shared" si="828"/>
        <v>6516</v>
      </c>
      <c r="EW107" s="147">
        <f t="shared" si="829"/>
        <v>1651</v>
      </c>
      <c r="EX107" s="147">
        <f t="shared" si="830"/>
        <v>330.20000000000005</v>
      </c>
      <c r="EY107" s="147">
        <f t="shared" si="831"/>
        <v>412.75</v>
      </c>
      <c r="EZ107" s="147">
        <f t="shared" si="832"/>
        <v>0</v>
      </c>
      <c r="FA107" s="147">
        <f t="shared" si="833"/>
        <v>825.5</v>
      </c>
      <c r="FB107" s="147">
        <f t="shared" si="834"/>
        <v>2476.5</v>
      </c>
      <c r="FC107" s="147">
        <f t="shared" si="835"/>
        <v>3302</v>
      </c>
      <c r="FD107" s="147">
        <f t="shared" si="836"/>
        <v>4953</v>
      </c>
      <c r="FE107" s="147">
        <f t="shared" si="837"/>
        <v>6604</v>
      </c>
      <c r="FF107" s="147">
        <f t="shared" si="838"/>
        <v>8255</v>
      </c>
      <c r="FG107" s="147">
        <f t="shared" si="839"/>
        <v>9906</v>
      </c>
      <c r="FH107" s="147">
        <f t="shared" si="840"/>
        <v>1651</v>
      </c>
      <c r="FI107" s="147">
        <f t="shared" si="841"/>
        <v>330.20000000000005</v>
      </c>
      <c r="FJ107" s="147">
        <f t="shared" si="842"/>
        <v>412.75</v>
      </c>
      <c r="FK107" s="147">
        <f t="shared" si="843"/>
        <v>0</v>
      </c>
      <c r="FL107" s="147">
        <f t="shared" si="844"/>
        <v>825.5</v>
      </c>
      <c r="FM107" s="147">
        <f t="shared" si="845"/>
        <v>2476.5</v>
      </c>
      <c r="FN107" s="147">
        <f t="shared" si="846"/>
        <v>3302</v>
      </c>
      <c r="FO107" s="147">
        <f t="shared" si="847"/>
        <v>4953</v>
      </c>
      <c r="FP107" s="147">
        <f t="shared" si="848"/>
        <v>6604</v>
      </c>
      <c r="FQ107" s="147">
        <f t="shared" si="849"/>
        <v>8255</v>
      </c>
      <c r="FR107" s="147">
        <f t="shared" si="850"/>
        <v>9906</v>
      </c>
      <c r="FS107" s="122" t="str">
        <f t="shared" si="346"/>
        <v>0</v>
      </c>
      <c r="FT107" s="122" t="str">
        <f t="shared" si="347"/>
        <v>0</v>
      </c>
      <c r="FU107" s="122" t="str">
        <f t="shared" si="348"/>
        <v>0</v>
      </c>
      <c r="FV107" s="122" t="str">
        <f t="shared" si="349"/>
        <v>0</v>
      </c>
      <c r="FW107" s="122">
        <f t="shared" si="851"/>
        <v>0</v>
      </c>
      <c r="FX107" s="122">
        <f t="shared" si="852"/>
        <v>0</v>
      </c>
      <c r="FY107" s="122">
        <f t="shared" si="853"/>
        <v>0</v>
      </c>
      <c r="FZ107" s="122">
        <f t="shared" si="854"/>
        <v>0</v>
      </c>
      <c r="GA107" s="122">
        <f t="shared" si="855"/>
        <v>0</v>
      </c>
      <c r="GB107" s="122">
        <f t="shared" si="856"/>
        <v>0</v>
      </c>
      <c r="GC107" s="122">
        <f t="shared" si="857"/>
        <v>0</v>
      </c>
      <c r="GD107" s="122">
        <f t="shared" si="858"/>
        <v>0</v>
      </c>
      <c r="GE107" s="122">
        <f t="shared" si="859"/>
        <v>0</v>
      </c>
      <c r="GF107" s="122">
        <f t="shared" si="860"/>
        <v>0</v>
      </c>
      <c r="GG107" s="122">
        <f t="shared" si="861"/>
        <v>0</v>
      </c>
      <c r="GH107" s="124" t="str">
        <f t="shared" si="350"/>
        <v>0</v>
      </c>
      <c r="GI107" s="57"/>
      <c r="GJ107" s="57"/>
      <c r="GK107" s="57"/>
      <c r="GW107" s="145"/>
      <c r="GX107" s="145"/>
      <c r="GY107" s="145"/>
      <c r="GZ107" s="145"/>
      <c r="HA107" s="145"/>
      <c r="HB107" s="145"/>
      <c r="HC107" s="145"/>
    </row>
    <row r="108" spans="1:211" x14ac:dyDescent="0.2">
      <c r="A108" s="298"/>
      <c r="B108" s="288"/>
      <c r="C108" s="299"/>
      <c r="D108" s="407">
        <f t="shared" si="694"/>
        <v>0</v>
      </c>
      <c r="E108" s="406"/>
      <c r="F108" s="406"/>
      <c r="G108" s="406"/>
      <c r="H108" s="407">
        <f t="shared" si="695"/>
        <v>0</v>
      </c>
      <c r="I108" s="406"/>
      <c r="J108" s="406"/>
      <c r="K108" s="406"/>
      <c r="L108" s="406"/>
      <c r="M108" s="147"/>
      <c r="N108" s="94">
        <f t="shared" si="696"/>
        <v>0</v>
      </c>
      <c r="O108" s="94">
        <f t="shared" si="697"/>
        <v>0</v>
      </c>
      <c r="P108" s="94">
        <f t="shared" si="698"/>
        <v>0</v>
      </c>
      <c r="Q108" s="94">
        <f t="shared" si="699"/>
        <v>0</v>
      </c>
      <c r="R108" s="94">
        <f t="shared" si="700"/>
        <v>0</v>
      </c>
      <c r="S108" s="94">
        <f t="shared" si="701"/>
        <v>0</v>
      </c>
      <c r="T108" s="94">
        <f t="shared" si="702"/>
        <v>0</v>
      </c>
      <c r="U108" s="200">
        <v>642</v>
      </c>
      <c r="V108" s="93">
        <f t="shared" si="703"/>
        <v>128.4</v>
      </c>
      <c r="W108" s="93">
        <f t="shared" si="704"/>
        <v>160.5</v>
      </c>
      <c r="X108" s="147"/>
      <c r="Y108" s="94">
        <f t="shared" si="705"/>
        <v>321</v>
      </c>
      <c r="Z108" s="94">
        <f t="shared" si="706"/>
        <v>963</v>
      </c>
      <c r="AA108" s="94">
        <f t="shared" si="707"/>
        <v>1284</v>
      </c>
      <c r="AB108" s="94">
        <f t="shared" si="708"/>
        <v>1926</v>
      </c>
      <c r="AC108" s="94">
        <f t="shared" si="709"/>
        <v>2568</v>
      </c>
      <c r="AD108" s="94">
        <f t="shared" si="710"/>
        <v>3210</v>
      </c>
      <c r="AE108" s="94">
        <f t="shared" si="711"/>
        <v>3852</v>
      </c>
      <c r="AF108" s="200">
        <v>566</v>
      </c>
      <c r="AG108" s="93">
        <f t="shared" si="712"/>
        <v>113.2</v>
      </c>
      <c r="AH108" s="93">
        <f t="shared" si="713"/>
        <v>141.5</v>
      </c>
      <c r="AI108" s="147"/>
      <c r="AJ108" s="94">
        <f t="shared" si="714"/>
        <v>283</v>
      </c>
      <c r="AK108" s="94">
        <f t="shared" si="715"/>
        <v>849</v>
      </c>
      <c r="AL108" s="94">
        <f t="shared" si="716"/>
        <v>1132</v>
      </c>
      <c r="AM108" s="94">
        <f t="shared" si="717"/>
        <v>1698</v>
      </c>
      <c r="AN108" s="94">
        <f t="shared" si="718"/>
        <v>2264</v>
      </c>
      <c r="AO108" s="94">
        <f t="shared" si="719"/>
        <v>2830</v>
      </c>
      <c r="AP108" s="94">
        <f t="shared" si="720"/>
        <v>3396</v>
      </c>
      <c r="AQ108" s="200">
        <v>446</v>
      </c>
      <c r="AR108" s="93">
        <f t="shared" si="721"/>
        <v>89.2</v>
      </c>
      <c r="AS108" s="93">
        <f t="shared" si="722"/>
        <v>111.5</v>
      </c>
      <c r="AT108" s="147"/>
      <c r="AU108" s="94">
        <f t="shared" si="723"/>
        <v>223</v>
      </c>
      <c r="AV108" s="94">
        <f t="shared" si="724"/>
        <v>669</v>
      </c>
      <c r="AW108" s="94">
        <f t="shared" si="725"/>
        <v>892</v>
      </c>
      <c r="AX108" s="94">
        <f t="shared" si="726"/>
        <v>1338</v>
      </c>
      <c r="AY108" s="94">
        <f t="shared" si="727"/>
        <v>1784</v>
      </c>
      <c r="AZ108" s="94">
        <f t="shared" si="728"/>
        <v>2230</v>
      </c>
      <c r="BA108" s="94">
        <f t="shared" si="729"/>
        <v>2676</v>
      </c>
      <c r="BB108" s="147">
        <f t="shared" si="730"/>
        <v>642</v>
      </c>
      <c r="BC108" s="147">
        <f t="shared" si="731"/>
        <v>128.4</v>
      </c>
      <c r="BD108" s="147">
        <f t="shared" si="732"/>
        <v>160.5</v>
      </c>
      <c r="BE108" s="147">
        <f t="shared" si="733"/>
        <v>0</v>
      </c>
      <c r="BF108" s="147">
        <f t="shared" si="734"/>
        <v>321</v>
      </c>
      <c r="BG108" s="147">
        <f t="shared" si="735"/>
        <v>963</v>
      </c>
      <c r="BH108" s="147">
        <f t="shared" si="736"/>
        <v>1284</v>
      </c>
      <c r="BI108" s="147">
        <f t="shared" si="737"/>
        <v>1926</v>
      </c>
      <c r="BJ108" s="147">
        <f t="shared" si="738"/>
        <v>2568</v>
      </c>
      <c r="BK108" s="147">
        <f t="shared" si="739"/>
        <v>3210</v>
      </c>
      <c r="BL108" s="147">
        <f t="shared" si="740"/>
        <v>3852</v>
      </c>
      <c r="BM108" s="147">
        <f t="shared" si="741"/>
        <v>566</v>
      </c>
      <c r="BN108" s="147">
        <f t="shared" si="742"/>
        <v>113.2</v>
      </c>
      <c r="BO108" s="147">
        <f t="shared" si="743"/>
        <v>141.5</v>
      </c>
      <c r="BP108" s="147">
        <f t="shared" si="744"/>
        <v>0</v>
      </c>
      <c r="BQ108" s="147">
        <f t="shared" si="745"/>
        <v>283</v>
      </c>
      <c r="BR108" s="147">
        <f t="shared" si="746"/>
        <v>849</v>
      </c>
      <c r="BS108" s="147">
        <f t="shared" si="747"/>
        <v>1132</v>
      </c>
      <c r="BT108" s="147">
        <f t="shared" si="748"/>
        <v>1698</v>
      </c>
      <c r="BU108" s="147">
        <f t="shared" si="749"/>
        <v>2264</v>
      </c>
      <c r="BV108" s="147">
        <f t="shared" si="750"/>
        <v>2830</v>
      </c>
      <c r="BW108" s="147">
        <f t="shared" si="751"/>
        <v>3396</v>
      </c>
      <c r="BX108" s="147">
        <f t="shared" si="752"/>
        <v>446</v>
      </c>
      <c r="BY108" s="147">
        <f t="shared" si="753"/>
        <v>89.2</v>
      </c>
      <c r="BZ108" s="147">
        <f t="shared" si="754"/>
        <v>111.5</v>
      </c>
      <c r="CA108" s="147">
        <f t="shared" si="755"/>
        <v>0</v>
      </c>
      <c r="CB108" s="147">
        <f t="shared" si="756"/>
        <v>223</v>
      </c>
      <c r="CC108" s="147">
        <f t="shared" si="757"/>
        <v>669</v>
      </c>
      <c r="CD108" s="147">
        <f t="shared" si="758"/>
        <v>892</v>
      </c>
      <c r="CE108" s="147">
        <f t="shared" si="759"/>
        <v>1338</v>
      </c>
      <c r="CF108" s="147">
        <f t="shared" si="760"/>
        <v>1784</v>
      </c>
      <c r="CG108" s="147">
        <f t="shared" si="761"/>
        <v>2230</v>
      </c>
      <c r="CH108" s="147">
        <f t="shared" si="762"/>
        <v>2676</v>
      </c>
      <c r="CI108" s="147">
        <f t="shared" si="763"/>
        <v>1208</v>
      </c>
      <c r="CJ108" s="147">
        <f t="shared" si="764"/>
        <v>241.60000000000002</v>
      </c>
      <c r="CK108" s="147">
        <f t="shared" si="765"/>
        <v>302</v>
      </c>
      <c r="CL108" s="147">
        <f t="shared" si="766"/>
        <v>0</v>
      </c>
      <c r="CM108" s="147">
        <f t="shared" si="767"/>
        <v>604</v>
      </c>
      <c r="CN108" s="147">
        <f t="shared" si="768"/>
        <v>1812</v>
      </c>
      <c r="CO108" s="147">
        <f t="shared" si="769"/>
        <v>2416</v>
      </c>
      <c r="CP108" s="147">
        <f t="shared" si="770"/>
        <v>3624</v>
      </c>
      <c r="CQ108" s="147">
        <f t="shared" si="771"/>
        <v>4832</v>
      </c>
      <c r="CR108" s="147">
        <f t="shared" si="772"/>
        <v>6040</v>
      </c>
      <c r="CS108" s="147">
        <f t="shared" si="773"/>
        <v>7248</v>
      </c>
      <c r="CT108" s="147">
        <f t="shared" si="774"/>
        <v>1088</v>
      </c>
      <c r="CU108" s="147">
        <f t="shared" si="775"/>
        <v>217.60000000000002</v>
      </c>
      <c r="CV108" s="147">
        <f t="shared" si="776"/>
        <v>272</v>
      </c>
      <c r="CW108" s="147">
        <f t="shared" si="777"/>
        <v>0</v>
      </c>
      <c r="CX108" s="147">
        <f t="shared" si="778"/>
        <v>544</v>
      </c>
      <c r="CY108" s="147">
        <f t="shared" si="779"/>
        <v>1632</v>
      </c>
      <c r="CZ108" s="147">
        <f t="shared" si="780"/>
        <v>2176</v>
      </c>
      <c r="DA108" s="147">
        <f t="shared" si="781"/>
        <v>3264</v>
      </c>
      <c r="DB108" s="147">
        <f t="shared" si="782"/>
        <v>4352</v>
      </c>
      <c r="DC108" s="147">
        <f t="shared" si="783"/>
        <v>5440</v>
      </c>
      <c r="DD108" s="147">
        <f t="shared" si="784"/>
        <v>6528</v>
      </c>
      <c r="DE108" s="147">
        <f t="shared" si="785"/>
        <v>1012</v>
      </c>
      <c r="DF108" s="147">
        <f t="shared" si="786"/>
        <v>202.4</v>
      </c>
      <c r="DG108" s="147">
        <f t="shared" si="787"/>
        <v>253</v>
      </c>
      <c r="DH108" s="147">
        <f t="shared" si="788"/>
        <v>0</v>
      </c>
      <c r="DI108" s="147">
        <f t="shared" si="789"/>
        <v>506</v>
      </c>
      <c r="DJ108" s="147">
        <f t="shared" si="790"/>
        <v>1518</v>
      </c>
      <c r="DK108" s="147">
        <f t="shared" si="791"/>
        <v>2024</v>
      </c>
      <c r="DL108" s="147">
        <f t="shared" si="792"/>
        <v>3036</v>
      </c>
      <c r="DM108" s="147">
        <f t="shared" si="793"/>
        <v>4048</v>
      </c>
      <c r="DN108" s="147">
        <f t="shared" si="794"/>
        <v>5060</v>
      </c>
      <c r="DO108" s="147">
        <f t="shared" si="795"/>
        <v>6072</v>
      </c>
      <c r="DP108" s="147">
        <f t="shared" si="796"/>
        <v>1012</v>
      </c>
      <c r="DQ108" s="147">
        <f t="shared" si="797"/>
        <v>202.4</v>
      </c>
      <c r="DR108" s="147">
        <f t="shared" si="798"/>
        <v>253</v>
      </c>
      <c r="DS108" s="147">
        <f t="shared" si="799"/>
        <v>0</v>
      </c>
      <c r="DT108" s="147">
        <f t="shared" si="800"/>
        <v>506</v>
      </c>
      <c r="DU108" s="147">
        <f t="shared" si="801"/>
        <v>1518</v>
      </c>
      <c r="DV108" s="147">
        <f t="shared" si="802"/>
        <v>2024</v>
      </c>
      <c r="DW108" s="147">
        <f t="shared" si="803"/>
        <v>3036</v>
      </c>
      <c r="DX108" s="147">
        <f t="shared" si="804"/>
        <v>4048</v>
      </c>
      <c r="DY108" s="147">
        <f t="shared" si="805"/>
        <v>5060</v>
      </c>
      <c r="DZ108" s="147">
        <f t="shared" si="806"/>
        <v>6072</v>
      </c>
      <c r="EA108" s="147">
        <f t="shared" si="807"/>
        <v>1208</v>
      </c>
      <c r="EB108" s="147">
        <f t="shared" si="808"/>
        <v>241.60000000000002</v>
      </c>
      <c r="EC108" s="147">
        <f t="shared" si="809"/>
        <v>302</v>
      </c>
      <c r="ED108" s="147">
        <f t="shared" si="810"/>
        <v>0</v>
      </c>
      <c r="EE108" s="147">
        <f t="shared" si="811"/>
        <v>604</v>
      </c>
      <c r="EF108" s="147">
        <f t="shared" si="812"/>
        <v>1812</v>
      </c>
      <c r="EG108" s="147">
        <f t="shared" si="813"/>
        <v>2416</v>
      </c>
      <c r="EH108" s="147">
        <f t="shared" si="814"/>
        <v>3624</v>
      </c>
      <c r="EI108" s="147">
        <f t="shared" si="815"/>
        <v>4832</v>
      </c>
      <c r="EJ108" s="147">
        <f t="shared" si="816"/>
        <v>6040</v>
      </c>
      <c r="EK108" s="147">
        <f t="shared" si="817"/>
        <v>7248</v>
      </c>
      <c r="EL108" s="147">
        <f t="shared" si="818"/>
        <v>1088</v>
      </c>
      <c r="EM108" s="147">
        <f t="shared" si="819"/>
        <v>217.60000000000002</v>
      </c>
      <c r="EN108" s="147">
        <f t="shared" si="820"/>
        <v>272</v>
      </c>
      <c r="EO108" s="147">
        <f t="shared" si="821"/>
        <v>0</v>
      </c>
      <c r="EP108" s="147">
        <f t="shared" si="822"/>
        <v>544</v>
      </c>
      <c r="EQ108" s="147">
        <f t="shared" si="823"/>
        <v>1632</v>
      </c>
      <c r="ER108" s="147">
        <f t="shared" si="824"/>
        <v>2176</v>
      </c>
      <c r="ES108" s="147">
        <f t="shared" si="825"/>
        <v>3264</v>
      </c>
      <c r="ET108" s="147">
        <f t="shared" si="826"/>
        <v>4352</v>
      </c>
      <c r="EU108" s="147">
        <f t="shared" si="827"/>
        <v>5440</v>
      </c>
      <c r="EV108" s="147">
        <f t="shared" si="828"/>
        <v>6528</v>
      </c>
      <c r="EW108" s="147">
        <f t="shared" si="829"/>
        <v>1654</v>
      </c>
      <c r="EX108" s="147">
        <f t="shared" si="830"/>
        <v>330.8</v>
      </c>
      <c r="EY108" s="147">
        <f t="shared" si="831"/>
        <v>413.5</v>
      </c>
      <c r="EZ108" s="147">
        <f t="shared" si="832"/>
        <v>0</v>
      </c>
      <c r="FA108" s="147">
        <f t="shared" si="833"/>
        <v>827</v>
      </c>
      <c r="FB108" s="147">
        <f t="shared" si="834"/>
        <v>2481</v>
      </c>
      <c r="FC108" s="147">
        <f t="shared" si="835"/>
        <v>3308</v>
      </c>
      <c r="FD108" s="147">
        <f t="shared" si="836"/>
        <v>4962</v>
      </c>
      <c r="FE108" s="147">
        <f t="shared" si="837"/>
        <v>6616</v>
      </c>
      <c r="FF108" s="147">
        <f t="shared" si="838"/>
        <v>8270</v>
      </c>
      <c r="FG108" s="147">
        <f t="shared" si="839"/>
        <v>9924</v>
      </c>
      <c r="FH108" s="147">
        <f t="shared" si="840"/>
        <v>1654</v>
      </c>
      <c r="FI108" s="147">
        <f t="shared" si="841"/>
        <v>330.8</v>
      </c>
      <c r="FJ108" s="147">
        <f t="shared" si="842"/>
        <v>413.5</v>
      </c>
      <c r="FK108" s="147">
        <f t="shared" si="843"/>
        <v>0</v>
      </c>
      <c r="FL108" s="147">
        <f t="shared" si="844"/>
        <v>827</v>
      </c>
      <c r="FM108" s="147">
        <f t="shared" si="845"/>
        <v>2481</v>
      </c>
      <c r="FN108" s="147">
        <f t="shared" si="846"/>
        <v>3308</v>
      </c>
      <c r="FO108" s="147">
        <f t="shared" si="847"/>
        <v>4962</v>
      </c>
      <c r="FP108" s="147">
        <f t="shared" si="848"/>
        <v>6616</v>
      </c>
      <c r="FQ108" s="147">
        <f t="shared" si="849"/>
        <v>8270</v>
      </c>
      <c r="FR108" s="147">
        <f t="shared" si="850"/>
        <v>9924</v>
      </c>
      <c r="FS108" s="122" t="str">
        <f t="shared" si="346"/>
        <v>0</v>
      </c>
      <c r="FT108" s="122" t="str">
        <f t="shared" si="347"/>
        <v>0</v>
      </c>
      <c r="FU108" s="122" t="str">
        <f t="shared" si="348"/>
        <v>0</v>
      </c>
      <c r="FV108" s="122" t="str">
        <f t="shared" si="349"/>
        <v>0</v>
      </c>
      <c r="FW108" s="122">
        <f t="shared" si="851"/>
        <v>0</v>
      </c>
      <c r="FX108" s="122">
        <f t="shared" si="852"/>
        <v>0</v>
      </c>
      <c r="FY108" s="122">
        <f t="shared" si="853"/>
        <v>0</v>
      </c>
      <c r="FZ108" s="122">
        <f t="shared" si="854"/>
        <v>0</v>
      </c>
      <c r="GA108" s="122">
        <f t="shared" si="855"/>
        <v>0</v>
      </c>
      <c r="GB108" s="122">
        <f t="shared" si="856"/>
        <v>0</v>
      </c>
      <c r="GC108" s="122">
        <f t="shared" si="857"/>
        <v>0</v>
      </c>
      <c r="GD108" s="122">
        <f t="shared" si="858"/>
        <v>0</v>
      </c>
      <c r="GE108" s="122">
        <f t="shared" si="859"/>
        <v>0</v>
      </c>
      <c r="GF108" s="122">
        <f t="shared" si="860"/>
        <v>0</v>
      </c>
      <c r="GG108" s="122">
        <f t="shared" si="861"/>
        <v>0</v>
      </c>
      <c r="GH108" s="124" t="str">
        <f t="shared" si="350"/>
        <v>0</v>
      </c>
      <c r="GI108" s="57"/>
      <c r="GJ108" s="57"/>
      <c r="GK108" s="57"/>
      <c r="GW108" s="145"/>
      <c r="GX108" s="145"/>
      <c r="GY108" s="145"/>
      <c r="GZ108" s="145"/>
      <c r="HA108" s="145"/>
      <c r="HB108" s="145"/>
      <c r="HC108" s="145"/>
    </row>
    <row r="109" spans="1:211" x14ac:dyDescent="0.2">
      <c r="A109" s="298"/>
      <c r="B109" s="288"/>
      <c r="C109" s="299"/>
      <c r="D109" s="407">
        <f t="shared" si="694"/>
        <v>0</v>
      </c>
      <c r="E109" s="406"/>
      <c r="F109" s="406"/>
      <c r="G109" s="406"/>
      <c r="H109" s="407">
        <f t="shared" si="695"/>
        <v>0</v>
      </c>
      <c r="I109" s="406"/>
      <c r="J109" s="406"/>
      <c r="K109" s="406"/>
      <c r="L109" s="406"/>
      <c r="M109" s="147"/>
      <c r="N109" s="94">
        <f t="shared" si="696"/>
        <v>0</v>
      </c>
      <c r="O109" s="94">
        <f t="shared" si="697"/>
        <v>0</v>
      </c>
      <c r="P109" s="94">
        <f t="shared" si="698"/>
        <v>0</v>
      </c>
      <c r="Q109" s="94">
        <f t="shared" si="699"/>
        <v>0</v>
      </c>
      <c r="R109" s="94">
        <f t="shared" si="700"/>
        <v>0</v>
      </c>
      <c r="S109" s="94">
        <f t="shared" si="701"/>
        <v>0</v>
      </c>
      <c r="T109" s="94">
        <f t="shared" si="702"/>
        <v>0</v>
      </c>
      <c r="U109" s="200">
        <v>643</v>
      </c>
      <c r="V109" s="93">
        <f t="shared" si="703"/>
        <v>128.6</v>
      </c>
      <c r="W109" s="93">
        <f t="shared" si="704"/>
        <v>160.75</v>
      </c>
      <c r="X109" s="147"/>
      <c r="Y109" s="94">
        <f t="shared" si="705"/>
        <v>321.5</v>
      </c>
      <c r="Z109" s="94">
        <f t="shared" si="706"/>
        <v>964.5</v>
      </c>
      <c r="AA109" s="94">
        <f t="shared" si="707"/>
        <v>1286</v>
      </c>
      <c r="AB109" s="94">
        <f t="shared" si="708"/>
        <v>1929</v>
      </c>
      <c r="AC109" s="94">
        <f t="shared" si="709"/>
        <v>2572</v>
      </c>
      <c r="AD109" s="94">
        <f t="shared" si="710"/>
        <v>3215</v>
      </c>
      <c r="AE109" s="94">
        <f t="shared" si="711"/>
        <v>3858</v>
      </c>
      <c r="AF109" s="200">
        <v>567</v>
      </c>
      <c r="AG109" s="93">
        <f t="shared" si="712"/>
        <v>113.4</v>
      </c>
      <c r="AH109" s="93">
        <f t="shared" si="713"/>
        <v>141.75</v>
      </c>
      <c r="AI109" s="147"/>
      <c r="AJ109" s="94">
        <f t="shared" si="714"/>
        <v>283.5</v>
      </c>
      <c r="AK109" s="94">
        <f t="shared" si="715"/>
        <v>850.5</v>
      </c>
      <c r="AL109" s="94">
        <f t="shared" si="716"/>
        <v>1134</v>
      </c>
      <c r="AM109" s="94">
        <f t="shared" si="717"/>
        <v>1701</v>
      </c>
      <c r="AN109" s="94">
        <f t="shared" si="718"/>
        <v>2268</v>
      </c>
      <c r="AO109" s="94">
        <f t="shared" si="719"/>
        <v>2835</v>
      </c>
      <c r="AP109" s="94">
        <f t="shared" si="720"/>
        <v>3402</v>
      </c>
      <c r="AQ109" s="200">
        <v>447</v>
      </c>
      <c r="AR109" s="93">
        <f t="shared" si="721"/>
        <v>89.4</v>
      </c>
      <c r="AS109" s="93">
        <f t="shared" si="722"/>
        <v>111.75</v>
      </c>
      <c r="AT109" s="147"/>
      <c r="AU109" s="94">
        <f t="shared" si="723"/>
        <v>223.5</v>
      </c>
      <c r="AV109" s="94">
        <f t="shared" si="724"/>
        <v>670.5</v>
      </c>
      <c r="AW109" s="94">
        <f t="shared" si="725"/>
        <v>894</v>
      </c>
      <c r="AX109" s="94">
        <f t="shared" si="726"/>
        <v>1341</v>
      </c>
      <c r="AY109" s="94">
        <f t="shared" si="727"/>
        <v>1788</v>
      </c>
      <c r="AZ109" s="94">
        <f t="shared" si="728"/>
        <v>2235</v>
      </c>
      <c r="BA109" s="94">
        <f t="shared" si="729"/>
        <v>2682</v>
      </c>
      <c r="BB109" s="147">
        <f t="shared" si="730"/>
        <v>643</v>
      </c>
      <c r="BC109" s="147">
        <f t="shared" si="731"/>
        <v>128.6</v>
      </c>
      <c r="BD109" s="147">
        <f t="shared" si="732"/>
        <v>160.75</v>
      </c>
      <c r="BE109" s="147">
        <f t="shared" si="733"/>
        <v>0</v>
      </c>
      <c r="BF109" s="147">
        <f t="shared" si="734"/>
        <v>321.5</v>
      </c>
      <c r="BG109" s="147">
        <f t="shared" si="735"/>
        <v>964.5</v>
      </c>
      <c r="BH109" s="147">
        <f t="shared" si="736"/>
        <v>1286</v>
      </c>
      <c r="BI109" s="147">
        <f t="shared" si="737"/>
        <v>1929</v>
      </c>
      <c r="BJ109" s="147">
        <f t="shared" si="738"/>
        <v>2572</v>
      </c>
      <c r="BK109" s="147">
        <f t="shared" si="739"/>
        <v>3215</v>
      </c>
      <c r="BL109" s="147">
        <f t="shared" si="740"/>
        <v>3858</v>
      </c>
      <c r="BM109" s="147">
        <f t="shared" si="741"/>
        <v>567</v>
      </c>
      <c r="BN109" s="147">
        <f t="shared" si="742"/>
        <v>113.4</v>
      </c>
      <c r="BO109" s="147">
        <f t="shared" si="743"/>
        <v>141.75</v>
      </c>
      <c r="BP109" s="147">
        <f t="shared" si="744"/>
        <v>0</v>
      </c>
      <c r="BQ109" s="147">
        <f t="shared" si="745"/>
        <v>283.5</v>
      </c>
      <c r="BR109" s="147">
        <f t="shared" si="746"/>
        <v>850.5</v>
      </c>
      <c r="BS109" s="147">
        <f t="shared" si="747"/>
        <v>1134</v>
      </c>
      <c r="BT109" s="147">
        <f t="shared" si="748"/>
        <v>1701</v>
      </c>
      <c r="BU109" s="147">
        <f t="shared" si="749"/>
        <v>2268</v>
      </c>
      <c r="BV109" s="147">
        <f t="shared" si="750"/>
        <v>2835</v>
      </c>
      <c r="BW109" s="147">
        <f t="shared" si="751"/>
        <v>3402</v>
      </c>
      <c r="BX109" s="147">
        <f t="shared" si="752"/>
        <v>447</v>
      </c>
      <c r="BY109" s="147">
        <f t="shared" si="753"/>
        <v>89.4</v>
      </c>
      <c r="BZ109" s="147">
        <f t="shared" si="754"/>
        <v>111.75</v>
      </c>
      <c r="CA109" s="147">
        <f t="shared" si="755"/>
        <v>0</v>
      </c>
      <c r="CB109" s="147">
        <f t="shared" si="756"/>
        <v>223.5</v>
      </c>
      <c r="CC109" s="147">
        <f t="shared" si="757"/>
        <v>670.5</v>
      </c>
      <c r="CD109" s="147">
        <f t="shared" si="758"/>
        <v>894</v>
      </c>
      <c r="CE109" s="147">
        <f t="shared" si="759"/>
        <v>1341</v>
      </c>
      <c r="CF109" s="147">
        <f t="shared" si="760"/>
        <v>1788</v>
      </c>
      <c r="CG109" s="147">
        <f t="shared" si="761"/>
        <v>2235</v>
      </c>
      <c r="CH109" s="147">
        <f t="shared" si="762"/>
        <v>2682</v>
      </c>
      <c r="CI109" s="147">
        <f t="shared" si="763"/>
        <v>1210</v>
      </c>
      <c r="CJ109" s="147">
        <f t="shared" si="764"/>
        <v>242</v>
      </c>
      <c r="CK109" s="147">
        <f t="shared" si="765"/>
        <v>302.5</v>
      </c>
      <c r="CL109" s="147">
        <f t="shared" si="766"/>
        <v>0</v>
      </c>
      <c r="CM109" s="147">
        <f t="shared" si="767"/>
        <v>605</v>
      </c>
      <c r="CN109" s="147">
        <f t="shared" si="768"/>
        <v>1815</v>
      </c>
      <c r="CO109" s="147">
        <f t="shared" si="769"/>
        <v>2420</v>
      </c>
      <c r="CP109" s="147">
        <f t="shared" si="770"/>
        <v>3630</v>
      </c>
      <c r="CQ109" s="147">
        <f t="shared" si="771"/>
        <v>4840</v>
      </c>
      <c r="CR109" s="147">
        <f t="shared" si="772"/>
        <v>6050</v>
      </c>
      <c r="CS109" s="147">
        <f t="shared" si="773"/>
        <v>7260</v>
      </c>
      <c r="CT109" s="147">
        <f t="shared" si="774"/>
        <v>1090</v>
      </c>
      <c r="CU109" s="147">
        <f t="shared" si="775"/>
        <v>218</v>
      </c>
      <c r="CV109" s="147">
        <f t="shared" si="776"/>
        <v>272.5</v>
      </c>
      <c r="CW109" s="147">
        <f t="shared" si="777"/>
        <v>0</v>
      </c>
      <c r="CX109" s="147">
        <f t="shared" si="778"/>
        <v>545</v>
      </c>
      <c r="CY109" s="147">
        <f t="shared" si="779"/>
        <v>1635</v>
      </c>
      <c r="CZ109" s="147">
        <f t="shared" si="780"/>
        <v>2180</v>
      </c>
      <c r="DA109" s="147">
        <f t="shared" si="781"/>
        <v>3270</v>
      </c>
      <c r="DB109" s="147">
        <f t="shared" si="782"/>
        <v>4360</v>
      </c>
      <c r="DC109" s="147">
        <f t="shared" si="783"/>
        <v>5450</v>
      </c>
      <c r="DD109" s="147">
        <f t="shared" si="784"/>
        <v>6540</v>
      </c>
      <c r="DE109" s="147">
        <f t="shared" si="785"/>
        <v>1014</v>
      </c>
      <c r="DF109" s="147">
        <f t="shared" si="786"/>
        <v>202.8</v>
      </c>
      <c r="DG109" s="147">
        <f t="shared" si="787"/>
        <v>253.5</v>
      </c>
      <c r="DH109" s="147">
        <f t="shared" si="788"/>
        <v>0</v>
      </c>
      <c r="DI109" s="147">
        <f t="shared" si="789"/>
        <v>507</v>
      </c>
      <c r="DJ109" s="147">
        <f t="shared" si="790"/>
        <v>1521</v>
      </c>
      <c r="DK109" s="147">
        <f t="shared" si="791"/>
        <v>2028</v>
      </c>
      <c r="DL109" s="147">
        <f t="shared" si="792"/>
        <v>3042</v>
      </c>
      <c r="DM109" s="147">
        <f t="shared" si="793"/>
        <v>4056</v>
      </c>
      <c r="DN109" s="147">
        <f t="shared" si="794"/>
        <v>5070</v>
      </c>
      <c r="DO109" s="147">
        <f t="shared" si="795"/>
        <v>6084</v>
      </c>
      <c r="DP109" s="147">
        <f t="shared" si="796"/>
        <v>1014</v>
      </c>
      <c r="DQ109" s="147">
        <f t="shared" si="797"/>
        <v>202.8</v>
      </c>
      <c r="DR109" s="147">
        <f t="shared" si="798"/>
        <v>253.5</v>
      </c>
      <c r="DS109" s="147">
        <f t="shared" si="799"/>
        <v>0</v>
      </c>
      <c r="DT109" s="147">
        <f t="shared" si="800"/>
        <v>507</v>
      </c>
      <c r="DU109" s="147">
        <f t="shared" si="801"/>
        <v>1521</v>
      </c>
      <c r="DV109" s="147">
        <f t="shared" si="802"/>
        <v>2028</v>
      </c>
      <c r="DW109" s="147">
        <f t="shared" si="803"/>
        <v>3042</v>
      </c>
      <c r="DX109" s="147">
        <f t="shared" si="804"/>
        <v>4056</v>
      </c>
      <c r="DY109" s="147">
        <f t="shared" si="805"/>
        <v>5070</v>
      </c>
      <c r="DZ109" s="147">
        <f t="shared" si="806"/>
        <v>6084</v>
      </c>
      <c r="EA109" s="147">
        <f t="shared" si="807"/>
        <v>1210</v>
      </c>
      <c r="EB109" s="147">
        <f t="shared" si="808"/>
        <v>242</v>
      </c>
      <c r="EC109" s="147">
        <f t="shared" si="809"/>
        <v>302.5</v>
      </c>
      <c r="ED109" s="147">
        <f t="shared" si="810"/>
        <v>0</v>
      </c>
      <c r="EE109" s="147">
        <f t="shared" si="811"/>
        <v>605</v>
      </c>
      <c r="EF109" s="147">
        <f t="shared" si="812"/>
        <v>1815</v>
      </c>
      <c r="EG109" s="147">
        <f t="shared" si="813"/>
        <v>2420</v>
      </c>
      <c r="EH109" s="147">
        <f t="shared" si="814"/>
        <v>3630</v>
      </c>
      <c r="EI109" s="147">
        <f t="shared" si="815"/>
        <v>4840</v>
      </c>
      <c r="EJ109" s="147">
        <f t="shared" si="816"/>
        <v>6050</v>
      </c>
      <c r="EK109" s="147">
        <f t="shared" si="817"/>
        <v>7260</v>
      </c>
      <c r="EL109" s="147">
        <f t="shared" si="818"/>
        <v>1090</v>
      </c>
      <c r="EM109" s="147">
        <f t="shared" si="819"/>
        <v>218</v>
      </c>
      <c r="EN109" s="147">
        <f t="shared" si="820"/>
        <v>272.5</v>
      </c>
      <c r="EO109" s="147">
        <f t="shared" si="821"/>
        <v>0</v>
      </c>
      <c r="EP109" s="147">
        <f t="shared" si="822"/>
        <v>545</v>
      </c>
      <c r="EQ109" s="147">
        <f t="shared" si="823"/>
        <v>1635</v>
      </c>
      <c r="ER109" s="147">
        <f t="shared" si="824"/>
        <v>2180</v>
      </c>
      <c r="ES109" s="147">
        <f t="shared" si="825"/>
        <v>3270</v>
      </c>
      <c r="ET109" s="147">
        <f t="shared" si="826"/>
        <v>4360</v>
      </c>
      <c r="EU109" s="147">
        <f t="shared" si="827"/>
        <v>5450</v>
      </c>
      <c r="EV109" s="147">
        <f t="shared" si="828"/>
        <v>6540</v>
      </c>
      <c r="EW109" s="147">
        <f t="shared" si="829"/>
        <v>1657</v>
      </c>
      <c r="EX109" s="147">
        <f t="shared" si="830"/>
        <v>331.4</v>
      </c>
      <c r="EY109" s="147">
        <f t="shared" si="831"/>
        <v>414.25</v>
      </c>
      <c r="EZ109" s="147">
        <f t="shared" si="832"/>
        <v>0</v>
      </c>
      <c r="FA109" s="147">
        <f t="shared" si="833"/>
        <v>828.5</v>
      </c>
      <c r="FB109" s="147">
        <f t="shared" si="834"/>
        <v>2485.5</v>
      </c>
      <c r="FC109" s="147">
        <f t="shared" si="835"/>
        <v>3314</v>
      </c>
      <c r="FD109" s="147">
        <f t="shared" si="836"/>
        <v>4971</v>
      </c>
      <c r="FE109" s="147">
        <f t="shared" si="837"/>
        <v>6628</v>
      </c>
      <c r="FF109" s="147">
        <f t="shared" si="838"/>
        <v>8285</v>
      </c>
      <c r="FG109" s="147">
        <f t="shared" si="839"/>
        <v>9942</v>
      </c>
      <c r="FH109" s="147">
        <f t="shared" si="840"/>
        <v>1657</v>
      </c>
      <c r="FI109" s="147">
        <f t="shared" si="841"/>
        <v>331.4</v>
      </c>
      <c r="FJ109" s="147">
        <f t="shared" si="842"/>
        <v>414.25</v>
      </c>
      <c r="FK109" s="147">
        <f t="shared" si="843"/>
        <v>0</v>
      </c>
      <c r="FL109" s="147">
        <f t="shared" si="844"/>
        <v>828.5</v>
      </c>
      <c r="FM109" s="147">
        <f t="shared" si="845"/>
        <v>2485.5</v>
      </c>
      <c r="FN109" s="147">
        <f t="shared" si="846"/>
        <v>3314</v>
      </c>
      <c r="FO109" s="147">
        <f t="shared" si="847"/>
        <v>4971</v>
      </c>
      <c r="FP109" s="147">
        <f t="shared" si="848"/>
        <v>6628</v>
      </c>
      <c r="FQ109" s="147">
        <f t="shared" si="849"/>
        <v>8285</v>
      </c>
      <c r="FR109" s="147">
        <f t="shared" si="850"/>
        <v>9942</v>
      </c>
      <c r="FS109" s="122" t="str">
        <f t="shared" si="346"/>
        <v>0</v>
      </c>
      <c r="FT109" s="122" t="str">
        <f t="shared" si="347"/>
        <v>0</v>
      </c>
      <c r="FU109" s="122" t="str">
        <f t="shared" si="348"/>
        <v>0</v>
      </c>
      <c r="FV109" s="122" t="str">
        <f t="shared" si="349"/>
        <v>0</v>
      </c>
      <c r="FW109" s="122">
        <f t="shared" si="851"/>
        <v>0</v>
      </c>
      <c r="FX109" s="122">
        <f t="shared" si="852"/>
        <v>0</v>
      </c>
      <c r="FY109" s="122">
        <f t="shared" si="853"/>
        <v>0</v>
      </c>
      <c r="FZ109" s="122">
        <f t="shared" si="854"/>
        <v>0</v>
      </c>
      <c r="GA109" s="122">
        <f t="shared" si="855"/>
        <v>0</v>
      </c>
      <c r="GB109" s="122">
        <f t="shared" si="856"/>
        <v>0</v>
      </c>
      <c r="GC109" s="122">
        <f t="shared" si="857"/>
        <v>0</v>
      </c>
      <c r="GD109" s="122">
        <f t="shared" si="858"/>
        <v>0</v>
      </c>
      <c r="GE109" s="122">
        <f t="shared" si="859"/>
        <v>0</v>
      </c>
      <c r="GF109" s="122">
        <f t="shared" si="860"/>
        <v>0</v>
      </c>
      <c r="GG109" s="122">
        <f t="shared" si="861"/>
        <v>0</v>
      </c>
      <c r="GH109" s="124" t="str">
        <f t="shared" si="350"/>
        <v>0</v>
      </c>
      <c r="GI109" s="57"/>
      <c r="GJ109" s="57"/>
      <c r="GK109" s="57"/>
      <c r="GW109" s="145"/>
      <c r="GX109" s="145"/>
      <c r="GY109" s="145"/>
      <c r="GZ109" s="145"/>
      <c r="HA109" s="145"/>
      <c r="HB109" s="145"/>
      <c r="HC109" s="145"/>
    </row>
    <row r="110" spans="1:211" x14ac:dyDescent="0.2">
      <c r="A110" s="298"/>
      <c r="B110" s="288"/>
      <c r="C110" s="299"/>
      <c r="D110" s="407">
        <f t="shared" si="694"/>
        <v>0</v>
      </c>
      <c r="E110" s="406"/>
      <c r="F110" s="406"/>
      <c r="G110" s="406"/>
      <c r="H110" s="407">
        <f t="shared" si="695"/>
        <v>0</v>
      </c>
      <c r="I110" s="406"/>
      <c r="J110" s="406"/>
      <c r="K110" s="406"/>
      <c r="L110" s="406"/>
      <c r="M110" s="147"/>
      <c r="N110" s="94">
        <f t="shared" si="696"/>
        <v>0</v>
      </c>
      <c r="O110" s="94">
        <f t="shared" si="697"/>
        <v>0</v>
      </c>
      <c r="P110" s="94">
        <f t="shared" si="698"/>
        <v>0</v>
      </c>
      <c r="Q110" s="94">
        <f t="shared" si="699"/>
        <v>0</v>
      </c>
      <c r="R110" s="94">
        <f t="shared" si="700"/>
        <v>0</v>
      </c>
      <c r="S110" s="94">
        <f t="shared" si="701"/>
        <v>0</v>
      </c>
      <c r="T110" s="94">
        <f t="shared" si="702"/>
        <v>0</v>
      </c>
      <c r="U110" s="200">
        <v>644</v>
      </c>
      <c r="V110" s="93">
        <f t="shared" si="703"/>
        <v>128.80000000000001</v>
      </c>
      <c r="W110" s="93">
        <f t="shared" si="704"/>
        <v>161</v>
      </c>
      <c r="X110" s="147"/>
      <c r="Y110" s="94">
        <f t="shared" si="705"/>
        <v>322</v>
      </c>
      <c r="Z110" s="94">
        <f t="shared" si="706"/>
        <v>966</v>
      </c>
      <c r="AA110" s="94">
        <f t="shared" si="707"/>
        <v>1288</v>
      </c>
      <c r="AB110" s="94">
        <f t="shared" si="708"/>
        <v>1932</v>
      </c>
      <c r="AC110" s="94">
        <f t="shared" si="709"/>
        <v>2576</v>
      </c>
      <c r="AD110" s="94">
        <f t="shared" si="710"/>
        <v>3220</v>
      </c>
      <c r="AE110" s="94">
        <f t="shared" si="711"/>
        <v>3864</v>
      </c>
      <c r="AF110" s="200">
        <v>568</v>
      </c>
      <c r="AG110" s="93">
        <f t="shared" si="712"/>
        <v>113.60000000000001</v>
      </c>
      <c r="AH110" s="93">
        <f t="shared" si="713"/>
        <v>142</v>
      </c>
      <c r="AI110" s="147"/>
      <c r="AJ110" s="94">
        <f t="shared" si="714"/>
        <v>284</v>
      </c>
      <c r="AK110" s="94">
        <f t="shared" si="715"/>
        <v>852</v>
      </c>
      <c r="AL110" s="94">
        <f t="shared" si="716"/>
        <v>1136</v>
      </c>
      <c r="AM110" s="94">
        <f t="shared" si="717"/>
        <v>1704</v>
      </c>
      <c r="AN110" s="94">
        <f t="shared" si="718"/>
        <v>2272</v>
      </c>
      <c r="AO110" s="94">
        <f t="shared" si="719"/>
        <v>2840</v>
      </c>
      <c r="AP110" s="94">
        <f t="shared" si="720"/>
        <v>3408</v>
      </c>
      <c r="AQ110" s="200">
        <v>448</v>
      </c>
      <c r="AR110" s="93">
        <f t="shared" si="721"/>
        <v>89.600000000000009</v>
      </c>
      <c r="AS110" s="93">
        <f t="shared" si="722"/>
        <v>112</v>
      </c>
      <c r="AT110" s="147"/>
      <c r="AU110" s="94">
        <f t="shared" si="723"/>
        <v>224</v>
      </c>
      <c r="AV110" s="94">
        <f t="shared" si="724"/>
        <v>672</v>
      </c>
      <c r="AW110" s="94">
        <f t="shared" si="725"/>
        <v>896</v>
      </c>
      <c r="AX110" s="94">
        <f t="shared" si="726"/>
        <v>1344</v>
      </c>
      <c r="AY110" s="94">
        <f t="shared" si="727"/>
        <v>1792</v>
      </c>
      <c r="AZ110" s="94">
        <f t="shared" si="728"/>
        <v>2240</v>
      </c>
      <c r="BA110" s="94">
        <f t="shared" si="729"/>
        <v>2688</v>
      </c>
      <c r="BB110" s="147">
        <f t="shared" si="730"/>
        <v>644</v>
      </c>
      <c r="BC110" s="147">
        <f t="shared" si="731"/>
        <v>128.80000000000001</v>
      </c>
      <c r="BD110" s="147">
        <f t="shared" si="732"/>
        <v>161</v>
      </c>
      <c r="BE110" s="147">
        <f t="shared" si="733"/>
        <v>0</v>
      </c>
      <c r="BF110" s="147">
        <f t="shared" si="734"/>
        <v>322</v>
      </c>
      <c r="BG110" s="147">
        <f t="shared" si="735"/>
        <v>966</v>
      </c>
      <c r="BH110" s="147">
        <f t="shared" si="736"/>
        <v>1288</v>
      </c>
      <c r="BI110" s="147">
        <f t="shared" si="737"/>
        <v>1932</v>
      </c>
      <c r="BJ110" s="147">
        <f t="shared" si="738"/>
        <v>2576</v>
      </c>
      <c r="BK110" s="147">
        <f t="shared" si="739"/>
        <v>3220</v>
      </c>
      <c r="BL110" s="147">
        <f t="shared" si="740"/>
        <v>3864</v>
      </c>
      <c r="BM110" s="147">
        <f t="shared" si="741"/>
        <v>568</v>
      </c>
      <c r="BN110" s="147">
        <f t="shared" si="742"/>
        <v>113.60000000000001</v>
      </c>
      <c r="BO110" s="147">
        <f t="shared" si="743"/>
        <v>142</v>
      </c>
      <c r="BP110" s="147">
        <f t="shared" si="744"/>
        <v>0</v>
      </c>
      <c r="BQ110" s="147">
        <f t="shared" si="745"/>
        <v>284</v>
      </c>
      <c r="BR110" s="147">
        <f t="shared" si="746"/>
        <v>852</v>
      </c>
      <c r="BS110" s="147">
        <f t="shared" si="747"/>
        <v>1136</v>
      </c>
      <c r="BT110" s="147">
        <f t="shared" si="748"/>
        <v>1704</v>
      </c>
      <c r="BU110" s="147">
        <f t="shared" si="749"/>
        <v>2272</v>
      </c>
      <c r="BV110" s="147">
        <f t="shared" si="750"/>
        <v>2840</v>
      </c>
      <c r="BW110" s="147">
        <f t="shared" si="751"/>
        <v>3408</v>
      </c>
      <c r="BX110" s="147">
        <f t="shared" si="752"/>
        <v>448</v>
      </c>
      <c r="BY110" s="147">
        <f t="shared" si="753"/>
        <v>89.600000000000009</v>
      </c>
      <c r="BZ110" s="147">
        <f t="shared" si="754"/>
        <v>112</v>
      </c>
      <c r="CA110" s="147">
        <f t="shared" si="755"/>
        <v>0</v>
      </c>
      <c r="CB110" s="147">
        <f t="shared" si="756"/>
        <v>224</v>
      </c>
      <c r="CC110" s="147">
        <f t="shared" si="757"/>
        <v>672</v>
      </c>
      <c r="CD110" s="147">
        <f t="shared" si="758"/>
        <v>896</v>
      </c>
      <c r="CE110" s="147">
        <f t="shared" si="759"/>
        <v>1344</v>
      </c>
      <c r="CF110" s="147">
        <f t="shared" si="760"/>
        <v>1792</v>
      </c>
      <c r="CG110" s="147">
        <f t="shared" si="761"/>
        <v>2240</v>
      </c>
      <c r="CH110" s="147">
        <f t="shared" si="762"/>
        <v>2688</v>
      </c>
      <c r="CI110" s="147">
        <f t="shared" si="763"/>
        <v>1212</v>
      </c>
      <c r="CJ110" s="147">
        <f t="shared" si="764"/>
        <v>242.40000000000003</v>
      </c>
      <c r="CK110" s="147">
        <f t="shared" si="765"/>
        <v>303</v>
      </c>
      <c r="CL110" s="147">
        <f t="shared" si="766"/>
        <v>0</v>
      </c>
      <c r="CM110" s="147">
        <f t="shared" si="767"/>
        <v>606</v>
      </c>
      <c r="CN110" s="147">
        <f t="shared" si="768"/>
        <v>1818</v>
      </c>
      <c r="CO110" s="147">
        <f t="shared" si="769"/>
        <v>2424</v>
      </c>
      <c r="CP110" s="147">
        <f t="shared" si="770"/>
        <v>3636</v>
      </c>
      <c r="CQ110" s="147">
        <f t="shared" si="771"/>
        <v>4848</v>
      </c>
      <c r="CR110" s="147">
        <f t="shared" si="772"/>
        <v>6060</v>
      </c>
      <c r="CS110" s="147">
        <f t="shared" si="773"/>
        <v>7272</v>
      </c>
      <c r="CT110" s="147">
        <f t="shared" si="774"/>
        <v>1092</v>
      </c>
      <c r="CU110" s="147">
        <f t="shared" si="775"/>
        <v>218.40000000000003</v>
      </c>
      <c r="CV110" s="147">
        <f t="shared" si="776"/>
        <v>273</v>
      </c>
      <c r="CW110" s="147">
        <f t="shared" si="777"/>
        <v>0</v>
      </c>
      <c r="CX110" s="147">
        <f t="shared" si="778"/>
        <v>546</v>
      </c>
      <c r="CY110" s="147">
        <f t="shared" si="779"/>
        <v>1638</v>
      </c>
      <c r="CZ110" s="147">
        <f t="shared" si="780"/>
        <v>2184</v>
      </c>
      <c r="DA110" s="147">
        <f t="shared" si="781"/>
        <v>3276</v>
      </c>
      <c r="DB110" s="147">
        <f t="shared" si="782"/>
        <v>4368</v>
      </c>
      <c r="DC110" s="147">
        <f t="shared" si="783"/>
        <v>5460</v>
      </c>
      <c r="DD110" s="147">
        <f t="shared" si="784"/>
        <v>6552</v>
      </c>
      <c r="DE110" s="147">
        <f t="shared" si="785"/>
        <v>1016</v>
      </c>
      <c r="DF110" s="147">
        <f t="shared" si="786"/>
        <v>203.20000000000002</v>
      </c>
      <c r="DG110" s="147">
        <f t="shared" si="787"/>
        <v>254</v>
      </c>
      <c r="DH110" s="147">
        <f t="shared" si="788"/>
        <v>0</v>
      </c>
      <c r="DI110" s="147">
        <f t="shared" si="789"/>
        <v>508</v>
      </c>
      <c r="DJ110" s="147">
        <f t="shared" si="790"/>
        <v>1524</v>
      </c>
      <c r="DK110" s="147">
        <f t="shared" si="791"/>
        <v>2032</v>
      </c>
      <c r="DL110" s="147">
        <f t="shared" si="792"/>
        <v>3048</v>
      </c>
      <c r="DM110" s="147">
        <f t="shared" si="793"/>
        <v>4064</v>
      </c>
      <c r="DN110" s="147">
        <f t="shared" si="794"/>
        <v>5080</v>
      </c>
      <c r="DO110" s="147">
        <f t="shared" si="795"/>
        <v>6096</v>
      </c>
      <c r="DP110" s="147">
        <f t="shared" si="796"/>
        <v>1016</v>
      </c>
      <c r="DQ110" s="147">
        <f t="shared" si="797"/>
        <v>203.20000000000002</v>
      </c>
      <c r="DR110" s="147">
        <f t="shared" si="798"/>
        <v>254</v>
      </c>
      <c r="DS110" s="147">
        <f t="shared" si="799"/>
        <v>0</v>
      </c>
      <c r="DT110" s="147">
        <f t="shared" si="800"/>
        <v>508</v>
      </c>
      <c r="DU110" s="147">
        <f t="shared" si="801"/>
        <v>1524</v>
      </c>
      <c r="DV110" s="147">
        <f t="shared" si="802"/>
        <v>2032</v>
      </c>
      <c r="DW110" s="147">
        <f t="shared" si="803"/>
        <v>3048</v>
      </c>
      <c r="DX110" s="147">
        <f t="shared" si="804"/>
        <v>4064</v>
      </c>
      <c r="DY110" s="147">
        <f t="shared" si="805"/>
        <v>5080</v>
      </c>
      <c r="DZ110" s="147">
        <f t="shared" si="806"/>
        <v>6096</v>
      </c>
      <c r="EA110" s="147">
        <f t="shared" si="807"/>
        <v>1212</v>
      </c>
      <c r="EB110" s="147">
        <f t="shared" si="808"/>
        <v>242.40000000000003</v>
      </c>
      <c r="EC110" s="147">
        <f t="shared" si="809"/>
        <v>303</v>
      </c>
      <c r="ED110" s="147">
        <f t="shared" si="810"/>
        <v>0</v>
      </c>
      <c r="EE110" s="147">
        <f t="shared" si="811"/>
        <v>606</v>
      </c>
      <c r="EF110" s="147">
        <f t="shared" si="812"/>
        <v>1818</v>
      </c>
      <c r="EG110" s="147">
        <f t="shared" si="813"/>
        <v>2424</v>
      </c>
      <c r="EH110" s="147">
        <f t="shared" si="814"/>
        <v>3636</v>
      </c>
      <c r="EI110" s="147">
        <f t="shared" si="815"/>
        <v>4848</v>
      </c>
      <c r="EJ110" s="147">
        <f t="shared" si="816"/>
        <v>6060</v>
      </c>
      <c r="EK110" s="147">
        <f t="shared" si="817"/>
        <v>7272</v>
      </c>
      <c r="EL110" s="147">
        <f t="shared" si="818"/>
        <v>1092</v>
      </c>
      <c r="EM110" s="147">
        <f t="shared" si="819"/>
        <v>218.40000000000003</v>
      </c>
      <c r="EN110" s="147">
        <f t="shared" si="820"/>
        <v>273</v>
      </c>
      <c r="EO110" s="147">
        <f t="shared" si="821"/>
        <v>0</v>
      </c>
      <c r="EP110" s="147">
        <f t="shared" si="822"/>
        <v>546</v>
      </c>
      <c r="EQ110" s="147">
        <f t="shared" si="823"/>
        <v>1638</v>
      </c>
      <c r="ER110" s="147">
        <f t="shared" si="824"/>
        <v>2184</v>
      </c>
      <c r="ES110" s="147">
        <f t="shared" si="825"/>
        <v>3276</v>
      </c>
      <c r="ET110" s="147">
        <f t="shared" si="826"/>
        <v>4368</v>
      </c>
      <c r="EU110" s="147">
        <f t="shared" si="827"/>
        <v>5460</v>
      </c>
      <c r="EV110" s="147">
        <f t="shared" si="828"/>
        <v>6552</v>
      </c>
      <c r="EW110" s="147">
        <f t="shared" si="829"/>
        <v>1660</v>
      </c>
      <c r="EX110" s="147">
        <f t="shared" si="830"/>
        <v>332.00000000000006</v>
      </c>
      <c r="EY110" s="147">
        <f t="shared" si="831"/>
        <v>415</v>
      </c>
      <c r="EZ110" s="147">
        <f t="shared" si="832"/>
        <v>0</v>
      </c>
      <c r="FA110" s="147">
        <f t="shared" si="833"/>
        <v>830</v>
      </c>
      <c r="FB110" s="147">
        <f t="shared" si="834"/>
        <v>2490</v>
      </c>
      <c r="FC110" s="147">
        <f t="shared" si="835"/>
        <v>3320</v>
      </c>
      <c r="FD110" s="147">
        <f t="shared" si="836"/>
        <v>4980</v>
      </c>
      <c r="FE110" s="147">
        <f t="shared" si="837"/>
        <v>6640</v>
      </c>
      <c r="FF110" s="147">
        <f t="shared" si="838"/>
        <v>8300</v>
      </c>
      <c r="FG110" s="147">
        <f t="shared" si="839"/>
        <v>9960</v>
      </c>
      <c r="FH110" s="147">
        <f t="shared" si="840"/>
        <v>1660</v>
      </c>
      <c r="FI110" s="147">
        <f t="shared" si="841"/>
        <v>332.00000000000006</v>
      </c>
      <c r="FJ110" s="147">
        <f t="shared" si="842"/>
        <v>415</v>
      </c>
      <c r="FK110" s="147">
        <f t="shared" si="843"/>
        <v>0</v>
      </c>
      <c r="FL110" s="147">
        <f t="shared" si="844"/>
        <v>830</v>
      </c>
      <c r="FM110" s="147">
        <f t="shared" si="845"/>
        <v>2490</v>
      </c>
      <c r="FN110" s="147">
        <f t="shared" si="846"/>
        <v>3320</v>
      </c>
      <c r="FO110" s="147">
        <f t="shared" si="847"/>
        <v>4980</v>
      </c>
      <c r="FP110" s="147">
        <f t="shared" si="848"/>
        <v>6640</v>
      </c>
      <c r="FQ110" s="147">
        <f t="shared" si="849"/>
        <v>8300</v>
      </c>
      <c r="FR110" s="147">
        <f t="shared" si="850"/>
        <v>9960</v>
      </c>
      <c r="FS110" s="122" t="str">
        <f t="shared" si="346"/>
        <v>0</v>
      </c>
      <c r="FT110" s="122" t="str">
        <f t="shared" si="347"/>
        <v>0</v>
      </c>
      <c r="FU110" s="122" t="str">
        <f t="shared" si="348"/>
        <v>0</v>
      </c>
      <c r="FV110" s="122" t="str">
        <f t="shared" si="349"/>
        <v>0</v>
      </c>
      <c r="FW110" s="122">
        <f t="shared" si="851"/>
        <v>0</v>
      </c>
      <c r="FX110" s="122">
        <f t="shared" si="852"/>
        <v>0</v>
      </c>
      <c r="FY110" s="122">
        <f t="shared" si="853"/>
        <v>0</v>
      </c>
      <c r="FZ110" s="122">
        <f t="shared" si="854"/>
        <v>0</v>
      </c>
      <c r="GA110" s="122">
        <f t="shared" si="855"/>
        <v>0</v>
      </c>
      <c r="GB110" s="122">
        <f t="shared" si="856"/>
        <v>0</v>
      </c>
      <c r="GC110" s="122">
        <f t="shared" si="857"/>
        <v>0</v>
      </c>
      <c r="GD110" s="122">
        <f t="shared" si="858"/>
        <v>0</v>
      </c>
      <c r="GE110" s="122">
        <f t="shared" si="859"/>
        <v>0</v>
      </c>
      <c r="GF110" s="122">
        <f t="shared" si="860"/>
        <v>0</v>
      </c>
      <c r="GG110" s="122">
        <f t="shared" si="861"/>
        <v>0</v>
      </c>
      <c r="GH110" s="124" t="str">
        <f t="shared" si="350"/>
        <v>0</v>
      </c>
      <c r="GI110" s="57"/>
      <c r="GJ110" s="57"/>
      <c r="GK110" s="57"/>
      <c r="GW110" s="145"/>
      <c r="GX110" s="145"/>
      <c r="GY110" s="145"/>
      <c r="GZ110" s="145"/>
      <c r="HA110" s="145"/>
      <c r="HB110" s="145"/>
      <c r="HC110" s="145"/>
    </row>
    <row r="111" spans="1:211" x14ac:dyDescent="0.2">
      <c r="A111" s="298"/>
      <c r="B111" s="288"/>
      <c r="C111" s="299"/>
      <c r="D111" s="407">
        <f t="shared" si="694"/>
        <v>0</v>
      </c>
      <c r="E111" s="406"/>
      <c r="F111" s="406"/>
      <c r="G111" s="406"/>
      <c r="H111" s="407">
        <f t="shared" si="695"/>
        <v>0</v>
      </c>
      <c r="I111" s="406"/>
      <c r="J111" s="406"/>
      <c r="K111" s="406"/>
      <c r="L111" s="406"/>
      <c r="M111" s="147"/>
      <c r="N111" s="94">
        <f t="shared" si="696"/>
        <v>0</v>
      </c>
      <c r="O111" s="94">
        <f t="shared" si="697"/>
        <v>0</v>
      </c>
      <c r="P111" s="94">
        <f t="shared" si="698"/>
        <v>0</v>
      </c>
      <c r="Q111" s="94">
        <f t="shared" si="699"/>
        <v>0</v>
      </c>
      <c r="R111" s="94">
        <f t="shared" si="700"/>
        <v>0</v>
      </c>
      <c r="S111" s="94">
        <f t="shared" si="701"/>
        <v>0</v>
      </c>
      <c r="T111" s="94">
        <f t="shared" si="702"/>
        <v>0</v>
      </c>
      <c r="U111" s="200">
        <v>645</v>
      </c>
      <c r="V111" s="93">
        <f t="shared" si="703"/>
        <v>129</v>
      </c>
      <c r="W111" s="93">
        <f t="shared" si="704"/>
        <v>161.25</v>
      </c>
      <c r="X111" s="147"/>
      <c r="Y111" s="94">
        <f t="shared" si="705"/>
        <v>322.5</v>
      </c>
      <c r="Z111" s="94">
        <f t="shared" si="706"/>
        <v>967.5</v>
      </c>
      <c r="AA111" s="94">
        <f t="shared" si="707"/>
        <v>1290</v>
      </c>
      <c r="AB111" s="94">
        <f t="shared" si="708"/>
        <v>1935</v>
      </c>
      <c r="AC111" s="94">
        <f t="shared" si="709"/>
        <v>2580</v>
      </c>
      <c r="AD111" s="94">
        <f t="shared" si="710"/>
        <v>3225</v>
      </c>
      <c r="AE111" s="94">
        <f t="shared" si="711"/>
        <v>3870</v>
      </c>
      <c r="AF111" s="200">
        <v>569</v>
      </c>
      <c r="AG111" s="93">
        <f t="shared" si="712"/>
        <v>113.80000000000001</v>
      </c>
      <c r="AH111" s="93">
        <f t="shared" si="713"/>
        <v>142.25</v>
      </c>
      <c r="AI111" s="147"/>
      <c r="AJ111" s="94">
        <f t="shared" si="714"/>
        <v>284.5</v>
      </c>
      <c r="AK111" s="94">
        <f t="shared" si="715"/>
        <v>853.5</v>
      </c>
      <c r="AL111" s="94">
        <f t="shared" si="716"/>
        <v>1138</v>
      </c>
      <c r="AM111" s="94">
        <f t="shared" si="717"/>
        <v>1707</v>
      </c>
      <c r="AN111" s="94">
        <f t="shared" si="718"/>
        <v>2276</v>
      </c>
      <c r="AO111" s="94">
        <f t="shared" si="719"/>
        <v>2845</v>
      </c>
      <c r="AP111" s="94">
        <f t="shared" si="720"/>
        <v>3414</v>
      </c>
      <c r="AQ111" s="200">
        <v>449</v>
      </c>
      <c r="AR111" s="93">
        <f t="shared" si="721"/>
        <v>89.800000000000011</v>
      </c>
      <c r="AS111" s="93">
        <f t="shared" si="722"/>
        <v>112.25</v>
      </c>
      <c r="AT111" s="147"/>
      <c r="AU111" s="94">
        <f t="shared" si="723"/>
        <v>224.5</v>
      </c>
      <c r="AV111" s="94">
        <f t="shared" si="724"/>
        <v>673.5</v>
      </c>
      <c r="AW111" s="94">
        <f t="shared" si="725"/>
        <v>898</v>
      </c>
      <c r="AX111" s="94">
        <f t="shared" si="726"/>
        <v>1347</v>
      </c>
      <c r="AY111" s="94">
        <f t="shared" si="727"/>
        <v>1796</v>
      </c>
      <c r="AZ111" s="94">
        <f t="shared" si="728"/>
        <v>2245</v>
      </c>
      <c r="BA111" s="94">
        <f t="shared" si="729"/>
        <v>2694</v>
      </c>
      <c r="BB111" s="147">
        <f t="shared" si="730"/>
        <v>645</v>
      </c>
      <c r="BC111" s="147">
        <f t="shared" si="731"/>
        <v>129</v>
      </c>
      <c r="BD111" s="147">
        <f t="shared" si="732"/>
        <v>161.25</v>
      </c>
      <c r="BE111" s="147">
        <f t="shared" si="733"/>
        <v>0</v>
      </c>
      <c r="BF111" s="147">
        <f t="shared" si="734"/>
        <v>322.5</v>
      </c>
      <c r="BG111" s="147">
        <f t="shared" si="735"/>
        <v>967.5</v>
      </c>
      <c r="BH111" s="147">
        <f t="shared" si="736"/>
        <v>1290</v>
      </c>
      <c r="BI111" s="147">
        <f t="shared" si="737"/>
        <v>1935</v>
      </c>
      <c r="BJ111" s="147">
        <f t="shared" si="738"/>
        <v>2580</v>
      </c>
      <c r="BK111" s="147">
        <f t="shared" si="739"/>
        <v>3225</v>
      </c>
      <c r="BL111" s="147">
        <f t="shared" si="740"/>
        <v>3870</v>
      </c>
      <c r="BM111" s="147">
        <f t="shared" si="741"/>
        <v>569</v>
      </c>
      <c r="BN111" s="147">
        <f t="shared" si="742"/>
        <v>113.80000000000001</v>
      </c>
      <c r="BO111" s="147">
        <f t="shared" si="743"/>
        <v>142.25</v>
      </c>
      <c r="BP111" s="147">
        <f t="shared" si="744"/>
        <v>0</v>
      </c>
      <c r="BQ111" s="147">
        <f t="shared" si="745"/>
        <v>284.5</v>
      </c>
      <c r="BR111" s="147">
        <f t="shared" si="746"/>
        <v>853.5</v>
      </c>
      <c r="BS111" s="147">
        <f t="shared" si="747"/>
        <v>1138</v>
      </c>
      <c r="BT111" s="147">
        <f t="shared" si="748"/>
        <v>1707</v>
      </c>
      <c r="BU111" s="147">
        <f t="shared" si="749"/>
        <v>2276</v>
      </c>
      <c r="BV111" s="147">
        <f t="shared" si="750"/>
        <v>2845</v>
      </c>
      <c r="BW111" s="147">
        <f t="shared" si="751"/>
        <v>3414</v>
      </c>
      <c r="BX111" s="147">
        <f t="shared" si="752"/>
        <v>449</v>
      </c>
      <c r="BY111" s="147">
        <f t="shared" si="753"/>
        <v>89.800000000000011</v>
      </c>
      <c r="BZ111" s="147">
        <f t="shared" si="754"/>
        <v>112.25</v>
      </c>
      <c r="CA111" s="147">
        <f t="shared" si="755"/>
        <v>0</v>
      </c>
      <c r="CB111" s="147">
        <f t="shared" si="756"/>
        <v>224.5</v>
      </c>
      <c r="CC111" s="147">
        <f t="shared" si="757"/>
        <v>673.5</v>
      </c>
      <c r="CD111" s="147">
        <f t="shared" si="758"/>
        <v>898</v>
      </c>
      <c r="CE111" s="147">
        <f t="shared" si="759"/>
        <v>1347</v>
      </c>
      <c r="CF111" s="147">
        <f t="shared" si="760"/>
        <v>1796</v>
      </c>
      <c r="CG111" s="147">
        <f t="shared" si="761"/>
        <v>2245</v>
      </c>
      <c r="CH111" s="147">
        <f t="shared" si="762"/>
        <v>2694</v>
      </c>
      <c r="CI111" s="147">
        <f t="shared" si="763"/>
        <v>1214</v>
      </c>
      <c r="CJ111" s="147">
        <f t="shared" si="764"/>
        <v>242.8</v>
      </c>
      <c r="CK111" s="147">
        <f t="shared" si="765"/>
        <v>303.5</v>
      </c>
      <c r="CL111" s="147">
        <f t="shared" si="766"/>
        <v>0</v>
      </c>
      <c r="CM111" s="147">
        <f t="shared" si="767"/>
        <v>607</v>
      </c>
      <c r="CN111" s="147">
        <f t="shared" si="768"/>
        <v>1821</v>
      </c>
      <c r="CO111" s="147">
        <f t="shared" si="769"/>
        <v>2428</v>
      </c>
      <c r="CP111" s="147">
        <f t="shared" si="770"/>
        <v>3642</v>
      </c>
      <c r="CQ111" s="147">
        <f t="shared" si="771"/>
        <v>4856</v>
      </c>
      <c r="CR111" s="147">
        <f t="shared" si="772"/>
        <v>6070</v>
      </c>
      <c r="CS111" s="147">
        <f t="shared" si="773"/>
        <v>7284</v>
      </c>
      <c r="CT111" s="147">
        <f t="shared" si="774"/>
        <v>1094</v>
      </c>
      <c r="CU111" s="147">
        <f t="shared" si="775"/>
        <v>218.8</v>
      </c>
      <c r="CV111" s="147">
        <f t="shared" si="776"/>
        <v>273.5</v>
      </c>
      <c r="CW111" s="147">
        <f t="shared" si="777"/>
        <v>0</v>
      </c>
      <c r="CX111" s="147">
        <f t="shared" si="778"/>
        <v>547</v>
      </c>
      <c r="CY111" s="147">
        <f t="shared" si="779"/>
        <v>1641</v>
      </c>
      <c r="CZ111" s="147">
        <f t="shared" si="780"/>
        <v>2188</v>
      </c>
      <c r="DA111" s="147">
        <f t="shared" si="781"/>
        <v>3282</v>
      </c>
      <c r="DB111" s="147">
        <f t="shared" si="782"/>
        <v>4376</v>
      </c>
      <c r="DC111" s="147">
        <f t="shared" si="783"/>
        <v>5470</v>
      </c>
      <c r="DD111" s="147">
        <f t="shared" si="784"/>
        <v>6564</v>
      </c>
      <c r="DE111" s="147">
        <f t="shared" si="785"/>
        <v>1018</v>
      </c>
      <c r="DF111" s="147">
        <f t="shared" si="786"/>
        <v>203.60000000000002</v>
      </c>
      <c r="DG111" s="147">
        <f t="shared" si="787"/>
        <v>254.5</v>
      </c>
      <c r="DH111" s="147">
        <f t="shared" si="788"/>
        <v>0</v>
      </c>
      <c r="DI111" s="147">
        <f t="shared" si="789"/>
        <v>509</v>
      </c>
      <c r="DJ111" s="147">
        <f t="shared" si="790"/>
        <v>1527</v>
      </c>
      <c r="DK111" s="147">
        <f t="shared" si="791"/>
        <v>2036</v>
      </c>
      <c r="DL111" s="147">
        <f t="shared" si="792"/>
        <v>3054</v>
      </c>
      <c r="DM111" s="147">
        <f t="shared" si="793"/>
        <v>4072</v>
      </c>
      <c r="DN111" s="147">
        <f t="shared" si="794"/>
        <v>5090</v>
      </c>
      <c r="DO111" s="147">
        <f t="shared" si="795"/>
        <v>6108</v>
      </c>
      <c r="DP111" s="147">
        <f t="shared" si="796"/>
        <v>1018</v>
      </c>
      <c r="DQ111" s="147">
        <f t="shared" si="797"/>
        <v>203.60000000000002</v>
      </c>
      <c r="DR111" s="147">
        <f t="shared" si="798"/>
        <v>254.5</v>
      </c>
      <c r="DS111" s="147">
        <f t="shared" si="799"/>
        <v>0</v>
      </c>
      <c r="DT111" s="147">
        <f t="shared" si="800"/>
        <v>509</v>
      </c>
      <c r="DU111" s="147">
        <f t="shared" si="801"/>
        <v>1527</v>
      </c>
      <c r="DV111" s="147">
        <f t="shared" si="802"/>
        <v>2036</v>
      </c>
      <c r="DW111" s="147">
        <f t="shared" si="803"/>
        <v>3054</v>
      </c>
      <c r="DX111" s="147">
        <f t="shared" si="804"/>
        <v>4072</v>
      </c>
      <c r="DY111" s="147">
        <f t="shared" si="805"/>
        <v>5090</v>
      </c>
      <c r="DZ111" s="147">
        <f t="shared" si="806"/>
        <v>6108</v>
      </c>
      <c r="EA111" s="147">
        <f t="shared" si="807"/>
        <v>1214</v>
      </c>
      <c r="EB111" s="147">
        <f t="shared" si="808"/>
        <v>242.8</v>
      </c>
      <c r="EC111" s="147">
        <f t="shared" si="809"/>
        <v>303.5</v>
      </c>
      <c r="ED111" s="147">
        <f t="shared" si="810"/>
        <v>0</v>
      </c>
      <c r="EE111" s="147">
        <f t="shared" si="811"/>
        <v>607</v>
      </c>
      <c r="EF111" s="147">
        <f t="shared" si="812"/>
        <v>1821</v>
      </c>
      <c r="EG111" s="147">
        <f t="shared" si="813"/>
        <v>2428</v>
      </c>
      <c r="EH111" s="147">
        <f t="shared" si="814"/>
        <v>3642</v>
      </c>
      <c r="EI111" s="147">
        <f t="shared" si="815"/>
        <v>4856</v>
      </c>
      <c r="EJ111" s="147">
        <f t="shared" si="816"/>
        <v>6070</v>
      </c>
      <c r="EK111" s="147">
        <f t="shared" si="817"/>
        <v>7284</v>
      </c>
      <c r="EL111" s="147">
        <f t="shared" si="818"/>
        <v>1094</v>
      </c>
      <c r="EM111" s="147">
        <f t="shared" si="819"/>
        <v>218.8</v>
      </c>
      <c r="EN111" s="147">
        <f t="shared" si="820"/>
        <v>273.5</v>
      </c>
      <c r="EO111" s="147">
        <f t="shared" si="821"/>
        <v>0</v>
      </c>
      <c r="EP111" s="147">
        <f t="shared" si="822"/>
        <v>547</v>
      </c>
      <c r="EQ111" s="147">
        <f t="shared" si="823"/>
        <v>1641</v>
      </c>
      <c r="ER111" s="147">
        <f t="shared" si="824"/>
        <v>2188</v>
      </c>
      <c r="ES111" s="147">
        <f t="shared" si="825"/>
        <v>3282</v>
      </c>
      <c r="ET111" s="147">
        <f t="shared" si="826"/>
        <v>4376</v>
      </c>
      <c r="EU111" s="147">
        <f t="shared" si="827"/>
        <v>5470</v>
      </c>
      <c r="EV111" s="147">
        <f t="shared" si="828"/>
        <v>6564</v>
      </c>
      <c r="EW111" s="147">
        <f t="shared" si="829"/>
        <v>1663</v>
      </c>
      <c r="EX111" s="147">
        <f t="shared" si="830"/>
        <v>332.6</v>
      </c>
      <c r="EY111" s="147">
        <f t="shared" si="831"/>
        <v>415.75</v>
      </c>
      <c r="EZ111" s="147">
        <f t="shared" si="832"/>
        <v>0</v>
      </c>
      <c r="FA111" s="147">
        <f t="shared" si="833"/>
        <v>831.5</v>
      </c>
      <c r="FB111" s="147">
        <f t="shared" si="834"/>
        <v>2494.5</v>
      </c>
      <c r="FC111" s="147">
        <f t="shared" si="835"/>
        <v>3326</v>
      </c>
      <c r="FD111" s="147">
        <f t="shared" si="836"/>
        <v>4989</v>
      </c>
      <c r="FE111" s="147">
        <f t="shared" si="837"/>
        <v>6652</v>
      </c>
      <c r="FF111" s="147">
        <f t="shared" si="838"/>
        <v>8315</v>
      </c>
      <c r="FG111" s="147">
        <f t="shared" si="839"/>
        <v>9978</v>
      </c>
      <c r="FH111" s="147">
        <f t="shared" si="840"/>
        <v>1663</v>
      </c>
      <c r="FI111" s="147">
        <f t="shared" si="841"/>
        <v>332.6</v>
      </c>
      <c r="FJ111" s="147">
        <f t="shared" si="842"/>
        <v>415.75</v>
      </c>
      <c r="FK111" s="147">
        <f t="shared" si="843"/>
        <v>0</v>
      </c>
      <c r="FL111" s="147">
        <f t="shared" si="844"/>
        <v>831.5</v>
      </c>
      <c r="FM111" s="147">
        <f t="shared" si="845"/>
        <v>2494.5</v>
      </c>
      <c r="FN111" s="147">
        <f t="shared" si="846"/>
        <v>3326</v>
      </c>
      <c r="FO111" s="147">
        <f t="shared" si="847"/>
        <v>4989</v>
      </c>
      <c r="FP111" s="147">
        <f t="shared" si="848"/>
        <v>6652</v>
      </c>
      <c r="FQ111" s="147">
        <f t="shared" si="849"/>
        <v>8315</v>
      </c>
      <c r="FR111" s="147">
        <f t="shared" si="850"/>
        <v>9978</v>
      </c>
      <c r="FS111" s="122" t="str">
        <f t="shared" si="346"/>
        <v>0</v>
      </c>
      <c r="FT111" s="122" t="str">
        <f t="shared" si="347"/>
        <v>0</v>
      </c>
      <c r="FU111" s="122" t="str">
        <f t="shared" si="348"/>
        <v>0</v>
      </c>
      <c r="FV111" s="122" t="str">
        <f t="shared" si="349"/>
        <v>0</v>
      </c>
      <c r="FW111" s="122">
        <f t="shared" si="851"/>
        <v>0</v>
      </c>
      <c r="FX111" s="122">
        <f t="shared" si="852"/>
        <v>0</v>
      </c>
      <c r="FY111" s="122">
        <f t="shared" si="853"/>
        <v>0</v>
      </c>
      <c r="FZ111" s="122">
        <f t="shared" si="854"/>
        <v>0</v>
      </c>
      <c r="GA111" s="122">
        <f t="shared" si="855"/>
        <v>0</v>
      </c>
      <c r="GB111" s="122">
        <f t="shared" si="856"/>
        <v>0</v>
      </c>
      <c r="GC111" s="122">
        <f t="shared" si="857"/>
        <v>0</v>
      </c>
      <c r="GD111" s="122">
        <f t="shared" si="858"/>
        <v>0</v>
      </c>
      <c r="GE111" s="122">
        <f t="shared" si="859"/>
        <v>0</v>
      </c>
      <c r="GF111" s="122">
        <f t="shared" si="860"/>
        <v>0</v>
      </c>
      <c r="GG111" s="122">
        <f t="shared" si="861"/>
        <v>0</v>
      </c>
      <c r="GH111" s="124" t="str">
        <f t="shared" si="350"/>
        <v>0</v>
      </c>
      <c r="GI111" s="57"/>
      <c r="GJ111" s="57"/>
      <c r="GK111" s="57"/>
      <c r="GW111" s="145"/>
      <c r="GX111" s="145"/>
      <c r="GY111" s="145"/>
      <c r="GZ111" s="145"/>
      <c r="HA111" s="145"/>
      <c r="HB111" s="145"/>
      <c r="HC111" s="145"/>
    </row>
    <row r="112" spans="1:211" x14ac:dyDescent="0.2">
      <c r="A112" s="298"/>
      <c r="B112" s="288"/>
      <c r="C112" s="299"/>
      <c r="D112" s="407">
        <f t="shared" si="694"/>
        <v>0</v>
      </c>
      <c r="E112" s="406"/>
      <c r="F112" s="406"/>
      <c r="G112" s="406"/>
      <c r="H112" s="407">
        <f t="shared" si="695"/>
        <v>0</v>
      </c>
      <c r="I112" s="406"/>
      <c r="J112" s="406"/>
      <c r="K112" s="406"/>
      <c r="L112" s="406"/>
      <c r="M112" s="147"/>
      <c r="N112" s="94">
        <f t="shared" si="696"/>
        <v>0</v>
      </c>
      <c r="O112" s="94">
        <f t="shared" si="697"/>
        <v>0</v>
      </c>
      <c r="P112" s="94">
        <f t="shared" si="698"/>
        <v>0</v>
      </c>
      <c r="Q112" s="94">
        <f t="shared" si="699"/>
        <v>0</v>
      </c>
      <c r="R112" s="94">
        <f t="shared" si="700"/>
        <v>0</v>
      </c>
      <c r="S112" s="94">
        <f t="shared" si="701"/>
        <v>0</v>
      </c>
      <c r="T112" s="94">
        <f t="shared" si="702"/>
        <v>0</v>
      </c>
      <c r="U112" s="200">
        <v>646</v>
      </c>
      <c r="V112" s="93">
        <f t="shared" si="703"/>
        <v>129.20000000000002</v>
      </c>
      <c r="W112" s="93">
        <f t="shared" si="704"/>
        <v>161.5</v>
      </c>
      <c r="X112" s="147"/>
      <c r="Y112" s="94">
        <f t="shared" si="705"/>
        <v>323</v>
      </c>
      <c r="Z112" s="94">
        <f t="shared" si="706"/>
        <v>969</v>
      </c>
      <c r="AA112" s="94">
        <f t="shared" si="707"/>
        <v>1292</v>
      </c>
      <c r="AB112" s="94">
        <f t="shared" si="708"/>
        <v>1938</v>
      </c>
      <c r="AC112" s="94">
        <f t="shared" si="709"/>
        <v>2584</v>
      </c>
      <c r="AD112" s="94">
        <f t="shared" si="710"/>
        <v>3230</v>
      </c>
      <c r="AE112" s="94">
        <f t="shared" si="711"/>
        <v>3876</v>
      </c>
      <c r="AF112" s="200">
        <v>570</v>
      </c>
      <c r="AG112" s="93">
        <f t="shared" si="712"/>
        <v>114</v>
      </c>
      <c r="AH112" s="93">
        <f t="shared" si="713"/>
        <v>142.5</v>
      </c>
      <c r="AI112" s="147"/>
      <c r="AJ112" s="94">
        <f t="shared" si="714"/>
        <v>285</v>
      </c>
      <c r="AK112" s="94">
        <f t="shared" si="715"/>
        <v>855</v>
      </c>
      <c r="AL112" s="94">
        <f t="shared" si="716"/>
        <v>1140</v>
      </c>
      <c r="AM112" s="94">
        <f t="shared" si="717"/>
        <v>1710</v>
      </c>
      <c r="AN112" s="94">
        <f t="shared" si="718"/>
        <v>2280</v>
      </c>
      <c r="AO112" s="94">
        <f t="shared" si="719"/>
        <v>2850</v>
      </c>
      <c r="AP112" s="94">
        <f t="shared" si="720"/>
        <v>3420</v>
      </c>
      <c r="AQ112" s="200">
        <v>450</v>
      </c>
      <c r="AR112" s="93">
        <f t="shared" si="721"/>
        <v>90</v>
      </c>
      <c r="AS112" s="93">
        <f t="shared" si="722"/>
        <v>112.5</v>
      </c>
      <c r="AT112" s="147"/>
      <c r="AU112" s="94">
        <f t="shared" si="723"/>
        <v>225</v>
      </c>
      <c r="AV112" s="94">
        <f t="shared" si="724"/>
        <v>675</v>
      </c>
      <c r="AW112" s="94">
        <f t="shared" si="725"/>
        <v>900</v>
      </c>
      <c r="AX112" s="94">
        <f t="shared" si="726"/>
        <v>1350</v>
      </c>
      <c r="AY112" s="94">
        <f t="shared" si="727"/>
        <v>1800</v>
      </c>
      <c r="AZ112" s="94">
        <f t="shared" si="728"/>
        <v>2250</v>
      </c>
      <c r="BA112" s="94">
        <f t="shared" si="729"/>
        <v>2700</v>
      </c>
      <c r="BB112" s="147">
        <f t="shared" si="730"/>
        <v>646</v>
      </c>
      <c r="BC112" s="147">
        <f t="shared" si="731"/>
        <v>129.20000000000002</v>
      </c>
      <c r="BD112" s="147">
        <f t="shared" si="732"/>
        <v>161.5</v>
      </c>
      <c r="BE112" s="147">
        <f t="shared" si="733"/>
        <v>0</v>
      </c>
      <c r="BF112" s="147">
        <f t="shared" si="734"/>
        <v>323</v>
      </c>
      <c r="BG112" s="147">
        <f t="shared" si="735"/>
        <v>969</v>
      </c>
      <c r="BH112" s="147">
        <f t="shared" si="736"/>
        <v>1292</v>
      </c>
      <c r="BI112" s="147">
        <f t="shared" si="737"/>
        <v>1938</v>
      </c>
      <c r="BJ112" s="147">
        <f t="shared" si="738"/>
        <v>2584</v>
      </c>
      <c r="BK112" s="147">
        <f t="shared" si="739"/>
        <v>3230</v>
      </c>
      <c r="BL112" s="147">
        <f t="shared" si="740"/>
        <v>3876</v>
      </c>
      <c r="BM112" s="147">
        <f t="shared" si="741"/>
        <v>570</v>
      </c>
      <c r="BN112" s="147">
        <f t="shared" si="742"/>
        <v>114</v>
      </c>
      <c r="BO112" s="147">
        <f t="shared" si="743"/>
        <v>142.5</v>
      </c>
      <c r="BP112" s="147">
        <f t="shared" si="744"/>
        <v>0</v>
      </c>
      <c r="BQ112" s="147">
        <f t="shared" si="745"/>
        <v>285</v>
      </c>
      <c r="BR112" s="147">
        <f t="shared" si="746"/>
        <v>855</v>
      </c>
      <c r="BS112" s="147">
        <f t="shared" si="747"/>
        <v>1140</v>
      </c>
      <c r="BT112" s="147">
        <f t="shared" si="748"/>
        <v>1710</v>
      </c>
      <c r="BU112" s="147">
        <f t="shared" si="749"/>
        <v>2280</v>
      </c>
      <c r="BV112" s="147">
        <f t="shared" si="750"/>
        <v>2850</v>
      </c>
      <c r="BW112" s="147">
        <f t="shared" si="751"/>
        <v>3420</v>
      </c>
      <c r="BX112" s="147">
        <f t="shared" si="752"/>
        <v>450</v>
      </c>
      <c r="BY112" s="147">
        <f t="shared" si="753"/>
        <v>90</v>
      </c>
      <c r="BZ112" s="147">
        <f t="shared" si="754"/>
        <v>112.5</v>
      </c>
      <c r="CA112" s="147">
        <f t="shared" si="755"/>
        <v>0</v>
      </c>
      <c r="CB112" s="147">
        <f t="shared" si="756"/>
        <v>225</v>
      </c>
      <c r="CC112" s="147">
        <f t="shared" si="757"/>
        <v>675</v>
      </c>
      <c r="CD112" s="147">
        <f t="shared" si="758"/>
        <v>900</v>
      </c>
      <c r="CE112" s="147">
        <f t="shared" si="759"/>
        <v>1350</v>
      </c>
      <c r="CF112" s="147">
        <f t="shared" si="760"/>
        <v>1800</v>
      </c>
      <c r="CG112" s="147">
        <f t="shared" si="761"/>
        <v>2250</v>
      </c>
      <c r="CH112" s="147">
        <f t="shared" si="762"/>
        <v>2700</v>
      </c>
      <c r="CI112" s="147">
        <f t="shared" si="763"/>
        <v>1216</v>
      </c>
      <c r="CJ112" s="147">
        <f t="shared" si="764"/>
        <v>243.20000000000002</v>
      </c>
      <c r="CK112" s="147">
        <f t="shared" si="765"/>
        <v>304</v>
      </c>
      <c r="CL112" s="147">
        <f t="shared" si="766"/>
        <v>0</v>
      </c>
      <c r="CM112" s="147">
        <f t="shared" si="767"/>
        <v>608</v>
      </c>
      <c r="CN112" s="147">
        <f t="shared" si="768"/>
        <v>1824</v>
      </c>
      <c r="CO112" s="147">
        <f t="shared" si="769"/>
        <v>2432</v>
      </c>
      <c r="CP112" s="147">
        <f t="shared" si="770"/>
        <v>3648</v>
      </c>
      <c r="CQ112" s="147">
        <f t="shared" si="771"/>
        <v>4864</v>
      </c>
      <c r="CR112" s="147">
        <f t="shared" si="772"/>
        <v>6080</v>
      </c>
      <c r="CS112" s="147">
        <f t="shared" si="773"/>
        <v>7296</v>
      </c>
      <c r="CT112" s="147">
        <f t="shared" si="774"/>
        <v>1096</v>
      </c>
      <c r="CU112" s="147">
        <f t="shared" si="775"/>
        <v>219.20000000000002</v>
      </c>
      <c r="CV112" s="147">
        <f t="shared" si="776"/>
        <v>274</v>
      </c>
      <c r="CW112" s="147">
        <f t="shared" si="777"/>
        <v>0</v>
      </c>
      <c r="CX112" s="147">
        <f t="shared" si="778"/>
        <v>548</v>
      </c>
      <c r="CY112" s="147">
        <f t="shared" si="779"/>
        <v>1644</v>
      </c>
      <c r="CZ112" s="147">
        <f t="shared" si="780"/>
        <v>2192</v>
      </c>
      <c r="DA112" s="147">
        <f t="shared" si="781"/>
        <v>3288</v>
      </c>
      <c r="DB112" s="147">
        <f t="shared" si="782"/>
        <v>4384</v>
      </c>
      <c r="DC112" s="147">
        <f t="shared" si="783"/>
        <v>5480</v>
      </c>
      <c r="DD112" s="147">
        <f t="shared" si="784"/>
        <v>6576</v>
      </c>
      <c r="DE112" s="147">
        <f t="shared" si="785"/>
        <v>1020</v>
      </c>
      <c r="DF112" s="147">
        <f t="shared" si="786"/>
        <v>204</v>
      </c>
      <c r="DG112" s="147">
        <f t="shared" si="787"/>
        <v>255</v>
      </c>
      <c r="DH112" s="147">
        <f t="shared" si="788"/>
        <v>0</v>
      </c>
      <c r="DI112" s="147">
        <f t="shared" si="789"/>
        <v>510</v>
      </c>
      <c r="DJ112" s="147">
        <f t="shared" si="790"/>
        <v>1530</v>
      </c>
      <c r="DK112" s="147">
        <f t="shared" si="791"/>
        <v>2040</v>
      </c>
      <c r="DL112" s="147">
        <f t="shared" si="792"/>
        <v>3060</v>
      </c>
      <c r="DM112" s="147">
        <f t="shared" si="793"/>
        <v>4080</v>
      </c>
      <c r="DN112" s="147">
        <f t="shared" si="794"/>
        <v>5100</v>
      </c>
      <c r="DO112" s="147">
        <f t="shared" si="795"/>
        <v>6120</v>
      </c>
      <c r="DP112" s="147">
        <f t="shared" si="796"/>
        <v>1020</v>
      </c>
      <c r="DQ112" s="147">
        <f t="shared" si="797"/>
        <v>204</v>
      </c>
      <c r="DR112" s="147">
        <f t="shared" si="798"/>
        <v>255</v>
      </c>
      <c r="DS112" s="147">
        <f t="shared" si="799"/>
        <v>0</v>
      </c>
      <c r="DT112" s="147">
        <f t="shared" si="800"/>
        <v>510</v>
      </c>
      <c r="DU112" s="147">
        <f t="shared" si="801"/>
        <v>1530</v>
      </c>
      <c r="DV112" s="147">
        <f t="shared" si="802"/>
        <v>2040</v>
      </c>
      <c r="DW112" s="147">
        <f t="shared" si="803"/>
        <v>3060</v>
      </c>
      <c r="DX112" s="147">
        <f t="shared" si="804"/>
        <v>4080</v>
      </c>
      <c r="DY112" s="147">
        <f t="shared" si="805"/>
        <v>5100</v>
      </c>
      <c r="DZ112" s="147">
        <f t="shared" si="806"/>
        <v>6120</v>
      </c>
      <c r="EA112" s="147">
        <f t="shared" si="807"/>
        <v>1216</v>
      </c>
      <c r="EB112" s="147">
        <f t="shared" si="808"/>
        <v>243.20000000000002</v>
      </c>
      <c r="EC112" s="147">
        <f t="shared" si="809"/>
        <v>304</v>
      </c>
      <c r="ED112" s="147">
        <f t="shared" si="810"/>
        <v>0</v>
      </c>
      <c r="EE112" s="147">
        <f t="shared" si="811"/>
        <v>608</v>
      </c>
      <c r="EF112" s="147">
        <f t="shared" si="812"/>
        <v>1824</v>
      </c>
      <c r="EG112" s="147">
        <f t="shared" si="813"/>
        <v>2432</v>
      </c>
      <c r="EH112" s="147">
        <f t="shared" si="814"/>
        <v>3648</v>
      </c>
      <c r="EI112" s="147">
        <f t="shared" si="815"/>
        <v>4864</v>
      </c>
      <c r="EJ112" s="147">
        <f t="shared" si="816"/>
        <v>6080</v>
      </c>
      <c r="EK112" s="147">
        <f t="shared" si="817"/>
        <v>7296</v>
      </c>
      <c r="EL112" s="147">
        <f t="shared" si="818"/>
        <v>1096</v>
      </c>
      <c r="EM112" s="147">
        <f t="shared" si="819"/>
        <v>219.20000000000002</v>
      </c>
      <c r="EN112" s="147">
        <f t="shared" si="820"/>
        <v>274</v>
      </c>
      <c r="EO112" s="147">
        <f t="shared" si="821"/>
        <v>0</v>
      </c>
      <c r="EP112" s="147">
        <f t="shared" si="822"/>
        <v>548</v>
      </c>
      <c r="EQ112" s="147">
        <f t="shared" si="823"/>
        <v>1644</v>
      </c>
      <c r="ER112" s="147">
        <f t="shared" si="824"/>
        <v>2192</v>
      </c>
      <c r="ES112" s="147">
        <f t="shared" si="825"/>
        <v>3288</v>
      </c>
      <c r="ET112" s="147">
        <f t="shared" si="826"/>
        <v>4384</v>
      </c>
      <c r="EU112" s="147">
        <f t="shared" si="827"/>
        <v>5480</v>
      </c>
      <c r="EV112" s="147">
        <f t="shared" si="828"/>
        <v>6576</v>
      </c>
      <c r="EW112" s="147">
        <f t="shared" si="829"/>
        <v>1666</v>
      </c>
      <c r="EX112" s="147">
        <f t="shared" si="830"/>
        <v>333.20000000000005</v>
      </c>
      <c r="EY112" s="147">
        <f t="shared" si="831"/>
        <v>416.5</v>
      </c>
      <c r="EZ112" s="147">
        <f t="shared" si="832"/>
        <v>0</v>
      </c>
      <c r="FA112" s="147">
        <f t="shared" si="833"/>
        <v>833</v>
      </c>
      <c r="FB112" s="147">
        <f t="shared" si="834"/>
        <v>2499</v>
      </c>
      <c r="FC112" s="147">
        <f t="shared" si="835"/>
        <v>3332</v>
      </c>
      <c r="FD112" s="147">
        <f t="shared" si="836"/>
        <v>4998</v>
      </c>
      <c r="FE112" s="147">
        <f t="shared" si="837"/>
        <v>6664</v>
      </c>
      <c r="FF112" s="147">
        <f t="shared" si="838"/>
        <v>8330</v>
      </c>
      <c r="FG112" s="147">
        <f t="shared" si="839"/>
        <v>9996</v>
      </c>
      <c r="FH112" s="147">
        <f t="shared" si="840"/>
        <v>1666</v>
      </c>
      <c r="FI112" s="147">
        <f t="shared" si="841"/>
        <v>333.20000000000005</v>
      </c>
      <c r="FJ112" s="147">
        <f t="shared" si="842"/>
        <v>416.5</v>
      </c>
      <c r="FK112" s="147">
        <f t="shared" si="843"/>
        <v>0</v>
      </c>
      <c r="FL112" s="147">
        <f t="shared" si="844"/>
        <v>833</v>
      </c>
      <c r="FM112" s="147">
        <f t="shared" si="845"/>
        <v>2499</v>
      </c>
      <c r="FN112" s="147">
        <f t="shared" si="846"/>
        <v>3332</v>
      </c>
      <c r="FO112" s="147">
        <f t="shared" si="847"/>
        <v>4998</v>
      </c>
      <c r="FP112" s="147">
        <f t="shared" si="848"/>
        <v>6664</v>
      </c>
      <c r="FQ112" s="147">
        <f t="shared" si="849"/>
        <v>8330</v>
      </c>
      <c r="FR112" s="147">
        <f t="shared" si="850"/>
        <v>9996</v>
      </c>
      <c r="FS112" s="122" t="str">
        <f t="shared" si="346"/>
        <v>0</v>
      </c>
      <c r="FT112" s="122" t="str">
        <f t="shared" si="347"/>
        <v>0</v>
      </c>
      <c r="FU112" s="122" t="str">
        <f t="shared" si="348"/>
        <v>0</v>
      </c>
      <c r="FV112" s="122" t="str">
        <f t="shared" si="349"/>
        <v>0</v>
      </c>
      <c r="FW112" s="122">
        <f t="shared" si="851"/>
        <v>0</v>
      </c>
      <c r="FX112" s="122">
        <f t="shared" si="852"/>
        <v>0</v>
      </c>
      <c r="FY112" s="122">
        <f t="shared" si="853"/>
        <v>0</v>
      </c>
      <c r="FZ112" s="122">
        <f t="shared" si="854"/>
        <v>0</v>
      </c>
      <c r="GA112" s="122">
        <f t="shared" si="855"/>
        <v>0</v>
      </c>
      <c r="GB112" s="122">
        <f t="shared" si="856"/>
        <v>0</v>
      </c>
      <c r="GC112" s="122">
        <f t="shared" si="857"/>
        <v>0</v>
      </c>
      <c r="GD112" s="122">
        <f t="shared" si="858"/>
        <v>0</v>
      </c>
      <c r="GE112" s="122">
        <f t="shared" si="859"/>
        <v>0</v>
      </c>
      <c r="GF112" s="122">
        <f t="shared" si="860"/>
        <v>0</v>
      </c>
      <c r="GG112" s="122">
        <f t="shared" si="861"/>
        <v>0</v>
      </c>
      <c r="GH112" s="124" t="str">
        <f t="shared" si="350"/>
        <v>0</v>
      </c>
      <c r="GI112" s="57"/>
      <c r="GJ112" s="57"/>
      <c r="GK112" s="57"/>
      <c r="GW112" s="145"/>
      <c r="GX112" s="145"/>
      <c r="GY112" s="145"/>
      <c r="GZ112" s="145"/>
      <c r="HA112" s="145"/>
      <c r="HB112" s="145"/>
      <c r="HC112" s="145"/>
    </row>
    <row r="113" spans="1:211" x14ac:dyDescent="0.2">
      <c r="A113" s="298"/>
      <c r="B113" s="288"/>
      <c r="C113" s="299"/>
      <c r="D113" s="407">
        <f t="shared" si="694"/>
        <v>0</v>
      </c>
      <c r="E113" s="406"/>
      <c r="F113" s="406"/>
      <c r="G113" s="406"/>
      <c r="H113" s="407">
        <f t="shared" si="695"/>
        <v>0</v>
      </c>
      <c r="I113" s="406"/>
      <c r="J113" s="406"/>
      <c r="K113" s="406"/>
      <c r="L113" s="406"/>
      <c r="M113" s="147"/>
      <c r="N113" s="94">
        <f t="shared" si="696"/>
        <v>0</v>
      </c>
      <c r="O113" s="94">
        <f t="shared" si="697"/>
        <v>0</v>
      </c>
      <c r="P113" s="94">
        <f t="shared" si="698"/>
        <v>0</v>
      </c>
      <c r="Q113" s="94">
        <f t="shared" si="699"/>
        <v>0</v>
      </c>
      <c r="R113" s="94">
        <f t="shared" si="700"/>
        <v>0</v>
      </c>
      <c r="S113" s="94">
        <f t="shared" si="701"/>
        <v>0</v>
      </c>
      <c r="T113" s="94">
        <f t="shared" si="702"/>
        <v>0</v>
      </c>
      <c r="U113" s="200">
        <v>647</v>
      </c>
      <c r="V113" s="93">
        <f t="shared" si="703"/>
        <v>129.4</v>
      </c>
      <c r="W113" s="93">
        <f t="shared" si="704"/>
        <v>161.75</v>
      </c>
      <c r="X113" s="147"/>
      <c r="Y113" s="94">
        <f t="shared" si="705"/>
        <v>323.5</v>
      </c>
      <c r="Z113" s="94">
        <f t="shared" si="706"/>
        <v>970.5</v>
      </c>
      <c r="AA113" s="94">
        <f t="shared" si="707"/>
        <v>1294</v>
      </c>
      <c r="AB113" s="94">
        <f t="shared" si="708"/>
        <v>1941</v>
      </c>
      <c r="AC113" s="94">
        <f t="shared" si="709"/>
        <v>2588</v>
      </c>
      <c r="AD113" s="94">
        <f t="shared" si="710"/>
        <v>3235</v>
      </c>
      <c r="AE113" s="94">
        <f t="shared" si="711"/>
        <v>3882</v>
      </c>
      <c r="AF113" s="200">
        <v>571</v>
      </c>
      <c r="AG113" s="93">
        <f t="shared" si="712"/>
        <v>114.2</v>
      </c>
      <c r="AH113" s="93">
        <f t="shared" si="713"/>
        <v>142.75</v>
      </c>
      <c r="AI113" s="147"/>
      <c r="AJ113" s="94">
        <f t="shared" si="714"/>
        <v>285.5</v>
      </c>
      <c r="AK113" s="94">
        <f t="shared" si="715"/>
        <v>856.5</v>
      </c>
      <c r="AL113" s="94">
        <f t="shared" si="716"/>
        <v>1142</v>
      </c>
      <c r="AM113" s="94">
        <f t="shared" si="717"/>
        <v>1713</v>
      </c>
      <c r="AN113" s="94">
        <f t="shared" si="718"/>
        <v>2284</v>
      </c>
      <c r="AO113" s="94">
        <f t="shared" si="719"/>
        <v>2855</v>
      </c>
      <c r="AP113" s="94">
        <f t="shared" si="720"/>
        <v>3426</v>
      </c>
      <c r="AQ113" s="200">
        <v>451</v>
      </c>
      <c r="AR113" s="93">
        <f t="shared" si="721"/>
        <v>90.2</v>
      </c>
      <c r="AS113" s="93">
        <f t="shared" si="722"/>
        <v>112.75</v>
      </c>
      <c r="AT113" s="147"/>
      <c r="AU113" s="94">
        <f t="shared" si="723"/>
        <v>225.5</v>
      </c>
      <c r="AV113" s="94">
        <f t="shared" si="724"/>
        <v>676.5</v>
      </c>
      <c r="AW113" s="94">
        <f t="shared" si="725"/>
        <v>902</v>
      </c>
      <c r="AX113" s="94">
        <f t="shared" si="726"/>
        <v>1353</v>
      </c>
      <c r="AY113" s="94">
        <f t="shared" si="727"/>
        <v>1804</v>
      </c>
      <c r="AZ113" s="94">
        <f t="shared" si="728"/>
        <v>2255</v>
      </c>
      <c r="BA113" s="94">
        <f t="shared" si="729"/>
        <v>2706</v>
      </c>
      <c r="BB113" s="147">
        <f t="shared" si="730"/>
        <v>647</v>
      </c>
      <c r="BC113" s="147">
        <f t="shared" si="731"/>
        <v>129.4</v>
      </c>
      <c r="BD113" s="147">
        <f t="shared" si="732"/>
        <v>161.75</v>
      </c>
      <c r="BE113" s="147">
        <f t="shared" si="733"/>
        <v>0</v>
      </c>
      <c r="BF113" s="147">
        <f t="shared" si="734"/>
        <v>323.5</v>
      </c>
      <c r="BG113" s="147">
        <f t="shared" si="735"/>
        <v>970.5</v>
      </c>
      <c r="BH113" s="147">
        <f t="shared" si="736"/>
        <v>1294</v>
      </c>
      <c r="BI113" s="147">
        <f t="shared" si="737"/>
        <v>1941</v>
      </c>
      <c r="BJ113" s="147">
        <f t="shared" si="738"/>
        <v>2588</v>
      </c>
      <c r="BK113" s="147">
        <f t="shared" si="739"/>
        <v>3235</v>
      </c>
      <c r="BL113" s="147">
        <f t="shared" si="740"/>
        <v>3882</v>
      </c>
      <c r="BM113" s="147">
        <f t="shared" si="741"/>
        <v>571</v>
      </c>
      <c r="BN113" s="147">
        <f t="shared" si="742"/>
        <v>114.2</v>
      </c>
      <c r="BO113" s="147">
        <f t="shared" si="743"/>
        <v>142.75</v>
      </c>
      <c r="BP113" s="147">
        <f t="shared" si="744"/>
        <v>0</v>
      </c>
      <c r="BQ113" s="147">
        <f t="shared" si="745"/>
        <v>285.5</v>
      </c>
      <c r="BR113" s="147">
        <f t="shared" si="746"/>
        <v>856.5</v>
      </c>
      <c r="BS113" s="147">
        <f t="shared" si="747"/>
        <v>1142</v>
      </c>
      <c r="BT113" s="147">
        <f t="shared" si="748"/>
        <v>1713</v>
      </c>
      <c r="BU113" s="147">
        <f t="shared" si="749"/>
        <v>2284</v>
      </c>
      <c r="BV113" s="147">
        <f t="shared" si="750"/>
        <v>2855</v>
      </c>
      <c r="BW113" s="147">
        <f t="shared" si="751"/>
        <v>3426</v>
      </c>
      <c r="BX113" s="147">
        <f t="shared" si="752"/>
        <v>451</v>
      </c>
      <c r="BY113" s="147">
        <f t="shared" si="753"/>
        <v>90.2</v>
      </c>
      <c r="BZ113" s="147">
        <f t="shared" si="754"/>
        <v>112.75</v>
      </c>
      <c r="CA113" s="147">
        <f t="shared" si="755"/>
        <v>0</v>
      </c>
      <c r="CB113" s="147">
        <f t="shared" si="756"/>
        <v>225.5</v>
      </c>
      <c r="CC113" s="147">
        <f t="shared" si="757"/>
        <v>676.5</v>
      </c>
      <c r="CD113" s="147">
        <f t="shared" si="758"/>
        <v>902</v>
      </c>
      <c r="CE113" s="147">
        <f t="shared" si="759"/>
        <v>1353</v>
      </c>
      <c r="CF113" s="147">
        <f t="shared" si="760"/>
        <v>1804</v>
      </c>
      <c r="CG113" s="147">
        <f t="shared" si="761"/>
        <v>2255</v>
      </c>
      <c r="CH113" s="147">
        <f t="shared" si="762"/>
        <v>2706</v>
      </c>
      <c r="CI113" s="147">
        <f t="shared" si="763"/>
        <v>1218</v>
      </c>
      <c r="CJ113" s="147">
        <f t="shared" si="764"/>
        <v>243.60000000000002</v>
      </c>
      <c r="CK113" s="147">
        <f t="shared" si="765"/>
        <v>304.5</v>
      </c>
      <c r="CL113" s="147">
        <f t="shared" si="766"/>
        <v>0</v>
      </c>
      <c r="CM113" s="147">
        <f t="shared" si="767"/>
        <v>609</v>
      </c>
      <c r="CN113" s="147">
        <f t="shared" si="768"/>
        <v>1827</v>
      </c>
      <c r="CO113" s="147">
        <f t="shared" si="769"/>
        <v>2436</v>
      </c>
      <c r="CP113" s="147">
        <f t="shared" si="770"/>
        <v>3654</v>
      </c>
      <c r="CQ113" s="147">
        <f t="shared" si="771"/>
        <v>4872</v>
      </c>
      <c r="CR113" s="147">
        <f t="shared" si="772"/>
        <v>6090</v>
      </c>
      <c r="CS113" s="147">
        <f t="shared" si="773"/>
        <v>7308</v>
      </c>
      <c r="CT113" s="147">
        <f t="shared" si="774"/>
        <v>1098</v>
      </c>
      <c r="CU113" s="147">
        <f t="shared" si="775"/>
        <v>219.60000000000002</v>
      </c>
      <c r="CV113" s="147">
        <f t="shared" si="776"/>
        <v>274.5</v>
      </c>
      <c r="CW113" s="147">
        <f t="shared" si="777"/>
        <v>0</v>
      </c>
      <c r="CX113" s="147">
        <f t="shared" si="778"/>
        <v>549</v>
      </c>
      <c r="CY113" s="147">
        <f t="shared" si="779"/>
        <v>1647</v>
      </c>
      <c r="CZ113" s="147">
        <f t="shared" si="780"/>
        <v>2196</v>
      </c>
      <c r="DA113" s="147">
        <f t="shared" si="781"/>
        <v>3294</v>
      </c>
      <c r="DB113" s="147">
        <f t="shared" si="782"/>
        <v>4392</v>
      </c>
      <c r="DC113" s="147">
        <f t="shared" si="783"/>
        <v>5490</v>
      </c>
      <c r="DD113" s="147">
        <f t="shared" si="784"/>
        <v>6588</v>
      </c>
      <c r="DE113" s="147">
        <f t="shared" si="785"/>
        <v>1022</v>
      </c>
      <c r="DF113" s="147">
        <f t="shared" si="786"/>
        <v>204.4</v>
      </c>
      <c r="DG113" s="147">
        <f t="shared" si="787"/>
        <v>255.5</v>
      </c>
      <c r="DH113" s="147">
        <f t="shared" si="788"/>
        <v>0</v>
      </c>
      <c r="DI113" s="147">
        <f t="shared" si="789"/>
        <v>511</v>
      </c>
      <c r="DJ113" s="147">
        <f t="shared" si="790"/>
        <v>1533</v>
      </c>
      <c r="DK113" s="147">
        <f t="shared" si="791"/>
        <v>2044</v>
      </c>
      <c r="DL113" s="147">
        <f t="shared" si="792"/>
        <v>3066</v>
      </c>
      <c r="DM113" s="147">
        <f t="shared" si="793"/>
        <v>4088</v>
      </c>
      <c r="DN113" s="147">
        <f t="shared" si="794"/>
        <v>5110</v>
      </c>
      <c r="DO113" s="147">
        <f t="shared" si="795"/>
        <v>6132</v>
      </c>
      <c r="DP113" s="147">
        <f t="shared" si="796"/>
        <v>1022</v>
      </c>
      <c r="DQ113" s="147">
        <f t="shared" si="797"/>
        <v>204.4</v>
      </c>
      <c r="DR113" s="147">
        <f t="shared" si="798"/>
        <v>255.5</v>
      </c>
      <c r="DS113" s="147">
        <f t="shared" si="799"/>
        <v>0</v>
      </c>
      <c r="DT113" s="147">
        <f t="shared" si="800"/>
        <v>511</v>
      </c>
      <c r="DU113" s="147">
        <f t="shared" si="801"/>
        <v>1533</v>
      </c>
      <c r="DV113" s="147">
        <f t="shared" si="802"/>
        <v>2044</v>
      </c>
      <c r="DW113" s="147">
        <f t="shared" si="803"/>
        <v>3066</v>
      </c>
      <c r="DX113" s="147">
        <f t="shared" si="804"/>
        <v>4088</v>
      </c>
      <c r="DY113" s="147">
        <f t="shared" si="805"/>
        <v>5110</v>
      </c>
      <c r="DZ113" s="147">
        <f t="shared" si="806"/>
        <v>6132</v>
      </c>
      <c r="EA113" s="147">
        <f t="shared" si="807"/>
        <v>1218</v>
      </c>
      <c r="EB113" s="147">
        <f t="shared" si="808"/>
        <v>243.60000000000002</v>
      </c>
      <c r="EC113" s="147">
        <f t="shared" si="809"/>
        <v>304.5</v>
      </c>
      <c r="ED113" s="147">
        <f t="shared" si="810"/>
        <v>0</v>
      </c>
      <c r="EE113" s="147">
        <f t="shared" si="811"/>
        <v>609</v>
      </c>
      <c r="EF113" s="147">
        <f t="shared" si="812"/>
        <v>1827</v>
      </c>
      <c r="EG113" s="147">
        <f t="shared" si="813"/>
        <v>2436</v>
      </c>
      <c r="EH113" s="147">
        <f t="shared" si="814"/>
        <v>3654</v>
      </c>
      <c r="EI113" s="147">
        <f t="shared" si="815"/>
        <v>4872</v>
      </c>
      <c r="EJ113" s="147">
        <f t="shared" si="816"/>
        <v>6090</v>
      </c>
      <c r="EK113" s="147">
        <f t="shared" si="817"/>
        <v>7308</v>
      </c>
      <c r="EL113" s="147">
        <f t="shared" si="818"/>
        <v>1098</v>
      </c>
      <c r="EM113" s="147">
        <f t="shared" si="819"/>
        <v>219.60000000000002</v>
      </c>
      <c r="EN113" s="147">
        <f t="shared" si="820"/>
        <v>274.5</v>
      </c>
      <c r="EO113" s="147">
        <f t="shared" si="821"/>
        <v>0</v>
      </c>
      <c r="EP113" s="147">
        <f t="shared" si="822"/>
        <v>549</v>
      </c>
      <c r="EQ113" s="147">
        <f t="shared" si="823"/>
        <v>1647</v>
      </c>
      <c r="ER113" s="147">
        <f t="shared" si="824"/>
        <v>2196</v>
      </c>
      <c r="ES113" s="147">
        <f t="shared" si="825"/>
        <v>3294</v>
      </c>
      <c r="ET113" s="147">
        <f t="shared" si="826"/>
        <v>4392</v>
      </c>
      <c r="EU113" s="147">
        <f t="shared" si="827"/>
        <v>5490</v>
      </c>
      <c r="EV113" s="147">
        <f t="shared" si="828"/>
        <v>6588</v>
      </c>
      <c r="EW113" s="147">
        <f t="shared" si="829"/>
        <v>1669</v>
      </c>
      <c r="EX113" s="147">
        <f t="shared" si="830"/>
        <v>333.8</v>
      </c>
      <c r="EY113" s="147">
        <f t="shared" si="831"/>
        <v>417.25</v>
      </c>
      <c r="EZ113" s="147">
        <f t="shared" si="832"/>
        <v>0</v>
      </c>
      <c r="FA113" s="147">
        <f t="shared" si="833"/>
        <v>834.5</v>
      </c>
      <c r="FB113" s="147">
        <f t="shared" si="834"/>
        <v>2503.5</v>
      </c>
      <c r="FC113" s="147">
        <f t="shared" si="835"/>
        <v>3338</v>
      </c>
      <c r="FD113" s="147">
        <f t="shared" si="836"/>
        <v>5007</v>
      </c>
      <c r="FE113" s="147">
        <f t="shared" si="837"/>
        <v>6676</v>
      </c>
      <c r="FF113" s="147">
        <f t="shared" si="838"/>
        <v>8345</v>
      </c>
      <c r="FG113" s="147">
        <f t="shared" si="839"/>
        <v>10014</v>
      </c>
      <c r="FH113" s="147">
        <f t="shared" si="840"/>
        <v>1669</v>
      </c>
      <c r="FI113" s="147">
        <f t="shared" si="841"/>
        <v>333.8</v>
      </c>
      <c r="FJ113" s="147">
        <f t="shared" si="842"/>
        <v>417.25</v>
      </c>
      <c r="FK113" s="147">
        <f t="shared" si="843"/>
        <v>0</v>
      </c>
      <c r="FL113" s="147">
        <f t="shared" si="844"/>
        <v>834.5</v>
      </c>
      <c r="FM113" s="147">
        <f t="shared" si="845"/>
        <v>2503.5</v>
      </c>
      <c r="FN113" s="147">
        <f t="shared" si="846"/>
        <v>3338</v>
      </c>
      <c r="FO113" s="147">
        <f t="shared" si="847"/>
        <v>5007</v>
      </c>
      <c r="FP113" s="147">
        <f t="shared" si="848"/>
        <v>6676</v>
      </c>
      <c r="FQ113" s="147">
        <f t="shared" si="849"/>
        <v>8345</v>
      </c>
      <c r="FR113" s="147">
        <f t="shared" si="850"/>
        <v>10014</v>
      </c>
      <c r="FS113" s="122" t="str">
        <f t="shared" si="346"/>
        <v>0</v>
      </c>
      <c r="FT113" s="122" t="str">
        <f t="shared" si="347"/>
        <v>0</v>
      </c>
      <c r="FU113" s="122" t="str">
        <f t="shared" si="348"/>
        <v>0</v>
      </c>
      <c r="FV113" s="122" t="str">
        <f t="shared" si="349"/>
        <v>0</v>
      </c>
      <c r="FW113" s="122">
        <f t="shared" si="851"/>
        <v>0</v>
      </c>
      <c r="FX113" s="122">
        <f t="shared" si="852"/>
        <v>0</v>
      </c>
      <c r="FY113" s="122">
        <f t="shared" si="853"/>
        <v>0</v>
      </c>
      <c r="FZ113" s="122">
        <f t="shared" si="854"/>
        <v>0</v>
      </c>
      <c r="GA113" s="122">
        <f t="shared" si="855"/>
        <v>0</v>
      </c>
      <c r="GB113" s="122">
        <f t="shared" si="856"/>
        <v>0</v>
      </c>
      <c r="GC113" s="122">
        <f t="shared" si="857"/>
        <v>0</v>
      </c>
      <c r="GD113" s="122">
        <f t="shared" si="858"/>
        <v>0</v>
      </c>
      <c r="GE113" s="122">
        <f t="shared" si="859"/>
        <v>0</v>
      </c>
      <c r="GF113" s="122">
        <f t="shared" si="860"/>
        <v>0</v>
      </c>
      <c r="GG113" s="122">
        <f t="shared" si="861"/>
        <v>0</v>
      </c>
      <c r="GH113" s="124" t="str">
        <f t="shared" si="350"/>
        <v>0</v>
      </c>
      <c r="GI113" s="57"/>
      <c r="GJ113" s="57"/>
      <c r="GK113" s="57"/>
      <c r="GW113" s="145"/>
      <c r="GX113" s="145"/>
      <c r="GY113" s="145"/>
      <c r="GZ113" s="145"/>
      <c r="HA113" s="145"/>
      <c r="HB113" s="145"/>
      <c r="HC113" s="145"/>
    </row>
    <row r="114" spans="1:211" x14ac:dyDescent="0.2">
      <c r="A114" s="298"/>
      <c r="B114" s="288"/>
      <c r="C114" s="299"/>
      <c r="D114" s="407">
        <f t="shared" si="694"/>
        <v>0</v>
      </c>
      <c r="E114" s="406"/>
      <c r="F114" s="406"/>
      <c r="G114" s="406"/>
      <c r="H114" s="407">
        <f t="shared" si="695"/>
        <v>0</v>
      </c>
      <c r="I114" s="406"/>
      <c r="J114" s="406"/>
      <c r="K114" s="406"/>
      <c r="L114" s="406"/>
      <c r="M114" s="147"/>
      <c r="N114" s="94">
        <f t="shared" si="696"/>
        <v>0</v>
      </c>
      <c r="O114" s="94">
        <f t="shared" si="697"/>
        <v>0</v>
      </c>
      <c r="P114" s="94">
        <f t="shared" si="698"/>
        <v>0</v>
      </c>
      <c r="Q114" s="94">
        <f t="shared" si="699"/>
        <v>0</v>
      </c>
      <c r="R114" s="94">
        <f t="shared" si="700"/>
        <v>0</v>
      </c>
      <c r="S114" s="94">
        <f t="shared" si="701"/>
        <v>0</v>
      </c>
      <c r="T114" s="94">
        <f t="shared" si="702"/>
        <v>0</v>
      </c>
      <c r="U114" s="200">
        <v>648</v>
      </c>
      <c r="V114" s="93">
        <f t="shared" si="703"/>
        <v>129.6</v>
      </c>
      <c r="W114" s="93">
        <f t="shared" si="704"/>
        <v>162</v>
      </c>
      <c r="X114" s="147"/>
      <c r="Y114" s="94">
        <f t="shared" si="705"/>
        <v>324</v>
      </c>
      <c r="Z114" s="94">
        <f t="shared" si="706"/>
        <v>972</v>
      </c>
      <c r="AA114" s="94">
        <f t="shared" si="707"/>
        <v>1296</v>
      </c>
      <c r="AB114" s="94">
        <f t="shared" si="708"/>
        <v>1944</v>
      </c>
      <c r="AC114" s="94">
        <f t="shared" si="709"/>
        <v>2592</v>
      </c>
      <c r="AD114" s="94">
        <f t="shared" si="710"/>
        <v>3240</v>
      </c>
      <c r="AE114" s="94">
        <f t="shared" si="711"/>
        <v>3888</v>
      </c>
      <c r="AF114" s="200">
        <v>572</v>
      </c>
      <c r="AG114" s="93">
        <f t="shared" si="712"/>
        <v>114.4</v>
      </c>
      <c r="AH114" s="93">
        <f t="shared" si="713"/>
        <v>143</v>
      </c>
      <c r="AI114" s="147"/>
      <c r="AJ114" s="94">
        <f t="shared" si="714"/>
        <v>286</v>
      </c>
      <c r="AK114" s="94">
        <f t="shared" si="715"/>
        <v>858</v>
      </c>
      <c r="AL114" s="94">
        <f t="shared" si="716"/>
        <v>1144</v>
      </c>
      <c r="AM114" s="94">
        <f t="shared" si="717"/>
        <v>1716</v>
      </c>
      <c r="AN114" s="94">
        <f t="shared" si="718"/>
        <v>2288</v>
      </c>
      <c r="AO114" s="94">
        <f t="shared" si="719"/>
        <v>2860</v>
      </c>
      <c r="AP114" s="94">
        <f t="shared" si="720"/>
        <v>3432</v>
      </c>
      <c r="AQ114" s="200">
        <v>452</v>
      </c>
      <c r="AR114" s="93">
        <f t="shared" si="721"/>
        <v>90.4</v>
      </c>
      <c r="AS114" s="93">
        <f t="shared" si="722"/>
        <v>113</v>
      </c>
      <c r="AT114" s="147"/>
      <c r="AU114" s="94">
        <f t="shared" si="723"/>
        <v>226</v>
      </c>
      <c r="AV114" s="94">
        <f t="shared" si="724"/>
        <v>678</v>
      </c>
      <c r="AW114" s="94">
        <f t="shared" si="725"/>
        <v>904</v>
      </c>
      <c r="AX114" s="94">
        <f t="shared" si="726"/>
        <v>1356</v>
      </c>
      <c r="AY114" s="94">
        <f t="shared" si="727"/>
        <v>1808</v>
      </c>
      <c r="AZ114" s="94">
        <f t="shared" si="728"/>
        <v>2260</v>
      </c>
      <c r="BA114" s="94">
        <f t="shared" si="729"/>
        <v>2712</v>
      </c>
      <c r="BB114" s="147">
        <f t="shared" si="730"/>
        <v>648</v>
      </c>
      <c r="BC114" s="147">
        <f t="shared" si="731"/>
        <v>129.6</v>
      </c>
      <c r="BD114" s="147">
        <f t="shared" si="732"/>
        <v>162</v>
      </c>
      <c r="BE114" s="147">
        <f t="shared" si="733"/>
        <v>0</v>
      </c>
      <c r="BF114" s="147">
        <f t="shared" si="734"/>
        <v>324</v>
      </c>
      <c r="BG114" s="147">
        <f t="shared" si="735"/>
        <v>972</v>
      </c>
      <c r="BH114" s="147">
        <f t="shared" si="736"/>
        <v>1296</v>
      </c>
      <c r="BI114" s="147">
        <f t="shared" si="737"/>
        <v>1944</v>
      </c>
      <c r="BJ114" s="147">
        <f t="shared" si="738"/>
        <v>2592</v>
      </c>
      <c r="BK114" s="147">
        <f t="shared" si="739"/>
        <v>3240</v>
      </c>
      <c r="BL114" s="147">
        <f t="shared" si="740"/>
        <v>3888</v>
      </c>
      <c r="BM114" s="147">
        <f t="shared" si="741"/>
        <v>572</v>
      </c>
      <c r="BN114" s="147">
        <f t="shared" si="742"/>
        <v>114.4</v>
      </c>
      <c r="BO114" s="147">
        <f t="shared" si="743"/>
        <v>143</v>
      </c>
      <c r="BP114" s="147">
        <f t="shared" si="744"/>
        <v>0</v>
      </c>
      <c r="BQ114" s="147">
        <f t="shared" si="745"/>
        <v>286</v>
      </c>
      <c r="BR114" s="147">
        <f t="shared" si="746"/>
        <v>858</v>
      </c>
      <c r="BS114" s="147">
        <f t="shared" si="747"/>
        <v>1144</v>
      </c>
      <c r="BT114" s="147">
        <f t="shared" si="748"/>
        <v>1716</v>
      </c>
      <c r="BU114" s="147">
        <f t="shared" si="749"/>
        <v>2288</v>
      </c>
      <c r="BV114" s="147">
        <f t="shared" si="750"/>
        <v>2860</v>
      </c>
      <c r="BW114" s="147">
        <f t="shared" si="751"/>
        <v>3432</v>
      </c>
      <c r="BX114" s="147">
        <f t="shared" si="752"/>
        <v>452</v>
      </c>
      <c r="BY114" s="147">
        <f t="shared" si="753"/>
        <v>90.4</v>
      </c>
      <c r="BZ114" s="147">
        <f t="shared" si="754"/>
        <v>113</v>
      </c>
      <c r="CA114" s="147">
        <f t="shared" si="755"/>
        <v>0</v>
      </c>
      <c r="CB114" s="147">
        <f t="shared" si="756"/>
        <v>226</v>
      </c>
      <c r="CC114" s="147">
        <f t="shared" si="757"/>
        <v>678</v>
      </c>
      <c r="CD114" s="147">
        <f t="shared" si="758"/>
        <v>904</v>
      </c>
      <c r="CE114" s="147">
        <f t="shared" si="759"/>
        <v>1356</v>
      </c>
      <c r="CF114" s="147">
        <f t="shared" si="760"/>
        <v>1808</v>
      </c>
      <c r="CG114" s="147">
        <f t="shared" si="761"/>
        <v>2260</v>
      </c>
      <c r="CH114" s="147">
        <f t="shared" si="762"/>
        <v>2712</v>
      </c>
      <c r="CI114" s="147">
        <f t="shared" si="763"/>
        <v>1220</v>
      </c>
      <c r="CJ114" s="147">
        <f t="shared" si="764"/>
        <v>244</v>
      </c>
      <c r="CK114" s="147">
        <f t="shared" si="765"/>
        <v>305</v>
      </c>
      <c r="CL114" s="147">
        <f t="shared" si="766"/>
        <v>0</v>
      </c>
      <c r="CM114" s="147">
        <f t="shared" si="767"/>
        <v>610</v>
      </c>
      <c r="CN114" s="147">
        <f t="shared" si="768"/>
        <v>1830</v>
      </c>
      <c r="CO114" s="147">
        <f t="shared" si="769"/>
        <v>2440</v>
      </c>
      <c r="CP114" s="147">
        <f t="shared" si="770"/>
        <v>3660</v>
      </c>
      <c r="CQ114" s="147">
        <f t="shared" si="771"/>
        <v>4880</v>
      </c>
      <c r="CR114" s="147">
        <f t="shared" si="772"/>
        <v>6100</v>
      </c>
      <c r="CS114" s="147">
        <f t="shared" si="773"/>
        <v>7320</v>
      </c>
      <c r="CT114" s="147">
        <f t="shared" si="774"/>
        <v>1100</v>
      </c>
      <c r="CU114" s="147">
        <f t="shared" si="775"/>
        <v>220</v>
      </c>
      <c r="CV114" s="147">
        <f t="shared" si="776"/>
        <v>275</v>
      </c>
      <c r="CW114" s="147">
        <f t="shared" si="777"/>
        <v>0</v>
      </c>
      <c r="CX114" s="147">
        <f t="shared" si="778"/>
        <v>550</v>
      </c>
      <c r="CY114" s="147">
        <f t="shared" si="779"/>
        <v>1650</v>
      </c>
      <c r="CZ114" s="147">
        <f t="shared" si="780"/>
        <v>2200</v>
      </c>
      <c r="DA114" s="147">
        <f t="shared" si="781"/>
        <v>3300</v>
      </c>
      <c r="DB114" s="147">
        <f t="shared" si="782"/>
        <v>4400</v>
      </c>
      <c r="DC114" s="147">
        <f t="shared" si="783"/>
        <v>5500</v>
      </c>
      <c r="DD114" s="147">
        <f t="shared" si="784"/>
        <v>6600</v>
      </c>
      <c r="DE114" s="147">
        <f t="shared" si="785"/>
        <v>1024</v>
      </c>
      <c r="DF114" s="147">
        <f t="shared" si="786"/>
        <v>204.8</v>
      </c>
      <c r="DG114" s="147">
        <f t="shared" si="787"/>
        <v>256</v>
      </c>
      <c r="DH114" s="147">
        <f t="shared" si="788"/>
        <v>0</v>
      </c>
      <c r="DI114" s="147">
        <f t="shared" si="789"/>
        <v>512</v>
      </c>
      <c r="DJ114" s="147">
        <f t="shared" si="790"/>
        <v>1536</v>
      </c>
      <c r="DK114" s="147">
        <f t="shared" si="791"/>
        <v>2048</v>
      </c>
      <c r="DL114" s="147">
        <f t="shared" si="792"/>
        <v>3072</v>
      </c>
      <c r="DM114" s="147">
        <f t="shared" si="793"/>
        <v>4096</v>
      </c>
      <c r="DN114" s="147">
        <f t="shared" si="794"/>
        <v>5120</v>
      </c>
      <c r="DO114" s="147">
        <f t="shared" si="795"/>
        <v>6144</v>
      </c>
      <c r="DP114" s="147">
        <f t="shared" si="796"/>
        <v>1024</v>
      </c>
      <c r="DQ114" s="147">
        <f t="shared" si="797"/>
        <v>204.8</v>
      </c>
      <c r="DR114" s="147">
        <f t="shared" si="798"/>
        <v>256</v>
      </c>
      <c r="DS114" s="147">
        <f t="shared" si="799"/>
        <v>0</v>
      </c>
      <c r="DT114" s="147">
        <f t="shared" si="800"/>
        <v>512</v>
      </c>
      <c r="DU114" s="147">
        <f t="shared" si="801"/>
        <v>1536</v>
      </c>
      <c r="DV114" s="147">
        <f t="shared" si="802"/>
        <v>2048</v>
      </c>
      <c r="DW114" s="147">
        <f t="shared" si="803"/>
        <v>3072</v>
      </c>
      <c r="DX114" s="147">
        <f t="shared" si="804"/>
        <v>4096</v>
      </c>
      <c r="DY114" s="147">
        <f t="shared" si="805"/>
        <v>5120</v>
      </c>
      <c r="DZ114" s="147">
        <f t="shared" si="806"/>
        <v>6144</v>
      </c>
      <c r="EA114" s="147">
        <f t="shared" si="807"/>
        <v>1220</v>
      </c>
      <c r="EB114" s="147">
        <f t="shared" si="808"/>
        <v>244</v>
      </c>
      <c r="EC114" s="147">
        <f t="shared" si="809"/>
        <v>305</v>
      </c>
      <c r="ED114" s="147">
        <f t="shared" si="810"/>
        <v>0</v>
      </c>
      <c r="EE114" s="147">
        <f t="shared" si="811"/>
        <v>610</v>
      </c>
      <c r="EF114" s="147">
        <f t="shared" si="812"/>
        <v>1830</v>
      </c>
      <c r="EG114" s="147">
        <f t="shared" si="813"/>
        <v>2440</v>
      </c>
      <c r="EH114" s="147">
        <f t="shared" si="814"/>
        <v>3660</v>
      </c>
      <c r="EI114" s="147">
        <f t="shared" si="815"/>
        <v>4880</v>
      </c>
      <c r="EJ114" s="147">
        <f t="shared" si="816"/>
        <v>6100</v>
      </c>
      <c r="EK114" s="147">
        <f t="shared" si="817"/>
        <v>7320</v>
      </c>
      <c r="EL114" s="147">
        <f t="shared" si="818"/>
        <v>1100</v>
      </c>
      <c r="EM114" s="147">
        <f t="shared" si="819"/>
        <v>220</v>
      </c>
      <c r="EN114" s="147">
        <f t="shared" si="820"/>
        <v>275</v>
      </c>
      <c r="EO114" s="147">
        <f t="shared" si="821"/>
        <v>0</v>
      </c>
      <c r="EP114" s="147">
        <f t="shared" si="822"/>
        <v>550</v>
      </c>
      <c r="EQ114" s="147">
        <f t="shared" si="823"/>
        <v>1650</v>
      </c>
      <c r="ER114" s="147">
        <f t="shared" si="824"/>
        <v>2200</v>
      </c>
      <c r="ES114" s="147">
        <f t="shared" si="825"/>
        <v>3300</v>
      </c>
      <c r="ET114" s="147">
        <f t="shared" si="826"/>
        <v>4400</v>
      </c>
      <c r="EU114" s="147">
        <f t="shared" si="827"/>
        <v>5500</v>
      </c>
      <c r="EV114" s="147">
        <f t="shared" si="828"/>
        <v>6600</v>
      </c>
      <c r="EW114" s="147">
        <f t="shared" si="829"/>
        <v>1672</v>
      </c>
      <c r="EX114" s="147">
        <f t="shared" si="830"/>
        <v>334.4</v>
      </c>
      <c r="EY114" s="147">
        <f t="shared" si="831"/>
        <v>418</v>
      </c>
      <c r="EZ114" s="147">
        <f t="shared" si="832"/>
        <v>0</v>
      </c>
      <c r="FA114" s="147">
        <f t="shared" si="833"/>
        <v>836</v>
      </c>
      <c r="FB114" s="147">
        <f t="shared" si="834"/>
        <v>2508</v>
      </c>
      <c r="FC114" s="147">
        <f t="shared" si="835"/>
        <v>3344</v>
      </c>
      <c r="FD114" s="147">
        <f t="shared" si="836"/>
        <v>5016</v>
      </c>
      <c r="FE114" s="147">
        <f t="shared" si="837"/>
        <v>6688</v>
      </c>
      <c r="FF114" s="147">
        <f t="shared" si="838"/>
        <v>8360</v>
      </c>
      <c r="FG114" s="147">
        <f t="shared" si="839"/>
        <v>10032</v>
      </c>
      <c r="FH114" s="147">
        <f t="shared" si="840"/>
        <v>1672</v>
      </c>
      <c r="FI114" s="147">
        <f t="shared" si="841"/>
        <v>334.4</v>
      </c>
      <c r="FJ114" s="147">
        <f t="shared" si="842"/>
        <v>418</v>
      </c>
      <c r="FK114" s="147">
        <f t="shared" si="843"/>
        <v>0</v>
      </c>
      <c r="FL114" s="147">
        <f t="shared" si="844"/>
        <v>836</v>
      </c>
      <c r="FM114" s="147">
        <f t="shared" si="845"/>
        <v>2508</v>
      </c>
      <c r="FN114" s="147">
        <f t="shared" si="846"/>
        <v>3344</v>
      </c>
      <c r="FO114" s="147">
        <f t="shared" si="847"/>
        <v>5016</v>
      </c>
      <c r="FP114" s="147">
        <f t="shared" si="848"/>
        <v>6688</v>
      </c>
      <c r="FQ114" s="147">
        <f t="shared" si="849"/>
        <v>8360</v>
      </c>
      <c r="FR114" s="147">
        <f t="shared" si="850"/>
        <v>10032</v>
      </c>
      <c r="FS114" s="122" t="str">
        <f t="shared" si="346"/>
        <v>0</v>
      </c>
      <c r="FT114" s="122" t="str">
        <f t="shared" si="347"/>
        <v>0</v>
      </c>
      <c r="FU114" s="122" t="str">
        <f t="shared" si="348"/>
        <v>0</v>
      </c>
      <c r="FV114" s="122" t="str">
        <f t="shared" si="349"/>
        <v>0</v>
      </c>
      <c r="FW114" s="122">
        <f t="shared" si="851"/>
        <v>0</v>
      </c>
      <c r="FX114" s="122">
        <f t="shared" si="852"/>
        <v>0</v>
      </c>
      <c r="FY114" s="122">
        <f t="shared" si="853"/>
        <v>0</v>
      </c>
      <c r="FZ114" s="122">
        <f t="shared" si="854"/>
        <v>0</v>
      </c>
      <c r="GA114" s="122">
        <f t="shared" si="855"/>
        <v>0</v>
      </c>
      <c r="GB114" s="122">
        <f t="shared" si="856"/>
        <v>0</v>
      </c>
      <c r="GC114" s="122">
        <f t="shared" si="857"/>
        <v>0</v>
      </c>
      <c r="GD114" s="122">
        <f t="shared" si="858"/>
        <v>0</v>
      </c>
      <c r="GE114" s="122">
        <f t="shared" si="859"/>
        <v>0</v>
      </c>
      <c r="GF114" s="122">
        <f t="shared" si="860"/>
        <v>0</v>
      </c>
      <c r="GG114" s="122">
        <f t="shared" si="861"/>
        <v>0</v>
      </c>
      <c r="GH114" s="124" t="str">
        <f t="shared" si="350"/>
        <v>0</v>
      </c>
      <c r="GI114" s="57"/>
      <c r="GJ114" s="57"/>
      <c r="GK114" s="57"/>
      <c r="GW114" s="145"/>
      <c r="GX114" s="145"/>
      <c r="GY114" s="145"/>
      <c r="GZ114" s="145"/>
      <c r="HA114" s="145"/>
      <c r="HB114" s="145"/>
      <c r="HC114" s="145"/>
    </row>
    <row r="115" spans="1:211" x14ac:dyDescent="0.2">
      <c r="A115" s="298"/>
      <c r="B115" s="288"/>
      <c r="C115" s="299"/>
      <c r="D115" s="407">
        <f t="shared" si="694"/>
        <v>0</v>
      </c>
      <c r="E115" s="406"/>
      <c r="F115" s="406"/>
      <c r="G115" s="406"/>
      <c r="H115" s="407">
        <f t="shared" si="695"/>
        <v>0</v>
      </c>
      <c r="I115" s="406"/>
      <c r="J115" s="406"/>
      <c r="K115" s="406"/>
      <c r="L115" s="406"/>
      <c r="M115" s="147"/>
      <c r="N115" s="94">
        <f t="shared" si="696"/>
        <v>0</v>
      </c>
      <c r="O115" s="94">
        <f t="shared" si="697"/>
        <v>0</v>
      </c>
      <c r="P115" s="94">
        <f t="shared" si="698"/>
        <v>0</v>
      </c>
      <c r="Q115" s="94">
        <f t="shared" si="699"/>
        <v>0</v>
      </c>
      <c r="R115" s="94">
        <f t="shared" si="700"/>
        <v>0</v>
      </c>
      <c r="S115" s="94">
        <f t="shared" si="701"/>
        <v>0</v>
      </c>
      <c r="T115" s="94">
        <f t="shared" si="702"/>
        <v>0</v>
      </c>
      <c r="U115" s="200">
        <v>649</v>
      </c>
      <c r="V115" s="93">
        <f t="shared" si="703"/>
        <v>129.80000000000001</v>
      </c>
      <c r="W115" s="93">
        <f t="shared" si="704"/>
        <v>162.25</v>
      </c>
      <c r="X115" s="147"/>
      <c r="Y115" s="94">
        <f t="shared" si="705"/>
        <v>324.5</v>
      </c>
      <c r="Z115" s="94">
        <f t="shared" si="706"/>
        <v>973.5</v>
      </c>
      <c r="AA115" s="94">
        <f t="shared" si="707"/>
        <v>1298</v>
      </c>
      <c r="AB115" s="94">
        <f t="shared" si="708"/>
        <v>1947</v>
      </c>
      <c r="AC115" s="94">
        <f t="shared" si="709"/>
        <v>2596</v>
      </c>
      <c r="AD115" s="94">
        <f t="shared" si="710"/>
        <v>3245</v>
      </c>
      <c r="AE115" s="94">
        <f t="shared" si="711"/>
        <v>3894</v>
      </c>
      <c r="AF115" s="200">
        <v>573</v>
      </c>
      <c r="AG115" s="93">
        <f t="shared" si="712"/>
        <v>114.60000000000001</v>
      </c>
      <c r="AH115" s="93">
        <f t="shared" si="713"/>
        <v>143.25</v>
      </c>
      <c r="AI115" s="147"/>
      <c r="AJ115" s="94">
        <f t="shared" si="714"/>
        <v>286.5</v>
      </c>
      <c r="AK115" s="94">
        <f t="shared" si="715"/>
        <v>859.5</v>
      </c>
      <c r="AL115" s="94">
        <f t="shared" si="716"/>
        <v>1146</v>
      </c>
      <c r="AM115" s="94">
        <f t="shared" si="717"/>
        <v>1719</v>
      </c>
      <c r="AN115" s="94">
        <f t="shared" si="718"/>
        <v>2292</v>
      </c>
      <c r="AO115" s="94">
        <f t="shared" si="719"/>
        <v>2865</v>
      </c>
      <c r="AP115" s="94">
        <f t="shared" si="720"/>
        <v>3438</v>
      </c>
      <c r="AQ115" s="200">
        <v>453</v>
      </c>
      <c r="AR115" s="93">
        <f t="shared" si="721"/>
        <v>90.600000000000009</v>
      </c>
      <c r="AS115" s="93">
        <f t="shared" si="722"/>
        <v>113.25</v>
      </c>
      <c r="AT115" s="147"/>
      <c r="AU115" s="94">
        <f t="shared" si="723"/>
        <v>226.5</v>
      </c>
      <c r="AV115" s="94">
        <f t="shared" si="724"/>
        <v>679.5</v>
      </c>
      <c r="AW115" s="94">
        <f t="shared" si="725"/>
        <v>906</v>
      </c>
      <c r="AX115" s="94">
        <f t="shared" si="726"/>
        <v>1359</v>
      </c>
      <c r="AY115" s="94">
        <f t="shared" si="727"/>
        <v>1812</v>
      </c>
      <c r="AZ115" s="94">
        <f t="shared" si="728"/>
        <v>2265</v>
      </c>
      <c r="BA115" s="94">
        <f t="shared" si="729"/>
        <v>2718</v>
      </c>
      <c r="BB115" s="147">
        <f t="shared" si="730"/>
        <v>649</v>
      </c>
      <c r="BC115" s="147">
        <f t="shared" si="731"/>
        <v>129.80000000000001</v>
      </c>
      <c r="BD115" s="147">
        <f t="shared" si="732"/>
        <v>162.25</v>
      </c>
      <c r="BE115" s="147">
        <f t="shared" si="733"/>
        <v>0</v>
      </c>
      <c r="BF115" s="147">
        <f t="shared" si="734"/>
        <v>324.5</v>
      </c>
      <c r="BG115" s="147">
        <f t="shared" si="735"/>
        <v>973.5</v>
      </c>
      <c r="BH115" s="147">
        <f t="shared" si="736"/>
        <v>1298</v>
      </c>
      <c r="BI115" s="147">
        <f t="shared" si="737"/>
        <v>1947</v>
      </c>
      <c r="BJ115" s="147">
        <f t="shared" si="738"/>
        <v>2596</v>
      </c>
      <c r="BK115" s="147">
        <f t="shared" si="739"/>
        <v>3245</v>
      </c>
      <c r="BL115" s="147">
        <f t="shared" si="740"/>
        <v>3894</v>
      </c>
      <c r="BM115" s="147">
        <f t="shared" si="741"/>
        <v>573</v>
      </c>
      <c r="BN115" s="147">
        <f t="shared" si="742"/>
        <v>114.60000000000001</v>
      </c>
      <c r="BO115" s="147">
        <f t="shared" si="743"/>
        <v>143.25</v>
      </c>
      <c r="BP115" s="147">
        <f t="shared" si="744"/>
        <v>0</v>
      </c>
      <c r="BQ115" s="147">
        <f t="shared" si="745"/>
        <v>286.5</v>
      </c>
      <c r="BR115" s="147">
        <f t="shared" si="746"/>
        <v>859.5</v>
      </c>
      <c r="BS115" s="147">
        <f t="shared" si="747"/>
        <v>1146</v>
      </c>
      <c r="BT115" s="147">
        <f t="shared" si="748"/>
        <v>1719</v>
      </c>
      <c r="BU115" s="147">
        <f t="shared" si="749"/>
        <v>2292</v>
      </c>
      <c r="BV115" s="147">
        <f t="shared" si="750"/>
        <v>2865</v>
      </c>
      <c r="BW115" s="147">
        <f t="shared" si="751"/>
        <v>3438</v>
      </c>
      <c r="BX115" s="147">
        <f t="shared" si="752"/>
        <v>453</v>
      </c>
      <c r="BY115" s="147">
        <f t="shared" si="753"/>
        <v>90.600000000000009</v>
      </c>
      <c r="BZ115" s="147">
        <f t="shared" si="754"/>
        <v>113.25</v>
      </c>
      <c r="CA115" s="147">
        <f t="shared" si="755"/>
        <v>0</v>
      </c>
      <c r="CB115" s="147">
        <f t="shared" si="756"/>
        <v>226.5</v>
      </c>
      <c r="CC115" s="147">
        <f t="shared" si="757"/>
        <v>679.5</v>
      </c>
      <c r="CD115" s="147">
        <f t="shared" si="758"/>
        <v>906</v>
      </c>
      <c r="CE115" s="147">
        <f t="shared" si="759"/>
        <v>1359</v>
      </c>
      <c r="CF115" s="147">
        <f t="shared" si="760"/>
        <v>1812</v>
      </c>
      <c r="CG115" s="147">
        <f t="shared" si="761"/>
        <v>2265</v>
      </c>
      <c r="CH115" s="147">
        <f t="shared" si="762"/>
        <v>2718</v>
      </c>
      <c r="CI115" s="147">
        <f t="shared" si="763"/>
        <v>1222</v>
      </c>
      <c r="CJ115" s="147">
        <f t="shared" si="764"/>
        <v>244.40000000000003</v>
      </c>
      <c r="CK115" s="147">
        <f t="shared" si="765"/>
        <v>305.5</v>
      </c>
      <c r="CL115" s="147">
        <f t="shared" si="766"/>
        <v>0</v>
      </c>
      <c r="CM115" s="147">
        <f t="shared" si="767"/>
        <v>611</v>
      </c>
      <c r="CN115" s="147">
        <f t="shared" si="768"/>
        <v>1833</v>
      </c>
      <c r="CO115" s="147">
        <f t="shared" si="769"/>
        <v>2444</v>
      </c>
      <c r="CP115" s="147">
        <f t="shared" si="770"/>
        <v>3666</v>
      </c>
      <c r="CQ115" s="147">
        <f t="shared" si="771"/>
        <v>4888</v>
      </c>
      <c r="CR115" s="147">
        <f t="shared" si="772"/>
        <v>6110</v>
      </c>
      <c r="CS115" s="147">
        <f t="shared" si="773"/>
        <v>7332</v>
      </c>
      <c r="CT115" s="147">
        <f t="shared" si="774"/>
        <v>1102</v>
      </c>
      <c r="CU115" s="147">
        <f t="shared" si="775"/>
        <v>220.40000000000003</v>
      </c>
      <c r="CV115" s="147">
        <f t="shared" si="776"/>
        <v>275.5</v>
      </c>
      <c r="CW115" s="147">
        <f t="shared" si="777"/>
        <v>0</v>
      </c>
      <c r="CX115" s="147">
        <f t="shared" si="778"/>
        <v>551</v>
      </c>
      <c r="CY115" s="147">
        <f t="shared" si="779"/>
        <v>1653</v>
      </c>
      <c r="CZ115" s="147">
        <f t="shared" si="780"/>
        <v>2204</v>
      </c>
      <c r="DA115" s="147">
        <f t="shared" si="781"/>
        <v>3306</v>
      </c>
      <c r="DB115" s="147">
        <f t="shared" si="782"/>
        <v>4408</v>
      </c>
      <c r="DC115" s="147">
        <f t="shared" si="783"/>
        <v>5510</v>
      </c>
      <c r="DD115" s="147">
        <f t="shared" si="784"/>
        <v>6612</v>
      </c>
      <c r="DE115" s="147">
        <f t="shared" si="785"/>
        <v>1026</v>
      </c>
      <c r="DF115" s="147">
        <f t="shared" si="786"/>
        <v>205.20000000000002</v>
      </c>
      <c r="DG115" s="147">
        <f t="shared" si="787"/>
        <v>256.5</v>
      </c>
      <c r="DH115" s="147">
        <f t="shared" si="788"/>
        <v>0</v>
      </c>
      <c r="DI115" s="147">
        <f t="shared" si="789"/>
        <v>513</v>
      </c>
      <c r="DJ115" s="147">
        <f t="shared" si="790"/>
        <v>1539</v>
      </c>
      <c r="DK115" s="147">
        <f t="shared" si="791"/>
        <v>2052</v>
      </c>
      <c r="DL115" s="147">
        <f t="shared" si="792"/>
        <v>3078</v>
      </c>
      <c r="DM115" s="147">
        <f t="shared" si="793"/>
        <v>4104</v>
      </c>
      <c r="DN115" s="147">
        <f t="shared" si="794"/>
        <v>5130</v>
      </c>
      <c r="DO115" s="147">
        <f t="shared" si="795"/>
        <v>6156</v>
      </c>
      <c r="DP115" s="147">
        <f t="shared" si="796"/>
        <v>1026</v>
      </c>
      <c r="DQ115" s="147">
        <f t="shared" si="797"/>
        <v>205.20000000000002</v>
      </c>
      <c r="DR115" s="147">
        <f t="shared" si="798"/>
        <v>256.5</v>
      </c>
      <c r="DS115" s="147">
        <f t="shared" si="799"/>
        <v>0</v>
      </c>
      <c r="DT115" s="147">
        <f t="shared" si="800"/>
        <v>513</v>
      </c>
      <c r="DU115" s="147">
        <f t="shared" si="801"/>
        <v>1539</v>
      </c>
      <c r="DV115" s="147">
        <f t="shared" si="802"/>
        <v>2052</v>
      </c>
      <c r="DW115" s="147">
        <f t="shared" si="803"/>
        <v>3078</v>
      </c>
      <c r="DX115" s="147">
        <f t="shared" si="804"/>
        <v>4104</v>
      </c>
      <c r="DY115" s="147">
        <f t="shared" si="805"/>
        <v>5130</v>
      </c>
      <c r="DZ115" s="147">
        <f t="shared" si="806"/>
        <v>6156</v>
      </c>
      <c r="EA115" s="147">
        <f t="shared" si="807"/>
        <v>1222</v>
      </c>
      <c r="EB115" s="147">
        <f t="shared" si="808"/>
        <v>244.40000000000003</v>
      </c>
      <c r="EC115" s="147">
        <f t="shared" si="809"/>
        <v>305.5</v>
      </c>
      <c r="ED115" s="147">
        <f t="shared" si="810"/>
        <v>0</v>
      </c>
      <c r="EE115" s="147">
        <f t="shared" si="811"/>
        <v>611</v>
      </c>
      <c r="EF115" s="147">
        <f t="shared" si="812"/>
        <v>1833</v>
      </c>
      <c r="EG115" s="147">
        <f t="shared" si="813"/>
        <v>2444</v>
      </c>
      <c r="EH115" s="147">
        <f t="shared" si="814"/>
        <v>3666</v>
      </c>
      <c r="EI115" s="147">
        <f t="shared" si="815"/>
        <v>4888</v>
      </c>
      <c r="EJ115" s="147">
        <f t="shared" si="816"/>
        <v>6110</v>
      </c>
      <c r="EK115" s="147">
        <f t="shared" si="817"/>
        <v>7332</v>
      </c>
      <c r="EL115" s="147">
        <f t="shared" si="818"/>
        <v>1102</v>
      </c>
      <c r="EM115" s="147">
        <f t="shared" si="819"/>
        <v>220.40000000000003</v>
      </c>
      <c r="EN115" s="147">
        <f t="shared" si="820"/>
        <v>275.5</v>
      </c>
      <c r="EO115" s="147">
        <f t="shared" si="821"/>
        <v>0</v>
      </c>
      <c r="EP115" s="147">
        <f t="shared" si="822"/>
        <v>551</v>
      </c>
      <c r="EQ115" s="147">
        <f t="shared" si="823"/>
        <v>1653</v>
      </c>
      <c r="ER115" s="147">
        <f t="shared" si="824"/>
        <v>2204</v>
      </c>
      <c r="ES115" s="147">
        <f t="shared" si="825"/>
        <v>3306</v>
      </c>
      <c r="ET115" s="147">
        <f t="shared" si="826"/>
        <v>4408</v>
      </c>
      <c r="EU115" s="147">
        <f t="shared" si="827"/>
        <v>5510</v>
      </c>
      <c r="EV115" s="147">
        <f t="shared" si="828"/>
        <v>6612</v>
      </c>
      <c r="EW115" s="147">
        <f t="shared" si="829"/>
        <v>1675</v>
      </c>
      <c r="EX115" s="147">
        <f t="shared" si="830"/>
        <v>335.00000000000006</v>
      </c>
      <c r="EY115" s="147">
        <f t="shared" si="831"/>
        <v>418.75</v>
      </c>
      <c r="EZ115" s="147">
        <f t="shared" si="832"/>
        <v>0</v>
      </c>
      <c r="FA115" s="147">
        <f t="shared" si="833"/>
        <v>837.5</v>
      </c>
      <c r="FB115" s="147">
        <f t="shared" si="834"/>
        <v>2512.5</v>
      </c>
      <c r="FC115" s="147">
        <f t="shared" si="835"/>
        <v>3350</v>
      </c>
      <c r="FD115" s="147">
        <f t="shared" si="836"/>
        <v>5025</v>
      </c>
      <c r="FE115" s="147">
        <f t="shared" si="837"/>
        <v>6700</v>
      </c>
      <c r="FF115" s="147">
        <f t="shared" si="838"/>
        <v>8375</v>
      </c>
      <c r="FG115" s="147">
        <f t="shared" si="839"/>
        <v>10050</v>
      </c>
      <c r="FH115" s="147">
        <f t="shared" si="840"/>
        <v>1675</v>
      </c>
      <c r="FI115" s="147">
        <f t="shared" si="841"/>
        <v>335.00000000000006</v>
      </c>
      <c r="FJ115" s="147">
        <f t="shared" si="842"/>
        <v>418.75</v>
      </c>
      <c r="FK115" s="147">
        <f t="shared" si="843"/>
        <v>0</v>
      </c>
      <c r="FL115" s="147">
        <f t="shared" si="844"/>
        <v>837.5</v>
      </c>
      <c r="FM115" s="147">
        <f t="shared" si="845"/>
        <v>2512.5</v>
      </c>
      <c r="FN115" s="147">
        <f t="shared" si="846"/>
        <v>3350</v>
      </c>
      <c r="FO115" s="147">
        <f t="shared" si="847"/>
        <v>5025</v>
      </c>
      <c r="FP115" s="147">
        <f t="shared" si="848"/>
        <v>6700</v>
      </c>
      <c r="FQ115" s="147">
        <f t="shared" si="849"/>
        <v>8375</v>
      </c>
      <c r="FR115" s="147">
        <f t="shared" si="850"/>
        <v>10050</v>
      </c>
      <c r="FS115" s="122" t="str">
        <f t="shared" si="346"/>
        <v>0</v>
      </c>
      <c r="FT115" s="122" t="str">
        <f t="shared" si="347"/>
        <v>0</v>
      </c>
      <c r="FU115" s="122" t="str">
        <f t="shared" si="348"/>
        <v>0</v>
      </c>
      <c r="FV115" s="122" t="str">
        <f t="shared" si="349"/>
        <v>0</v>
      </c>
      <c r="FW115" s="122">
        <f t="shared" si="851"/>
        <v>0</v>
      </c>
      <c r="FX115" s="122">
        <f t="shared" si="852"/>
        <v>0</v>
      </c>
      <c r="FY115" s="122">
        <f t="shared" si="853"/>
        <v>0</v>
      </c>
      <c r="FZ115" s="122">
        <f t="shared" si="854"/>
        <v>0</v>
      </c>
      <c r="GA115" s="122">
        <f t="shared" si="855"/>
        <v>0</v>
      </c>
      <c r="GB115" s="122">
        <f t="shared" si="856"/>
        <v>0</v>
      </c>
      <c r="GC115" s="122">
        <f t="shared" si="857"/>
        <v>0</v>
      </c>
      <c r="GD115" s="122">
        <f t="shared" si="858"/>
        <v>0</v>
      </c>
      <c r="GE115" s="122">
        <f t="shared" si="859"/>
        <v>0</v>
      </c>
      <c r="GF115" s="122">
        <f t="shared" si="860"/>
        <v>0</v>
      </c>
      <c r="GG115" s="122">
        <f t="shared" si="861"/>
        <v>0</v>
      </c>
      <c r="GH115" s="124" t="str">
        <f t="shared" si="350"/>
        <v>0</v>
      </c>
      <c r="GI115" s="57"/>
      <c r="GJ115" s="57"/>
      <c r="GK115" s="57"/>
      <c r="GW115" s="145"/>
      <c r="GX115" s="145"/>
      <c r="GY115" s="145"/>
      <c r="GZ115" s="145"/>
      <c r="HA115" s="145"/>
      <c r="HB115" s="145"/>
      <c r="HC115" s="145"/>
    </row>
    <row r="116" spans="1:211" x14ac:dyDescent="0.2">
      <c r="A116" s="298"/>
      <c r="B116" s="288"/>
      <c r="C116" s="299"/>
      <c r="D116" s="407">
        <f t="shared" si="694"/>
        <v>0</v>
      </c>
      <c r="E116" s="406"/>
      <c r="F116" s="406"/>
      <c r="G116" s="406"/>
      <c r="H116" s="407">
        <f t="shared" si="695"/>
        <v>0</v>
      </c>
      <c r="I116" s="406"/>
      <c r="J116" s="406"/>
      <c r="K116" s="406"/>
      <c r="L116" s="406"/>
      <c r="M116" s="147"/>
      <c r="N116" s="94">
        <f t="shared" si="696"/>
        <v>0</v>
      </c>
      <c r="O116" s="94">
        <f t="shared" si="697"/>
        <v>0</v>
      </c>
      <c r="P116" s="94">
        <f t="shared" si="698"/>
        <v>0</v>
      </c>
      <c r="Q116" s="94">
        <f t="shared" si="699"/>
        <v>0</v>
      </c>
      <c r="R116" s="94">
        <f t="shared" si="700"/>
        <v>0</v>
      </c>
      <c r="S116" s="94">
        <f t="shared" si="701"/>
        <v>0</v>
      </c>
      <c r="T116" s="94">
        <f t="shared" si="702"/>
        <v>0</v>
      </c>
      <c r="U116" s="200">
        <v>650</v>
      </c>
      <c r="V116" s="93">
        <f t="shared" si="703"/>
        <v>130</v>
      </c>
      <c r="W116" s="93">
        <f t="shared" si="704"/>
        <v>162.5</v>
      </c>
      <c r="X116" s="147"/>
      <c r="Y116" s="94">
        <f t="shared" si="705"/>
        <v>325</v>
      </c>
      <c r="Z116" s="94">
        <f t="shared" si="706"/>
        <v>975</v>
      </c>
      <c r="AA116" s="94">
        <f t="shared" si="707"/>
        <v>1300</v>
      </c>
      <c r="AB116" s="94">
        <f t="shared" si="708"/>
        <v>1950</v>
      </c>
      <c r="AC116" s="94">
        <f t="shared" si="709"/>
        <v>2600</v>
      </c>
      <c r="AD116" s="94">
        <f t="shared" si="710"/>
        <v>3250</v>
      </c>
      <c r="AE116" s="94">
        <f t="shared" si="711"/>
        <v>3900</v>
      </c>
      <c r="AF116" s="200">
        <v>574</v>
      </c>
      <c r="AG116" s="93">
        <f t="shared" si="712"/>
        <v>114.80000000000001</v>
      </c>
      <c r="AH116" s="93">
        <f t="shared" si="713"/>
        <v>143.5</v>
      </c>
      <c r="AI116" s="147"/>
      <c r="AJ116" s="94">
        <f t="shared" si="714"/>
        <v>287</v>
      </c>
      <c r="AK116" s="94">
        <f t="shared" si="715"/>
        <v>861</v>
      </c>
      <c r="AL116" s="94">
        <f t="shared" si="716"/>
        <v>1148</v>
      </c>
      <c r="AM116" s="94">
        <f t="shared" si="717"/>
        <v>1722</v>
      </c>
      <c r="AN116" s="94">
        <f t="shared" si="718"/>
        <v>2296</v>
      </c>
      <c r="AO116" s="94">
        <f t="shared" si="719"/>
        <v>2870</v>
      </c>
      <c r="AP116" s="94">
        <f t="shared" si="720"/>
        <v>3444</v>
      </c>
      <c r="AQ116" s="200">
        <v>454</v>
      </c>
      <c r="AR116" s="93">
        <f t="shared" si="721"/>
        <v>90.800000000000011</v>
      </c>
      <c r="AS116" s="93">
        <f t="shared" si="722"/>
        <v>113.5</v>
      </c>
      <c r="AT116" s="147"/>
      <c r="AU116" s="94">
        <f t="shared" si="723"/>
        <v>227</v>
      </c>
      <c r="AV116" s="94">
        <f t="shared" si="724"/>
        <v>681</v>
      </c>
      <c r="AW116" s="94">
        <f t="shared" si="725"/>
        <v>908</v>
      </c>
      <c r="AX116" s="94">
        <f t="shared" si="726"/>
        <v>1362</v>
      </c>
      <c r="AY116" s="94">
        <f t="shared" si="727"/>
        <v>1816</v>
      </c>
      <c r="AZ116" s="94">
        <f t="shared" si="728"/>
        <v>2270</v>
      </c>
      <c r="BA116" s="94">
        <f t="shared" si="729"/>
        <v>2724</v>
      </c>
      <c r="BB116" s="147">
        <f t="shared" si="730"/>
        <v>650</v>
      </c>
      <c r="BC116" s="147">
        <f t="shared" si="731"/>
        <v>130</v>
      </c>
      <c r="BD116" s="147">
        <f t="shared" si="732"/>
        <v>162.5</v>
      </c>
      <c r="BE116" s="147">
        <f t="shared" si="733"/>
        <v>0</v>
      </c>
      <c r="BF116" s="147">
        <f t="shared" si="734"/>
        <v>325</v>
      </c>
      <c r="BG116" s="147">
        <f t="shared" si="735"/>
        <v>975</v>
      </c>
      <c r="BH116" s="147">
        <f t="shared" si="736"/>
        <v>1300</v>
      </c>
      <c r="BI116" s="147">
        <f t="shared" si="737"/>
        <v>1950</v>
      </c>
      <c r="BJ116" s="147">
        <f t="shared" si="738"/>
        <v>2600</v>
      </c>
      <c r="BK116" s="147">
        <f t="shared" si="739"/>
        <v>3250</v>
      </c>
      <c r="BL116" s="147">
        <f t="shared" si="740"/>
        <v>3900</v>
      </c>
      <c r="BM116" s="147">
        <f t="shared" si="741"/>
        <v>574</v>
      </c>
      <c r="BN116" s="147">
        <f t="shared" si="742"/>
        <v>114.80000000000001</v>
      </c>
      <c r="BO116" s="147">
        <f t="shared" si="743"/>
        <v>143.5</v>
      </c>
      <c r="BP116" s="147">
        <f t="shared" si="744"/>
        <v>0</v>
      </c>
      <c r="BQ116" s="147">
        <f t="shared" si="745"/>
        <v>287</v>
      </c>
      <c r="BR116" s="147">
        <f t="shared" si="746"/>
        <v>861</v>
      </c>
      <c r="BS116" s="147">
        <f t="shared" si="747"/>
        <v>1148</v>
      </c>
      <c r="BT116" s="147">
        <f t="shared" si="748"/>
        <v>1722</v>
      </c>
      <c r="BU116" s="147">
        <f t="shared" si="749"/>
        <v>2296</v>
      </c>
      <c r="BV116" s="147">
        <f t="shared" si="750"/>
        <v>2870</v>
      </c>
      <c r="BW116" s="147">
        <f t="shared" si="751"/>
        <v>3444</v>
      </c>
      <c r="BX116" s="147">
        <f t="shared" si="752"/>
        <v>454</v>
      </c>
      <c r="BY116" s="147">
        <f t="shared" si="753"/>
        <v>90.800000000000011</v>
      </c>
      <c r="BZ116" s="147">
        <f t="shared" si="754"/>
        <v>113.5</v>
      </c>
      <c r="CA116" s="147">
        <f t="shared" si="755"/>
        <v>0</v>
      </c>
      <c r="CB116" s="147">
        <f t="shared" si="756"/>
        <v>227</v>
      </c>
      <c r="CC116" s="147">
        <f t="shared" si="757"/>
        <v>681</v>
      </c>
      <c r="CD116" s="147">
        <f t="shared" si="758"/>
        <v>908</v>
      </c>
      <c r="CE116" s="147">
        <f t="shared" si="759"/>
        <v>1362</v>
      </c>
      <c r="CF116" s="147">
        <f t="shared" si="760"/>
        <v>1816</v>
      </c>
      <c r="CG116" s="147">
        <f t="shared" si="761"/>
        <v>2270</v>
      </c>
      <c r="CH116" s="147">
        <f t="shared" si="762"/>
        <v>2724</v>
      </c>
      <c r="CI116" s="147">
        <f t="shared" si="763"/>
        <v>1224</v>
      </c>
      <c r="CJ116" s="147">
        <f t="shared" si="764"/>
        <v>244.8</v>
      </c>
      <c r="CK116" s="147">
        <f t="shared" si="765"/>
        <v>306</v>
      </c>
      <c r="CL116" s="147">
        <f t="shared" si="766"/>
        <v>0</v>
      </c>
      <c r="CM116" s="147">
        <f t="shared" si="767"/>
        <v>612</v>
      </c>
      <c r="CN116" s="147">
        <f t="shared" si="768"/>
        <v>1836</v>
      </c>
      <c r="CO116" s="147">
        <f t="shared" si="769"/>
        <v>2448</v>
      </c>
      <c r="CP116" s="147">
        <f t="shared" si="770"/>
        <v>3672</v>
      </c>
      <c r="CQ116" s="147">
        <f t="shared" si="771"/>
        <v>4896</v>
      </c>
      <c r="CR116" s="147">
        <f t="shared" si="772"/>
        <v>6120</v>
      </c>
      <c r="CS116" s="147">
        <f t="shared" si="773"/>
        <v>7344</v>
      </c>
      <c r="CT116" s="147">
        <f t="shared" si="774"/>
        <v>1104</v>
      </c>
      <c r="CU116" s="147">
        <f t="shared" si="775"/>
        <v>220.8</v>
      </c>
      <c r="CV116" s="147">
        <f t="shared" si="776"/>
        <v>276</v>
      </c>
      <c r="CW116" s="147">
        <f t="shared" si="777"/>
        <v>0</v>
      </c>
      <c r="CX116" s="147">
        <f t="shared" si="778"/>
        <v>552</v>
      </c>
      <c r="CY116" s="147">
        <f t="shared" si="779"/>
        <v>1656</v>
      </c>
      <c r="CZ116" s="147">
        <f t="shared" si="780"/>
        <v>2208</v>
      </c>
      <c r="DA116" s="147">
        <f t="shared" si="781"/>
        <v>3312</v>
      </c>
      <c r="DB116" s="147">
        <f t="shared" si="782"/>
        <v>4416</v>
      </c>
      <c r="DC116" s="147">
        <f t="shared" si="783"/>
        <v>5520</v>
      </c>
      <c r="DD116" s="147">
        <f t="shared" si="784"/>
        <v>6624</v>
      </c>
      <c r="DE116" s="147">
        <f t="shared" si="785"/>
        <v>1028</v>
      </c>
      <c r="DF116" s="147">
        <f t="shared" si="786"/>
        <v>205.60000000000002</v>
      </c>
      <c r="DG116" s="147">
        <f t="shared" si="787"/>
        <v>257</v>
      </c>
      <c r="DH116" s="147">
        <f t="shared" si="788"/>
        <v>0</v>
      </c>
      <c r="DI116" s="147">
        <f t="shared" si="789"/>
        <v>514</v>
      </c>
      <c r="DJ116" s="147">
        <f t="shared" si="790"/>
        <v>1542</v>
      </c>
      <c r="DK116" s="147">
        <f t="shared" si="791"/>
        <v>2056</v>
      </c>
      <c r="DL116" s="147">
        <f t="shared" si="792"/>
        <v>3084</v>
      </c>
      <c r="DM116" s="147">
        <f t="shared" si="793"/>
        <v>4112</v>
      </c>
      <c r="DN116" s="147">
        <f t="shared" si="794"/>
        <v>5140</v>
      </c>
      <c r="DO116" s="147">
        <f t="shared" si="795"/>
        <v>6168</v>
      </c>
      <c r="DP116" s="147">
        <f t="shared" si="796"/>
        <v>1028</v>
      </c>
      <c r="DQ116" s="147">
        <f t="shared" si="797"/>
        <v>205.60000000000002</v>
      </c>
      <c r="DR116" s="147">
        <f t="shared" si="798"/>
        <v>257</v>
      </c>
      <c r="DS116" s="147">
        <f t="shared" si="799"/>
        <v>0</v>
      </c>
      <c r="DT116" s="147">
        <f t="shared" si="800"/>
        <v>514</v>
      </c>
      <c r="DU116" s="147">
        <f t="shared" si="801"/>
        <v>1542</v>
      </c>
      <c r="DV116" s="147">
        <f t="shared" si="802"/>
        <v>2056</v>
      </c>
      <c r="DW116" s="147">
        <f t="shared" si="803"/>
        <v>3084</v>
      </c>
      <c r="DX116" s="147">
        <f t="shared" si="804"/>
        <v>4112</v>
      </c>
      <c r="DY116" s="147">
        <f t="shared" si="805"/>
        <v>5140</v>
      </c>
      <c r="DZ116" s="147">
        <f t="shared" si="806"/>
        <v>6168</v>
      </c>
      <c r="EA116" s="147">
        <f t="shared" si="807"/>
        <v>1224</v>
      </c>
      <c r="EB116" s="147">
        <f t="shared" si="808"/>
        <v>244.8</v>
      </c>
      <c r="EC116" s="147">
        <f t="shared" si="809"/>
        <v>306</v>
      </c>
      <c r="ED116" s="147">
        <f t="shared" si="810"/>
        <v>0</v>
      </c>
      <c r="EE116" s="147">
        <f t="shared" si="811"/>
        <v>612</v>
      </c>
      <c r="EF116" s="147">
        <f t="shared" si="812"/>
        <v>1836</v>
      </c>
      <c r="EG116" s="147">
        <f t="shared" si="813"/>
        <v>2448</v>
      </c>
      <c r="EH116" s="147">
        <f t="shared" si="814"/>
        <v>3672</v>
      </c>
      <c r="EI116" s="147">
        <f t="shared" si="815"/>
        <v>4896</v>
      </c>
      <c r="EJ116" s="147">
        <f t="shared" si="816"/>
        <v>6120</v>
      </c>
      <c r="EK116" s="147">
        <f t="shared" si="817"/>
        <v>7344</v>
      </c>
      <c r="EL116" s="147">
        <f t="shared" si="818"/>
        <v>1104</v>
      </c>
      <c r="EM116" s="147">
        <f t="shared" si="819"/>
        <v>220.8</v>
      </c>
      <c r="EN116" s="147">
        <f t="shared" si="820"/>
        <v>276</v>
      </c>
      <c r="EO116" s="147">
        <f t="shared" si="821"/>
        <v>0</v>
      </c>
      <c r="EP116" s="147">
        <f t="shared" si="822"/>
        <v>552</v>
      </c>
      <c r="EQ116" s="147">
        <f t="shared" si="823"/>
        <v>1656</v>
      </c>
      <c r="ER116" s="147">
        <f t="shared" si="824"/>
        <v>2208</v>
      </c>
      <c r="ES116" s="147">
        <f t="shared" si="825"/>
        <v>3312</v>
      </c>
      <c r="ET116" s="147">
        <f t="shared" si="826"/>
        <v>4416</v>
      </c>
      <c r="EU116" s="147">
        <f t="shared" si="827"/>
        <v>5520</v>
      </c>
      <c r="EV116" s="147">
        <f t="shared" si="828"/>
        <v>6624</v>
      </c>
      <c r="EW116" s="147">
        <f t="shared" si="829"/>
        <v>1678</v>
      </c>
      <c r="EX116" s="147">
        <f t="shared" si="830"/>
        <v>335.6</v>
      </c>
      <c r="EY116" s="147">
        <f t="shared" si="831"/>
        <v>419.5</v>
      </c>
      <c r="EZ116" s="147">
        <f t="shared" si="832"/>
        <v>0</v>
      </c>
      <c r="FA116" s="147">
        <f t="shared" si="833"/>
        <v>839</v>
      </c>
      <c r="FB116" s="147">
        <f t="shared" si="834"/>
        <v>2517</v>
      </c>
      <c r="FC116" s="147">
        <f t="shared" si="835"/>
        <v>3356</v>
      </c>
      <c r="FD116" s="147">
        <f t="shared" si="836"/>
        <v>5034</v>
      </c>
      <c r="FE116" s="147">
        <f t="shared" si="837"/>
        <v>6712</v>
      </c>
      <c r="FF116" s="147">
        <f t="shared" si="838"/>
        <v>8390</v>
      </c>
      <c r="FG116" s="147">
        <f t="shared" si="839"/>
        <v>10068</v>
      </c>
      <c r="FH116" s="147">
        <f t="shared" si="840"/>
        <v>1678</v>
      </c>
      <c r="FI116" s="147">
        <f t="shared" si="841"/>
        <v>335.6</v>
      </c>
      <c r="FJ116" s="147">
        <f t="shared" si="842"/>
        <v>419.5</v>
      </c>
      <c r="FK116" s="147">
        <f t="shared" si="843"/>
        <v>0</v>
      </c>
      <c r="FL116" s="147">
        <f t="shared" si="844"/>
        <v>839</v>
      </c>
      <c r="FM116" s="147">
        <f t="shared" si="845"/>
        <v>2517</v>
      </c>
      <c r="FN116" s="147">
        <f t="shared" si="846"/>
        <v>3356</v>
      </c>
      <c r="FO116" s="147">
        <f t="shared" si="847"/>
        <v>5034</v>
      </c>
      <c r="FP116" s="147">
        <f t="shared" si="848"/>
        <v>6712</v>
      </c>
      <c r="FQ116" s="147">
        <f t="shared" si="849"/>
        <v>8390</v>
      </c>
      <c r="FR116" s="147">
        <f t="shared" si="850"/>
        <v>10068</v>
      </c>
      <c r="FS116" s="122" t="str">
        <f t="shared" si="346"/>
        <v>0</v>
      </c>
      <c r="FT116" s="122" t="str">
        <f t="shared" si="347"/>
        <v>0</v>
      </c>
      <c r="FU116" s="122" t="str">
        <f t="shared" si="348"/>
        <v>0</v>
      </c>
      <c r="FV116" s="122" t="str">
        <f t="shared" si="349"/>
        <v>0</v>
      </c>
      <c r="FW116" s="122">
        <f t="shared" si="851"/>
        <v>0</v>
      </c>
      <c r="FX116" s="122">
        <f t="shared" si="852"/>
        <v>0</v>
      </c>
      <c r="FY116" s="122">
        <f t="shared" si="853"/>
        <v>0</v>
      </c>
      <c r="FZ116" s="122">
        <f t="shared" si="854"/>
        <v>0</v>
      </c>
      <c r="GA116" s="122">
        <f t="shared" si="855"/>
        <v>0</v>
      </c>
      <c r="GB116" s="122">
        <f t="shared" si="856"/>
        <v>0</v>
      </c>
      <c r="GC116" s="122">
        <f t="shared" si="857"/>
        <v>0</v>
      </c>
      <c r="GD116" s="122">
        <f t="shared" si="858"/>
        <v>0</v>
      </c>
      <c r="GE116" s="122">
        <f t="shared" si="859"/>
        <v>0</v>
      </c>
      <c r="GF116" s="122">
        <f t="shared" si="860"/>
        <v>0</v>
      </c>
      <c r="GG116" s="122">
        <f t="shared" si="861"/>
        <v>0</v>
      </c>
      <c r="GH116" s="124" t="str">
        <f t="shared" si="350"/>
        <v>0</v>
      </c>
      <c r="GI116" s="57"/>
      <c r="GJ116" s="57"/>
      <c r="GK116" s="57"/>
      <c r="GW116" s="145"/>
      <c r="GX116" s="145"/>
      <c r="GY116" s="145"/>
      <c r="GZ116" s="145"/>
      <c r="HA116" s="145"/>
      <c r="HB116" s="145"/>
      <c r="HC116" s="145"/>
    </row>
    <row r="117" spans="1:211" x14ac:dyDescent="0.2">
      <c r="A117" s="298"/>
      <c r="B117" s="288"/>
      <c r="C117" s="299"/>
      <c r="D117" s="407">
        <f t="shared" si="694"/>
        <v>0</v>
      </c>
      <c r="E117" s="406"/>
      <c r="F117" s="406"/>
      <c r="G117" s="406"/>
      <c r="H117" s="407">
        <f t="shared" si="695"/>
        <v>0</v>
      </c>
      <c r="I117" s="406"/>
      <c r="J117" s="406"/>
      <c r="K117" s="406"/>
      <c r="L117" s="406"/>
      <c r="M117" s="147"/>
      <c r="N117" s="94">
        <f t="shared" si="696"/>
        <v>0</v>
      </c>
      <c r="O117" s="94">
        <f t="shared" si="697"/>
        <v>0</v>
      </c>
      <c r="P117" s="94">
        <f t="shared" si="698"/>
        <v>0</v>
      </c>
      <c r="Q117" s="94">
        <f t="shared" si="699"/>
        <v>0</v>
      </c>
      <c r="R117" s="94">
        <f t="shared" si="700"/>
        <v>0</v>
      </c>
      <c r="S117" s="94">
        <f t="shared" si="701"/>
        <v>0</v>
      </c>
      <c r="T117" s="94">
        <f t="shared" si="702"/>
        <v>0</v>
      </c>
      <c r="U117" s="200">
        <v>651</v>
      </c>
      <c r="V117" s="93">
        <f t="shared" si="703"/>
        <v>130.20000000000002</v>
      </c>
      <c r="W117" s="93">
        <f t="shared" si="704"/>
        <v>162.75</v>
      </c>
      <c r="X117" s="147"/>
      <c r="Y117" s="94">
        <f t="shared" si="705"/>
        <v>325.5</v>
      </c>
      <c r="Z117" s="94">
        <f t="shared" si="706"/>
        <v>976.5</v>
      </c>
      <c r="AA117" s="94">
        <f t="shared" si="707"/>
        <v>1302</v>
      </c>
      <c r="AB117" s="94">
        <f t="shared" si="708"/>
        <v>1953</v>
      </c>
      <c r="AC117" s="94">
        <f t="shared" si="709"/>
        <v>2604</v>
      </c>
      <c r="AD117" s="94">
        <f t="shared" si="710"/>
        <v>3255</v>
      </c>
      <c r="AE117" s="94">
        <f t="shared" si="711"/>
        <v>3906</v>
      </c>
      <c r="AF117" s="200">
        <v>575</v>
      </c>
      <c r="AG117" s="93">
        <f t="shared" si="712"/>
        <v>115</v>
      </c>
      <c r="AH117" s="93">
        <f t="shared" si="713"/>
        <v>143.75</v>
      </c>
      <c r="AI117" s="147"/>
      <c r="AJ117" s="94">
        <f t="shared" si="714"/>
        <v>287.5</v>
      </c>
      <c r="AK117" s="94">
        <f t="shared" si="715"/>
        <v>862.5</v>
      </c>
      <c r="AL117" s="94">
        <f t="shared" si="716"/>
        <v>1150</v>
      </c>
      <c r="AM117" s="94">
        <f t="shared" si="717"/>
        <v>1725</v>
      </c>
      <c r="AN117" s="94">
        <f t="shared" si="718"/>
        <v>2300</v>
      </c>
      <c r="AO117" s="94">
        <f t="shared" si="719"/>
        <v>2875</v>
      </c>
      <c r="AP117" s="94">
        <f t="shared" si="720"/>
        <v>3450</v>
      </c>
      <c r="AQ117" s="200">
        <v>455</v>
      </c>
      <c r="AR117" s="93">
        <f t="shared" si="721"/>
        <v>91</v>
      </c>
      <c r="AS117" s="93">
        <f t="shared" si="722"/>
        <v>113.75</v>
      </c>
      <c r="AT117" s="147"/>
      <c r="AU117" s="94">
        <f t="shared" si="723"/>
        <v>227.5</v>
      </c>
      <c r="AV117" s="94">
        <f t="shared" si="724"/>
        <v>682.5</v>
      </c>
      <c r="AW117" s="94">
        <f t="shared" si="725"/>
        <v>910</v>
      </c>
      <c r="AX117" s="94">
        <f t="shared" si="726"/>
        <v>1365</v>
      </c>
      <c r="AY117" s="94">
        <f t="shared" si="727"/>
        <v>1820</v>
      </c>
      <c r="AZ117" s="94">
        <f t="shared" si="728"/>
        <v>2275</v>
      </c>
      <c r="BA117" s="94">
        <f t="shared" si="729"/>
        <v>2730</v>
      </c>
      <c r="BB117" s="147">
        <f t="shared" si="730"/>
        <v>651</v>
      </c>
      <c r="BC117" s="147">
        <f t="shared" si="731"/>
        <v>130.20000000000002</v>
      </c>
      <c r="BD117" s="147">
        <f t="shared" si="732"/>
        <v>162.75</v>
      </c>
      <c r="BE117" s="147">
        <f t="shared" si="733"/>
        <v>0</v>
      </c>
      <c r="BF117" s="147">
        <f t="shared" si="734"/>
        <v>325.5</v>
      </c>
      <c r="BG117" s="147">
        <f t="shared" si="735"/>
        <v>976.5</v>
      </c>
      <c r="BH117" s="147">
        <f t="shared" si="736"/>
        <v>1302</v>
      </c>
      <c r="BI117" s="147">
        <f t="shared" si="737"/>
        <v>1953</v>
      </c>
      <c r="BJ117" s="147">
        <f t="shared" si="738"/>
        <v>2604</v>
      </c>
      <c r="BK117" s="147">
        <f t="shared" si="739"/>
        <v>3255</v>
      </c>
      <c r="BL117" s="147">
        <f t="shared" si="740"/>
        <v>3906</v>
      </c>
      <c r="BM117" s="147">
        <f t="shared" si="741"/>
        <v>575</v>
      </c>
      <c r="BN117" s="147">
        <f t="shared" si="742"/>
        <v>115</v>
      </c>
      <c r="BO117" s="147">
        <f t="shared" si="743"/>
        <v>143.75</v>
      </c>
      <c r="BP117" s="147">
        <f t="shared" si="744"/>
        <v>0</v>
      </c>
      <c r="BQ117" s="147">
        <f t="shared" si="745"/>
        <v>287.5</v>
      </c>
      <c r="BR117" s="147">
        <f t="shared" si="746"/>
        <v>862.5</v>
      </c>
      <c r="BS117" s="147">
        <f t="shared" si="747"/>
        <v>1150</v>
      </c>
      <c r="BT117" s="147">
        <f t="shared" si="748"/>
        <v>1725</v>
      </c>
      <c r="BU117" s="147">
        <f t="shared" si="749"/>
        <v>2300</v>
      </c>
      <c r="BV117" s="147">
        <f t="shared" si="750"/>
        <v>2875</v>
      </c>
      <c r="BW117" s="147">
        <f t="shared" si="751"/>
        <v>3450</v>
      </c>
      <c r="BX117" s="147">
        <f t="shared" si="752"/>
        <v>455</v>
      </c>
      <c r="BY117" s="147">
        <f t="shared" si="753"/>
        <v>91</v>
      </c>
      <c r="BZ117" s="147">
        <f t="shared" si="754"/>
        <v>113.75</v>
      </c>
      <c r="CA117" s="147">
        <f t="shared" si="755"/>
        <v>0</v>
      </c>
      <c r="CB117" s="147">
        <f t="shared" si="756"/>
        <v>227.5</v>
      </c>
      <c r="CC117" s="147">
        <f t="shared" si="757"/>
        <v>682.5</v>
      </c>
      <c r="CD117" s="147">
        <f t="shared" si="758"/>
        <v>910</v>
      </c>
      <c r="CE117" s="147">
        <f t="shared" si="759"/>
        <v>1365</v>
      </c>
      <c r="CF117" s="147">
        <f t="shared" si="760"/>
        <v>1820</v>
      </c>
      <c r="CG117" s="147">
        <f t="shared" si="761"/>
        <v>2275</v>
      </c>
      <c r="CH117" s="147">
        <f t="shared" si="762"/>
        <v>2730</v>
      </c>
      <c r="CI117" s="147">
        <f t="shared" si="763"/>
        <v>1226</v>
      </c>
      <c r="CJ117" s="147">
        <f t="shared" si="764"/>
        <v>245.20000000000002</v>
      </c>
      <c r="CK117" s="147">
        <f t="shared" si="765"/>
        <v>306.5</v>
      </c>
      <c r="CL117" s="147">
        <f t="shared" si="766"/>
        <v>0</v>
      </c>
      <c r="CM117" s="147">
        <f t="shared" si="767"/>
        <v>613</v>
      </c>
      <c r="CN117" s="147">
        <f t="shared" si="768"/>
        <v>1839</v>
      </c>
      <c r="CO117" s="147">
        <f t="shared" si="769"/>
        <v>2452</v>
      </c>
      <c r="CP117" s="147">
        <f t="shared" si="770"/>
        <v>3678</v>
      </c>
      <c r="CQ117" s="147">
        <f t="shared" si="771"/>
        <v>4904</v>
      </c>
      <c r="CR117" s="147">
        <f t="shared" si="772"/>
        <v>6130</v>
      </c>
      <c r="CS117" s="147">
        <f t="shared" si="773"/>
        <v>7356</v>
      </c>
      <c r="CT117" s="147">
        <f t="shared" si="774"/>
        <v>1106</v>
      </c>
      <c r="CU117" s="147">
        <f t="shared" si="775"/>
        <v>221.20000000000002</v>
      </c>
      <c r="CV117" s="147">
        <f t="shared" si="776"/>
        <v>276.5</v>
      </c>
      <c r="CW117" s="147">
        <f t="shared" si="777"/>
        <v>0</v>
      </c>
      <c r="CX117" s="147">
        <f t="shared" si="778"/>
        <v>553</v>
      </c>
      <c r="CY117" s="147">
        <f t="shared" si="779"/>
        <v>1659</v>
      </c>
      <c r="CZ117" s="147">
        <f t="shared" si="780"/>
        <v>2212</v>
      </c>
      <c r="DA117" s="147">
        <f t="shared" si="781"/>
        <v>3318</v>
      </c>
      <c r="DB117" s="147">
        <f t="shared" si="782"/>
        <v>4424</v>
      </c>
      <c r="DC117" s="147">
        <f t="shared" si="783"/>
        <v>5530</v>
      </c>
      <c r="DD117" s="147">
        <f t="shared" si="784"/>
        <v>6636</v>
      </c>
      <c r="DE117" s="147">
        <f t="shared" si="785"/>
        <v>1030</v>
      </c>
      <c r="DF117" s="147">
        <f t="shared" si="786"/>
        <v>206</v>
      </c>
      <c r="DG117" s="147">
        <f t="shared" si="787"/>
        <v>257.5</v>
      </c>
      <c r="DH117" s="147">
        <f t="shared" si="788"/>
        <v>0</v>
      </c>
      <c r="DI117" s="147">
        <f t="shared" si="789"/>
        <v>515</v>
      </c>
      <c r="DJ117" s="147">
        <f t="shared" si="790"/>
        <v>1545</v>
      </c>
      <c r="DK117" s="147">
        <f t="shared" si="791"/>
        <v>2060</v>
      </c>
      <c r="DL117" s="147">
        <f t="shared" si="792"/>
        <v>3090</v>
      </c>
      <c r="DM117" s="147">
        <f t="shared" si="793"/>
        <v>4120</v>
      </c>
      <c r="DN117" s="147">
        <f t="shared" si="794"/>
        <v>5150</v>
      </c>
      <c r="DO117" s="147">
        <f t="shared" si="795"/>
        <v>6180</v>
      </c>
      <c r="DP117" s="147">
        <f t="shared" si="796"/>
        <v>1030</v>
      </c>
      <c r="DQ117" s="147">
        <f t="shared" si="797"/>
        <v>206</v>
      </c>
      <c r="DR117" s="147">
        <f t="shared" si="798"/>
        <v>257.5</v>
      </c>
      <c r="DS117" s="147">
        <f t="shared" si="799"/>
        <v>0</v>
      </c>
      <c r="DT117" s="147">
        <f t="shared" si="800"/>
        <v>515</v>
      </c>
      <c r="DU117" s="147">
        <f t="shared" si="801"/>
        <v>1545</v>
      </c>
      <c r="DV117" s="147">
        <f t="shared" si="802"/>
        <v>2060</v>
      </c>
      <c r="DW117" s="147">
        <f t="shared" si="803"/>
        <v>3090</v>
      </c>
      <c r="DX117" s="147">
        <f t="shared" si="804"/>
        <v>4120</v>
      </c>
      <c r="DY117" s="147">
        <f t="shared" si="805"/>
        <v>5150</v>
      </c>
      <c r="DZ117" s="147">
        <f t="shared" si="806"/>
        <v>6180</v>
      </c>
      <c r="EA117" s="147">
        <f t="shared" si="807"/>
        <v>1226</v>
      </c>
      <c r="EB117" s="147">
        <f t="shared" si="808"/>
        <v>245.20000000000002</v>
      </c>
      <c r="EC117" s="147">
        <f t="shared" si="809"/>
        <v>306.5</v>
      </c>
      <c r="ED117" s="147">
        <f t="shared" si="810"/>
        <v>0</v>
      </c>
      <c r="EE117" s="147">
        <f t="shared" si="811"/>
        <v>613</v>
      </c>
      <c r="EF117" s="147">
        <f t="shared" si="812"/>
        <v>1839</v>
      </c>
      <c r="EG117" s="147">
        <f t="shared" si="813"/>
        <v>2452</v>
      </c>
      <c r="EH117" s="147">
        <f t="shared" si="814"/>
        <v>3678</v>
      </c>
      <c r="EI117" s="147">
        <f t="shared" si="815"/>
        <v>4904</v>
      </c>
      <c r="EJ117" s="147">
        <f t="shared" si="816"/>
        <v>6130</v>
      </c>
      <c r="EK117" s="147">
        <f t="shared" si="817"/>
        <v>7356</v>
      </c>
      <c r="EL117" s="147">
        <f t="shared" si="818"/>
        <v>1106</v>
      </c>
      <c r="EM117" s="147">
        <f t="shared" si="819"/>
        <v>221.20000000000002</v>
      </c>
      <c r="EN117" s="147">
        <f t="shared" si="820"/>
        <v>276.5</v>
      </c>
      <c r="EO117" s="147">
        <f t="shared" si="821"/>
        <v>0</v>
      </c>
      <c r="EP117" s="147">
        <f t="shared" si="822"/>
        <v>553</v>
      </c>
      <c r="EQ117" s="147">
        <f t="shared" si="823"/>
        <v>1659</v>
      </c>
      <c r="ER117" s="147">
        <f t="shared" si="824"/>
        <v>2212</v>
      </c>
      <c r="ES117" s="147">
        <f t="shared" si="825"/>
        <v>3318</v>
      </c>
      <c r="ET117" s="147">
        <f t="shared" si="826"/>
        <v>4424</v>
      </c>
      <c r="EU117" s="147">
        <f t="shared" si="827"/>
        <v>5530</v>
      </c>
      <c r="EV117" s="147">
        <f t="shared" si="828"/>
        <v>6636</v>
      </c>
      <c r="EW117" s="147">
        <f t="shared" si="829"/>
        <v>1681</v>
      </c>
      <c r="EX117" s="147">
        <f t="shared" si="830"/>
        <v>336.20000000000005</v>
      </c>
      <c r="EY117" s="147">
        <f t="shared" si="831"/>
        <v>420.25</v>
      </c>
      <c r="EZ117" s="147">
        <f t="shared" si="832"/>
        <v>0</v>
      </c>
      <c r="FA117" s="147">
        <f t="shared" si="833"/>
        <v>840.5</v>
      </c>
      <c r="FB117" s="147">
        <f t="shared" si="834"/>
        <v>2521.5</v>
      </c>
      <c r="FC117" s="147">
        <f t="shared" si="835"/>
        <v>3362</v>
      </c>
      <c r="FD117" s="147">
        <f t="shared" si="836"/>
        <v>5043</v>
      </c>
      <c r="FE117" s="147">
        <f t="shared" si="837"/>
        <v>6724</v>
      </c>
      <c r="FF117" s="147">
        <f t="shared" si="838"/>
        <v>8405</v>
      </c>
      <c r="FG117" s="147">
        <f t="shared" si="839"/>
        <v>10086</v>
      </c>
      <c r="FH117" s="147">
        <f t="shared" si="840"/>
        <v>1681</v>
      </c>
      <c r="FI117" s="147">
        <f t="shared" si="841"/>
        <v>336.20000000000005</v>
      </c>
      <c r="FJ117" s="147">
        <f t="shared" si="842"/>
        <v>420.25</v>
      </c>
      <c r="FK117" s="147">
        <f t="shared" si="843"/>
        <v>0</v>
      </c>
      <c r="FL117" s="147">
        <f t="shared" si="844"/>
        <v>840.5</v>
      </c>
      <c r="FM117" s="147">
        <f t="shared" si="845"/>
        <v>2521.5</v>
      </c>
      <c r="FN117" s="147">
        <f t="shared" si="846"/>
        <v>3362</v>
      </c>
      <c r="FO117" s="147">
        <f t="shared" si="847"/>
        <v>5043</v>
      </c>
      <c r="FP117" s="147">
        <f t="shared" si="848"/>
        <v>6724</v>
      </c>
      <c r="FQ117" s="147">
        <f t="shared" si="849"/>
        <v>8405</v>
      </c>
      <c r="FR117" s="147">
        <f t="shared" si="850"/>
        <v>10086</v>
      </c>
      <c r="FS117" s="122" t="str">
        <f t="shared" si="346"/>
        <v>0</v>
      </c>
      <c r="FT117" s="122" t="str">
        <f t="shared" si="347"/>
        <v>0</v>
      </c>
      <c r="FU117" s="122" t="str">
        <f t="shared" si="348"/>
        <v>0</v>
      </c>
      <c r="FV117" s="122" t="str">
        <f t="shared" si="349"/>
        <v>0</v>
      </c>
      <c r="FW117" s="122">
        <f t="shared" si="851"/>
        <v>0</v>
      </c>
      <c r="FX117" s="122">
        <f t="shared" si="852"/>
        <v>0</v>
      </c>
      <c r="FY117" s="122">
        <f t="shared" si="853"/>
        <v>0</v>
      </c>
      <c r="FZ117" s="122">
        <f t="shared" si="854"/>
        <v>0</v>
      </c>
      <c r="GA117" s="122">
        <f t="shared" si="855"/>
        <v>0</v>
      </c>
      <c r="GB117" s="122">
        <f t="shared" si="856"/>
        <v>0</v>
      </c>
      <c r="GC117" s="122">
        <f t="shared" si="857"/>
        <v>0</v>
      </c>
      <c r="GD117" s="122">
        <f t="shared" si="858"/>
        <v>0</v>
      </c>
      <c r="GE117" s="122">
        <f t="shared" si="859"/>
        <v>0</v>
      </c>
      <c r="GF117" s="122">
        <f t="shared" si="860"/>
        <v>0</v>
      </c>
      <c r="GG117" s="122">
        <f t="shared" si="861"/>
        <v>0</v>
      </c>
      <c r="GH117" s="124" t="str">
        <f t="shared" si="350"/>
        <v>0</v>
      </c>
      <c r="GI117" s="57"/>
      <c r="GJ117" s="57"/>
      <c r="GK117" s="57"/>
      <c r="GW117" s="145"/>
      <c r="GX117" s="145"/>
      <c r="GY117" s="145"/>
      <c r="GZ117" s="145"/>
      <c r="HA117" s="145"/>
      <c r="HB117" s="145"/>
      <c r="HC117" s="145"/>
    </row>
    <row r="118" spans="1:211" x14ac:dyDescent="0.2">
      <c r="A118" s="298"/>
      <c r="B118" s="288"/>
      <c r="C118" s="299"/>
      <c r="D118" s="407">
        <f t="shared" si="694"/>
        <v>0</v>
      </c>
      <c r="E118" s="406"/>
      <c r="F118" s="406"/>
      <c r="G118" s="406"/>
      <c r="H118" s="407">
        <f t="shared" si="695"/>
        <v>0</v>
      </c>
      <c r="I118" s="406"/>
      <c r="J118" s="406"/>
      <c r="K118" s="406"/>
      <c r="L118" s="406"/>
      <c r="M118" s="147"/>
      <c r="N118" s="94">
        <f t="shared" si="696"/>
        <v>0</v>
      </c>
      <c r="O118" s="94">
        <f t="shared" si="697"/>
        <v>0</v>
      </c>
      <c r="P118" s="94">
        <f t="shared" si="698"/>
        <v>0</v>
      </c>
      <c r="Q118" s="94">
        <f t="shared" si="699"/>
        <v>0</v>
      </c>
      <c r="R118" s="94">
        <f t="shared" si="700"/>
        <v>0</v>
      </c>
      <c r="S118" s="94">
        <f t="shared" si="701"/>
        <v>0</v>
      </c>
      <c r="T118" s="94">
        <f t="shared" si="702"/>
        <v>0</v>
      </c>
      <c r="U118" s="200">
        <v>652</v>
      </c>
      <c r="V118" s="93">
        <f t="shared" si="703"/>
        <v>130.4</v>
      </c>
      <c r="W118" s="93">
        <f t="shared" si="704"/>
        <v>163</v>
      </c>
      <c r="X118" s="147"/>
      <c r="Y118" s="94">
        <f t="shared" si="705"/>
        <v>326</v>
      </c>
      <c r="Z118" s="94">
        <f t="shared" si="706"/>
        <v>978</v>
      </c>
      <c r="AA118" s="94">
        <f t="shared" si="707"/>
        <v>1304</v>
      </c>
      <c r="AB118" s="94">
        <f t="shared" si="708"/>
        <v>1956</v>
      </c>
      <c r="AC118" s="94">
        <f t="shared" si="709"/>
        <v>2608</v>
      </c>
      <c r="AD118" s="94">
        <f t="shared" si="710"/>
        <v>3260</v>
      </c>
      <c r="AE118" s="94">
        <f t="shared" si="711"/>
        <v>3912</v>
      </c>
      <c r="AF118" s="200">
        <v>576</v>
      </c>
      <c r="AG118" s="93">
        <f t="shared" si="712"/>
        <v>115.2</v>
      </c>
      <c r="AH118" s="93">
        <f t="shared" si="713"/>
        <v>144</v>
      </c>
      <c r="AI118" s="147"/>
      <c r="AJ118" s="94">
        <f t="shared" si="714"/>
        <v>288</v>
      </c>
      <c r="AK118" s="94">
        <f t="shared" si="715"/>
        <v>864</v>
      </c>
      <c r="AL118" s="94">
        <f t="shared" si="716"/>
        <v>1152</v>
      </c>
      <c r="AM118" s="94">
        <f t="shared" si="717"/>
        <v>1728</v>
      </c>
      <c r="AN118" s="94">
        <f t="shared" si="718"/>
        <v>2304</v>
      </c>
      <c r="AO118" s="94">
        <f t="shared" si="719"/>
        <v>2880</v>
      </c>
      <c r="AP118" s="94">
        <f t="shared" si="720"/>
        <v>3456</v>
      </c>
      <c r="AQ118" s="200">
        <v>456</v>
      </c>
      <c r="AR118" s="93">
        <f t="shared" si="721"/>
        <v>91.2</v>
      </c>
      <c r="AS118" s="93">
        <f t="shared" si="722"/>
        <v>114</v>
      </c>
      <c r="AT118" s="147"/>
      <c r="AU118" s="94">
        <f t="shared" si="723"/>
        <v>228</v>
      </c>
      <c r="AV118" s="94">
        <f t="shared" si="724"/>
        <v>684</v>
      </c>
      <c r="AW118" s="94">
        <f t="shared" si="725"/>
        <v>912</v>
      </c>
      <c r="AX118" s="94">
        <f t="shared" si="726"/>
        <v>1368</v>
      </c>
      <c r="AY118" s="94">
        <f t="shared" si="727"/>
        <v>1824</v>
      </c>
      <c r="AZ118" s="94">
        <f t="shared" si="728"/>
        <v>2280</v>
      </c>
      <c r="BA118" s="94">
        <f t="shared" si="729"/>
        <v>2736</v>
      </c>
      <c r="BB118" s="147">
        <f t="shared" si="730"/>
        <v>652</v>
      </c>
      <c r="BC118" s="147">
        <f t="shared" si="731"/>
        <v>130.4</v>
      </c>
      <c r="BD118" s="147">
        <f t="shared" si="732"/>
        <v>163</v>
      </c>
      <c r="BE118" s="147">
        <f t="shared" si="733"/>
        <v>0</v>
      </c>
      <c r="BF118" s="147">
        <f t="shared" si="734"/>
        <v>326</v>
      </c>
      <c r="BG118" s="147">
        <f t="shared" si="735"/>
        <v>978</v>
      </c>
      <c r="BH118" s="147">
        <f t="shared" si="736"/>
        <v>1304</v>
      </c>
      <c r="BI118" s="147">
        <f t="shared" si="737"/>
        <v>1956</v>
      </c>
      <c r="BJ118" s="147">
        <f t="shared" si="738"/>
        <v>2608</v>
      </c>
      <c r="BK118" s="147">
        <f t="shared" si="739"/>
        <v>3260</v>
      </c>
      <c r="BL118" s="147">
        <f t="shared" si="740"/>
        <v>3912</v>
      </c>
      <c r="BM118" s="147">
        <f t="shared" si="741"/>
        <v>576</v>
      </c>
      <c r="BN118" s="147">
        <f t="shared" si="742"/>
        <v>115.2</v>
      </c>
      <c r="BO118" s="147">
        <f t="shared" si="743"/>
        <v>144</v>
      </c>
      <c r="BP118" s="147">
        <f t="shared" si="744"/>
        <v>0</v>
      </c>
      <c r="BQ118" s="147">
        <f t="shared" si="745"/>
        <v>288</v>
      </c>
      <c r="BR118" s="147">
        <f t="shared" si="746"/>
        <v>864</v>
      </c>
      <c r="BS118" s="147">
        <f t="shared" si="747"/>
        <v>1152</v>
      </c>
      <c r="BT118" s="147">
        <f t="shared" si="748"/>
        <v>1728</v>
      </c>
      <c r="BU118" s="147">
        <f t="shared" si="749"/>
        <v>2304</v>
      </c>
      <c r="BV118" s="147">
        <f t="shared" si="750"/>
        <v>2880</v>
      </c>
      <c r="BW118" s="147">
        <f t="shared" si="751"/>
        <v>3456</v>
      </c>
      <c r="BX118" s="147">
        <f t="shared" si="752"/>
        <v>456</v>
      </c>
      <c r="BY118" s="147">
        <f t="shared" si="753"/>
        <v>91.2</v>
      </c>
      <c r="BZ118" s="147">
        <f t="shared" si="754"/>
        <v>114</v>
      </c>
      <c r="CA118" s="147">
        <f t="shared" si="755"/>
        <v>0</v>
      </c>
      <c r="CB118" s="147">
        <f t="shared" si="756"/>
        <v>228</v>
      </c>
      <c r="CC118" s="147">
        <f t="shared" si="757"/>
        <v>684</v>
      </c>
      <c r="CD118" s="147">
        <f t="shared" si="758"/>
        <v>912</v>
      </c>
      <c r="CE118" s="147">
        <f t="shared" si="759"/>
        <v>1368</v>
      </c>
      <c r="CF118" s="147">
        <f t="shared" si="760"/>
        <v>1824</v>
      </c>
      <c r="CG118" s="147">
        <f t="shared" si="761"/>
        <v>2280</v>
      </c>
      <c r="CH118" s="147">
        <f t="shared" si="762"/>
        <v>2736</v>
      </c>
      <c r="CI118" s="147">
        <f t="shared" si="763"/>
        <v>1228</v>
      </c>
      <c r="CJ118" s="147">
        <f t="shared" si="764"/>
        <v>245.60000000000002</v>
      </c>
      <c r="CK118" s="147">
        <f t="shared" si="765"/>
        <v>307</v>
      </c>
      <c r="CL118" s="147">
        <f t="shared" si="766"/>
        <v>0</v>
      </c>
      <c r="CM118" s="147">
        <f t="shared" si="767"/>
        <v>614</v>
      </c>
      <c r="CN118" s="147">
        <f t="shared" si="768"/>
        <v>1842</v>
      </c>
      <c r="CO118" s="147">
        <f t="shared" si="769"/>
        <v>2456</v>
      </c>
      <c r="CP118" s="147">
        <f t="shared" si="770"/>
        <v>3684</v>
      </c>
      <c r="CQ118" s="147">
        <f t="shared" si="771"/>
        <v>4912</v>
      </c>
      <c r="CR118" s="147">
        <f t="shared" si="772"/>
        <v>6140</v>
      </c>
      <c r="CS118" s="147">
        <f t="shared" si="773"/>
        <v>7368</v>
      </c>
      <c r="CT118" s="147">
        <f t="shared" si="774"/>
        <v>1108</v>
      </c>
      <c r="CU118" s="147">
        <f t="shared" si="775"/>
        <v>221.60000000000002</v>
      </c>
      <c r="CV118" s="147">
        <f t="shared" si="776"/>
        <v>277</v>
      </c>
      <c r="CW118" s="147">
        <f t="shared" si="777"/>
        <v>0</v>
      </c>
      <c r="CX118" s="147">
        <f t="shared" si="778"/>
        <v>554</v>
      </c>
      <c r="CY118" s="147">
        <f t="shared" si="779"/>
        <v>1662</v>
      </c>
      <c r="CZ118" s="147">
        <f t="shared" si="780"/>
        <v>2216</v>
      </c>
      <c r="DA118" s="147">
        <f t="shared" si="781"/>
        <v>3324</v>
      </c>
      <c r="DB118" s="147">
        <f t="shared" si="782"/>
        <v>4432</v>
      </c>
      <c r="DC118" s="147">
        <f t="shared" si="783"/>
        <v>5540</v>
      </c>
      <c r="DD118" s="147">
        <f t="shared" si="784"/>
        <v>6648</v>
      </c>
      <c r="DE118" s="147">
        <f t="shared" si="785"/>
        <v>1032</v>
      </c>
      <c r="DF118" s="147">
        <f t="shared" si="786"/>
        <v>206.4</v>
      </c>
      <c r="DG118" s="147">
        <f t="shared" si="787"/>
        <v>258</v>
      </c>
      <c r="DH118" s="147">
        <f t="shared" si="788"/>
        <v>0</v>
      </c>
      <c r="DI118" s="147">
        <f t="shared" si="789"/>
        <v>516</v>
      </c>
      <c r="DJ118" s="147">
        <f t="shared" si="790"/>
        <v>1548</v>
      </c>
      <c r="DK118" s="147">
        <f t="shared" si="791"/>
        <v>2064</v>
      </c>
      <c r="DL118" s="147">
        <f t="shared" si="792"/>
        <v>3096</v>
      </c>
      <c r="DM118" s="147">
        <f t="shared" si="793"/>
        <v>4128</v>
      </c>
      <c r="DN118" s="147">
        <f t="shared" si="794"/>
        <v>5160</v>
      </c>
      <c r="DO118" s="147">
        <f t="shared" si="795"/>
        <v>6192</v>
      </c>
      <c r="DP118" s="147">
        <f t="shared" si="796"/>
        <v>1032</v>
      </c>
      <c r="DQ118" s="147">
        <f t="shared" si="797"/>
        <v>206.4</v>
      </c>
      <c r="DR118" s="147">
        <f t="shared" si="798"/>
        <v>258</v>
      </c>
      <c r="DS118" s="147">
        <f t="shared" si="799"/>
        <v>0</v>
      </c>
      <c r="DT118" s="147">
        <f t="shared" si="800"/>
        <v>516</v>
      </c>
      <c r="DU118" s="147">
        <f t="shared" si="801"/>
        <v>1548</v>
      </c>
      <c r="DV118" s="147">
        <f t="shared" si="802"/>
        <v>2064</v>
      </c>
      <c r="DW118" s="147">
        <f t="shared" si="803"/>
        <v>3096</v>
      </c>
      <c r="DX118" s="147">
        <f t="shared" si="804"/>
        <v>4128</v>
      </c>
      <c r="DY118" s="147">
        <f t="shared" si="805"/>
        <v>5160</v>
      </c>
      <c r="DZ118" s="147">
        <f t="shared" si="806"/>
        <v>6192</v>
      </c>
      <c r="EA118" s="147">
        <f t="shared" si="807"/>
        <v>1228</v>
      </c>
      <c r="EB118" s="147">
        <f t="shared" si="808"/>
        <v>245.60000000000002</v>
      </c>
      <c r="EC118" s="147">
        <f t="shared" si="809"/>
        <v>307</v>
      </c>
      <c r="ED118" s="147">
        <f t="shared" si="810"/>
        <v>0</v>
      </c>
      <c r="EE118" s="147">
        <f t="shared" si="811"/>
        <v>614</v>
      </c>
      <c r="EF118" s="147">
        <f t="shared" si="812"/>
        <v>1842</v>
      </c>
      <c r="EG118" s="147">
        <f t="shared" si="813"/>
        <v>2456</v>
      </c>
      <c r="EH118" s="147">
        <f t="shared" si="814"/>
        <v>3684</v>
      </c>
      <c r="EI118" s="147">
        <f t="shared" si="815"/>
        <v>4912</v>
      </c>
      <c r="EJ118" s="147">
        <f t="shared" si="816"/>
        <v>6140</v>
      </c>
      <c r="EK118" s="147">
        <f t="shared" si="817"/>
        <v>7368</v>
      </c>
      <c r="EL118" s="147">
        <f t="shared" si="818"/>
        <v>1108</v>
      </c>
      <c r="EM118" s="147">
        <f t="shared" si="819"/>
        <v>221.60000000000002</v>
      </c>
      <c r="EN118" s="147">
        <f t="shared" si="820"/>
        <v>277</v>
      </c>
      <c r="EO118" s="147">
        <f t="shared" si="821"/>
        <v>0</v>
      </c>
      <c r="EP118" s="147">
        <f t="shared" si="822"/>
        <v>554</v>
      </c>
      <c r="EQ118" s="147">
        <f t="shared" si="823"/>
        <v>1662</v>
      </c>
      <c r="ER118" s="147">
        <f t="shared" si="824"/>
        <v>2216</v>
      </c>
      <c r="ES118" s="147">
        <f t="shared" si="825"/>
        <v>3324</v>
      </c>
      <c r="ET118" s="147">
        <f t="shared" si="826"/>
        <v>4432</v>
      </c>
      <c r="EU118" s="147">
        <f t="shared" si="827"/>
        <v>5540</v>
      </c>
      <c r="EV118" s="147">
        <f t="shared" si="828"/>
        <v>6648</v>
      </c>
      <c r="EW118" s="147">
        <f t="shared" si="829"/>
        <v>1684</v>
      </c>
      <c r="EX118" s="147">
        <f t="shared" si="830"/>
        <v>336.8</v>
      </c>
      <c r="EY118" s="147">
        <f t="shared" si="831"/>
        <v>421</v>
      </c>
      <c r="EZ118" s="147">
        <f t="shared" si="832"/>
        <v>0</v>
      </c>
      <c r="FA118" s="147">
        <f t="shared" si="833"/>
        <v>842</v>
      </c>
      <c r="FB118" s="147">
        <f t="shared" si="834"/>
        <v>2526</v>
      </c>
      <c r="FC118" s="147">
        <f t="shared" si="835"/>
        <v>3368</v>
      </c>
      <c r="FD118" s="147">
        <f t="shared" si="836"/>
        <v>5052</v>
      </c>
      <c r="FE118" s="147">
        <f t="shared" si="837"/>
        <v>6736</v>
      </c>
      <c r="FF118" s="147">
        <f t="shared" si="838"/>
        <v>8420</v>
      </c>
      <c r="FG118" s="147">
        <f t="shared" si="839"/>
        <v>10104</v>
      </c>
      <c r="FH118" s="147">
        <f t="shared" si="840"/>
        <v>1684</v>
      </c>
      <c r="FI118" s="147">
        <f t="shared" si="841"/>
        <v>336.8</v>
      </c>
      <c r="FJ118" s="147">
        <f t="shared" si="842"/>
        <v>421</v>
      </c>
      <c r="FK118" s="147">
        <f t="shared" si="843"/>
        <v>0</v>
      </c>
      <c r="FL118" s="147">
        <f t="shared" si="844"/>
        <v>842</v>
      </c>
      <c r="FM118" s="147">
        <f t="shared" si="845"/>
        <v>2526</v>
      </c>
      <c r="FN118" s="147">
        <f t="shared" si="846"/>
        <v>3368</v>
      </c>
      <c r="FO118" s="147">
        <f t="shared" si="847"/>
        <v>5052</v>
      </c>
      <c r="FP118" s="147">
        <f t="shared" si="848"/>
        <v>6736</v>
      </c>
      <c r="FQ118" s="147">
        <f t="shared" si="849"/>
        <v>8420</v>
      </c>
      <c r="FR118" s="147">
        <f t="shared" si="850"/>
        <v>10104</v>
      </c>
      <c r="FS118" s="122" t="str">
        <f t="shared" si="346"/>
        <v>0</v>
      </c>
      <c r="FT118" s="122" t="str">
        <f t="shared" si="347"/>
        <v>0</v>
      </c>
      <c r="FU118" s="122" t="str">
        <f t="shared" si="348"/>
        <v>0</v>
      </c>
      <c r="FV118" s="122" t="str">
        <f t="shared" si="349"/>
        <v>0</v>
      </c>
      <c r="FW118" s="122">
        <f t="shared" si="851"/>
        <v>0</v>
      </c>
      <c r="FX118" s="122">
        <f t="shared" si="852"/>
        <v>0</v>
      </c>
      <c r="FY118" s="122">
        <f t="shared" si="853"/>
        <v>0</v>
      </c>
      <c r="FZ118" s="122">
        <f t="shared" si="854"/>
        <v>0</v>
      </c>
      <c r="GA118" s="122">
        <f t="shared" si="855"/>
        <v>0</v>
      </c>
      <c r="GB118" s="122">
        <f t="shared" si="856"/>
        <v>0</v>
      </c>
      <c r="GC118" s="122">
        <f t="shared" si="857"/>
        <v>0</v>
      </c>
      <c r="GD118" s="122">
        <f t="shared" si="858"/>
        <v>0</v>
      </c>
      <c r="GE118" s="122">
        <f t="shared" si="859"/>
        <v>0</v>
      </c>
      <c r="GF118" s="122">
        <f t="shared" si="860"/>
        <v>0</v>
      </c>
      <c r="GG118" s="122">
        <f t="shared" si="861"/>
        <v>0</v>
      </c>
      <c r="GH118" s="124" t="str">
        <f t="shared" si="350"/>
        <v>0</v>
      </c>
      <c r="GI118" s="57"/>
      <c r="GJ118" s="57"/>
      <c r="GK118" s="57"/>
      <c r="GW118" s="145"/>
      <c r="GX118" s="145"/>
      <c r="GY118" s="145"/>
      <c r="GZ118" s="145"/>
      <c r="HA118" s="145"/>
      <c r="HB118" s="145"/>
      <c r="HC118" s="145"/>
    </row>
    <row r="119" spans="1:211" x14ac:dyDescent="0.2">
      <c r="A119" s="298"/>
      <c r="B119" s="288"/>
      <c r="C119" s="299"/>
      <c r="D119" s="407">
        <f t="shared" si="694"/>
        <v>0</v>
      </c>
      <c r="E119" s="406"/>
      <c r="F119" s="406"/>
      <c r="G119" s="406"/>
      <c r="H119" s="407">
        <f t="shared" si="695"/>
        <v>0</v>
      </c>
      <c r="I119" s="406"/>
      <c r="J119" s="406"/>
      <c r="K119" s="406"/>
      <c r="L119" s="406"/>
      <c r="M119" s="147"/>
      <c r="N119" s="94">
        <f t="shared" si="696"/>
        <v>0</v>
      </c>
      <c r="O119" s="94">
        <f t="shared" si="697"/>
        <v>0</v>
      </c>
      <c r="P119" s="94">
        <f t="shared" si="698"/>
        <v>0</v>
      </c>
      <c r="Q119" s="94">
        <f t="shared" si="699"/>
        <v>0</v>
      </c>
      <c r="R119" s="94">
        <f t="shared" si="700"/>
        <v>0</v>
      </c>
      <c r="S119" s="94">
        <f t="shared" si="701"/>
        <v>0</v>
      </c>
      <c r="T119" s="94">
        <f t="shared" si="702"/>
        <v>0</v>
      </c>
      <c r="U119" s="200">
        <v>653</v>
      </c>
      <c r="V119" s="93">
        <f t="shared" si="703"/>
        <v>130.6</v>
      </c>
      <c r="W119" s="93">
        <f t="shared" si="704"/>
        <v>163.25</v>
      </c>
      <c r="X119" s="147"/>
      <c r="Y119" s="94">
        <f t="shared" si="705"/>
        <v>326.5</v>
      </c>
      <c r="Z119" s="94">
        <f t="shared" si="706"/>
        <v>979.5</v>
      </c>
      <c r="AA119" s="94">
        <f t="shared" si="707"/>
        <v>1306</v>
      </c>
      <c r="AB119" s="94">
        <f t="shared" si="708"/>
        <v>1959</v>
      </c>
      <c r="AC119" s="94">
        <f t="shared" si="709"/>
        <v>2612</v>
      </c>
      <c r="AD119" s="94">
        <f t="shared" si="710"/>
        <v>3265</v>
      </c>
      <c r="AE119" s="94">
        <f t="shared" si="711"/>
        <v>3918</v>
      </c>
      <c r="AF119" s="200">
        <v>577</v>
      </c>
      <c r="AG119" s="93">
        <f t="shared" si="712"/>
        <v>115.4</v>
      </c>
      <c r="AH119" s="93">
        <f t="shared" si="713"/>
        <v>144.25</v>
      </c>
      <c r="AI119" s="147"/>
      <c r="AJ119" s="94">
        <f t="shared" si="714"/>
        <v>288.5</v>
      </c>
      <c r="AK119" s="94">
        <f t="shared" si="715"/>
        <v>865.5</v>
      </c>
      <c r="AL119" s="94">
        <f t="shared" si="716"/>
        <v>1154</v>
      </c>
      <c r="AM119" s="94">
        <f t="shared" si="717"/>
        <v>1731</v>
      </c>
      <c r="AN119" s="94">
        <f t="shared" si="718"/>
        <v>2308</v>
      </c>
      <c r="AO119" s="94">
        <f t="shared" si="719"/>
        <v>2885</v>
      </c>
      <c r="AP119" s="94">
        <f t="shared" si="720"/>
        <v>3462</v>
      </c>
      <c r="AQ119" s="200">
        <v>457</v>
      </c>
      <c r="AR119" s="93">
        <f t="shared" si="721"/>
        <v>91.4</v>
      </c>
      <c r="AS119" s="93">
        <f t="shared" si="722"/>
        <v>114.25</v>
      </c>
      <c r="AT119" s="147"/>
      <c r="AU119" s="94">
        <f t="shared" si="723"/>
        <v>228.5</v>
      </c>
      <c r="AV119" s="94">
        <f t="shared" si="724"/>
        <v>685.5</v>
      </c>
      <c r="AW119" s="94">
        <f t="shared" si="725"/>
        <v>914</v>
      </c>
      <c r="AX119" s="94">
        <f t="shared" si="726"/>
        <v>1371</v>
      </c>
      <c r="AY119" s="94">
        <f t="shared" si="727"/>
        <v>1828</v>
      </c>
      <c r="AZ119" s="94">
        <f t="shared" si="728"/>
        <v>2285</v>
      </c>
      <c r="BA119" s="94">
        <f t="shared" si="729"/>
        <v>2742</v>
      </c>
      <c r="BB119" s="147">
        <f t="shared" si="730"/>
        <v>653</v>
      </c>
      <c r="BC119" s="147">
        <f t="shared" si="731"/>
        <v>130.6</v>
      </c>
      <c r="BD119" s="147">
        <f t="shared" si="732"/>
        <v>163.25</v>
      </c>
      <c r="BE119" s="147">
        <f t="shared" si="733"/>
        <v>0</v>
      </c>
      <c r="BF119" s="147">
        <f t="shared" si="734"/>
        <v>326.5</v>
      </c>
      <c r="BG119" s="147">
        <f t="shared" si="735"/>
        <v>979.5</v>
      </c>
      <c r="BH119" s="147">
        <f t="shared" si="736"/>
        <v>1306</v>
      </c>
      <c r="BI119" s="147">
        <f t="shared" si="737"/>
        <v>1959</v>
      </c>
      <c r="BJ119" s="147">
        <f t="shared" si="738"/>
        <v>2612</v>
      </c>
      <c r="BK119" s="147">
        <f t="shared" si="739"/>
        <v>3265</v>
      </c>
      <c r="BL119" s="147">
        <f t="shared" si="740"/>
        <v>3918</v>
      </c>
      <c r="BM119" s="147">
        <f t="shared" si="741"/>
        <v>577</v>
      </c>
      <c r="BN119" s="147">
        <f t="shared" si="742"/>
        <v>115.4</v>
      </c>
      <c r="BO119" s="147">
        <f t="shared" si="743"/>
        <v>144.25</v>
      </c>
      <c r="BP119" s="147">
        <f t="shared" si="744"/>
        <v>0</v>
      </c>
      <c r="BQ119" s="147">
        <f t="shared" si="745"/>
        <v>288.5</v>
      </c>
      <c r="BR119" s="147">
        <f t="shared" si="746"/>
        <v>865.5</v>
      </c>
      <c r="BS119" s="147">
        <f t="shared" si="747"/>
        <v>1154</v>
      </c>
      <c r="BT119" s="147">
        <f t="shared" si="748"/>
        <v>1731</v>
      </c>
      <c r="BU119" s="147">
        <f t="shared" si="749"/>
        <v>2308</v>
      </c>
      <c r="BV119" s="147">
        <f t="shared" si="750"/>
        <v>2885</v>
      </c>
      <c r="BW119" s="147">
        <f t="shared" si="751"/>
        <v>3462</v>
      </c>
      <c r="BX119" s="147">
        <f t="shared" si="752"/>
        <v>457</v>
      </c>
      <c r="BY119" s="147">
        <f t="shared" si="753"/>
        <v>91.4</v>
      </c>
      <c r="BZ119" s="147">
        <f t="shared" si="754"/>
        <v>114.25</v>
      </c>
      <c r="CA119" s="147">
        <f t="shared" si="755"/>
        <v>0</v>
      </c>
      <c r="CB119" s="147">
        <f t="shared" si="756"/>
        <v>228.5</v>
      </c>
      <c r="CC119" s="147">
        <f t="shared" si="757"/>
        <v>685.5</v>
      </c>
      <c r="CD119" s="147">
        <f t="shared" si="758"/>
        <v>914</v>
      </c>
      <c r="CE119" s="147">
        <f t="shared" si="759"/>
        <v>1371</v>
      </c>
      <c r="CF119" s="147">
        <f t="shared" si="760"/>
        <v>1828</v>
      </c>
      <c r="CG119" s="147">
        <f t="shared" si="761"/>
        <v>2285</v>
      </c>
      <c r="CH119" s="147">
        <f t="shared" si="762"/>
        <v>2742</v>
      </c>
      <c r="CI119" s="147">
        <f t="shared" si="763"/>
        <v>1230</v>
      </c>
      <c r="CJ119" s="147">
        <f t="shared" si="764"/>
        <v>246</v>
      </c>
      <c r="CK119" s="147">
        <f t="shared" si="765"/>
        <v>307.5</v>
      </c>
      <c r="CL119" s="147">
        <f t="shared" si="766"/>
        <v>0</v>
      </c>
      <c r="CM119" s="147">
        <f t="shared" si="767"/>
        <v>615</v>
      </c>
      <c r="CN119" s="147">
        <f t="shared" si="768"/>
        <v>1845</v>
      </c>
      <c r="CO119" s="147">
        <f t="shared" si="769"/>
        <v>2460</v>
      </c>
      <c r="CP119" s="147">
        <f t="shared" si="770"/>
        <v>3690</v>
      </c>
      <c r="CQ119" s="147">
        <f t="shared" si="771"/>
        <v>4920</v>
      </c>
      <c r="CR119" s="147">
        <f t="shared" si="772"/>
        <v>6150</v>
      </c>
      <c r="CS119" s="147">
        <f t="shared" si="773"/>
        <v>7380</v>
      </c>
      <c r="CT119" s="147">
        <f t="shared" si="774"/>
        <v>1110</v>
      </c>
      <c r="CU119" s="147">
        <f t="shared" si="775"/>
        <v>222</v>
      </c>
      <c r="CV119" s="147">
        <f t="shared" si="776"/>
        <v>277.5</v>
      </c>
      <c r="CW119" s="147">
        <f t="shared" si="777"/>
        <v>0</v>
      </c>
      <c r="CX119" s="147">
        <f t="shared" si="778"/>
        <v>555</v>
      </c>
      <c r="CY119" s="147">
        <f t="shared" si="779"/>
        <v>1665</v>
      </c>
      <c r="CZ119" s="147">
        <f t="shared" si="780"/>
        <v>2220</v>
      </c>
      <c r="DA119" s="147">
        <f t="shared" si="781"/>
        <v>3330</v>
      </c>
      <c r="DB119" s="147">
        <f t="shared" si="782"/>
        <v>4440</v>
      </c>
      <c r="DC119" s="147">
        <f t="shared" si="783"/>
        <v>5550</v>
      </c>
      <c r="DD119" s="147">
        <f t="shared" si="784"/>
        <v>6660</v>
      </c>
      <c r="DE119" s="147">
        <f t="shared" si="785"/>
        <v>1034</v>
      </c>
      <c r="DF119" s="147">
        <f t="shared" si="786"/>
        <v>206.8</v>
      </c>
      <c r="DG119" s="147">
        <f t="shared" si="787"/>
        <v>258.5</v>
      </c>
      <c r="DH119" s="147">
        <f t="shared" si="788"/>
        <v>0</v>
      </c>
      <c r="DI119" s="147">
        <f t="shared" si="789"/>
        <v>517</v>
      </c>
      <c r="DJ119" s="147">
        <f t="shared" si="790"/>
        <v>1551</v>
      </c>
      <c r="DK119" s="147">
        <f t="shared" si="791"/>
        <v>2068</v>
      </c>
      <c r="DL119" s="147">
        <f t="shared" si="792"/>
        <v>3102</v>
      </c>
      <c r="DM119" s="147">
        <f t="shared" si="793"/>
        <v>4136</v>
      </c>
      <c r="DN119" s="147">
        <f t="shared" si="794"/>
        <v>5170</v>
      </c>
      <c r="DO119" s="147">
        <f t="shared" si="795"/>
        <v>6204</v>
      </c>
      <c r="DP119" s="147">
        <f t="shared" si="796"/>
        <v>1034</v>
      </c>
      <c r="DQ119" s="147">
        <f t="shared" si="797"/>
        <v>206.8</v>
      </c>
      <c r="DR119" s="147">
        <f t="shared" si="798"/>
        <v>258.5</v>
      </c>
      <c r="DS119" s="147">
        <f t="shared" si="799"/>
        <v>0</v>
      </c>
      <c r="DT119" s="147">
        <f t="shared" si="800"/>
        <v>517</v>
      </c>
      <c r="DU119" s="147">
        <f t="shared" si="801"/>
        <v>1551</v>
      </c>
      <c r="DV119" s="147">
        <f t="shared" si="802"/>
        <v>2068</v>
      </c>
      <c r="DW119" s="147">
        <f t="shared" si="803"/>
        <v>3102</v>
      </c>
      <c r="DX119" s="147">
        <f t="shared" si="804"/>
        <v>4136</v>
      </c>
      <c r="DY119" s="147">
        <f t="shared" si="805"/>
        <v>5170</v>
      </c>
      <c r="DZ119" s="147">
        <f t="shared" si="806"/>
        <v>6204</v>
      </c>
      <c r="EA119" s="147">
        <f t="shared" si="807"/>
        <v>1230</v>
      </c>
      <c r="EB119" s="147">
        <f t="shared" si="808"/>
        <v>246</v>
      </c>
      <c r="EC119" s="147">
        <f t="shared" si="809"/>
        <v>307.5</v>
      </c>
      <c r="ED119" s="147">
        <f t="shared" si="810"/>
        <v>0</v>
      </c>
      <c r="EE119" s="147">
        <f t="shared" si="811"/>
        <v>615</v>
      </c>
      <c r="EF119" s="147">
        <f t="shared" si="812"/>
        <v>1845</v>
      </c>
      <c r="EG119" s="147">
        <f t="shared" si="813"/>
        <v>2460</v>
      </c>
      <c r="EH119" s="147">
        <f t="shared" si="814"/>
        <v>3690</v>
      </c>
      <c r="EI119" s="147">
        <f t="shared" si="815"/>
        <v>4920</v>
      </c>
      <c r="EJ119" s="147">
        <f t="shared" si="816"/>
        <v>6150</v>
      </c>
      <c r="EK119" s="147">
        <f t="shared" si="817"/>
        <v>7380</v>
      </c>
      <c r="EL119" s="147">
        <f t="shared" si="818"/>
        <v>1110</v>
      </c>
      <c r="EM119" s="147">
        <f t="shared" si="819"/>
        <v>222</v>
      </c>
      <c r="EN119" s="147">
        <f t="shared" si="820"/>
        <v>277.5</v>
      </c>
      <c r="EO119" s="147">
        <f t="shared" si="821"/>
        <v>0</v>
      </c>
      <c r="EP119" s="147">
        <f t="shared" si="822"/>
        <v>555</v>
      </c>
      <c r="EQ119" s="147">
        <f t="shared" si="823"/>
        <v>1665</v>
      </c>
      <c r="ER119" s="147">
        <f t="shared" si="824"/>
        <v>2220</v>
      </c>
      <c r="ES119" s="147">
        <f t="shared" si="825"/>
        <v>3330</v>
      </c>
      <c r="ET119" s="147">
        <f t="shared" si="826"/>
        <v>4440</v>
      </c>
      <c r="EU119" s="147">
        <f t="shared" si="827"/>
        <v>5550</v>
      </c>
      <c r="EV119" s="147">
        <f t="shared" si="828"/>
        <v>6660</v>
      </c>
      <c r="EW119" s="147">
        <f t="shared" si="829"/>
        <v>1687</v>
      </c>
      <c r="EX119" s="147">
        <f t="shared" si="830"/>
        <v>337.4</v>
      </c>
      <c r="EY119" s="147">
        <f t="shared" si="831"/>
        <v>421.75</v>
      </c>
      <c r="EZ119" s="147">
        <f t="shared" si="832"/>
        <v>0</v>
      </c>
      <c r="FA119" s="147">
        <f t="shared" si="833"/>
        <v>843.5</v>
      </c>
      <c r="FB119" s="147">
        <f t="shared" si="834"/>
        <v>2530.5</v>
      </c>
      <c r="FC119" s="147">
        <f t="shared" si="835"/>
        <v>3374</v>
      </c>
      <c r="FD119" s="147">
        <f t="shared" si="836"/>
        <v>5061</v>
      </c>
      <c r="FE119" s="147">
        <f t="shared" si="837"/>
        <v>6748</v>
      </c>
      <c r="FF119" s="147">
        <f t="shared" si="838"/>
        <v>8435</v>
      </c>
      <c r="FG119" s="147">
        <f t="shared" si="839"/>
        <v>10122</v>
      </c>
      <c r="FH119" s="147">
        <f t="shared" si="840"/>
        <v>1687</v>
      </c>
      <c r="FI119" s="147">
        <f t="shared" si="841"/>
        <v>337.4</v>
      </c>
      <c r="FJ119" s="147">
        <f t="shared" si="842"/>
        <v>421.75</v>
      </c>
      <c r="FK119" s="147">
        <f t="shared" si="843"/>
        <v>0</v>
      </c>
      <c r="FL119" s="147">
        <f t="shared" si="844"/>
        <v>843.5</v>
      </c>
      <c r="FM119" s="147">
        <f t="shared" si="845"/>
        <v>2530.5</v>
      </c>
      <c r="FN119" s="147">
        <f t="shared" si="846"/>
        <v>3374</v>
      </c>
      <c r="FO119" s="147">
        <f t="shared" si="847"/>
        <v>5061</v>
      </c>
      <c r="FP119" s="147">
        <f t="shared" si="848"/>
        <v>6748</v>
      </c>
      <c r="FQ119" s="147">
        <f t="shared" si="849"/>
        <v>8435</v>
      </c>
      <c r="FR119" s="147">
        <f t="shared" si="850"/>
        <v>10122</v>
      </c>
      <c r="FS119" s="122" t="str">
        <f t="shared" si="346"/>
        <v>0</v>
      </c>
      <c r="FT119" s="122" t="str">
        <f t="shared" si="347"/>
        <v>0</v>
      </c>
      <c r="FU119" s="122" t="str">
        <f t="shared" si="348"/>
        <v>0</v>
      </c>
      <c r="FV119" s="122" t="str">
        <f t="shared" si="349"/>
        <v>0</v>
      </c>
      <c r="FW119" s="122">
        <f t="shared" si="851"/>
        <v>0</v>
      </c>
      <c r="FX119" s="122">
        <f t="shared" si="852"/>
        <v>0</v>
      </c>
      <c r="FY119" s="122">
        <f t="shared" si="853"/>
        <v>0</v>
      </c>
      <c r="FZ119" s="122">
        <f t="shared" si="854"/>
        <v>0</v>
      </c>
      <c r="GA119" s="122">
        <f t="shared" si="855"/>
        <v>0</v>
      </c>
      <c r="GB119" s="122">
        <f t="shared" si="856"/>
        <v>0</v>
      </c>
      <c r="GC119" s="122">
        <f t="shared" si="857"/>
        <v>0</v>
      </c>
      <c r="GD119" s="122">
        <f t="shared" si="858"/>
        <v>0</v>
      </c>
      <c r="GE119" s="122">
        <f t="shared" si="859"/>
        <v>0</v>
      </c>
      <c r="GF119" s="122">
        <f t="shared" si="860"/>
        <v>0</v>
      </c>
      <c r="GG119" s="122">
        <f t="shared" si="861"/>
        <v>0</v>
      </c>
      <c r="GH119" s="124" t="str">
        <f t="shared" si="350"/>
        <v>0</v>
      </c>
      <c r="GI119" s="57"/>
      <c r="GJ119" s="57"/>
      <c r="GK119" s="57"/>
      <c r="GW119" s="145"/>
      <c r="GX119" s="145"/>
      <c r="GY119" s="145"/>
      <c r="GZ119" s="145"/>
      <c r="HA119" s="145"/>
      <c r="HB119" s="145"/>
      <c r="HC119" s="145"/>
    </row>
    <row r="120" spans="1:211" x14ac:dyDescent="0.2">
      <c r="A120" s="298"/>
      <c r="B120" s="288"/>
      <c r="C120" s="299"/>
      <c r="D120" s="407">
        <f t="shared" si="694"/>
        <v>0</v>
      </c>
      <c r="E120" s="406"/>
      <c r="F120" s="406"/>
      <c r="G120" s="406"/>
      <c r="H120" s="407">
        <f t="shared" si="695"/>
        <v>0</v>
      </c>
      <c r="I120" s="406"/>
      <c r="J120" s="406"/>
      <c r="K120" s="406"/>
      <c r="L120" s="406"/>
      <c r="M120" s="147"/>
      <c r="N120" s="94">
        <f t="shared" si="696"/>
        <v>0</v>
      </c>
      <c r="O120" s="94">
        <f t="shared" si="697"/>
        <v>0</v>
      </c>
      <c r="P120" s="94">
        <f t="shared" si="698"/>
        <v>0</v>
      </c>
      <c r="Q120" s="94">
        <f t="shared" si="699"/>
        <v>0</v>
      </c>
      <c r="R120" s="94">
        <f t="shared" si="700"/>
        <v>0</v>
      </c>
      <c r="S120" s="94">
        <f t="shared" si="701"/>
        <v>0</v>
      </c>
      <c r="T120" s="94">
        <f t="shared" si="702"/>
        <v>0</v>
      </c>
      <c r="U120" s="200">
        <v>654</v>
      </c>
      <c r="V120" s="93">
        <f t="shared" si="703"/>
        <v>130.80000000000001</v>
      </c>
      <c r="W120" s="93">
        <f t="shared" si="704"/>
        <v>163.5</v>
      </c>
      <c r="X120" s="147"/>
      <c r="Y120" s="94">
        <f t="shared" si="705"/>
        <v>327</v>
      </c>
      <c r="Z120" s="94">
        <f t="shared" si="706"/>
        <v>981</v>
      </c>
      <c r="AA120" s="94">
        <f t="shared" si="707"/>
        <v>1308</v>
      </c>
      <c r="AB120" s="94">
        <f t="shared" si="708"/>
        <v>1962</v>
      </c>
      <c r="AC120" s="94">
        <f t="shared" si="709"/>
        <v>2616</v>
      </c>
      <c r="AD120" s="94">
        <f t="shared" si="710"/>
        <v>3270</v>
      </c>
      <c r="AE120" s="94">
        <f t="shared" si="711"/>
        <v>3924</v>
      </c>
      <c r="AF120" s="200">
        <v>578</v>
      </c>
      <c r="AG120" s="93">
        <f t="shared" si="712"/>
        <v>115.60000000000001</v>
      </c>
      <c r="AH120" s="93">
        <f t="shared" si="713"/>
        <v>144.5</v>
      </c>
      <c r="AI120" s="147"/>
      <c r="AJ120" s="94">
        <f t="shared" si="714"/>
        <v>289</v>
      </c>
      <c r="AK120" s="94">
        <f t="shared" si="715"/>
        <v>867</v>
      </c>
      <c r="AL120" s="94">
        <f t="shared" si="716"/>
        <v>1156</v>
      </c>
      <c r="AM120" s="94">
        <f t="shared" si="717"/>
        <v>1734</v>
      </c>
      <c r="AN120" s="94">
        <f t="shared" si="718"/>
        <v>2312</v>
      </c>
      <c r="AO120" s="94">
        <f t="shared" si="719"/>
        <v>2890</v>
      </c>
      <c r="AP120" s="94">
        <f t="shared" si="720"/>
        <v>3468</v>
      </c>
      <c r="AQ120" s="200">
        <v>458</v>
      </c>
      <c r="AR120" s="93">
        <f t="shared" si="721"/>
        <v>91.600000000000009</v>
      </c>
      <c r="AS120" s="93">
        <f t="shared" si="722"/>
        <v>114.5</v>
      </c>
      <c r="AT120" s="147"/>
      <c r="AU120" s="94">
        <f t="shared" si="723"/>
        <v>229</v>
      </c>
      <c r="AV120" s="94">
        <f t="shared" si="724"/>
        <v>687</v>
      </c>
      <c r="AW120" s="94">
        <f t="shared" si="725"/>
        <v>916</v>
      </c>
      <c r="AX120" s="94">
        <f t="shared" si="726"/>
        <v>1374</v>
      </c>
      <c r="AY120" s="94">
        <f t="shared" si="727"/>
        <v>1832</v>
      </c>
      <c r="AZ120" s="94">
        <f t="shared" si="728"/>
        <v>2290</v>
      </c>
      <c r="BA120" s="94">
        <f t="shared" si="729"/>
        <v>2748</v>
      </c>
      <c r="BB120" s="147">
        <f t="shared" si="730"/>
        <v>654</v>
      </c>
      <c r="BC120" s="147">
        <f t="shared" si="731"/>
        <v>130.80000000000001</v>
      </c>
      <c r="BD120" s="147">
        <f t="shared" si="732"/>
        <v>163.5</v>
      </c>
      <c r="BE120" s="147">
        <f t="shared" si="733"/>
        <v>0</v>
      </c>
      <c r="BF120" s="147">
        <f t="shared" si="734"/>
        <v>327</v>
      </c>
      <c r="BG120" s="147">
        <f t="shared" si="735"/>
        <v>981</v>
      </c>
      <c r="BH120" s="147">
        <f t="shared" si="736"/>
        <v>1308</v>
      </c>
      <c r="BI120" s="147">
        <f t="shared" si="737"/>
        <v>1962</v>
      </c>
      <c r="BJ120" s="147">
        <f t="shared" si="738"/>
        <v>2616</v>
      </c>
      <c r="BK120" s="147">
        <f t="shared" si="739"/>
        <v>3270</v>
      </c>
      <c r="BL120" s="147">
        <f t="shared" si="740"/>
        <v>3924</v>
      </c>
      <c r="BM120" s="147">
        <f t="shared" si="741"/>
        <v>578</v>
      </c>
      <c r="BN120" s="147">
        <f t="shared" si="742"/>
        <v>115.60000000000001</v>
      </c>
      <c r="BO120" s="147">
        <f t="shared" si="743"/>
        <v>144.5</v>
      </c>
      <c r="BP120" s="147">
        <f t="shared" si="744"/>
        <v>0</v>
      </c>
      <c r="BQ120" s="147">
        <f t="shared" si="745"/>
        <v>289</v>
      </c>
      <c r="BR120" s="147">
        <f t="shared" si="746"/>
        <v>867</v>
      </c>
      <c r="BS120" s="147">
        <f t="shared" si="747"/>
        <v>1156</v>
      </c>
      <c r="BT120" s="147">
        <f t="shared" si="748"/>
        <v>1734</v>
      </c>
      <c r="BU120" s="147">
        <f t="shared" si="749"/>
        <v>2312</v>
      </c>
      <c r="BV120" s="147">
        <f t="shared" si="750"/>
        <v>2890</v>
      </c>
      <c r="BW120" s="147">
        <f t="shared" si="751"/>
        <v>3468</v>
      </c>
      <c r="BX120" s="147">
        <f t="shared" si="752"/>
        <v>458</v>
      </c>
      <c r="BY120" s="147">
        <f t="shared" si="753"/>
        <v>91.600000000000009</v>
      </c>
      <c r="BZ120" s="147">
        <f t="shared" si="754"/>
        <v>114.5</v>
      </c>
      <c r="CA120" s="147">
        <f t="shared" si="755"/>
        <v>0</v>
      </c>
      <c r="CB120" s="147">
        <f t="shared" si="756"/>
        <v>229</v>
      </c>
      <c r="CC120" s="147">
        <f t="shared" si="757"/>
        <v>687</v>
      </c>
      <c r="CD120" s="147">
        <f t="shared" si="758"/>
        <v>916</v>
      </c>
      <c r="CE120" s="147">
        <f t="shared" si="759"/>
        <v>1374</v>
      </c>
      <c r="CF120" s="147">
        <f t="shared" si="760"/>
        <v>1832</v>
      </c>
      <c r="CG120" s="147">
        <f t="shared" si="761"/>
        <v>2290</v>
      </c>
      <c r="CH120" s="147">
        <f t="shared" si="762"/>
        <v>2748</v>
      </c>
      <c r="CI120" s="147">
        <f t="shared" si="763"/>
        <v>1232</v>
      </c>
      <c r="CJ120" s="147">
        <f t="shared" si="764"/>
        <v>246.40000000000003</v>
      </c>
      <c r="CK120" s="147">
        <f t="shared" si="765"/>
        <v>308</v>
      </c>
      <c r="CL120" s="147">
        <f t="shared" si="766"/>
        <v>0</v>
      </c>
      <c r="CM120" s="147">
        <f t="shared" si="767"/>
        <v>616</v>
      </c>
      <c r="CN120" s="147">
        <f t="shared" si="768"/>
        <v>1848</v>
      </c>
      <c r="CO120" s="147">
        <f t="shared" si="769"/>
        <v>2464</v>
      </c>
      <c r="CP120" s="147">
        <f t="shared" si="770"/>
        <v>3696</v>
      </c>
      <c r="CQ120" s="147">
        <f t="shared" si="771"/>
        <v>4928</v>
      </c>
      <c r="CR120" s="147">
        <f t="shared" si="772"/>
        <v>6160</v>
      </c>
      <c r="CS120" s="147">
        <f t="shared" si="773"/>
        <v>7392</v>
      </c>
      <c r="CT120" s="147">
        <f t="shared" si="774"/>
        <v>1112</v>
      </c>
      <c r="CU120" s="147">
        <f t="shared" si="775"/>
        <v>222.40000000000003</v>
      </c>
      <c r="CV120" s="147">
        <f t="shared" si="776"/>
        <v>278</v>
      </c>
      <c r="CW120" s="147">
        <f t="shared" si="777"/>
        <v>0</v>
      </c>
      <c r="CX120" s="147">
        <f t="shared" si="778"/>
        <v>556</v>
      </c>
      <c r="CY120" s="147">
        <f t="shared" si="779"/>
        <v>1668</v>
      </c>
      <c r="CZ120" s="147">
        <f t="shared" si="780"/>
        <v>2224</v>
      </c>
      <c r="DA120" s="147">
        <f t="shared" si="781"/>
        <v>3336</v>
      </c>
      <c r="DB120" s="147">
        <f t="shared" si="782"/>
        <v>4448</v>
      </c>
      <c r="DC120" s="147">
        <f t="shared" si="783"/>
        <v>5560</v>
      </c>
      <c r="DD120" s="147">
        <f t="shared" si="784"/>
        <v>6672</v>
      </c>
      <c r="DE120" s="147">
        <f t="shared" si="785"/>
        <v>1036</v>
      </c>
      <c r="DF120" s="147">
        <f t="shared" si="786"/>
        <v>207.20000000000002</v>
      </c>
      <c r="DG120" s="147">
        <f t="shared" si="787"/>
        <v>259</v>
      </c>
      <c r="DH120" s="147">
        <f t="shared" si="788"/>
        <v>0</v>
      </c>
      <c r="DI120" s="147">
        <f t="shared" si="789"/>
        <v>518</v>
      </c>
      <c r="DJ120" s="147">
        <f t="shared" si="790"/>
        <v>1554</v>
      </c>
      <c r="DK120" s="147">
        <f t="shared" si="791"/>
        <v>2072</v>
      </c>
      <c r="DL120" s="147">
        <f t="shared" si="792"/>
        <v>3108</v>
      </c>
      <c r="DM120" s="147">
        <f t="shared" si="793"/>
        <v>4144</v>
      </c>
      <c r="DN120" s="147">
        <f t="shared" si="794"/>
        <v>5180</v>
      </c>
      <c r="DO120" s="147">
        <f t="shared" si="795"/>
        <v>6216</v>
      </c>
      <c r="DP120" s="147">
        <f t="shared" si="796"/>
        <v>1036</v>
      </c>
      <c r="DQ120" s="147">
        <f t="shared" si="797"/>
        <v>207.20000000000002</v>
      </c>
      <c r="DR120" s="147">
        <f t="shared" si="798"/>
        <v>259</v>
      </c>
      <c r="DS120" s="147">
        <f t="shared" si="799"/>
        <v>0</v>
      </c>
      <c r="DT120" s="147">
        <f t="shared" si="800"/>
        <v>518</v>
      </c>
      <c r="DU120" s="147">
        <f t="shared" si="801"/>
        <v>1554</v>
      </c>
      <c r="DV120" s="147">
        <f t="shared" si="802"/>
        <v>2072</v>
      </c>
      <c r="DW120" s="147">
        <f t="shared" si="803"/>
        <v>3108</v>
      </c>
      <c r="DX120" s="147">
        <f t="shared" si="804"/>
        <v>4144</v>
      </c>
      <c r="DY120" s="147">
        <f t="shared" si="805"/>
        <v>5180</v>
      </c>
      <c r="DZ120" s="147">
        <f t="shared" si="806"/>
        <v>6216</v>
      </c>
      <c r="EA120" s="147">
        <f t="shared" si="807"/>
        <v>1232</v>
      </c>
      <c r="EB120" s="147">
        <f t="shared" si="808"/>
        <v>246.40000000000003</v>
      </c>
      <c r="EC120" s="147">
        <f t="shared" si="809"/>
        <v>308</v>
      </c>
      <c r="ED120" s="147">
        <f t="shared" si="810"/>
        <v>0</v>
      </c>
      <c r="EE120" s="147">
        <f t="shared" si="811"/>
        <v>616</v>
      </c>
      <c r="EF120" s="147">
        <f t="shared" si="812"/>
        <v>1848</v>
      </c>
      <c r="EG120" s="147">
        <f t="shared" si="813"/>
        <v>2464</v>
      </c>
      <c r="EH120" s="147">
        <f t="shared" si="814"/>
        <v>3696</v>
      </c>
      <c r="EI120" s="147">
        <f t="shared" si="815"/>
        <v>4928</v>
      </c>
      <c r="EJ120" s="147">
        <f t="shared" si="816"/>
        <v>6160</v>
      </c>
      <c r="EK120" s="147">
        <f t="shared" si="817"/>
        <v>7392</v>
      </c>
      <c r="EL120" s="147">
        <f t="shared" si="818"/>
        <v>1112</v>
      </c>
      <c r="EM120" s="147">
        <f t="shared" si="819"/>
        <v>222.40000000000003</v>
      </c>
      <c r="EN120" s="147">
        <f t="shared" si="820"/>
        <v>278</v>
      </c>
      <c r="EO120" s="147">
        <f t="shared" si="821"/>
        <v>0</v>
      </c>
      <c r="EP120" s="147">
        <f t="shared" si="822"/>
        <v>556</v>
      </c>
      <c r="EQ120" s="147">
        <f t="shared" si="823"/>
        <v>1668</v>
      </c>
      <c r="ER120" s="147">
        <f t="shared" si="824"/>
        <v>2224</v>
      </c>
      <c r="ES120" s="147">
        <f t="shared" si="825"/>
        <v>3336</v>
      </c>
      <c r="ET120" s="147">
        <f t="shared" si="826"/>
        <v>4448</v>
      </c>
      <c r="EU120" s="147">
        <f t="shared" si="827"/>
        <v>5560</v>
      </c>
      <c r="EV120" s="147">
        <f t="shared" si="828"/>
        <v>6672</v>
      </c>
      <c r="EW120" s="147">
        <f t="shared" si="829"/>
        <v>1690</v>
      </c>
      <c r="EX120" s="147">
        <f t="shared" si="830"/>
        <v>338.00000000000006</v>
      </c>
      <c r="EY120" s="147">
        <f t="shared" si="831"/>
        <v>422.5</v>
      </c>
      <c r="EZ120" s="147">
        <f t="shared" si="832"/>
        <v>0</v>
      </c>
      <c r="FA120" s="147">
        <f t="shared" si="833"/>
        <v>845</v>
      </c>
      <c r="FB120" s="147">
        <f t="shared" si="834"/>
        <v>2535</v>
      </c>
      <c r="FC120" s="147">
        <f t="shared" si="835"/>
        <v>3380</v>
      </c>
      <c r="FD120" s="147">
        <f t="shared" si="836"/>
        <v>5070</v>
      </c>
      <c r="FE120" s="147">
        <f t="shared" si="837"/>
        <v>6760</v>
      </c>
      <c r="FF120" s="147">
        <f t="shared" si="838"/>
        <v>8450</v>
      </c>
      <c r="FG120" s="147">
        <f t="shared" si="839"/>
        <v>10140</v>
      </c>
      <c r="FH120" s="147">
        <f t="shared" si="840"/>
        <v>1690</v>
      </c>
      <c r="FI120" s="147">
        <f t="shared" si="841"/>
        <v>338.00000000000006</v>
      </c>
      <c r="FJ120" s="147">
        <f t="shared" si="842"/>
        <v>422.5</v>
      </c>
      <c r="FK120" s="147">
        <f t="shared" si="843"/>
        <v>0</v>
      </c>
      <c r="FL120" s="147">
        <f t="shared" si="844"/>
        <v>845</v>
      </c>
      <c r="FM120" s="147">
        <f t="shared" si="845"/>
        <v>2535</v>
      </c>
      <c r="FN120" s="147">
        <f t="shared" si="846"/>
        <v>3380</v>
      </c>
      <c r="FO120" s="147">
        <f t="shared" si="847"/>
        <v>5070</v>
      </c>
      <c r="FP120" s="147">
        <f t="shared" si="848"/>
        <v>6760</v>
      </c>
      <c r="FQ120" s="147">
        <f t="shared" si="849"/>
        <v>8450</v>
      </c>
      <c r="FR120" s="147">
        <f t="shared" si="850"/>
        <v>10140</v>
      </c>
      <c r="FS120" s="122" t="str">
        <f t="shared" si="346"/>
        <v>0</v>
      </c>
      <c r="FT120" s="122" t="str">
        <f t="shared" si="347"/>
        <v>0</v>
      </c>
      <c r="FU120" s="122" t="str">
        <f t="shared" si="348"/>
        <v>0</v>
      </c>
      <c r="FV120" s="122" t="str">
        <f t="shared" si="349"/>
        <v>0</v>
      </c>
      <c r="FW120" s="122">
        <f t="shared" si="851"/>
        <v>0</v>
      </c>
      <c r="FX120" s="122">
        <f t="shared" si="852"/>
        <v>0</v>
      </c>
      <c r="FY120" s="122">
        <f t="shared" si="853"/>
        <v>0</v>
      </c>
      <c r="FZ120" s="122">
        <f t="shared" si="854"/>
        <v>0</v>
      </c>
      <c r="GA120" s="122">
        <f t="shared" si="855"/>
        <v>0</v>
      </c>
      <c r="GB120" s="122">
        <f t="shared" si="856"/>
        <v>0</v>
      </c>
      <c r="GC120" s="122">
        <f t="shared" si="857"/>
        <v>0</v>
      </c>
      <c r="GD120" s="122">
        <f t="shared" si="858"/>
        <v>0</v>
      </c>
      <c r="GE120" s="122">
        <f t="shared" si="859"/>
        <v>0</v>
      </c>
      <c r="GF120" s="122">
        <f t="shared" si="860"/>
        <v>0</v>
      </c>
      <c r="GG120" s="122">
        <f t="shared" si="861"/>
        <v>0</v>
      </c>
      <c r="GH120" s="124" t="str">
        <f t="shared" si="350"/>
        <v>0</v>
      </c>
      <c r="GI120" s="57"/>
      <c r="GJ120" s="57"/>
      <c r="GK120" s="57"/>
      <c r="GW120" s="145"/>
      <c r="GX120" s="145"/>
      <c r="GY120" s="145"/>
      <c r="GZ120" s="145"/>
      <c r="HA120" s="145"/>
      <c r="HB120" s="145"/>
      <c r="HC120" s="145"/>
    </row>
    <row r="121" spans="1:211" x14ac:dyDescent="0.2">
      <c r="A121" s="298"/>
      <c r="B121" s="288"/>
      <c r="C121" s="299"/>
      <c r="D121" s="407">
        <f t="shared" si="694"/>
        <v>0</v>
      </c>
      <c r="E121" s="406"/>
      <c r="F121" s="406"/>
      <c r="G121" s="406"/>
      <c r="H121" s="407">
        <f t="shared" si="695"/>
        <v>0</v>
      </c>
      <c r="I121" s="406"/>
      <c r="J121" s="406"/>
      <c r="K121" s="406"/>
      <c r="L121" s="406"/>
      <c r="M121" s="147"/>
      <c r="N121" s="94">
        <f t="shared" si="696"/>
        <v>0</v>
      </c>
      <c r="O121" s="94">
        <f t="shared" si="697"/>
        <v>0</v>
      </c>
      <c r="P121" s="94">
        <f t="shared" si="698"/>
        <v>0</v>
      </c>
      <c r="Q121" s="94">
        <f t="shared" si="699"/>
        <v>0</v>
      </c>
      <c r="R121" s="94">
        <f t="shared" si="700"/>
        <v>0</v>
      </c>
      <c r="S121" s="94">
        <f t="shared" si="701"/>
        <v>0</v>
      </c>
      <c r="T121" s="94">
        <f t="shared" si="702"/>
        <v>0</v>
      </c>
      <c r="U121" s="200">
        <v>655</v>
      </c>
      <c r="V121" s="93">
        <f t="shared" si="703"/>
        <v>131</v>
      </c>
      <c r="W121" s="93">
        <f t="shared" si="704"/>
        <v>163.75</v>
      </c>
      <c r="X121" s="147"/>
      <c r="Y121" s="94">
        <f t="shared" si="705"/>
        <v>327.5</v>
      </c>
      <c r="Z121" s="94">
        <f t="shared" si="706"/>
        <v>982.5</v>
      </c>
      <c r="AA121" s="94">
        <f t="shared" si="707"/>
        <v>1310</v>
      </c>
      <c r="AB121" s="94">
        <f t="shared" si="708"/>
        <v>1965</v>
      </c>
      <c r="AC121" s="94">
        <f t="shared" si="709"/>
        <v>2620</v>
      </c>
      <c r="AD121" s="94">
        <f t="shared" si="710"/>
        <v>3275</v>
      </c>
      <c r="AE121" s="94">
        <f t="shared" si="711"/>
        <v>3930</v>
      </c>
      <c r="AF121" s="200">
        <v>579</v>
      </c>
      <c r="AG121" s="93">
        <f t="shared" si="712"/>
        <v>115.80000000000001</v>
      </c>
      <c r="AH121" s="93">
        <f t="shared" si="713"/>
        <v>144.75</v>
      </c>
      <c r="AI121" s="147"/>
      <c r="AJ121" s="94">
        <f t="shared" si="714"/>
        <v>289.5</v>
      </c>
      <c r="AK121" s="94">
        <f t="shared" si="715"/>
        <v>868.5</v>
      </c>
      <c r="AL121" s="94">
        <f t="shared" si="716"/>
        <v>1158</v>
      </c>
      <c r="AM121" s="94">
        <f t="shared" si="717"/>
        <v>1737</v>
      </c>
      <c r="AN121" s="94">
        <f t="shared" si="718"/>
        <v>2316</v>
      </c>
      <c r="AO121" s="94">
        <f t="shared" si="719"/>
        <v>2895</v>
      </c>
      <c r="AP121" s="94">
        <f t="shared" si="720"/>
        <v>3474</v>
      </c>
      <c r="AQ121" s="200">
        <v>459</v>
      </c>
      <c r="AR121" s="93">
        <f t="shared" si="721"/>
        <v>91.800000000000011</v>
      </c>
      <c r="AS121" s="93">
        <f t="shared" si="722"/>
        <v>114.75</v>
      </c>
      <c r="AT121" s="147"/>
      <c r="AU121" s="94">
        <f t="shared" si="723"/>
        <v>229.5</v>
      </c>
      <c r="AV121" s="94">
        <f t="shared" si="724"/>
        <v>688.5</v>
      </c>
      <c r="AW121" s="94">
        <f t="shared" si="725"/>
        <v>918</v>
      </c>
      <c r="AX121" s="94">
        <f t="shared" si="726"/>
        <v>1377</v>
      </c>
      <c r="AY121" s="94">
        <f t="shared" si="727"/>
        <v>1836</v>
      </c>
      <c r="AZ121" s="94">
        <f t="shared" si="728"/>
        <v>2295</v>
      </c>
      <c r="BA121" s="94">
        <f t="shared" si="729"/>
        <v>2754</v>
      </c>
      <c r="BB121" s="147">
        <f t="shared" si="730"/>
        <v>655</v>
      </c>
      <c r="BC121" s="147">
        <f t="shared" si="731"/>
        <v>131</v>
      </c>
      <c r="BD121" s="147">
        <f t="shared" si="732"/>
        <v>163.75</v>
      </c>
      <c r="BE121" s="147">
        <f t="shared" si="733"/>
        <v>0</v>
      </c>
      <c r="BF121" s="147">
        <f t="shared" si="734"/>
        <v>327.5</v>
      </c>
      <c r="BG121" s="147">
        <f t="shared" si="735"/>
        <v>982.5</v>
      </c>
      <c r="BH121" s="147">
        <f t="shared" si="736"/>
        <v>1310</v>
      </c>
      <c r="BI121" s="147">
        <f t="shared" si="737"/>
        <v>1965</v>
      </c>
      <c r="BJ121" s="147">
        <f t="shared" si="738"/>
        <v>2620</v>
      </c>
      <c r="BK121" s="147">
        <f t="shared" si="739"/>
        <v>3275</v>
      </c>
      <c r="BL121" s="147">
        <f t="shared" si="740"/>
        <v>3930</v>
      </c>
      <c r="BM121" s="147">
        <f t="shared" si="741"/>
        <v>579</v>
      </c>
      <c r="BN121" s="147">
        <f t="shared" si="742"/>
        <v>115.80000000000001</v>
      </c>
      <c r="BO121" s="147">
        <f t="shared" si="743"/>
        <v>144.75</v>
      </c>
      <c r="BP121" s="147">
        <f t="shared" si="744"/>
        <v>0</v>
      </c>
      <c r="BQ121" s="147">
        <f t="shared" si="745"/>
        <v>289.5</v>
      </c>
      <c r="BR121" s="147">
        <f t="shared" si="746"/>
        <v>868.5</v>
      </c>
      <c r="BS121" s="147">
        <f t="shared" si="747"/>
        <v>1158</v>
      </c>
      <c r="BT121" s="147">
        <f t="shared" si="748"/>
        <v>1737</v>
      </c>
      <c r="BU121" s="147">
        <f t="shared" si="749"/>
        <v>2316</v>
      </c>
      <c r="BV121" s="147">
        <f t="shared" si="750"/>
        <v>2895</v>
      </c>
      <c r="BW121" s="147">
        <f t="shared" si="751"/>
        <v>3474</v>
      </c>
      <c r="BX121" s="147">
        <f t="shared" si="752"/>
        <v>459</v>
      </c>
      <c r="BY121" s="147">
        <f t="shared" si="753"/>
        <v>91.800000000000011</v>
      </c>
      <c r="BZ121" s="147">
        <f t="shared" si="754"/>
        <v>114.75</v>
      </c>
      <c r="CA121" s="147">
        <f t="shared" si="755"/>
        <v>0</v>
      </c>
      <c r="CB121" s="147">
        <f t="shared" si="756"/>
        <v>229.5</v>
      </c>
      <c r="CC121" s="147">
        <f t="shared" si="757"/>
        <v>688.5</v>
      </c>
      <c r="CD121" s="147">
        <f t="shared" si="758"/>
        <v>918</v>
      </c>
      <c r="CE121" s="147">
        <f t="shared" si="759"/>
        <v>1377</v>
      </c>
      <c r="CF121" s="147">
        <f t="shared" si="760"/>
        <v>1836</v>
      </c>
      <c r="CG121" s="147">
        <f t="shared" si="761"/>
        <v>2295</v>
      </c>
      <c r="CH121" s="147">
        <f t="shared" si="762"/>
        <v>2754</v>
      </c>
      <c r="CI121" s="147">
        <f t="shared" si="763"/>
        <v>1234</v>
      </c>
      <c r="CJ121" s="147">
        <f t="shared" si="764"/>
        <v>246.8</v>
      </c>
      <c r="CK121" s="147">
        <f t="shared" si="765"/>
        <v>308.5</v>
      </c>
      <c r="CL121" s="147">
        <f t="shared" si="766"/>
        <v>0</v>
      </c>
      <c r="CM121" s="147">
        <f t="shared" si="767"/>
        <v>617</v>
      </c>
      <c r="CN121" s="147">
        <f t="shared" si="768"/>
        <v>1851</v>
      </c>
      <c r="CO121" s="147">
        <f t="shared" si="769"/>
        <v>2468</v>
      </c>
      <c r="CP121" s="147">
        <f t="shared" si="770"/>
        <v>3702</v>
      </c>
      <c r="CQ121" s="147">
        <f t="shared" si="771"/>
        <v>4936</v>
      </c>
      <c r="CR121" s="147">
        <f t="shared" si="772"/>
        <v>6170</v>
      </c>
      <c r="CS121" s="147">
        <f t="shared" si="773"/>
        <v>7404</v>
      </c>
      <c r="CT121" s="147">
        <f t="shared" si="774"/>
        <v>1114</v>
      </c>
      <c r="CU121" s="147">
        <f t="shared" si="775"/>
        <v>222.8</v>
      </c>
      <c r="CV121" s="147">
        <f t="shared" si="776"/>
        <v>278.5</v>
      </c>
      <c r="CW121" s="147">
        <f t="shared" si="777"/>
        <v>0</v>
      </c>
      <c r="CX121" s="147">
        <f t="shared" si="778"/>
        <v>557</v>
      </c>
      <c r="CY121" s="147">
        <f t="shared" si="779"/>
        <v>1671</v>
      </c>
      <c r="CZ121" s="147">
        <f t="shared" si="780"/>
        <v>2228</v>
      </c>
      <c r="DA121" s="147">
        <f t="shared" si="781"/>
        <v>3342</v>
      </c>
      <c r="DB121" s="147">
        <f t="shared" si="782"/>
        <v>4456</v>
      </c>
      <c r="DC121" s="147">
        <f t="shared" si="783"/>
        <v>5570</v>
      </c>
      <c r="DD121" s="147">
        <f t="shared" si="784"/>
        <v>6684</v>
      </c>
      <c r="DE121" s="147">
        <f t="shared" si="785"/>
        <v>1038</v>
      </c>
      <c r="DF121" s="147">
        <f t="shared" si="786"/>
        <v>207.60000000000002</v>
      </c>
      <c r="DG121" s="147">
        <f t="shared" si="787"/>
        <v>259.5</v>
      </c>
      <c r="DH121" s="147">
        <f t="shared" si="788"/>
        <v>0</v>
      </c>
      <c r="DI121" s="147">
        <f t="shared" si="789"/>
        <v>519</v>
      </c>
      <c r="DJ121" s="147">
        <f t="shared" si="790"/>
        <v>1557</v>
      </c>
      <c r="DK121" s="147">
        <f t="shared" si="791"/>
        <v>2076</v>
      </c>
      <c r="DL121" s="147">
        <f t="shared" si="792"/>
        <v>3114</v>
      </c>
      <c r="DM121" s="147">
        <f t="shared" si="793"/>
        <v>4152</v>
      </c>
      <c r="DN121" s="147">
        <f t="shared" si="794"/>
        <v>5190</v>
      </c>
      <c r="DO121" s="147">
        <f t="shared" si="795"/>
        <v>6228</v>
      </c>
      <c r="DP121" s="147">
        <f t="shared" si="796"/>
        <v>1038</v>
      </c>
      <c r="DQ121" s="147">
        <f t="shared" si="797"/>
        <v>207.60000000000002</v>
      </c>
      <c r="DR121" s="147">
        <f t="shared" si="798"/>
        <v>259.5</v>
      </c>
      <c r="DS121" s="147">
        <f t="shared" si="799"/>
        <v>0</v>
      </c>
      <c r="DT121" s="147">
        <f t="shared" si="800"/>
        <v>519</v>
      </c>
      <c r="DU121" s="147">
        <f t="shared" si="801"/>
        <v>1557</v>
      </c>
      <c r="DV121" s="147">
        <f t="shared" si="802"/>
        <v>2076</v>
      </c>
      <c r="DW121" s="147">
        <f t="shared" si="803"/>
        <v>3114</v>
      </c>
      <c r="DX121" s="147">
        <f t="shared" si="804"/>
        <v>4152</v>
      </c>
      <c r="DY121" s="147">
        <f t="shared" si="805"/>
        <v>5190</v>
      </c>
      <c r="DZ121" s="147">
        <f t="shared" si="806"/>
        <v>6228</v>
      </c>
      <c r="EA121" s="147">
        <f t="shared" si="807"/>
        <v>1234</v>
      </c>
      <c r="EB121" s="147">
        <f t="shared" si="808"/>
        <v>246.8</v>
      </c>
      <c r="EC121" s="147">
        <f t="shared" si="809"/>
        <v>308.5</v>
      </c>
      <c r="ED121" s="147">
        <f t="shared" si="810"/>
        <v>0</v>
      </c>
      <c r="EE121" s="147">
        <f t="shared" si="811"/>
        <v>617</v>
      </c>
      <c r="EF121" s="147">
        <f t="shared" si="812"/>
        <v>1851</v>
      </c>
      <c r="EG121" s="147">
        <f t="shared" si="813"/>
        <v>2468</v>
      </c>
      <c r="EH121" s="147">
        <f t="shared" si="814"/>
        <v>3702</v>
      </c>
      <c r="EI121" s="147">
        <f t="shared" si="815"/>
        <v>4936</v>
      </c>
      <c r="EJ121" s="147">
        <f t="shared" si="816"/>
        <v>6170</v>
      </c>
      <c r="EK121" s="147">
        <f t="shared" si="817"/>
        <v>7404</v>
      </c>
      <c r="EL121" s="147">
        <f t="shared" si="818"/>
        <v>1114</v>
      </c>
      <c r="EM121" s="147">
        <f t="shared" si="819"/>
        <v>222.8</v>
      </c>
      <c r="EN121" s="147">
        <f t="shared" si="820"/>
        <v>278.5</v>
      </c>
      <c r="EO121" s="147">
        <f t="shared" si="821"/>
        <v>0</v>
      </c>
      <c r="EP121" s="147">
        <f t="shared" si="822"/>
        <v>557</v>
      </c>
      <c r="EQ121" s="147">
        <f t="shared" si="823"/>
        <v>1671</v>
      </c>
      <c r="ER121" s="147">
        <f t="shared" si="824"/>
        <v>2228</v>
      </c>
      <c r="ES121" s="147">
        <f t="shared" si="825"/>
        <v>3342</v>
      </c>
      <c r="ET121" s="147">
        <f t="shared" si="826"/>
        <v>4456</v>
      </c>
      <c r="EU121" s="147">
        <f t="shared" si="827"/>
        <v>5570</v>
      </c>
      <c r="EV121" s="147">
        <f t="shared" si="828"/>
        <v>6684</v>
      </c>
      <c r="EW121" s="147">
        <f t="shared" si="829"/>
        <v>1693</v>
      </c>
      <c r="EX121" s="147">
        <f t="shared" si="830"/>
        <v>338.6</v>
      </c>
      <c r="EY121" s="147">
        <f t="shared" si="831"/>
        <v>423.25</v>
      </c>
      <c r="EZ121" s="147">
        <f t="shared" si="832"/>
        <v>0</v>
      </c>
      <c r="FA121" s="147">
        <f t="shared" si="833"/>
        <v>846.5</v>
      </c>
      <c r="FB121" s="147">
        <f t="shared" si="834"/>
        <v>2539.5</v>
      </c>
      <c r="FC121" s="147">
        <f t="shared" si="835"/>
        <v>3386</v>
      </c>
      <c r="FD121" s="147">
        <f t="shared" si="836"/>
        <v>5079</v>
      </c>
      <c r="FE121" s="147">
        <f t="shared" si="837"/>
        <v>6772</v>
      </c>
      <c r="FF121" s="147">
        <f t="shared" si="838"/>
        <v>8465</v>
      </c>
      <c r="FG121" s="147">
        <f t="shared" si="839"/>
        <v>10158</v>
      </c>
      <c r="FH121" s="147">
        <f t="shared" si="840"/>
        <v>1693</v>
      </c>
      <c r="FI121" s="147">
        <f t="shared" si="841"/>
        <v>338.6</v>
      </c>
      <c r="FJ121" s="147">
        <f t="shared" si="842"/>
        <v>423.25</v>
      </c>
      <c r="FK121" s="147">
        <f t="shared" si="843"/>
        <v>0</v>
      </c>
      <c r="FL121" s="147">
        <f t="shared" si="844"/>
        <v>846.5</v>
      </c>
      <c r="FM121" s="147">
        <f t="shared" si="845"/>
        <v>2539.5</v>
      </c>
      <c r="FN121" s="147">
        <f t="shared" si="846"/>
        <v>3386</v>
      </c>
      <c r="FO121" s="147">
        <f t="shared" si="847"/>
        <v>5079</v>
      </c>
      <c r="FP121" s="147">
        <f t="shared" si="848"/>
        <v>6772</v>
      </c>
      <c r="FQ121" s="147">
        <f t="shared" si="849"/>
        <v>8465</v>
      </c>
      <c r="FR121" s="147">
        <f t="shared" si="850"/>
        <v>10158</v>
      </c>
      <c r="FS121" s="122" t="str">
        <f t="shared" si="346"/>
        <v>0</v>
      </c>
      <c r="FT121" s="122" t="str">
        <f t="shared" si="347"/>
        <v>0</v>
      </c>
      <c r="FU121" s="122" t="str">
        <f t="shared" si="348"/>
        <v>0</v>
      </c>
      <c r="FV121" s="122" t="str">
        <f t="shared" si="349"/>
        <v>0</v>
      </c>
      <c r="FW121" s="122">
        <f t="shared" si="851"/>
        <v>0</v>
      </c>
      <c r="FX121" s="122">
        <f t="shared" si="852"/>
        <v>0</v>
      </c>
      <c r="FY121" s="122">
        <f t="shared" si="853"/>
        <v>0</v>
      </c>
      <c r="FZ121" s="122">
        <f t="shared" si="854"/>
        <v>0</v>
      </c>
      <c r="GA121" s="122">
        <f t="shared" si="855"/>
        <v>0</v>
      </c>
      <c r="GB121" s="122">
        <f t="shared" si="856"/>
        <v>0</v>
      </c>
      <c r="GC121" s="122">
        <f t="shared" si="857"/>
        <v>0</v>
      </c>
      <c r="GD121" s="122">
        <f t="shared" si="858"/>
        <v>0</v>
      </c>
      <c r="GE121" s="122">
        <f t="shared" si="859"/>
        <v>0</v>
      </c>
      <c r="GF121" s="122">
        <f t="shared" si="860"/>
        <v>0</v>
      </c>
      <c r="GG121" s="122">
        <f t="shared" si="861"/>
        <v>0</v>
      </c>
      <c r="GH121" s="124" t="str">
        <f t="shared" si="350"/>
        <v>0</v>
      </c>
      <c r="GI121" s="57"/>
      <c r="GJ121" s="57"/>
      <c r="GK121" s="57"/>
      <c r="GW121" s="145"/>
      <c r="GX121" s="145"/>
      <c r="GY121" s="145"/>
      <c r="GZ121" s="145"/>
      <c r="HA121" s="145"/>
      <c r="HB121" s="145"/>
      <c r="HC121" s="145"/>
    </row>
    <row r="122" spans="1:211" x14ac:dyDescent="0.2">
      <c r="A122" s="298"/>
      <c r="B122" s="288"/>
      <c r="C122" s="299"/>
      <c r="D122" s="407">
        <f t="shared" si="694"/>
        <v>0</v>
      </c>
      <c r="E122" s="406"/>
      <c r="F122" s="406"/>
      <c r="G122" s="406"/>
      <c r="H122" s="407">
        <f t="shared" si="695"/>
        <v>0</v>
      </c>
      <c r="I122" s="406"/>
      <c r="J122" s="406"/>
      <c r="K122" s="406"/>
      <c r="L122" s="406"/>
      <c r="M122" s="147"/>
      <c r="N122" s="94">
        <f t="shared" si="696"/>
        <v>0</v>
      </c>
      <c r="O122" s="94">
        <f t="shared" si="697"/>
        <v>0</v>
      </c>
      <c r="P122" s="94">
        <f t="shared" si="698"/>
        <v>0</v>
      </c>
      <c r="Q122" s="94">
        <f t="shared" si="699"/>
        <v>0</v>
      </c>
      <c r="R122" s="94">
        <f t="shared" si="700"/>
        <v>0</v>
      </c>
      <c r="S122" s="94">
        <f t="shared" si="701"/>
        <v>0</v>
      </c>
      <c r="T122" s="94">
        <f t="shared" si="702"/>
        <v>0</v>
      </c>
      <c r="U122" s="200">
        <v>656</v>
      </c>
      <c r="V122" s="93">
        <f t="shared" si="703"/>
        <v>131.20000000000002</v>
      </c>
      <c r="W122" s="93">
        <f t="shared" si="704"/>
        <v>164</v>
      </c>
      <c r="X122" s="147"/>
      <c r="Y122" s="94">
        <f t="shared" si="705"/>
        <v>328</v>
      </c>
      <c r="Z122" s="94">
        <f t="shared" si="706"/>
        <v>984</v>
      </c>
      <c r="AA122" s="94">
        <f t="shared" si="707"/>
        <v>1312</v>
      </c>
      <c r="AB122" s="94">
        <f t="shared" si="708"/>
        <v>1968</v>
      </c>
      <c r="AC122" s="94">
        <f t="shared" si="709"/>
        <v>2624</v>
      </c>
      <c r="AD122" s="94">
        <f t="shared" si="710"/>
        <v>3280</v>
      </c>
      <c r="AE122" s="94">
        <f t="shared" si="711"/>
        <v>3936</v>
      </c>
      <c r="AF122" s="200">
        <v>580</v>
      </c>
      <c r="AG122" s="93">
        <f t="shared" si="712"/>
        <v>116</v>
      </c>
      <c r="AH122" s="93">
        <f t="shared" si="713"/>
        <v>145</v>
      </c>
      <c r="AI122" s="147"/>
      <c r="AJ122" s="94">
        <f t="shared" si="714"/>
        <v>290</v>
      </c>
      <c r="AK122" s="94">
        <f t="shared" si="715"/>
        <v>870</v>
      </c>
      <c r="AL122" s="94">
        <f t="shared" si="716"/>
        <v>1160</v>
      </c>
      <c r="AM122" s="94">
        <f t="shared" si="717"/>
        <v>1740</v>
      </c>
      <c r="AN122" s="94">
        <f t="shared" si="718"/>
        <v>2320</v>
      </c>
      <c r="AO122" s="94">
        <f t="shared" si="719"/>
        <v>2900</v>
      </c>
      <c r="AP122" s="94">
        <f t="shared" si="720"/>
        <v>3480</v>
      </c>
      <c r="AQ122" s="200">
        <v>460</v>
      </c>
      <c r="AR122" s="93">
        <f t="shared" si="721"/>
        <v>92</v>
      </c>
      <c r="AS122" s="93">
        <f t="shared" si="722"/>
        <v>115</v>
      </c>
      <c r="AT122" s="147"/>
      <c r="AU122" s="94">
        <f t="shared" si="723"/>
        <v>230</v>
      </c>
      <c r="AV122" s="94">
        <f t="shared" si="724"/>
        <v>690</v>
      </c>
      <c r="AW122" s="94">
        <f t="shared" si="725"/>
        <v>920</v>
      </c>
      <c r="AX122" s="94">
        <f t="shared" si="726"/>
        <v>1380</v>
      </c>
      <c r="AY122" s="94">
        <f t="shared" si="727"/>
        <v>1840</v>
      </c>
      <c r="AZ122" s="94">
        <f t="shared" si="728"/>
        <v>2300</v>
      </c>
      <c r="BA122" s="94">
        <f t="shared" si="729"/>
        <v>2760</v>
      </c>
      <c r="BB122" s="147">
        <f t="shared" si="730"/>
        <v>656</v>
      </c>
      <c r="BC122" s="147">
        <f t="shared" si="731"/>
        <v>131.20000000000002</v>
      </c>
      <c r="BD122" s="147">
        <f t="shared" si="732"/>
        <v>164</v>
      </c>
      <c r="BE122" s="147">
        <f t="shared" si="733"/>
        <v>0</v>
      </c>
      <c r="BF122" s="147">
        <f t="shared" si="734"/>
        <v>328</v>
      </c>
      <c r="BG122" s="147">
        <f t="shared" si="735"/>
        <v>984</v>
      </c>
      <c r="BH122" s="147">
        <f t="shared" si="736"/>
        <v>1312</v>
      </c>
      <c r="BI122" s="147">
        <f t="shared" si="737"/>
        <v>1968</v>
      </c>
      <c r="BJ122" s="147">
        <f t="shared" si="738"/>
        <v>2624</v>
      </c>
      <c r="BK122" s="147">
        <f t="shared" si="739"/>
        <v>3280</v>
      </c>
      <c r="BL122" s="147">
        <f t="shared" si="740"/>
        <v>3936</v>
      </c>
      <c r="BM122" s="147">
        <f t="shared" si="741"/>
        <v>580</v>
      </c>
      <c r="BN122" s="147">
        <f t="shared" si="742"/>
        <v>116</v>
      </c>
      <c r="BO122" s="147">
        <f t="shared" si="743"/>
        <v>145</v>
      </c>
      <c r="BP122" s="147">
        <f t="shared" si="744"/>
        <v>0</v>
      </c>
      <c r="BQ122" s="147">
        <f t="shared" si="745"/>
        <v>290</v>
      </c>
      <c r="BR122" s="147">
        <f t="shared" si="746"/>
        <v>870</v>
      </c>
      <c r="BS122" s="147">
        <f t="shared" si="747"/>
        <v>1160</v>
      </c>
      <c r="BT122" s="147">
        <f t="shared" si="748"/>
        <v>1740</v>
      </c>
      <c r="BU122" s="147">
        <f t="shared" si="749"/>
        <v>2320</v>
      </c>
      <c r="BV122" s="147">
        <f t="shared" si="750"/>
        <v>2900</v>
      </c>
      <c r="BW122" s="147">
        <f t="shared" si="751"/>
        <v>3480</v>
      </c>
      <c r="BX122" s="147">
        <f t="shared" si="752"/>
        <v>460</v>
      </c>
      <c r="BY122" s="147">
        <f t="shared" si="753"/>
        <v>92</v>
      </c>
      <c r="BZ122" s="147">
        <f t="shared" si="754"/>
        <v>115</v>
      </c>
      <c r="CA122" s="147">
        <f t="shared" si="755"/>
        <v>0</v>
      </c>
      <c r="CB122" s="147">
        <f t="shared" si="756"/>
        <v>230</v>
      </c>
      <c r="CC122" s="147">
        <f t="shared" si="757"/>
        <v>690</v>
      </c>
      <c r="CD122" s="147">
        <f t="shared" si="758"/>
        <v>920</v>
      </c>
      <c r="CE122" s="147">
        <f t="shared" si="759"/>
        <v>1380</v>
      </c>
      <c r="CF122" s="147">
        <f t="shared" si="760"/>
        <v>1840</v>
      </c>
      <c r="CG122" s="147">
        <f t="shared" si="761"/>
        <v>2300</v>
      </c>
      <c r="CH122" s="147">
        <f t="shared" si="762"/>
        <v>2760</v>
      </c>
      <c r="CI122" s="147">
        <f t="shared" si="763"/>
        <v>1236</v>
      </c>
      <c r="CJ122" s="147">
        <f t="shared" si="764"/>
        <v>247.20000000000002</v>
      </c>
      <c r="CK122" s="147">
        <f t="shared" si="765"/>
        <v>309</v>
      </c>
      <c r="CL122" s="147">
        <f t="shared" si="766"/>
        <v>0</v>
      </c>
      <c r="CM122" s="147">
        <f t="shared" si="767"/>
        <v>618</v>
      </c>
      <c r="CN122" s="147">
        <f t="shared" si="768"/>
        <v>1854</v>
      </c>
      <c r="CO122" s="147">
        <f t="shared" si="769"/>
        <v>2472</v>
      </c>
      <c r="CP122" s="147">
        <f t="shared" si="770"/>
        <v>3708</v>
      </c>
      <c r="CQ122" s="147">
        <f t="shared" si="771"/>
        <v>4944</v>
      </c>
      <c r="CR122" s="147">
        <f t="shared" si="772"/>
        <v>6180</v>
      </c>
      <c r="CS122" s="147">
        <f t="shared" si="773"/>
        <v>7416</v>
      </c>
      <c r="CT122" s="147">
        <f t="shared" si="774"/>
        <v>1116</v>
      </c>
      <c r="CU122" s="147">
        <f t="shared" si="775"/>
        <v>223.20000000000002</v>
      </c>
      <c r="CV122" s="147">
        <f t="shared" si="776"/>
        <v>279</v>
      </c>
      <c r="CW122" s="147">
        <f t="shared" si="777"/>
        <v>0</v>
      </c>
      <c r="CX122" s="147">
        <f t="shared" si="778"/>
        <v>558</v>
      </c>
      <c r="CY122" s="147">
        <f t="shared" si="779"/>
        <v>1674</v>
      </c>
      <c r="CZ122" s="147">
        <f t="shared" si="780"/>
        <v>2232</v>
      </c>
      <c r="DA122" s="147">
        <f t="shared" si="781"/>
        <v>3348</v>
      </c>
      <c r="DB122" s="147">
        <f t="shared" si="782"/>
        <v>4464</v>
      </c>
      <c r="DC122" s="147">
        <f t="shared" si="783"/>
        <v>5580</v>
      </c>
      <c r="DD122" s="147">
        <f t="shared" si="784"/>
        <v>6696</v>
      </c>
      <c r="DE122" s="147">
        <f t="shared" si="785"/>
        <v>1040</v>
      </c>
      <c r="DF122" s="147">
        <f t="shared" si="786"/>
        <v>208</v>
      </c>
      <c r="DG122" s="147">
        <f t="shared" si="787"/>
        <v>260</v>
      </c>
      <c r="DH122" s="147">
        <f t="shared" si="788"/>
        <v>0</v>
      </c>
      <c r="DI122" s="147">
        <f t="shared" si="789"/>
        <v>520</v>
      </c>
      <c r="DJ122" s="147">
        <f t="shared" si="790"/>
        <v>1560</v>
      </c>
      <c r="DK122" s="147">
        <f t="shared" si="791"/>
        <v>2080</v>
      </c>
      <c r="DL122" s="147">
        <f t="shared" si="792"/>
        <v>3120</v>
      </c>
      <c r="DM122" s="147">
        <f t="shared" si="793"/>
        <v>4160</v>
      </c>
      <c r="DN122" s="147">
        <f t="shared" si="794"/>
        <v>5200</v>
      </c>
      <c r="DO122" s="147">
        <f t="shared" si="795"/>
        <v>6240</v>
      </c>
      <c r="DP122" s="147">
        <f t="shared" si="796"/>
        <v>1040</v>
      </c>
      <c r="DQ122" s="147">
        <f t="shared" si="797"/>
        <v>208</v>
      </c>
      <c r="DR122" s="147">
        <f t="shared" si="798"/>
        <v>260</v>
      </c>
      <c r="DS122" s="147">
        <f t="shared" si="799"/>
        <v>0</v>
      </c>
      <c r="DT122" s="147">
        <f t="shared" si="800"/>
        <v>520</v>
      </c>
      <c r="DU122" s="147">
        <f t="shared" si="801"/>
        <v>1560</v>
      </c>
      <c r="DV122" s="147">
        <f t="shared" si="802"/>
        <v>2080</v>
      </c>
      <c r="DW122" s="147">
        <f t="shared" si="803"/>
        <v>3120</v>
      </c>
      <c r="DX122" s="147">
        <f t="shared" si="804"/>
        <v>4160</v>
      </c>
      <c r="DY122" s="147">
        <f t="shared" si="805"/>
        <v>5200</v>
      </c>
      <c r="DZ122" s="147">
        <f t="shared" si="806"/>
        <v>6240</v>
      </c>
      <c r="EA122" s="147">
        <f t="shared" si="807"/>
        <v>1236</v>
      </c>
      <c r="EB122" s="147">
        <f t="shared" si="808"/>
        <v>247.20000000000002</v>
      </c>
      <c r="EC122" s="147">
        <f t="shared" si="809"/>
        <v>309</v>
      </c>
      <c r="ED122" s="147">
        <f t="shared" si="810"/>
        <v>0</v>
      </c>
      <c r="EE122" s="147">
        <f t="shared" si="811"/>
        <v>618</v>
      </c>
      <c r="EF122" s="147">
        <f t="shared" si="812"/>
        <v>1854</v>
      </c>
      <c r="EG122" s="147">
        <f t="shared" si="813"/>
        <v>2472</v>
      </c>
      <c r="EH122" s="147">
        <f t="shared" si="814"/>
        <v>3708</v>
      </c>
      <c r="EI122" s="147">
        <f t="shared" si="815"/>
        <v>4944</v>
      </c>
      <c r="EJ122" s="147">
        <f t="shared" si="816"/>
        <v>6180</v>
      </c>
      <c r="EK122" s="147">
        <f t="shared" si="817"/>
        <v>7416</v>
      </c>
      <c r="EL122" s="147">
        <f t="shared" si="818"/>
        <v>1116</v>
      </c>
      <c r="EM122" s="147">
        <f t="shared" si="819"/>
        <v>223.20000000000002</v>
      </c>
      <c r="EN122" s="147">
        <f t="shared" si="820"/>
        <v>279</v>
      </c>
      <c r="EO122" s="147">
        <f t="shared" si="821"/>
        <v>0</v>
      </c>
      <c r="EP122" s="147">
        <f t="shared" si="822"/>
        <v>558</v>
      </c>
      <c r="EQ122" s="147">
        <f t="shared" si="823"/>
        <v>1674</v>
      </c>
      <c r="ER122" s="147">
        <f t="shared" si="824"/>
        <v>2232</v>
      </c>
      <c r="ES122" s="147">
        <f t="shared" si="825"/>
        <v>3348</v>
      </c>
      <c r="ET122" s="147">
        <f t="shared" si="826"/>
        <v>4464</v>
      </c>
      <c r="EU122" s="147">
        <f t="shared" si="827"/>
        <v>5580</v>
      </c>
      <c r="EV122" s="147">
        <f t="shared" si="828"/>
        <v>6696</v>
      </c>
      <c r="EW122" s="147">
        <f t="shared" si="829"/>
        <v>1696</v>
      </c>
      <c r="EX122" s="147">
        <f t="shared" si="830"/>
        <v>339.20000000000005</v>
      </c>
      <c r="EY122" s="147">
        <f t="shared" si="831"/>
        <v>424</v>
      </c>
      <c r="EZ122" s="147">
        <f t="shared" si="832"/>
        <v>0</v>
      </c>
      <c r="FA122" s="147">
        <f t="shared" si="833"/>
        <v>848</v>
      </c>
      <c r="FB122" s="147">
        <f t="shared" si="834"/>
        <v>2544</v>
      </c>
      <c r="FC122" s="147">
        <f t="shared" si="835"/>
        <v>3392</v>
      </c>
      <c r="FD122" s="147">
        <f t="shared" si="836"/>
        <v>5088</v>
      </c>
      <c r="FE122" s="147">
        <f t="shared" si="837"/>
        <v>6784</v>
      </c>
      <c r="FF122" s="147">
        <f t="shared" si="838"/>
        <v>8480</v>
      </c>
      <c r="FG122" s="147">
        <f t="shared" si="839"/>
        <v>10176</v>
      </c>
      <c r="FH122" s="147">
        <f t="shared" si="840"/>
        <v>1696</v>
      </c>
      <c r="FI122" s="147">
        <f t="shared" si="841"/>
        <v>339.20000000000005</v>
      </c>
      <c r="FJ122" s="147">
        <f t="shared" si="842"/>
        <v>424</v>
      </c>
      <c r="FK122" s="147">
        <f t="shared" si="843"/>
        <v>0</v>
      </c>
      <c r="FL122" s="147">
        <f t="shared" si="844"/>
        <v>848</v>
      </c>
      <c r="FM122" s="147">
        <f t="shared" si="845"/>
        <v>2544</v>
      </c>
      <c r="FN122" s="147">
        <f t="shared" si="846"/>
        <v>3392</v>
      </c>
      <c r="FO122" s="147">
        <f t="shared" si="847"/>
        <v>5088</v>
      </c>
      <c r="FP122" s="147">
        <f t="shared" si="848"/>
        <v>6784</v>
      </c>
      <c r="FQ122" s="147">
        <f t="shared" si="849"/>
        <v>8480</v>
      </c>
      <c r="FR122" s="147">
        <f t="shared" si="850"/>
        <v>10176</v>
      </c>
      <c r="FS122" s="122" t="str">
        <f t="shared" si="346"/>
        <v>0</v>
      </c>
      <c r="FT122" s="122" t="str">
        <f t="shared" si="347"/>
        <v>0</v>
      </c>
      <c r="FU122" s="122" t="str">
        <f t="shared" si="348"/>
        <v>0</v>
      </c>
      <c r="FV122" s="122" t="str">
        <f t="shared" si="349"/>
        <v>0</v>
      </c>
      <c r="FW122" s="122">
        <f t="shared" si="851"/>
        <v>0</v>
      </c>
      <c r="FX122" s="122">
        <f t="shared" si="852"/>
        <v>0</v>
      </c>
      <c r="FY122" s="122">
        <f t="shared" si="853"/>
        <v>0</v>
      </c>
      <c r="FZ122" s="122">
        <f t="shared" si="854"/>
        <v>0</v>
      </c>
      <c r="GA122" s="122">
        <f t="shared" si="855"/>
        <v>0</v>
      </c>
      <c r="GB122" s="122">
        <f t="shared" si="856"/>
        <v>0</v>
      </c>
      <c r="GC122" s="122">
        <f t="shared" si="857"/>
        <v>0</v>
      </c>
      <c r="GD122" s="122">
        <f t="shared" si="858"/>
        <v>0</v>
      </c>
      <c r="GE122" s="122">
        <f t="shared" si="859"/>
        <v>0</v>
      </c>
      <c r="GF122" s="122">
        <f t="shared" si="860"/>
        <v>0</v>
      </c>
      <c r="GG122" s="122">
        <f t="shared" si="861"/>
        <v>0</v>
      </c>
      <c r="GH122" s="124" t="str">
        <f t="shared" si="350"/>
        <v>0</v>
      </c>
      <c r="GI122" s="57"/>
      <c r="GJ122" s="57"/>
      <c r="GK122" s="57"/>
      <c r="GW122" s="145"/>
      <c r="GX122" s="145"/>
      <c r="GY122" s="145"/>
      <c r="GZ122" s="145"/>
      <c r="HA122" s="145"/>
      <c r="HB122" s="145"/>
      <c r="HC122" s="145"/>
    </row>
    <row r="123" spans="1:211" x14ac:dyDescent="0.2">
      <c r="A123" s="298"/>
      <c r="B123" s="288"/>
      <c r="C123" s="299"/>
      <c r="D123" s="407">
        <f t="shared" si="694"/>
        <v>0</v>
      </c>
      <c r="E123" s="406"/>
      <c r="F123" s="406"/>
      <c r="G123" s="406"/>
      <c r="H123" s="407">
        <f t="shared" si="695"/>
        <v>0</v>
      </c>
      <c r="I123" s="406"/>
      <c r="J123" s="406"/>
      <c r="K123" s="406"/>
      <c r="L123" s="406"/>
      <c r="M123" s="147"/>
      <c r="N123" s="94">
        <f t="shared" si="696"/>
        <v>0</v>
      </c>
      <c r="O123" s="94">
        <f t="shared" si="697"/>
        <v>0</v>
      </c>
      <c r="P123" s="94">
        <f t="shared" si="698"/>
        <v>0</v>
      </c>
      <c r="Q123" s="94">
        <f t="shared" si="699"/>
        <v>0</v>
      </c>
      <c r="R123" s="94">
        <f t="shared" si="700"/>
        <v>0</v>
      </c>
      <c r="S123" s="94">
        <f t="shared" si="701"/>
        <v>0</v>
      </c>
      <c r="T123" s="94">
        <f t="shared" si="702"/>
        <v>0</v>
      </c>
      <c r="U123" s="200">
        <v>657</v>
      </c>
      <c r="V123" s="93">
        <f t="shared" si="703"/>
        <v>131.4</v>
      </c>
      <c r="W123" s="93">
        <f t="shared" si="704"/>
        <v>164.25</v>
      </c>
      <c r="X123" s="147"/>
      <c r="Y123" s="94">
        <f t="shared" si="705"/>
        <v>328.5</v>
      </c>
      <c r="Z123" s="94">
        <f t="shared" si="706"/>
        <v>985.5</v>
      </c>
      <c r="AA123" s="94">
        <f t="shared" si="707"/>
        <v>1314</v>
      </c>
      <c r="AB123" s="94">
        <f t="shared" si="708"/>
        <v>1971</v>
      </c>
      <c r="AC123" s="94">
        <f t="shared" si="709"/>
        <v>2628</v>
      </c>
      <c r="AD123" s="94">
        <f t="shared" si="710"/>
        <v>3285</v>
      </c>
      <c r="AE123" s="94">
        <f t="shared" si="711"/>
        <v>3942</v>
      </c>
      <c r="AF123" s="200">
        <v>581</v>
      </c>
      <c r="AG123" s="93">
        <f t="shared" si="712"/>
        <v>116.2</v>
      </c>
      <c r="AH123" s="93">
        <f t="shared" si="713"/>
        <v>145.25</v>
      </c>
      <c r="AI123" s="147"/>
      <c r="AJ123" s="94">
        <f t="shared" si="714"/>
        <v>290.5</v>
      </c>
      <c r="AK123" s="94">
        <f t="shared" si="715"/>
        <v>871.5</v>
      </c>
      <c r="AL123" s="94">
        <f t="shared" si="716"/>
        <v>1162</v>
      </c>
      <c r="AM123" s="94">
        <f t="shared" si="717"/>
        <v>1743</v>
      </c>
      <c r="AN123" s="94">
        <f t="shared" si="718"/>
        <v>2324</v>
      </c>
      <c r="AO123" s="94">
        <f t="shared" si="719"/>
        <v>2905</v>
      </c>
      <c r="AP123" s="94">
        <f t="shared" si="720"/>
        <v>3486</v>
      </c>
      <c r="AQ123" s="200">
        <v>461</v>
      </c>
      <c r="AR123" s="93">
        <f t="shared" si="721"/>
        <v>92.2</v>
      </c>
      <c r="AS123" s="93">
        <f t="shared" si="722"/>
        <v>115.25</v>
      </c>
      <c r="AT123" s="147"/>
      <c r="AU123" s="94">
        <f t="shared" si="723"/>
        <v>230.5</v>
      </c>
      <c r="AV123" s="94">
        <f t="shared" si="724"/>
        <v>691.5</v>
      </c>
      <c r="AW123" s="94">
        <f t="shared" si="725"/>
        <v>922</v>
      </c>
      <c r="AX123" s="94">
        <f t="shared" si="726"/>
        <v>1383</v>
      </c>
      <c r="AY123" s="94">
        <f t="shared" si="727"/>
        <v>1844</v>
      </c>
      <c r="AZ123" s="94">
        <f t="shared" si="728"/>
        <v>2305</v>
      </c>
      <c r="BA123" s="94">
        <f t="shared" si="729"/>
        <v>2766</v>
      </c>
      <c r="BB123" s="147">
        <f t="shared" si="730"/>
        <v>657</v>
      </c>
      <c r="BC123" s="147">
        <f t="shared" si="731"/>
        <v>131.4</v>
      </c>
      <c r="BD123" s="147">
        <f t="shared" si="732"/>
        <v>164.25</v>
      </c>
      <c r="BE123" s="147">
        <f t="shared" si="733"/>
        <v>0</v>
      </c>
      <c r="BF123" s="147">
        <f t="shared" si="734"/>
        <v>328.5</v>
      </c>
      <c r="BG123" s="147">
        <f t="shared" si="735"/>
        <v>985.5</v>
      </c>
      <c r="BH123" s="147">
        <f t="shared" si="736"/>
        <v>1314</v>
      </c>
      <c r="BI123" s="147">
        <f t="shared" si="737"/>
        <v>1971</v>
      </c>
      <c r="BJ123" s="147">
        <f t="shared" si="738"/>
        <v>2628</v>
      </c>
      <c r="BK123" s="147">
        <f t="shared" si="739"/>
        <v>3285</v>
      </c>
      <c r="BL123" s="147">
        <f t="shared" si="740"/>
        <v>3942</v>
      </c>
      <c r="BM123" s="147">
        <f t="shared" si="741"/>
        <v>581</v>
      </c>
      <c r="BN123" s="147">
        <f t="shared" si="742"/>
        <v>116.2</v>
      </c>
      <c r="BO123" s="147">
        <f t="shared" si="743"/>
        <v>145.25</v>
      </c>
      <c r="BP123" s="147">
        <f t="shared" si="744"/>
        <v>0</v>
      </c>
      <c r="BQ123" s="147">
        <f t="shared" si="745"/>
        <v>290.5</v>
      </c>
      <c r="BR123" s="147">
        <f t="shared" si="746"/>
        <v>871.5</v>
      </c>
      <c r="BS123" s="147">
        <f t="shared" si="747"/>
        <v>1162</v>
      </c>
      <c r="BT123" s="147">
        <f t="shared" si="748"/>
        <v>1743</v>
      </c>
      <c r="BU123" s="147">
        <f t="shared" si="749"/>
        <v>2324</v>
      </c>
      <c r="BV123" s="147">
        <f t="shared" si="750"/>
        <v>2905</v>
      </c>
      <c r="BW123" s="147">
        <f t="shared" si="751"/>
        <v>3486</v>
      </c>
      <c r="BX123" s="147">
        <f t="shared" si="752"/>
        <v>461</v>
      </c>
      <c r="BY123" s="147">
        <f t="shared" si="753"/>
        <v>92.2</v>
      </c>
      <c r="BZ123" s="147">
        <f t="shared" si="754"/>
        <v>115.25</v>
      </c>
      <c r="CA123" s="147">
        <f t="shared" si="755"/>
        <v>0</v>
      </c>
      <c r="CB123" s="147">
        <f t="shared" si="756"/>
        <v>230.5</v>
      </c>
      <c r="CC123" s="147">
        <f t="shared" si="757"/>
        <v>691.5</v>
      </c>
      <c r="CD123" s="147">
        <f t="shared" si="758"/>
        <v>922</v>
      </c>
      <c r="CE123" s="147">
        <f t="shared" si="759"/>
        <v>1383</v>
      </c>
      <c r="CF123" s="147">
        <f t="shared" si="760"/>
        <v>1844</v>
      </c>
      <c r="CG123" s="147">
        <f t="shared" si="761"/>
        <v>2305</v>
      </c>
      <c r="CH123" s="147">
        <f t="shared" si="762"/>
        <v>2766</v>
      </c>
      <c r="CI123" s="147">
        <f t="shared" si="763"/>
        <v>1238</v>
      </c>
      <c r="CJ123" s="147">
        <f t="shared" si="764"/>
        <v>247.60000000000002</v>
      </c>
      <c r="CK123" s="147">
        <f t="shared" si="765"/>
        <v>309.5</v>
      </c>
      <c r="CL123" s="147">
        <f t="shared" si="766"/>
        <v>0</v>
      </c>
      <c r="CM123" s="147">
        <f t="shared" si="767"/>
        <v>619</v>
      </c>
      <c r="CN123" s="147">
        <f t="shared" si="768"/>
        <v>1857</v>
      </c>
      <c r="CO123" s="147">
        <f t="shared" si="769"/>
        <v>2476</v>
      </c>
      <c r="CP123" s="147">
        <f t="shared" si="770"/>
        <v>3714</v>
      </c>
      <c r="CQ123" s="147">
        <f t="shared" si="771"/>
        <v>4952</v>
      </c>
      <c r="CR123" s="147">
        <f t="shared" si="772"/>
        <v>6190</v>
      </c>
      <c r="CS123" s="147">
        <f t="shared" si="773"/>
        <v>7428</v>
      </c>
      <c r="CT123" s="147">
        <f t="shared" si="774"/>
        <v>1118</v>
      </c>
      <c r="CU123" s="147">
        <f t="shared" si="775"/>
        <v>223.60000000000002</v>
      </c>
      <c r="CV123" s="147">
        <f t="shared" si="776"/>
        <v>279.5</v>
      </c>
      <c r="CW123" s="147">
        <f t="shared" si="777"/>
        <v>0</v>
      </c>
      <c r="CX123" s="147">
        <f t="shared" si="778"/>
        <v>559</v>
      </c>
      <c r="CY123" s="147">
        <f t="shared" si="779"/>
        <v>1677</v>
      </c>
      <c r="CZ123" s="147">
        <f t="shared" si="780"/>
        <v>2236</v>
      </c>
      <c r="DA123" s="147">
        <f t="shared" si="781"/>
        <v>3354</v>
      </c>
      <c r="DB123" s="147">
        <f t="shared" si="782"/>
        <v>4472</v>
      </c>
      <c r="DC123" s="147">
        <f t="shared" si="783"/>
        <v>5590</v>
      </c>
      <c r="DD123" s="147">
        <f t="shared" si="784"/>
        <v>6708</v>
      </c>
      <c r="DE123" s="147">
        <f t="shared" si="785"/>
        <v>1042</v>
      </c>
      <c r="DF123" s="147">
        <f t="shared" si="786"/>
        <v>208.4</v>
      </c>
      <c r="DG123" s="147">
        <f t="shared" si="787"/>
        <v>260.5</v>
      </c>
      <c r="DH123" s="147">
        <f t="shared" si="788"/>
        <v>0</v>
      </c>
      <c r="DI123" s="147">
        <f t="shared" si="789"/>
        <v>521</v>
      </c>
      <c r="DJ123" s="147">
        <f t="shared" si="790"/>
        <v>1563</v>
      </c>
      <c r="DK123" s="147">
        <f t="shared" si="791"/>
        <v>2084</v>
      </c>
      <c r="DL123" s="147">
        <f t="shared" si="792"/>
        <v>3126</v>
      </c>
      <c r="DM123" s="147">
        <f t="shared" si="793"/>
        <v>4168</v>
      </c>
      <c r="DN123" s="147">
        <f t="shared" si="794"/>
        <v>5210</v>
      </c>
      <c r="DO123" s="147">
        <f t="shared" si="795"/>
        <v>6252</v>
      </c>
      <c r="DP123" s="147">
        <f t="shared" si="796"/>
        <v>1042</v>
      </c>
      <c r="DQ123" s="147">
        <f t="shared" si="797"/>
        <v>208.4</v>
      </c>
      <c r="DR123" s="147">
        <f t="shared" si="798"/>
        <v>260.5</v>
      </c>
      <c r="DS123" s="147">
        <f t="shared" si="799"/>
        <v>0</v>
      </c>
      <c r="DT123" s="147">
        <f t="shared" si="800"/>
        <v>521</v>
      </c>
      <c r="DU123" s="147">
        <f t="shared" si="801"/>
        <v>1563</v>
      </c>
      <c r="DV123" s="147">
        <f t="shared" si="802"/>
        <v>2084</v>
      </c>
      <c r="DW123" s="147">
        <f t="shared" si="803"/>
        <v>3126</v>
      </c>
      <c r="DX123" s="147">
        <f t="shared" si="804"/>
        <v>4168</v>
      </c>
      <c r="DY123" s="147">
        <f t="shared" si="805"/>
        <v>5210</v>
      </c>
      <c r="DZ123" s="147">
        <f t="shared" si="806"/>
        <v>6252</v>
      </c>
      <c r="EA123" s="147">
        <f t="shared" si="807"/>
        <v>1238</v>
      </c>
      <c r="EB123" s="147">
        <f t="shared" si="808"/>
        <v>247.60000000000002</v>
      </c>
      <c r="EC123" s="147">
        <f t="shared" si="809"/>
        <v>309.5</v>
      </c>
      <c r="ED123" s="147">
        <f t="shared" si="810"/>
        <v>0</v>
      </c>
      <c r="EE123" s="147">
        <f t="shared" si="811"/>
        <v>619</v>
      </c>
      <c r="EF123" s="147">
        <f t="shared" si="812"/>
        <v>1857</v>
      </c>
      <c r="EG123" s="147">
        <f t="shared" si="813"/>
        <v>2476</v>
      </c>
      <c r="EH123" s="147">
        <f t="shared" si="814"/>
        <v>3714</v>
      </c>
      <c r="EI123" s="147">
        <f t="shared" si="815"/>
        <v>4952</v>
      </c>
      <c r="EJ123" s="147">
        <f t="shared" si="816"/>
        <v>6190</v>
      </c>
      <c r="EK123" s="147">
        <f t="shared" si="817"/>
        <v>7428</v>
      </c>
      <c r="EL123" s="147">
        <f t="shared" si="818"/>
        <v>1118</v>
      </c>
      <c r="EM123" s="147">
        <f t="shared" si="819"/>
        <v>223.60000000000002</v>
      </c>
      <c r="EN123" s="147">
        <f t="shared" si="820"/>
        <v>279.5</v>
      </c>
      <c r="EO123" s="147">
        <f t="shared" si="821"/>
        <v>0</v>
      </c>
      <c r="EP123" s="147">
        <f t="shared" si="822"/>
        <v>559</v>
      </c>
      <c r="EQ123" s="147">
        <f t="shared" si="823"/>
        <v>1677</v>
      </c>
      <c r="ER123" s="147">
        <f t="shared" si="824"/>
        <v>2236</v>
      </c>
      <c r="ES123" s="147">
        <f t="shared" si="825"/>
        <v>3354</v>
      </c>
      <c r="ET123" s="147">
        <f t="shared" si="826"/>
        <v>4472</v>
      </c>
      <c r="EU123" s="147">
        <f t="shared" si="827"/>
        <v>5590</v>
      </c>
      <c r="EV123" s="147">
        <f t="shared" si="828"/>
        <v>6708</v>
      </c>
      <c r="EW123" s="147">
        <f t="shared" si="829"/>
        <v>1699</v>
      </c>
      <c r="EX123" s="147">
        <f t="shared" si="830"/>
        <v>339.8</v>
      </c>
      <c r="EY123" s="147">
        <f t="shared" si="831"/>
        <v>424.75</v>
      </c>
      <c r="EZ123" s="147">
        <f t="shared" si="832"/>
        <v>0</v>
      </c>
      <c r="FA123" s="147">
        <f t="shared" si="833"/>
        <v>849.5</v>
      </c>
      <c r="FB123" s="147">
        <f t="shared" si="834"/>
        <v>2548.5</v>
      </c>
      <c r="FC123" s="147">
        <f t="shared" si="835"/>
        <v>3398</v>
      </c>
      <c r="FD123" s="147">
        <f t="shared" si="836"/>
        <v>5097</v>
      </c>
      <c r="FE123" s="147">
        <f t="shared" si="837"/>
        <v>6796</v>
      </c>
      <c r="FF123" s="147">
        <f t="shared" si="838"/>
        <v>8495</v>
      </c>
      <c r="FG123" s="147">
        <f t="shared" si="839"/>
        <v>10194</v>
      </c>
      <c r="FH123" s="147">
        <f t="shared" si="840"/>
        <v>1699</v>
      </c>
      <c r="FI123" s="147">
        <f t="shared" si="841"/>
        <v>339.8</v>
      </c>
      <c r="FJ123" s="147">
        <f t="shared" si="842"/>
        <v>424.75</v>
      </c>
      <c r="FK123" s="147">
        <f t="shared" si="843"/>
        <v>0</v>
      </c>
      <c r="FL123" s="147">
        <f t="shared" si="844"/>
        <v>849.5</v>
      </c>
      <c r="FM123" s="147">
        <f t="shared" si="845"/>
        <v>2548.5</v>
      </c>
      <c r="FN123" s="147">
        <f t="shared" si="846"/>
        <v>3398</v>
      </c>
      <c r="FO123" s="147">
        <f t="shared" si="847"/>
        <v>5097</v>
      </c>
      <c r="FP123" s="147">
        <f t="shared" si="848"/>
        <v>6796</v>
      </c>
      <c r="FQ123" s="147">
        <f t="shared" si="849"/>
        <v>8495</v>
      </c>
      <c r="FR123" s="147">
        <f t="shared" si="850"/>
        <v>10194</v>
      </c>
      <c r="FS123" s="122" t="str">
        <f t="shared" si="346"/>
        <v>0</v>
      </c>
      <c r="FT123" s="122" t="str">
        <f t="shared" si="347"/>
        <v>0</v>
      </c>
      <c r="FU123" s="122" t="str">
        <f t="shared" si="348"/>
        <v>0</v>
      </c>
      <c r="FV123" s="122" t="str">
        <f t="shared" si="349"/>
        <v>0</v>
      </c>
      <c r="FW123" s="122">
        <f t="shared" si="851"/>
        <v>0</v>
      </c>
      <c r="FX123" s="122">
        <f t="shared" si="852"/>
        <v>0</v>
      </c>
      <c r="FY123" s="122">
        <f t="shared" si="853"/>
        <v>0</v>
      </c>
      <c r="FZ123" s="122">
        <f t="shared" si="854"/>
        <v>0</v>
      </c>
      <c r="GA123" s="122">
        <f t="shared" si="855"/>
        <v>0</v>
      </c>
      <c r="GB123" s="122">
        <f t="shared" si="856"/>
        <v>0</v>
      </c>
      <c r="GC123" s="122">
        <f t="shared" si="857"/>
        <v>0</v>
      </c>
      <c r="GD123" s="122">
        <f t="shared" si="858"/>
        <v>0</v>
      </c>
      <c r="GE123" s="122">
        <f t="shared" si="859"/>
        <v>0</v>
      </c>
      <c r="GF123" s="122">
        <f t="shared" si="860"/>
        <v>0</v>
      </c>
      <c r="GG123" s="122">
        <f t="shared" si="861"/>
        <v>0</v>
      </c>
      <c r="GH123" s="124" t="str">
        <f t="shared" si="350"/>
        <v>0</v>
      </c>
      <c r="GI123" s="57"/>
      <c r="GJ123" s="57"/>
      <c r="GK123" s="57"/>
      <c r="GW123" s="145"/>
      <c r="GX123" s="145"/>
      <c r="GY123" s="145"/>
      <c r="GZ123" s="145"/>
      <c r="HA123" s="145"/>
      <c r="HB123" s="145"/>
      <c r="HC123" s="145"/>
    </row>
    <row r="124" spans="1:211" x14ac:dyDescent="0.2">
      <c r="A124" s="298"/>
      <c r="B124" s="288"/>
      <c r="C124" s="299"/>
      <c r="D124" s="407">
        <f t="shared" si="694"/>
        <v>0</v>
      </c>
      <c r="E124" s="406"/>
      <c r="F124" s="406"/>
      <c r="G124" s="406"/>
      <c r="H124" s="407">
        <f t="shared" si="695"/>
        <v>0</v>
      </c>
      <c r="I124" s="406"/>
      <c r="J124" s="406"/>
      <c r="K124" s="406"/>
      <c r="L124" s="406"/>
      <c r="M124" s="147"/>
      <c r="N124" s="94">
        <f t="shared" si="696"/>
        <v>0</v>
      </c>
      <c r="O124" s="94">
        <f t="shared" si="697"/>
        <v>0</v>
      </c>
      <c r="P124" s="94">
        <f t="shared" si="698"/>
        <v>0</v>
      </c>
      <c r="Q124" s="94">
        <f t="shared" si="699"/>
        <v>0</v>
      </c>
      <c r="R124" s="94">
        <f t="shared" si="700"/>
        <v>0</v>
      </c>
      <c r="S124" s="94">
        <f t="shared" si="701"/>
        <v>0</v>
      </c>
      <c r="T124" s="94">
        <f t="shared" si="702"/>
        <v>0</v>
      </c>
      <c r="U124" s="200">
        <v>658</v>
      </c>
      <c r="V124" s="93">
        <f t="shared" si="703"/>
        <v>131.6</v>
      </c>
      <c r="W124" s="93">
        <f t="shared" si="704"/>
        <v>164.5</v>
      </c>
      <c r="X124" s="147"/>
      <c r="Y124" s="94">
        <f t="shared" si="705"/>
        <v>329</v>
      </c>
      <c r="Z124" s="94">
        <f t="shared" si="706"/>
        <v>987</v>
      </c>
      <c r="AA124" s="94">
        <f t="shared" si="707"/>
        <v>1316</v>
      </c>
      <c r="AB124" s="94">
        <f t="shared" si="708"/>
        <v>1974</v>
      </c>
      <c r="AC124" s="94">
        <f t="shared" si="709"/>
        <v>2632</v>
      </c>
      <c r="AD124" s="94">
        <f t="shared" si="710"/>
        <v>3290</v>
      </c>
      <c r="AE124" s="94">
        <f t="shared" si="711"/>
        <v>3948</v>
      </c>
      <c r="AF124" s="200">
        <v>582</v>
      </c>
      <c r="AG124" s="93">
        <f t="shared" si="712"/>
        <v>116.4</v>
      </c>
      <c r="AH124" s="93">
        <f t="shared" si="713"/>
        <v>145.5</v>
      </c>
      <c r="AI124" s="147"/>
      <c r="AJ124" s="94">
        <f t="shared" si="714"/>
        <v>291</v>
      </c>
      <c r="AK124" s="94">
        <f t="shared" si="715"/>
        <v>873</v>
      </c>
      <c r="AL124" s="94">
        <f t="shared" si="716"/>
        <v>1164</v>
      </c>
      <c r="AM124" s="94">
        <f t="shared" si="717"/>
        <v>1746</v>
      </c>
      <c r="AN124" s="94">
        <f t="shared" si="718"/>
        <v>2328</v>
      </c>
      <c r="AO124" s="94">
        <f t="shared" si="719"/>
        <v>2910</v>
      </c>
      <c r="AP124" s="94">
        <f t="shared" si="720"/>
        <v>3492</v>
      </c>
      <c r="AQ124" s="200">
        <v>462</v>
      </c>
      <c r="AR124" s="93">
        <f t="shared" si="721"/>
        <v>92.4</v>
      </c>
      <c r="AS124" s="93">
        <f t="shared" si="722"/>
        <v>115.5</v>
      </c>
      <c r="AT124" s="147"/>
      <c r="AU124" s="94">
        <f t="shared" si="723"/>
        <v>231</v>
      </c>
      <c r="AV124" s="94">
        <f t="shared" si="724"/>
        <v>693</v>
      </c>
      <c r="AW124" s="94">
        <f t="shared" si="725"/>
        <v>924</v>
      </c>
      <c r="AX124" s="94">
        <f t="shared" si="726"/>
        <v>1386</v>
      </c>
      <c r="AY124" s="94">
        <f t="shared" si="727"/>
        <v>1848</v>
      </c>
      <c r="AZ124" s="94">
        <f t="shared" si="728"/>
        <v>2310</v>
      </c>
      <c r="BA124" s="94">
        <f t="shared" si="729"/>
        <v>2772</v>
      </c>
      <c r="BB124" s="147">
        <f t="shared" si="730"/>
        <v>658</v>
      </c>
      <c r="BC124" s="147">
        <f t="shared" si="731"/>
        <v>131.6</v>
      </c>
      <c r="BD124" s="147">
        <f t="shared" si="732"/>
        <v>164.5</v>
      </c>
      <c r="BE124" s="147">
        <f t="shared" si="733"/>
        <v>0</v>
      </c>
      <c r="BF124" s="147">
        <f t="shared" si="734"/>
        <v>329</v>
      </c>
      <c r="BG124" s="147">
        <f t="shared" si="735"/>
        <v>987</v>
      </c>
      <c r="BH124" s="147">
        <f t="shared" si="736"/>
        <v>1316</v>
      </c>
      <c r="BI124" s="147">
        <f t="shared" si="737"/>
        <v>1974</v>
      </c>
      <c r="BJ124" s="147">
        <f t="shared" si="738"/>
        <v>2632</v>
      </c>
      <c r="BK124" s="147">
        <f t="shared" si="739"/>
        <v>3290</v>
      </c>
      <c r="BL124" s="147">
        <f t="shared" si="740"/>
        <v>3948</v>
      </c>
      <c r="BM124" s="147">
        <f t="shared" si="741"/>
        <v>582</v>
      </c>
      <c r="BN124" s="147">
        <f t="shared" si="742"/>
        <v>116.4</v>
      </c>
      <c r="BO124" s="147">
        <f t="shared" si="743"/>
        <v>145.5</v>
      </c>
      <c r="BP124" s="147">
        <f t="shared" si="744"/>
        <v>0</v>
      </c>
      <c r="BQ124" s="147">
        <f t="shared" si="745"/>
        <v>291</v>
      </c>
      <c r="BR124" s="147">
        <f t="shared" si="746"/>
        <v>873</v>
      </c>
      <c r="BS124" s="147">
        <f t="shared" si="747"/>
        <v>1164</v>
      </c>
      <c r="BT124" s="147">
        <f t="shared" si="748"/>
        <v>1746</v>
      </c>
      <c r="BU124" s="147">
        <f t="shared" si="749"/>
        <v>2328</v>
      </c>
      <c r="BV124" s="147">
        <f t="shared" si="750"/>
        <v>2910</v>
      </c>
      <c r="BW124" s="147">
        <f t="shared" si="751"/>
        <v>3492</v>
      </c>
      <c r="BX124" s="147">
        <f t="shared" si="752"/>
        <v>462</v>
      </c>
      <c r="BY124" s="147">
        <f t="shared" si="753"/>
        <v>92.4</v>
      </c>
      <c r="BZ124" s="147">
        <f t="shared" si="754"/>
        <v>115.5</v>
      </c>
      <c r="CA124" s="147">
        <f t="shared" si="755"/>
        <v>0</v>
      </c>
      <c r="CB124" s="147">
        <f t="shared" si="756"/>
        <v>231</v>
      </c>
      <c r="CC124" s="147">
        <f t="shared" si="757"/>
        <v>693</v>
      </c>
      <c r="CD124" s="147">
        <f t="shared" si="758"/>
        <v>924</v>
      </c>
      <c r="CE124" s="147">
        <f t="shared" si="759"/>
        <v>1386</v>
      </c>
      <c r="CF124" s="147">
        <f t="shared" si="760"/>
        <v>1848</v>
      </c>
      <c r="CG124" s="147">
        <f t="shared" si="761"/>
        <v>2310</v>
      </c>
      <c r="CH124" s="147">
        <f t="shared" si="762"/>
        <v>2772</v>
      </c>
      <c r="CI124" s="147">
        <f t="shared" si="763"/>
        <v>1240</v>
      </c>
      <c r="CJ124" s="147">
        <f t="shared" si="764"/>
        <v>248</v>
      </c>
      <c r="CK124" s="147">
        <f t="shared" si="765"/>
        <v>310</v>
      </c>
      <c r="CL124" s="147">
        <f t="shared" si="766"/>
        <v>0</v>
      </c>
      <c r="CM124" s="147">
        <f t="shared" si="767"/>
        <v>620</v>
      </c>
      <c r="CN124" s="147">
        <f t="shared" si="768"/>
        <v>1860</v>
      </c>
      <c r="CO124" s="147">
        <f t="shared" si="769"/>
        <v>2480</v>
      </c>
      <c r="CP124" s="147">
        <f t="shared" si="770"/>
        <v>3720</v>
      </c>
      <c r="CQ124" s="147">
        <f t="shared" si="771"/>
        <v>4960</v>
      </c>
      <c r="CR124" s="147">
        <f t="shared" si="772"/>
        <v>6200</v>
      </c>
      <c r="CS124" s="147">
        <f t="shared" si="773"/>
        <v>7440</v>
      </c>
      <c r="CT124" s="147">
        <f t="shared" si="774"/>
        <v>1120</v>
      </c>
      <c r="CU124" s="147">
        <f t="shared" si="775"/>
        <v>224</v>
      </c>
      <c r="CV124" s="147">
        <f t="shared" si="776"/>
        <v>280</v>
      </c>
      <c r="CW124" s="147">
        <f t="shared" si="777"/>
        <v>0</v>
      </c>
      <c r="CX124" s="147">
        <f t="shared" si="778"/>
        <v>560</v>
      </c>
      <c r="CY124" s="147">
        <f t="shared" si="779"/>
        <v>1680</v>
      </c>
      <c r="CZ124" s="147">
        <f t="shared" si="780"/>
        <v>2240</v>
      </c>
      <c r="DA124" s="147">
        <f t="shared" si="781"/>
        <v>3360</v>
      </c>
      <c r="DB124" s="147">
        <f t="shared" si="782"/>
        <v>4480</v>
      </c>
      <c r="DC124" s="147">
        <f t="shared" si="783"/>
        <v>5600</v>
      </c>
      <c r="DD124" s="147">
        <f t="shared" si="784"/>
        <v>6720</v>
      </c>
      <c r="DE124" s="147">
        <f t="shared" si="785"/>
        <v>1044</v>
      </c>
      <c r="DF124" s="147">
        <f t="shared" si="786"/>
        <v>208.8</v>
      </c>
      <c r="DG124" s="147">
        <f t="shared" si="787"/>
        <v>261</v>
      </c>
      <c r="DH124" s="147">
        <f t="shared" si="788"/>
        <v>0</v>
      </c>
      <c r="DI124" s="147">
        <f t="shared" si="789"/>
        <v>522</v>
      </c>
      <c r="DJ124" s="147">
        <f t="shared" si="790"/>
        <v>1566</v>
      </c>
      <c r="DK124" s="147">
        <f t="shared" si="791"/>
        <v>2088</v>
      </c>
      <c r="DL124" s="147">
        <f t="shared" si="792"/>
        <v>3132</v>
      </c>
      <c r="DM124" s="147">
        <f t="shared" si="793"/>
        <v>4176</v>
      </c>
      <c r="DN124" s="147">
        <f t="shared" si="794"/>
        <v>5220</v>
      </c>
      <c r="DO124" s="147">
        <f t="shared" si="795"/>
        <v>6264</v>
      </c>
      <c r="DP124" s="147">
        <f t="shared" si="796"/>
        <v>1044</v>
      </c>
      <c r="DQ124" s="147">
        <f t="shared" si="797"/>
        <v>208.8</v>
      </c>
      <c r="DR124" s="147">
        <f t="shared" si="798"/>
        <v>261</v>
      </c>
      <c r="DS124" s="147">
        <f t="shared" si="799"/>
        <v>0</v>
      </c>
      <c r="DT124" s="147">
        <f t="shared" si="800"/>
        <v>522</v>
      </c>
      <c r="DU124" s="147">
        <f t="shared" si="801"/>
        <v>1566</v>
      </c>
      <c r="DV124" s="147">
        <f t="shared" si="802"/>
        <v>2088</v>
      </c>
      <c r="DW124" s="147">
        <f t="shared" si="803"/>
        <v>3132</v>
      </c>
      <c r="DX124" s="147">
        <f t="shared" si="804"/>
        <v>4176</v>
      </c>
      <c r="DY124" s="147">
        <f t="shared" si="805"/>
        <v>5220</v>
      </c>
      <c r="DZ124" s="147">
        <f t="shared" si="806"/>
        <v>6264</v>
      </c>
      <c r="EA124" s="147">
        <f t="shared" si="807"/>
        <v>1240</v>
      </c>
      <c r="EB124" s="147">
        <f t="shared" si="808"/>
        <v>248</v>
      </c>
      <c r="EC124" s="147">
        <f t="shared" si="809"/>
        <v>310</v>
      </c>
      <c r="ED124" s="147">
        <f t="shared" si="810"/>
        <v>0</v>
      </c>
      <c r="EE124" s="147">
        <f t="shared" si="811"/>
        <v>620</v>
      </c>
      <c r="EF124" s="147">
        <f t="shared" si="812"/>
        <v>1860</v>
      </c>
      <c r="EG124" s="147">
        <f t="shared" si="813"/>
        <v>2480</v>
      </c>
      <c r="EH124" s="147">
        <f t="shared" si="814"/>
        <v>3720</v>
      </c>
      <c r="EI124" s="147">
        <f t="shared" si="815"/>
        <v>4960</v>
      </c>
      <c r="EJ124" s="147">
        <f t="shared" si="816"/>
        <v>6200</v>
      </c>
      <c r="EK124" s="147">
        <f t="shared" si="817"/>
        <v>7440</v>
      </c>
      <c r="EL124" s="147">
        <f t="shared" si="818"/>
        <v>1120</v>
      </c>
      <c r="EM124" s="147">
        <f t="shared" si="819"/>
        <v>224</v>
      </c>
      <c r="EN124" s="147">
        <f t="shared" si="820"/>
        <v>280</v>
      </c>
      <c r="EO124" s="147">
        <f t="shared" si="821"/>
        <v>0</v>
      </c>
      <c r="EP124" s="147">
        <f t="shared" si="822"/>
        <v>560</v>
      </c>
      <c r="EQ124" s="147">
        <f t="shared" si="823"/>
        <v>1680</v>
      </c>
      <c r="ER124" s="147">
        <f t="shared" si="824"/>
        <v>2240</v>
      </c>
      <c r="ES124" s="147">
        <f t="shared" si="825"/>
        <v>3360</v>
      </c>
      <c r="ET124" s="147">
        <f t="shared" si="826"/>
        <v>4480</v>
      </c>
      <c r="EU124" s="147">
        <f t="shared" si="827"/>
        <v>5600</v>
      </c>
      <c r="EV124" s="147">
        <f t="shared" si="828"/>
        <v>6720</v>
      </c>
      <c r="EW124" s="147">
        <f t="shared" si="829"/>
        <v>1702</v>
      </c>
      <c r="EX124" s="147">
        <f t="shared" si="830"/>
        <v>340.4</v>
      </c>
      <c r="EY124" s="147">
        <f t="shared" si="831"/>
        <v>425.5</v>
      </c>
      <c r="EZ124" s="147">
        <f t="shared" si="832"/>
        <v>0</v>
      </c>
      <c r="FA124" s="147">
        <f t="shared" si="833"/>
        <v>851</v>
      </c>
      <c r="FB124" s="147">
        <f t="shared" si="834"/>
        <v>2553</v>
      </c>
      <c r="FC124" s="147">
        <f t="shared" si="835"/>
        <v>3404</v>
      </c>
      <c r="FD124" s="147">
        <f t="shared" si="836"/>
        <v>5106</v>
      </c>
      <c r="FE124" s="147">
        <f t="shared" si="837"/>
        <v>6808</v>
      </c>
      <c r="FF124" s="147">
        <f t="shared" si="838"/>
        <v>8510</v>
      </c>
      <c r="FG124" s="147">
        <f t="shared" si="839"/>
        <v>10212</v>
      </c>
      <c r="FH124" s="147">
        <f t="shared" si="840"/>
        <v>1702</v>
      </c>
      <c r="FI124" s="147">
        <f t="shared" si="841"/>
        <v>340.4</v>
      </c>
      <c r="FJ124" s="147">
        <f t="shared" si="842"/>
        <v>425.5</v>
      </c>
      <c r="FK124" s="147">
        <f t="shared" si="843"/>
        <v>0</v>
      </c>
      <c r="FL124" s="147">
        <f t="shared" si="844"/>
        <v>851</v>
      </c>
      <c r="FM124" s="147">
        <f t="shared" si="845"/>
        <v>2553</v>
      </c>
      <c r="FN124" s="147">
        <f t="shared" si="846"/>
        <v>3404</v>
      </c>
      <c r="FO124" s="147">
        <f t="shared" si="847"/>
        <v>5106</v>
      </c>
      <c r="FP124" s="147">
        <f t="shared" si="848"/>
        <v>6808</v>
      </c>
      <c r="FQ124" s="147">
        <f t="shared" si="849"/>
        <v>8510</v>
      </c>
      <c r="FR124" s="147">
        <f t="shared" si="850"/>
        <v>10212</v>
      </c>
      <c r="FS124" s="122" t="str">
        <f t="shared" si="346"/>
        <v>0</v>
      </c>
      <c r="FT124" s="122" t="str">
        <f t="shared" si="347"/>
        <v>0</v>
      </c>
      <c r="FU124" s="122" t="str">
        <f t="shared" si="348"/>
        <v>0</v>
      </c>
      <c r="FV124" s="122" t="str">
        <f t="shared" si="349"/>
        <v>0</v>
      </c>
      <c r="FW124" s="122">
        <f t="shared" si="851"/>
        <v>0</v>
      </c>
      <c r="FX124" s="122">
        <f t="shared" si="852"/>
        <v>0</v>
      </c>
      <c r="FY124" s="122">
        <f t="shared" si="853"/>
        <v>0</v>
      </c>
      <c r="FZ124" s="122">
        <f t="shared" si="854"/>
        <v>0</v>
      </c>
      <c r="GA124" s="122">
        <f t="shared" si="855"/>
        <v>0</v>
      </c>
      <c r="GB124" s="122">
        <f t="shared" si="856"/>
        <v>0</v>
      </c>
      <c r="GC124" s="122">
        <f t="shared" si="857"/>
        <v>0</v>
      </c>
      <c r="GD124" s="122">
        <f t="shared" si="858"/>
        <v>0</v>
      </c>
      <c r="GE124" s="122">
        <f t="shared" si="859"/>
        <v>0</v>
      </c>
      <c r="GF124" s="122">
        <f t="shared" si="860"/>
        <v>0</v>
      </c>
      <c r="GG124" s="122">
        <f t="shared" si="861"/>
        <v>0</v>
      </c>
      <c r="GH124" s="124" t="str">
        <f t="shared" si="350"/>
        <v>0</v>
      </c>
      <c r="GI124" s="57"/>
      <c r="GJ124" s="57"/>
      <c r="GK124" s="57"/>
      <c r="GW124" s="145"/>
      <c r="GX124" s="145"/>
      <c r="GY124" s="145"/>
      <c r="GZ124" s="145"/>
      <c r="HA124" s="145"/>
      <c r="HB124" s="145"/>
      <c r="HC124" s="145"/>
    </row>
    <row r="125" spans="1:211" x14ac:dyDescent="0.2">
      <c r="A125" s="298"/>
      <c r="B125" s="288"/>
      <c r="C125" s="299"/>
      <c r="D125" s="407">
        <f t="shared" si="694"/>
        <v>0</v>
      </c>
      <c r="E125" s="406"/>
      <c r="F125" s="406"/>
      <c r="G125" s="406"/>
      <c r="H125" s="407">
        <f t="shared" si="695"/>
        <v>0</v>
      </c>
      <c r="I125" s="406"/>
      <c r="J125" s="406"/>
      <c r="K125" s="406"/>
      <c r="L125" s="406"/>
      <c r="M125" s="147"/>
      <c r="N125" s="94">
        <f t="shared" si="696"/>
        <v>0</v>
      </c>
      <c r="O125" s="94">
        <f t="shared" si="697"/>
        <v>0</v>
      </c>
      <c r="P125" s="94">
        <f t="shared" si="698"/>
        <v>0</v>
      </c>
      <c r="Q125" s="94">
        <f t="shared" si="699"/>
        <v>0</v>
      </c>
      <c r="R125" s="94">
        <f t="shared" si="700"/>
        <v>0</v>
      </c>
      <c r="S125" s="94">
        <f t="shared" si="701"/>
        <v>0</v>
      </c>
      <c r="T125" s="94">
        <f t="shared" si="702"/>
        <v>0</v>
      </c>
      <c r="U125" s="200">
        <v>659</v>
      </c>
      <c r="V125" s="93">
        <f t="shared" si="703"/>
        <v>131.80000000000001</v>
      </c>
      <c r="W125" s="93">
        <f t="shared" si="704"/>
        <v>164.75</v>
      </c>
      <c r="X125" s="147"/>
      <c r="Y125" s="94">
        <f t="shared" si="705"/>
        <v>329.5</v>
      </c>
      <c r="Z125" s="94">
        <f t="shared" si="706"/>
        <v>988.5</v>
      </c>
      <c r="AA125" s="94">
        <f t="shared" si="707"/>
        <v>1318</v>
      </c>
      <c r="AB125" s="94">
        <f t="shared" si="708"/>
        <v>1977</v>
      </c>
      <c r="AC125" s="94">
        <f t="shared" si="709"/>
        <v>2636</v>
      </c>
      <c r="AD125" s="94">
        <f t="shared" si="710"/>
        <v>3295</v>
      </c>
      <c r="AE125" s="94">
        <f t="shared" si="711"/>
        <v>3954</v>
      </c>
      <c r="AF125" s="200">
        <v>583</v>
      </c>
      <c r="AG125" s="93">
        <f t="shared" si="712"/>
        <v>116.60000000000001</v>
      </c>
      <c r="AH125" s="93">
        <f t="shared" si="713"/>
        <v>145.75</v>
      </c>
      <c r="AI125" s="147"/>
      <c r="AJ125" s="94">
        <f t="shared" si="714"/>
        <v>291.5</v>
      </c>
      <c r="AK125" s="94">
        <f t="shared" si="715"/>
        <v>874.5</v>
      </c>
      <c r="AL125" s="94">
        <f t="shared" si="716"/>
        <v>1166</v>
      </c>
      <c r="AM125" s="94">
        <f t="shared" si="717"/>
        <v>1749</v>
      </c>
      <c r="AN125" s="94">
        <f t="shared" si="718"/>
        <v>2332</v>
      </c>
      <c r="AO125" s="94">
        <f t="shared" si="719"/>
        <v>2915</v>
      </c>
      <c r="AP125" s="94">
        <f t="shared" si="720"/>
        <v>3498</v>
      </c>
      <c r="AQ125" s="200">
        <v>463</v>
      </c>
      <c r="AR125" s="93">
        <f t="shared" si="721"/>
        <v>92.600000000000009</v>
      </c>
      <c r="AS125" s="93">
        <f t="shared" si="722"/>
        <v>115.75</v>
      </c>
      <c r="AT125" s="147"/>
      <c r="AU125" s="94">
        <f t="shared" si="723"/>
        <v>231.5</v>
      </c>
      <c r="AV125" s="94">
        <f t="shared" si="724"/>
        <v>694.5</v>
      </c>
      <c r="AW125" s="94">
        <f t="shared" si="725"/>
        <v>926</v>
      </c>
      <c r="AX125" s="94">
        <f t="shared" si="726"/>
        <v>1389</v>
      </c>
      <c r="AY125" s="94">
        <f t="shared" si="727"/>
        <v>1852</v>
      </c>
      <c r="AZ125" s="94">
        <f t="shared" si="728"/>
        <v>2315</v>
      </c>
      <c r="BA125" s="94">
        <f t="shared" si="729"/>
        <v>2778</v>
      </c>
      <c r="BB125" s="147">
        <f t="shared" si="730"/>
        <v>659</v>
      </c>
      <c r="BC125" s="147">
        <f t="shared" si="731"/>
        <v>131.80000000000001</v>
      </c>
      <c r="BD125" s="147">
        <f t="shared" si="732"/>
        <v>164.75</v>
      </c>
      <c r="BE125" s="147">
        <f t="shared" si="733"/>
        <v>0</v>
      </c>
      <c r="BF125" s="147">
        <f t="shared" si="734"/>
        <v>329.5</v>
      </c>
      <c r="BG125" s="147">
        <f t="shared" si="735"/>
        <v>988.5</v>
      </c>
      <c r="BH125" s="147">
        <f t="shared" si="736"/>
        <v>1318</v>
      </c>
      <c r="BI125" s="147">
        <f t="shared" si="737"/>
        <v>1977</v>
      </c>
      <c r="BJ125" s="147">
        <f t="shared" si="738"/>
        <v>2636</v>
      </c>
      <c r="BK125" s="147">
        <f t="shared" si="739"/>
        <v>3295</v>
      </c>
      <c r="BL125" s="147">
        <f t="shared" si="740"/>
        <v>3954</v>
      </c>
      <c r="BM125" s="147">
        <f t="shared" si="741"/>
        <v>583</v>
      </c>
      <c r="BN125" s="147">
        <f t="shared" si="742"/>
        <v>116.60000000000001</v>
      </c>
      <c r="BO125" s="147">
        <f t="shared" si="743"/>
        <v>145.75</v>
      </c>
      <c r="BP125" s="147">
        <f t="shared" si="744"/>
        <v>0</v>
      </c>
      <c r="BQ125" s="147">
        <f t="shared" si="745"/>
        <v>291.5</v>
      </c>
      <c r="BR125" s="147">
        <f t="shared" si="746"/>
        <v>874.5</v>
      </c>
      <c r="BS125" s="147">
        <f t="shared" si="747"/>
        <v>1166</v>
      </c>
      <c r="BT125" s="147">
        <f t="shared" si="748"/>
        <v>1749</v>
      </c>
      <c r="BU125" s="147">
        <f t="shared" si="749"/>
        <v>2332</v>
      </c>
      <c r="BV125" s="147">
        <f t="shared" si="750"/>
        <v>2915</v>
      </c>
      <c r="BW125" s="147">
        <f t="shared" si="751"/>
        <v>3498</v>
      </c>
      <c r="BX125" s="147">
        <f t="shared" si="752"/>
        <v>463</v>
      </c>
      <c r="BY125" s="147">
        <f t="shared" si="753"/>
        <v>92.600000000000009</v>
      </c>
      <c r="BZ125" s="147">
        <f t="shared" si="754"/>
        <v>115.75</v>
      </c>
      <c r="CA125" s="147">
        <f t="shared" si="755"/>
        <v>0</v>
      </c>
      <c r="CB125" s="147">
        <f t="shared" si="756"/>
        <v>231.5</v>
      </c>
      <c r="CC125" s="147">
        <f t="shared" si="757"/>
        <v>694.5</v>
      </c>
      <c r="CD125" s="147">
        <f t="shared" si="758"/>
        <v>926</v>
      </c>
      <c r="CE125" s="147">
        <f t="shared" si="759"/>
        <v>1389</v>
      </c>
      <c r="CF125" s="147">
        <f t="shared" si="760"/>
        <v>1852</v>
      </c>
      <c r="CG125" s="147">
        <f t="shared" si="761"/>
        <v>2315</v>
      </c>
      <c r="CH125" s="147">
        <f t="shared" si="762"/>
        <v>2778</v>
      </c>
      <c r="CI125" s="147">
        <f t="shared" si="763"/>
        <v>1242</v>
      </c>
      <c r="CJ125" s="147">
        <f t="shared" si="764"/>
        <v>248.40000000000003</v>
      </c>
      <c r="CK125" s="147">
        <f t="shared" si="765"/>
        <v>310.5</v>
      </c>
      <c r="CL125" s="147">
        <f t="shared" si="766"/>
        <v>0</v>
      </c>
      <c r="CM125" s="147">
        <f t="shared" si="767"/>
        <v>621</v>
      </c>
      <c r="CN125" s="147">
        <f t="shared" si="768"/>
        <v>1863</v>
      </c>
      <c r="CO125" s="147">
        <f t="shared" si="769"/>
        <v>2484</v>
      </c>
      <c r="CP125" s="147">
        <f t="shared" si="770"/>
        <v>3726</v>
      </c>
      <c r="CQ125" s="147">
        <f t="shared" si="771"/>
        <v>4968</v>
      </c>
      <c r="CR125" s="147">
        <f t="shared" si="772"/>
        <v>6210</v>
      </c>
      <c r="CS125" s="147">
        <f t="shared" si="773"/>
        <v>7452</v>
      </c>
      <c r="CT125" s="147">
        <f t="shared" si="774"/>
        <v>1122</v>
      </c>
      <c r="CU125" s="147">
        <f t="shared" si="775"/>
        <v>224.40000000000003</v>
      </c>
      <c r="CV125" s="147">
        <f t="shared" si="776"/>
        <v>280.5</v>
      </c>
      <c r="CW125" s="147">
        <f t="shared" si="777"/>
        <v>0</v>
      </c>
      <c r="CX125" s="147">
        <f t="shared" si="778"/>
        <v>561</v>
      </c>
      <c r="CY125" s="147">
        <f t="shared" si="779"/>
        <v>1683</v>
      </c>
      <c r="CZ125" s="147">
        <f t="shared" si="780"/>
        <v>2244</v>
      </c>
      <c r="DA125" s="147">
        <f t="shared" si="781"/>
        <v>3366</v>
      </c>
      <c r="DB125" s="147">
        <f t="shared" si="782"/>
        <v>4488</v>
      </c>
      <c r="DC125" s="147">
        <f t="shared" si="783"/>
        <v>5610</v>
      </c>
      <c r="DD125" s="147">
        <f t="shared" si="784"/>
        <v>6732</v>
      </c>
      <c r="DE125" s="147">
        <f t="shared" si="785"/>
        <v>1046</v>
      </c>
      <c r="DF125" s="147">
        <f t="shared" si="786"/>
        <v>209.20000000000002</v>
      </c>
      <c r="DG125" s="147">
        <f t="shared" si="787"/>
        <v>261.5</v>
      </c>
      <c r="DH125" s="147">
        <f t="shared" si="788"/>
        <v>0</v>
      </c>
      <c r="DI125" s="147">
        <f t="shared" si="789"/>
        <v>523</v>
      </c>
      <c r="DJ125" s="147">
        <f t="shared" si="790"/>
        <v>1569</v>
      </c>
      <c r="DK125" s="147">
        <f t="shared" si="791"/>
        <v>2092</v>
      </c>
      <c r="DL125" s="147">
        <f t="shared" si="792"/>
        <v>3138</v>
      </c>
      <c r="DM125" s="147">
        <f t="shared" si="793"/>
        <v>4184</v>
      </c>
      <c r="DN125" s="147">
        <f t="shared" si="794"/>
        <v>5230</v>
      </c>
      <c r="DO125" s="147">
        <f t="shared" si="795"/>
        <v>6276</v>
      </c>
      <c r="DP125" s="147">
        <f t="shared" si="796"/>
        <v>1046</v>
      </c>
      <c r="DQ125" s="147">
        <f t="shared" si="797"/>
        <v>209.20000000000002</v>
      </c>
      <c r="DR125" s="147">
        <f t="shared" si="798"/>
        <v>261.5</v>
      </c>
      <c r="DS125" s="147">
        <f t="shared" si="799"/>
        <v>0</v>
      </c>
      <c r="DT125" s="147">
        <f t="shared" si="800"/>
        <v>523</v>
      </c>
      <c r="DU125" s="147">
        <f t="shared" si="801"/>
        <v>1569</v>
      </c>
      <c r="DV125" s="147">
        <f t="shared" si="802"/>
        <v>2092</v>
      </c>
      <c r="DW125" s="147">
        <f t="shared" si="803"/>
        <v>3138</v>
      </c>
      <c r="DX125" s="147">
        <f t="shared" si="804"/>
        <v>4184</v>
      </c>
      <c r="DY125" s="147">
        <f t="shared" si="805"/>
        <v>5230</v>
      </c>
      <c r="DZ125" s="147">
        <f t="shared" si="806"/>
        <v>6276</v>
      </c>
      <c r="EA125" s="147">
        <f t="shared" si="807"/>
        <v>1242</v>
      </c>
      <c r="EB125" s="147">
        <f t="shared" si="808"/>
        <v>248.40000000000003</v>
      </c>
      <c r="EC125" s="147">
        <f t="shared" si="809"/>
        <v>310.5</v>
      </c>
      <c r="ED125" s="147">
        <f t="shared" si="810"/>
        <v>0</v>
      </c>
      <c r="EE125" s="147">
        <f t="shared" si="811"/>
        <v>621</v>
      </c>
      <c r="EF125" s="147">
        <f t="shared" si="812"/>
        <v>1863</v>
      </c>
      <c r="EG125" s="147">
        <f t="shared" si="813"/>
        <v>2484</v>
      </c>
      <c r="EH125" s="147">
        <f t="shared" si="814"/>
        <v>3726</v>
      </c>
      <c r="EI125" s="147">
        <f t="shared" si="815"/>
        <v>4968</v>
      </c>
      <c r="EJ125" s="147">
        <f t="shared" si="816"/>
        <v>6210</v>
      </c>
      <c r="EK125" s="147">
        <f t="shared" si="817"/>
        <v>7452</v>
      </c>
      <c r="EL125" s="147">
        <f t="shared" si="818"/>
        <v>1122</v>
      </c>
      <c r="EM125" s="147">
        <f t="shared" si="819"/>
        <v>224.40000000000003</v>
      </c>
      <c r="EN125" s="147">
        <f t="shared" si="820"/>
        <v>280.5</v>
      </c>
      <c r="EO125" s="147">
        <f t="shared" si="821"/>
        <v>0</v>
      </c>
      <c r="EP125" s="147">
        <f t="shared" si="822"/>
        <v>561</v>
      </c>
      <c r="EQ125" s="147">
        <f t="shared" si="823"/>
        <v>1683</v>
      </c>
      <c r="ER125" s="147">
        <f t="shared" si="824"/>
        <v>2244</v>
      </c>
      <c r="ES125" s="147">
        <f t="shared" si="825"/>
        <v>3366</v>
      </c>
      <c r="ET125" s="147">
        <f t="shared" si="826"/>
        <v>4488</v>
      </c>
      <c r="EU125" s="147">
        <f t="shared" si="827"/>
        <v>5610</v>
      </c>
      <c r="EV125" s="147">
        <f t="shared" si="828"/>
        <v>6732</v>
      </c>
      <c r="EW125" s="147">
        <f t="shared" si="829"/>
        <v>1705</v>
      </c>
      <c r="EX125" s="147">
        <f t="shared" si="830"/>
        <v>341.00000000000006</v>
      </c>
      <c r="EY125" s="147">
        <f t="shared" si="831"/>
        <v>426.25</v>
      </c>
      <c r="EZ125" s="147">
        <f t="shared" si="832"/>
        <v>0</v>
      </c>
      <c r="FA125" s="147">
        <f t="shared" si="833"/>
        <v>852.5</v>
      </c>
      <c r="FB125" s="147">
        <f t="shared" si="834"/>
        <v>2557.5</v>
      </c>
      <c r="FC125" s="147">
        <f t="shared" si="835"/>
        <v>3410</v>
      </c>
      <c r="FD125" s="147">
        <f t="shared" si="836"/>
        <v>5115</v>
      </c>
      <c r="FE125" s="147">
        <f t="shared" si="837"/>
        <v>6820</v>
      </c>
      <c r="FF125" s="147">
        <f t="shared" si="838"/>
        <v>8525</v>
      </c>
      <c r="FG125" s="147">
        <f t="shared" si="839"/>
        <v>10230</v>
      </c>
      <c r="FH125" s="147">
        <f t="shared" si="840"/>
        <v>1705</v>
      </c>
      <c r="FI125" s="147">
        <f t="shared" si="841"/>
        <v>341.00000000000006</v>
      </c>
      <c r="FJ125" s="147">
        <f t="shared" si="842"/>
        <v>426.25</v>
      </c>
      <c r="FK125" s="147">
        <f t="shared" si="843"/>
        <v>0</v>
      </c>
      <c r="FL125" s="147">
        <f t="shared" si="844"/>
        <v>852.5</v>
      </c>
      <c r="FM125" s="147">
        <f t="shared" si="845"/>
        <v>2557.5</v>
      </c>
      <c r="FN125" s="147">
        <f t="shared" si="846"/>
        <v>3410</v>
      </c>
      <c r="FO125" s="147">
        <f t="shared" si="847"/>
        <v>5115</v>
      </c>
      <c r="FP125" s="147">
        <f t="shared" si="848"/>
        <v>6820</v>
      </c>
      <c r="FQ125" s="147">
        <f t="shared" si="849"/>
        <v>8525</v>
      </c>
      <c r="FR125" s="147">
        <f t="shared" si="850"/>
        <v>10230</v>
      </c>
      <c r="FS125" s="122" t="str">
        <f t="shared" si="346"/>
        <v>0</v>
      </c>
      <c r="FT125" s="122" t="str">
        <f t="shared" si="347"/>
        <v>0</v>
      </c>
      <c r="FU125" s="122" t="str">
        <f t="shared" si="348"/>
        <v>0</v>
      </c>
      <c r="FV125" s="122" t="str">
        <f t="shared" si="349"/>
        <v>0</v>
      </c>
      <c r="FW125" s="122">
        <f t="shared" si="851"/>
        <v>0</v>
      </c>
      <c r="FX125" s="122">
        <f t="shared" si="852"/>
        <v>0</v>
      </c>
      <c r="FY125" s="122">
        <f t="shared" si="853"/>
        <v>0</v>
      </c>
      <c r="FZ125" s="122">
        <f t="shared" si="854"/>
        <v>0</v>
      </c>
      <c r="GA125" s="122">
        <f t="shared" si="855"/>
        <v>0</v>
      </c>
      <c r="GB125" s="122">
        <f t="shared" si="856"/>
        <v>0</v>
      </c>
      <c r="GC125" s="122">
        <f t="shared" si="857"/>
        <v>0</v>
      </c>
      <c r="GD125" s="122">
        <f t="shared" si="858"/>
        <v>0</v>
      </c>
      <c r="GE125" s="122">
        <f t="shared" si="859"/>
        <v>0</v>
      </c>
      <c r="GF125" s="122">
        <f t="shared" si="860"/>
        <v>0</v>
      </c>
      <c r="GG125" s="122">
        <f t="shared" si="861"/>
        <v>0</v>
      </c>
      <c r="GH125" s="124" t="str">
        <f t="shared" si="350"/>
        <v>0</v>
      </c>
      <c r="GI125" s="57"/>
      <c r="GJ125" s="57"/>
      <c r="GK125" s="57"/>
      <c r="GW125" s="145"/>
      <c r="GX125" s="145"/>
      <c r="GY125" s="145"/>
      <c r="GZ125" s="145"/>
      <c r="HA125" s="145"/>
      <c r="HB125" s="145"/>
      <c r="HC125" s="145"/>
    </row>
    <row r="126" spans="1:211" x14ac:dyDescent="0.2">
      <c r="A126" s="298"/>
      <c r="B126" s="288"/>
      <c r="C126" s="299"/>
      <c r="D126" s="407">
        <f t="shared" si="694"/>
        <v>0</v>
      </c>
      <c r="E126" s="406"/>
      <c r="F126" s="406"/>
      <c r="G126" s="406"/>
      <c r="H126" s="407">
        <f t="shared" si="695"/>
        <v>0</v>
      </c>
      <c r="I126" s="406"/>
      <c r="J126" s="406"/>
      <c r="K126" s="406"/>
      <c r="L126" s="406"/>
      <c r="M126" s="147"/>
      <c r="N126" s="94">
        <f t="shared" si="696"/>
        <v>0</v>
      </c>
      <c r="O126" s="94">
        <f t="shared" si="697"/>
        <v>0</v>
      </c>
      <c r="P126" s="94">
        <f t="shared" si="698"/>
        <v>0</v>
      </c>
      <c r="Q126" s="94">
        <f t="shared" si="699"/>
        <v>0</v>
      </c>
      <c r="R126" s="94">
        <f t="shared" si="700"/>
        <v>0</v>
      </c>
      <c r="S126" s="94">
        <f t="shared" si="701"/>
        <v>0</v>
      </c>
      <c r="T126" s="94">
        <f t="shared" si="702"/>
        <v>0</v>
      </c>
      <c r="U126" s="200">
        <v>660</v>
      </c>
      <c r="V126" s="93">
        <f t="shared" si="703"/>
        <v>132</v>
      </c>
      <c r="W126" s="93">
        <f t="shared" si="704"/>
        <v>165</v>
      </c>
      <c r="X126" s="147"/>
      <c r="Y126" s="94">
        <f t="shared" si="705"/>
        <v>330</v>
      </c>
      <c r="Z126" s="94">
        <f t="shared" si="706"/>
        <v>990</v>
      </c>
      <c r="AA126" s="94">
        <f t="shared" si="707"/>
        <v>1320</v>
      </c>
      <c r="AB126" s="94">
        <f t="shared" si="708"/>
        <v>1980</v>
      </c>
      <c r="AC126" s="94">
        <f t="shared" si="709"/>
        <v>2640</v>
      </c>
      <c r="AD126" s="94">
        <f t="shared" si="710"/>
        <v>3300</v>
      </c>
      <c r="AE126" s="94">
        <f t="shared" si="711"/>
        <v>3960</v>
      </c>
      <c r="AF126" s="200">
        <v>584</v>
      </c>
      <c r="AG126" s="93">
        <f t="shared" si="712"/>
        <v>116.80000000000001</v>
      </c>
      <c r="AH126" s="93">
        <f t="shared" si="713"/>
        <v>146</v>
      </c>
      <c r="AI126" s="147"/>
      <c r="AJ126" s="94">
        <f t="shared" si="714"/>
        <v>292</v>
      </c>
      <c r="AK126" s="94">
        <f t="shared" si="715"/>
        <v>876</v>
      </c>
      <c r="AL126" s="94">
        <f t="shared" si="716"/>
        <v>1168</v>
      </c>
      <c r="AM126" s="94">
        <f t="shared" si="717"/>
        <v>1752</v>
      </c>
      <c r="AN126" s="94">
        <f t="shared" si="718"/>
        <v>2336</v>
      </c>
      <c r="AO126" s="94">
        <f t="shared" si="719"/>
        <v>2920</v>
      </c>
      <c r="AP126" s="94">
        <f t="shared" si="720"/>
        <v>3504</v>
      </c>
      <c r="AQ126" s="200">
        <v>464</v>
      </c>
      <c r="AR126" s="93">
        <f t="shared" si="721"/>
        <v>92.800000000000011</v>
      </c>
      <c r="AS126" s="93">
        <f t="shared" si="722"/>
        <v>116</v>
      </c>
      <c r="AT126" s="147"/>
      <c r="AU126" s="94">
        <f t="shared" si="723"/>
        <v>232</v>
      </c>
      <c r="AV126" s="94">
        <f t="shared" si="724"/>
        <v>696</v>
      </c>
      <c r="AW126" s="94">
        <f t="shared" si="725"/>
        <v>928</v>
      </c>
      <c r="AX126" s="94">
        <f t="shared" si="726"/>
        <v>1392</v>
      </c>
      <c r="AY126" s="94">
        <f t="shared" si="727"/>
        <v>1856</v>
      </c>
      <c r="AZ126" s="94">
        <f t="shared" si="728"/>
        <v>2320</v>
      </c>
      <c r="BA126" s="94">
        <f t="shared" si="729"/>
        <v>2784</v>
      </c>
      <c r="BB126" s="147">
        <f t="shared" si="730"/>
        <v>660</v>
      </c>
      <c r="BC126" s="147">
        <f t="shared" si="731"/>
        <v>132</v>
      </c>
      <c r="BD126" s="147">
        <f t="shared" si="732"/>
        <v>165</v>
      </c>
      <c r="BE126" s="147">
        <f t="shared" si="733"/>
        <v>0</v>
      </c>
      <c r="BF126" s="147">
        <f t="shared" si="734"/>
        <v>330</v>
      </c>
      <c r="BG126" s="147">
        <f t="shared" si="735"/>
        <v>990</v>
      </c>
      <c r="BH126" s="147">
        <f t="shared" si="736"/>
        <v>1320</v>
      </c>
      <c r="BI126" s="147">
        <f t="shared" si="737"/>
        <v>1980</v>
      </c>
      <c r="BJ126" s="147">
        <f t="shared" si="738"/>
        <v>2640</v>
      </c>
      <c r="BK126" s="147">
        <f t="shared" si="739"/>
        <v>3300</v>
      </c>
      <c r="BL126" s="147">
        <f t="shared" si="740"/>
        <v>3960</v>
      </c>
      <c r="BM126" s="147">
        <f t="shared" si="741"/>
        <v>584</v>
      </c>
      <c r="BN126" s="147">
        <f t="shared" si="742"/>
        <v>116.80000000000001</v>
      </c>
      <c r="BO126" s="147">
        <f t="shared" si="743"/>
        <v>146</v>
      </c>
      <c r="BP126" s="147">
        <f t="shared" si="744"/>
        <v>0</v>
      </c>
      <c r="BQ126" s="147">
        <f t="shared" si="745"/>
        <v>292</v>
      </c>
      <c r="BR126" s="147">
        <f t="shared" si="746"/>
        <v>876</v>
      </c>
      <c r="BS126" s="147">
        <f t="shared" si="747"/>
        <v>1168</v>
      </c>
      <c r="BT126" s="147">
        <f t="shared" si="748"/>
        <v>1752</v>
      </c>
      <c r="BU126" s="147">
        <f t="shared" si="749"/>
        <v>2336</v>
      </c>
      <c r="BV126" s="147">
        <f t="shared" si="750"/>
        <v>2920</v>
      </c>
      <c r="BW126" s="147">
        <f t="shared" si="751"/>
        <v>3504</v>
      </c>
      <c r="BX126" s="147">
        <f t="shared" si="752"/>
        <v>464</v>
      </c>
      <c r="BY126" s="147">
        <f t="shared" si="753"/>
        <v>92.800000000000011</v>
      </c>
      <c r="BZ126" s="147">
        <f t="shared" si="754"/>
        <v>116</v>
      </c>
      <c r="CA126" s="147">
        <f t="shared" si="755"/>
        <v>0</v>
      </c>
      <c r="CB126" s="147">
        <f t="shared" si="756"/>
        <v>232</v>
      </c>
      <c r="CC126" s="147">
        <f t="shared" si="757"/>
        <v>696</v>
      </c>
      <c r="CD126" s="147">
        <f t="shared" si="758"/>
        <v>928</v>
      </c>
      <c r="CE126" s="147">
        <f t="shared" si="759"/>
        <v>1392</v>
      </c>
      <c r="CF126" s="147">
        <f t="shared" si="760"/>
        <v>1856</v>
      </c>
      <c r="CG126" s="147">
        <f t="shared" si="761"/>
        <v>2320</v>
      </c>
      <c r="CH126" s="147">
        <f t="shared" si="762"/>
        <v>2784</v>
      </c>
      <c r="CI126" s="147">
        <f t="shared" si="763"/>
        <v>1244</v>
      </c>
      <c r="CJ126" s="147">
        <f t="shared" si="764"/>
        <v>248.8</v>
      </c>
      <c r="CK126" s="147">
        <f t="shared" si="765"/>
        <v>311</v>
      </c>
      <c r="CL126" s="147">
        <f t="shared" si="766"/>
        <v>0</v>
      </c>
      <c r="CM126" s="147">
        <f t="shared" si="767"/>
        <v>622</v>
      </c>
      <c r="CN126" s="147">
        <f t="shared" si="768"/>
        <v>1866</v>
      </c>
      <c r="CO126" s="147">
        <f t="shared" si="769"/>
        <v>2488</v>
      </c>
      <c r="CP126" s="147">
        <f t="shared" si="770"/>
        <v>3732</v>
      </c>
      <c r="CQ126" s="147">
        <f t="shared" si="771"/>
        <v>4976</v>
      </c>
      <c r="CR126" s="147">
        <f t="shared" si="772"/>
        <v>6220</v>
      </c>
      <c r="CS126" s="147">
        <f t="shared" si="773"/>
        <v>7464</v>
      </c>
      <c r="CT126" s="147">
        <f t="shared" si="774"/>
        <v>1124</v>
      </c>
      <c r="CU126" s="147">
        <f t="shared" si="775"/>
        <v>224.8</v>
      </c>
      <c r="CV126" s="147">
        <f t="shared" si="776"/>
        <v>281</v>
      </c>
      <c r="CW126" s="147">
        <f t="shared" si="777"/>
        <v>0</v>
      </c>
      <c r="CX126" s="147">
        <f t="shared" si="778"/>
        <v>562</v>
      </c>
      <c r="CY126" s="147">
        <f t="shared" si="779"/>
        <v>1686</v>
      </c>
      <c r="CZ126" s="147">
        <f t="shared" si="780"/>
        <v>2248</v>
      </c>
      <c r="DA126" s="147">
        <f t="shared" si="781"/>
        <v>3372</v>
      </c>
      <c r="DB126" s="147">
        <f t="shared" si="782"/>
        <v>4496</v>
      </c>
      <c r="DC126" s="147">
        <f t="shared" si="783"/>
        <v>5620</v>
      </c>
      <c r="DD126" s="147">
        <f t="shared" si="784"/>
        <v>6744</v>
      </c>
      <c r="DE126" s="147">
        <f t="shared" si="785"/>
        <v>1048</v>
      </c>
      <c r="DF126" s="147">
        <f t="shared" si="786"/>
        <v>209.60000000000002</v>
      </c>
      <c r="DG126" s="147">
        <f t="shared" si="787"/>
        <v>262</v>
      </c>
      <c r="DH126" s="147">
        <f t="shared" si="788"/>
        <v>0</v>
      </c>
      <c r="DI126" s="147">
        <f t="shared" si="789"/>
        <v>524</v>
      </c>
      <c r="DJ126" s="147">
        <f t="shared" si="790"/>
        <v>1572</v>
      </c>
      <c r="DK126" s="147">
        <f t="shared" si="791"/>
        <v>2096</v>
      </c>
      <c r="DL126" s="147">
        <f t="shared" si="792"/>
        <v>3144</v>
      </c>
      <c r="DM126" s="147">
        <f t="shared" si="793"/>
        <v>4192</v>
      </c>
      <c r="DN126" s="147">
        <f t="shared" si="794"/>
        <v>5240</v>
      </c>
      <c r="DO126" s="147">
        <f t="shared" si="795"/>
        <v>6288</v>
      </c>
      <c r="DP126" s="147">
        <f t="shared" si="796"/>
        <v>1048</v>
      </c>
      <c r="DQ126" s="147">
        <f t="shared" si="797"/>
        <v>209.60000000000002</v>
      </c>
      <c r="DR126" s="147">
        <f t="shared" si="798"/>
        <v>262</v>
      </c>
      <c r="DS126" s="147">
        <f t="shared" si="799"/>
        <v>0</v>
      </c>
      <c r="DT126" s="147">
        <f t="shared" si="800"/>
        <v>524</v>
      </c>
      <c r="DU126" s="147">
        <f t="shared" si="801"/>
        <v>1572</v>
      </c>
      <c r="DV126" s="147">
        <f t="shared" si="802"/>
        <v>2096</v>
      </c>
      <c r="DW126" s="147">
        <f t="shared" si="803"/>
        <v>3144</v>
      </c>
      <c r="DX126" s="147">
        <f t="shared" si="804"/>
        <v>4192</v>
      </c>
      <c r="DY126" s="147">
        <f t="shared" si="805"/>
        <v>5240</v>
      </c>
      <c r="DZ126" s="147">
        <f t="shared" si="806"/>
        <v>6288</v>
      </c>
      <c r="EA126" s="147">
        <f t="shared" si="807"/>
        <v>1244</v>
      </c>
      <c r="EB126" s="147">
        <f t="shared" si="808"/>
        <v>248.8</v>
      </c>
      <c r="EC126" s="147">
        <f t="shared" si="809"/>
        <v>311</v>
      </c>
      <c r="ED126" s="147">
        <f t="shared" si="810"/>
        <v>0</v>
      </c>
      <c r="EE126" s="147">
        <f t="shared" si="811"/>
        <v>622</v>
      </c>
      <c r="EF126" s="147">
        <f t="shared" si="812"/>
        <v>1866</v>
      </c>
      <c r="EG126" s="147">
        <f t="shared" si="813"/>
        <v>2488</v>
      </c>
      <c r="EH126" s="147">
        <f t="shared" si="814"/>
        <v>3732</v>
      </c>
      <c r="EI126" s="147">
        <f t="shared" si="815"/>
        <v>4976</v>
      </c>
      <c r="EJ126" s="147">
        <f t="shared" si="816"/>
        <v>6220</v>
      </c>
      <c r="EK126" s="147">
        <f t="shared" si="817"/>
        <v>7464</v>
      </c>
      <c r="EL126" s="147">
        <f t="shared" si="818"/>
        <v>1124</v>
      </c>
      <c r="EM126" s="147">
        <f t="shared" si="819"/>
        <v>224.8</v>
      </c>
      <c r="EN126" s="147">
        <f t="shared" si="820"/>
        <v>281</v>
      </c>
      <c r="EO126" s="147">
        <f t="shared" si="821"/>
        <v>0</v>
      </c>
      <c r="EP126" s="147">
        <f t="shared" si="822"/>
        <v>562</v>
      </c>
      <c r="EQ126" s="147">
        <f t="shared" si="823"/>
        <v>1686</v>
      </c>
      <c r="ER126" s="147">
        <f t="shared" si="824"/>
        <v>2248</v>
      </c>
      <c r="ES126" s="147">
        <f t="shared" si="825"/>
        <v>3372</v>
      </c>
      <c r="ET126" s="147">
        <f t="shared" si="826"/>
        <v>4496</v>
      </c>
      <c r="EU126" s="147">
        <f t="shared" si="827"/>
        <v>5620</v>
      </c>
      <c r="EV126" s="147">
        <f t="shared" si="828"/>
        <v>6744</v>
      </c>
      <c r="EW126" s="147">
        <f t="shared" si="829"/>
        <v>1708</v>
      </c>
      <c r="EX126" s="147">
        <f t="shared" si="830"/>
        <v>341.6</v>
      </c>
      <c r="EY126" s="147">
        <f t="shared" si="831"/>
        <v>427</v>
      </c>
      <c r="EZ126" s="147">
        <f t="shared" si="832"/>
        <v>0</v>
      </c>
      <c r="FA126" s="147">
        <f t="shared" si="833"/>
        <v>854</v>
      </c>
      <c r="FB126" s="147">
        <f t="shared" si="834"/>
        <v>2562</v>
      </c>
      <c r="FC126" s="147">
        <f t="shared" si="835"/>
        <v>3416</v>
      </c>
      <c r="FD126" s="147">
        <f t="shared" si="836"/>
        <v>5124</v>
      </c>
      <c r="FE126" s="147">
        <f t="shared" si="837"/>
        <v>6832</v>
      </c>
      <c r="FF126" s="147">
        <f t="shared" si="838"/>
        <v>8540</v>
      </c>
      <c r="FG126" s="147">
        <f t="shared" si="839"/>
        <v>10248</v>
      </c>
      <c r="FH126" s="147">
        <f t="shared" si="840"/>
        <v>1708</v>
      </c>
      <c r="FI126" s="147">
        <f t="shared" si="841"/>
        <v>341.6</v>
      </c>
      <c r="FJ126" s="147">
        <f t="shared" si="842"/>
        <v>427</v>
      </c>
      <c r="FK126" s="147">
        <f t="shared" si="843"/>
        <v>0</v>
      </c>
      <c r="FL126" s="147">
        <f t="shared" si="844"/>
        <v>854</v>
      </c>
      <c r="FM126" s="147">
        <f t="shared" si="845"/>
        <v>2562</v>
      </c>
      <c r="FN126" s="147">
        <f t="shared" si="846"/>
        <v>3416</v>
      </c>
      <c r="FO126" s="147">
        <f t="shared" si="847"/>
        <v>5124</v>
      </c>
      <c r="FP126" s="147">
        <f t="shared" si="848"/>
        <v>6832</v>
      </c>
      <c r="FQ126" s="147">
        <f t="shared" si="849"/>
        <v>8540</v>
      </c>
      <c r="FR126" s="147">
        <f t="shared" si="850"/>
        <v>10248</v>
      </c>
      <c r="FS126" s="122" t="str">
        <f t="shared" si="346"/>
        <v>0</v>
      </c>
      <c r="FT126" s="122" t="str">
        <f t="shared" si="347"/>
        <v>0</v>
      </c>
      <c r="FU126" s="122" t="str">
        <f t="shared" si="348"/>
        <v>0</v>
      </c>
      <c r="FV126" s="122" t="str">
        <f t="shared" si="349"/>
        <v>0</v>
      </c>
      <c r="FW126" s="122">
        <f t="shared" si="851"/>
        <v>0</v>
      </c>
      <c r="FX126" s="122">
        <f t="shared" si="852"/>
        <v>0</v>
      </c>
      <c r="FY126" s="122">
        <f t="shared" si="853"/>
        <v>0</v>
      </c>
      <c r="FZ126" s="122">
        <f t="shared" si="854"/>
        <v>0</v>
      </c>
      <c r="GA126" s="122">
        <f t="shared" si="855"/>
        <v>0</v>
      </c>
      <c r="GB126" s="122">
        <f t="shared" si="856"/>
        <v>0</v>
      </c>
      <c r="GC126" s="122">
        <f t="shared" si="857"/>
        <v>0</v>
      </c>
      <c r="GD126" s="122">
        <f t="shared" si="858"/>
        <v>0</v>
      </c>
      <c r="GE126" s="122">
        <f t="shared" si="859"/>
        <v>0</v>
      </c>
      <c r="GF126" s="122">
        <f t="shared" si="860"/>
        <v>0</v>
      </c>
      <c r="GG126" s="122">
        <f t="shared" si="861"/>
        <v>0</v>
      </c>
      <c r="GH126" s="124" t="str">
        <f t="shared" si="350"/>
        <v>0</v>
      </c>
      <c r="GI126" s="57"/>
      <c r="GJ126" s="57"/>
      <c r="GK126" s="57"/>
      <c r="GW126" s="145"/>
      <c r="GX126" s="145"/>
      <c r="GY126" s="145"/>
      <c r="GZ126" s="145"/>
      <c r="HA126" s="145"/>
      <c r="HB126" s="145"/>
      <c r="HC126" s="145"/>
    </row>
    <row r="127" spans="1:211" x14ac:dyDescent="0.2">
      <c r="A127" s="298"/>
      <c r="B127" s="288"/>
      <c r="C127" s="299"/>
      <c r="D127" s="407">
        <f t="shared" si="694"/>
        <v>0</v>
      </c>
      <c r="E127" s="406"/>
      <c r="F127" s="406"/>
      <c r="G127" s="406"/>
      <c r="H127" s="407">
        <f t="shared" si="695"/>
        <v>0</v>
      </c>
      <c r="I127" s="406"/>
      <c r="J127" s="406"/>
      <c r="K127" s="406"/>
      <c r="L127" s="406"/>
      <c r="M127" s="147"/>
      <c r="N127" s="94">
        <f t="shared" si="696"/>
        <v>0</v>
      </c>
      <c r="O127" s="94">
        <f t="shared" si="697"/>
        <v>0</v>
      </c>
      <c r="P127" s="94">
        <f t="shared" si="698"/>
        <v>0</v>
      </c>
      <c r="Q127" s="94">
        <f t="shared" si="699"/>
        <v>0</v>
      </c>
      <c r="R127" s="94">
        <f t="shared" si="700"/>
        <v>0</v>
      </c>
      <c r="S127" s="94">
        <f t="shared" si="701"/>
        <v>0</v>
      </c>
      <c r="T127" s="94">
        <f t="shared" si="702"/>
        <v>0</v>
      </c>
      <c r="U127" s="200">
        <v>661</v>
      </c>
      <c r="V127" s="93">
        <f t="shared" si="703"/>
        <v>132.20000000000002</v>
      </c>
      <c r="W127" s="93">
        <f t="shared" si="704"/>
        <v>165.25</v>
      </c>
      <c r="X127" s="147"/>
      <c r="Y127" s="94">
        <f t="shared" si="705"/>
        <v>330.5</v>
      </c>
      <c r="Z127" s="94">
        <f t="shared" si="706"/>
        <v>991.5</v>
      </c>
      <c r="AA127" s="94">
        <f t="shared" si="707"/>
        <v>1322</v>
      </c>
      <c r="AB127" s="94">
        <f t="shared" si="708"/>
        <v>1983</v>
      </c>
      <c r="AC127" s="94">
        <f t="shared" si="709"/>
        <v>2644</v>
      </c>
      <c r="AD127" s="94">
        <f t="shared" si="710"/>
        <v>3305</v>
      </c>
      <c r="AE127" s="94">
        <f t="shared" si="711"/>
        <v>3966</v>
      </c>
      <c r="AF127" s="200">
        <v>585</v>
      </c>
      <c r="AG127" s="93">
        <f t="shared" si="712"/>
        <v>117</v>
      </c>
      <c r="AH127" s="93">
        <f t="shared" si="713"/>
        <v>146.25</v>
      </c>
      <c r="AI127" s="147"/>
      <c r="AJ127" s="94">
        <f t="shared" si="714"/>
        <v>292.5</v>
      </c>
      <c r="AK127" s="94">
        <f t="shared" si="715"/>
        <v>877.5</v>
      </c>
      <c r="AL127" s="94">
        <f t="shared" si="716"/>
        <v>1170</v>
      </c>
      <c r="AM127" s="94">
        <f t="shared" si="717"/>
        <v>1755</v>
      </c>
      <c r="AN127" s="94">
        <f t="shared" si="718"/>
        <v>2340</v>
      </c>
      <c r="AO127" s="94">
        <f t="shared" si="719"/>
        <v>2925</v>
      </c>
      <c r="AP127" s="94">
        <f t="shared" si="720"/>
        <v>3510</v>
      </c>
      <c r="AQ127" s="200">
        <v>465</v>
      </c>
      <c r="AR127" s="93">
        <f t="shared" si="721"/>
        <v>93</v>
      </c>
      <c r="AS127" s="93">
        <f t="shared" si="722"/>
        <v>116.25</v>
      </c>
      <c r="AT127" s="147"/>
      <c r="AU127" s="94">
        <f t="shared" si="723"/>
        <v>232.5</v>
      </c>
      <c r="AV127" s="94">
        <f t="shared" si="724"/>
        <v>697.5</v>
      </c>
      <c r="AW127" s="94">
        <f t="shared" si="725"/>
        <v>930</v>
      </c>
      <c r="AX127" s="94">
        <f t="shared" si="726"/>
        <v>1395</v>
      </c>
      <c r="AY127" s="94">
        <f t="shared" si="727"/>
        <v>1860</v>
      </c>
      <c r="AZ127" s="94">
        <f t="shared" si="728"/>
        <v>2325</v>
      </c>
      <c r="BA127" s="94">
        <f t="shared" si="729"/>
        <v>2790</v>
      </c>
      <c r="BB127" s="147">
        <f t="shared" si="730"/>
        <v>661</v>
      </c>
      <c r="BC127" s="147">
        <f t="shared" si="731"/>
        <v>132.20000000000002</v>
      </c>
      <c r="BD127" s="147">
        <f t="shared" si="732"/>
        <v>165.25</v>
      </c>
      <c r="BE127" s="147">
        <f t="shared" si="733"/>
        <v>0</v>
      </c>
      <c r="BF127" s="147">
        <f t="shared" si="734"/>
        <v>330.5</v>
      </c>
      <c r="BG127" s="147">
        <f t="shared" si="735"/>
        <v>991.5</v>
      </c>
      <c r="BH127" s="147">
        <f t="shared" si="736"/>
        <v>1322</v>
      </c>
      <c r="BI127" s="147">
        <f t="shared" si="737"/>
        <v>1983</v>
      </c>
      <c r="BJ127" s="147">
        <f t="shared" si="738"/>
        <v>2644</v>
      </c>
      <c r="BK127" s="147">
        <f t="shared" si="739"/>
        <v>3305</v>
      </c>
      <c r="BL127" s="147">
        <f t="shared" si="740"/>
        <v>3966</v>
      </c>
      <c r="BM127" s="147">
        <f t="shared" si="741"/>
        <v>585</v>
      </c>
      <c r="BN127" s="147">
        <f t="shared" si="742"/>
        <v>117</v>
      </c>
      <c r="BO127" s="147">
        <f t="shared" si="743"/>
        <v>146.25</v>
      </c>
      <c r="BP127" s="147">
        <f t="shared" si="744"/>
        <v>0</v>
      </c>
      <c r="BQ127" s="147">
        <f t="shared" si="745"/>
        <v>292.5</v>
      </c>
      <c r="BR127" s="147">
        <f t="shared" si="746"/>
        <v>877.5</v>
      </c>
      <c r="BS127" s="147">
        <f t="shared" si="747"/>
        <v>1170</v>
      </c>
      <c r="BT127" s="147">
        <f t="shared" si="748"/>
        <v>1755</v>
      </c>
      <c r="BU127" s="147">
        <f t="shared" si="749"/>
        <v>2340</v>
      </c>
      <c r="BV127" s="147">
        <f t="shared" si="750"/>
        <v>2925</v>
      </c>
      <c r="BW127" s="147">
        <f t="shared" si="751"/>
        <v>3510</v>
      </c>
      <c r="BX127" s="147">
        <f t="shared" si="752"/>
        <v>465</v>
      </c>
      <c r="BY127" s="147">
        <f t="shared" si="753"/>
        <v>93</v>
      </c>
      <c r="BZ127" s="147">
        <f t="shared" si="754"/>
        <v>116.25</v>
      </c>
      <c r="CA127" s="147">
        <f t="shared" si="755"/>
        <v>0</v>
      </c>
      <c r="CB127" s="147">
        <f t="shared" si="756"/>
        <v>232.5</v>
      </c>
      <c r="CC127" s="147">
        <f t="shared" si="757"/>
        <v>697.5</v>
      </c>
      <c r="CD127" s="147">
        <f t="shared" si="758"/>
        <v>930</v>
      </c>
      <c r="CE127" s="147">
        <f t="shared" si="759"/>
        <v>1395</v>
      </c>
      <c r="CF127" s="147">
        <f t="shared" si="760"/>
        <v>1860</v>
      </c>
      <c r="CG127" s="147">
        <f t="shared" si="761"/>
        <v>2325</v>
      </c>
      <c r="CH127" s="147">
        <f t="shared" si="762"/>
        <v>2790</v>
      </c>
      <c r="CI127" s="147">
        <f t="shared" si="763"/>
        <v>1246</v>
      </c>
      <c r="CJ127" s="147">
        <f t="shared" si="764"/>
        <v>249.20000000000002</v>
      </c>
      <c r="CK127" s="147">
        <f t="shared" si="765"/>
        <v>311.5</v>
      </c>
      <c r="CL127" s="147">
        <f t="shared" si="766"/>
        <v>0</v>
      </c>
      <c r="CM127" s="147">
        <f t="shared" si="767"/>
        <v>623</v>
      </c>
      <c r="CN127" s="147">
        <f t="shared" si="768"/>
        <v>1869</v>
      </c>
      <c r="CO127" s="147">
        <f t="shared" si="769"/>
        <v>2492</v>
      </c>
      <c r="CP127" s="147">
        <f t="shared" si="770"/>
        <v>3738</v>
      </c>
      <c r="CQ127" s="147">
        <f t="shared" si="771"/>
        <v>4984</v>
      </c>
      <c r="CR127" s="147">
        <f t="shared" si="772"/>
        <v>6230</v>
      </c>
      <c r="CS127" s="147">
        <f t="shared" si="773"/>
        <v>7476</v>
      </c>
      <c r="CT127" s="147">
        <f t="shared" si="774"/>
        <v>1126</v>
      </c>
      <c r="CU127" s="147">
        <f t="shared" si="775"/>
        <v>225.20000000000002</v>
      </c>
      <c r="CV127" s="147">
        <f t="shared" si="776"/>
        <v>281.5</v>
      </c>
      <c r="CW127" s="147">
        <f t="shared" si="777"/>
        <v>0</v>
      </c>
      <c r="CX127" s="147">
        <f t="shared" si="778"/>
        <v>563</v>
      </c>
      <c r="CY127" s="147">
        <f t="shared" si="779"/>
        <v>1689</v>
      </c>
      <c r="CZ127" s="147">
        <f t="shared" si="780"/>
        <v>2252</v>
      </c>
      <c r="DA127" s="147">
        <f t="shared" si="781"/>
        <v>3378</v>
      </c>
      <c r="DB127" s="147">
        <f t="shared" si="782"/>
        <v>4504</v>
      </c>
      <c r="DC127" s="147">
        <f t="shared" si="783"/>
        <v>5630</v>
      </c>
      <c r="DD127" s="147">
        <f t="shared" si="784"/>
        <v>6756</v>
      </c>
      <c r="DE127" s="147">
        <f t="shared" si="785"/>
        <v>1050</v>
      </c>
      <c r="DF127" s="147">
        <f t="shared" si="786"/>
        <v>210</v>
      </c>
      <c r="DG127" s="147">
        <f t="shared" si="787"/>
        <v>262.5</v>
      </c>
      <c r="DH127" s="147">
        <f t="shared" si="788"/>
        <v>0</v>
      </c>
      <c r="DI127" s="147">
        <f t="shared" si="789"/>
        <v>525</v>
      </c>
      <c r="DJ127" s="147">
        <f t="shared" si="790"/>
        <v>1575</v>
      </c>
      <c r="DK127" s="147">
        <f t="shared" si="791"/>
        <v>2100</v>
      </c>
      <c r="DL127" s="147">
        <f t="shared" si="792"/>
        <v>3150</v>
      </c>
      <c r="DM127" s="147">
        <f t="shared" si="793"/>
        <v>4200</v>
      </c>
      <c r="DN127" s="147">
        <f t="shared" si="794"/>
        <v>5250</v>
      </c>
      <c r="DO127" s="147">
        <f t="shared" si="795"/>
        <v>6300</v>
      </c>
      <c r="DP127" s="147">
        <f t="shared" si="796"/>
        <v>1050</v>
      </c>
      <c r="DQ127" s="147">
        <f t="shared" si="797"/>
        <v>210</v>
      </c>
      <c r="DR127" s="147">
        <f t="shared" si="798"/>
        <v>262.5</v>
      </c>
      <c r="DS127" s="147">
        <f t="shared" si="799"/>
        <v>0</v>
      </c>
      <c r="DT127" s="147">
        <f t="shared" si="800"/>
        <v>525</v>
      </c>
      <c r="DU127" s="147">
        <f t="shared" si="801"/>
        <v>1575</v>
      </c>
      <c r="DV127" s="147">
        <f t="shared" si="802"/>
        <v>2100</v>
      </c>
      <c r="DW127" s="147">
        <f t="shared" si="803"/>
        <v>3150</v>
      </c>
      <c r="DX127" s="147">
        <f t="shared" si="804"/>
        <v>4200</v>
      </c>
      <c r="DY127" s="147">
        <f t="shared" si="805"/>
        <v>5250</v>
      </c>
      <c r="DZ127" s="147">
        <f t="shared" si="806"/>
        <v>6300</v>
      </c>
      <c r="EA127" s="147">
        <f t="shared" si="807"/>
        <v>1246</v>
      </c>
      <c r="EB127" s="147">
        <f t="shared" si="808"/>
        <v>249.20000000000002</v>
      </c>
      <c r="EC127" s="147">
        <f t="shared" si="809"/>
        <v>311.5</v>
      </c>
      <c r="ED127" s="147">
        <f t="shared" si="810"/>
        <v>0</v>
      </c>
      <c r="EE127" s="147">
        <f t="shared" si="811"/>
        <v>623</v>
      </c>
      <c r="EF127" s="147">
        <f t="shared" si="812"/>
        <v>1869</v>
      </c>
      <c r="EG127" s="147">
        <f t="shared" si="813"/>
        <v>2492</v>
      </c>
      <c r="EH127" s="147">
        <f t="shared" si="814"/>
        <v>3738</v>
      </c>
      <c r="EI127" s="147">
        <f t="shared" si="815"/>
        <v>4984</v>
      </c>
      <c r="EJ127" s="147">
        <f t="shared" si="816"/>
        <v>6230</v>
      </c>
      <c r="EK127" s="147">
        <f t="shared" si="817"/>
        <v>7476</v>
      </c>
      <c r="EL127" s="147">
        <f t="shared" si="818"/>
        <v>1126</v>
      </c>
      <c r="EM127" s="147">
        <f t="shared" si="819"/>
        <v>225.20000000000002</v>
      </c>
      <c r="EN127" s="147">
        <f t="shared" si="820"/>
        <v>281.5</v>
      </c>
      <c r="EO127" s="147">
        <f t="shared" si="821"/>
        <v>0</v>
      </c>
      <c r="EP127" s="147">
        <f t="shared" si="822"/>
        <v>563</v>
      </c>
      <c r="EQ127" s="147">
        <f t="shared" si="823"/>
        <v>1689</v>
      </c>
      <c r="ER127" s="147">
        <f t="shared" si="824"/>
        <v>2252</v>
      </c>
      <c r="ES127" s="147">
        <f t="shared" si="825"/>
        <v>3378</v>
      </c>
      <c r="ET127" s="147">
        <f t="shared" si="826"/>
        <v>4504</v>
      </c>
      <c r="EU127" s="147">
        <f t="shared" si="827"/>
        <v>5630</v>
      </c>
      <c r="EV127" s="147">
        <f t="shared" si="828"/>
        <v>6756</v>
      </c>
      <c r="EW127" s="147">
        <f t="shared" si="829"/>
        <v>1711</v>
      </c>
      <c r="EX127" s="147">
        <f t="shared" si="830"/>
        <v>342.20000000000005</v>
      </c>
      <c r="EY127" s="147">
        <f t="shared" si="831"/>
        <v>427.75</v>
      </c>
      <c r="EZ127" s="147">
        <f t="shared" si="832"/>
        <v>0</v>
      </c>
      <c r="FA127" s="147">
        <f t="shared" si="833"/>
        <v>855.5</v>
      </c>
      <c r="FB127" s="147">
        <f t="shared" si="834"/>
        <v>2566.5</v>
      </c>
      <c r="FC127" s="147">
        <f t="shared" si="835"/>
        <v>3422</v>
      </c>
      <c r="FD127" s="147">
        <f t="shared" si="836"/>
        <v>5133</v>
      </c>
      <c r="FE127" s="147">
        <f t="shared" si="837"/>
        <v>6844</v>
      </c>
      <c r="FF127" s="147">
        <f t="shared" si="838"/>
        <v>8555</v>
      </c>
      <c r="FG127" s="147">
        <f t="shared" si="839"/>
        <v>10266</v>
      </c>
      <c r="FH127" s="147">
        <f t="shared" si="840"/>
        <v>1711</v>
      </c>
      <c r="FI127" s="147">
        <f t="shared" si="841"/>
        <v>342.20000000000005</v>
      </c>
      <c r="FJ127" s="147">
        <f t="shared" si="842"/>
        <v>427.75</v>
      </c>
      <c r="FK127" s="147">
        <f t="shared" si="843"/>
        <v>0</v>
      </c>
      <c r="FL127" s="147">
        <f t="shared" si="844"/>
        <v>855.5</v>
      </c>
      <c r="FM127" s="147">
        <f t="shared" si="845"/>
        <v>2566.5</v>
      </c>
      <c r="FN127" s="147">
        <f t="shared" si="846"/>
        <v>3422</v>
      </c>
      <c r="FO127" s="147">
        <f t="shared" si="847"/>
        <v>5133</v>
      </c>
      <c r="FP127" s="147">
        <f t="shared" si="848"/>
        <v>6844</v>
      </c>
      <c r="FQ127" s="147">
        <f t="shared" si="849"/>
        <v>8555</v>
      </c>
      <c r="FR127" s="147">
        <f t="shared" si="850"/>
        <v>10266</v>
      </c>
      <c r="FS127" s="122" t="str">
        <f t="shared" si="346"/>
        <v>0</v>
      </c>
      <c r="FT127" s="122" t="str">
        <f t="shared" si="347"/>
        <v>0</v>
      </c>
      <c r="FU127" s="122" t="str">
        <f t="shared" si="348"/>
        <v>0</v>
      </c>
      <c r="FV127" s="122" t="str">
        <f t="shared" si="349"/>
        <v>0</v>
      </c>
      <c r="FW127" s="122">
        <f t="shared" si="851"/>
        <v>0</v>
      </c>
      <c r="FX127" s="122">
        <f t="shared" si="852"/>
        <v>0</v>
      </c>
      <c r="FY127" s="122">
        <f t="shared" si="853"/>
        <v>0</v>
      </c>
      <c r="FZ127" s="122">
        <f t="shared" si="854"/>
        <v>0</v>
      </c>
      <c r="GA127" s="122">
        <f t="shared" si="855"/>
        <v>0</v>
      </c>
      <c r="GB127" s="122">
        <f t="shared" si="856"/>
        <v>0</v>
      </c>
      <c r="GC127" s="122">
        <f t="shared" si="857"/>
        <v>0</v>
      </c>
      <c r="GD127" s="122">
        <f t="shared" si="858"/>
        <v>0</v>
      </c>
      <c r="GE127" s="122">
        <f t="shared" si="859"/>
        <v>0</v>
      </c>
      <c r="GF127" s="122">
        <f t="shared" si="860"/>
        <v>0</v>
      </c>
      <c r="GG127" s="122">
        <f t="shared" si="861"/>
        <v>0</v>
      </c>
      <c r="GH127" s="124" t="str">
        <f t="shared" si="350"/>
        <v>0</v>
      </c>
      <c r="GI127" s="57"/>
      <c r="GJ127" s="57"/>
      <c r="GK127" s="57"/>
      <c r="GW127" s="145"/>
      <c r="GX127" s="145"/>
      <c r="GY127" s="145"/>
      <c r="GZ127" s="145"/>
      <c r="HA127" s="145"/>
      <c r="HB127" s="145"/>
      <c r="HC127" s="145"/>
    </row>
    <row r="128" spans="1:211" x14ac:dyDescent="0.2">
      <c r="A128" s="298"/>
      <c r="B128" s="288"/>
      <c r="C128" s="299"/>
      <c r="D128" s="407">
        <f t="shared" si="694"/>
        <v>0</v>
      </c>
      <c r="E128" s="406"/>
      <c r="F128" s="406"/>
      <c r="G128" s="406"/>
      <c r="H128" s="407">
        <f t="shared" si="695"/>
        <v>0</v>
      </c>
      <c r="I128" s="406"/>
      <c r="J128" s="406"/>
      <c r="K128" s="406"/>
      <c r="L128" s="406"/>
      <c r="M128" s="147"/>
      <c r="N128" s="94">
        <f t="shared" si="696"/>
        <v>0</v>
      </c>
      <c r="O128" s="94">
        <f t="shared" si="697"/>
        <v>0</v>
      </c>
      <c r="P128" s="94">
        <f t="shared" si="698"/>
        <v>0</v>
      </c>
      <c r="Q128" s="94">
        <f t="shared" si="699"/>
        <v>0</v>
      </c>
      <c r="R128" s="94">
        <f t="shared" si="700"/>
        <v>0</v>
      </c>
      <c r="S128" s="94">
        <f t="shared" si="701"/>
        <v>0</v>
      </c>
      <c r="T128" s="94">
        <f t="shared" si="702"/>
        <v>0</v>
      </c>
      <c r="U128" s="200">
        <v>662</v>
      </c>
      <c r="V128" s="93">
        <f t="shared" si="703"/>
        <v>132.4</v>
      </c>
      <c r="W128" s="93">
        <f t="shared" si="704"/>
        <v>165.5</v>
      </c>
      <c r="X128" s="147"/>
      <c r="Y128" s="94">
        <f t="shared" si="705"/>
        <v>331</v>
      </c>
      <c r="Z128" s="94">
        <f t="shared" si="706"/>
        <v>993</v>
      </c>
      <c r="AA128" s="94">
        <f t="shared" si="707"/>
        <v>1324</v>
      </c>
      <c r="AB128" s="94">
        <f t="shared" si="708"/>
        <v>1986</v>
      </c>
      <c r="AC128" s="94">
        <f t="shared" si="709"/>
        <v>2648</v>
      </c>
      <c r="AD128" s="94">
        <f t="shared" si="710"/>
        <v>3310</v>
      </c>
      <c r="AE128" s="94">
        <f t="shared" si="711"/>
        <v>3972</v>
      </c>
      <c r="AF128" s="200">
        <v>586</v>
      </c>
      <c r="AG128" s="93">
        <f t="shared" si="712"/>
        <v>117.2</v>
      </c>
      <c r="AH128" s="93">
        <f t="shared" si="713"/>
        <v>146.5</v>
      </c>
      <c r="AI128" s="147"/>
      <c r="AJ128" s="94">
        <f t="shared" si="714"/>
        <v>293</v>
      </c>
      <c r="AK128" s="94">
        <f t="shared" si="715"/>
        <v>879</v>
      </c>
      <c r="AL128" s="94">
        <f t="shared" si="716"/>
        <v>1172</v>
      </c>
      <c r="AM128" s="94">
        <f t="shared" si="717"/>
        <v>1758</v>
      </c>
      <c r="AN128" s="94">
        <f t="shared" si="718"/>
        <v>2344</v>
      </c>
      <c r="AO128" s="94">
        <f t="shared" si="719"/>
        <v>2930</v>
      </c>
      <c r="AP128" s="94">
        <f t="shared" si="720"/>
        <v>3516</v>
      </c>
      <c r="AQ128" s="200">
        <v>466</v>
      </c>
      <c r="AR128" s="93">
        <f t="shared" si="721"/>
        <v>93.2</v>
      </c>
      <c r="AS128" s="93">
        <f t="shared" si="722"/>
        <v>116.5</v>
      </c>
      <c r="AT128" s="147"/>
      <c r="AU128" s="94">
        <f t="shared" si="723"/>
        <v>233</v>
      </c>
      <c r="AV128" s="94">
        <f t="shared" si="724"/>
        <v>699</v>
      </c>
      <c r="AW128" s="94">
        <f t="shared" si="725"/>
        <v>932</v>
      </c>
      <c r="AX128" s="94">
        <f t="shared" si="726"/>
        <v>1398</v>
      </c>
      <c r="AY128" s="94">
        <f t="shared" si="727"/>
        <v>1864</v>
      </c>
      <c r="AZ128" s="94">
        <f t="shared" si="728"/>
        <v>2330</v>
      </c>
      <c r="BA128" s="94">
        <f t="shared" si="729"/>
        <v>2796</v>
      </c>
      <c r="BB128" s="147">
        <f t="shared" si="730"/>
        <v>662</v>
      </c>
      <c r="BC128" s="147">
        <f t="shared" si="731"/>
        <v>132.4</v>
      </c>
      <c r="BD128" s="147">
        <f t="shared" si="732"/>
        <v>165.5</v>
      </c>
      <c r="BE128" s="147">
        <f t="shared" si="733"/>
        <v>0</v>
      </c>
      <c r="BF128" s="147">
        <f t="shared" si="734"/>
        <v>331</v>
      </c>
      <c r="BG128" s="147">
        <f t="shared" si="735"/>
        <v>993</v>
      </c>
      <c r="BH128" s="147">
        <f t="shared" si="736"/>
        <v>1324</v>
      </c>
      <c r="BI128" s="147">
        <f t="shared" si="737"/>
        <v>1986</v>
      </c>
      <c r="BJ128" s="147">
        <f t="shared" si="738"/>
        <v>2648</v>
      </c>
      <c r="BK128" s="147">
        <f t="shared" si="739"/>
        <v>3310</v>
      </c>
      <c r="BL128" s="147">
        <f t="shared" si="740"/>
        <v>3972</v>
      </c>
      <c r="BM128" s="147">
        <f t="shared" si="741"/>
        <v>586</v>
      </c>
      <c r="BN128" s="147">
        <f t="shared" si="742"/>
        <v>117.2</v>
      </c>
      <c r="BO128" s="147">
        <f t="shared" si="743"/>
        <v>146.5</v>
      </c>
      <c r="BP128" s="147">
        <f t="shared" si="744"/>
        <v>0</v>
      </c>
      <c r="BQ128" s="147">
        <f t="shared" si="745"/>
        <v>293</v>
      </c>
      <c r="BR128" s="147">
        <f t="shared" si="746"/>
        <v>879</v>
      </c>
      <c r="BS128" s="147">
        <f t="shared" si="747"/>
        <v>1172</v>
      </c>
      <c r="BT128" s="147">
        <f t="shared" si="748"/>
        <v>1758</v>
      </c>
      <c r="BU128" s="147">
        <f t="shared" si="749"/>
        <v>2344</v>
      </c>
      <c r="BV128" s="147">
        <f t="shared" si="750"/>
        <v>2930</v>
      </c>
      <c r="BW128" s="147">
        <f t="shared" si="751"/>
        <v>3516</v>
      </c>
      <c r="BX128" s="147">
        <f t="shared" si="752"/>
        <v>466</v>
      </c>
      <c r="BY128" s="147">
        <f t="shared" si="753"/>
        <v>93.2</v>
      </c>
      <c r="BZ128" s="147">
        <f t="shared" si="754"/>
        <v>116.5</v>
      </c>
      <c r="CA128" s="147">
        <f t="shared" si="755"/>
        <v>0</v>
      </c>
      <c r="CB128" s="147">
        <f t="shared" si="756"/>
        <v>233</v>
      </c>
      <c r="CC128" s="147">
        <f t="shared" si="757"/>
        <v>699</v>
      </c>
      <c r="CD128" s="147">
        <f t="shared" si="758"/>
        <v>932</v>
      </c>
      <c r="CE128" s="147">
        <f t="shared" si="759"/>
        <v>1398</v>
      </c>
      <c r="CF128" s="147">
        <f t="shared" si="760"/>
        <v>1864</v>
      </c>
      <c r="CG128" s="147">
        <f t="shared" si="761"/>
        <v>2330</v>
      </c>
      <c r="CH128" s="147">
        <f t="shared" si="762"/>
        <v>2796</v>
      </c>
      <c r="CI128" s="147">
        <f t="shared" si="763"/>
        <v>1248</v>
      </c>
      <c r="CJ128" s="147">
        <f t="shared" si="764"/>
        <v>249.60000000000002</v>
      </c>
      <c r="CK128" s="147">
        <f t="shared" si="765"/>
        <v>312</v>
      </c>
      <c r="CL128" s="147">
        <f t="shared" si="766"/>
        <v>0</v>
      </c>
      <c r="CM128" s="147">
        <f t="shared" si="767"/>
        <v>624</v>
      </c>
      <c r="CN128" s="147">
        <f t="shared" si="768"/>
        <v>1872</v>
      </c>
      <c r="CO128" s="147">
        <f t="shared" si="769"/>
        <v>2496</v>
      </c>
      <c r="CP128" s="147">
        <f t="shared" si="770"/>
        <v>3744</v>
      </c>
      <c r="CQ128" s="147">
        <f t="shared" si="771"/>
        <v>4992</v>
      </c>
      <c r="CR128" s="147">
        <f t="shared" si="772"/>
        <v>6240</v>
      </c>
      <c r="CS128" s="147">
        <f t="shared" si="773"/>
        <v>7488</v>
      </c>
      <c r="CT128" s="147">
        <f t="shared" si="774"/>
        <v>1128</v>
      </c>
      <c r="CU128" s="147">
        <f t="shared" si="775"/>
        <v>225.60000000000002</v>
      </c>
      <c r="CV128" s="147">
        <f t="shared" si="776"/>
        <v>282</v>
      </c>
      <c r="CW128" s="147">
        <f t="shared" si="777"/>
        <v>0</v>
      </c>
      <c r="CX128" s="147">
        <f t="shared" si="778"/>
        <v>564</v>
      </c>
      <c r="CY128" s="147">
        <f t="shared" si="779"/>
        <v>1692</v>
      </c>
      <c r="CZ128" s="147">
        <f t="shared" si="780"/>
        <v>2256</v>
      </c>
      <c r="DA128" s="147">
        <f t="shared" si="781"/>
        <v>3384</v>
      </c>
      <c r="DB128" s="147">
        <f t="shared" si="782"/>
        <v>4512</v>
      </c>
      <c r="DC128" s="147">
        <f t="shared" si="783"/>
        <v>5640</v>
      </c>
      <c r="DD128" s="147">
        <f t="shared" si="784"/>
        <v>6768</v>
      </c>
      <c r="DE128" s="147">
        <f t="shared" si="785"/>
        <v>1052</v>
      </c>
      <c r="DF128" s="147">
        <f t="shared" si="786"/>
        <v>210.4</v>
      </c>
      <c r="DG128" s="147">
        <f t="shared" si="787"/>
        <v>263</v>
      </c>
      <c r="DH128" s="147">
        <f t="shared" si="788"/>
        <v>0</v>
      </c>
      <c r="DI128" s="147">
        <f t="shared" si="789"/>
        <v>526</v>
      </c>
      <c r="DJ128" s="147">
        <f t="shared" si="790"/>
        <v>1578</v>
      </c>
      <c r="DK128" s="147">
        <f t="shared" si="791"/>
        <v>2104</v>
      </c>
      <c r="DL128" s="147">
        <f t="shared" si="792"/>
        <v>3156</v>
      </c>
      <c r="DM128" s="147">
        <f t="shared" si="793"/>
        <v>4208</v>
      </c>
      <c r="DN128" s="147">
        <f t="shared" si="794"/>
        <v>5260</v>
      </c>
      <c r="DO128" s="147">
        <f t="shared" si="795"/>
        <v>6312</v>
      </c>
      <c r="DP128" s="147">
        <f t="shared" si="796"/>
        <v>1052</v>
      </c>
      <c r="DQ128" s="147">
        <f t="shared" si="797"/>
        <v>210.4</v>
      </c>
      <c r="DR128" s="147">
        <f t="shared" si="798"/>
        <v>263</v>
      </c>
      <c r="DS128" s="147">
        <f t="shared" si="799"/>
        <v>0</v>
      </c>
      <c r="DT128" s="147">
        <f t="shared" si="800"/>
        <v>526</v>
      </c>
      <c r="DU128" s="147">
        <f t="shared" si="801"/>
        <v>1578</v>
      </c>
      <c r="DV128" s="147">
        <f t="shared" si="802"/>
        <v>2104</v>
      </c>
      <c r="DW128" s="147">
        <f t="shared" si="803"/>
        <v>3156</v>
      </c>
      <c r="DX128" s="147">
        <f t="shared" si="804"/>
        <v>4208</v>
      </c>
      <c r="DY128" s="147">
        <f t="shared" si="805"/>
        <v>5260</v>
      </c>
      <c r="DZ128" s="147">
        <f t="shared" si="806"/>
        <v>6312</v>
      </c>
      <c r="EA128" s="147">
        <f t="shared" si="807"/>
        <v>1248</v>
      </c>
      <c r="EB128" s="147">
        <f t="shared" si="808"/>
        <v>249.60000000000002</v>
      </c>
      <c r="EC128" s="147">
        <f t="shared" si="809"/>
        <v>312</v>
      </c>
      <c r="ED128" s="147">
        <f t="shared" si="810"/>
        <v>0</v>
      </c>
      <c r="EE128" s="147">
        <f t="shared" si="811"/>
        <v>624</v>
      </c>
      <c r="EF128" s="147">
        <f t="shared" si="812"/>
        <v>1872</v>
      </c>
      <c r="EG128" s="147">
        <f t="shared" si="813"/>
        <v>2496</v>
      </c>
      <c r="EH128" s="147">
        <f t="shared" si="814"/>
        <v>3744</v>
      </c>
      <c r="EI128" s="147">
        <f t="shared" si="815"/>
        <v>4992</v>
      </c>
      <c r="EJ128" s="147">
        <f t="shared" si="816"/>
        <v>6240</v>
      </c>
      <c r="EK128" s="147">
        <f t="shared" si="817"/>
        <v>7488</v>
      </c>
      <c r="EL128" s="147">
        <f t="shared" si="818"/>
        <v>1128</v>
      </c>
      <c r="EM128" s="147">
        <f t="shared" si="819"/>
        <v>225.60000000000002</v>
      </c>
      <c r="EN128" s="147">
        <f t="shared" si="820"/>
        <v>282</v>
      </c>
      <c r="EO128" s="147">
        <f t="shared" si="821"/>
        <v>0</v>
      </c>
      <c r="EP128" s="147">
        <f t="shared" si="822"/>
        <v>564</v>
      </c>
      <c r="EQ128" s="147">
        <f t="shared" si="823"/>
        <v>1692</v>
      </c>
      <c r="ER128" s="147">
        <f t="shared" si="824"/>
        <v>2256</v>
      </c>
      <c r="ES128" s="147">
        <f t="shared" si="825"/>
        <v>3384</v>
      </c>
      <c r="ET128" s="147">
        <f t="shared" si="826"/>
        <v>4512</v>
      </c>
      <c r="EU128" s="147">
        <f t="shared" si="827"/>
        <v>5640</v>
      </c>
      <c r="EV128" s="147">
        <f t="shared" si="828"/>
        <v>6768</v>
      </c>
      <c r="EW128" s="147">
        <f t="shared" si="829"/>
        <v>1714</v>
      </c>
      <c r="EX128" s="147">
        <f t="shared" si="830"/>
        <v>342.8</v>
      </c>
      <c r="EY128" s="147">
        <f t="shared" si="831"/>
        <v>428.5</v>
      </c>
      <c r="EZ128" s="147">
        <f t="shared" si="832"/>
        <v>0</v>
      </c>
      <c r="FA128" s="147">
        <f t="shared" si="833"/>
        <v>857</v>
      </c>
      <c r="FB128" s="147">
        <f t="shared" si="834"/>
        <v>2571</v>
      </c>
      <c r="FC128" s="147">
        <f t="shared" si="835"/>
        <v>3428</v>
      </c>
      <c r="FD128" s="147">
        <f t="shared" si="836"/>
        <v>5142</v>
      </c>
      <c r="FE128" s="147">
        <f t="shared" si="837"/>
        <v>6856</v>
      </c>
      <c r="FF128" s="147">
        <f t="shared" si="838"/>
        <v>8570</v>
      </c>
      <c r="FG128" s="147">
        <f t="shared" si="839"/>
        <v>10284</v>
      </c>
      <c r="FH128" s="147">
        <f t="shared" si="840"/>
        <v>1714</v>
      </c>
      <c r="FI128" s="147">
        <f t="shared" si="841"/>
        <v>342.8</v>
      </c>
      <c r="FJ128" s="147">
        <f t="shared" si="842"/>
        <v>428.5</v>
      </c>
      <c r="FK128" s="147">
        <f t="shared" si="843"/>
        <v>0</v>
      </c>
      <c r="FL128" s="147">
        <f t="shared" si="844"/>
        <v>857</v>
      </c>
      <c r="FM128" s="147">
        <f t="shared" si="845"/>
        <v>2571</v>
      </c>
      <c r="FN128" s="147">
        <f t="shared" si="846"/>
        <v>3428</v>
      </c>
      <c r="FO128" s="147">
        <f t="shared" si="847"/>
        <v>5142</v>
      </c>
      <c r="FP128" s="147">
        <f t="shared" si="848"/>
        <v>6856</v>
      </c>
      <c r="FQ128" s="147">
        <f t="shared" si="849"/>
        <v>8570</v>
      </c>
      <c r="FR128" s="147">
        <f t="shared" si="850"/>
        <v>10284</v>
      </c>
      <c r="FS128" s="122" t="str">
        <f t="shared" si="346"/>
        <v>0</v>
      </c>
      <c r="FT128" s="122" t="str">
        <f t="shared" si="347"/>
        <v>0</v>
      </c>
      <c r="FU128" s="122" t="str">
        <f t="shared" si="348"/>
        <v>0</v>
      </c>
      <c r="FV128" s="122" t="str">
        <f t="shared" si="349"/>
        <v>0</v>
      </c>
      <c r="FW128" s="122">
        <f t="shared" si="851"/>
        <v>0</v>
      </c>
      <c r="FX128" s="122">
        <f t="shared" si="852"/>
        <v>0</v>
      </c>
      <c r="FY128" s="122">
        <f t="shared" si="853"/>
        <v>0</v>
      </c>
      <c r="FZ128" s="122">
        <f t="shared" si="854"/>
        <v>0</v>
      </c>
      <c r="GA128" s="122">
        <f t="shared" si="855"/>
        <v>0</v>
      </c>
      <c r="GB128" s="122">
        <f t="shared" si="856"/>
        <v>0</v>
      </c>
      <c r="GC128" s="122">
        <f t="shared" si="857"/>
        <v>0</v>
      </c>
      <c r="GD128" s="122">
        <f t="shared" si="858"/>
        <v>0</v>
      </c>
      <c r="GE128" s="122">
        <f t="shared" si="859"/>
        <v>0</v>
      </c>
      <c r="GF128" s="122">
        <f t="shared" si="860"/>
        <v>0</v>
      </c>
      <c r="GG128" s="122">
        <f t="shared" si="861"/>
        <v>0</v>
      </c>
      <c r="GH128" s="124" t="str">
        <f t="shared" si="350"/>
        <v>0</v>
      </c>
      <c r="GI128" s="57"/>
      <c r="GJ128" s="57"/>
      <c r="GK128" s="57"/>
      <c r="GW128" s="145"/>
      <c r="GX128" s="145"/>
      <c r="GY128" s="145"/>
      <c r="GZ128" s="145"/>
      <c r="HA128" s="145"/>
      <c r="HB128" s="145"/>
      <c r="HC128" s="145"/>
    </row>
    <row r="129" spans="1:211" x14ac:dyDescent="0.2">
      <c r="A129" s="298"/>
      <c r="B129" s="288"/>
      <c r="C129" s="299"/>
      <c r="D129" s="407">
        <f t="shared" si="694"/>
        <v>0</v>
      </c>
      <c r="E129" s="406"/>
      <c r="F129" s="406"/>
      <c r="G129" s="406"/>
      <c r="H129" s="407">
        <f t="shared" si="695"/>
        <v>0</v>
      </c>
      <c r="I129" s="406"/>
      <c r="J129" s="406"/>
      <c r="K129" s="406"/>
      <c r="L129" s="406"/>
      <c r="M129" s="147"/>
      <c r="N129" s="94">
        <f t="shared" si="696"/>
        <v>0</v>
      </c>
      <c r="O129" s="94">
        <f t="shared" si="697"/>
        <v>0</v>
      </c>
      <c r="P129" s="94">
        <f t="shared" si="698"/>
        <v>0</v>
      </c>
      <c r="Q129" s="94">
        <f t="shared" si="699"/>
        <v>0</v>
      </c>
      <c r="R129" s="94">
        <f t="shared" si="700"/>
        <v>0</v>
      </c>
      <c r="S129" s="94">
        <f t="shared" si="701"/>
        <v>0</v>
      </c>
      <c r="T129" s="94">
        <f t="shared" si="702"/>
        <v>0</v>
      </c>
      <c r="U129" s="200">
        <v>663</v>
      </c>
      <c r="V129" s="93">
        <f t="shared" si="703"/>
        <v>132.6</v>
      </c>
      <c r="W129" s="93">
        <f t="shared" si="704"/>
        <v>165.75</v>
      </c>
      <c r="X129" s="147"/>
      <c r="Y129" s="94">
        <f t="shared" si="705"/>
        <v>331.5</v>
      </c>
      <c r="Z129" s="94">
        <f t="shared" si="706"/>
        <v>994.5</v>
      </c>
      <c r="AA129" s="94">
        <f t="shared" si="707"/>
        <v>1326</v>
      </c>
      <c r="AB129" s="94">
        <f t="shared" si="708"/>
        <v>1989</v>
      </c>
      <c r="AC129" s="94">
        <f t="shared" si="709"/>
        <v>2652</v>
      </c>
      <c r="AD129" s="94">
        <f t="shared" si="710"/>
        <v>3315</v>
      </c>
      <c r="AE129" s="94">
        <f t="shared" si="711"/>
        <v>3978</v>
      </c>
      <c r="AF129" s="200">
        <v>587</v>
      </c>
      <c r="AG129" s="93">
        <f t="shared" si="712"/>
        <v>117.4</v>
      </c>
      <c r="AH129" s="93">
        <f t="shared" si="713"/>
        <v>146.75</v>
      </c>
      <c r="AI129" s="147"/>
      <c r="AJ129" s="94">
        <f t="shared" si="714"/>
        <v>293.5</v>
      </c>
      <c r="AK129" s="94">
        <f t="shared" si="715"/>
        <v>880.5</v>
      </c>
      <c r="AL129" s="94">
        <f t="shared" si="716"/>
        <v>1174</v>
      </c>
      <c r="AM129" s="94">
        <f t="shared" si="717"/>
        <v>1761</v>
      </c>
      <c r="AN129" s="94">
        <f t="shared" si="718"/>
        <v>2348</v>
      </c>
      <c r="AO129" s="94">
        <f t="shared" si="719"/>
        <v>2935</v>
      </c>
      <c r="AP129" s="94">
        <f t="shared" si="720"/>
        <v>3522</v>
      </c>
      <c r="AQ129" s="200">
        <v>467</v>
      </c>
      <c r="AR129" s="93">
        <f t="shared" si="721"/>
        <v>93.4</v>
      </c>
      <c r="AS129" s="93">
        <f t="shared" si="722"/>
        <v>116.75</v>
      </c>
      <c r="AT129" s="147"/>
      <c r="AU129" s="94">
        <f t="shared" si="723"/>
        <v>233.5</v>
      </c>
      <c r="AV129" s="94">
        <f t="shared" si="724"/>
        <v>700.5</v>
      </c>
      <c r="AW129" s="94">
        <f t="shared" si="725"/>
        <v>934</v>
      </c>
      <c r="AX129" s="94">
        <f t="shared" si="726"/>
        <v>1401</v>
      </c>
      <c r="AY129" s="94">
        <f t="shared" si="727"/>
        <v>1868</v>
      </c>
      <c r="AZ129" s="94">
        <f t="shared" si="728"/>
        <v>2335</v>
      </c>
      <c r="BA129" s="94">
        <f t="shared" si="729"/>
        <v>2802</v>
      </c>
      <c r="BB129" s="147">
        <f t="shared" si="730"/>
        <v>663</v>
      </c>
      <c r="BC129" s="147">
        <f t="shared" si="731"/>
        <v>132.6</v>
      </c>
      <c r="BD129" s="147">
        <f t="shared" si="732"/>
        <v>165.75</v>
      </c>
      <c r="BE129" s="147">
        <f t="shared" si="733"/>
        <v>0</v>
      </c>
      <c r="BF129" s="147">
        <f t="shared" si="734"/>
        <v>331.5</v>
      </c>
      <c r="BG129" s="147">
        <f t="shared" si="735"/>
        <v>994.5</v>
      </c>
      <c r="BH129" s="147">
        <f t="shared" si="736"/>
        <v>1326</v>
      </c>
      <c r="BI129" s="147">
        <f t="shared" si="737"/>
        <v>1989</v>
      </c>
      <c r="BJ129" s="147">
        <f t="shared" si="738"/>
        <v>2652</v>
      </c>
      <c r="BK129" s="147">
        <f t="shared" si="739"/>
        <v>3315</v>
      </c>
      <c r="BL129" s="147">
        <f t="shared" si="740"/>
        <v>3978</v>
      </c>
      <c r="BM129" s="147">
        <f t="shared" si="741"/>
        <v>587</v>
      </c>
      <c r="BN129" s="147">
        <f t="shared" si="742"/>
        <v>117.4</v>
      </c>
      <c r="BO129" s="147">
        <f t="shared" si="743"/>
        <v>146.75</v>
      </c>
      <c r="BP129" s="147">
        <f t="shared" si="744"/>
        <v>0</v>
      </c>
      <c r="BQ129" s="147">
        <f t="shared" si="745"/>
        <v>293.5</v>
      </c>
      <c r="BR129" s="147">
        <f t="shared" si="746"/>
        <v>880.5</v>
      </c>
      <c r="BS129" s="147">
        <f t="shared" si="747"/>
        <v>1174</v>
      </c>
      <c r="BT129" s="147">
        <f t="shared" si="748"/>
        <v>1761</v>
      </c>
      <c r="BU129" s="147">
        <f t="shared" si="749"/>
        <v>2348</v>
      </c>
      <c r="BV129" s="147">
        <f t="shared" si="750"/>
        <v>2935</v>
      </c>
      <c r="BW129" s="147">
        <f t="shared" si="751"/>
        <v>3522</v>
      </c>
      <c r="BX129" s="147">
        <f t="shared" si="752"/>
        <v>467</v>
      </c>
      <c r="BY129" s="147">
        <f t="shared" si="753"/>
        <v>93.4</v>
      </c>
      <c r="BZ129" s="147">
        <f t="shared" si="754"/>
        <v>116.75</v>
      </c>
      <c r="CA129" s="147">
        <f t="shared" si="755"/>
        <v>0</v>
      </c>
      <c r="CB129" s="147">
        <f t="shared" si="756"/>
        <v>233.5</v>
      </c>
      <c r="CC129" s="147">
        <f t="shared" si="757"/>
        <v>700.5</v>
      </c>
      <c r="CD129" s="147">
        <f t="shared" si="758"/>
        <v>934</v>
      </c>
      <c r="CE129" s="147">
        <f t="shared" si="759"/>
        <v>1401</v>
      </c>
      <c r="CF129" s="147">
        <f t="shared" si="760"/>
        <v>1868</v>
      </c>
      <c r="CG129" s="147">
        <f t="shared" si="761"/>
        <v>2335</v>
      </c>
      <c r="CH129" s="147">
        <f t="shared" si="762"/>
        <v>2802</v>
      </c>
      <c r="CI129" s="147">
        <f t="shared" si="763"/>
        <v>1250</v>
      </c>
      <c r="CJ129" s="147">
        <f t="shared" si="764"/>
        <v>250</v>
      </c>
      <c r="CK129" s="147">
        <f t="shared" si="765"/>
        <v>312.5</v>
      </c>
      <c r="CL129" s="147">
        <f t="shared" si="766"/>
        <v>0</v>
      </c>
      <c r="CM129" s="147">
        <f t="shared" si="767"/>
        <v>625</v>
      </c>
      <c r="CN129" s="147">
        <f t="shared" si="768"/>
        <v>1875</v>
      </c>
      <c r="CO129" s="147">
        <f t="shared" si="769"/>
        <v>2500</v>
      </c>
      <c r="CP129" s="147">
        <f t="shared" si="770"/>
        <v>3750</v>
      </c>
      <c r="CQ129" s="147">
        <f t="shared" si="771"/>
        <v>5000</v>
      </c>
      <c r="CR129" s="147">
        <f t="shared" si="772"/>
        <v>6250</v>
      </c>
      <c r="CS129" s="147">
        <f t="shared" si="773"/>
        <v>7500</v>
      </c>
      <c r="CT129" s="147">
        <f t="shared" si="774"/>
        <v>1130</v>
      </c>
      <c r="CU129" s="147">
        <f t="shared" si="775"/>
        <v>226</v>
      </c>
      <c r="CV129" s="147">
        <f t="shared" si="776"/>
        <v>282.5</v>
      </c>
      <c r="CW129" s="147">
        <f t="shared" si="777"/>
        <v>0</v>
      </c>
      <c r="CX129" s="147">
        <f t="shared" si="778"/>
        <v>565</v>
      </c>
      <c r="CY129" s="147">
        <f t="shared" si="779"/>
        <v>1695</v>
      </c>
      <c r="CZ129" s="147">
        <f t="shared" si="780"/>
        <v>2260</v>
      </c>
      <c r="DA129" s="147">
        <f t="shared" si="781"/>
        <v>3390</v>
      </c>
      <c r="DB129" s="147">
        <f t="shared" si="782"/>
        <v>4520</v>
      </c>
      <c r="DC129" s="147">
        <f t="shared" si="783"/>
        <v>5650</v>
      </c>
      <c r="DD129" s="147">
        <f t="shared" si="784"/>
        <v>6780</v>
      </c>
      <c r="DE129" s="147">
        <f t="shared" si="785"/>
        <v>1054</v>
      </c>
      <c r="DF129" s="147">
        <f t="shared" si="786"/>
        <v>210.8</v>
      </c>
      <c r="DG129" s="147">
        <f t="shared" si="787"/>
        <v>263.5</v>
      </c>
      <c r="DH129" s="147">
        <f t="shared" si="788"/>
        <v>0</v>
      </c>
      <c r="DI129" s="147">
        <f t="shared" si="789"/>
        <v>527</v>
      </c>
      <c r="DJ129" s="147">
        <f t="shared" si="790"/>
        <v>1581</v>
      </c>
      <c r="DK129" s="147">
        <f t="shared" si="791"/>
        <v>2108</v>
      </c>
      <c r="DL129" s="147">
        <f t="shared" si="792"/>
        <v>3162</v>
      </c>
      <c r="DM129" s="147">
        <f t="shared" si="793"/>
        <v>4216</v>
      </c>
      <c r="DN129" s="147">
        <f t="shared" si="794"/>
        <v>5270</v>
      </c>
      <c r="DO129" s="147">
        <f t="shared" si="795"/>
        <v>6324</v>
      </c>
      <c r="DP129" s="147">
        <f t="shared" si="796"/>
        <v>1054</v>
      </c>
      <c r="DQ129" s="147">
        <f t="shared" si="797"/>
        <v>210.8</v>
      </c>
      <c r="DR129" s="147">
        <f t="shared" si="798"/>
        <v>263.5</v>
      </c>
      <c r="DS129" s="147">
        <f t="shared" si="799"/>
        <v>0</v>
      </c>
      <c r="DT129" s="147">
        <f t="shared" si="800"/>
        <v>527</v>
      </c>
      <c r="DU129" s="147">
        <f t="shared" si="801"/>
        <v>1581</v>
      </c>
      <c r="DV129" s="147">
        <f t="shared" si="802"/>
        <v>2108</v>
      </c>
      <c r="DW129" s="147">
        <f t="shared" si="803"/>
        <v>3162</v>
      </c>
      <c r="DX129" s="147">
        <f t="shared" si="804"/>
        <v>4216</v>
      </c>
      <c r="DY129" s="147">
        <f t="shared" si="805"/>
        <v>5270</v>
      </c>
      <c r="DZ129" s="147">
        <f t="shared" si="806"/>
        <v>6324</v>
      </c>
      <c r="EA129" s="147">
        <f t="shared" si="807"/>
        <v>1250</v>
      </c>
      <c r="EB129" s="147">
        <f t="shared" si="808"/>
        <v>250</v>
      </c>
      <c r="EC129" s="147">
        <f t="shared" si="809"/>
        <v>312.5</v>
      </c>
      <c r="ED129" s="147">
        <f t="shared" si="810"/>
        <v>0</v>
      </c>
      <c r="EE129" s="147">
        <f t="shared" si="811"/>
        <v>625</v>
      </c>
      <c r="EF129" s="147">
        <f t="shared" si="812"/>
        <v>1875</v>
      </c>
      <c r="EG129" s="147">
        <f t="shared" si="813"/>
        <v>2500</v>
      </c>
      <c r="EH129" s="147">
        <f t="shared" si="814"/>
        <v>3750</v>
      </c>
      <c r="EI129" s="147">
        <f t="shared" si="815"/>
        <v>5000</v>
      </c>
      <c r="EJ129" s="147">
        <f t="shared" si="816"/>
        <v>6250</v>
      </c>
      <c r="EK129" s="147">
        <f t="shared" si="817"/>
        <v>7500</v>
      </c>
      <c r="EL129" s="147">
        <f t="shared" si="818"/>
        <v>1130</v>
      </c>
      <c r="EM129" s="147">
        <f t="shared" si="819"/>
        <v>226</v>
      </c>
      <c r="EN129" s="147">
        <f t="shared" si="820"/>
        <v>282.5</v>
      </c>
      <c r="EO129" s="147">
        <f t="shared" si="821"/>
        <v>0</v>
      </c>
      <c r="EP129" s="147">
        <f t="shared" si="822"/>
        <v>565</v>
      </c>
      <c r="EQ129" s="147">
        <f t="shared" si="823"/>
        <v>1695</v>
      </c>
      <c r="ER129" s="147">
        <f t="shared" si="824"/>
        <v>2260</v>
      </c>
      <c r="ES129" s="147">
        <f t="shared" si="825"/>
        <v>3390</v>
      </c>
      <c r="ET129" s="147">
        <f t="shared" si="826"/>
        <v>4520</v>
      </c>
      <c r="EU129" s="147">
        <f t="shared" si="827"/>
        <v>5650</v>
      </c>
      <c r="EV129" s="147">
        <f t="shared" si="828"/>
        <v>6780</v>
      </c>
      <c r="EW129" s="147">
        <f t="shared" si="829"/>
        <v>1717</v>
      </c>
      <c r="EX129" s="147">
        <f t="shared" si="830"/>
        <v>343.4</v>
      </c>
      <c r="EY129" s="147">
        <f t="shared" si="831"/>
        <v>429.25</v>
      </c>
      <c r="EZ129" s="147">
        <f t="shared" si="832"/>
        <v>0</v>
      </c>
      <c r="FA129" s="147">
        <f t="shared" si="833"/>
        <v>858.5</v>
      </c>
      <c r="FB129" s="147">
        <f t="shared" si="834"/>
        <v>2575.5</v>
      </c>
      <c r="FC129" s="147">
        <f t="shared" si="835"/>
        <v>3434</v>
      </c>
      <c r="FD129" s="147">
        <f t="shared" si="836"/>
        <v>5151</v>
      </c>
      <c r="FE129" s="147">
        <f t="shared" si="837"/>
        <v>6868</v>
      </c>
      <c r="FF129" s="147">
        <f t="shared" si="838"/>
        <v>8585</v>
      </c>
      <c r="FG129" s="147">
        <f t="shared" si="839"/>
        <v>10302</v>
      </c>
      <c r="FH129" s="147">
        <f t="shared" si="840"/>
        <v>1717</v>
      </c>
      <c r="FI129" s="147">
        <f t="shared" si="841"/>
        <v>343.4</v>
      </c>
      <c r="FJ129" s="147">
        <f t="shared" si="842"/>
        <v>429.25</v>
      </c>
      <c r="FK129" s="147">
        <f t="shared" si="843"/>
        <v>0</v>
      </c>
      <c r="FL129" s="147">
        <f t="shared" si="844"/>
        <v>858.5</v>
      </c>
      <c r="FM129" s="147">
        <f t="shared" si="845"/>
        <v>2575.5</v>
      </c>
      <c r="FN129" s="147">
        <f t="shared" si="846"/>
        <v>3434</v>
      </c>
      <c r="FO129" s="147">
        <f t="shared" si="847"/>
        <v>5151</v>
      </c>
      <c r="FP129" s="147">
        <f t="shared" si="848"/>
        <v>6868</v>
      </c>
      <c r="FQ129" s="147">
        <f t="shared" si="849"/>
        <v>8585</v>
      </c>
      <c r="FR129" s="147">
        <f t="shared" si="850"/>
        <v>10302</v>
      </c>
      <c r="FS129" s="122" t="str">
        <f t="shared" si="346"/>
        <v>0</v>
      </c>
      <c r="FT129" s="122" t="str">
        <f t="shared" si="347"/>
        <v>0</v>
      </c>
      <c r="FU129" s="122" t="str">
        <f t="shared" si="348"/>
        <v>0</v>
      </c>
      <c r="FV129" s="122" t="str">
        <f t="shared" si="349"/>
        <v>0</v>
      </c>
      <c r="FW129" s="122">
        <f t="shared" si="851"/>
        <v>0</v>
      </c>
      <c r="FX129" s="122">
        <f t="shared" si="852"/>
        <v>0</v>
      </c>
      <c r="FY129" s="122">
        <f t="shared" si="853"/>
        <v>0</v>
      </c>
      <c r="FZ129" s="122">
        <f t="shared" si="854"/>
        <v>0</v>
      </c>
      <c r="GA129" s="122">
        <f t="shared" si="855"/>
        <v>0</v>
      </c>
      <c r="GB129" s="122">
        <f t="shared" si="856"/>
        <v>0</v>
      </c>
      <c r="GC129" s="122">
        <f t="shared" si="857"/>
        <v>0</v>
      </c>
      <c r="GD129" s="122">
        <f t="shared" si="858"/>
        <v>0</v>
      </c>
      <c r="GE129" s="122">
        <f t="shared" si="859"/>
        <v>0</v>
      </c>
      <c r="GF129" s="122">
        <f t="shared" si="860"/>
        <v>0</v>
      </c>
      <c r="GG129" s="122">
        <f t="shared" si="861"/>
        <v>0</v>
      </c>
      <c r="GH129" s="124" t="str">
        <f t="shared" si="350"/>
        <v>0</v>
      </c>
      <c r="GI129" s="57"/>
      <c r="GJ129" s="57"/>
      <c r="GK129" s="57"/>
      <c r="GW129" s="145"/>
      <c r="GX129" s="145"/>
      <c r="GY129" s="145"/>
      <c r="GZ129" s="145"/>
      <c r="HA129" s="145"/>
      <c r="HB129" s="145"/>
      <c r="HC129" s="145"/>
    </row>
    <row r="130" spans="1:211" x14ac:dyDescent="0.2">
      <c r="A130" s="298"/>
      <c r="B130" s="288"/>
      <c r="C130" s="299"/>
      <c r="D130" s="407">
        <f t="shared" si="694"/>
        <v>0</v>
      </c>
      <c r="E130" s="406"/>
      <c r="F130" s="406"/>
      <c r="G130" s="406"/>
      <c r="H130" s="407">
        <f t="shared" si="695"/>
        <v>0</v>
      </c>
      <c r="I130" s="406"/>
      <c r="J130" s="406"/>
      <c r="K130" s="406"/>
      <c r="L130" s="406"/>
      <c r="M130" s="147"/>
      <c r="N130" s="94">
        <f t="shared" si="696"/>
        <v>0</v>
      </c>
      <c r="O130" s="94">
        <f t="shared" si="697"/>
        <v>0</v>
      </c>
      <c r="P130" s="94">
        <f t="shared" si="698"/>
        <v>0</v>
      </c>
      <c r="Q130" s="94">
        <f t="shared" si="699"/>
        <v>0</v>
      </c>
      <c r="R130" s="94">
        <f t="shared" si="700"/>
        <v>0</v>
      </c>
      <c r="S130" s="94">
        <f t="shared" si="701"/>
        <v>0</v>
      </c>
      <c r="T130" s="94">
        <f t="shared" si="702"/>
        <v>0</v>
      </c>
      <c r="U130" s="200">
        <v>664</v>
      </c>
      <c r="V130" s="93">
        <f t="shared" si="703"/>
        <v>132.80000000000001</v>
      </c>
      <c r="W130" s="93">
        <f t="shared" si="704"/>
        <v>166</v>
      </c>
      <c r="X130" s="147"/>
      <c r="Y130" s="94">
        <f t="shared" si="705"/>
        <v>332</v>
      </c>
      <c r="Z130" s="94">
        <f t="shared" si="706"/>
        <v>996</v>
      </c>
      <c r="AA130" s="94">
        <f t="shared" si="707"/>
        <v>1328</v>
      </c>
      <c r="AB130" s="94">
        <f t="shared" si="708"/>
        <v>1992</v>
      </c>
      <c r="AC130" s="94">
        <f t="shared" si="709"/>
        <v>2656</v>
      </c>
      <c r="AD130" s="94">
        <f t="shared" si="710"/>
        <v>3320</v>
      </c>
      <c r="AE130" s="94">
        <f t="shared" si="711"/>
        <v>3984</v>
      </c>
      <c r="AF130" s="200">
        <v>588</v>
      </c>
      <c r="AG130" s="93">
        <f t="shared" si="712"/>
        <v>117.60000000000001</v>
      </c>
      <c r="AH130" s="93">
        <f t="shared" si="713"/>
        <v>147</v>
      </c>
      <c r="AI130" s="147"/>
      <c r="AJ130" s="94">
        <f t="shared" si="714"/>
        <v>294</v>
      </c>
      <c r="AK130" s="94">
        <f t="shared" si="715"/>
        <v>882</v>
      </c>
      <c r="AL130" s="94">
        <f t="shared" si="716"/>
        <v>1176</v>
      </c>
      <c r="AM130" s="94">
        <f t="shared" si="717"/>
        <v>1764</v>
      </c>
      <c r="AN130" s="94">
        <f t="shared" si="718"/>
        <v>2352</v>
      </c>
      <c r="AO130" s="94">
        <f t="shared" si="719"/>
        <v>2940</v>
      </c>
      <c r="AP130" s="94">
        <f t="shared" si="720"/>
        <v>3528</v>
      </c>
      <c r="AQ130" s="200">
        <v>468</v>
      </c>
      <c r="AR130" s="93">
        <f t="shared" si="721"/>
        <v>93.600000000000009</v>
      </c>
      <c r="AS130" s="93">
        <f t="shared" si="722"/>
        <v>117</v>
      </c>
      <c r="AT130" s="147"/>
      <c r="AU130" s="94">
        <f t="shared" si="723"/>
        <v>234</v>
      </c>
      <c r="AV130" s="94">
        <f t="shared" si="724"/>
        <v>702</v>
      </c>
      <c r="AW130" s="94">
        <f t="shared" si="725"/>
        <v>936</v>
      </c>
      <c r="AX130" s="94">
        <f t="shared" si="726"/>
        <v>1404</v>
      </c>
      <c r="AY130" s="94">
        <f t="shared" si="727"/>
        <v>1872</v>
      </c>
      <c r="AZ130" s="94">
        <f t="shared" si="728"/>
        <v>2340</v>
      </c>
      <c r="BA130" s="94">
        <f t="shared" si="729"/>
        <v>2808</v>
      </c>
      <c r="BB130" s="147">
        <f t="shared" si="730"/>
        <v>664</v>
      </c>
      <c r="BC130" s="147">
        <f t="shared" si="731"/>
        <v>132.80000000000001</v>
      </c>
      <c r="BD130" s="147">
        <f t="shared" si="732"/>
        <v>166</v>
      </c>
      <c r="BE130" s="147">
        <f t="shared" si="733"/>
        <v>0</v>
      </c>
      <c r="BF130" s="147">
        <f t="shared" si="734"/>
        <v>332</v>
      </c>
      <c r="BG130" s="147">
        <f t="shared" si="735"/>
        <v>996</v>
      </c>
      <c r="BH130" s="147">
        <f t="shared" si="736"/>
        <v>1328</v>
      </c>
      <c r="BI130" s="147">
        <f t="shared" si="737"/>
        <v>1992</v>
      </c>
      <c r="BJ130" s="147">
        <f t="shared" si="738"/>
        <v>2656</v>
      </c>
      <c r="BK130" s="147">
        <f t="shared" si="739"/>
        <v>3320</v>
      </c>
      <c r="BL130" s="147">
        <f t="shared" si="740"/>
        <v>3984</v>
      </c>
      <c r="BM130" s="147">
        <f t="shared" si="741"/>
        <v>588</v>
      </c>
      <c r="BN130" s="147">
        <f t="shared" si="742"/>
        <v>117.60000000000001</v>
      </c>
      <c r="BO130" s="147">
        <f t="shared" si="743"/>
        <v>147</v>
      </c>
      <c r="BP130" s="147">
        <f t="shared" si="744"/>
        <v>0</v>
      </c>
      <c r="BQ130" s="147">
        <f t="shared" si="745"/>
        <v>294</v>
      </c>
      <c r="BR130" s="147">
        <f t="shared" si="746"/>
        <v>882</v>
      </c>
      <c r="BS130" s="147">
        <f t="shared" si="747"/>
        <v>1176</v>
      </c>
      <c r="BT130" s="147">
        <f t="shared" si="748"/>
        <v>1764</v>
      </c>
      <c r="BU130" s="147">
        <f t="shared" si="749"/>
        <v>2352</v>
      </c>
      <c r="BV130" s="147">
        <f t="shared" si="750"/>
        <v>2940</v>
      </c>
      <c r="BW130" s="147">
        <f t="shared" si="751"/>
        <v>3528</v>
      </c>
      <c r="BX130" s="147">
        <f t="shared" si="752"/>
        <v>468</v>
      </c>
      <c r="BY130" s="147">
        <f t="shared" si="753"/>
        <v>93.600000000000009</v>
      </c>
      <c r="BZ130" s="147">
        <f t="shared" si="754"/>
        <v>117</v>
      </c>
      <c r="CA130" s="147">
        <f t="shared" si="755"/>
        <v>0</v>
      </c>
      <c r="CB130" s="147">
        <f t="shared" si="756"/>
        <v>234</v>
      </c>
      <c r="CC130" s="147">
        <f t="shared" si="757"/>
        <v>702</v>
      </c>
      <c r="CD130" s="147">
        <f t="shared" si="758"/>
        <v>936</v>
      </c>
      <c r="CE130" s="147">
        <f t="shared" si="759"/>
        <v>1404</v>
      </c>
      <c r="CF130" s="147">
        <f t="shared" si="760"/>
        <v>1872</v>
      </c>
      <c r="CG130" s="147">
        <f t="shared" si="761"/>
        <v>2340</v>
      </c>
      <c r="CH130" s="147">
        <f t="shared" si="762"/>
        <v>2808</v>
      </c>
      <c r="CI130" s="147">
        <f t="shared" si="763"/>
        <v>1252</v>
      </c>
      <c r="CJ130" s="147">
        <f t="shared" si="764"/>
        <v>250.40000000000003</v>
      </c>
      <c r="CK130" s="147">
        <f t="shared" si="765"/>
        <v>313</v>
      </c>
      <c r="CL130" s="147">
        <f t="shared" si="766"/>
        <v>0</v>
      </c>
      <c r="CM130" s="147">
        <f t="shared" si="767"/>
        <v>626</v>
      </c>
      <c r="CN130" s="147">
        <f t="shared" si="768"/>
        <v>1878</v>
      </c>
      <c r="CO130" s="147">
        <f t="shared" si="769"/>
        <v>2504</v>
      </c>
      <c r="CP130" s="147">
        <f t="shared" si="770"/>
        <v>3756</v>
      </c>
      <c r="CQ130" s="147">
        <f t="shared" si="771"/>
        <v>5008</v>
      </c>
      <c r="CR130" s="147">
        <f t="shared" si="772"/>
        <v>6260</v>
      </c>
      <c r="CS130" s="147">
        <f t="shared" si="773"/>
        <v>7512</v>
      </c>
      <c r="CT130" s="147">
        <f t="shared" si="774"/>
        <v>1132</v>
      </c>
      <c r="CU130" s="147">
        <f t="shared" si="775"/>
        <v>226.40000000000003</v>
      </c>
      <c r="CV130" s="147">
        <f t="shared" si="776"/>
        <v>283</v>
      </c>
      <c r="CW130" s="147">
        <f t="shared" si="777"/>
        <v>0</v>
      </c>
      <c r="CX130" s="147">
        <f t="shared" si="778"/>
        <v>566</v>
      </c>
      <c r="CY130" s="147">
        <f t="shared" si="779"/>
        <v>1698</v>
      </c>
      <c r="CZ130" s="147">
        <f t="shared" si="780"/>
        <v>2264</v>
      </c>
      <c r="DA130" s="147">
        <f t="shared" si="781"/>
        <v>3396</v>
      </c>
      <c r="DB130" s="147">
        <f t="shared" si="782"/>
        <v>4528</v>
      </c>
      <c r="DC130" s="147">
        <f t="shared" si="783"/>
        <v>5660</v>
      </c>
      <c r="DD130" s="147">
        <f t="shared" si="784"/>
        <v>6792</v>
      </c>
      <c r="DE130" s="147">
        <f t="shared" si="785"/>
        <v>1056</v>
      </c>
      <c r="DF130" s="147">
        <f t="shared" si="786"/>
        <v>211.20000000000002</v>
      </c>
      <c r="DG130" s="147">
        <f t="shared" si="787"/>
        <v>264</v>
      </c>
      <c r="DH130" s="147">
        <f t="shared" si="788"/>
        <v>0</v>
      </c>
      <c r="DI130" s="147">
        <f t="shared" si="789"/>
        <v>528</v>
      </c>
      <c r="DJ130" s="147">
        <f t="shared" si="790"/>
        <v>1584</v>
      </c>
      <c r="DK130" s="147">
        <f t="shared" si="791"/>
        <v>2112</v>
      </c>
      <c r="DL130" s="147">
        <f t="shared" si="792"/>
        <v>3168</v>
      </c>
      <c r="DM130" s="147">
        <f t="shared" si="793"/>
        <v>4224</v>
      </c>
      <c r="DN130" s="147">
        <f t="shared" si="794"/>
        <v>5280</v>
      </c>
      <c r="DO130" s="147">
        <f t="shared" si="795"/>
        <v>6336</v>
      </c>
      <c r="DP130" s="147">
        <f t="shared" si="796"/>
        <v>1056</v>
      </c>
      <c r="DQ130" s="147">
        <f t="shared" si="797"/>
        <v>211.20000000000002</v>
      </c>
      <c r="DR130" s="147">
        <f t="shared" si="798"/>
        <v>264</v>
      </c>
      <c r="DS130" s="147">
        <f t="shared" si="799"/>
        <v>0</v>
      </c>
      <c r="DT130" s="147">
        <f t="shared" si="800"/>
        <v>528</v>
      </c>
      <c r="DU130" s="147">
        <f t="shared" si="801"/>
        <v>1584</v>
      </c>
      <c r="DV130" s="147">
        <f t="shared" si="802"/>
        <v>2112</v>
      </c>
      <c r="DW130" s="147">
        <f t="shared" si="803"/>
        <v>3168</v>
      </c>
      <c r="DX130" s="147">
        <f t="shared" si="804"/>
        <v>4224</v>
      </c>
      <c r="DY130" s="147">
        <f t="shared" si="805"/>
        <v>5280</v>
      </c>
      <c r="DZ130" s="147">
        <f t="shared" si="806"/>
        <v>6336</v>
      </c>
      <c r="EA130" s="147">
        <f t="shared" si="807"/>
        <v>1252</v>
      </c>
      <c r="EB130" s="147">
        <f t="shared" si="808"/>
        <v>250.40000000000003</v>
      </c>
      <c r="EC130" s="147">
        <f t="shared" si="809"/>
        <v>313</v>
      </c>
      <c r="ED130" s="147">
        <f t="shared" si="810"/>
        <v>0</v>
      </c>
      <c r="EE130" s="147">
        <f t="shared" si="811"/>
        <v>626</v>
      </c>
      <c r="EF130" s="147">
        <f t="shared" si="812"/>
        <v>1878</v>
      </c>
      <c r="EG130" s="147">
        <f t="shared" si="813"/>
        <v>2504</v>
      </c>
      <c r="EH130" s="147">
        <f t="shared" si="814"/>
        <v>3756</v>
      </c>
      <c r="EI130" s="147">
        <f t="shared" si="815"/>
        <v>5008</v>
      </c>
      <c r="EJ130" s="147">
        <f t="shared" si="816"/>
        <v>6260</v>
      </c>
      <c r="EK130" s="147">
        <f t="shared" si="817"/>
        <v>7512</v>
      </c>
      <c r="EL130" s="147">
        <f t="shared" si="818"/>
        <v>1132</v>
      </c>
      <c r="EM130" s="147">
        <f t="shared" si="819"/>
        <v>226.40000000000003</v>
      </c>
      <c r="EN130" s="147">
        <f t="shared" si="820"/>
        <v>283</v>
      </c>
      <c r="EO130" s="147">
        <f t="shared" si="821"/>
        <v>0</v>
      </c>
      <c r="EP130" s="147">
        <f t="shared" si="822"/>
        <v>566</v>
      </c>
      <c r="EQ130" s="147">
        <f t="shared" si="823"/>
        <v>1698</v>
      </c>
      <c r="ER130" s="147">
        <f t="shared" si="824"/>
        <v>2264</v>
      </c>
      <c r="ES130" s="147">
        <f t="shared" si="825"/>
        <v>3396</v>
      </c>
      <c r="ET130" s="147">
        <f t="shared" si="826"/>
        <v>4528</v>
      </c>
      <c r="EU130" s="147">
        <f t="shared" si="827"/>
        <v>5660</v>
      </c>
      <c r="EV130" s="147">
        <f t="shared" si="828"/>
        <v>6792</v>
      </c>
      <c r="EW130" s="147">
        <f t="shared" si="829"/>
        <v>1720</v>
      </c>
      <c r="EX130" s="147">
        <f t="shared" si="830"/>
        <v>344.00000000000006</v>
      </c>
      <c r="EY130" s="147">
        <f t="shared" si="831"/>
        <v>430</v>
      </c>
      <c r="EZ130" s="147">
        <f t="shared" si="832"/>
        <v>0</v>
      </c>
      <c r="FA130" s="147">
        <f t="shared" si="833"/>
        <v>860</v>
      </c>
      <c r="FB130" s="147">
        <f t="shared" si="834"/>
        <v>2580</v>
      </c>
      <c r="FC130" s="147">
        <f t="shared" si="835"/>
        <v>3440</v>
      </c>
      <c r="FD130" s="147">
        <f t="shared" si="836"/>
        <v>5160</v>
      </c>
      <c r="FE130" s="147">
        <f t="shared" si="837"/>
        <v>6880</v>
      </c>
      <c r="FF130" s="147">
        <f t="shared" si="838"/>
        <v>8600</v>
      </c>
      <c r="FG130" s="147">
        <f t="shared" si="839"/>
        <v>10320</v>
      </c>
      <c r="FH130" s="147">
        <f t="shared" si="840"/>
        <v>1720</v>
      </c>
      <c r="FI130" s="147">
        <f t="shared" si="841"/>
        <v>344.00000000000006</v>
      </c>
      <c r="FJ130" s="147">
        <f t="shared" si="842"/>
        <v>430</v>
      </c>
      <c r="FK130" s="147">
        <f t="shared" si="843"/>
        <v>0</v>
      </c>
      <c r="FL130" s="147">
        <f t="shared" si="844"/>
        <v>860</v>
      </c>
      <c r="FM130" s="147">
        <f t="shared" si="845"/>
        <v>2580</v>
      </c>
      <c r="FN130" s="147">
        <f t="shared" si="846"/>
        <v>3440</v>
      </c>
      <c r="FO130" s="147">
        <f t="shared" si="847"/>
        <v>5160</v>
      </c>
      <c r="FP130" s="147">
        <f t="shared" si="848"/>
        <v>6880</v>
      </c>
      <c r="FQ130" s="147">
        <f t="shared" si="849"/>
        <v>8600</v>
      </c>
      <c r="FR130" s="147">
        <f t="shared" si="850"/>
        <v>10320</v>
      </c>
      <c r="FS130" s="122" t="str">
        <f t="shared" si="346"/>
        <v>0</v>
      </c>
      <c r="FT130" s="122" t="str">
        <f t="shared" si="347"/>
        <v>0</v>
      </c>
      <c r="FU130" s="122" t="str">
        <f t="shared" si="348"/>
        <v>0</v>
      </c>
      <c r="FV130" s="122" t="str">
        <f t="shared" si="349"/>
        <v>0</v>
      </c>
      <c r="FW130" s="122">
        <f t="shared" si="851"/>
        <v>0</v>
      </c>
      <c r="FX130" s="122">
        <f t="shared" si="852"/>
        <v>0</v>
      </c>
      <c r="FY130" s="122">
        <f t="shared" si="853"/>
        <v>0</v>
      </c>
      <c r="FZ130" s="122">
        <f t="shared" si="854"/>
        <v>0</v>
      </c>
      <c r="GA130" s="122">
        <f t="shared" si="855"/>
        <v>0</v>
      </c>
      <c r="GB130" s="122">
        <f t="shared" si="856"/>
        <v>0</v>
      </c>
      <c r="GC130" s="122">
        <f t="shared" si="857"/>
        <v>0</v>
      </c>
      <c r="GD130" s="122">
        <f t="shared" si="858"/>
        <v>0</v>
      </c>
      <c r="GE130" s="122">
        <f t="shared" si="859"/>
        <v>0</v>
      </c>
      <c r="GF130" s="122">
        <f t="shared" si="860"/>
        <v>0</v>
      </c>
      <c r="GG130" s="122">
        <f t="shared" si="861"/>
        <v>0</v>
      </c>
      <c r="GH130" s="124" t="str">
        <f t="shared" si="350"/>
        <v>0</v>
      </c>
      <c r="GI130" s="57"/>
      <c r="GJ130" s="57"/>
      <c r="GK130" s="57"/>
      <c r="GW130" s="145"/>
      <c r="GX130" s="145"/>
      <c r="GY130" s="145"/>
      <c r="GZ130" s="145"/>
      <c r="HA130" s="145"/>
      <c r="HB130" s="145"/>
      <c r="HC130" s="145"/>
    </row>
    <row r="131" spans="1:211" x14ac:dyDescent="0.2">
      <c r="A131" s="298"/>
      <c r="B131" s="288"/>
      <c r="C131" s="299"/>
      <c r="D131" s="407">
        <f t="shared" si="694"/>
        <v>0</v>
      </c>
      <c r="E131" s="406"/>
      <c r="F131" s="406"/>
      <c r="G131" s="406"/>
      <c r="H131" s="407">
        <f t="shared" si="695"/>
        <v>0</v>
      </c>
      <c r="I131" s="406"/>
      <c r="J131" s="406"/>
      <c r="K131" s="406"/>
      <c r="L131" s="406"/>
      <c r="M131" s="147"/>
      <c r="N131" s="94">
        <f t="shared" si="696"/>
        <v>0</v>
      </c>
      <c r="O131" s="94">
        <f t="shared" si="697"/>
        <v>0</v>
      </c>
      <c r="P131" s="94">
        <f t="shared" si="698"/>
        <v>0</v>
      </c>
      <c r="Q131" s="94">
        <f t="shared" si="699"/>
        <v>0</v>
      </c>
      <c r="R131" s="94">
        <f t="shared" si="700"/>
        <v>0</v>
      </c>
      <c r="S131" s="94">
        <f t="shared" si="701"/>
        <v>0</v>
      </c>
      <c r="T131" s="94">
        <f t="shared" si="702"/>
        <v>0</v>
      </c>
      <c r="U131" s="200">
        <v>665</v>
      </c>
      <c r="V131" s="93">
        <f t="shared" si="703"/>
        <v>133</v>
      </c>
      <c r="W131" s="93">
        <f t="shared" si="704"/>
        <v>166.25</v>
      </c>
      <c r="X131" s="147"/>
      <c r="Y131" s="94">
        <f t="shared" si="705"/>
        <v>332.5</v>
      </c>
      <c r="Z131" s="94">
        <f t="shared" si="706"/>
        <v>997.5</v>
      </c>
      <c r="AA131" s="94">
        <f t="shared" si="707"/>
        <v>1330</v>
      </c>
      <c r="AB131" s="94">
        <f t="shared" si="708"/>
        <v>1995</v>
      </c>
      <c r="AC131" s="94">
        <f t="shared" si="709"/>
        <v>2660</v>
      </c>
      <c r="AD131" s="94">
        <f t="shared" si="710"/>
        <v>3325</v>
      </c>
      <c r="AE131" s="94">
        <f t="shared" si="711"/>
        <v>3990</v>
      </c>
      <c r="AF131" s="200">
        <v>589</v>
      </c>
      <c r="AG131" s="93">
        <f t="shared" si="712"/>
        <v>117.80000000000001</v>
      </c>
      <c r="AH131" s="93">
        <f t="shared" si="713"/>
        <v>147.25</v>
      </c>
      <c r="AI131" s="147"/>
      <c r="AJ131" s="94">
        <f t="shared" si="714"/>
        <v>294.5</v>
      </c>
      <c r="AK131" s="94">
        <f t="shared" si="715"/>
        <v>883.5</v>
      </c>
      <c r="AL131" s="94">
        <f t="shared" si="716"/>
        <v>1178</v>
      </c>
      <c r="AM131" s="94">
        <f t="shared" si="717"/>
        <v>1767</v>
      </c>
      <c r="AN131" s="94">
        <f t="shared" si="718"/>
        <v>2356</v>
      </c>
      <c r="AO131" s="94">
        <f t="shared" si="719"/>
        <v>2945</v>
      </c>
      <c r="AP131" s="94">
        <f t="shared" si="720"/>
        <v>3534</v>
      </c>
      <c r="AQ131" s="200">
        <v>469</v>
      </c>
      <c r="AR131" s="93">
        <f t="shared" si="721"/>
        <v>93.800000000000011</v>
      </c>
      <c r="AS131" s="93">
        <f t="shared" si="722"/>
        <v>117.25</v>
      </c>
      <c r="AT131" s="147"/>
      <c r="AU131" s="94">
        <f t="shared" si="723"/>
        <v>234.5</v>
      </c>
      <c r="AV131" s="94">
        <f t="shared" si="724"/>
        <v>703.5</v>
      </c>
      <c r="AW131" s="94">
        <f t="shared" si="725"/>
        <v>938</v>
      </c>
      <c r="AX131" s="94">
        <f t="shared" si="726"/>
        <v>1407</v>
      </c>
      <c r="AY131" s="94">
        <f t="shared" si="727"/>
        <v>1876</v>
      </c>
      <c r="AZ131" s="94">
        <f t="shared" si="728"/>
        <v>2345</v>
      </c>
      <c r="BA131" s="94">
        <f t="shared" si="729"/>
        <v>2814</v>
      </c>
      <c r="BB131" s="147">
        <f t="shared" si="730"/>
        <v>665</v>
      </c>
      <c r="BC131" s="147">
        <f t="shared" si="731"/>
        <v>133</v>
      </c>
      <c r="BD131" s="147">
        <f t="shared" si="732"/>
        <v>166.25</v>
      </c>
      <c r="BE131" s="147">
        <f t="shared" si="733"/>
        <v>0</v>
      </c>
      <c r="BF131" s="147">
        <f t="shared" si="734"/>
        <v>332.5</v>
      </c>
      <c r="BG131" s="147">
        <f t="shared" si="735"/>
        <v>997.5</v>
      </c>
      <c r="BH131" s="147">
        <f t="shared" si="736"/>
        <v>1330</v>
      </c>
      <c r="BI131" s="147">
        <f t="shared" si="737"/>
        <v>1995</v>
      </c>
      <c r="BJ131" s="147">
        <f t="shared" si="738"/>
        <v>2660</v>
      </c>
      <c r="BK131" s="147">
        <f t="shared" si="739"/>
        <v>3325</v>
      </c>
      <c r="BL131" s="147">
        <f t="shared" si="740"/>
        <v>3990</v>
      </c>
      <c r="BM131" s="147">
        <f t="shared" si="741"/>
        <v>589</v>
      </c>
      <c r="BN131" s="147">
        <f t="shared" si="742"/>
        <v>117.80000000000001</v>
      </c>
      <c r="BO131" s="147">
        <f t="shared" si="743"/>
        <v>147.25</v>
      </c>
      <c r="BP131" s="147">
        <f t="shared" si="744"/>
        <v>0</v>
      </c>
      <c r="BQ131" s="147">
        <f t="shared" si="745"/>
        <v>294.5</v>
      </c>
      <c r="BR131" s="147">
        <f t="shared" si="746"/>
        <v>883.5</v>
      </c>
      <c r="BS131" s="147">
        <f t="shared" si="747"/>
        <v>1178</v>
      </c>
      <c r="BT131" s="147">
        <f t="shared" si="748"/>
        <v>1767</v>
      </c>
      <c r="BU131" s="147">
        <f t="shared" si="749"/>
        <v>2356</v>
      </c>
      <c r="BV131" s="147">
        <f t="shared" si="750"/>
        <v>2945</v>
      </c>
      <c r="BW131" s="147">
        <f t="shared" si="751"/>
        <v>3534</v>
      </c>
      <c r="BX131" s="147">
        <f t="shared" si="752"/>
        <v>469</v>
      </c>
      <c r="BY131" s="147">
        <f t="shared" si="753"/>
        <v>93.800000000000011</v>
      </c>
      <c r="BZ131" s="147">
        <f t="shared" si="754"/>
        <v>117.25</v>
      </c>
      <c r="CA131" s="147">
        <f t="shared" si="755"/>
        <v>0</v>
      </c>
      <c r="CB131" s="147">
        <f t="shared" si="756"/>
        <v>234.5</v>
      </c>
      <c r="CC131" s="147">
        <f t="shared" si="757"/>
        <v>703.5</v>
      </c>
      <c r="CD131" s="147">
        <f t="shared" si="758"/>
        <v>938</v>
      </c>
      <c r="CE131" s="147">
        <f t="shared" si="759"/>
        <v>1407</v>
      </c>
      <c r="CF131" s="147">
        <f t="shared" si="760"/>
        <v>1876</v>
      </c>
      <c r="CG131" s="147">
        <f t="shared" si="761"/>
        <v>2345</v>
      </c>
      <c r="CH131" s="147">
        <f t="shared" si="762"/>
        <v>2814</v>
      </c>
      <c r="CI131" s="147">
        <f t="shared" si="763"/>
        <v>1254</v>
      </c>
      <c r="CJ131" s="147">
        <f t="shared" si="764"/>
        <v>250.8</v>
      </c>
      <c r="CK131" s="147">
        <f t="shared" si="765"/>
        <v>313.5</v>
      </c>
      <c r="CL131" s="147">
        <f t="shared" si="766"/>
        <v>0</v>
      </c>
      <c r="CM131" s="147">
        <f t="shared" si="767"/>
        <v>627</v>
      </c>
      <c r="CN131" s="147">
        <f t="shared" si="768"/>
        <v>1881</v>
      </c>
      <c r="CO131" s="147">
        <f t="shared" si="769"/>
        <v>2508</v>
      </c>
      <c r="CP131" s="147">
        <f t="shared" si="770"/>
        <v>3762</v>
      </c>
      <c r="CQ131" s="147">
        <f t="shared" si="771"/>
        <v>5016</v>
      </c>
      <c r="CR131" s="147">
        <f t="shared" si="772"/>
        <v>6270</v>
      </c>
      <c r="CS131" s="147">
        <f t="shared" si="773"/>
        <v>7524</v>
      </c>
      <c r="CT131" s="147">
        <f t="shared" si="774"/>
        <v>1134</v>
      </c>
      <c r="CU131" s="147">
        <f t="shared" si="775"/>
        <v>226.8</v>
      </c>
      <c r="CV131" s="147">
        <f t="shared" si="776"/>
        <v>283.5</v>
      </c>
      <c r="CW131" s="147">
        <f t="shared" si="777"/>
        <v>0</v>
      </c>
      <c r="CX131" s="147">
        <f t="shared" si="778"/>
        <v>567</v>
      </c>
      <c r="CY131" s="147">
        <f t="shared" si="779"/>
        <v>1701</v>
      </c>
      <c r="CZ131" s="147">
        <f t="shared" si="780"/>
        <v>2268</v>
      </c>
      <c r="DA131" s="147">
        <f t="shared" si="781"/>
        <v>3402</v>
      </c>
      <c r="DB131" s="147">
        <f t="shared" si="782"/>
        <v>4536</v>
      </c>
      <c r="DC131" s="147">
        <f t="shared" si="783"/>
        <v>5670</v>
      </c>
      <c r="DD131" s="147">
        <f t="shared" si="784"/>
        <v>6804</v>
      </c>
      <c r="DE131" s="147">
        <f t="shared" si="785"/>
        <v>1058</v>
      </c>
      <c r="DF131" s="147">
        <f t="shared" si="786"/>
        <v>211.60000000000002</v>
      </c>
      <c r="DG131" s="147">
        <f t="shared" si="787"/>
        <v>264.5</v>
      </c>
      <c r="DH131" s="147">
        <f t="shared" si="788"/>
        <v>0</v>
      </c>
      <c r="DI131" s="147">
        <f t="shared" si="789"/>
        <v>529</v>
      </c>
      <c r="DJ131" s="147">
        <f t="shared" si="790"/>
        <v>1587</v>
      </c>
      <c r="DK131" s="147">
        <f t="shared" si="791"/>
        <v>2116</v>
      </c>
      <c r="DL131" s="147">
        <f t="shared" si="792"/>
        <v>3174</v>
      </c>
      <c r="DM131" s="147">
        <f t="shared" si="793"/>
        <v>4232</v>
      </c>
      <c r="DN131" s="147">
        <f t="shared" si="794"/>
        <v>5290</v>
      </c>
      <c r="DO131" s="147">
        <f t="shared" si="795"/>
        <v>6348</v>
      </c>
      <c r="DP131" s="147">
        <f t="shared" si="796"/>
        <v>1058</v>
      </c>
      <c r="DQ131" s="147">
        <f t="shared" si="797"/>
        <v>211.60000000000002</v>
      </c>
      <c r="DR131" s="147">
        <f t="shared" si="798"/>
        <v>264.5</v>
      </c>
      <c r="DS131" s="147">
        <f t="shared" si="799"/>
        <v>0</v>
      </c>
      <c r="DT131" s="147">
        <f t="shared" si="800"/>
        <v>529</v>
      </c>
      <c r="DU131" s="147">
        <f t="shared" si="801"/>
        <v>1587</v>
      </c>
      <c r="DV131" s="147">
        <f t="shared" si="802"/>
        <v>2116</v>
      </c>
      <c r="DW131" s="147">
        <f t="shared" si="803"/>
        <v>3174</v>
      </c>
      <c r="DX131" s="147">
        <f t="shared" si="804"/>
        <v>4232</v>
      </c>
      <c r="DY131" s="147">
        <f t="shared" si="805"/>
        <v>5290</v>
      </c>
      <c r="DZ131" s="147">
        <f t="shared" si="806"/>
        <v>6348</v>
      </c>
      <c r="EA131" s="147">
        <f t="shared" si="807"/>
        <v>1254</v>
      </c>
      <c r="EB131" s="147">
        <f t="shared" si="808"/>
        <v>250.8</v>
      </c>
      <c r="EC131" s="147">
        <f t="shared" si="809"/>
        <v>313.5</v>
      </c>
      <c r="ED131" s="147">
        <f t="shared" si="810"/>
        <v>0</v>
      </c>
      <c r="EE131" s="147">
        <f t="shared" si="811"/>
        <v>627</v>
      </c>
      <c r="EF131" s="147">
        <f t="shared" si="812"/>
        <v>1881</v>
      </c>
      <c r="EG131" s="147">
        <f t="shared" si="813"/>
        <v>2508</v>
      </c>
      <c r="EH131" s="147">
        <f t="shared" si="814"/>
        <v>3762</v>
      </c>
      <c r="EI131" s="147">
        <f t="shared" si="815"/>
        <v>5016</v>
      </c>
      <c r="EJ131" s="147">
        <f t="shared" si="816"/>
        <v>6270</v>
      </c>
      <c r="EK131" s="147">
        <f t="shared" si="817"/>
        <v>7524</v>
      </c>
      <c r="EL131" s="147">
        <f t="shared" si="818"/>
        <v>1134</v>
      </c>
      <c r="EM131" s="147">
        <f t="shared" si="819"/>
        <v>226.8</v>
      </c>
      <c r="EN131" s="147">
        <f t="shared" si="820"/>
        <v>283.5</v>
      </c>
      <c r="EO131" s="147">
        <f t="shared" si="821"/>
        <v>0</v>
      </c>
      <c r="EP131" s="147">
        <f t="shared" si="822"/>
        <v>567</v>
      </c>
      <c r="EQ131" s="147">
        <f t="shared" si="823"/>
        <v>1701</v>
      </c>
      <c r="ER131" s="147">
        <f t="shared" si="824"/>
        <v>2268</v>
      </c>
      <c r="ES131" s="147">
        <f t="shared" si="825"/>
        <v>3402</v>
      </c>
      <c r="ET131" s="147">
        <f t="shared" si="826"/>
        <v>4536</v>
      </c>
      <c r="EU131" s="147">
        <f t="shared" si="827"/>
        <v>5670</v>
      </c>
      <c r="EV131" s="147">
        <f t="shared" si="828"/>
        <v>6804</v>
      </c>
      <c r="EW131" s="147">
        <f t="shared" si="829"/>
        <v>1723</v>
      </c>
      <c r="EX131" s="147">
        <f t="shared" si="830"/>
        <v>344.6</v>
      </c>
      <c r="EY131" s="147">
        <f t="shared" si="831"/>
        <v>430.75</v>
      </c>
      <c r="EZ131" s="147">
        <f t="shared" si="832"/>
        <v>0</v>
      </c>
      <c r="FA131" s="147">
        <f t="shared" si="833"/>
        <v>861.5</v>
      </c>
      <c r="FB131" s="147">
        <f t="shared" si="834"/>
        <v>2584.5</v>
      </c>
      <c r="FC131" s="147">
        <f t="shared" si="835"/>
        <v>3446</v>
      </c>
      <c r="FD131" s="147">
        <f t="shared" si="836"/>
        <v>5169</v>
      </c>
      <c r="FE131" s="147">
        <f t="shared" si="837"/>
        <v>6892</v>
      </c>
      <c r="FF131" s="147">
        <f t="shared" si="838"/>
        <v>8615</v>
      </c>
      <c r="FG131" s="147">
        <f t="shared" si="839"/>
        <v>10338</v>
      </c>
      <c r="FH131" s="147">
        <f t="shared" si="840"/>
        <v>1723</v>
      </c>
      <c r="FI131" s="147">
        <f t="shared" si="841"/>
        <v>344.6</v>
      </c>
      <c r="FJ131" s="147">
        <f t="shared" si="842"/>
        <v>430.75</v>
      </c>
      <c r="FK131" s="147">
        <f t="shared" si="843"/>
        <v>0</v>
      </c>
      <c r="FL131" s="147">
        <f t="shared" si="844"/>
        <v>861.5</v>
      </c>
      <c r="FM131" s="147">
        <f t="shared" si="845"/>
        <v>2584.5</v>
      </c>
      <c r="FN131" s="147">
        <f t="shared" si="846"/>
        <v>3446</v>
      </c>
      <c r="FO131" s="147">
        <f t="shared" si="847"/>
        <v>5169</v>
      </c>
      <c r="FP131" s="147">
        <f t="shared" si="848"/>
        <v>6892</v>
      </c>
      <c r="FQ131" s="147">
        <f t="shared" si="849"/>
        <v>8615</v>
      </c>
      <c r="FR131" s="147">
        <f t="shared" si="850"/>
        <v>10338</v>
      </c>
      <c r="FS131" s="122" t="str">
        <f t="shared" si="346"/>
        <v>0</v>
      </c>
      <c r="FT131" s="122" t="str">
        <f t="shared" si="347"/>
        <v>0</v>
      </c>
      <c r="FU131" s="122" t="str">
        <f t="shared" si="348"/>
        <v>0</v>
      </c>
      <c r="FV131" s="122" t="str">
        <f t="shared" si="349"/>
        <v>0</v>
      </c>
      <c r="FW131" s="122">
        <f t="shared" si="851"/>
        <v>0</v>
      </c>
      <c r="FX131" s="122">
        <f t="shared" si="852"/>
        <v>0</v>
      </c>
      <c r="FY131" s="122">
        <f t="shared" si="853"/>
        <v>0</v>
      </c>
      <c r="FZ131" s="122">
        <f t="shared" si="854"/>
        <v>0</v>
      </c>
      <c r="GA131" s="122">
        <f t="shared" si="855"/>
        <v>0</v>
      </c>
      <c r="GB131" s="122">
        <f t="shared" si="856"/>
        <v>0</v>
      </c>
      <c r="GC131" s="122">
        <f t="shared" si="857"/>
        <v>0</v>
      </c>
      <c r="GD131" s="122">
        <f t="shared" si="858"/>
        <v>0</v>
      </c>
      <c r="GE131" s="122">
        <f t="shared" si="859"/>
        <v>0</v>
      </c>
      <c r="GF131" s="122">
        <f t="shared" si="860"/>
        <v>0</v>
      </c>
      <c r="GG131" s="122">
        <f t="shared" si="861"/>
        <v>0</v>
      </c>
      <c r="GH131" s="124" t="str">
        <f t="shared" si="350"/>
        <v>0</v>
      </c>
      <c r="GI131" s="57"/>
      <c r="GJ131" s="57"/>
      <c r="GK131" s="57"/>
      <c r="GW131" s="145"/>
      <c r="GX131" s="145"/>
      <c r="GY131" s="145"/>
      <c r="GZ131" s="145"/>
      <c r="HA131" s="145"/>
      <c r="HB131" s="145"/>
      <c r="HC131" s="145"/>
    </row>
    <row r="132" spans="1:211" x14ac:dyDescent="0.2">
      <c r="A132" s="298"/>
      <c r="B132" s="288"/>
      <c r="C132" s="299"/>
      <c r="D132" s="407">
        <f t="shared" si="694"/>
        <v>0</v>
      </c>
      <c r="E132" s="406"/>
      <c r="F132" s="406"/>
      <c r="G132" s="406"/>
      <c r="H132" s="407">
        <f t="shared" si="695"/>
        <v>0</v>
      </c>
      <c r="I132" s="406"/>
      <c r="J132" s="406"/>
      <c r="K132" s="406"/>
      <c r="L132" s="406"/>
      <c r="M132" s="147"/>
      <c r="N132" s="94">
        <f t="shared" si="696"/>
        <v>0</v>
      </c>
      <c r="O132" s="94">
        <f t="shared" si="697"/>
        <v>0</v>
      </c>
      <c r="P132" s="94">
        <f t="shared" si="698"/>
        <v>0</v>
      </c>
      <c r="Q132" s="94">
        <f t="shared" si="699"/>
        <v>0</v>
      </c>
      <c r="R132" s="94">
        <f t="shared" si="700"/>
        <v>0</v>
      </c>
      <c r="S132" s="94">
        <f t="shared" si="701"/>
        <v>0</v>
      </c>
      <c r="T132" s="94">
        <f t="shared" si="702"/>
        <v>0</v>
      </c>
      <c r="U132" s="200">
        <v>666</v>
      </c>
      <c r="V132" s="93">
        <f t="shared" si="703"/>
        <v>133.20000000000002</v>
      </c>
      <c r="W132" s="93">
        <f t="shared" si="704"/>
        <v>166.5</v>
      </c>
      <c r="X132" s="147"/>
      <c r="Y132" s="94">
        <f t="shared" si="705"/>
        <v>333</v>
      </c>
      <c r="Z132" s="94">
        <f t="shared" si="706"/>
        <v>999</v>
      </c>
      <c r="AA132" s="94">
        <f t="shared" si="707"/>
        <v>1332</v>
      </c>
      <c r="AB132" s="94">
        <f t="shared" si="708"/>
        <v>1998</v>
      </c>
      <c r="AC132" s="94">
        <f t="shared" si="709"/>
        <v>2664</v>
      </c>
      <c r="AD132" s="94">
        <f t="shared" si="710"/>
        <v>3330</v>
      </c>
      <c r="AE132" s="94">
        <f t="shared" si="711"/>
        <v>3996</v>
      </c>
      <c r="AF132" s="200">
        <v>590</v>
      </c>
      <c r="AG132" s="93">
        <f t="shared" si="712"/>
        <v>118</v>
      </c>
      <c r="AH132" s="93">
        <f t="shared" si="713"/>
        <v>147.5</v>
      </c>
      <c r="AI132" s="147"/>
      <c r="AJ132" s="94">
        <f t="shared" si="714"/>
        <v>295</v>
      </c>
      <c r="AK132" s="94">
        <f t="shared" si="715"/>
        <v>885</v>
      </c>
      <c r="AL132" s="94">
        <f t="shared" si="716"/>
        <v>1180</v>
      </c>
      <c r="AM132" s="94">
        <f t="shared" si="717"/>
        <v>1770</v>
      </c>
      <c r="AN132" s="94">
        <f t="shared" si="718"/>
        <v>2360</v>
      </c>
      <c r="AO132" s="94">
        <f t="shared" si="719"/>
        <v>2950</v>
      </c>
      <c r="AP132" s="94">
        <f t="shared" si="720"/>
        <v>3540</v>
      </c>
      <c r="AQ132" s="200">
        <v>470</v>
      </c>
      <c r="AR132" s="93">
        <f t="shared" si="721"/>
        <v>94</v>
      </c>
      <c r="AS132" s="93">
        <f t="shared" si="722"/>
        <v>117.5</v>
      </c>
      <c r="AT132" s="147"/>
      <c r="AU132" s="94">
        <f t="shared" si="723"/>
        <v>235</v>
      </c>
      <c r="AV132" s="94">
        <f t="shared" si="724"/>
        <v>705</v>
      </c>
      <c r="AW132" s="94">
        <f t="shared" si="725"/>
        <v>940</v>
      </c>
      <c r="AX132" s="94">
        <f t="shared" si="726"/>
        <v>1410</v>
      </c>
      <c r="AY132" s="94">
        <f t="shared" si="727"/>
        <v>1880</v>
      </c>
      <c r="AZ132" s="94">
        <f t="shared" si="728"/>
        <v>2350</v>
      </c>
      <c r="BA132" s="94">
        <f t="shared" si="729"/>
        <v>2820</v>
      </c>
      <c r="BB132" s="147">
        <f t="shared" si="730"/>
        <v>666</v>
      </c>
      <c r="BC132" s="147">
        <f t="shared" si="731"/>
        <v>133.20000000000002</v>
      </c>
      <c r="BD132" s="147">
        <f t="shared" si="732"/>
        <v>166.5</v>
      </c>
      <c r="BE132" s="147">
        <f t="shared" si="733"/>
        <v>0</v>
      </c>
      <c r="BF132" s="147">
        <f t="shared" si="734"/>
        <v>333</v>
      </c>
      <c r="BG132" s="147">
        <f t="shared" si="735"/>
        <v>999</v>
      </c>
      <c r="BH132" s="147">
        <f t="shared" si="736"/>
        <v>1332</v>
      </c>
      <c r="BI132" s="147">
        <f t="shared" si="737"/>
        <v>1998</v>
      </c>
      <c r="BJ132" s="147">
        <f t="shared" si="738"/>
        <v>2664</v>
      </c>
      <c r="BK132" s="147">
        <f t="shared" si="739"/>
        <v>3330</v>
      </c>
      <c r="BL132" s="147">
        <f t="shared" si="740"/>
        <v>3996</v>
      </c>
      <c r="BM132" s="147">
        <f t="shared" si="741"/>
        <v>590</v>
      </c>
      <c r="BN132" s="147">
        <f t="shared" si="742"/>
        <v>118</v>
      </c>
      <c r="BO132" s="147">
        <f t="shared" si="743"/>
        <v>147.5</v>
      </c>
      <c r="BP132" s="147">
        <f t="shared" si="744"/>
        <v>0</v>
      </c>
      <c r="BQ132" s="147">
        <f t="shared" si="745"/>
        <v>295</v>
      </c>
      <c r="BR132" s="147">
        <f t="shared" si="746"/>
        <v>885</v>
      </c>
      <c r="BS132" s="147">
        <f t="shared" si="747"/>
        <v>1180</v>
      </c>
      <c r="BT132" s="147">
        <f t="shared" si="748"/>
        <v>1770</v>
      </c>
      <c r="BU132" s="147">
        <f t="shared" si="749"/>
        <v>2360</v>
      </c>
      <c r="BV132" s="147">
        <f t="shared" si="750"/>
        <v>2950</v>
      </c>
      <c r="BW132" s="147">
        <f t="shared" si="751"/>
        <v>3540</v>
      </c>
      <c r="BX132" s="147">
        <f t="shared" si="752"/>
        <v>470</v>
      </c>
      <c r="BY132" s="147">
        <f t="shared" si="753"/>
        <v>94</v>
      </c>
      <c r="BZ132" s="147">
        <f t="shared" si="754"/>
        <v>117.5</v>
      </c>
      <c r="CA132" s="147">
        <f t="shared" si="755"/>
        <v>0</v>
      </c>
      <c r="CB132" s="147">
        <f t="shared" si="756"/>
        <v>235</v>
      </c>
      <c r="CC132" s="147">
        <f t="shared" si="757"/>
        <v>705</v>
      </c>
      <c r="CD132" s="147">
        <f t="shared" si="758"/>
        <v>940</v>
      </c>
      <c r="CE132" s="147">
        <f t="shared" si="759"/>
        <v>1410</v>
      </c>
      <c r="CF132" s="147">
        <f t="shared" si="760"/>
        <v>1880</v>
      </c>
      <c r="CG132" s="147">
        <f t="shared" si="761"/>
        <v>2350</v>
      </c>
      <c r="CH132" s="147">
        <f t="shared" si="762"/>
        <v>2820</v>
      </c>
      <c r="CI132" s="147">
        <f t="shared" si="763"/>
        <v>1256</v>
      </c>
      <c r="CJ132" s="147">
        <f t="shared" si="764"/>
        <v>251.20000000000002</v>
      </c>
      <c r="CK132" s="147">
        <f t="shared" si="765"/>
        <v>314</v>
      </c>
      <c r="CL132" s="147">
        <f t="shared" si="766"/>
        <v>0</v>
      </c>
      <c r="CM132" s="147">
        <f t="shared" si="767"/>
        <v>628</v>
      </c>
      <c r="CN132" s="147">
        <f t="shared" si="768"/>
        <v>1884</v>
      </c>
      <c r="CO132" s="147">
        <f t="shared" si="769"/>
        <v>2512</v>
      </c>
      <c r="CP132" s="147">
        <f t="shared" si="770"/>
        <v>3768</v>
      </c>
      <c r="CQ132" s="147">
        <f t="shared" si="771"/>
        <v>5024</v>
      </c>
      <c r="CR132" s="147">
        <f t="shared" si="772"/>
        <v>6280</v>
      </c>
      <c r="CS132" s="147">
        <f t="shared" si="773"/>
        <v>7536</v>
      </c>
      <c r="CT132" s="147">
        <f t="shared" si="774"/>
        <v>1136</v>
      </c>
      <c r="CU132" s="147">
        <f t="shared" si="775"/>
        <v>227.20000000000002</v>
      </c>
      <c r="CV132" s="147">
        <f t="shared" si="776"/>
        <v>284</v>
      </c>
      <c r="CW132" s="147">
        <f t="shared" si="777"/>
        <v>0</v>
      </c>
      <c r="CX132" s="147">
        <f t="shared" si="778"/>
        <v>568</v>
      </c>
      <c r="CY132" s="147">
        <f t="shared" si="779"/>
        <v>1704</v>
      </c>
      <c r="CZ132" s="147">
        <f t="shared" si="780"/>
        <v>2272</v>
      </c>
      <c r="DA132" s="147">
        <f t="shared" si="781"/>
        <v>3408</v>
      </c>
      <c r="DB132" s="147">
        <f t="shared" si="782"/>
        <v>4544</v>
      </c>
      <c r="DC132" s="147">
        <f t="shared" si="783"/>
        <v>5680</v>
      </c>
      <c r="DD132" s="147">
        <f t="shared" si="784"/>
        <v>6816</v>
      </c>
      <c r="DE132" s="147">
        <f t="shared" si="785"/>
        <v>1060</v>
      </c>
      <c r="DF132" s="147">
        <f t="shared" si="786"/>
        <v>212</v>
      </c>
      <c r="DG132" s="147">
        <f t="shared" si="787"/>
        <v>265</v>
      </c>
      <c r="DH132" s="147">
        <f t="shared" si="788"/>
        <v>0</v>
      </c>
      <c r="DI132" s="147">
        <f t="shared" si="789"/>
        <v>530</v>
      </c>
      <c r="DJ132" s="147">
        <f t="shared" si="790"/>
        <v>1590</v>
      </c>
      <c r="DK132" s="147">
        <f t="shared" si="791"/>
        <v>2120</v>
      </c>
      <c r="DL132" s="147">
        <f t="shared" si="792"/>
        <v>3180</v>
      </c>
      <c r="DM132" s="147">
        <f t="shared" si="793"/>
        <v>4240</v>
      </c>
      <c r="DN132" s="147">
        <f t="shared" si="794"/>
        <v>5300</v>
      </c>
      <c r="DO132" s="147">
        <f t="shared" si="795"/>
        <v>6360</v>
      </c>
      <c r="DP132" s="147">
        <f t="shared" si="796"/>
        <v>1060</v>
      </c>
      <c r="DQ132" s="147">
        <f t="shared" si="797"/>
        <v>212</v>
      </c>
      <c r="DR132" s="147">
        <f t="shared" si="798"/>
        <v>265</v>
      </c>
      <c r="DS132" s="147">
        <f t="shared" si="799"/>
        <v>0</v>
      </c>
      <c r="DT132" s="147">
        <f t="shared" si="800"/>
        <v>530</v>
      </c>
      <c r="DU132" s="147">
        <f t="shared" si="801"/>
        <v>1590</v>
      </c>
      <c r="DV132" s="147">
        <f t="shared" si="802"/>
        <v>2120</v>
      </c>
      <c r="DW132" s="147">
        <f t="shared" si="803"/>
        <v>3180</v>
      </c>
      <c r="DX132" s="147">
        <f t="shared" si="804"/>
        <v>4240</v>
      </c>
      <c r="DY132" s="147">
        <f t="shared" si="805"/>
        <v>5300</v>
      </c>
      <c r="DZ132" s="147">
        <f t="shared" si="806"/>
        <v>6360</v>
      </c>
      <c r="EA132" s="147">
        <f t="shared" si="807"/>
        <v>1256</v>
      </c>
      <c r="EB132" s="147">
        <f t="shared" si="808"/>
        <v>251.20000000000002</v>
      </c>
      <c r="EC132" s="147">
        <f t="shared" si="809"/>
        <v>314</v>
      </c>
      <c r="ED132" s="147">
        <f t="shared" si="810"/>
        <v>0</v>
      </c>
      <c r="EE132" s="147">
        <f t="shared" si="811"/>
        <v>628</v>
      </c>
      <c r="EF132" s="147">
        <f t="shared" si="812"/>
        <v>1884</v>
      </c>
      <c r="EG132" s="147">
        <f t="shared" si="813"/>
        <v>2512</v>
      </c>
      <c r="EH132" s="147">
        <f t="shared" si="814"/>
        <v>3768</v>
      </c>
      <c r="EI132" s="147">
        <f t="shared" si="815"/>
        <v>5024</v>
      </c>
      <c r="EJ132" s="147">
        <f t="shared" si="816"/>
        <v>6280</v>
      </c>
      <c r="EK132" s="147">
        <f t="shared" si="817"/>
        <v>7536</v>
      </c>
      <c r="EL132" s="147">
        <f t="shared" si="818"/>
        <v>1136</v>
      </c>
      <c r="EM132" s="147">
        <f t="shared" si="819"/>
        <v>227.20000000000002</v>
      </c>
      <c r="EN132" s="147">
        <f t="shared" si="820"/>
        <v>284</v>
      </c>
      <c r="EO132" s="147">
        <f t="shared" si="821"/>
        <v>0</v>
      </c>
      <c r="EP132" s="147">
        <f t="shared" si="822"/>
        <v>568</v>
      </c>
      <c r="EQ132" s="147">
        <f t="shared" si="823"/>
        <v>1704</v>
      </c>
      <c r="ER132" s="147">
        <f t="shared" si="824"/>
        <v>2272</v>
      </c>
      <c r="ES132" s="147">
        <f t="shared" si="825"/>
        <v>3408</v>
      </c>
      <c r="ET132" s="147">
        <f t="shared" si="826"/>
        <v>4544</v>
      </c>
      <c r="EU132" s="147">
        <f t="shared" si="827"/>
        <v>5680</v>
      </c>
      <c r="EV132" s="147">
        <f t="shared" si="828"/>
        <v>6816</v>
      </c>
      <c r="EW132" s="147">
        <f t="shared" si="829"/>
        <v>1726</v>
      </c>
      <c r="EX132" s="147">
        <f t="shared" si="830"/>
        <v>345.20000000000005</v>
      </c>
      <c r="EY132" s="147">
        <f t="shared" si="831"/>
        <v>431.5</v>
      </c>
      <c r="EZ132" s="147">
        <f t="shared" si="832"/>
        <v>0</v>
      </c>
      <c r="FA132" s="147">
        <f t="shared" si="833"/>
        <v>863</v>
      </c>
      <c r="FB132" s="147">
        <f t="shared" si="834"/>
        <v>2589</v>
      </c>
      <c r="FC132" s="147">
        <f t="shared" si="835"/>
        <v>3452</v>
      </c>
      <c r="FD132" s="147">
        <f t="shared" si="836"/>
        <v>5178</v>
      </c>
      <c r="FE132" s="147">
        <f t="shared" si="837"/>
        <v>6904</v>
      </c>
      <c r="FF132" s="147">
        <f t="shared" si="838"/>
        <v>8630</v>
      </c>
      <c r="FG132" s="147">
        <f t="shared" si="839"/>
        <v>10356</v>
      </c>
      <c r="FH132" s="147">
        <f t="shared" si="840"/>
        <v>1726</v>
      </c>
      <c r="FI132" s="147">
        <f t="shared" si="841"/>
        <v>345.20000000000005</v>
      </c>
      <c r="FJ132" s="147">
        <f t="shared" si="842"/>
        <v>431.5</v>
      </c>
      <c r="FK132" s="147">
        <f t="shared" si="843"/>
        <v>0</v>
      </c>
      <c r="FL132" s="147">
        <f t="shared" si="844"/>
        <v>863</v>
      </c>
      <c r="FM132" s="147">
        <f t="shared" si="845"/>
        <v>2589</v>
      </c>
      <c r="FN132" s="147">
        <f t="shared" si="846"/>
        <v>3452</v>
      </c>
      <c r="FO132" s="147">
        <f t="shared" si="847"/>
        <v>5178</v>
      </c>
      <c r="FP132" s="147">
        <f t="shared" si="848"/>
        <v>6904</v>
      </c>
      <c r="FQ132" s="147">
        <f t="shared" si="849"/>
        <v>8630</v>
      </c>
      <c r="FR132" s="147">
        <f t="shared" si="850"/>
        <v>10356</v>
      </c>
      <c r="FS132" s="122" t="str">
        <f t="shared" si="346"/>
        <v>0</v>
      </c>
      <c r="FT132" s="122" t="str">
        <f t="shared" si="347"/>
        <v>0</v>
      </c>
      <c r="FU132" s="122" t="str">
        <f t="shared" si="348"/>
        <v>0</v>
      </c>
      <c r="FV132" s="122" t="str">
        <f t="shared" si="349"/>
        <v>0</v>
      </c>
      <c r="FW132" s="122">
        <f t="shared" si="851"/>
        <v>0</v>
      </c>
      <c r="FX132" s="122">
        <f t="shared" si="852"/>
        <v>0</v>
      </c>
      <c r="FY132" s="122">
        <f t="shared" si="853"/>
        <v>0</v>
      </c>
      <c r="FZ132" s="122">
        <f t="shared" si="854"/>
        <v>0</v>
      </c>
      <c r="GA132" s="122">
        <f t="shared" si="855"/>
        <v>0</v>
      </c>
      <c r="GB132" s="122">
        <f t="shared" si="856"/>
        <v>0</v>
      </c>
      <c r="GC132" s="122">
        <f t="shared" si="857"/>
        <v>0</v>
      </c>
      <c r="GD132" s="122">
        <f t="shared" si="858"/>
        <v>0</v>
      </c>
      <c r="GE132" s="122">
        <f t="shared" si="859"/>
        <v>0</v>
      </c>
      <c r="GF132" s="122">
        <f t="shared" si="860"/>
        <v>0</v>
      </c>
      <c r="GG132" s="122">
        <f t="shared" si="861"/>
        <v>0</v>
      </c>
      <c r="GH132" s="124" t="str">
        <f t="shared" si="350"/>
        <v>0</v>
      </c>
      <c r="GI132" s="57"/>
      <c r="GJ132" s="57"/>
      <c r="GK132" s="57"/>
      <c r="GW132" s="145"/>
      <c r="GX132" s="145"/>
      <c r="GY132" s="145"/>
      <c r="GZ132" s="145"/>
      <c r="HA132" s="145"/>
      <c r="HB132" s="145"/>
      <c r="HC132" s="145"/>
    </row>
    <row r="133" spans="1:211" x14ac:dyDescent="0.2">
      <c r="A133" s="298"/>
      <c r="B133" s="288"/>
      <c r="C133" s="299"/>
      <c r="D133" s="407">
        <f t="shared" si="694"/>
        <v>0</v>
      </c>
      <c r="E133" s="406"/>
      <c r="F133" s="406"/>
      <c r="G133" s="406"/>
      <c r="H133" s="407">
        <f t="shared" si="695"/>
        <v>0</v>
      </c>
      <c r="I133" s="406"/>
      <c r="J133" s="406"/>
      <c r="K133" s="406"/>
      <c r="L133" s="406"/>
      <c r="M133" s="147"/>
      <c r="N133" s="94">
        <f t="shared" si="696"/>
        <v>0</v>
      </c>
      <c r="O133" s="94">
        <f t="shared" si="697"/>
        <v>0</v>
      </c>
      <c r="P133" s="94">
        <f t="shared" si="698"/>
        <v>0</v>
      </c>
      <c r="Q133" s="94">
        <f t="shared" si="699"/>
        <v>0</v>
      </c>
      <c r="R133" s="94">
        <f t="shared" si="700"/>
        <v>0</v>
      </c>
      <c r="S133" s="94">
        <f t="shared" si="701"/>
        <v>0</v>
      </c>
      <c r="T133" s="94">
        <f t="shared" si="702"/>
        <v>0</v>
      </c>
      <c r="U133" s="200">
        <v>667</v>
      </c>
      <c r="V133" s="93">
        <f t="shared" si="703"/>
        <v>133.4</v>
      </c>
      <c r="W133" s="93">
        <f t="shared" si="704"/>
        <v>166.75</v>
      </c>
      <c r="X133" s="147"/>
      <c r="Y133" s="94">
        <f t="shared" si="705"/>
        <v>333.5</v>
      </c>
      <c r="Z133" s="94">
        <f t="shared" si="706"/>
        <v>1000.5</v>
      </c>
      <c r="AA133" s="94">
        <f t="shared" si="707"/>
        <v>1334</v>
      </c>
      <c r="AB133" s="94">
        <f t="shared" si="708"/>
        <v>2001</v>
      </c>
      <c r="AC133" s="94">
        <f t="shared" si="709"/>
        <v>2668</v>
      </c>
      <c r="AD133" s="94">
        <f t="shared" si="710"/>
        <v>3335</v>
      </c>
      <c r="AE133" s="94">
        <f t="shared" si="711"/>
        <v>4002</v>
      </c>
      <c r="AF133" s="200">
        <v>591</v>
      </c>
      <c r="AG133" s="93">
        <f t="shared" si="712"/>
        <v>118.2</v>
      </c>
      <c r="AH133" s="93">
        <f t="shared" si="713"/>
        <v>147.75</v>
      </c>
      <c r="AI133" s="147"/>
      <c r="AJ133" s="94">
        <f t="shared" si="714"/>
        <v>295.5</v>
      </c>
      <c r="AK133" s="94">
        <f t="shared" si="715"/>
        <v>886.5</v>
      </c>
      <c r="AL133" s="94">
        <f t="shared" si="716"/>
        <v>1182</v>
      </c>
      <c r="AM133" s="94">
        <f t="shared" si="717"/>
        <v>1773</v>
      </c>
      <c r="AN133" s="94">
        <f t="shared" si="718"/>
        <v>2364</v>
      </c>
      <c r="AO133" s="94">
        <f t="shared" si="719"/>
        <v>2955</v>
      </c>
      <c r="AP133" s="94">
        <f t="shared" si="720"/>
        <v>3546</v>
      </c>
      <c r="AQ133" s="200">
        <v>471</v>
      </c>
      <c r="AR133" s="93">
        <f t="shared" si="721"/>
        <v>94.2</v>
      </c>
      <c r="AS133" s="93">
        <f t="shared" si="722"/>
        <v>117.75</v>
      </c>
      <c r="AT133" s="147"/>
      <c r="AU133" s="94">
        <f t="shared" si="723"/>
        <v>235.5</v>
      </c>
      <c r="AV133" s="94">
        <f t="shared" si="724"/>
        <v>706.5</v>
      </c>
      <c r="AW133" s="94">
        <f t="shared" si="725"/>
        <v>942</v>
      </c>
      <c r="AX133" s="94">
        <f t="shared" si="726"/>
        <v>1413</v>
      </c>
      <c r="AY133" s="94">
        <f t="shared" si="727"/>
        <v>1884</v>
      </c>
      <c r="AZ133" s="94">
        <f t="shared" si="728"/>
        <v>2355</v>
      </c>
      <c r="BA133" s="94">
        <f t="shared" si="729"/>
        <v>2826</v>
      </c>
      <c r="BB133" s="147">
        <f t="shared" si="730"/>
        <v>667</v>
      </c>
      <c r="BC133" s="147">
        <f t="shared" si="731"/>
        <v>133.4</v>
      </c>
      <c r="BD133" s="147">
        <f t="shared" si="732"/>
        <v>166.75</v>
      </c>
      <c r="BE133" s="147">
        <f t="shared" si="733"/>
        <v>0</v>
      </c>
      <c r="BF133" s="147">
        <f t="shared" si="734"/>
        <v>333.5</v>
      </c>
      <c r="BG133" s="147">
        <f t="shared" si="735"/>
        <v>1000.5</v>
      </c>
      <c r="BH133" s="147">
        <f t="shared" si="736"/>
        <v>1334</v>
      </c>
      <c r="BI133" s="147">
        <f t="shared" si="737"/>
        <v>2001</v>
      </c>
      <c r="BJ133" s="147">
        <f t="shared" si="738"/>
        <v>2668</v>
      </c>
      <c r="BK133" s="147">
        <f t="shared" si="739"/>
        <v>3335</v>
      </c>
      <c r="BL133" s="147">
        <f t="shared" si="740"/>
        <v>4002</v>
      </c>
      <c r="BM133" s="147">
        <f t="shared" si="741"/>
        <v>591</v>
      </c>
      <c r="BN133" s="147">
        <f t="shared" si="742"/>
        <v>118.2</v>
      </c>
      <c r="BO133" s="147">
        <f t="shared" si="743"/>
        <v>147.75</v>
      </c>
      <c r="BP133" s="147">
        <f t="shared" si="744"/>
        <v>0</v>
      </c>
      <c r="BQ133" s="147">
        <f t="shared" si="745"/>
        <v>295.5</v>
      </c>
      <c r="BR133" s="147">
        <f t="shared" si="746"/>
        <v>886.5</v>
      </c>
      <c r="BS133" s="147">
        <f t="shared" si="747"/>
        <v>1182</v>
      </c>
      <c r="BT133" s="147">
        <f t="shared" si="748"/>
        <v>1773</v>
      </c>
      <c r="BU133" s="147">
        <f t="shared" si="749"/>
        <v>2364</v>
      </c>
      <c r="BV133" s="147">
        <f t="shared" si="750"/>
        <v>2955</v>
      </c>
      <c r="BW133" s="147">
        <f t="shared" si="751"/>
        <v>3546</v>
      </c>
      <c r="BX133" s="147">
        <f t="shared" si="752"/>
        <v>471</v>
      </c>
      <c r="BY133" s="147">
        <f t="shared" si="753"/>
        <v>94.2</v>
      </c>
      <c r="BZ133" s="147">
        <f t="shared" si="754"/>
        <v>117.75</v>
      </c>
      <c r="CA133" s="147">
        <f t="shared" si="755"/>
        <v>0</v>
      </c>
      <c r="CB133" s="147">
        <f t="shared" si="756"/>
        <v>235.5</v>
      </c>
      <c r="CC133" s="147">
        <f t="shared" si="757"/>
        <v>706.5</v>
      </c>
      <c r="CD133" s="147">
        <f t="shared" si="758"/>
        <v>942</v>
      </c>
      <c r="CE133" s="147">
        <f t="shared" si="759"/>
        <v>1413</v>
      </c>
      <c r="CF133" s="147">
        <f t="shared" si="760"/>
        <v>1884</v>
      </c>
      <c r="CG133" s="147">
        <f t="shared" si="761"/>
        <v>2355</v>
      </c>
      <c r="CH133" s="147">
        <f t="shared" si="762"/>
        <v>2826</v>
      </c>
      <c r="CI133" s="147">
        <f t="shared" si="763"/>
        <v>1258</v>
      </c>
      <c r="CJ133" s="147">
        <f t="shared" si="764"/>
        <v>251.60000000000002</v>
      </c>
      <c r="CK133" s="147">
        <f t="shared" si="765"/>
        <v>314.5</v>
      </c>
      <c r="CL133" s="147">
        <f t="shared" si="766"/>
        <v>0</v>
      </c>
      <c r="CM133" s="147">
        <f t="shared" si="767"/>
        <v>629</v>
      </c>
      <c r="CN133" s="147">
        <f t="shared" si="768"/>
        <v>1887</v>
      </c>
      <c r="CO133" s="147">
        <f t="shared" si="769"/>
        <v>2516</v>
      </c>
      <c r="CP133" s="147">
        <f t="shared" si="770"/>
        <v>3774</v>
      </c>
      <c r="CQ133" s="147">
        <f t="shared" si="771"/>
        <v>5032</v>
      </c>
      <c r="CR133" s="147">
        <f t="shared" si="772"/>
        <v>6290</v>
      </c>
      <c r="CS133" s="147">
        <f t="shared" si="773"/>
        <v>7548</v>
      </c>
      <c r="CT133" s="147">
        <f t="shared" si="774"/>
        <v>1138</v>
      </c>
      <c r="CU133" s="147">
        <f t="shared" si="775"/>
        <v>227.60000000000002</v>
      </c>
      <c r="CV133" s="147">
        <f t="shared" si="776"/>
        <v>284.5</v>
      </c>
      <c r="CW133" s="147">
        <f t="shared" si="777"/>
        <v>0</v>
      </c>
      <c r="CX133" s="147">
        <f t="shared" si="778"/>
        <v>569</v>
      </c>
      <c r="CY133" s="147">
        <f t="shared" si="779"/>
        <v>1707</v>
      </c>
      <c r="CZ133" s="147">
        <f t="shared" si="780"/>
        <v>2276</v>
      </c>
      <c r="DA133" s="147">
        <f t="shared" si="781"/>
        <v>3414</v>
      </c>
      <c r="DB133" s="147">
        <f t="shared" si="782"/>
        <v>4552</v>
      </c>
      <c r="DC133" s="147">
        <f t="shared" si="783"/>
        <v>5690</v>
      </c>
      <c r="DD133" s="147">
        <f t="shared" si="784"/>
        <v>6828</v>
      </c>
      <c r="DE133" s="147">
        <f t="shared" si="785"/>
        <v>1062</v>
      </c>
      <c r="DF133" s="147">
        <f t="shared" si="786"/>
        <v>212.4</v>
      </c>
      <c r="DG133" s="147">
        <f t="shared" si="787"/>
        <v>265.5</v>
      </c>
      <c r="DH133" s="147">
        <f t="shared" si="788"/>
        <v>0</v>
      </c>
      <c r="DI133" s="147">
        <f t="shared" si="789"/>
        <v>531</v>
      </c>
      <c r="DJ133" s="147">
        <f t="shared" si="790"/>
        <v>1593</v>
      </c>
      <c r="DK133" s="147">
        <f t="shared" si="791"/>
        <v>2124</v>
      </c>
      <c r="DL133" s="147">
        <f t="shared" si="792"/>
        <v>3186</v>
      </c>
      <c r="DM133" s="147">
        <f t="shared" si="793"/>
        <v>4248</v>
      </c>
      <c r="DN133" s="147">
        <f t="shared" si="794"/>
        <v>5310</v>
      </c>
      <c r="DO133" s="147">
        <f t="shared" si="795"/>
        <v>6372</v>
      </c>
      <c r="DP133" s="147">
        <f t="shared" si="796"/>
        <v>1062</v>
      </c>
      <c r="DQ133" s="147">
        <f t="shared" si="797"/>
        <v>212.4</v>
      </c>
      <c r="DR133" s="147">
        <f t="shared" si="798"/>
        <v>265.5</v>
      </c>
      <c r="DS133" s="147">
        <f t="shared" si="799"/>
        <v>0</v>
      </c>
      <c r="DT133" s="147">
        <f t="shared" si="800"/>
        <v>531</v>
      </c>
      <c r="DU133" s="147">
        <f t="shared" si="801"/>
        <v>1593</v>
      </c>
      <c r="DV133" s="147">
        <f t="shared" si="802"/>
        <v>2124</v>
      </c>
      <c r="DW133" s="147">
        <f t="shared" si="803"/>
        <v>3186</v>
      </c>
      <c r="DX133" s="147">
        <f t="shared" si="804"/>
        <v>4248</v>
      </c>
      <c r="DY133" s="147">
        <f t="shared" si="805"/>
        <v>5310</v>
      </c>
      <c r="DZ133" s="147">
        <f t="shared" si="806"/>
        <v>6372</v>
      </c>
      <c r="EA133" s="147">
        <f t="shared" si="807"/>
        <v>1258</v>
      </c>
      <c r="EB133" s="147">
        <f t="shared" si="808"/>
        <v>251.60000000000002</v>
      </c>
      <c r="EC133" s="147">
        <f t="shared" si="809"/>
        <v>314.5</v>
      </c>
      <c r="ED133" s="147">
        <f t="shared" si="810"/>
        <v>0</v>
      </c>
      <c r="EE133" s="147">
        <f t="shared" si="811"/>
        <v>629</v>
      </c>
      <c r="EF133" s="147">
        <f t="shared" si="812"/>
        <v>1887</v>
      </c>
      <c r="EG133" s="147">
        <f t="shared" si="813"/>
        <v>2516</v>
      </c>
      <c r="EH133" s="147">
        <f t="shared" si="814"/>
        <v>3774</v>
      </c>
      <c r="EI133" s="147">
        <f t="shared" si="815"/>
        <v>5032</v>
      </c>
      <c r="EJ133" s="147">
        <f t="shared" si="816"/>
        <v>6290</v>
      </c>
      <c r="EK133" s="147">
        <f t="shared" si="817"/>
        <v>7548</v>
      </c>
      <c r="EL133" s="147">
        <f t="shared" si="818"/>
        <v>1138</v>
      </c>
      <c r="EM133" s="147">
        <f t="shared" si="819"/>
        <v>227.60000000000002</v>
      </c>
      <c r="EN133" s="147">
        <f t="shared" si="820"/>
        <v>284.5</v>
      </c>
      <c r="EO133" s="147">
        <f t="shared" si="821"/>
        <v>0</v>
      </c>
      <c r="EP133" s="147">
        <f t="shared" si="822"/>
        <v>569</v>
      </c>
      <c r="EQ133" s="147">
        <f t="shared" si="823"/>
        <v>1707</v>
      </c>
      <c r="ER133" s="147">
        <f t="shared" si="824"/>
        <v>2276</v>
      </c>
      <c r="ES133" s="147">
        <f t="shared" si="825"/>
        <v>3414</v>
      </c>
      <c r="ET133" s="147">
        <f t="shared" si="826"/>
        <v>4552</v>
      </c>
      <c r="EU133" s="147">
        <f t="shared" si="827"/>
        <v>5690</v>
      </c>
      <c r="EV133" s="147">
        <f t="shared" si="828"/>
        <v>6828</v>
      </c>
      <c r="EW133" s="147">
        <f t="shared" si="829"/>
        <v>1729</v>
      </c>
      <c r="EX133" s="147">
        <f t="shared" si="830"/>
        <v>345.8</v>
      </c>
      <c r="EY133" s="147">
        <f t="shared" si="831"/>
        <v>432.25</v>
      </c>
      <c r="EZ133" s="147">
        <f t="shared" si="832"/>
        <v>0</v>
      </c>
      <c r="FA133" s="147">
        <f t="shared" si="833"/>
        <v>864.5</v>
      </c>
      <c r="FB133" s="147">
        <f t="shared" si="834"/>
        <v>2593.5</v>
      </c>
      <c r="FC133" s="147">
        <f t="shared" si="835"/>
        <v>3458</v>
      </c>
      <c r="FD133" s="147">
        <f t="shared" si="836"/>
        <v>5187</v>
      </c>
      <c r="FE133" s="147">
        <f t="shared" si="837"/>
        <v>6916</v>
      </c>
      <c r="FF133" s="147">
        <f t="shared" si="838"/>
        <v>8645</v>
      </c>
      <c r="FG133" s="147">
        <f t="shared" si="839"/>
        <v>10374</v>
      </c>
      <c r="FH133" s="147">
        <f t="shared" si="840"/>
        <v>1729</v>
      </c>
      <c r="FI133" s="147">
        <f t="shared" si="841"/>
        <v>345.8</v>
      </c>
      <c r="FJ133" s="147">
        <f t="shared" si="842"/>
        <v>432.25</v>
      </c>
      <c r="FK133" s="147">
        <f t="shared" si="843"/>
        <v>0</v>
      </c>
      <c r="FL133" s="147">
        <f t="shared" si="844"/>
        <v>864.5</v>
      </c>
      <c r="FM133" s="147">
        <f t="shared" si="845"/>
        <v>2593.5</v>
      </c>
      <c r="FN133" s="147">
        <f t="shared" si="846"/>
        <v>3458</v>
      </c>
      <c r="FO133" s="147">
        <f t="shared" si="847"/>
        <v>5187</v>
      </c>
      <c r="FP133" s="147">
        <f t="shared" si="848"/>
        <v>6916</v>
      </c>
      <c r="FQ133" s="147">
        <f t="shared" si="849"/>
        <v>8645</v>
      </c>
      <c r="FR133" s="147">
        <f t="shared" si="850"/>
        <v>10374</v>
      </c>
      <c r="FS133" s="122" t="str">
        <f t="shared" si="346"/>
        <v>0</v>
      </c>
      <c r="FT133" s="122" t="str">
        <f t="shared" si="347"/>
        <v>0</v>
      </c>
      <c r="FU133" s="122" t="str">
        <f t="shared" si="348"/>
        <v>0</v>
      </c>
      <c r="FV133" s="122" t="str">
        <f t="shared" si="349"/>
        <v>0</v>
      </c>
      <c r="FW133" s="122">
        <f t="shared" si="851"/>
        <v>0</v>
      </c>
      <c r="FX133" s="122">
        <f t="shared" si="852"/>
        <v>0</v>
      </c>
      <c r="FY133" s="122">
        <f t="shared" si="853"/>
        <v>0</v>
      </c>
      <c r="FZ133" s="122">
        <f t="shared" si="854"/>
        <v>0</v>
      </c>
      <c r="GA133" s="122">
        <f t="shared" si="855"/>
        <v>0</v>
      </c>
      <c r="GB133" s="122">
        <f t="shared" si="856"/>
        <v>0</v>
      </c>
      <c r="GC133" s="122">
        <f t="shared" si="857"/>
        <v>0</v>
      </c>
      <c r="GD133" s="122">
        <f t="shared" si="858"/>
        <v>0</v>
      </c>
      <c r="GE133" s="122">
        <f t="shared" si="859"/>
        <v>0</v>
      </c>
      <c r="GF133" s="122">
        <f t="shared" si="860"/>
        <v>0</v>
      </c>
      <c r="GG133" s="122">
        <f t="shared" si="861"/>
        <v>0</v>
      </c>
      <c r="GH133" s="124" t="str">
        <f t="shared" si="350"/>
        <v>0</v>
      </c>
      <c r="GI133" s="57"/>
      <c r="GJ133" s="57"/>
      <c r="GK133" s="57"/>
      <c r="GW133" s="145"/>
      <c r="GX133" s="145"/>
      <c r="GY133" s="145"/>
      <c r="GZ133" s="145"/>
      <c r="HA133" s="145"/>
      <c r="HB133" s="145"/>
      <c r="HC133" s="145"/>
    </row>
    <row r="134" spans="1:211" x14ac:dyDescent="0.2">
      <c r="A134" s="298"/>
      <c r="B134" s="288"/>
      <c r="C134" s="299"/>
      <c r="D134" s="407">
        <f t="shared" si="694"/>
        <v>0</v>
      </c>
      <c r="E134" s="406"/>
      <c r="F134" s="406"/>
      <c r="G134" s="406"/>
      <c r="H134" s="407">
        <f t="shared" si="695"/>
        <v>0</v>
      </c>
      <c r="I134" s="406"/>
      <c r="J134" s="406"/>
      <c r="K134" s="406"/>
      <c r="L134" s="406"/>
      <c r="M134" s="147"/>
      <c r="N134" s="94">
        <f t="shared" si="696"/>
        <v>0</v>
      </c>
      <c r="O134" s="94">
        <f t="shared" si="697"/>
        <v>0</v>
      </c>
      <c r="P134" s="94">
        <f t="shared" si="698"/>
        <v>0</v>
      </c>
      <c r="Q134" s="94">
        <f t="shared" si="699"/>
        <v>0</v>
      </c>
      <c r="R134" s="94">
        <f t="shared" si="700"/>
        <v>0</v>
      </c>
      <c r="S134" s="94">
        <f t="shared" si="701"/>
        <v>0</v>
      </c>
      <c r="T134" s="94">
        <f t="shared" si="702"/>
        <v>0</v>
      </c>
      <c r="U134" s="200">
        <v>668</v>
      </c>
      <c r="V134" s="93">
        <f t="shared" si="703"/>
        <v>133.6</v>
      </c>
      <c r="W134" s="93">
        <f t="shared" si="704"/>
        <v>167</v>
      </c>
      <c r="X134" s="147"/>
      <c r="Y134" s="94">
        <f t="shared" si="705"/>
        <v>334</v>
      </c>
      <c r="Z134" s="94">
        <f t="shared" si="706"/>
        <v>1002</v>
      </c>
      <c r="AA134" s="94">
        <f t="shared" si="707"/>
        <v>1336</v>
      </c>
      <c r="AB134" s="94">
        <f t="shared" si="708"/>
        <v>2004</v>
      </c>
      <c r="AC134" s="94">
        <f t="shared" si="709"/>
        <v>2672</v>
      </c>
      <c r="AD134" s="94">
        <f t="shared" si="710"/>
        <v>3340</v>
      </c>
      <c r="AE134" s="94">
        <f t="shared" si="711"/>
        <v>4008</v>
      </c>
      <c r="AF134" s="200">
        <v>592</v>
      </c>
      <c r="AG134" s="93">
        <f t="shared" si="712"/>
        <v>118.4</v>
      </c>
      <c r="AH134" s="93">
        <f t="shared" si="713"/>
        <v>148</v>
      </c>
      <c r="AI134" s="147"/>
      <c r="AJ134" s="94">
        <f t="shared" si="714"/>
        <v>296</v>
      </c>
      <c r="AK134" s="94">
        <f t="shared" si="715"/>
        <v>888</v>
      </c>
      <c r="AL134" s="94">
        <f t="shared" si="716"/>
        <v>1184</v>
      </c>
      <c r="AM134" s="94">
        <f t="shared" si="717"/>
        <v>1776</v>
      </c>
      <c r="AN134" s="94">
        <f t="shared" si="718"/>
        <v>2368</v>
      </c>
      <c r="AO134" s="94">
        <f t="shared" si="719"/>
        <v>2960</v>
      </c>
      <c r="AP134" s="94">
        <f t="shared" si="720"/>
        <v>3552</v>
      </c>
      <c r="AQ134" s="200">
        <v>472</v>
      </c>
      <c r="AR134" s="93">
        <f t="shared" si="721"/>
        <v>94.4</v>
      </c>
      <c r="AS134" s="93">
        <f t="shared" si="722"/>
        <v>118</v>
      </c>
      <c r="AT134" s="147"/>
      <c r="AU134" s="94">
        <f t="shared" si="723"/>
        <v>236</v>
      </c>
      <c r="AV134" s="94">
        <f t="shared" si="724"/>
        <v>708</v>
      </c>
      <c r="AW134" s="94">
        <f t="shared" si="725"/>
        <v>944</v>
      </c>
      <c r="AX134" s="94">
        <f t="shared" si="726"/>
        <v>1416</v>
      </c>
      <c r="AY134" s="94">
        <f t="shared" si="727"/>
        <v>1888</v>
      </c>
      <c r="AZ134" s="94">
        <f t="shared" si="728"/>
        <v>2360</v>
      </c>
      <c r="BA134" s="94">
        <f t="shared" si="729"/>
        <v>2832</v>
      </c>
      <c r="BB134" s="147">
        <f t="shared" si="730"/>
        <v>668</v>
      </c>
      <c r="BC134" s="147">
        <f t="shared" si="731"/>
        <v>133.6</v>
      </c>
      <c r="BD134" s="147">
        <f t="shared" si="732"/>
        <v>167</v>
      </c>
      <c r="BE134" s="147">
        <f t="shared" si="733"/>
        <v>0</v>
      </c>
      <c r="BF134" s="147">
        <f t="shared" si="734"/>
        <v>334</v>
      </c>
      <c r="BG134" s="147">
        <f t="shared" si="735"/>
        <v>1002</v>
      </c>
      <c r="BH134" s="147">
        <f t="shared" si="736"/>
        <v>1336</v>
      </c>
      <c r="BI134" s="147">
        <f t="shared" si="737"/>
        <v>2004</v>
      </c>
      <c r="BJ134" s="147">
        <f t="shared" si="738"/>
        <v>2672</v>
      </c>
      <c r="BK134" s="147">
        <f t="shared" si="739"/>
        <v>3340</v>
      </c>
      <c r="BL134" s="147">
        <f t="shared" si="740"/>
        <v>4008</v>
      </c>
      <c r="BM134" s="147">
        <f t="shared" si="741"/>
        <v>592</v>
      </c>
      <c r="BN134" s="147">
        <f t="shared" si="742"/>
        <v>118.4</v>
      </c>
      <c r="BO134" s="147">
        <f t="shared" si="743"/>
        <v>148</v>
      </c>
      <c r="BP134" s="147">
        <f t="shared" si="744"/>
        <v>0</v>
      </c>
      <c r="BQ134" s="147">
        <f t="shared" si="745"/>
        <v>296</v>
      </c>
      <c r="BR134" s="147">
        <f t="shared" si="746"/>
        <v>888</v>
      </c>
      <c r="BS134" s="147">
        <f t="shared" si="747"/>
        <v>1184</v>
      </c>
      <c r="BT134" s="147">
        <f t="shared" si="748"/>
        <v>1776</v>
      </c>
      <c r="BU134" s="147">
        <f t="shared" si="749"/>
        <v>2368</v>
      </c>
      <c r="BV134" s="147">
        <f t="shared" si="750"/>
        <v>2960</v>
      </c>
      <c r="BW134" s="147">
        <f t="shared" si="751"/>
        <v>3552</v>
      </c>
      <c r="BX134" s="147">
        <f t="shared" si="752"/>
        <v>472</v>
      </c>
      <c r="BY134" s="147">
        <f t="shared" si="753"/>
        <v>94.4</v>
      </c>
      <c r="BZ134" s="147">
        <f t="shared" si="754"/>
        <v>118</v>
      </c>
      <c r="CA134" s="147">
        <f t="shared" si="755"/>
        <v>0</v>
      </c>
      <c r="CB134" s="147">
        <f t="shared" si="756"/>
        <v>236</v>
      </c>
      <c r="CC134" s="147">
        <f t="shared" si="757"/>
        <v>708</v>
      </c>
      <c r="CD134" s="147">
        <f t="shared" si="758"/>
        <v>944</v>
      </c>
      <c r="CE134" s="147">
        <f t="shared" si="759"/>
        <v>1416</v>
      </c>
      <c r="CF134" s="147">
        <f t="shared" si="760"/>
        <v>1888</v>
      </c>
      <c r="CG134" s="147">
        <f t="shared" si="761"/>
        <v>2360</v>
      </c>
      <c r="CH134" s="147">
        <f t="shared" si="762"/>
        <v>2832</v>
      </c>
      <c r="CI134" s="147">
        <f t="shared" si="763"/>
        <v>1260</v>
      </c>
      <c r="CJ134" s="147">
        <f t="shared" si="764"/>
        <v>252</v>
      </c>
      <c r="CK134" s="147">
        <f t="shared" si="765"/>
        <v>315</v>
      </c>
      <c r="CL134" s="147">
        <f t="shared" si="766"/>
        <v>0</v>
      </c>
      <c r="CM134" s="147">
        <f t="shared" si="767"/>
        <v>630</v>
      </c>
      <c r="CN134" s="147">
        <f t="shared" si="768"/>
        <v>1890</v>
      </c>
      <c r="CO134" s="147">
        <f t="shared" si="769"/>
        <v>2520</v>
      </c>
      <c r="CP134" s="147">
        <f t="shared" si="770"/>
        <v>3780</v>
      </c>
      <c r="CQ134" s="147">
        <f t="shared" si="771"/>
        <v>5040</v>
      </c>
      <c r="CR134" s="147">
        <f t="shared" si="772"/>
        <v>6300</v>
      </c>
      <c r="CS134" s="147">
        <f t="shared" si="773"/>
        <v>7560</v>
      </c>
      <c r="CT134" s="147">
        <f t="shared" si="774"/>
        <v>1140</v>
      </c>
      <c r="CU134" s="147">
        <f t="shared" si="775"/>
        <v>228</v>
      </c>
      <c r="CV134" s="147">
        <f t="shared" si="776"/>
        <v>285</v>
      </c>
      <c r="CW134" s="147">
        <f t="shared" si="777"/>
        <v>0</v>
      </c>
      <c r="CX134" s="147">
        <f t="shared" si="778"/>
        <v>570</v>
      </c>
      <c r="CY134" s="147">
        <f t="shared" si="779"/>
        <v>1710</v>
      </c>
      <c r="CZ134" s="147">
        <f t="shared" si="780"/>
        <v>2280</v>
      </c>
      <c r="DA134" s="147">
        <f t="shared" si="781"/>
        <v>3420</v>
      </c>
      <c r="DB134" s="147">
        <f t="shared" si="782"/>
        <v>4560</v>
      </c>
      <c r="DC134" s="147">
        <f t="shared" si="783"/>
        <v>5700</v>
      </c>
      <c r="DD134" s="147">
        <f t="shared" si="784"/>
        <v>6840</v>
      </c>
      <c r="DE134" s="147">
        <f t="shared" si="785"/>
        <v>1064</v>
      </c>
      <c r="DF134" s="147">
        <f t="shared" si="786"/>
        <v>212.8</v>
      </c>
      <c r="DG134" s="147">
        <f t="shared" si="787"/>
        <v>266</v>
      </c>
      <c r="DH134" s="147">
        <f t="shared" si="788"/>
        <v>0</v>
      </c>
      <c r="DI134" s="147">
        <f t="shared" si="789"/>
        <v>532</v>
      </c>
      <c r="DJ134" s="147">
        <f t="shared" si="790"/>
        <v>1596</v>
      </c>
      <c r="DK134" s="147">
        <f t="shared" si="791"/>
        <v>2128</v>
      </c>
      <c r="DL134" s="147">
        <f t="shared" si="792"/>
        <v>3192</v>
      </c>
      <c r="DM134" s="147">
        <f t="shared" si="793"/>
        <v>4256</v>
      </c>
      <c r="DN134" s="147">
        <f t="shared" si="794"/>
        <v>5320</v>
      </c>
      <c r="DO134" s="147">
        <f t="shared" si="795"/>
        <v>6384</v>
      </c>
      <c r="DP134" s="147">
        <f t="shared" si="796"/>
        <v>1064</v>
      </c>
      <c r="DQ134" s="147">
        <f t="shared" si="797"/>
        <v>212.8</v>
      </c>
      <c r="DR134" s="147">
        <f t="shared" si="798"/>
        <v>266</v>
      </c>
      <c r="DS134" s="147">
        <f t="shared" si="799"/>
        <v>0</v>
      </c>
      <c r="DT134" s="147">
        <f t="shared" si="800"/>
        <v>532</v>
      </c>
      <c r="DU134" s="147">
        <f t="shared" si="801"/>
        <v>1596</v>
      </c>
      <c r="DV134" s="147">
        <f t="shared" si="802"/>
        <v>2128</v>
      </c>
      <c r="DW134" s="147">
        <f t="shared" si="803"/>
        <v>3192</v>
      </c>
      <c r="DX134" s="147">
        <f t="shared" si="804"/>
        <v>4256</v>
      </c>
      <c r="DY134" s="147">
        <f t="shared" si="805"/>
        <v>5320</v>
      </c>
      <c r="DZ134" s="147">
        <f t="shared" si="806"/>
        <v>6384</v>
      </c>
      <c r="EA134" s="147">
        <f t="shared" si="807"/>
        <v>1260</v>
      </c>
      <c r="EB134" s="147">
        <f t="shared" si="808"/>
        <v>252</v>
      </c>
      <c r="EC134" s="147">
        <f t="shared" si="809"/>
        <v>315</v>
      </c>
      <c r="ED134" s="147">
        <f t="shared" si="810"/>
        <v>0</v>
      </c>
      <c r="EE134" s="147">
        <f t="shared" si="811"/>
        <v>630</v>
      </c>
      <c r="EF134" s="147">
        <f t="shared" si="812"/>
        <v>1890</v>
      </c>
      <c r="EG134" s="147">
        <f t="shared" si="813"/>
        <v>2520</v>
      </c>
      <c r="EH134" s="147">
        <f t="shared" si="814"/>
        <v>3780</v>
      </c>
      <c r="EI134" s="147">
        <f t="shared" si="815"/>
        <v>5040</v>
      </c>
      <c r="EJ134" s="147">
        <f t="shared" si="816"/>
        <v>6300</v>
      </c>
      <c r="EK134" s="147">
        <f t="shared" si="817"/>
        <v>7560</v>
      </c>
      <c r="EL134" s="147">
        <f t="shared" si="818"/>
        <v>1140</v>
      </c>
      <c r="EM134" s="147">
        <f t="shared" si="819"/>
        <v>228</v>
      </c>
      <c r="EN134" s="147">
        <f t="shared" si="820"/>
        <v>285</v>
      </c>
      <c r="EO134" s="147">
        <f t="shared" si="821"/>
        <v>0</v>
      </c>
      <c r="EP134" s="147">
        <f t="shared" si="822"/>
        <v>570</v>
      </c>
      <c r="EQ134" s="147">
        <f t="shared" si="823"/>
        <v>1710</v>
      </c>
      <c r="ER134" s="147">
        <f t="shared" si="824"/>
        <v>2280</v>
      </c>
      <c r="ES134" s="147">
        <f t="shared" si="825"/>
        <v>3420</v>
      </c>
      <c r="ET134" s="147">
        <f t="shared" si="826"/>
        <v>4560</v>
      </c>
      <c r="EU134" s="147">
        <f t="shared" si="827"/>
        <v>5700</v>
      </c>
      <c r="EV134" s="147">
        <f t="shared" si="828"/>
        <v>6840</v>
      </c>
      <c r="EW134" s="147">
        <f t="shared" si="829"/>
        <v>1732</v>
      </c>
      <c r="EX134" s="147">
        <f t="shared" si="830"/>
        <v>346.4</v>
      </c>
      <c r="EY134" s="147">
        <f t="shared" si="831"/>
        <v>433</v>
      </c>
      <c r="EZ134" s="147">
        <f t="shared" si="832"/>
        <v>0</v>
      </c>
      <c r="FA134" s="147">
        <f t="shared" si="833"/>
        <v>866</v>
      </c>
      <c r="FB134" s="147">
        <f t="shared" si="834"/>
        <v>2598</v>
      </c>
      <c r="FC134" s="147">
        <f t="shared" si="835"/>
        <v>3464</v>
      </c>
      <c r="FD134" s="147">
        <f t="shared" si="836"/>
        <v>5196</v>
      </c>
      <c r="FE134" s="147">
        <f t="shared" si="837"/>
        <v>6928</v>
      </c>
      <c r="FF134" s="147">
        <f t="shared" si="838"/>
        <v>8660</v>
      </c>
      <c r="FG134" s="147">
        <f t="shared" si="839"/>
        <v>10392</v>
      </c>
      <c r="FH134" s="147">
        <f t="shared" si="840"/>
        <v>1732</v>
      </c>
      <c r="FI134" s="147">
        <f t="shared" si="841"/>
        <v>346.4</v>
      </c>
      <c r="FJ134" s="147">
        <f t="shared" si="842"/>
        <v>433</v>
      </c>
      <c r="FK134" s="147">
        <f t="shared" si="843"/>
        <v>0</v>
      </c>
      <c r="FL134" s="147">
        <f t="shared" si="844"/>
        <v>866</v>
      </c>
      <c r="FM134" s="147">
        <f t="shared" si="845"/>
        <v>2598</v>
      </c>
      <c r="FN134" s="147">
        <f t="shared" si="846"/>
        <v>3464</v>
      </c>
      <c r="FO134" s="147">
        <f t="shared" si="847"/>
        <v>5196</v>
      </c>
      <c r="FP134" s="147">
        <f t="shared" si="848"/>
        <v>6928</v>
      </c>
      <c r="FQ134" s="147">
        <f t="shared" si="849"/>
        <v>8660</v>
      </c>
      <c r="FR134" s="147">
        <f t="shared" si="850"/>
        <v>10392</v>
      </c>
      <c r="FS134" s="122" t="str">
        <f t="shared" si="346"/>
        <v>0</v>
      </c>
      <c r="FT134" s="122" t="str">
        <f t="shared" si="347"/>
        <v>0</v>
      </c>
      <c r="FU134" s="122" t="str">
        <f t="shared" si="348"/>
        <v>0</v>
      </c>
      <c r="FV134" s="122" t="str">
        <f t="shared" si="349"/>
        <v>0</v>
      </c>
      <c r="FW134" s="122">
        <f t="shared" si="851"/>
        <v>0</v>
      </c>
      <c r="FX134" s="122">
        <f t="shared" si="852"/>
        <v>0</v>
      </c>
      <c r="FY134" s="122">
        <f t="shared" si="853"/>
        <v>0</v>
      </c>
      <c r="FZ134" s="122">
        <f t="shared" si="854"/>
        <v>0</v>
      </c>
      <c r="GA134" s="122">
        <f t="shared" si="855"/>
        <v>0</v>
      </c>
      <c r="GB134" s="122">
        <f t="shared" si="856"/>
        <v>0</v>
      </c>
      <c r="GC134" s="122">
        <f t="shared" si="857"/>
        <v>0</v>
      </c>
      <c r="GD134" s="122">
        <f t="shared" si="858"/>
        <v>0</v>
      </c>
      <c r="GE134" s="122">
        <f t="shared" si="859"/>
        <v>0</v>
      </c>
      <c r="GF134" s="122">
        <f t="shared" si="860"/>
        <v>0</v>
      </c>
      <c r="GG134" s="122">
        <f t="shared" si="861"/>
        <v>0</v>
      </c>
      <c r="GH134" s="124" t="str">
        <f t="shared" si="350"/>
        <v>0</v>
      </c>
      <c r="GI134" s="57"/>
      <c r="GJ134" s="57"/>
      <c r="GK134" s="57"/>
      <c r="GW134" s="145"/>
      <c r="GX134" s="145"/>
      <c r="GY134" s="145"/>
      <c r="GZ134" s="145"/>
      <c r="HA134" s="145"/>
      <c r="HB134" s="145"/>
      <c r="HC134" s="145"/>
    </row>
    <row r="135" spans="1:211" x14ac:dyDescent="0.2">
      <c r="A135" s="298"/>
      <c r="B135" s="288"/>
      <c r="C135" s="299"/>
      <c r="D135" s="407">
        <f t="shared" si="694"/>
        <v>0</v>
      </c>
      <c r="E135" s="406"/>
      <c r="F135" s="406"/>
      <c r="G135" s="406"/>
      <c r="H135" s="407">
        <f t="shared" si="695"/>
        <v>0</v>
      </c>
      <c r="I135" s="406"/>
      <c r="J135" s="406"/>
      <c r="K135" s="406"/>
      <c r="L135" s="406"/>
      <c r="M135" s="147"/>
      <c r="N135" s="94">
        <f t="shared" si="696"/>
        <v>0</v>
      </c>
      <c r="O135" s="94">
        <f t="shared" si="697"/>
        <v>0</v>
      </c>
      <c r="P135" s="94">
        <f t="shared" si="698"/>
        <v>0</v>
      </c>
      <c r="Q135" s="94">
        <f t="shared" si="699"/>
        <v>0</v>
      </c>
      <c r="R135" s="94">
        <f t="shared" si="700"/>
        <v>0</v>
      </c>
      <c r="S135" s="94">
        <f t="shared" si="701"/>
        <v>0</v>
      </c>
      <c r="T135" s="94">
        <f t="shared" si="702"/>
        <v>0</v>
      </c>
      <c r="U135" s="200">
        <v>669</v>
      </c>
      <c r="V135" s="93">
        <f t="shared" si="703"/>
        <v>133.80000000000001</v>
      </c>
      <c r="W135" s="93">
        <f t="shared" si="704"/>
        <v>167.25</v>
      </c>
      <c r="X135" s="147"/>
      <c r="Y135" s="94">
        <f t="shared" si="705"/>
        <v>334.5</v>
      </c>
      <c r="Z135" s="94">
        <f t="shared" si="706"/>
        <v>1003.5</v>
      </c>
      <c r="AA135" s="94">
        <f t="shared" si="707"/>
        <v>1338</v>
      </c>
      <c r="AB135" s="94">
        <f t="shared" si="708"/>
        <v>2007</v>
      </c>
      <c r="AC135" s="94">
        <f t="shared" si="709"/>
        <v>2676</v>
      </c>
      <c r="AD135" s="94">
        <f t="shared" si="710"/>
        <v>3345</v>
      </c>
      <c r="AE135" s="94">
        <f t="shared" si="711"/>
        <v>4014</v>
      </c>
      <c r="AF135" s="200">
        <v>593</v>
      </c>
      <c r="AG135" s="93">
        <f t="shared" si="712"/>
        <v>118.60000000000001</v>
      </c>
      <c r="AH135" s="93">
        <f t="shared" si="713"/>
        <v>148.25</v>
      </c>
      <c r="AI135" s="147"/>
      <c r="AJ135" s="94">
        <f t="shared" si="714"/>
        <v>296.5</v>
      </c>
      <c r="AK135" s="94">
        <f t="shared" si="715"/>
        <v>889.5</v>
      </c>
      <c r="AL135" s="94">
        <f t="shared" si="716"/>
        <v>1186</v>
      </c>
      <c r="AM135" s="94">
        <f t="shared" si="717"/>
        <v>1779</v>
      </c>
      <c r="AN135" s="94">
        <f t="shared" si="718"/>
        <v>2372</v>
      </c>
      <c r="AO135" s="94">
        <f t="shared" si="719"/>
        <v>2965</v>
      </c>
      <c r="AP135" s="94">
        <f t="shared" si="720"/>
        <v>3558</v>
      </c>
      <c r="AQ135" s="200">
        <v>473</v>
      </c>
      <c r="AR135" s="93">
        <f t="shared" si="721"/>
        <v>94.600000000000009</v>
      </c>
      <c r="AS135" s="93">
        <f t="shared" si="722"/>
        <v>118.25</v>
      </c>
      <c r="AT135" s="147"/>
      <c r="AU135" s="94">
        <f t="shared" si="723"/>
        <v>236.5</v>
      </c>
      <c r="AV135" s="94">
        <f t="shared" si="724"/>
        <v>709.5</v>
      </c>
      <c r="AW135" s="94">
        <f t="shared" si="725"/>
        <v>946</v>
      </c>
      <c r="AX135" s="94">
        <f t="shared" si="726"/>
        <v>1419</v>
      </c>
      <c r="AY135" s="94">
        <f t="shared" si="727"/>
        <v>1892</v>
      </c>
      <c r="AZ135" s="94">
        <f t="shared" si="728"/>
        <v>2365</v>
      </c>
      <c r="BA135" s="94">
        <f t="shared" si="729"/>
        <v>2838</v>
      </c>
      <c r="BB135" s="147">
        <f t="shared" si="730"/>
        <v>669</v>
      </c>
      <c r="BC135" s="147">
        <f t="shared" si="731"/>
        <v>133.80000000000001</v>
      </c>
      <c r="BD135" s="147">
        <f t="shared" si="732"/>
        <v>167.25</v>
      </c>
      <c r="BE135" s="147">
        <f t="shared" si="733"/>
        <v>0</v>
      </c>
      <c r="BF135" s="147">
        <f t="shared" si="734"/>
        <v>334.5</v>
      </c>
      <c r="BG135" s="147">
        <f t="shared" si="735"/>
        <v>1003.5</v>
      </c>
      <c r="BH135" s="147">
        <f t="shared" si="736"/>
        <v>1338</v>
      </c>
      <c r="BI135" s="147">
        <f t="shared" si="737"/>
        <v>2007</v>
      </c>
      <c r="BJ135" s="147">
        <f t="shared" si="738"/>
        <v>2676</v>
      </c>
      <c r="BK135" s="147">
        <f t="shared" si="739"/>
        <v>3345</v>
      </c>
      <c r="BL135" s="147">
        <f t="shared" si="740"/>
        <v>4014</v>
      </c>
      <c r="BM135" s="147">
        <f t="shared" si="741"/>
        <v>593</v>
      </c>
      <c r="BN135" s="147">
        <f t="shared" si="742"/>
        <v>118.60000000000001</v>
      </c>
      <c r="BO135" s="147">
        <f t="shared" si="743"/>
        <v>148.25</v>
      </c>
      <c r="BP135" s="147">
        <f t="shared" si="744"/>
        <v>0</v>
      </c>
      <c r="BQ135" s="147">
        <f t="shared" si="745"/>
        <v>296.5</v>
      </c>
      <c r="BR135" s="147">
        <f t="shared" si="746"/>
        <v>889.5</v>
      </c>
      <c r="BS135" s="147">
        <f t="shared" si="747"/>
        <v>1186</v>
      </c>
      <c r="BT135" s="147">
        <f t="shared" si="748"/>
        <v>1779</v>
      </c>
      <c r="BU135" s="147">
        <f t="shared" si="749"/>
        <v>2372</v>
      </c>
      <c r="BV135" s="147">
        <f t="shared" si="750"/>
        <v>2965</v>
      </c>
      <c r="BW135" s="147">
        <f t="shared" si="751"/>
        <v>3558</v>
      </c>
      <c r="BX135" s="147">
        <f t="shared" si="752"/>
        <v>473</v>
      </c>
      <c r="BY135" s="147">
        <f t="shared" si="753"/>
        <v>94.600000000000009</v>
      </c>
      <c r="BZ135" s="147">
        <f t="shared" si="754"/>
        <v>118.25</v>
      </c>
      <c r="CA135" s="147">
        <f t="shared" si="755"/>
        <v>0</v>
      </c>
      <c r="CB135" s="147">
        <f t="shared" si="756"/>
        <v>236.5</v>
      </c>
      <c r="CC135" s="147">
        <f t="shared" si="757"/>
        <v>709.5</v>
      </c>
      <c r="CD135" s="147">
        <f t="shared" si="758"/>
        <v>946</v>
      </c>
      <c r="CE135" s="147">
        <f t="shared" si="759"/>
        <v>1419</v>
      </c>
      <c r="CF135" s="147">
        <f t="shared" si="760"/>
        <v>1892</v>
      </c>
      <c r="CG135" s="147">
        <f t="shared" si="761"/>
        <v>2365</v>
      </c>
      <c r="CH135" s="147">
        <f t="shared" si="762"/>
        <v>2838</v>
      </c>
      <c r="CI135" s="147">
        <f t="shared" si="763"/>
        <v>1262</v>
      </c>
      <c r="CJ135" s="147">
        <f t="shared" si="764"/>
        <v>252.40000000000003</v>
      </c>
      <c r="CK135" s="147">
        <f t="shared" si="765"/>
        <v>315.5</v>
      </c>
      <c r="CL135" s="147">
        <f t="shared" si="766"/>
        <v>0</v>
      </c>
      <c r="CM135" s="147">
        <f t="shared" si="767"/>
        <v>631</v>
      </c>
      <c r="CN135" s="147">
        <f t="shared" si="768"/>
        <v>1893</v>
      </c>
      <c r="CO135" s="147">
        <f t="shared" si="769"/>
        <v>2524</v>
      </c>
      <c r="CP135" s="147">
        <f t="shared" si="770"/>
        <v>3786</v>
      </c>
      <c r="CQ135" s="147">
        <f t="shared" si="771"/>
        <v>5048</v>
      </c>
      <c r="CR135" s="147">
        <f t="shared" si="772"/>
        <v>6310</v>
      </c>
      <c r="CS135" s="147">
        <f t="shared" si="773"/>
        <v>7572</v>
      </c>
      <c r="CT135" s="147">
        <f t="shared" si="774"/>
        <v>1142</v>
      </c>
      <c r="CU135" s="147">
        <f t="shared" si="775"/>
        <v>228.40000000000003</v>
      </c>
      <c r="CV135" s="147">
        <f t="shared" si="776"/>
        <v>285.5</v>
      </c>
      <c r="CW135" s="147">
        <f t="shared" si="777"/>
        <v>0</v>
      </c>
      <c r="CX135" s="147">
        <f t="shared" si="778"/>
        <v>571</v>
      </c>
      <c r="CY135" s="147">
        <f t="shared" si="779"/>
        <v>1713</v>
      </c>
      <c r="CZ135" s="147">
        <f t="shared" si="780"/>
        <v>2284</v>
      </c>
      <c r="DA135" s="147">
        <f t="shared" si="781"/>
        <v>3426</v>
      </c>
      <c r="DB135" s="147">
        <f t="shared" si="782"/>
        <v>4568</v>
      </c>
      <c r="DC135" s="147">
        <f t="shared" si="783"/>
        <v>5710</v>
      </c>
      <c r="DD135" s="147">
        <f t="shared" si="784"/>
        <v>6852</v>
      </c>
      <c r="DE135" s="147">
        <f t="shared" si="785"/>
        <v>1066</v>
      </c>
      <c r="DF135" s="147">
        <f t="shared" si="786"/>
        <v>213.20000000000002</v>
      </c>
      <c r="DG135" s="147">
        <f t="shared" si="787"/>
        <v>266.5</v>
      </c>
      <c r="DH135" s="147">
        <f t="shared" si="788"/>
        <v>0</v>
      </c>
      <c r="DI135" s="147">
        <f t="shared" si="789"/>
        <v>533</v>
      </c>
      <c r="DJ135" s="147">
        <f t="shared" si="790"/>
        <v>1599</v>
      </c>
      <c r="DK135" s="147">
        <f t="shared" si="791"/>
        <v>2132</v>
      </c>
      <c r="DL135" s="147">
        <f t="shared" si="792"/>
        <v>3198</v>
      </c>
      <c r="DM135" s="147">
        <f t="shared" si="793"/>
        <v>4264</v>
      </c>
      <c r="DN135" s="147">
        <f t="shared" si="794"/>
        <v>5330</v>
      </c>
      <c r="DO135" s="147">
        <f t="shared" si="795"/>
        <v>6396</v>
      </c>
      <c r="DP135" s="147">
        <f t="shared" si="796"/>
        <v>1066</v>
      </c>
      <c r="DQ135" s="147">
        <f t="shared" si="797"/>
        <v>213.20000000000002</v>
      </c>
      <c r="DR135" s="147">
        <f t="shared" si="798"/>
        <v>266.5</v>
      </c>
      <c r="DS135" s="147">
        <f t="shared" si="799"/>
        <v>0</v>
      </c>
      <c r="DT135" s="147">
        <f t="shared" si="800"/>
        <v>533</v>
      </c>
      <c r="DU135" s="147">
        <f t="shared" si="801"/>
        <v>1599</v>
      </c>
      <c r="DV135" s="147">
        <f t="shared" si="802"/>
        <v>2132</v>
      </c>
      <c r="DW135" s="147">
        <f t="shared" si="803"/>
        <v>3198</v>
      </c>
      <c r="DX135" s="147">
        <f t="shared" si="804"/>
        <v>4264</v>
      </c>
      <c r="DY135" s="147">
        <f t="shared" si="805"/>
        <v>5330</v>
      </c>
      <c r="DZ135" s="147">
        <f t="shared" si="806"/>
        <v>6396</v>
      </c>
      <c r="EA135" s="147">
        <f t="shared" si="807"/>
        <v>1262</v>
      </c>
      <c r="EB135" s="147">
        <f t="shared" si="808"/>
        <v>252.40000000000003</v>
      </c>
      <c r="EC135" s="147">
        <f t="shared" si="809"/>
        <v>315.5</v>
      </c>
      <c r="ED135" s="147">
        <f t="shared" si="810"/>
        <v>0</v>
      </c>
      <c r="EE135" s="147">
        <f t="shared" si="811"/>
        <v>631</v>
      </c>
      <c r="EF135" s="147">
        <f t="shared" si="812"/>
        <v>1893</v>
      </c>
      <c r="EG135" s="147">
        <f t="shared" si="813"/>
        <v>2524</v>
      </c>
      <c r="EH135" s="147">
        <f t="shared" si="814"/>
        <v>3786</v>
      </c>
      <c r="EI135" s="147">
        <f t="shared" si="815"/>
        <v>5048</v>
      </c>
      <c r="EJ135" s="147">
        <f t="shared" si="816"/>
        <v>6310</v>
      </c>
      <c r="EK135" s="147">
        <f t="shared" si="817"/>
        <v>7572</v>
      </c>
      <c r="EL135" s="147">
        <f t="shared" si="818"/>
        <v>1142</v>
      </c>
      <c r="EM135" s="147">
        <f t="shared" si="819"/>
        <v>228.40000000000003</v>
      </c>
      <c r="EN135" s="147">
        <f t="shared" si="820"/>
        <v>285.5</v>
      </c>
      <c r="EO135" s="147">
        <f t="shared" si="821"/>
        <v>0</v>
      </c>
      <c r="EP135" s="147">
        <f t="shared" si="822"/>
        <v>571</v>
      </c>
      <c r="EQ135" s="147">
        <f t="shared" si="823"/>
        <v>1713</v>
      </c>
      <c r="ER135" s="147">
        <f t="shared" si="824"/>
        <v>2284</v>
      </c>
      <c r="ES135" s="147">
        <f t="shared" si="825"/>
        <v>3426</v>
      </c>
      <c r="ET135" s="147">
        <f t="shared" si="826"/>
        <v>4568</v>
      </c>
      <c r="EU135" s="147">
        <f t="shared" si="827"/>
        <v>5710</v>
      </c>
      <c r="EV135" s="147">
        <f t="shared" si="828"/>
        <v>6852</v>
      </c>
      <c r="EW135" s="147">
        <f t="shared" si="829"/>
        <v>1735</v>
      </c>
      <c r="EX135" s="147">
        <f t="shared" si="830"/>
        <v>347.00000000000006</v>
      </c>
      <c r="EY135" s="147">
        <f t="shared" si="831"/>
        <v>433.75</v>
      </c>
      <c r="EZ135" s="147">
        <f t="shared" si="832"/>
        <v>0</v>
      </c>
      <c r="FA135" s="147">
        <f t="shared" si="833"/>
        <v>867.5</v>
      </c>
      <c r="FB135" s="147">
        <f t="shared" si="834"/>
        <v>2602.5</v>
      </c>
      <c r="FC135" s="147">
        <f t="shared" si="835"/>
        <v>3470</v>
      </c>
      <c r="FD135" s="147">
        <f t="shared" si="836"/>
        <v>5205</v>
      </c>
      <c r="FE135" s="147">
        <f t="shared" si="837"/>
        <v>6940</v>
      </c>
      <c r="FF135" s="147">
        <f t="shared" si="838"/>
        <v>8675</v>
      </c>
      <c r="FG135" s="147">
        <f t="shared" si="839"/>
        <v>10410</v>
      </c>
      <c r="FH135" s="147">
        <f t="shared" si="840"/>
        <v>1735</v>
      </c>
      <c r="FI135" s="147">
        <f t="shared" si="841"/>
        <v>347.00000000000006</v>
      </c>
      <c r="FJ135" s="147">
        <f t="shared" si="842"/>
        <v>433.75</v>
      </c>
      <c r="FK135" s="147">
        <f t="shared" si="843"/>
        <v>0</v>
      </c>
      <c r="FL135" s="147">
        <f t="shared" si="844"/>
        <v>867.5</v>
      </c>
      <c r="FM135" s="147">
        <f t="shared" si="845"/>
        <v>2602.5</v>
      </c>
      <c r="FN135" s="147">
        <f t="shared" si="846"/>
        <v>3470</v>
      </c>
      <c r="FO135" s="147">
        <f t="shared" si="847"/>
        <v>5205</v>
      </c>
      <c r="FP135" s="147">
        <f t="shared" si="848"/>
        <v>6940</v>
      </c>
      <c r="FQ135" s="147">
        <f t="shared" si="849"/>
        <v>8675</v>
      </c>
      <c r="FR135" s="147">
        <f t="shared" si="850"/>
        <v>10410</v>
      </c>
      <c r="FS135" s="122" t="str">
        <f t="shared" si="346"/>
        <v>0</v>
      </c>
      <c r="FT135" s="122" t="str">
        <f t="shared" si="347"/>
        <v>0</v>
      </c>
      <c r="FU135" s="122" t="str">
        <f t="shared" si="348"/>
        <v>0</v>
      </c>
      <c r="FV135" s="122" t="str">
        <f t="shared" si="349"/>
        <v>0</v>
      </c>
      <c r="FW135" s="122">
        <f t="shared" si="851"/>
        <v>0</v>
      </c>
      <c r="FX135" s="122">
        <f t="shared" si="852"/>
        <v>0</v>
      </c>
      <c r="FY135" s="122">
        <f t="shared" si="853"/>
        <v>0</v>
      </c>
      <c r="FZ135" s="122">
        <f t="shared" si="854"/>
        <v>0</v>
      </c>
      <c r="GA135" s="122">
        <f t="shared" si="855"/>
        <v>0</v>
      </c>
      <c r="GB135" s="122">
        <f t="shared" si="856"/>
        <v>0</v>
      </c>
      <c r="GC135" s="122">
        <f t="shared" si="857"/>
        <v>0</v>
      </c>
      <c r="GD135" s="122">
        <f t="shared" si="858"/>
        <v>0</v>
      </c>
      <c r="GE135" s="122">
        <f t="shared" si="859"/>
        <v>0</v>
      </c>
      <c r="GF135" s="122">
        <f t="shared" si="860"/>
        <v>0</v>
      </c>
      <c r="GG135" s="122">
        <f t="shared" si="861"/>
        <v>0</v>
      </c>
      <c r="GH135" s="124" t="str">
        <f t="shared" si="350"/>
        <v>0</v>
      </c>
      <c r="GI135" s="57"/>
      <c r="GJ135" s="57"/>
      <c r="GK135" s="57"/>
      <c r="GW135" s="145"/>
      <c r="GX135" s="145"/>
      <c r="GY135" s="145"/>
      <c r="GZ135" s="145"/>
      <c r="HA135" s="145"/>
      <c r="HB135" s="145"/>
      <c r="HC135" s="145"/>
    </row>
    <row r="136" spans="1:211" x14ac:dyDescent="0.2">
      <c r="A136" s="298"/>
      <c r="B136" s="288"/>
      <c r="C136" s="299"/>
      <c r="D136" s="407">
        <f t="shared" si="694"/>
        <v>0</v>
      </c>
      <c r="E136" s="406"/>
      <c r="F136" s="406"/>
      <c r="G136" s="406"/>
      <c r="H136" s="407">
        <f t="shared" si="695"/>
        <v>0</v>
      </c>
      <c r="I136" s="406"/>
      <c r="J136" s="406"/>
      <c r="K136" s="406"/>
      <c r="L136" s="406"/>
      <c r="M136" s="147"/>
      <c r="N136" s="94">
        <f t="shared" si="696"/>
        <v>0</v>
      </c>
      <c r="O136" s="94">
        <f t="shared" si="697"/>
        <v>0</v>
      </c>
      <c r="P136" s="94">
        <f t="shared" si="698"/>
        <v>0</v>
      </c>
      <c r="Q136" s="94">
        <f t="shared" si="699"/>
        <v>0</v>
      </c>
      <c r="R136" s="94">
        <f t="shared" si="700"/>
        <v>0</v>
      </c>
      <c r="S136" s="94">
        <f t="shared" si="701"/>
        <v>0</v>
      </c>
      <c r="T136" s="94">
        <f t="shared" si="702"/>
        <v>0</v>
      </c>
      <c r="U136" s="200">
        <v>670</v>
      </c>
      <c r="V136" s="93">
        <f t="shared" si="703"/>
        <v>134</v>
      </c>
      <c r="W136" s="93">
        <f t="shared" si="704"/>
        <v>167.5</v>
      </c>
      <c r="X136" s="147"/>
      <c r="Y136" s="94">
        <f t="shared" si="705"/>
        <v>335</v>
      </c>
      <c r="Z136" s="94">
        <f t="shared" si="706"/>
        <v>1005</v>
      </c>
      <c r="AA136" s="94">
        <f t="shared" si="707"/>
        <v>1340</v>
      </c>
      <c r="AB136" s="94">
        <f t="shared" si="708"/>
        <v>2010</v>
      </c>
      <c r="AC136" s="94">
        <f t="shared" si="709"/>
        <v>2680</v>
      </c>
      <c r="AD136" s="94">
        <f t="shared" si="710"/>
        <v>3350</v>
      </c>
      <c r="AE136" s="94">
        <f t="shared" si="711"/>
        <v>4020</v>
      </c>
      <c r="AF136" s="200">
        <v>594</v>
      </c>
      <c r="AG136" s="93">
        <f t="shared" si="712"/>
        <v>118.80000000000001</v>
      </c>
      <c r="AH136" s="93">
        <f t="shared" si="713"/>
        <v>148.5</v>
      </c>
      <c r="AI136" s="147"/>
      <c r="AJ136" s="94">
        <f t="shared" si="714"/>
        <v>297</v>
      </c>
      <c r="AK136" s="94">
        <f t="shared" si="715"/>
        <v>891</v>
      </c>
      <c r="AL136" s="94">
        <f t="shared" si="716"/>
        <v>1188</v>
      </c>
      <c r="AM136" s="94">
        <f t="shared" si="717"/>
        <v>1782</v>
      </c>
      <c r="AN136" s="94">
        <f t="shared" si="718"/>
        <v>2376</v>
      </c>
      <c r="AO136" s="94">
        <f t="shared" si="719"/>
        <v>2970</v>
      </c>
      <c r="AP136" s="94">
        <f t="shared" si="720"/>
        <v>3564</v>
      </c>
      <c r="AQ136" s="200">
        <v>474</v>
      </c>
      <c r="AR136" s="93">
        <f t="shared" si="721"/>
        <v>94.800000000000011</v>
      </c>
      <c r="AS136" s="93">
        <f t="shared" si="722"/>
        <v>118.5</v>
      </c>
      <c r="AT136" s="147"/>
      <c r="AU136" s="94">
        <f t="shared" si="723"/>
        <v>237</v>
      </c>
      <c r="AV136" s="94">
        <f t="shared" si="724"/>
        <v>711</v>
      </c>
      <c r="AW136" s="94">
        <f t="shared" si="725"/>
        <v>948</v>
      </c>
      <c r="AX136" s="94">
        <f t="shared" si="726"/>
        <v>1422</v>
      </c>
      <c r="AY136" s="94">
        <f t="shared" si="727"/>
        <v>1896</v>
      </c>
      <c r="AZ136" s="94">
        <f t="shared" si="728"/>
        <v>2370</v>
      </c>
      <c r="BA136" s="94">
        <f t="shared" si="729"/>
        <v>2844</v>
      </c>
      <c r="BB136" s="147">
        <f t="shared" si="730"/>
        <v>670</v>
      </c>
      <c r="BC136" s="147">
        <f t="shared" si="731"/>
        <v>134</v>
      </c>
      <c r="BD136" s="147">
        <f t="shared" si="732"/>
        <v>167.5</v>
      </c>
      <c r="BE136" s="147">
        <f t="shared" si="733"/>
        <v>0</v>
      </c>
      <c r="BF136" s="147">
        <f t="shared" si="734"/>
        <v>335</v>
      </c>
      <c r="BG136" s="147">
        <f t="shared" si="735"/>
        <v>1005</v>
      </c>
      <c r="BH136" s="147">
        <f t="shared" si="736"/>
        <v>1340</v>
      </c>
      <c r="BI136" s="147">
        <f t="shared" si="737"/>
        <v>2010</v>
      </c>
      <c r="BJ136" s="147">
        <f t="shared" si="738"/>
        <v>2680</v>
      </c>
      <c r="BK136" s="147">
        <f t="shared" si="739"/>
        <v>3350</v>
      </c>
      <c r="BL136" s="147">
        <f t="shared" si="740"/>
        <v>4020</v>
      </c>
      <c r="BM136" s="147">
        <f t="shared" si="741"/>
        <v>594</v>
      </c>
      <c r="BN136" s="147">
        <f t="shared" si="742"/>
        <v>118.80000000000001</v>
      </c>
      <c r="BO136" s="147">
        <f t="shared" si="743"/>
        <v>148.5</v>
      </c>
      <c r="BP136" s="147">
        <f t="shared" si="744"/>
        <v>0</v>
      </c>
      <c r="BQ136" s="147">
        <f t="shared" si="745"/>
        <v>297</v>
      </c>
      <c r="BR136" s="147">
        <f t="shared" si="746"/>
        <v>891</v>
      </c>
      <c r="BS136" s="147">
        <f t="shared" si="747"/>
        <v>1188</v>
      </c>
      <c r="BT136" s="147">
        <f t="shared" si="748"/>
        <v>1782</v>
      </c>
      <c r="BU136" s="147">
        <f t="shared" si="749"/>
        <v>2376</v>
      </c>
      <c r="BV136" s="147">
        <f t="shared" si="750"/>
        <v>2970</v>
      </c>
      <c r="BW136" s="147">
        <f t="shared" si="751"/>
        <v>3564</v>
      </c>
      <c r="BX136" s="147">
        <f t="shared" si="752"/>
        <v>474</v>
      </c>
      <c r="BY136" s="147">
        <f t="shared" si="753"/>
        <v>94.800000000000011</v>
      </c>
      <c r="BZ136" s="147">
        <f t="shared" si="754"/>
        <v>118.5</v>
      </c>
      <c r="CA136" s="147">
        <f t="shared" si="755"/>
        <v>0</v>
      </c>
      <c r="CB136" s="147">
        <f t="shared" si="756"/>
        <v>237</v>
      </c>
      <c r="CC136" s="147">
        <f t="shared" si="757"/>
        <v>711</v>
      </c>
      <c r="CD136" s="147">
        <f t="shared" si="758"/>
        <v>948</v>
      </c>
      <c r="CE136" s="147">
        <f t="shared" si="759"/>
        <v>1422</v>
      </c>
      <c r="CF136" s="147">
        <f t="shared" si="760"/>
        <v>1896</v>
      </c>
      <c r="CG136" s="147">
        <f t="shared" si="761"/>
        <v>2370</v>
      </c>
      <c r="CH136" s="147">
        <f t="shared" si="762"/>
        <v>2844</v>
      </c>
      <c r="CI136" s="147">
        <f t="shared" si="763"/>
        <v>1264</v>
      </c>
      <c r="CJ136" s="147">
        <f t="shared" si="764"/>
        <v>252.8</v>
      </c>
      <c r="CK136" s="147">
        <f t="shared" si="765"/>
        <v>316</v>
      </c>
      <c r="CL136" s="147">
        <f t="shared" si="766"/>
        <v>0</v>
      </c>
      <c r="CM136" s="147">
        <f t="shared" si="767"/>
        <v>632</v>
      </c>
      <c r="CN136" s="147">
        <f t="shared" si="768"/>
        <v>1896</v>
      </c>
      <c r="CO136" s="147">
        <f t="shared" si="769"/>
        <v>2528</v>
      </c>
      <c r="CP136" s="147">
        <f t="shared" si="770"/>
        <v>3792</v>
      </c>
      <c r="CQ136" s="147">
        <f t="shared" si="771"/>
        <v>5056</v>
      </c>
      <c r="CR136" s="147">
        <f t="shared" si="772"/>
        <v>6320</v>
      </c>
      <c r="CS136" s="147">
        <f t="shared" si="773"/>
        <v>7584</v>
      </c>
      <c r="CT136" s="147">
        <f t="shared" si="774"/>
        <v>1144</v>
      </c>
      <c r="CU136" s="147">
        <f t="shared" si="775"/>
        <v>228.8</v>
      </c>
      <c r="CV136" s="147">
        <f t="shared" si="776"/>
        <v>286</v>
      </c>
      <c r="CW136" s="147">
        <f t="shared" si="777"/>
        <v>0</v>
      </c>
      <c r="CX136" s="147">
        <f t="shared" si="778"/>
        <v>572</v>
      </c>
      <c r="CY136" s="147">
        <f t="shared" si="779"/>
        <v>1716</v>
      </c>
      <c r="CZ136" s="147">
        <f t="shared" si="780"/>
        <v>2288</v>
      </c>
      <c r="DA136" s="147">
        <f t="shared" si="781"/>
        <v>3432</v>
      </c>
      <c r="DB136" s="147">
        <f t="shared" si="782"/>
        <v>4576</v>
      </c>
      <c r="DC136" s="147">
        <f t="shared" si="783"/>
        <v>5720</v>
      </c>
      <c r="DD136" s="147">
        <f t="shared" si="784"/>
        <v>6864</v>
      </c>
      <c r="DE136" s="147">
        <f t="shared" si="785"/>
        <v>1068</v>
      </c>
      <c r="DF136" s="147">
        <f t="shared" si="786"/>
        <v>213.60000000000002</v>
      </c>
      <c r="DG136" s="147">
        <f t="shared" si="787"/>
        <v>267</v>
      </c>
      <c r="DH136" s="147">
        <f t="shared" si="788"/>
        <v>0</v>
      </c>
      <c r="DI136" s="147">
        <f t="shared" si="789"/>
        <v>534</v>
      </c>
      <c r="DJ136" s="147">
        <f t="shared" si="790"/>
        <v>1602</v>
      </c>
      <c r="DK136" s="147">
        <f t="shared" si="791"/>
        <v>2136</v>
      </c>
      <c r="DL136" s="147">
        <f t="shared" si="792"/>
        <v>3204</v>
      </c>
      <c r="DM136" s="147">
        <f t="shared" si="793"/>
        <v>4272</v>
      </c>
      <c r="DN136" s="147">
        <f t="shared" si="794"/>
        <v>5340</v>
      </c>
      <c r="DO136" s="147">
        <f t="shared" si="795"/>
        <v>6408</v>
      </c>
      <c r="DP136" s="147">
        <f t="shared" si="796"/>
        <v>1068</v>
      </c>
      <c r="DQ136" s="147">
        <f t="shared" si="797"/>
        <v>213.60000000000002</v>
      </c>
      <c r="DR136" s="147">
        <f t="shared" si="798"/>
        <v>267</v>
      </c>
      <c r="DS136" s="147">
        <f t="shared" si="799"/>
        <v>0</v>
      </c>
      <c r="DT136" s="147">
        <f t="shared" si="800"/>
        <v>534</v>
      </c>
      <c r="DU136" s="147">
        <f t="shared" si="801"/>
        <v>1602</v>
      </c>
      <c r="DV136" s="147">
        <f t="shared" si="802"/>
        <v>2136</v>
      </c>
      <c r="DW136" s="147">
        <f t="shared" si="803"/>
        <v>3204</v>
      </c>
      <c r="DX136" s="147">
        <f t="shared" si="804"/>
        <v>4272</v>
      </c>
      <c r="DY136" s="147">
        <f t="shared" si="805"/>
        <v>5340</v>
      </c>
      <c r="DZ136" s="147">
        <f t="shared" si="806"/>
        <v>6408</v>
      </c>
      <c r="EA136" s="147">
        <f t="shared" si="807"/>
        <v>1264</v>
      </c>
      <c r="EB136" s="147">
        <f t="shared" si="808"/>
        <v>252.8</v>
      </c>
      <c r="EC136" s="147">
        <f t="shared" si="809"/>
        <v>316</v>
      </c>
      <c r="ED136" s="147">
        <f t="shared" si="810"/>
        <v>0</v>
      </c>
      <c r="EE136" s="147">
        <f t="shared" si="811"/>
        <v>632</v>
      </c>
      <c r="EF136" s="147">
        <f t="shared" si="812"/>
        <v>1896</v>
      </c>
      <c r="EG136" s="147">
        <f t="shared" si="813"/>
        <v>2528</v>
      </c>
      <c r="EH136" s="147">
        <f t="shared" si="814"/>
        <v>3792</v>
      </c>
      <c r="EI136" s="147">
        <f t="shared" si="815"/>
        <v>5056</v>
      </c>
      <c r="EJ136" s="147">
        <f t="shared" si="816"/>
        <v>6320</v>
      </c>
      <c r="EK136" s="147">
        <f t="shared" si="817"/>
        <v>7584</v>
      </c>
      <c r="EL136" s="147">
        <f t="shared" si="818"/>
        <v>1144</v>
      </c>
      <c r="EM136" s="147">
        <f t="shared" si="819"/>
        <v>228.8</v>
      </c>
      <c r="EN136" s="147">
        <f t="shared" si="820"/>
        <v>286</v>
      </c>
      <c r="EO136" s="147">
        <f t="shared" si="821"/>
        <v>0</v>
      </c>
      <c r="EP136" s="147">
        <f t="shared" si="822"/>
        <v>572</v>
      </c>
      <c r="EQ136" s="147">
        <f t="shared" si="823"/>
        <v>1716</v>
      </c>
      <c r="ER136" s="147">
        <f t="shared" si="824"/>
        <v>2288</v>
      </c>
      <c r="ES136" s="147">
        <f t="shared" si="825"/>
        <v>3432</v>
      </c>
      <c r="ET136" s="147">
        <f t="shared" si="826"/>
        <v>4576</v>
      </c>
      <c r="EU136" s="147">
        <f t="shared" si="827"/>
        <v>5720</v>
      </c>
      <c r="EV136" s="147">
        <f t="shared" si="828"/>
        <v>6864</v>
      </c>
      <c r="EW136" s="147">
        <f t="shared" si="829"/>
        <v>1738</v>
      </c>
      <c r="EX136" s="147">
        <f t="shared" si="830"/>
        <v>347.6</v>
      </c>
      <c r="EY136" s="147">
        <f t="shared" si="831"/>
        <v>434.5</v>
      </c>
      <c r="EZ136" s="147">
        <f t="shared" si="832"/>
        <v>0</v>
      </c>
      <c r="FA136" s="147">
        <f t="shared" si="833"/>
        <v>869</v>
      </c>
      <c r="FB136" s="147">
        <f t="shared" si="834"/>
        <v>2607</v>
      </c>
      <c r="FC136" s="147">
        <f t="shared" si="835"/>
        <v>3476</v>
      </c>
      <c r="FD136" s="147">
        <f t="shared" si="836"/>
        <v>5214</v>
      </c>
      <c r="FE136" s="147">
        <f t="shared" si="837"/>
        <v>6952</v>
      </c>
      <c r="FF136" s="147">
        <f t="shared" si="838"/>
        <v>8690</v>
      </c>
      <c r="FG136" s="147">
        <f t="shared" si="839"/>
        <v>10428</v>
      </c>
      <c r="FH136" s="147">
        <f t="shared" si="840"/>
        <v>1738</v>
      </c>
      <c r="FI136" s="147">
        <f t="shared" si="841"/>
        <v>347.6</v>
      </c>
      <c r="FJ136" s="147">
        <f t="shared" si="842"/>
        <v>434.5</v>
      </c>
      <c r="FK136" s="147">
        <f t="shared" si="843"/>
        <v>0</v>
      </c>
      <c r="FL136" s="147">
        <f t="shared" si="844"/>
        <v>869</v>
      </c>
      <c r="FM136" s="147">
        <f t="shared" si="845"/>
        <v>2607</v>
      </c>
      <c r="FN136" s="147">
        <f t="shared" si="846"/>
        <v>3476</v>
      </c>
      <c r="FO136" s="147">
        <f t="shared" si="847"/>
        <v>5214</v>
      </c>
      <c r="FP136" s="147">
        <f t="shared" si="848"/>
        <v>6952</v>
      </c>
      <c r="FQ136" s="147">
        <f t="shared" si="849"/>
        <v>8690</v>
      </c>
      <c r="FR136" s="147">
        <f t="shared" si="850"/>
        <v>10428</v>
      </c>
      <c r="FS136" s="122" t="str">
        <f t="shared" si="346"/>
        <v>0</v>
      </c>
      <c r="FT136" s="122" t="str">
        <f t="shared" si="347"/>
        <v>0</v>
      </c>
      <c r="FU136" s="122" t="str">
        <f t="shared" si="348"/>
        <v>0</v>
      </c>
      <c r="FV136" s="122" t="str">
        <f t="shared" si="349"/>
        <v>0</v>
      </c>
      <c r="FW136" s="122">
        <f t="shared" si="851"/>
        <v>0</v>
      </c>
      <c r="FX136" s="122">
        <f t="shared" si="852"/>
        <v>0</v>
      </c>
      <c r="FY136" s="122">
        <f t="shared" si="853"/>
        <v>0</v>
      </c>
      <c r="FZ136" s="122">
        <f t="shared" si="854"/>
        <v>0</v>
      </c>
      <c r="GA136" s="122">
        <f t="shared" si="855"/>
        <v>0</v>
      </c>
      <c r="GB136" s="122">
        <f t="shared" si="856"/>
        <v>0</v>
      </c>
      <c r="GC136" s="122">
        <f t="shared" si="857"/>
        <v>0</v>
      </c>
      <c r="GD136" s="122">
        <f t="shared" si="858"/>
        <v>0</v>
      </c>
      <c r="GE136" s="122">
        <f t="shared" si="859"/>
        <v>0</v>
      </c>
      <c r="GF136" s="122">
        <f t="shared" si="860"/>
        <v>0</v>
      </c>
      <c r="GG136" s="122">
        <f t="shared" si="861"/>
        <v>0</v>
      </c>
      <c r="GH136" s="124" t="str">
        <f t="shared" si="350"/>
        <v>0</v>
      </c>
      <c r="GI136" s="57"/>
      <c r="GJ136" s="57"/>
      <c r="GK136" s="57"/>
      <c r="GW136" s="145"/>
      <c r="GX136" s="145"/>
      <c r="GY136" s="145"/>
      <c r="GZ136" s="145"/>
      <c r="HA136" s="145"/>
      <c r="HB136" s="145"/>
      <c r="HC136" s="145"/>
    </row>
    <row r="137" spans="1:211" x14ac:dyDescent="0.2">
      <c r="A137" s="298"/>
      <c r="B137" s="288"/>
      <c r="C137" s="299"/>
      <c r="D137" s="407">
        <f t="shared" si="694"/>
        <v>0</v>
      </c>
      <c r="E137" s="406"/>
      <c r="F137" s="406"/>
      <c r="G137" s="406"/>
      <c r="H137" s="407">
        <f t="shared" si="695"/>
        <v>0</v>
      </c>
      <c r="I137" s="406"/>
      <c r="J137" s="406"/>
      <c r="K137" s="406"/>
      <c r="L137" s="406"/>
      <c r="M137" s="147"/>
      <c r="N137" s="94">
        <f t="shared" si="696"/>
        <v>0</v>
      </c>
      <c r="O137" s="94">
        <f t="shared" si="697"/>
        <v>0</v>
      </c>
      <c r="P137" s="94">
        <f t="shared" si="698"/>
        <v>0</v>
      </c>
      <c r="Q137" s="94">
        <f t="shared" si="699"/>
        <v>0</v>
      </c>
      <c r="R137" s="94">
        <f t="shared" si="700"/>
        <v>0</v>
      </c>
      <c r="S137" s="94">
        <f t="shared" si="701"/>
        <v>0</v>
      </c>
      <c r="T137" s="94">
        <f t="shared" si="702"/>
        <v>0</v>
      </c>
      <c r="U137" s="200">
        <v>671</v>
      </c>
      <c r="V137" s="93">
        <f t="shared" si="703"/>
        <v>134.20000000000002</v>
      </c>
      <c r="W137" s="93">
        <f t="shared" si="704"/>
        <v>167.75</v>
      </c>
      <c r="X137" s="147"/>
      <c r="Y137" s="94">
        <f t="shared" si="705"/>
        <v>335.5</v>
      </c>
      <c r="Z137" s="94">
        <f t="shared" si="706"/>
        <v>1006.5</v>
      </c>
      <c r="AA137" s="94">
        <f t="shared" si="707"/>
        <v>1342</v>
      </c>
      <c r="AB137" s="94">
        <f t="shared" si="708"/>
        <v>2013</v>
      </c>
      <c r="AC137" s="94">
        <f t="shared" si="709"/>
        <v>2684</v>
      </c>
      <c r="AD137" s="94">
        <f t="shared" si="710"/>
        <v>3355</v>
      </c>
      <c r="AE137" s="94">
        <f t="shared" si="711"/>
        <v>4026</v>
      </c>
      <c r="AF137" s="200">
        <v>595</v>
      </c>
      <c r="AG137" s="93">
        <f t="shared" si="712"/>
        <v>119</v>
      </c>
      <c r="AH137" s="93">
        <f t="shared" si="713"/>
        <v>148.75</v>
      </c>
      <c r="AI137" s="147"/>
      <c r="AJ137" s="94">
        <f t="shared" si="714"/>
        <v>297.5</v>
      </c>
      <c r="AK137" s="94">
        <f t="shared" si="715"/>
        <v>892.5</v>
      </c>
      <c r="AL137" s="94">
        <f t="shared" si="716"/>
        <v>1190</v>
      </c>
      <c r="AM137" s="94">
        <f t="shared" si="717"/>
        <v>1785</v>
      </c>
      <c r="AN137" s="94">
        <f t="shared" si="718"/>
        <v>2380</v>
      </c>
      <c r="AO137" s="94">
        <f t="shared" si="719"/>
        <v>2975</v>
      </c>
      <c r="AP137" s="94">
        <f t="shared" si="720"/>
        <v>3570</v>
      </c>
      <c r="AQ137" s="200">
        <v>475</v>
      </c>
      <c r="AR137" s="93">
        <f t="shared" si="721"/>
        <v>95</v>
      </c>
      <c r="AS137" s="93">
        <f t="shared" si="722"/>
        <v>118.75</v>
      </c>
      <c r="AT137" s="147"/>
      <c r="AU137" s="94">
        <f t="shared" si="723"/>
        <v>237.5</v>
      </c>
      <c r="AV137" s="94">
        <f t="shared" si="724"/>
        <v>712.5</v>
      </c>
      <c r="AW137" s="94">
        <f t="shared" si="725"/>
        <v>950</v>
      </c>
      <c r="AX137" s="94">
        <f t="shared" si="726"/>
        <v>1425</v>
      </c>
      <c r="AY137" s="94">
        <f t="shared" si="727"/>
        <v>1900</v>
      </c>
      <c r="AZ137" s="94">
        <f t="shared" si="728"/>
        <v>2375</v>
      </c>
      <c r="BA137" s="94">
        <f t="shared" si="729"/>
        <v>2850</v>
      </c>
      <c r="BB137" s="147">
        <f t="shared" si="730"/>
        <v>671</v>
      </c>
      <c r="BC137" s="147">
        <f t="shared" si="731"/>
        <v>134.20000000000002</v>
      </c>
      <c r="BD137" s="147">
        <f t="shared" si="732"/>
        <v>167.75</v>
      </c>
      <c r="BE137" s="147">
        <f t="shared" si="733"/>
        <v>0</v>
      </c>
      <c r="BF137" s="147">
        <f t="shared" si="734"/>
        <v>335.5</v>
      </c>
      <c r="BG137" s="147">
        <f t="shared" si="735"/>
        <v>1006.5</v>
      </c>
      <c r="BH137" s="147">
        <f t="shared" si="736"/>
        <v>1342</v>
      </c>
      <c r="BI137" s="147">
        <f t="shared" si="737"/>
        <v>2013</v>
      </c>
      <c r="BJ137" s="147">
        <f t="shared" si="738"/>
        <v>2684</v>
      </c>
      <c r="BK137" s="147">
        <f t="shared" si="739"/>
        <v>3355</v>
      </c>
      <c r="BL137" s="147">
        <f t="shared" si="740"/>
        <v>4026</v>
      </c>
      <c r="BM137" s="147">
        <f t="shared" si="741"/>
        <v>595</v>
      </c>
      <c r="BN137" s="147">
        <f t="shared" si="742"/>
        <v>119</v>
      </c>
      <c r="BO137" s="147">
        <f t="shared" si="743"/>
        <v>148.75</v>
      </c>
      <c r="BP137" s="147">
        <f t="shared" si="744"/>
        <v>0</v>
      </c>
      <c r="BQ137" s="147">
        <f t="shared" si="745"/>
        <v>297.5</v>
      </c>
      <c r="BR137" s="147">
        <f t="shared" si="746"/>
        <v>892.5</v>
      </c>
      <c r="BS137" s="147">
        <f t="shared" si="747"/>
        <v>1190</v>
      </c>
      <c r="BT137" s="147">
        <f t="shared" si="748"/>
        <v>1785</v>
      </c>
      <c r="BU137" s="147">
        <f t="shared" si="749"/>
        <v>2380</v>
      </c>
      <c r="BV137" s="147">
        <f t="shared" si="750"/>
        <v>2975</v>
      </c>
      <c r="BW137" s="147">
        <f t="shared" si="751"/>
        <v>3570</v>
      </c>
      <c r="BX137" s="147">
        <f t="shared" si="752"/>
        <v>475</v>
      </c>
      <c r="BY137" s="147">
        <f t="shared" si="753"/>
        <v>95</v>
      </c>
      <c r="BZ137" s="147">
        <f t="shared" si="754"/>
        <v>118.75</v>
      </c>
      <c r="CA137" s="147">
        <f t="shared" si="755"/>
        <v>0</v>
      </c>
      <c r="CB137" s="147">
        <f t="shared" si="756"/>
        <v>237.5</v>
      </c>
      <c r="CC137" s="147">
        <f t="shared" si="757"/>
        <v>712.5</v>
      </c>
      <c r="CD137" s="147">
        <f t="shared" si="758"/>
        <v>950</v>
      </c>
      <c r="CE137" s="147">
        <f t="shared" si="759"/>
        <v>1425</v>
      </c>
      <c r="CF137" s="147">
        <f t="shared" si="760"/>
        <v>1900</v>
      </c>
      <c r="CG137" s="147">
        <f t="shared" si="761"/>
        <v>2375</v>
      </c>
      <c r="CH137" s="147">
        <f t="shared" si="762"/>
        <v>2850</v>
      </c>
      <c r="CI137" s="147">
        <f t="shared" si="763"/>
        <v>1266</v>
      </c>
      <c r="CJ137" s="147">
        <f t="shared" si="764"/>
        <v>253.20000000000002</v>
      </c>
      <c r="CK137" s="147">
        <f t="shared" si="765"/>
        <v>316.5</v>
      </c>
      <c r="CL137" s="147">
        <f t="shared" si="766"/>
        <v>0</v>
      </c>
      <c r="CM137" s="147">
        <f t="shared" si="767"/>
        <v>633</v>
      </c>
      <c r="CN137" s="147">
        <f t="shared" si="768"/>
        <v>1899</v>
      </c>
      <c r="CO137" s="147">
        <f t="shared" si="769"/>
        <v>2532</v>
      </c>
      <c r="CP137" s="147">
        <f t="shared" si="770"/>
        <v>3798</v>
      </c>
      <c r="CQ137" s="147">
        <f t="shared" si="771"/>
        <v>5064</v>
      </c>
      <c r="CR137" s="147">
        <f t="shared" si="772"/>
        <v>6330</v>
      </c>
      <c r="CS137" s="147">
        <f t="shared" si="773"/>
        <v>7596</v>
      </c>
      <c r="CT137" s="147">
        <f t="shared" si="774"/>
        <v>1146</v>
      </c>
      <c r="CU137" s="147">
        <f t="shared" si="775"/>
        <v>229.20000000000002</v>
      </c>
      <c r="CV137" s="147">
        <f t="shared" si="776"/>
        <v>286.5</v>
      </c>
      <c r="CW137" s="147">
        <f t="shared" si="777"/>
        <v>0</v>
      </c>
      <c r="CX137" s="147">
        <f t="shared" si="778"/>
        <v>573</v>
      </c>
      <c r="CY137" s="147">
        <f t="shared" si="779"/>
        <v>1719</v>
      </c>
      <c r="CZ137" s="147">
        <f t="shared" si="780"/>
        <v>2292</v>
      </c>
      <c r="DA137" s="147">
        <f t="shared" si="781"/>
        <v>3438</v>
      </c>
      <c r="DB137" s="147">
        <f t="shared" si="782"/>
        <v>4584</v>
      </c>
      <c r="DC137" s="147">
        <f t="shared" si="783"/>
        <v>5730</v>
      </c>
      <c r="DD137" s="147">
        <f t="shared" si="784"/>
        <v>6876</v>
      </c>
      <c r="DE137" s="147">
        <f t="shared" si="785"/>
        <v>1070</v>
      </c>
      <c r="DF137" s="147">
        <f t="shared" si="786"/>
        <v>214</v>
      </c>
      <c r="DG137" s="147">
        <f t="shared" si="787"/>
        <v>267.5</v>
      </c>
      <c r="DH137" s="147">
        <f t="shared" si="788"/>
        <v>0</v>
      </c>
      <c r="DI137" s="147">
        <f t="shared" si="789"/>
        <v>535</v>
      </c>
      <c r="DJ137" s="147">
        <f t="shared" si="790"/>
        <v>1605</v>
      </c>
      <c r="DK137" s="147">
        <f t="shared" si="791"/>
        <v>2140</v>
      </c>
      <c r="DL137" s="147">
        <f t="shared" si="792"/>
        <v>3210</v>
      </c>
      <c r="DM137" s="147">
        <f t="shared" si="793"/>
        <v>4280</v>
      </c>
      <c r="DN137" s="147">
        <f t="shared" si="794"/>
        <v>5350</v>
      </c>
      <c r="DO137" s="147">
        <f t="shared" si="795"/>
        <v>6420</v>
      </c>
      <c r="DP137" s="147">
        <f t="shared" si="796"/>
        <v>1070</v>
      </c>
      <c r="DQ137" s="147">
        <f t="shared" si="797"/>
        <v>214</v>
      </c>
      <c r="DR137" s="147">
        <f t="shared" si="798"/>
        <v>267.5</v>
      </c>
      <c r="DS137" s="147">
        <f t="shared" si="799"/>
        <v>0</v>
      </c>
      <c r="DT137" s="147">
        <f t="shared" si="800"/>
        <v>535</v>
      </c>
      <c r="DU137" s="147">
        <f t="shared" si="801"/>
        <v>1605</v>
      </c>
      <c r="DV137" s="147">
        <f t="shared" si="802"/>
        <v>2140</v>
      </c>
      <c r="DW137" s="147">
        <f t="shared" si="803"/>
        <v>3210</v>
      </c>
      <c r="DX137" s="147">
        <f t="shared" si="804"/>
        <v>4280</v>
      </c>
      <c r="DY137" s="147">
        <f t="shared" si="805"/>
        <v>5350</v>
      </c>
      <c r="DZ137" s="147">
        <f t="shared" si="806"/>
        <v>6420</v>
      </c>
      <c r="EA137" s="147">
        <f t="shared" si="807"/>
        <v>1266</v>
      </c>
      <c r="EB137" s="147">
        <f t="shared" si="808"/>
        <v>253.20000000000002</v>
      </c>
      <c r="EC137" s="147">
        <f t="shared" si="809"/>
        <v>316.5</v>
      </c>
      <c r="ED137" s="147">
        <f t="shared" si="810"/>
        <v>0</v>
      </c>
      <c r="EE137" s="147">
        <f t="shared" si="811"/>
        <v>633</v>
      </c>
      <c r="EF137" s="147">
        <f t="shared" si="812"/>
        <v>1899</v>
      </c>
      <c r="EG137" s="147">
        <f t="shared" si="813"/>
        <v>2532</v>
      </c>
      <c r="EH137" s="147">
        <f t="shared" si="814"/>
        <v>3798</v>
      </c>
      <c r="EI137" s="147">
        <f t="shared" si="815"/>
        <v>5064</v>
      </c>
      <c r="EJ137" s="147">
        <f t="shared" si="816"/>
        <v>6330</v>
      </c>
      <c r="EK137" s="147">
        <f t="shared" si="817"/>
        <v>7596</v>
      </c>
      <c r="EL137" s="147">
        <f t="shared" si="818"/>
        <v>1146</v>
      </c>
      <c r="EM137" s="147">
        <f t="shared" si="819"/>
        <v>229.20000000000002</v>
      </c>
      <c r="EN137" s="147">
        <f t="shared" si="820"/>
        <v>286.5</v>
      </c>
      <c r="EO137" s="147">
        <f t="shared" si="821"/>
        <v>0</v>
      </c>
      <c r="EP137" s="147">
        <f t="shared" si="822"/>
        <v>573</v>
      </c>
      <c r="EQ137" s="147">
        <f t="shared" si="823"/>
        <v>1719</v>
      </c>
      <c r="ER137" s="147">
        <f t="shared" si="824"/>
        <v>2292</v>
      </c>
      <c r="ES137" s="147">
        <f t="shared" si="825"/>
        <v>3438</v>
      </c>
      <c r="ET137" s="147">
        <f t="shared" si="826"/>
        <v>4584</v>
      </c>
      <c r="EU137" s="147">
        <f t="shared" si="827"/>
        <v>5730</v>
      </c>
      <c r="EV137" s="147">
        <f t="shared" si="828"/>
        <v>6876</v>
      </c>
      <c r="EW137" s="147">
        <f t="shared" si="829"/>
        <v>1741</v>
      </c>
      <c r="EX137" s="147">
        <f t="shared" si="830"/>
        <v>348.20000000000005</v>
      </c>
      <c r="EY137" s="147">
        <f t="shared" si="831"/>
        <v>435.25</v>
      </c>
      <c r="EZ137" s="147">
        <f t="shared" si="832"/>
        <v>0</v>
      </c>
      <c r="FA137" s="147">
        <f t="shared" si="833"/>
        <v>870.5</v>
      </c>
      <c r="FB137" s="147">
        <f t="shared" si="834"/>
        <v>2611.5</v>
      </c>
      <c r="FC137" s="147">
        <f t="shared" si="835"/>
        <v>3482</v>
      </c>
      <c r="FD137" s="147">
        <f t="shared" si="836"/>
        <v>5223</v>
      </c>
      <c r="FE137" s="147">
        <f t="shared" si="837"/>
        <v>6964</v>
      </c>
      <c r="FF137" s="147">
        <f t="shared" si="838"/>
        <v>8705</v>
      </c>
      <c r="FG137" s="147">
        <f t="shared" si="839"/>
        <v>10446</v>
      </c>
      <c r="FH137" s="147">
        <f t="shared" si="840"/>
        <v>1741</v>
      </c>
      <c r="FI137" s="147">
        <f t="shared" si="841"/>
        <v>348.20000000000005</v>
      </c>
      <c r="FJ137" s="147">
        <f t="shared" si="842"/>
        <v>435.25</v>
      </c>
      <c r="FK137" s="147">
        <f t="shared" si="843"/>
        <v>0</v>
      </c>
      <c r="FL137" s="147">
        <f t="shared" si="844"/>
        <v>870.5</v>
      </c>
      <c r="FM137" s="147">
        <f t="shared" si="845"/>
        <v>2611.5</v>
      </c>
      <c r="FN137" s="147">
        <f t="shared" si="846"/>
        <v>3482</v>
      </c>
      <c r="FO137" s="147">
        <f t="shared" si="847"/>
        <v>5223</v>
      </c>
      <c r="FP137" s="147">
        <f t="shared" si="848"/>
        <v>6964</v>
      </c>
      <c r="FQ137" s="147">
        <f t="shared" si="849"/>
        <v>8705</v>
      </c>
      <c r="FR137" s="147">
        <f t="shared" si="850"/>
        <v>10446</v>
      </c>
      <c r="FS137" s="122" t="str">
        <f t="shared" si="346"/>
        <v>0</v>
      </c>
      <c r="FT137" s="122" t="str">
        <f t="shared" si="347"/>
        <v>0</v>
      </c>
      <c r="FU137" s="122" t="str">
        <f t="shared" si="348"/>
        <v>0</v>
      </c>
      <c r="FV137" s="122" t="str">
        <f t="shared" si="349"/>
        <v>0</v>
      </c>
      <c r="FW137" s="122">
        <f t="shared" si="851"/>
        <v>0</v>
      </c>
      <c r="FX137" s="122">
        <f t="shared" si="852"/>
        <v>0</v>
      </c>
      <c r="FY137" s="122">
        <f t="shared" si="853"/>
        <v>0</v>
      </c>
      <c r="FZ137" s="122">
        <f t="shared" si="854"/>
        <v>0</v>
      </c>
      <c r="GA137" s="122">
        <f t="shared" si="855"/>
        <v>0</v>
      </c>
      <c r="GB137" s="122">
        <f t="shared" si="856"/>
        <v>0</v>
      </c>
      <c r="GC137" s="122">
        <f t="shared" si="857"/>
        <v>0</v>
      </c>
      <c r="GD137" s="122">
        <f t="shared" si="858"/>
        <v>0</v>
      </c>
      <c r="GE137" s="122">
        <f t="shared" si="859"/>
        <v>0</v>
      </c>
      <c r="GF137" s="122">
        <f t="shared" si="860"/>
        <v>0</v>
      </c>
      <c r="GG137" s="122">
        <f t="shared" si="861"/>
        <v>0</v>
      </c>
      <c r="GH137" s="124" t="str">
        <f t="shared" si="350"/>
        <v>0</v>
      </c>
      <c r="GI137" s="57"/>
      <c r="GJ137" s="57"/>
      <c r="GK137" s="57"/>
      <c r="GW137" s="145"/>
      <c r="GX137" s="145"/>
      <c r="GY137" s="145"/>
      <c r="GZ137" s="145"/>
      <c r="HA137" s="145"/>
      <c r="HB137" s="145"/>
      <c r="HC137" s="145"/>
    </row>
    <row r="138" spans="1:211" x14ac:dyDescent="0.2">
      <c r="A138" s="298"/>
      <c r="B138" s="288"/>
      <c r="C138" s="299"/>
      <c r="D138" s="407">
        <f t="shared" si="694"/>
        <v>0</v>
      </c>
      <c r="E138" s="406"/>
      <c r="F138" s="406"/>
      <c r="G138" s="406"/>
      <c r="H138" s="407">
        <f t="shared" si="695"/>
        <v>0</v>
      </c>
      <c r="I138" s="406"/>
      <c r="J138" s="406"/>
      <c r="K138" s="406"/>
      <c r="L138" s="406"/>
      <c r="M138" s="147"/>
      <c r="N138" s="94">
        <f t="shared" si="696"/>
        <v>0</v>
      </c>
      <c r="O138" s="94">
        <f t="shared" si="697"/>
        <v>0</v>
      </c>
      <c r="P138" s="94">
        <f t="shared" si="698"/>
        <v>0</v>
      </c>
      <c r="Q138" s="94">
        <f t="shared" si="699"/>
        <v>0</v>
      </c>
      <c r="R138" s="94">
        <f t="shared" si="700"/>
        <v>0</v>
      </c>
      <c r="S138" s="94">
        <f t="shared" si="701"/>
        <v>0</v>
      </c>
      <c r="T138" s="94">
        <f t="shared" si="702"/>
        <v>0</v>
      </c>
      <c r="U138" s="200">
        <v>672</v>
      </c>
      <c r="V138" s="93">
        <f t="shared" si="703"/>
        <v>134.4</v>
      </c>
      <c r="W138" s="93">
        <f t="shared" si="704"/>
        <v>168</v>
      </c>
      <c r="X138" s="147"/>
      <c r="Y138" s="94">
        <f t="shared" si="705"/>
        <v>336</v>
      </c>
      <c r="Z138" s="94">
        <f t="shared" si="706"/>
        <v>1008</v>
      </c>
      <c r="AA138" s="94">
        <f t="shared" si="707"/>
        <v>1344</v>
      </c>
      <c r="AB138" s="94">
        <f t="shared" si="708"/>
        <v>2016</v>
      </c>
      <c r="AC138" s="94">
        <f t="shared" si="709"/>
        <v>2688</v>
      </c>
      <c r="AD138" s="94">
        <f t="shared" si="710"/>
        <v>3360</v>
      </c>
      <c r="AE138" s="94">
        <f t="shared" si="711"/>
        <v>4032</v>
      </c>
      <c r="AF138" s="200">
        <v>596</v>
      </c>
      <c r="AG138" s="93">
        <f t="shared" si="712"/>
        <v>119.2</v>
      </c>
      <c r="AH138" s="93">
        <f t="shared" si="713"/>
        <v>149</v>
      </c>
      <c r="AI138" s="147"/>
      <c r="AJ138" s="94">
        <f t="shared" si="714"/>
        <v>298</v>
      </c>
      <c r="AK138" s="94">
        <f t="shared" si="715"/>
        <v>894</v>
      </c>
      <c r="AL138" s="94">
        <f t="shared" si="716"/>
        <v>1192</v>
      </c>
      <c r="AM138" s="94">
        <f t="shared" si="717"/>
        <v>1788</v>
      </c>
      <c r="AN138" s="94">
        <f t="shared" si="718"/>
        <v>2384</v>
      </c>
      <c r="AO138" s="94">
        <f t="shared" si="719"/>
        <v>2980</v>
      </c>
      <c r="AP138" s="94">
        <f t="shared" si="720"/>
        <v>3576</v>
      </c>
      <c r="AQ138" s="200">
        <v>476</v>
      </c>
      <c r="AR138" s="93">
        <f t="shared" si="721"/>
        <v>95.2</v>
      </c>
      <c r="AS138" s="93">
        <f t="shared" si="722"/>
        <v>119</v>
      </c>
      <c r="AT138" s="147"/>
      <c r="AU138" s="94">
        <f t="shared" si="723"/>
        <v>238</v>
      </c>
      <c r="AV138" s="94">
        <f t="shared" si="724"/>
        <v>714</v>
      </c>
      <c r="AW138" s="94">
        <f t="shared" si="725"/>
        <v>952</v>
      </c>
      <c r="AX138" s="94">
        <f t="shared" si="726"/>
        <v>1428</v>
      </c>
      <c r="AY138" s="94">
        <f t="shared" si="727"/>
        <v>1904</v>
      </c>
      <c r="AZ138" s="94">
        <f t="shared" si="728"/>
        <v>2380</v>
      </c>
      <c r="BA138" s="94">
        <f t="shared" si="729"/>
        <v>2856</v>
      </c>
      <c r="BB138" s="147">
        <f t="shared" si="730"/>
        <v>672</v>
      </c>
      <c r="BC138" s="147">
        <f t="shared" si="731"/>
        <v>134.4</v>
      </c>
      <c r="BD138" s="147">
        <f t="shared" si="732"/>
        <v>168</v>
      </c>
      <c r="BE138" s="147">
        <f t="shared" si="733"/>
        <v>0</v>
      </c>
      <c r="BF138" s="147">
        <f t="shared" si="734"/>
        <v>336</v>
      </c>
      <c r="BG138" s="147">
        <f t="shared" si="735"/>
        <v>1008</v>
      </c>
      <c r="BH138" s="147">
        <f t="shared" si="736"/>
        <v>1344</v>
      </c>
      <c r="BI138" s="147">
        <f t="shared" si="737"/>
        <v>2016</v>
      </c>
      <c r="BJ138" s="147">
        <f t="shared" si="738"/>
        <v>2688</v>
      </c>
      <c r="BK138" s="147">
        <f t="shared" si="739"/>
        <v>3360</v>
      </c>
      <c r="BL138" s="147">
        <f t="shared" si="740"/>
        <v>4032</v>
      </c>
      <c r="BM138" s="147">
        <f t="shared" si="741"/>
        <v>596</v>
      </c>
      <c r="BN138" s="147">
        <f t="shared" si="742"/>
        <v>119.2</v>
      </c>
      <c r="BO138" s="147">
        <f t="shared" si="743"/>
        <v>149</v>
      </c>
      <c r="BP138" s="147">
        <f t="shared" si="744"/>
        <v>0</v>
      </c>
      <c r="BQ138" s="147">
        <f t="shared" si="745"/>
        <v>298</v>
      </c>
      <c r="BR138" s="147">
        <f t="shared" si="746"/>
        <v>894</v>
      </c>
      <c r="BS138" s="147">
        <f t="shared" si="747"/>
        <v>1192</v>
      </c>
      <c r="BT138" s="147">
        <f t="shared" si="748"/>
        <v>1788</v>
      </c>
      <c r="BU138" s="147">
        <f t="shared" si="749"/>
        <v>2384</v>
      </c>
      <c r="BV138" s="147">
        <f t="shared" si="750"/>
        <v>2980</v>
      </c>
      <c r="BW138" s="147">
        <f t="shared" si="751"/>
        <v>3576</v>
      </c>
      <c r="BX138" s="147">
        <f t="shared" si="752"/>
        <v>476</v>
      </c>
      <c r="BY138" s="147">
        <f t="shared" si="753"/>
        <v>95.2</v>
      </c>
      <c r="BZ138" s="147">
        <f t="shared" si="754"/>
        <v>119</v>
      </c>
      <c r="CA138" s="147">
        <f t="shared" si="755"/>
        <v>0</v>
      </c>
      <c r="CB138" s="147">
        <f t="shared" si="756"/>
        <v>238</v>
      </c>
      <c r="CC138" s="147">
        <f t="shared" si="757"/>
        <v>714</v>
      </c>
      <c r="CD138" s="147">
        <f t="shared" si="758"/>
        <v>952</v>
      </c>
      <c r="CE138" s="147">
        <f t="shared" si="759"/>
        <v>1428</v>
      </c>
      <c r="CF138" s="147">
        <f t="shared" si="760"/>
        <v>1904</v>
      </c>
      <c r="CG138" s="147">
        <f t="shared" si="761"/>
        <v>2380</v>
      </c>
      <c r="CH138" s="147">
        <f t="shared" si="762"/>
        <v>2856</v>
      </c>
      <c r="CI138" s="147">
        <f t="shared" si="763"/>
        <v>1268</v>
      </c>
      <c r="CJ138" s="147">
        <f t="shared" si="764"/>
        <v>253.60000000000002</v>
      </c>
      <c r="CK138" s="147">
        <f t="shared" si="765"/>
        <v>317</v>
      </c>
      <c r="CL138" s="147">
        <f t="shared" si="766"/>
        <v>0</v>
      </c>
      <c r="CM138" s="147">
        <f t="shared" si="767"/>
        <v>634</v>
      </c>
      <c r="CN138" s="147">
        <f t="shared" si="768"/>
        <v>1902</v>
      </c>
      <c r="CO138" s="147">
        <f t="shared" si="769"/>
        <v>2536</v>
      </c>
      <c r="CP138" s="147">
        <f t="shared" si="770"/>
        <v>3804</v>
      </c>
      <c r="CQ138" s="147">
        <f t="shared" si="771"/>
        <v>5072</v>
      </c>
      <c r="CR138" s="147">
        <f t="shared" si="772"/>
        <v>6340</v>
      </c>
      <c r="CS138" s="147">
        <f t="shared" si="773"/>
        <v>7608</v>
      </c>
      <c r="CT138" s="147">
        <f t="shared" si="774"/>
        <v>1148</v>
      </c>
      <c r="CU138" s="147">
        <f t="shared" si="775"/>
        <v>229.60000000000002</v>
      </c>
      <c r="CV138" s="147">
        <f t="shared" si="776"/>
        <v>287</v>
      </c>
      <c r="CW138" s="147">
        <f t="shared" si="777"/>
        <v>0</v>
      </c>
      <c r="CX138" s="147">
        <f t="shared" si="778"/>
        <v>574</v>
      </c>
      <c r="CY138" s="147">
        <f t="shared" si="779"/>
        <v>1722</v>
      </c>
      <c r="CZ138" s="147">
        <f t="shared" si="780"/>
        <v>2296</v>
      </c>
      <c r="DA138" s="147">
        <f t="shared" si="781"/>
        <v>3444</v>
      </c>
      <c r="DB138" s="147">
        <f t="shared" si="782"/>
        <v>4592</v>
      </c>
      <c r="DC138" s="147">
        <f t="shared" si="783"/>
        <v>5740</v>
      </c>
      <c r="DD138" s="147">
        <f t="shared" si="784"/>
        <v>6888</v>
      </c>
      <c r="DE138" s="147">
        <f t="shared" si="785"/>
        <v>1072</v>
      </c>
      <c r="DF138" s="147">
        <f t="shared" si="786"/>
        <v>214.4</v>
      </c>
      <c r="DG138" s="147">
        <f t="shared" si="787"/>
        <v>268</v>
      </c>
      <c r="DH138" s="147">
        <f t="shared" si="788"/>
        <v>0</v>
      </c>
      <c r="DI138" s="147">
        <f t="shared" si="789"/>
        <v>536</v>
      </c>
      <c r="DJ138" s="147">
        <f t="shared" si="790"/>
        <v>1608</v>
      </c>
      <c r="DK138" s="147">
        <f t="shared" si="791"/>
        <v>2144</v>
      </c>
      <c r="DL138" s="147">
        <f t="shared" si="792"/>
        <v>3216</v>
      </c>
      <c r="DM138" s="147">
        <f t="shared" si="793"/>
        <v>4288</v>
      </c>
      <c r="DN138" s="147">
        <f t="shared" si="794"/>
        <v>5360</v>
      </c>
      <c r="DO138" s="147">
        <f t="shared" si="795"/>
        <v>6432</v>
      </c>
      <c r="DP138" s="147">
        <f t="shared" si="796"/>
        <v>1072</v>
      </c>
      <c r="DQ138" s="147">
        <f t="shared" si="797"/>
        <v>214.4</v>
      </c>
      <c r="DR138" s="147">
        <f t="shared" si="798"/>
        <v>268</v>
      </c>
      <c r="DS138" s="147">
        <f t="shared" si="799"/>
        <v>0</v>
      </c>
      <c r="DT138" s="147">
        <f t="shared" si="800"/>
        <v>536</v>
      </c>
      <c r="DU138" s="147">
        <f t="shared" si="801"/>
        <v>1608</v>
      </c>
      <c r="DV138" s="147">
        <f t="shared" si="802"/>
        <v>2144</v>
      </c>
      <c r="DW138" s="147">
        <f t="shared" si="803"/>
        <v>3216</v>
      </c>
      <c r="DX138" s="147">
        <f t="shared" si="804"/>
        <v>4288</v>
      </c>
      <c r="DY138" s="147">
        <f t="shared" si="805"/>
        <v>5360</v>
      </c>
      <c r="DZ138" s="147">
        <f t="shared" si="806"/>
        <v>6432</v>
      </c>
      <c r="EA138" s="147">
        <f t="shared" si="807"/>
        <v>1268</v>
      </c>
      <c r="EB138" s="147">
        <f t="shared" si="808"/>
        <v>253.60000000000002</v>
      </c>
      <c r="EC138" s="147">
        <f t="shared" si="809"/>
        <v>317</v>
      </c>
      <c r="ED138" s="147">
        <f t="shared" si="810"/>
        <v>0</v>
      </c>
      <c r="EE138" s="147">
        <f t="shared" si="811"/>
        <v>634</v>
      </c>
      <c r="EF138" s="147">
        <f t="shared" si="812"/>
        <v>1902</v>
      </c>
      <c r="EG138" s="147">
        <f t="shared" si="813"/>
        <v>2536</v>
      </c>
      <c r="EH138" s="147">
        <f t="shared" si="814"/>
        <v>3804</v>
      </c>
      <c r="EI138" s="147">
        <f t="shared" si="815"/>
        <v>5072</v>
      </c>
      <c r="EJ138" s="147">
        <f t="shared" si="816"/>
        <v>6340</v>
      </c>
      <c r="EK138" s="147">
        <f t="shared" si="817"/>
        <v>7608</v>
      </c>
      <c r="EL138" s="147">
        <f t="shared" si="818"/>
        <v>1148</v>
      </c>
      <c r="EM138" s="147">
        <f t="shared" si="819"/>
        <v>229.60000000000002</v>
      </c>
      <c r="EN138" s="147">
        <f t="shared" si="820"/>
        <v>287</v>
      </c>
      <c r="EO138" s="147">
        <f t="shared" si="821"/>
        <v>0</v>
      </c>
      <c r="EP138" s="147">
        <f t="shared" si="822"/>
        <v>574</v>
      </c>
      <c r="EQ138" s="147">
        <f t="shared" si="823"/>
        <v>1722</v>
      </c>
      <c r="ER138" s="147">
        <f t="shared" si="824"/>
        <v>2296</v>
      </c>
      <c r="ES138" s="147">
        <f t="shared" si="825"/>
        <v>3444</v>
      </c>
      <c r="ET138" s="147">
        <f t="shared" si="826"/>
        <v>4592</v>
      </c>
      <c r="EU138" s="147">
        <f t="shared" si="827"/>
        <v>5740</v>
      </c>
      <c r="EV138" s="147">
        <f t="shared" si="828"/>
        <v>6888</v>
      </c>
      <c r="EW138" s="147">
        <f t="shared" si="829"/>
        <v>1744</v>
      </c>
      <c r="EX138" s="147">
        <f t="shared" si="830"/>
        <v>348.8</v>
      </c>
      <c r="EY138" s="147">
        <f t="shared" si="831"/>
        <v>436</v>
      </c>
      <c r="EZ138" s="147">
        <f t="shared" si="832"/>
        <v>0</v>
      </c>
      <c r="FA138" s="147">
        <f t="shared" si="833"/>
        <v>872</v>
      </c>
      <c r="FB138" s="147">
        <f t="shared" si="834"/>
        <v>2616</v>
      </c>
      <c r="FC138" s="147">
        <f t="shared" si="835"/>
        <v>3488</v>
      </c>
      <c r="FD138" s="147">
        <f t="shared" si="836"/>
        <v>5232</v>
      </c>
      <c r="FE138" s="147">
        <f t="shared" si="837"/>
        <v>6976</v>
      </c>
      <c r="FF138" s="147">
        <f t="shared" si="838"/>
        <v>8720</v>
      </c>
      <c r="FG138" s="147">
        <f t="shared" si="839"/>
        <v>10464</v>
      </c>
      <c r="FH138" s="147">
        <f t="shared" si="840"/>
        <v>1744</v>
      </c>
      <c r="FI138" s="147">
        <f t="shared" si="841"/>
        <v>348.8</v>
      </c>
      <c r="FJ138" s="147">
        <f t="shared" si="842"/>
        <v>436</v>
      </c>
      <c r="FK138" s="147">
        <f t="shared" si="843"/>
        <v>0</v>
      </c>
      <c r="FL138" s="147">
        <f t="shared" si="844"/>
        <v>872</v>
      </c>
      <c r="FM138" s="147">
        <f t="shared" si="845"/>
        <v>2616</v>
      </c>
      <c r="FN138" s="147">
        <f t="shared" si="846"/>
        <v>3488</v>
      </c>
      <c r="FO138" s="147">
        <f t="shared" si="847"/>
        <v>5232</v>
      </c>
      <c r="FP138" s="147">
        <f t="shared" si="848"/>
        <v>6976</v>
      </c>
      <c r="FQ138" s="147">
        <f t="shared" si="849"/>
        <v>8720</v>
      </c>
      <c r="FR138" s="147">
        <f t="shared" si="850"/>
        <v>10464</v>
      </c>
      <c r="FS138" s="122" t="str">
        <f t="shared" si="346"/>
        <v>0</v>
      </c>
      <c r="FT138" s="122" t="str">
        <f t="shared" si="347"/>
        <v>0</v>
      </c>
      <c r="FU138" s="122" t="str">
        <f t="shared" si="348"/>
        <v>0</v>
      </c>
      <c r="FV138" s="122" t="str">
        <f t="shared" si="349"/>
        <v>0</v>
      </c>
      <c r="FW138" s="122">
        <f t="shared" si="851"/>
        <v>0</v>
      </c>
      <c r="FX138" s="122">
        <f t="shared" si="852"/>
        <v>0</v>
      </c>
      <c r="FY138" s="122">
        <f t="shared" si="853"/>
        <v>0</v>
      </c>
      <c r="FZ138" s="122">
        <f t="shared" si="854"/>
        <v>0</v>
      </c>
      <c r="GA138" s="122">
        <f t="shared" si="855"/>
        <v>0</v>
      </c>
      <c r="GB138" s="122">
        <f t="shared" si="856"/>
        <v>0</v>
      </c>
      <c r="GC138" s="122">
        <f t="shared" si="857"/>
        <v>0</v>
      </c>
      <c r="GD138" s="122">
        <f t="shared" si="858"/>
        <v>0</v>
      </c>
      <c r="GE138" s="122">
        <f t="shared" si="859"/>
        <v>0</v>
      </c>
      <c r="GF138" s="122">
        <f t="shared" si="860"/>
        <v>0</v>
      </c>
      <c r="GG138" s="122">
        <f t="shared" si="861"/>
        <v>0</v>
      </c>
      <c r="GH138" s="124" t="str">
        <f t="shared" si="350"/>
        <v>0</v>
      </c>
      <c r="GI138" s="57"/>
      <c r="GJ138" s="57"/>
      <c r="GK138" s="57"/>
      <c r="GW138" s="145"/>
      <c r="GX138" s="145"/>
      <c r="GY138" s="145"/>
      <c r="GZ138" s="145"/>
      <c r="HA138" s="145"/>
      <c r="HB138" s="145"/>
      <c r="HC138" s="145"/>
    </row>
    <row r="139" spans="1:211" x14ac:dyDescent="0.2">
      <c r="A139" s="298"/>
      <c r="B139" s="288"/>
      <c r="C139" s="299"/>
      <c r="D139" s="407">
        <f t="shared" si="694"/>
        <v>0</v>
      </c>
      <c r="E139" s="406"/>
      <c r="F139" s="406"/>
      <c r="G139" s="406"/>
      <c r="H139" s="407">
        <f t="shared" si="695"/>
        <v>0</v>
      </c>
      <c r="I139" s="406"/>
      <c r="J139" s="406"/>
      <c r="K139" s="406"/>
      <c r="L139" s="406"/>
      <c r="M139" s="147"/>
      <c r="N139" s="94">
        <f t="shared" si="696"/>
        <v>0</v>
      </c>
      <c r="O139" s="94">
        <f t="shared" si="697"/>
        <v>0</v>
      </c>
      <c r="P139" s="94">
        <f t="shared" si="698"/>
        <v>0</v>
      </c>
      <c r="Q139" s="94">
        <f t="shared" si="699"/>
        <v>0</v>
      </c>
      <c r="R139" s="94">
        <f t="shared" si="700"/>
        <v>0</v>
      </c>
      <c r="S139" s="94">
        <f t="shared" si="701"/>
        <v>0</v>
      </c>
      <c r="T139" s="94">
        <f t="shared" si="702"/>
        <v>0</v>
      </c>
      <c r="U139" s="200">
        <v>673</v>
      </c>
      <c r="V139" s="93">
        <f t="shared" si="703"/>
        <v>134.6</v>
      </c>
      <c r="W139" s="93">
        <f t="shared" si="704"/>
        <v>168.25</v>
      </c>
      <c r="X139" s="147"/>
      <c r="Y139" s="94">
        <f t="shared" si="705"/>
        <v>336.5</v>
      </c>
      <c r="Z139" s="94">
        <f t="shared" si="706"/>
        <v>1009.5</v>
      </c>
      <c r="AA139" s="94">
        <f t="shared" si="707"/>
        <v>1346</v>
      </c>
      <c r="AB139" s="94">
        <f t="shared" si="708"/>
        <v>2019</v>
      </c>
      <c r="AC139" s="94">
        <f t="shared" si="709"/>
        <v>2692</v>
      </c>
      <c r="AD139" s="94">
        <f t="shared" si="710"/>
        <v>3365</v>
      </c>
      <c r="AE139" s="94">
        <f t="shared" si="711"/>
        <v>4038</v>
      </c>
      <c r="AF139" s="200">
        <v>597</v>
      </c>
      <c r="AG139" s="93">
        <f t="shared" si="712"/>
        <v>119.4</v>
      </c>
      <c r="AH139" s="93">
        <f t="shared" si="713"/>
        <v>149.25</v>
      </c>
      <c r="AI139" s="147"/>
      <c r="AJ139" s="94">
        <f t="shared" si="714"/>
        <v>298.5</v>
      </c>
      <c r="AK139" s="94">
        <f t="shared" si="715"/>
        <v>895.5</v>
      </c>
      <c r="AL139" s="94">
        <f t="shared" si="716"/>
        <v>1194</v>
      </c>
      <c r="AM139" s="94">
        <f t="shared" si="717"/>
        <v>1791</v>
      </c>
      <c r="AN139" s="94">
        <f t="shared" si="718"/>
        <v>2388</v>
      </c>
      <c r="AO139" s="94">
        <f t="shared" si="719"/>
        <v>2985</v>
      </c>
      <c r="AP139" s="94">
        <f t="shared" si="720"/>
        <v>3582</v>
      </c>
      <c r="AQ139" s="200">
        <v>477</v>
      </c>
      <c r="AR139" s="93">
        <f t="shared" si="721"/>
        <v>95.4</v>
      </c>
      <c r="AS139" s="93">
        <f t="shared" si="722"/>
        <v>119.25</v>
      </c>
      <c r="AT139" s="147"/>
      <c r="AU139" s="94">
        <f t="shared" si="723"/>
        <v>238.5</v>
      </c>
      <c r="AV139" s="94">
        <f t="shared" si="724"/>
        <v>715.5</v>
      </c>
      <c r="AW139" s="94">
        <f t="shared" si="725"/>
        <v>954</v>
      </c>
      <c r="AX139" s="94">
        <f t="shared" si="726"/>
        <v>1431</v>
      </c>
      <c r="AY139" s="94">
        <f t="shared" si="727"/>
        <v>1908</v>
      </c>
      <c r="AZ139" s="94">
        <f t="shared" si="728"/>
        <v>2385</v>
      </c>
      <c r="BA139" s="94">
        <f t="shared" si="729"/>
        <v>2862</v>
      </c>
      <c r="BB139" s="147">
        <f t="shared" si="730"/>
        <v>673</v>
      </c>
      <c r="BC139" s="147">
        <f t="shared" si="731"/>
        <v>134.6</v>
      </c>
      <c r="BD139" s="147">
        <f t="shared" si="732"/>
        <v>168.25</v>
      </c>
      <c r="BE139" s="147">
        <f t="shared" si="733"/>
        <v>0</v>
      </c>
      <c r="BF139" s="147">
        <f t="shared" si="734"/>
        <v>336.5</v>
      </c>
      <c r="BG139" s="147">
        <f t="shared" si="735"/>
        <v>1009.5</v>
      </c>
      <c r="BH139" s="147">
        <f t="shared" si="736"/>
        <v>1346</v>
      </c>
      <c r="BI139" s="147">
        <f t="shared" si="737"/>
        <v>2019</v>
      </c>
      <c r="BJ139" s="147">
        <f t="shared" si="738"/>
        <v>2692</v>
      </c>
      <c r="BK139" s="147">
        <f t="shared" si="739"/>
        <v>3365</v>
      </c>
      <c r="BL139" s="147">
        <f t="shared" si="740"/>
        <v>4038</v>
      </c>
      <c r="BM139" s="147">
        <f t="shared" si="741"/>
        <v>597</v>
      </c>
      <c r="BN139" s="147">
        <f t="shared" si="742"/>
        <v>119.4</v>
      </c>
      <c r="BO139" s="147">
        <f t="shared" si="743"/>
        <v>149.25</v>
      </c>
      <c r="BP139" s="147">
        <f t="shared" si="744"/>
        <v>0</v>
      </c>
      <c r="BQ139" s="147">
        <f t="shared" si="745"/>
        <v>298.5</v>
      </c>
      <c r="BR139" s="147">
        <f t="shared" si="746"/>
        <v>895.5</v>
      </c>
      <c r="BS139" s="147">
        <f t="shared" si="747"/>
        <v>1194</v>
      </c>
      <c r="BT139" s="147">
        <f t="shared" si="748"/>
        <v>1791</v>
      </c>
      <c r="BU139" s="147">
        <f t="shared" si="749"/>
        <v>2388</v>
      </c>
      <c r="BV139" s="147">
        <f t="shared" si="750"/>
        <v>2985</v>
      </c>
      <c r="BW139" s="147">
        <f t="shared" si="751"/>
        <v>3582</v>
      </c>
      <c r="BX139" s="147">
        <f t="shared" si="752"/>
        <v>477</v>
      </c>
      <c r="BY139" s="147">
        <f t="shared" si="753"/>
        <v>95.4</v>
      </c>
      <c r="BZ139" s="147">
        <f t="shared" si="754"/>
        <v>119.25</v>
      </c>
      <c r="CA139" s="147">
        <f t="shared" si="755"/>
        <v>0</v>
      </c>
      <c r="CB139" s="147">
        <f t="shared" si="756"/>
        <v>238.5</v>
      </c>
      <c r="CC139" s="147">
        <f t="shared" si="757"/>
        <v>715.5</v>
      </c>
      <c r="CD139" s="147">
        <f t="shared" si="758"/>
        <v>954</v>
      </c>
      <c r="CE139" s="147">
        <f t="shared" si="759"/>
        <v>1431</v>
      </c>
      <c r="CF139" s="147">
        <f t="shared" si="760"/>
        <v>1908</v>
      </c>
      <c r="CG139" s="147">
        <f t="shared" si="761"/>
        <v>2385</v>
      </c>
      <c r="CH139" s="147">
        <f t="shared" si="762"/>
        <v>2862</v>
      </c>
      <c r="CI139" s="147">
        <f t="shared" si="763"/>
        <v>1270</v>
      </c>
      <c r="CJ139" s="147">
        <f t="shared" si="764"/>
        <v>254</v>
      </c>
      <c r="CK139" s="147">
        <f t="shared" si="765"/>
        <v>317.5</v>
      </c>
      <c r="CL139" s="147">
        <f t="shared" si="766"/>
        <v>0</v>
      </c>
      <c r="CM139" s="147">
        <f t="shared" si="767"/>
        <v>635</v>
      </c>
      <c r="CN139" s="147">
        <f t="shared" si="768"/>
        <v>1905</v>
      </c>
      <c r="CO139" s="147">
        <f t="shared" si="769"/>
        <v>2540</v>
      </c>
      <c r="CP139" s="147">
        <f t="shared" si="770"/>
        <v>3810</v>
      </c>
      <c r="CQ139" s="147">
        <f t="shared" si="771"/>
        <v>5080</v>
      </c>
      <c r="CR139" s="147">
        <f t="shared" si="772"/>
        <v>6350</v>
      </c>
      <c r="CS139" s="147">
        <f t="shared" si="773"/>
        <v>7620</v>
      </c>
      <c r="CT139" s="147">
        <f t="shared" si="774"/>
        <v>1150</v>
      </c>
      <c r="CU139" s="147">
        <f t="shared" si="775"/>
        <v>230</v>
      </c>
      <c r="CV139" s="147">
        <f t="shared" si="776"/>
        <v>287.5</v>
      </c>
      <c r="CW139" s="147">
        <f t="shared" si="777"/>
        <v>0</v>
      </c>
      <c r="CX139" s="147">
        <f t="shared" si="778"/>
        <v>575</v>
      </c>
      <c r="CY139" s="147">
        <f t="shared" si="779"/>
        <v>1725</v>
      </c>
      <c r="CZ139" s="147">
        <f t="shared" si="780"/>
        <v>2300</v>
      </c>
      <c r="DA139" s="147">
        <f t="shared" si="781"/>
        <v>3450</v>
      </c>
      <c r="DB139" s="147">
        <f t="shared" si="782"/>
        <v>4600</v>
      </c>
      <c r="DC139" s="147">
        <f t="shared" si="783"/>
        <v>5750</v>
      </c>
      <c r="DD139" s="147">
        <f t="shared" si="784"/>
        <v>6900</v>
      </c>
      <c r="DE139" s="147">
        <f t="shared" si="785"/>
        <v>1074</v>
      </c>
      <c r="DF139" s="147">
        <f t="shared" si="786"/>
        <v>214.8</v>
      </c>
      <c r="DG139" s="147">
        <f t="shared" si="787"/>
        <v>268.5</v>
      </c>
      <c r="DH139" s="147">
        <f t="shared" si="788"/>
        <v>0</v>
      </c>
      <c r="DI139" s="147">
        <f t="shared" si="789"/>
        <v>537</v>
      </c>
      <c r="DJ139" s="147">
        <f t="shared" si="790"/>
        <v>1611</v>
      </c>
      <c r="DK139" s="147">
        <f t="shared" si="791"/>
        <v>2148</v>
      </c>
      <c r="DL139" s="147">
        <f t="shared" si="792"/>
        <v>3222</v>
      </c>
      <c r="DM139" s="147">
        <f t="shared" si="793"/>
        <v>4296</v>
      </c>
      <c r="DN139" s="147">
        <f t="shared" si="794"/>
        <v>5370</v>
      </c>
      <c r="DO139" s="147">
        <f t="shared" si="795"/>
        <v>6444</v>
      </c>
      <c r="DP139" s="147">
        <f t="shared" si="796"/>
        <v>1074</v>
      </c>
      <c r="DQ139" s="147">
        <f t="shared" si="797"/>
        <v>214.8</v>
      </c>
      <c r="DR139" s="147">
        <f t="shared" si="798"/>
        <v>268.5</v>
      </c>
      <c r="DS139" s="147">
        <f t="shared" si="799"/>
        <v>0</v>
      </c>
      <c r="DT139" s="147">
        <f t="shared" si="800"/>
        <v>537</v>
      </c>
      <c r="DU139" s="147">
        <f t="shared" si="801"/>
        <v>1611</v>
      </c>
      <c r="DV139" s="147">
        <f t="shared" si="802"/>
        <v>2148</v>
      </c>
      <c r="DW139" s="147">
        <f t="shared" si="803"/>
        <v>3222</v>
      </c>
      <c r="DX139" s="147">
        <f t="shared" si="804"/>
        <v>4296</v>
      </c>
      <c r="DY139" s="147">
        <f t="shared" si="805"/>
        <v>5370</v>
      </c>
      <c r="DZ139" s="147">
        <f t="shared" si="806"/>
        <v>6444</v>
      </c>
      <c r="EA139" s="147">
        <f t="shared" si="807"/>
        <v>1270</v>
      </c>
      <c r="EB139" s="147">
        <f t="shared" si="808"/>
        <v>254</v>
      </c>
      <c r="EC139" s="147">
        <f t="shared" si="809"/>
        <v>317.5</v>
      </c>
      <c r="ED139" s="147">
        <f t="shared" si="810"/>
        <v>0</v>
      </c>
      <c r="EE139" s="147">
        <f t="shared" si="811"/>
        <v>635</v>
      </c>
      <c r="EF139" s="147">
        <f t="shared" si="812"/>
        <v>1905</v>
      </c>
      <c r="EG139" s="147">
        <f t="shared" si="813"/>
        <v>2540</v>
      </c>
      <c r="EH139" s="147">
        <f t="shared" si="814"/>
        <v>3810</v>
      </c>
      <c r="EI139" s="147">
        <f t="shared" si="815"/>
        <v>5080</v>
      </c>
      <c r="EJ139" s="147">
        <f t="shared" si="816"/>
        <v>6350</v>
      </c>
      <c r="EK139" s="147">
        <f t="shared" si="817"/>
        <v>7620</v>
      </c>
      <c r="EL139" s="147">
        <f t="shared" si="818"/>
        <v>1150</v>
      </c>
      <c r="EM139" s="147">
        <f t="shared" si="819"/>
        <v>230</v>
      </c>
      <c r="EN139" s="147">
        <f t="shared" si="820"/>
        <v>287.5</v>
      </c>
      <c r="EO139" s="147">
        <f t="shared" si="821"/>
        <v>0</v>
      </c>
      <c r="EP139" s="147">
        <f t="shared" si="822"/>
        <v>575</v>
      </c>
      <c r="EQ139" s="147">
        <f t="shared" si="823"/>
        <v>1725</v>
      </c>
      <c r="ER139" s="147">
        <f t="shared" si="824"/>
        <v>2300</v>
      </c>
      <c r="ES139" s="147">
        <f t="shared" si="825"/>
        <v>3450</v>
      </c>
      <c r="ET139" s="147">
        <f t="shared" si="826"/>
        <v>4600</v>
      </c>
      <c r="EU139" s="147">
        <f t="shared" si="827"/>
        <v>5750</v>
      </c>
      <c r="EV139" s="147">
        <f t="shared" si="828"/>
        <v>6900</v>
      </c>
      <c r="EW139" s="147">
        <f t="shared" si="829"/>
        <v>1747</v>
      </c>
      <c r="EX139" s="147">
        <f t="shared" si="830"/>
        <v>349.4</v>
      </c>
      <c r="EY139" s="147">
        <f t="shared" si="831"/>
        <v>436.75</v>
      </c>
      <c r="EZ139" s="147">
        <f t="shared" si="832"/>
        <v>0</v>
      </c>
      <c r="FA139" s="147">
        <f t="shared" si="833"/>
        <v>873.5</v>
      </c>
      <c r="FB139" s="147">
        <f t="shared" si="834"/>
        <v>2620.5</v>
      </c>
      <c r="FC139" s="147">
        <f t="shared" si="835"/>
        <v>3494</v>
      </c>
      <c r="FD139" s="147">
        <f t="shared" si="836"/>
        <v>5241</v>
      </c>
      <c r="FE139" s="147">
        <f t="shared" si="837"/>
        <v>6988</v>
      </c>
      <c r="FF139" s="147">
        <f t="shared" si="838"/>
        <v>8735</v>
      </c>
      <c r="FG139" s="147">
        <f t="shared" si="839"/>
        <v>10482</v>
      </c>
      <c r="FH139" s="147">
        <f t="shared" si="840"/>
        <v>1747</v>
      </c>
      <c r="FI139" s="147">
        <f t="shared" si="841"/>
        <v>349.4</v>
      </c>
      <c r="FJ139" s="147">
        <f t="shared" si="842"/>
        <v>436.75</v>
      </c>
      <c r="FK139" s="147">
        <f t="shared" si="843"/>
        <v>0</v>
      </c>
      <c r="FL139" s="147">
        <f t="shared" si="844"/>
        <v>873.5</v>
      </c>
      <c r="FM139" s="147">
        <f t="shared" si="845"/>
        <v>2620.5</v>
      </c>
      <c r="FN139" s="147">
        <f t="shared" si="846"/>
        <v>3494</v>
      </c>
      <c r="FO139" s="147">
        <f t="shared" si="847"/>
        <v>5241</v>
      </c>
      <c r="FP139" s="147">
        <f t="shared" si="848"/>
        <v>6988</v>
      </c>
      <c r="FQ139" s="147">
        <f t="shared" si="849"/>
        <v>8735</v>
      </c>
      <c r="FR139" s="147">
        <f t="shared" si="850"/>
        <v>10482</v>
      </c>
      <c r="FS139" s="122" t="str">
        <f t="shared" si="346"/>
        <v>0</v>
      </c>
      <c r="FT139" s="122" t="str">
        <f t="shared" si="347"/>
        <v>0</v>
      </c>
      <c r="FU139" s="122" t="str">
        <f t="shared" si="348"/>
        <v>0</v>
      </c>
      <c r="FV139" s="122" t="str">
        <f t="shared" si="349"/>
        <v>0</v>
      </c>
      <c r="FW139" s="122">
        <f t="shared" si="851"/>
        <v>0</v>
      </c>
      <c r="FX139" s="122">
        <f t="shared" si="852"/>
        <v>0</v>
      </c>
      <c r="FY139" s="122">
        <f t="shared" si="853"/>
        <v>0</v>
      </c>
      <c r="FZ139" s="122">
        <f t="shared" si="854"/>
        <v>0</v>
      </c>
      <c r="GA139" s="122">
        <f t="shared" si="855"/>
        <v>0</v>
      </c>
      <c r="GB139" s="122">
        <f t="shared" si="856"/>
        <v>0</v>
      </c>
      <c r="GC139" s="122">
        <f t="shared" si="857"/>
        <v>0</v>
      </c>
      <c r="GD139" s="122">
        <f t="shared" si="858"/>
        <v>0</v>
      </c>
      <c r="GE139" s="122">
        <f t="shared" si="859"/>
        <v>0</v>
      </c>
      <c r="GF139" s="122">
        <f t="shared" si="860"/>
        <v>0</v>
      </c>
      <c r="GG139" s="122">
        <f t="shared" si="861"/>
        <v>0</v>
      </c>
      <c r="GH139" s="124" t="str">
        <f t="shared" si="350"/>
        <v>0</v>
      </c>
      <c r="GI139" s="57"/>
      <c r="GJ139" s="57"/>
      <c r="GK139" s="57"/>
      <c r="GW139" s="145"/>
      <c r="GX139" s="145"/>
      <c r="GY139" s="145"/>
      <c r="GZ139" s="145"/>
      <c r="HA139" s="145"/>
      <c r="HB139" s="145"/>
      <c r="HC139" s="145"/>
    </row>
    <row r="140" spans="1:211" x14ac:dyDescent="0.2">
      <c r="A140" s="298"/>
      <c r="B140" s="288"/>
      <c r="C140" s="299"/>
      <c r="D140" s="407">
        <f t="shared" si="694"/>
        <v>0</v>
      </c>
      <c r="E140" s="406"/>
      <c r="F140" s="406"/>
      <c r="G140" s="406"/>
      <c r="H140" s="407">
        <f t="shared" si="695"/>
        <v>0</v>
      </c>
      <c r="I140" s="406"/>
      <c r="J140" s="406"/>
      <c r="K140" s="406"/>
      <c r="L140" s="406"/>
      <c r="M140" s="147"/>
      <c r="N140" s="94">
        <f t="shared" si="696"/>
        <v>0</v>
      </c>
      <c r="O140" s="94">
        <f t="shared" si="697"/>
        <v>0</v>
      </c>
      <c r="P140" s="94">
        <f t="shared" si="698"/>
        <v>0</v>
      </c>
      <c r="Q140" s="94">
        <f t="shared" si="699"/>
        <v>0</v>
      </c>
      <c r="R140" s="94">
        <f t="shared" si="700"/>
        <v>0</v>
      </c>
      <c r="S140" s="94">
        <f t="shared" si="701"/>
        <v>0</v>
      </c>
      <c r="T140" s="94">
        <f t="shared" si="702"/>
        <v>0</v>
      </c>
      <c r="U140" s="200">
        <v>674</v>
      </c>
      <c r="V140" s="93">
        <f t="shared" si="703"/>
        <v>134.80000000000001</v>
      </c>
      <c r="W140" s="93">
        <f t="shared" si="704"/>
        <v>168.5</v>
      </c>
      <c r="X140" s="147"/>
      <c r="Y140" s="94">
        <f t="shared" si="705"/>
        <v>337</v>
      </c>
      <c r="Z140" s="94">
        <f t="shared" si="706"/>
        <v>1011</v>
      </c>
      <c r="AA140" s="94">
        <f t="shared" si="707"/>
        <v>1348</v>
      </c>
      <c r="AB140" s="94">
        <f t="shared" si="708"/>
        <v>2022</v>
      </c>
      <c r="AC140" s="94">
        <f t="shared" si="709"/>
        <v>2696</v>
      </c>
      <c r="AD140" s="94">
        <f t="shared" si="710"/>
        <v>3370</v>
      </c>
      <c r="AE140" s="94">
        <f t="shared" si="711"/>
        <v>4044</v>
      </c>
      <c r="AF140" s="200">
        <v>598</v>
      </c>
      <c r="AG140" s="93">
        <f t="shared" si="712"/>
        <v>119.60000000000001</v>
      </c>
      <c r="AH140" s="93">
        <f t="shared" si="713"/>
        <v>149.5</v>
      </c>
      <c r="AI140" s="147"/>
      <c r="AJ140" s="94">
        <f t="shared" si="714"/>
        <v>299</v>
      </c>
      <c r="AK140" s="94">
        <f t="shared" si="715"/>
        <v>897</v>
      </c>
      <c r="AL140" s="94">
        <f t="shared" si="716"/>
        <v>1196</v>
      </c>
      <c r="AM140" s="94">
        <f t="shared" si="717"/>
        <v>1794</v>
      </c>
      <c r="AN140" s="94">
        <f t="shared" si="718"/>
        <v>2392</v>
      </c>
      <c r="AO140" s="94">
        <f t="shared" si="719"/>
        <v>2990</v>
      </c>
      <c r="AP140" s="94">
        <f t="shared" si="720"/>
        <v>3588</v>
      </c>
      <c r="AQ140" s="200">
        <v>478</v>
      </c>
      <c r="AR140" s="93">
        <f t="shared" si="721"/>
        <v>95.600000000000009</v>
      </c>
      <c r="AS140" s="93">
        <f t="shared" si="722"/>
        <v>119.5</v>
      </c>
      <c r="AT140" s="147"/>
      <c r="AU140" s="94">
        <f t="shared" si="723"/>
        <v>239</v>
      </c>
      <c r="AV140" s="94">
        <f t="shared" si="724"/>
        <v>717</v>
      </c>
      <c r="AW140" s="94">
        <f t="shared" si="725"/>
        <v>956</v>
      </c>
      <c r="AX140" s="94">
        <f t="shared" si="726"/>
        <v>1434</v>
      </c>
      <c r="AY140" s="94">
        <f t="shared" si="727"/>
        <v>1912</v>
      </c>
      <c r="AZ140" s="94">
        <f t="shared" si="728"/>
        <v>2390</v>
      </c>
      <c r="BA140" s="94">
        <f t="shared" si="729"/>
        <v>2868</v>
      </c>
      <c r="BB140" s="147">
        <f t="shared" si="730"/>
        <v>674</v>
      </c>
      <c r="BC140" s="147">
        <f t="shared" si="731"/>
        <v>134.80000000000001</v>
      </c>
      <c r="BD140" s="147">
        <f t="shared" si="732"/>
        <v>168.5</v>
      </c>
      <c r="BE140" s="147">
        <f t="shared" si="733"/>
        <v>0</v>
      </c>
      <c r="BF140" s="147">
        <f t="shared" si="734"/>
        <v>337</v>
      </c>
      <c r="BG140" s="147">
        <f t="shared" si="735"/>
        <v>1011</v>
      </c>
      <c r="BH140" s="147">
        <f t="shared" si="736"/>
        <v>1348</v>
      </c>
      <c r="BI140" s="147">
        <f t="shared" si="737"/>
        <v>2022</v>
      </c>
      <c r="BJ140" s="147">
        <f t="shared" si="738"/>
        <v>2696</v>
      </c>
      <c r="BK140" s="147">
        <f t="shared" si="739"/>
        <v>3370</v>
      </c>
      <c r="BL140" s="147">
        <f t="shared" si="740"/>
        <v>4044</v>
      </c>
      <c r="BM140" s="147">
        <f t="shared" si="741"/>
        <v>598</v>
      </c>
      <c r="BN140" s="147">
        <f t="shared" si="742"/>
        <v>119.60000000000001</v>
      </c>
      <c r="BO140" s="147">
        <f t="shared" si="743"/>
        <v>149.5</v>
      </c>
      <c r="BP140" s="147">
        <f t="shared" si="744"/>
        <v>0</v>
      </c>
      <c r="BQ140" s="147">
        <f t="shared" si="745"/>
        <v>299</v>
      </c>
      <c r="BR140" s="147">
        <f t="shared" si="746"/>
        <v>897</v>
      </c>
      <c r="BS140" s="147">
        <f t="shared" si="747"/>
        <v>1196</v>
      </c>
      <c r="BT140" s="147">
        <f t="shared" si="748"/>
        <v>1794</v>
      </c>
      <c r="BU140" s="147">
        <f t="shared" si="749"/>
        <v>2392</v>
      </c>
      <c r="BV140" s="147">
        <f t="shared" si="750"/>
        <v>2990</v>
      </c>
      <c r="BW140" s="147">
        <f t="shared" si="751"/>
        <v>3588</v>
      </c>
      <c r="BX140" s="147">
        <f t="shared" si="752"/>
        <v>478</v>
      </c>
      <c r="BY140" s="147">
        <f t="shared" si="753"/>
        <v>95.600000000000009</v>
      </c>
      <c r="BZ140" s="147">
        <f t="shared" si="754"/>
        <v>119.5</v>
      </c>
      <c r="CA140" s="147">
        <f t="shared" si="755"/>
        <v>0</v>
      </c>
      <c r="CB140" s="147">
        <f t="shared" si="756"/>
        <v>239</v>
      </c>
      <c r="CC140" s="147">
        <f t="shared" si="757"/>
        <v>717</v>
      </c>
      <c r="CD140" s="147">
        <f t="shared" si="758"/>
        <v>956</v>
      </c>
      <c r="CE140" s="147">
        <f t="shared" si="759"/>
        <v>1434</v>
      </c>
      <c r="CF140" s="147">
        <f t="shared" si="760"/>
        <v>1912</v>
      </c>
      <c r="CG140" s="147">
        <f t="shared" si="761"/>
        <v>2390</v>
      </c>
      <c r="CH140" s="147">
        <f t="shared" si="762"/>
        <v>2868</v>
      </c>
      <c r="CI140" s="147">
        <f t="shared" si="763"/>
        <v>1272</v>
      </c>
      <c r="CJ140" s="147">
        <f t="shared" si="764"/>
        <v>254.40000000000003</v>
      </c>
      <c r="CK140" s="147">
        <f t="shared" si="765"/>
        <v>318</v>
      </c>
      <c r="CL140" s="147">
        <f t="shared" si="766"/>
        <v>0</v>
      </c>
      <c r="CM140" s="147">
        <f t="shared" si="767"/>
        <v>636</v>
      </c>
      <c r="CN140" s="147">
        <f t="shared" si="768"/>
        <v>1908</v>
      </c>
      <c r="CO140" s="147">
        <f t="shared" si="769"/>
        <v>2544</v>
      </c>
      <c r="CP140" s="147">
        <f t="shared" si="770"/>
        <v>3816</v>
      </c>
      <c r="CQ140" s="147">
        <f t="shared" si="771"/>
        <v>5088</v>
      </c>
      <c r="CR140" s="147">
        <f t="shared" si="772"/>
        <v>6360</v>
      </c>
      <c r="CS140" s="147">
        <f t="shared" si="773"/>
        <v>7632</v>
      </c>
      <c r="CT140" s="147">
        <f t="shared" si="774"/>
        <v>1152</v>
      </c>
      <c r="CU140" s="147">
        <f t="shared" si="775"/>
        <v>230.40000000000003</v>
      </c>
      <c r="CV140" s="147">
        <f t="shared" si="776"/>
        <v>288</v>
      </c>
      <c r="CW140" s="147">
        <f t="shared" si="777"/>
        <v>0</v>
      </c>
      <c r="CX140" s="147">
        <f t="shared" si="778"/>
        <v>576</v>
      </c>
      <c r="CY140" s="147">
        <f t="shared" si="779"/>
        <v>1728</v>
      </c>
      <c r="CZ140" s="147">
        <f t="shared" si="780"/>
        <v>2304</v>
      </c>
      <c r="DA140" s="147">
        <f t="shared" si="781"/>
        <v>3456</v>
      </c>
      <c r="DB140" s="147">
        <f t="shared" si="782"/>
        <v>4608</v>
      </c>
      <c r="DC140" s="147">
        <f t="shared" si="783"/>
        <v>5760</v>
      </c>
      <c r="DD140" s="147">
        <f t="shared" si="784"/>
        <v>6912</v>
      </c>
      <c r="DE140" s="147">
        <f t="shared" si="785"/>
        <v>1076</v>
      </c>
      <c r="DF140" s="147">
        <f t="shared" si="786"/>
        <v>215.20000000000002</v>
      </c>
      <c r="DG140" s="147">
        <f t="shared" si="787"/>
        <v>269</v>
      </c>
      <c r="DH140" s="147">
        <f t="shared" si="788"/>
        <v>0</v>
      </c>
      <c r="DI140" s="147">
        <f t="shared" si="789"/>
        <v>538</v>
      </c>
      <c r="DJ140" s="147">
        <f t="shared" si="790"/>
        <v>1614</v>
      </c>
      <c r="DK140" s="147">
        <f t="shared" si="791"/>
        <v>2152</v>
      </c>
      <c r="DL140" s="147">
        <f t="shared" si="792"/>
        <v>3228</v>
      </c>
      <c r="DM140" s="147">
        <f t="shared" si="793"/>
        <v>4304</v>
      </c>
      <c r="DN140" s="147">
        <f t="shared" si="794"/>
        <v>5380</v>
      </c>
      <c r="DO140" s="147">
        <f t="shared" si="795"/>
        <v>6456</v>
      </c>
      <c r="DP140" s="147">
        <f t="shared" si="796"/>
        <v>1076</v>
      </c>
      <c r="DQ140" s="147">
        <f t="shared" si="797"/>
        <v>215.20000000000002</v>
      </c>
      <c r="DR140" s="147">
        <f t="shared" si="798"/>
        <v>269</v>
      </c>
      <c r="DS140" s="147">
        <f t="shared" si="799"/>
        <v>0</v>
      </c>
      <c r="DT140" s="147">
        <f t="shared" si="800"/>
        <v>538</v>
      </c>
      <c r="DU140" s="147">
        <f t="shared" si="801"/>
        <v>1614</v>
      </c>
      <c r="DV140" s="147">
        <f t="shared" si="802"/>
        <v>2152</v>
      </c>
      <c r="DW140" s="147">
        <f t="shared" si="803"/>
        <v>3228</v>
      </c>
      <c r="DX140" s="147">
        <f t="shared" si="804"/>
        <v>4304</v>
      </c>
      <c r="DY140" s="147">
        <f t="shared" si="805"/>
        <v>5380</v>
      </c>
      <c r="DZ140" s="147">
        <f t="shared" si="806"/>
        <v>6456</v>
      </c>
      <c r="EA140" s="147">
        <f t="shared" si="807"/>
        <v>1272</v>
      </c>
      <c r="EB140" s="147">
        <f t="shared" si="808"/>
        <v>254.40000000000003</v>
      </c>
      <c r="EC140" s="147">
        <f t="shared" si="809"/>
        <v>318</v>
      </c>
      <c r="ED140" s="147">
        <f t="shared" si="810"/>
        <v>0</v>
      </c>
      <c r="EE140" s="147">
        <f t="shared" si="811"/>
        <v>636</v>
      </c>
      <c r="EF140" s="147">
        <f t="shared" si="812"/>
        <v>1908</v>
      </c>
      <c r="EG140" s="147">
        <f t="shared" si="813"/>
        <v>2544</v>
      </c>
      <c r="EH140" s="147">
        <f t="shared" si="814"/>
        <v>3816</v>
      </c>
      <c r="EI140" s="147">
        <f t="shared" si="815"/>
        <v>5088</v>
      </c>
      <c r="EJ140" s="147">
        <f t="shared" si="816"/>
        <v>6360</v>
      </c>
      <c r="EK140" s="147">
        <f t="shared" si="817"/>
        <v>7632</v>
      </c>
      <c r="EL140" s="147">
        <f t="shared" si="818"/>
        <v>1152</v>
      </c>
      <c r="EM140" s="147">
        <f t="shared" si="819"/>
        <v>230.40000000000003</v>
      </c>
      <c r="EN140" s="147">
        <f t="shared" si="820"/>
        <v>288</v>
      </c>
      <c r="EO140" s="147">
        <f t="shared" si="821"/>
        <v>0</v>
      </c>
      <c r="EP140" s="147">
        <f t="shared" si="822"/>
        <v>576</v>
      </c>
      <c r="EQ140" s="147">
        <f t="shared" si="823"/>
        <v>1728</v>
      </c>
      <c r="ER140" s="147">
        <f t="shared" si="824"/>
        <v>2304</v>
      </c>
      <c r="ES140" s="147">
        <f t="shared" si="825"/>
        <v>3456</v>
      </c>
      <c r="ET140" s="147">
        <f t="shared" si="826"/>
        <v>4608</v>
      </c>
      <c r="EU140" s="147">
        <f t="shared" si="827"/>
        <v>5760</v>
      </c>
      <c r="EV140" s="147">
        <f t="shared" si="828"/>
        <v>6912</v>
      </c>
      <c r="EW140" s="147">
        <f t="shared" si="829"/>
        <v>1750</v>
      </c>
      <c r="EX140" s="147">
        <f t="shared" si="830"/>
        <v>350.00000000000006</v>
      </c>
      <c r="EY140" s="147">
        <f t="shared" si="831"/>
        <v>437.5</v>
      </c>
      <c r="EZ140" s="147">
        <f t="shared" si="832"/>
        <v>0</v>
      </c>
      <c r="FA140" s="147">
        <f t="shared" si="833"/>
        <v>875</v>
      </c>
      <c r="FB140" s="147">
        <f t="shared" si="834"/>
        <v>2625</v>
      </c>
      <c r="FC140" s="147">
        <f t="shared" si="835"/>
        <v>3500</v>
      </c>
      <c r="FD140" s="147">
        <f t="shared" si="836"/>
        <v>5250</v>
      </c>
      <c r="FE140" s="147">
        <f t="shared" si="837"/>
        <v>7000</v>
      </c>
      <c r="FF140" s="147">
        <f t="shared" si="838"/>
        <v>8750</v>
      </c>
      <c r="FG140" s="147">
        <f t="shared" si="839"/>
        <v>10500</v>
      </c>
      <c r="FH140" s="147">
        <f t="shared" si="840"/>
        <v>1750</v>
      </c>
      <c r="FI140" s="147">
        <f t="shared" si="841"/>
        <v>350.00000000000006</v>
      </c>
      <c r="FJ140" s="147">
        <f t="shared" si="842"/>
        <v>437.5</v>
      </c>
      <c r="FK140" s="147">
        <f t="shared" si="843"/>
        <v>0</v>
      </c>
      <c r="FL140" s="147">
        <f t="shared" si="844"/>
        <v>875</v>
      </c>
      <c r="FM140" s="147">
        <f t="shared" si="845"/>
        <v>2625</v>
      </c>
      <c r="FN140" s="147">
        <f t="shared" si="846"/>
        <v>3500</v>
      </c>
      <c r="FO140" s="147">
        <f t="shared" si="847"/>
        <v>5250</v>
      </c>
      <c r="FP140" s="147">
        <f t="shared" si="848"/>
        <v>7000</v>
      </c>
      <c r="FQ140" s="147">
        <f t="shared" si="849"/>
        <v>8750</v>
      </c>
      <c r="FR140" s="147">
        <f t="shared" si="850"/>
        <v>10500</v>
      </c>
      <c r="FS140" s="122" t="str">
        <f t="shared" si="346"/>
        <v>0</v>
      </c>
      <c r="FT140" s="122" t="str">
        <f t="shared" si="347"/>
        <v>0</v>
      </c>
      <c r="FU140" s="122" t="str">
        <f t="shared" si="348"/>
        <v>0</v>
      </c>
      <c r="FV140" s="122" t="str">
        <f t="shared" si="349"/>
        <v>0</v>
      </c>
      <c r="FW140" s="122">
        <f t="shared" si="851"/>
        <v>0</v>
      </c>
      <c r="FX140" s="122">
        <f t="shared" si="852"/>
        <v>0</v>
      </c>
      <c r="FY140" s="122">
        <f t="shared" si="853"/>
        <v>0</v>
      </c>
      <c r="FZ140" s="122">
        <f t="shared" si="854"/>
        <v>0</v>
      </c>
      <c r="GA140" s="122">
        <f t="shared" si="855"/>
        <v>0</v>
      </c>
      <c r="GB140" s="122">
        <f t="shared" si="856"/>
        <v>0</v>
      </c>
      <c r="GC140" s="122">
        <f t="shared" si="857"/>
        <v>0</v>
      </c>
      <c r="GD140" s="122">
        <f t="shared" si="858"/>
        <v>0</v>
      </c>
      <c r="GE140" s="122">
        <f t="shared" si="859"/>
        <v>0</v>
      </c>
      <c r="GF140" s="122">
        <f t="shared" si="860"/>
        <v>0</v>
      </c>
      <c r="GG140" s="122">
        <f t="shared" si="861"/>
        <v>0</v>
      </c>
      <c r="GH140" s="124" t="str">
        <f t="shared" si="350"/>
        <v>0</v>
      </c>
      <c r="GI140" s="57"/>
      <c r="GJ140" s="57"/>
      <c r="GK140" s="57"/>
      <c r="GW140" s="145"/>
      <c r="GX140" s="145"/>
      <c r="GY140" s="145"/>
      <c r="GZ140" s="145"/>
      <c r="HA140" s="145"/>
      <c r="HB140" s="145"/>
      <c r="HC140" s="145"/>
    </row>
    <row r="141" spans="1:211" x14ac:dyDescent="0.2">
      <c r="A141" s="298"/>
      <c r="B141" s="288"/>
      <c r="C141" s="299"/>
      <c r="D141" s="407">
        <f t="shared" si="694"/>
        <v>0</v>
      </c>
      <c r="E141" s="406"/>
      <c r="F141" s="406"/>
      <c r="G141" s="406"/>
      <c r="H141" s="407">
        <f t="shared" si="695"/>
        <v>0</v>
      </c>
      <c r="I141" s="406"/>
      <c r="J141" s="406"/>
      <c r="K141" s="406"/>
      <c r="L141" s="406"/>
      <c r="M141" s="147"/>
      <c r="N141" s="94">
        <f t="shared" si="696"/>
        <v>0</v>
      </c>
      <c r="O141" s="94">
        <f t="shared" si="697"/>
        <v>0</v>
      </c>
      <c r="P141" s="94">
        <f t="shared" si="698"/>
        <v>0</v>
      </c>
      <c r="Q141" s="94">
        <f t="shared" si="699"/>
        <v>0</v>
      </c>
      <c r="R141" s="94">
        <f t="shared" si="700"/>
        <v>0</v>
      </c>
      <c r="S141" s="94">
        <f t="shared" si="701"/>
        <v>0</v>
      </c>
      <c r="T141" s="94">
        <f t="shared" si="702"/>
        <v>0</v>
      </c>
      <c r="U141" s="200">
        <v>675</v>
      </c>
      <c r="V141" s="93">
        <f t="shared" si="703"/>
        <v>135</v>
      </c>
      <c r="W141" s="93">
        <f t="shared" si="704"/>
        <v>168.75</v>
      </c>
      <c r="X141" s="147"/>
      <c r="Y141" s="94">
        <f t="shared" si="705"/>
        <v>337.5</v>
      </c>
      <c r="Z141" s="94">
        <f t="shared" si="706"/>
        <v>1012.5</v>
      </c>
      <c r="AA141" s="94">
        <f t="shared" si="707"/>
        <v>1350</v>
      </c>
      <c r="AB141" s="94">
        <f t="shared" si="708"/>
        <v>2025</v>
      </c>
      <c r="AC141" s="94">
        <f t="shared" si="709"/>
        <v>2700</v>
      </c>
      <c r="AD141" s="94">
        <f t="shared" si="710"/>
        <v>3375</v>
      </c>
      <c r="AE141" s="94">
        <f t="shared" si="711"/>
        <v>4050</v>
      </c>
      <c r="AF141" s="200">
        <v>599</v>
      </c>
      <c r="AG141" s="93">
        <f t="shared" si="712"/>
        <v>119.80000000000001</v>
      </c>
      <c r="AH141" s="93">
        <f t="shared" si="713"/>
        <v>149.75</v>
      </c>
      <c r="AI141" s="147"/>
      <c r="AJ141" s="94">
        <f t="shared" si="714"/>
        <v>299.5</v>
      </c>
      <c r="AK141" s="94">
        <f t="shared" si="715"/>
        <v>898.5</v>
      </c>
      <c r="AL141" s="94">
        <f t="shared" si="716"/>
        <v>1198</v>
      </c>
      <c r="AM141" s="94">
        <f t="shared" si="717"/>
        <v>1797</v>
      </c>
      <c r="AN141" s="94">
        <f t="shared" si="718"/>
        <v>2396</v>
      </c>
      <c r="AO141" s="94">
        <f t="shared" si="719"/>
        <v>2995</v>
      </c>
      <c r="AP141" s="94">
        <f t="shared" si="720"/>
        <v>3594</v>
      </c>
      <c r="AQ141" s="200">
        <v>479</v>
      </c>
      <c r="AR141" s="93">
        <f t="shared" si="721"/>
        <v>95.800000000000011</v>
      </c>
      <c r="AS141" s="93">
        <f t="shared" si="722"/>
        <v>119.75</v>
      </c>
      <c r="AT141" s="147"/>
      <c r="AU141" s="94">
        <f t="shared" si="723"/>
        <v>239.5</v>
      </c>
      <c r="AV141" s="94">
        <f t="shared" si="724"/>
        <v>718.5</v>
      </c>
      <c r="AW141" s="94">
        <f t="shared" si="725"/>
        <v>958</v>
      </c>
      <c r="AX141" s="94">
        <f t="shared" si="726"/>
        <v>1437</v>
      </c>
      <c r="AY141" s="94">
        <f t="shared" si="727"/>
        <v>1916</v>
      </c>
      <c r="AZ141" s="94">
        <f t="shared" si="728"/>
        <v>2395</v>
      </c>
      <c r="BA141" s="94">
        <f t="shared" si="729"/>
        <v>2874</v>
      </c>
      <c r="BB141" s="147">
        <f t="shared" si="730"/>
        <v>675</v>
      </c>
      <c r="BC141" s="147">
        <f t="shared" si="731"/>
        <v>135</v>
      </c>
      <c r="BD141" s="147">
        <f t="shared" si="732"/>
        <v>168.75</v>
      </c>
      <c r="BE141" s="147">
        <f t="shared" si="733"/>
        <v>0</v>
      </c>
      <c r="BF141" s="147">
        <f t="shared" si="734"/>
        <v>337.5</v>
      </c>
      <c r="BG141" s="147">
        <f t="shared" si="735"/>
        <v>1012.5</v>
      </c>
      <c r="BH141" s="147">
        <f t="shared" si="736"/>
        <v>1350</v>
      </c>
      <c r="BI141" s="147">
        <f t="shared" si="737"/>
        <v>2025</v>
      </c>
      <c r="BJ141" s="147">
        <f t="shared" si="738"/>
        <v>2700</v>
      </c>
      <c r="BK141" s="147">
        <f t="shared" si="739"/>
        <v>3375</v>
      </c>
      <c r="BL141" s="147">
        <f t="shared" si="740"/>
        <v>4050</v>
      </c>
      <c r="BM141" s="147">
        <f t="shared" si="741"/>
        <v>599</v>
      </c>
      <c r="BN141" s="147">
        <f t="shared" si="742"/>
        <v>119.80000000000001</v>
      </c>
      <c r="BO141" s="147">
        <f t="shared" si="743"/>
        <v>149.75</v>
      </c>
      <c r="BP141" s="147">
        <f t="shared" si="744"/>
        <v>0</v>
      </c>
      <c r="BQ141" s="147">
        <f t="shared" si="745"/>
        <v>299.5</v>
      </c>
      <c r="BR141" s="147">
        <f t="shared" si="746"/>
        <v>898.5</v>
      </c>
      <c r="BS141" s="147">
        <f t="shared" si="747"/>
        <v>1198</v>
      </c>
      <c r="BT141" s="147">
        <f t="shared" si="748"/>
        <v>1797</v>
      </c>
      <c r="BU141" s="147">
        <f t="shared" si="749"/>
        <v>2396</v>
      </c>
      <c r="BV141" s="147">
        <f t="shared" si="750"/>
        <v>2995</v>
      </c>
      <c r="BW141" s="147">
        <f t="shared" si="751"/>
        <v>3594</v>
      </c>
      <c r="BX141" s="147">
        <f t="shared" si="752"/>
        <v>479</v>
      </c>
      <c r="BY141" s="147">
        <f t="shared" si="753"/>
        <v>95.800000000000011</v>
      </c>
      <c r="BZ141" s="147">
        <f t="shared" si="754"/>
        <v>119.75</v>
      </c>
      <c r="CA141" s="147">
        <f t="shared" si="755"/>
        <v>0</v>
      </c>
      <c r="CB141" s="147">
        <f t="shared" si="756"/>
        <v>239.5</v>
      </c>
      <c r="CC141" s="147">
        <f t="shared" si="757"/>
        <v>718.5</v>
      </c>
      <c r="CD141" s="147">
        <f t="shared" si="758"/>
        <v>958</v>
      </c>
      <c r="CE141" s="147">
        <f t="shared" si="759"/>
        <v>1437</v>
      </c>
      <c r="CF141" s="147">
        <f t="shared" si="760"/>
        <v>1916</v>
      </c>
      <c r="CG141" s="147">
        <f t="shared" si="761"/>
        <v>2395</v>
      </c>
      <c r="CH141" s="147">
        <f t="shared" si="762"/>
        <v>2874</v>
      </c>
      <c r="CI141" s="147">
        <f t="shared" si="763"/>
        <v>1274</v>
      </c>
      <c r="CJ141" s="147">
        <f t="shared" si="764"/>
        <v>254.8</v>
      </c>
      <c r="CK141" s="147">
        <f t="shared" si="765"/>
        <v>318.5</v>
      </c>
      <c r="CL141" s="147">
        <f t="shared" si="766"/>
        <v>0</v>
      </c>
      <c r="CM141" s="147">
        <f t="shared" si="767"/>
        <v>637</v>
      </c>
      <c r="CN141" s="147">
        <f t="shared" si="768"/>
        <v>1911</v>
      </c>
      <c r="CO141" s="147">
        <f t="shared" si="769"/>
        <v>2548</v>
      </c>
      <c r="CP141" s="147">
        <f t="shared" si="770"/>
        <v>3822</v>
      </c>
      <c r="CQ141" s="147">
        <f t="shared" si="771"/>
        <v>5096</v>
      </c>
      <c r="CR141" s="147">
        <f t="shared" si="772"/>
        <v>6370</v>
      </c>
      <c r="CS141" s="147">
        <f t="shared" si="773"/>
        <v>7644</v>
      </c>
      <c r="CT141" s="147">
        <f t="shared" si="774"/>
        <v>1154</v>
      </c>
      <c r="CU141" s="147">
        <f t="shared" si="775"/>
        <v>230.8</v>
      </c>
      <c r="CV141" s="147">
        <f t="shared" si="776"/>
        <v>288.5</v>
      </c>
      <c r="CW141" s="147">
        <f t="shared" si="777"/>
        <v>0</v>
      </c>
      <c r="CX141" s="147">
        <f t="shared" si="778"/>
        <v>577</v>
      </c>
      <c r="CY141" s="147">
        <f t="shared" si="779"/>
        <v>1731</v>
      </c>
      <c r="CZ141" s="147">
        <f t="shared" si="780"/>
        <v>2308</v>
      </c>
      <c r="DA141" s="147">
        <f t="shared" si="781"/>
        <v>3462</v>
      </c>
      <c r="DB141" s="147">
        <f t="shared" si="782"/>
        <v>4616</v>
      </c>
      <c r="DC141" s="147">
        <f t="shared" si="783"/>
        <v>5770</v>
      </c>
      <c r="DD141" s="147">
        <f t="shared" si="784"/>
        <v>6924</v>
      </c>
      <c r="DE141" s="147">
        <f t="shared" si="785"/>
        <v>1078</v>
      </c>
      <c r="DF141" s="147">
        <f t="shared" si="786"/>
        <v>215.60000000000002</v>
      </c>
      <c r="DG141" s="147">
        <f t="shared" si="787"/>
        <v>269.5</v>
      </c>
      <c r="DH141" s="147">
        <f t="shared" si="788"/>
        <v>0</v>
      </c>
      <c r="DI141" s="147">
        <f t="shared" si="789"/>
        <v>539</v>
      </c>
      <c r="DJ141" s="147">
        <f t="shared" si="790"/>
        <v>1617</v>
      </c>
      <c r="DK141" s="147">
        <f t="shared" si="791"/>
        <v>2156</v>
      </c>
      <c r="DL141" s="147">
        <f t="shared" si="792"/>
        <v>3234</v>
      </c>
      <c r="DM141" s="147">
        <f t="shared" si="793"/>
        <v>4312</v>
      </c>
      <c r="DN141" s="147">
        <f t="shared" si="794"/>
        <v>5390</v>
      </c>
      <c r="DO141" s="147">
        <f t="shared" si="795"/>
        <v>6468</v>
      </c>
      <c r="DP141" s="147">
        <f t="shared" si="796"/>
        <v>1078</v>
      </c>
      <c r="DQ141" s="147">
        <f t="shared" si="797"/>
        <v>215.60000000000002</v>
      </c>
      <c r="DR141" s="147">
        <f t="shared" si="798"/>
        <v>269.5</v>
      </c>
      <c r="DS141" s="147">
        <f t="shared" si="799"/>
        <v>0</v>
      </c>
      <c r="DT141" s="147">
        <f t="shared" si="800"/>
        <v>539</v>
      </c>
      <c r="DU141" s="147">
        <f t="shared" si="801"/>
        <v>1617</v>
      </c>
      <c r="DV141" s="147">
        <f t="shared" si="802"/>
        <v>2156</v>
      </c>
      <c r="DW141" s="147">
        <f t="shared" si="803"/>
        <v>3234</v>
      </c>
      <c r="DX141" s="147">
        <f t="shared" si="804"/>
        <v>4312</v>
      </c>
      <c r="DY141" s="147">
        <f t="shared" si="805"/>
        <v>5390</v>
      </c>
      <c r="DZ141" s="147">
        <f t="shared" si="806"/>
        <v>6468</v>
      </c>
      <c r="EA141" s="147">
        <f t="shared" si="807"/>
        <v>1274</v>
      </c>
      <c r="EB141" s="147">
        <f t="shared" si="808"/>
        <v>254.8</v>
      </c>
      <c r="EC141" s="147">
        <f t="shared" si="809"/>
        <v>318.5</v>
      </c>
      <c r="ED141" s="147">
        <f t="shared" si="810"/>
        <v>0</v>
      </c>
      <c r="EE141" s="147">
        <f t="shared" si="811"/>
        <v>637</v>
      </c>
      <c r="EF141" s="147">
        <f t="shared" si="812"/>
        <v>1911</v>
      </c>
      <c r="EG141" s="147">
        <f t="shared" si="813"/>
        <v>2548</v>
      </c>
      <c r="EH141" s="147">
        <f t="shared" si="814"/>
        <v>3822</v>
      </c>
      <c r="EI141" s="147">
        <f t="shared" si="815"/>
        <v>5096</v>
      </c>
      <c r="EJ141" s="147">
        <f t="shared" si="816"/>
        <v>6370</v>
      </c>
      <c r="EK141" s="147">
        <f t="shared" si="817"/>
        <v>7644</v>
      </c>
      <c r="EL141" s="147">
        <f t="shared" si="818"/>
        <v>1154</v>
      </c>
      <c r="EM141" s="147">
        <f t="shared" si="819"/>
        <v>230.8</v>
      </c>
      <c r="EN141" s="147">
        <f t="shared" si="820"/>
        <v>288.5</v>
      </c>
      <c r="EO141" s="147">
        <f t="shared" si="821"/>
        <v>0</v>
      </c>
      <c r="EP141" s="147">
        <f t="shared" si="822"/>
        <v>577</v>
      </c>
      <c r="EQ141" s="147">
        <f t="shared" si="823"/>
        <v>1731</v>
      </c>
      <c r="ER141" s="147">
        <f t="shared" si="824"/>
        <v>2308</v>
      </c>
      <c r="ES141" s="147">
        <f t="shared" si="825"/>
        <v>3462</v>
      </c>
      <c r="ET141" s="147">
        <f t="shared" si="826"/>
        <v>4616</v>
      </c>
      <c r="EU141" s="147">
        <f t="shared" si="827"/>
        <v>5770</v>
      </c>
      <c r="EV141" s="147">
        <f t="shared" si="828"/>
        <v>6924</v>
      </c>
      <c r="EW141" s="147">
        <f t="shared" si="829"/>
        <v>1753</v>
      </c>
      <c r="EX141" s="147">
        <f t="shared" si="830"/>
        <v>350.6</v>
      </c>
      <c r="EY141" s="147">
        <f t="shared" si="831"/>
        <v>438.25</v>
      </c>
      <c r="EZ141" s="147">
        <f t="shared" si="832"/>
        <v>0</v>
      </c>
      <c r="FA141" s="147">
        <f t="shared" si="833"/>
        <v>876.5</v>
      </c>
      <c r="FB141" s="147">
        <f t="shared" si="834"/>
        <v>2629.5</v>
      </c>
      <c r="FC141" s="147">
        <f t="shared" si="835"/>
        <v>3506</v>
      </c>
      <c r="FD141" s="147">
        <f t="shared" si="836"/>
        <v>5259</v>
      </c>
      <c r="FE141" s="147">
        <f t="shared" si="837"/>
        <v>7012</v>
      </c>
      <c r="FF141" s="147">
        <f t="shared" si="838"/>
        <v>8765</v>
      </c>
      <c r="FG141" s="147">
        <f t="shared" si="839"/>
        <v>10518</v>
      </c>
      <c r="FH141" s="147">
        <f t="shared" si="840"/>
        <v>1753</v>
      </c>
      <c r="FI141" s="147">
        <f t="shared" si="841"/>
        <v>350.6</v>
      </c>
      <c r="FJ141" s="147">
        <f t="shared" si="842"/>
        <v>438.25</v>
      </c>
      <c r="FK141" s="147">
        <f t="shared" si="843"/>
        <v>0</v>
      </c>
      <c r="FL141" s="147">
        <f t="shared" si="844"/>
        <v>876.5</v>
      </c>
      <c r="FM141" s="147">
        <f t="shared" si="845"/>
        <v>2629.5</v>
      </c>
      <c r="FN141" s="147">
        <f t="shared" si="846"/>
        <v>3506</v>
      </c>
      <c r="FO141" s="147">
        <f t="shared" si="847"/>
        <v>5259</v>
      </c>
      <c r="FP141" s="147">
        <f t="shared" si="848"/>
        <v>7012</v>
      </c>
      <c r="FQ141" s="147">
        <f t="shared" si="849"/>
        <v>8765</v>
      </c>
      <c r="FR141" s="147">
        <f t="shared" si="850"/>
        <v>10518</v>
      </c>
      <c r="FS141" s="122" t="str">
        <f t="shared" si="346"/>
        <v>0</v>
      </c>
      <c r="FT141" s="122" t="str">
        <f t="shared" si="347"/>
        <v>0</v>
      </c>
      <c r="FU141" s="122" t="str">
        <f t="shared" si="348"/>
        <v>0</v>
      </c>
      <c r="FV141" s="122" t="str">
        <f t="shared" si="349"/>
        <v>0</v>
      </c>
      <c r="FW141" s="122">
        <f t="shared" si="851"/>
        <v>0</v>
      </c>
      <c r="FX141" s="122">
        <f t="shared" si="852"/>
        <v>0</v>
      </c>
      <c r="FY141" s="122">
        <f t="shared" si="853"/>
        <v>0</v>
      </c>
      <c r="FZ141" s="122">
        <f t="shared" si="854"/>
        <v>0</v>
      </c>
      <c r="GA141" s="122">
        <f t="shared" si="855"/>
        <v>0</v>
      </c>
      <c r="GB141" s="122">
        <f t="shared" si="856"/>
        <v>0</v>
      </c>
      <c r="GC141" s="122">
        <f t="shared" si="857"/>
        <v>0</v>
      </c>
      <c r="GD141" s="122">
        <f t="shared" si="858"/>
        <v>0</v>
      </c>
      <c r="GE141" s="122">
        <f t="shared" si="859"/>
        <v>0</v>
      </c>
      <c r="GF141" s="122">
        <f t="shared" si="860"/>
        <v>0</v>
      </c>
      <c r="GG141" s="122">
        <f t="shared" si="861"/>
        <v>0</v>
      </c>
      <c r="GH141" s="124" t="str">
        <f t="shared" si="350"/>
        <v>0</v>
      </c>
      <c r="GI141" s="57"/>
      <c r="GJ141" s="57"/>
      <c r="GK141" s="57"/>
      <c r="GW141" s="145"/>
      <c r="GX141" s="145"/>
      <c r="GY141" s="145"/>
      <c r="GZ141" s="145"/>
      <c r="HA141" s="145"/>
      <c r="HB141" s="145"/>
      <c r="HC141" s="145"/>
    </row>
    <row r="142" spans="1:211" x14ac:dyDescent="0.2">
      <c r="A142" s="298"/>
      <c r="B142" s="288"/>
      <c r="C142" s="299"/>
      <c r="D142" s="407">
        <f t="shared" si="694"/>
        <v>0</v>
      </c>
      <c r="E142" s="406"/>
      <c r="F142" s="406"/>
      <c r="G142" s="406"/>
      <c r="H142" s="407">
        <f t="shared" si="695"/>
        <v>0</v>
      </c>
      <c r="I142" s="406"/>
      <c r="J142" s="406"/>
      <c r="K142" s="406"/>
      <c r="L142" s="406"/>
      <c r="M142" s="147"/>
      <c r="N142" s="94">
        <f t="shared" si="696"/>
        <v>0</v>
      </c>
      <c r="O142" s="94">
        <f t="shared" si="697"/>
        <v>0</v>
      </c>
      <c r="P142" s="94">
        <f t="shared" si="698"/>
        <v>0</v>
      </c>
      <c r="Q142" s="94">
        <f t="shared" si="699"/>
        <v>0</v>
      </c>
      <c r="R142" s="94">
        <f t="shared" si="700"/>
        <v>0</v>
      </c>
      <c r="S142" s="94">
        <f t="shared" si="701"/>
        <v>0</v>
      </c>
      <c r="T142" s="94">
        <f t="shared" si="702"/>
        <v>0</v>
      </c>
      <c r="U142" s="200">
        <v>676</v>
      </c>
      <c r="V142" s="93">
        <f t="shared" si="703"/>
        <v>135.20000000000002</v>
      </c>
      <c r="W142" s="93">
        <f t="shared" si="704"/>
        <v>169</v>
      </c>
      <c r="X142" s="147"/>
      <c r="Y142" s="94">
        <f t="shared" si="705"/>
        <v>338</v>
      </c>
      <c r="Z142" s="94">
        <f t="shared" si="706"/>
        <v>1014</v>
      </c>
      <c r="AA142" s="94">
        <f t="shared" si="707"/>
        <v>1352</v>
      </c>
      <c r="AB142" s="94">
        <f t="shared" si="708"/>
        <v>2028</v>
      </c>
      <c r="AC142" s="94">
        <f t="shared" si="709"/>
        <v>2704</v>
      </c>
      <c r="AD142" s="94">
        <f t="shared" si="710"/>
        <v>3380</v>
      </c>
      <c r="AE142" s="94">
        <f t="shared" si="711"/>
        <v>4056</v>
      </c>
      <c r="AF142" s="200">
        <v>600</v>
      </c>
      <c r="AG142" s="93">
        <f t="shared" si="712"/>
        <v>120</v>
      </c>
      <c r="AH142" s="93">
        <f t="shared" si="713"/>
        <v>150</v>
      </c>
      <c r="AI142" s="147"/>
      <c r="AJ142" s="94">
        <f t="shared" si="714"/>
        <v>300</v>
      </c>
      <c r="AK142" s="94">
        <f t="shared" si="715"/>
        <v>900</v>
      </c>
      <c r="AL142" s="94">
        <f t="shared" si="716"/>
        <v>1200</v>
      </c>
      <c r="AM142" s="94">
        <f t="shared" si="717"/>
        <v>1800</v>
      </c>
      <c r="AN142" s="94">
        <f t="shared" si="718"/>
        <v>2400</v>
      </c>
      <c r="AO142" s="94">
        <f t="shared" si="719"/>
        <v>3000</v>
      </c>
      <c r="AP142" s="94">
        <f t="shared" si="720"/>
        <v>3600</v>
      </c>
      <c r="AQ142" s="200">
        <v>480</v>
      </c>
      <c r="AR142" s="93">
        <f t="shared" si="721"/>
        <v>96</v>
      </c>
      <c r="AS142" s="93">
        <f t="shared" si="722"/>
        <v>120</v>
      </c>
      <c r="AT142" s="147"/>
      <c r="AU142" s="94">
        <f t="shared" si="723"/>
        <v>240</v>
      </c>
      <c r="AV142" s="94">
        <f t="shared" si="724"/>
        <v>720</v>
      </c>
      <c r="AW142" s="94">
        <f t="shared" si="725"/>
        <v>960</v>
      </c>
      <c r="AX142" s="94">
        <f t="shared" si="726"/>
        <v>1440</v>
      </c>
      <c r="AY142" s="94">
        <f t="shared" si="727"/>
        <v>1920</v>
      </c>
      <c r="AZ142" s="94">
        <f t="shared" si="728"/>
        <v>2400</v>
      </c>
      <c r="BA142" s="94">
        <f t="shared" si="729"/>
        <v>2880</v>
      </c>
      <c r="BB142" s="147">
        <f t="shared" si="730"/>
        <v>676</v>
      </c>
      <c r="BC142" s="147">
        <f t="shared" si="731"/>
        <v>135.20000000000002</v>
      </c>
      <c r="BD142" s="147">
        <f t="shared" si="732"/>
        <v>169</v>
      </c>
      <c r="BE142" s="147">
        <f t="shared" si="733"/>
        <v>0</v>
      </c>
      <c r="BF142" s="147">
        <f t="shared" si="734"/>
        <v>338</v>
      </c>
      <c r="BG142" s="147">
        <f t="shared" si="735"/>
        <v>1014</v>
      </c>
      <c r="BH142" s="147">
        <f t="shared" si="736"/>
        <v>1352</v>
      </c>
      <c r="BI142" s="147">
        <f t="shared" si="737"/>
        <v>2028</v>
      </c>
      <c r="BJ142" s="147">
        <f t="shared" si="738"/>
        <v>2704</v>
      </c>
      <c r="BK142" s="147">
        <f t="shared" si="739"/>
        <v>3380</v>
      </c>
      <c r="BL142" s="147">
        <f t="shared" si="740"/>
        <v>4056</v>
      </c>
      <c r="BM142" s="147">
        <f t="shared" si="741"/>
        <v>600</v>
      </c>
      <c r="BN142" s="147">
        <f t="shared" si="742"/>
        <v>120</v>
      </c>
      <c r="BO142" s="147">
        <f t="shared" si="743"/>
        <v>150</v>
      </c>
      <c r="BP142" s="147">
        <f t="shared" si="744"/>
        <v>0</v>
      </c>
      <c r="BQ142" s="147">
        <f t="shared" si="745"/>
        <v>300</v>
      </c>
      <c r="BR142" s="147">
        <f t="shared" si="746"/>
        <v>900</v>
      </c>
      <c r="BS142" s="147">
        <f t="shared" si="747"/>
        <v>1200</v>
      </c>
      <c r="BT142" s="147">
        <f t="shared" si="748"/>
        <v>1800</v>
      </c>
      <c r="BU142" s="147">
        <f t="shared" si="749"/>
        <v>2400</v>
      </c>
      <c r="BV142" s="147">
        <f t="shared" si="750"/>
        <v>3000</v>
      </c>
      <c r="BW142" s="147">
        <f t="shared" si="751"/>
        <v>3600</v>
      </c>
      <c r="BX142" s="147">
        <f t="shared" si="752"/>
        <v>480</v>
      </c>
      <c r="BY142" s="147">
        <f t="shared" si="753"/>
        <v>96</v>
      </c>
      <c r="BZ142" s="147">
        <f t="shared" si="754"/>
        <v>120</v>
      </c>
      <c r="CA142" s="147">
        <f t="shared" si="755"/>
        <v>0</v>
      </c>
      <c r="CB142" s="147">
        <f t="shared" si="756"/>
        <v>240</v>
      </c>
      <c r="CC142" s="147">
        <f t="shared" si="757"/>
        <v>720</v>
      </c>
      <c r="CD142" s="147">
        <f t="shared" si="758"/>
        <v>960</v>
      </c>
      <c r="CE142" s="147">
        <f t="shared" si="759"/>
        <v>1440</v>
      </c>
      <c r="CF142" s="147">
        <f t="shared" si="760"/>
        <v>1920</v>
      </c>
      <c r="CG142" s="147">
        <f t="shared" si="761"/>
        <v>2400</v>
      </c>
      <c r="CH142" s="147">
        <f t="shared" si="762"/>
        <v>2880</v>
      </c>
      <c r="CI142" s="147">
        <f t="shared" si="763"/>
        <v>1276</v>
      </c>
      <c r="CJ142" s="147">
        <f t="shared" si="764"/>
        <v>255.20000000000002</v>
      </c>
      <c r="CK142" s="147">
        <f t="shared" si="765"/>
        <v>319</v>
      </c>
      <c r="CL142" s="147">
        <f t="shared" si="766"/>
        <v>0</v>
      </c>
      <c r="CM142" s="147">
        <f t="shared" si="767"/>
        <v>638</v>
      </c>
      <c r="CN142" s="147">
        <f t="shared" si="768"/>
        <v>1914</v>
      </c>
      <c r="CO142" s="147">
        <f t="shared" si="769"/>
        <v>2552</v>
      </c>
      <c r="CP142" s="147">
        <f t="shared" si="770"/>
        <v>3828</v>
      </c>
      <c r="CQ142" s="147">
        <f t="shared" si="771"/>
        <v>5104</v>
      </c>
      <c r="CR142" s="147">
        <f t="shared" si="772"/>
        <v>6380</v>
      </c>
      <c r="CS142" s="147">
        <f t="shared" si="773"/>
        <v>7656</v>
      </c>
      <c r="CT142" s="147">
        <f t="shared" si="774"/>
        <v>1156</v>
      </c>
      <c r="CU142" s="147">
        <f t="shared" si="775"/>
        <v>231.20000000000002</v>
      </c>
      <c r="CV142" s="147">
        <f t="shared" si="776"/>
        <v>289</v>
      </c>
      <c r="CW142" s="147">
        <f t="shared" si="777"/>
        <v>0</v>
      </c>
      <c r="CX142" s="147">
        <f t="shared" si="778"/>
        <v>578</v>
      </c>
      <c r="CY142" s="147">
        <f t="shared" si="779"/>
        <v>1734</v>
      </c>
      <c r="CZ142" s="147">
        <f t="shared" si="780"/>
        <v>2312</v>
      </c>
      <c r="DA142" s="147">
        <f t="shared" si="781"/>
        <v>3468</v>
      </c>
      <c r="DB142" s="147">
        <f t="shared" si="782"/>
        <v>4624</v>
      </c>
      <c r="DC142" s="147">
        <f t="shared" si="783"/>
        <v>5780</v>
      </c>
      <c r="DD142" s="147">
        <f t="shared" si="784"/>
        <v>6936</v>
      </c>
      <c r="DE142" s="147">
        <f t="shared" si="785"/>
        <v>1080</v>
      </c>
      <c r="DF142" s="147">
        <f t="shared" si="786"/>
        <v>216</v>
      </c>
      <c r="DG142" s="147">
        <f t="shared" si="787"/>
        <v>270</v>
      </c>
      <c r="DH142" s="147">
        <f t="shared" si="788"/>
        <v>0</v>
      </c>
      <c r="DI142" s="147">
        <f t="shared" si="789"/>
        <v>540</v>
      </c>
      <c r="DJ142" s="147">
        <f t="shared" si="790"/>
        <v>1620</v>
      </c>
      <c r="DK142" s="147">
        <f t="shared" si="791"/>
        <v>2160</v>
      </c>
      <c r="DL142" s="147">
        <f t="shared" si="792"/>
        <v>3240</v>
      </c>
      <c r="DM142" s="147">
        <f t="shared" si="793"/>
        <v>4320</v>
      </c>
      <c r="DN142" s="147">
        <f t="shared" si="794"/>
        <v>5400</v>
      </c>
      <c r="DO142" s="147">
        <f t="shared" si="795"/>
        <v>6480</v>
      </c>
      <c r="DP142" s="147">
        <f t="shared" si="796"/>
        <v>1080</v>
      </c>
      <c r="DQ142" s="147">
        <f t="shared" si="797"/>
        <v>216</v>
      </c>
      <c r="DR142" s="147">
        <f t="shared" si="798"/>
        <v>270</v>
      </c>
      <c r="DS142" s="147">
        <f t="shared" si="799"/>
        <v>0</v>
      </c>
      <c r="DT142" s="147">
        <f t="shared" si="800"/>
        <v>540</v>
      </c>
      <c r="DU142" s="147">
        <f t="shared" si="801"/>
        <v>1620</v>
      </c>
      <c r="DV142" s="147">
        <f t="shared" si="802"/>
        <v>2160</v>
      </c>
      <c r="DW142" s="147">
        <f t="shared" si="803"/>
        <v>3240</v>
      </c>
      <c r="DX142" s="147">
        <f t="shared" si="804"/>
        <v>4320</v>
      </c>
      <c r="DY142" s="147">
        <f t="shared" si="805"/>
        <v>5400</v>
      </c>
      <c r="DZ142" s="147">
        <f t="shared" si="806"/>
        <v>6480</v>
      </c>
      <c r="EA142" s="147">
        <f t="shared" si="807"/>
        <v>1276</v>
      </c>
      <c r="EB142" s="147">
        <f t="shared" si="808"/>
        <v>255.20000000000002</v>
      </c>
      <c r="EC142" s="147">
        <f t="shared" si="809"/>
        <v>319</v>
      </c>
      <c r="ED142" s="147">
        <f t="shared" si="810"/>
        <v>0</v>
      </c>
      <c r="EE142" s="147">
        <f t="shared" si="811"/>
        <v>638</v>
      </c>
      <c r="EF142" s="147">
        <f t="shared" si="812"/>
        <v>1914</v>
      </c>
      <c r="EG142" s="147">
        <f t="shared" si="813"/>
        <v>2552</v>
      </c>
      <c r="EH142" s="147">
        <f t="shared" si="814"/>
        <v>3828</v>
      </c>
      <c r="EI142" s="147">
        <f t="shared" si="815"/>
        <v>5104</v>
      </c>
      <c r="EJ142" s="147">
        <f t="shared" si="816"/>
        <v>6380</v>
      </c>
      <c r="EK142" s="147">
        <f t="shared" si="817"/>
        <v>7656</v>
      </c>
      <c r="EL142" s="147">
        <f t="shared" si="818"/>
        <v>1156</v>
      </c>
      <c r="EM142" s="147">
        <f t="shared" si="819"/>
        <v>231.20000000000002</v>
      </c>
      <c r="EN142" s="147">
        <f t="shared" si="820"/>
        <v>289</v>
      </c>
      <c r="EO142" s="147">
        <f t="shared" si="821"/>
        <v>0</v>
      </c>
      <c r="EP142" s="147">
        <f t="shared" si="822"/>
        <v>578</v>
      </c>
      <c r="EQ142" s="147">
        <f t="shared" si="823"/>
        <v>1734</v>
      </c>
      <c r="ER142" s="147">
        <f t="shared" si="824"/>
        <v>2312</v>
      </c>
      <c r="ES142" s="147">
        <f t="shared" si="825"/>
        <v>3468</v>
      </c>
      <c r="ET142" s="147">
        <f t="shared" si="826"/>
        <v>4624</v>
      </c>
      <c r="EU142" s="147">
        <f t="shared" si="827"/>
        <v>5780</v>
      </c>
      <c r="EV142" s="147">
        <f t="shared" si="828"/>
        <v>6936</v>
      </c>
      <c r="EW142" s="147">
        <f t="shared" si="829"/>
        <v>1756</v>
      </c>
      <c r="EX142" s="147">
        <f t="shared" si="830"/>
        <v>351.20000000000005</v>
      </c>
      <c r="EY142" s="147">
        <f t="shared" si="831"/>
        <v>439</v>
      </c>
      <c r="EZ142" s="147">
        <f t="shared" si="832"/>
        <v>0</v>
      </c>
      <c r="FA142" s="147">
        <f t="shared" si="833"/>
        <v>878</v>
      </c>
      <c r="FB142" s="147">
        <f t="shared" si="834"/>
        <v>2634</v>
      </c>
      <c r="FC142" s="147">
        <f t="shared" si="835"/>
        <v>3512</v>
      </c>
      <c r="FD142" s="147">
        <f t="shared" si="836"/>
        <v>5268</v>
      </c>
      <c r="FE142" s="147">
        <f t="shared" si="837"/>
        <v>7024</v>
      </c>
      <c r="FF142" s="147">
        <f t="shared" si="838"/>
        <v>8780</v>
      </c>
      <c r="FG142" s="147">
        <f t="shared" si="839"/>
        <v>10536</v>
      </c>
      <c r="FH142" s="147">
        <f t="shared" si="840"/>
        <v>1756</v>
      </c>
      <c r="FI142" s="147">
        <f t="shared" si="841"/>
        <v>351.20000000000005</v>
      </c>
      <c r="FJ142" s="147">
        <f t="shared" si="842"/>
        <v>439</v>
      </c>
      <c r="FK142" s="147">
        <f t="shared" si="843"/>
        <v>0</v>
      </c>
      <c r="FL142" s="147">
        <f t="shared" si="844"/>
        <v>878</v>
      </c>
      <c r="FM142" s="147">
        <f t="shared" si="845"/>
        <v>2634</v>
      </c>
      <c r="FN142" s="147">
        <f t="shared" si="846"/>
        <v>3512</v>
      </c>
      <c r="FO142" s="147">
        <f t="shared" si="847"/>
        <v>5268</v>
      </c>
      <c r="FP142" s="147">
        <f t="shared" si="848"/>
        <v>7024</v>
      </c>
      <c r="FQ142" s="147">
        <f t="shared" si="849"/>
        <v>8780</v>
      </c>
      <c r="FR142" s="147">
        <f t="shared" si="850"/>
        <v>10536</v>
      </c>
      <c r="FS142" s="122" t="str">
        <f t="shared" si="346"/>
        <v>0</v>
      </c>
      <c r="FT142" s="122" t="str">
        <f t="shared" si="347"/>
        <v>0</v>
      </c>
      <c r="FU142" s="122" t="str">
        <f t="shared" si="348"/>
        <v>0</v>
      </c>
      <c r="FV142" s="122" t="str">
        <f t="shared" si="349"/>
        <v>0</v>
      </c>
      <c r="FW142" s="122">
        <f t="shared" si="851"/>
        <v>0</v>
      </c>
      <c r="FX142" s="122">
        <f t="shared" si="852"/>
        <v>0</v>
      </c>
      <c r="FY142" s="122">
        <f t="shared" si="853"/>
        <v>0</v>
      </c>
      <c r="FZ142" s="122">
        <f t="shared" si="854"/>
        <v>0</v>
      </c>
      <c r="GA142" s="122">
        <f t="shared" si="855"/>
        <v>0</v>
      </c>
      <c r="GB142" s="122">
        <f t="shared" si="856"/>
        <v>0</v>
      </c>
      <c r="GC142" s="122">
        <f t="shared" si="857"/>
        <v>0</v>
      </c>
      <c r="GD142" s="122">
        <f t="shared" si="858"/>
        <v>0</v>
      </c>
      <c r="GE142" s="122">
        <f t="shared" si="859"/>
        <v>0</v>
      </c>
      <c r="GF142" s="122">
        <f t="shared" si="860"/>
        <v>0</v>
      </c>
      <c r="GG142" s="122">
        <f t="shared" si="861"/>
        <v>0</v>
      </c>
      <c r="GH142" s="124" t="str">
        <f t="shared" si="350"/>
        <v>0</v>
      </c>
      <c r="GI142" s="57"/>
      <c r="GJ142" s="57"/>
      <c r="GK142" s="57"/>
      <c r="GW142" s="145"/>
      <c r="GX142" s="145"/>
      <c r="GY142" s="145"/>
      <c r="GZ142" s="145"/>
      <c r="HA142" s="145"/>
      <c r="HB142" s="145"/>
      <c r="HC142" s="145"/>
    </row>
    <row r="143" spans="1:211" x14ac:dyDescent="0.2">
      <c r="A143" s="298"/>
      <c r="B143" s="288"/>
      <c r="C143" s="299"/>
      <c r="D143" s="407">
        <f t="shared" si="694"/>
        <v>0</v>
      </c>
      <c r="E143" s="406"/>
      <c r="F143" s="406"/>
      <c r="G143" s="406"/>
      <c r="H143" s="407">
        <f t="shared" si="695"/>
        <v>0</v>
      </c>
      <c r="I143" s="406"/>
      <c r="J143" s="406"/>
      <c r="K143" s="406"/>
      <c r="L143" s="406"/>
      <c r="M143" s="147"/>
      <c r="N143" s="94">
        <f t="shared" si="696"/>
        <v>0</v>
      </c>
      <c r="O143" s="94">
        <f t="shared" si="697"/>
        <v>0</v>
      </c>
      <c r="P143" s="94">
        <f t="shared" si="698"/>
        <v>0</v>
      </c>
      <c r="Q143" s="94">
        <f t="shared" si="699"/>
        <v>0</v>
      </c>
      <c r="R143" s="94">
        <f t="shared" si="700"/>
        <v>0</v>
      </c>
      <c r="S143" s="94">
        <f t="shared" si="701"/>
        <v>0</v>
      </c>
      <c r="T143" s="94">
        <f t="shared" si="702"/>
        <v>0</v>
      </c>
      <c r="U143" s="200">
        <v>677</v>
      </c>
      <c r="V143" s="93">
        <f t="shared" si="703"/>
        <v>135.4</v>
      </c>
      <c r="W143" s="93">
        <f t="shared" si="704"/>
        <v>169.25</v>
      </c>
      <c r="X143" s="147"/>
      <c r="Y143" s="94">
        <f t="shared" si="705"/>
        <v>338.5</v>
      </c>
      <c r="Z143" s="94">
        <f t="shared" si="706"/>
        <v>1015.5</v>
      </c>
      <c r="AA143" s="94">
        <f t="shared" si="707"/>
        <v>1354</v>
      </c>
      <c r="AB143" s="94">
        <f t="shared" si="708"/>
        <v>2031</v>
      </c>
      <c r="AC143" s="94">
        <f t="shared" si="709"/>
        <v>2708</v>
      </c>
      <c r="AD143" s="94">
        <f t="shared" si="710"/>
        <v>3385</v>
      </c>
      <c r="AE143" s="94">
        <f t="shared" si="711"/>
        <v>4062</v>
      </c>
      <c r="AF143" s="200">
        <v>601</v>
      </c>
      <c r="AG143" s="93">
        <f t="shared" si="712"/>
        <v>120.2</v>
      </c>
      <c r="AH143" s="93">
        <f t="shared" si="713"/>
        <v>150.25</v>
      </c>
      <c r="AI143" s="147"/>
      <c r="AJ143" s="94">
        <f t="shared" si="714"/>
        <v>300.5</v>
      </c>
      <c r="AK143" s="94">
        <f t="shared" si="715"/>
        <v>901.5</v>
      </c>
      <c r="AL143" s="94">
        <f t="shared" si="716"/>
        <v>1202</v>
      </c>
      <c r="AM143" s="94">
        <f t="shared" si="717"/>
        <v>1803</v>
      </c>
      <c r="AN143" s="94">
        <f t="shared" si="718"/>
        <v>2404</v>
      </c>
      <c r="AO143" s="94">
        <f t="shared" si="719"/>
        <v>3005</v>
      </c>
      <c r="AP143" s="94">
        <f t="shared" si="720"/>
        <v>3606</v>
      </c>
      <c r="AQ143" s="200">
        <v>481</v>
      </c>
      <c r="AR143" s="93">
        <f t="shared" si="721"/>
        <v>96.2</v>
      </c>
      <c r="AS143" s="93">
        <f t="shared" si="722"/>
        <v>120.25</v>
      </c>
      <c r="AT143" s="147"/>
      <c r="AU143" s="94">
        <f t="shared" si="723"/>
        <v>240.5</v>
      </c>
      <c r="AV143" s="94">
        <f t="shared" si="724"/>
        <v>721.5</v>
      </c>
      <c r="AW143" s="94">
        <f t="shared" si="725"/>
        <v>962</v>
      </c>
      <c r="AX143" s="94">
        <f t="shared" si="726"/>
        <v>1443</v>
      </c>
      <c r="AY143" s="94">
        <f t="shared" si="727"/>
        <v>1924</v>
      </c>
      <c r="AZ143" s="94">
        <f t="shared" si="728"/>
        <v>2405</v>
      </c>
      <c r="BA143" s="94">
        <f t="shared" si="729"/>
        <v>2886</v>
      </c>
      <c r="BB143" s="147">
        <f t="shared" si="730"/>
        <v>677</v>
      </c>
      <c r="BC143" s="147">
        <f t="shared" si="731"/>
        <v>135.4</v>
      </c>
      <c r="BD143" s="147">
        <f t="shared" si="732"/>
        <v>169.25</v>
      </c>
      <c r="BE143" s="147">
        <f t="shared" si="733"/>
        <v>0</v>
      </c>
      <c r="BF143" s="147">
        <f t="shared" si="734"/>
        <v>338.5</v>
      </c>
      <c r="BG143" s="147">
        <f t="shared" si="735"/>
        <v>1015.5</v>
      </c>
      <c r="BH143" s="147">
        <f t="shared" si="736"/>
        <v>1354</v>
      </c>
      <c r="BI143" s="147">
        <f t="shared" si="737"/>
        <v>2031</v>
      </c>
      <c r="BJ143" s="147">
        <f t="shared" si="738"/>
        <v>2708</v>
      </c>
      <c r="BK143" s="147">
        <f t="shared" si="739"/>
        <v>3385</v>
      </c>
      <c r="BL143" s="147">
        <f t="shared" si="740"/>
        <v>4062</v>
      </c>
      <c r="BM143" s="147">
        <f t="shared" si="741"/>
        <v>601</v>
      </c>
      <c r="BN143" s="147">
        <f t="shared" si="742"/>
        <v>120.2</v>
      </c>
      <c r="BO143" s="147">
        <f t="shared" si="743"/>
        <v>150.25</v>
      </c>
      <c r="BP143" s="147">
        <f t="shared" si="744"/>
        <v>0</v>
      </c>
      <c r="BQ143" s="147">
        <f t="shared" si="745"/>
        <v>300.5</v>
      </c>
      <c r="BR143" s="147">
        <f t="shared" si="746"/>
        <v>901.5</v>
      </c>
      <c r="BS143" s="147">
        <f t="shared" si="747"/>
        <v>1202</v>
      </c>
      <c r="BT143" s="147">
        <f t="shared" si="748"/>
        <v>1803</v>
      </c>
      <c r="BU143" s="147">
        <f t="shared" si="749"/>
        <v>2404</v>
      </c>
      <c r="BV143" s="147">
        <f t="shared" si="750"/>
        <v>3005</v>
      </c>
      <c r="BW143" s="147">
        <f t="shared" si="751"/>
        <v>3606</v>
      </c>
      <c r="BX143" s="147">
        <f t="shared" si="752"/>
        <v>481</v>
      </c>
      <c r="BY143" s="147">
        <f t="shared" si="753"/>
        <v>96.2</v>
      </c>
      <c r="BZ143" s="147">
        <f t="shared" si="754"/>
        <v>120.25</v>
      </c>
      <c r="CA143" s="147">
        <f t="shared" si="755"/>
        <v>0</v>
      </c>
      <c r="CB143" s="147">
        <f t="shared" si="756"/>
        <v>240.5</v>
      </c>
      <c r="CC143" s="147">
        <f t="shared" si="757"/>
        <v>721.5</v>
      </c>
      <c r="CD143" s="147">
        <f t="shared" si="758"/>
        <v>962</v>
      </c>
      <c r="CE143" s="147">
        <f t="shared" si="759"/>
        <v>1443</v>
      </c>
      <c r="CF143" s="147">
        <f t="shared" si="760"/>
        <v>1924</v>
      </c>
      <c r="CG143" s="147">
        <f t="shared" si="761"/>
        <v>2405</v>
      </c>
      <c r="CH143" s="147">
        <f t="shared" si="762"/>
        <v>2886</v>
      </c>
      <c r="CI143" s="147">
        <f t="shared" si="763"/>
        <v>1278</v>
      </c>
      <c r="CJ143" s="147">
        <f t="shared" si="764"/>
        <v>255.60000000000002</v>
      </c>
      <c r="CK143" s="147">
        <f t="shared" si="765"/>
        <v>319.5</v>
      </c>
      <c r="CL143" s="147">
        <f t="shared" si="766"/>
        <v>0</v>
      </c>
      <c r="CM143" s="147">
        <f t="shared" si="767"/>
        <v>639</v>
      </c>
      <c r="CN143" s="147">
        <f t="shared" si="768"/>
        <v>1917</v>
      </c>
      <c r="CO143" s="147">
        <f t="shared" si="769"/>
        <v>2556</v>
      </c>
      <c r="CP143" s="147">
        <f t="shared" si="770"/>
        <v>3834</v>
      </c>
      <c r="CQ143" s="147">
        <f t="shared" si="771"/>
        <v>5112</v>
      </c>
      <c r="CR143" s="147">
        <f t="shared" si="772"/>
        <v>6390</v>
      </c>
      <c r="CS143" s="147">
        <f t="shared" si="773"/>
        <v>7668</v>
      </c>
      <c r="CT143" s="147">
        <f t="shared" si="774"/>
        <v>1158</v>
      </c>
      <c r="CU143" s="147">
        <f t="shared" si="775"/>
        <v>231.60000000000002</v>
      </c>
      <c r="CV143" s="147">
        <f t="shared" si="776"/>
        <v>289.5</v>
      </c>
      <c r="CW143" s="147">
        <f t="shared" si="777"/>
        <v>0</v>
      </c>
      <c r="CX143" s="147">
        <f t="shared" si="778"/>
        <v>579</v>
      </c>
      <c r="CY143" s="147">
        <f t="shared" si="779"/>
        <v>1737</v>
      </c>
      <c r="CZ143" s="147">
        <f t="shared" si="780"/>
        <v>2316</v>
      </c>
      <c r="DA143" s="147">
        <f t="shared" si="781"/>
        <v>3474</v>
      </c>
      <c r="DB143" s="147">
        <f t="shared" si="782"/>
        <v>4632</v>
      </c>
      <c r="DC143" s="147">
        <f t="shared" si="783"/>
        <v>5790</v>
      </c>
      <c r="DD143" s="147">
        <f t="shared" si="784"/>
        <v>6948</v>
      </c>
      <c r="DE143" s="147">
        <f t="shared" si="785"/>
        <v>1082</v>
      </c>
      <c r="DF143" s="147">
        <f t="shared" si="786"/>
        <v>216.4</v>
      </c>
      <c r="DG143" s="147">
        <f t="shared" si="787"/>
        <v>270.5</v>
      </c>
      <c r="DH143" s="147">
        <f t="shared" si="788"/>
        <v>0</v>
      </c>
      <c r="DI143" s="147">
        <f t="shared" si="789"/>
        <v>541</v>
      </c>
      <c r="DJ143" s="147">
        <f t="shared" si="790"/>
        <v>1623</v>
      </c>
      <c r="DK143" s="147">
        <f t="shared" si="791"/>
        <v>2164</v>
      </c>
      <c r="DL143" s="147">
        <f t="shared" si="792"/>
        <v>3246</v>
      </c>
      <c r="DM143" s="147">
        <f t="shared" si="793"/>
        <v>4328</v>
      </c>
      <c r="DN143" s="147">
        <f t="shared" si="794"/>
        <v>5410</v>
      </c>
      <c r="DO143" s="147">
        <f t="shared" si="795"/>
        <v>6492</v>
      </c>
      <c r="DP143" s="147">
        <f t="shared" si="796"/>
        <v>1082</v>
      </c>
      <c r="DQ143" s="147">
        <f t="shared" si="797"/>
        <v>216.4</v>
      </c>
      <c r="DR143" s="147">
        <f t="shared" si="798"/>
        <v>270.5</v>
      </c>
      <c r="DS143" s="147">
        <f t="shared" si="799"/>
        <v>0</v>
      </c>
      <c r="DT143" s="147">
        <f t="shared" si="800"/>
        <v>541</v>
      </c>
      <c r="DU143" s="147">
        <f t="shared" si="801"/>
        <v>1623</v>
      </c>
      <c r="DV143" s="147">
        <f t="shared" si="802"/>
        <v>2164</v>
      </c>
      <c r="DW143" s="147">
        <f t="shared" si="803"/>
        <v>3246</v>
      </c>
      <c r="DX143" s="147">
        <f t="shared" si="804"/>
        <v>4328</v>
      </c>
      <c r="DY143" s="147">
        <f t="shared" si="805"/>
        <v>5410</v>
      </c>
      <c r="DZ143" s="147">
        <f t="shared" si="806"/>
        <v>6492</v>
      </c>
      <c r="EA143" s="147">
        <f t="shared" si="807"/>
        <v>1278</v>
      </c>
      <c r="EB143" s="147">
        <f t="shared" si="808"/>
        <v>255.60000000000002</v>
      </c>
      <c r="EC143" s="147">
        <f t="shared" si="809"/>
        <v>319.5</v>
      </c>
      <c r="ED143" s="147">
        <f t="shared" si="810"/>
        <v>0</v>
      </c>
      <c r="EE143" s="147">
        <f t="shared" si="811"/>
        <v>639</v>
      </c>
      <c r="EF143" s="147">
        <f t="shared" si="812"/>
        <v>1917</v>
      </c>
      <c r="EG143" s="147">
        <f t="shared" si="813"/>
        <v>2556</v>
      </c>
      <c r="EH143" s="147">
        <f t="shared" si="814"/>
        <v>3834</v>
      </c>
      <c r="EI143" s="147">
        <f t="shared" si="815"/>
        <v>5112</v>
      </c>
      <c r="EJ143" s="147">
        <f t="shared" si="816"/>
        <v>6390</v>
      </c>
      <c r="EK143" s="147">
        <f t="shared" si="817"/>
        <v>7668</v>
      </c>
      <c r="EL143" s="147">
        <f t="shared" si="818"/>
        <v>1158</v>
      </c>
      <c r="EM143" s="147">
        <f t="shared" si="819"/>
        <v>231.60000000000002</v>
      </c>
      <c r="EN143" s="147">
        <f t="shared" si="820"/>
        <v>289.5</v>
      </c>
      <c r="EO143" s="147">
        <f t="shared" si="821"/>
        <v>0</v>
      </c>
      <c r="EP143" s="147">
        <f t="shared" si="822"/>
        <v>579</v>
      </c>
      <c r="EQ143" s="147">
        <f t="shared" si="823"/>
        <v>1737</v>
      </c>
      <c r="ER143" s="147">
        <f t="shared" si="824"/>
        <v>2316</v>
      </c>
      <c r="ES143" s="147">
        <f t="shared" si="825"/>
        <v>3474</v>
      </c>
      <c r="ET143" s="147">
        <f t="shared" si="826"/>
        <v>4632</v>
      </c>
      <c r="EU143" s="147">
        <f t="shared" si="827"/>
        <v>5790</v>
      </c>
      <c r="EV143" s="147">
        <f t="shared" si="828"/>
        <v>6948</v>
      </c>
      <c r="EW143" s="147">
        <f t="shared" si="829"/>
        <v>1759</v>
      </c>
      <c r="EX143" s="147">
        <f t="shared" si="830"/>
        <v>351.8</v>
      </c>
      <c r="EY143" s="147">
        <f t="shared" si="831"/>
        <v>439.75</v>
      </c>
      <c r="EZ143" s="147">
        <f t="shared" si="832"/>
        <v>0</v>
      </c>
      <c r="FA143" s="147">
        <f t="shared" si="833"/>
        <v>879.5</v>
      </c>
      <c r="FB143" s="147">
        <f t="shared" si="834"/>
        <v>2638.5</v>
      </c>
      <c r="FC143" s="147">
        <f t="shared" si="835"/>
        <v>3518</v>
      </c>
      <c r="FD143" s="147">
        <f t="shared" si="836"/>
        <v>5277</v>
      </c>
      <c r="FE143" s="147">
        <f t="shared" si="837"/>
        <v>7036</v>
      </c>
      <c r="FF143" s="147">
        <f t="shared" si="838"/>
        <v>8795</v>
      </c>
      <c r="FG143" s="147">
        <f t="shared" si="839"/>
        <v>10554</v>
      </c>
      <c r="FH143" s="147">
        <f t="shared" si="840"/>
        <v>1759</v>
      </c>
      <c r="FI143" s="147">
        <f t="shared" si="841"/>
        <v>351.8</v>
      </c>
      <c r="FJ143" s="147">
        <f t="shared" si="842"/>
        <v>439.75</v>
      </c>
      <c r="FK143" s="147">
        <f t="shared" si="843"/>
        <v>0</v>
      </c>
      <c r="FL143" s="147">
        <f t="shared" si="844"/>
        <v>879.5</v>
      </c>
      <c r="FM143" s="147">
        <f t="shared" si="845"/>
        <v>2638.5</v>
      </c>
      <c r="FN143" s="147">
        <f t="shared" si="846"/>
        <v>3518</v>
      </c>
      <c r="FO143" s="147">
        <f t="shared" si="847"/>
        <v>5277</v>
      </c>
      <c r="FP143" s="147">
        <f t="shared" si="848"/>
        <v>7036</v>
      </c>
      <c r="FQ143" s="147">
        <f t="shared" si="849"/>
        <v>8795</v>
      </c>
      <c r="FR143" s="147">
        <f t="shared" si="850"/>
        <v>10554</v>
      </c>
      <c r="FS143" s="122" t="str">
        <f t="shared" si="346"/>
        <v>0</v>
      </c>
      <c r="FT143" s="122" t="str">
        <f t="shared" si="347"/>
        <v>0</v>
      </c>
      <c r="FU143" s="122" t="str">
        <f t="shared" si="348"/>
        <v>0</v>
      </c>
      <c r="FV143" s="122" t="str">
        <f t="shared" si="349"/>
        <v>0</v>
      </c>
      <c r="FW143" s="122">
        <f t="shared" si="851"/>
        <v>0</v>
      </c>
      <c r="FX143" s="122">
        <f t="shared" si="852"/>
        <v>0</v>
      </c>
      <c r="FY143" s="122">
        <f t="shared" si="853"/>
        <v>0</v>
      </c>
      <c r="FZ143" s="122">
        <f t="shared" si="854"/>
        <v>0</v>
      </c>
      <c r="GA143" s="122">
        <f t="shared" si="855"/>
        <v>0</v>
      </c>
      <c r="GB143" s="122">
        <f t="shared" si="856"/>
        <v>0</v>
      </c>
      <c r="GC143" s="122">
        <f t="shared" si="857"/>
        <v>0</v>
      </c>
      <c r="GD143" s="122">
        <f t="shared" si="858"/>
        <v>0</v>
      </c>
      <c r="GE143" s="122">
        <f t="shared" si="859"/>
        <v>0</v>
      </c>
      <c r="GF143" s="122">
        <f t="shared" si="860"/>
        <v>0</v>
      </c>
      <c r="GG143" s="122">
        <f t="shared" si="861"/>
        <v>0</v>
      </c>
      <c r="GH143" s="124" t="str">
        <f t="shared" si="350"/>
        <v>0</v>
      </c>
      <c r="GI143" s="57"/>
      <c r="GJ143" s="57"/>
      <c r="GK143" s="57"/>
      <c r="GW143" s="145"/>
      <c r="GX143" s="145"/>
      <c r="GY143" s="145"/>
      <c r="GZ143" s="145"/>
      <c r="HA143" s="145"/>
      <c r="HB143" s="145"/>
      <c r="HC143" s="145"/>
    </row>
    <row r="144" spans="1:211" x14ac:dyDescent="0.2">
      <c r="A144" s="298"/>
      <c r="B144" s="288"/>
      <c r="C144" s="299"/>
      <c r="D144" s="407">
        <f t="shared" si="694"/>
        <v>0</v>
      </c>
      <c r="E144" s="406"/>
      <c r="F144" s="406"/>
      <c r="G144" s="406"/>
      <c r="H144" s="407">
        <f t="shared" si="695"/>
        <v>0</v>
      </c>
      <c r="I144" s="406"/>
      <c r="J144" s="406"/>
      <c r="K144" s="406"/>
      <c r="L144" s="406"/>
      <c r="M144" s="147"/>
      <c r="N144" s="94">
        <f t="shared" si="696"/>
        <v>0</v>
      </c>
      <c r="O144" s="94">
        <f t="shared" si="697"/>
        <v>0</v>
      </c>
      <c r="P144" s="94">
        <f t="shared" si="698"/>
        <v>0</v>
      </c>
      <c r="Q144" s="94">
        <f t="shared" si="699"/>
        <v>0</v>
      </c>
      <c r="R144" s="94">
        <f t="shared" si="700"/>
        <v>0</v>
      </c>
      <c r="S144" s="94">
        <f t="shared" si="701"/>
        <v>0</v>
      </c>
      <c r="T144" s="94">
        <f t="shared" si="702"/>
        <v>0</v>
      </c>
      <c r="U144" s="200">
        <v>678</v>
      </c>
      <c r="V144" s="93">
        <f t="shared" si="703"/>
        <v>135.6</v>
      </c>
      <c r="W144" s="93">
        <f t="shared" si="704"/>
        <v>169.5</v>
      </c>
      <c r="X144" s="147"/>
      <c r="Y144" s="94">
        <f t="shared" si="705"/>
        <v>339</v>
      </c>
      <c r="Z144" s="94">
        <f t="shared" si="706"/>
        <v>1017</v>
      </c>
      <c r="AA144" s="94">
        <f t="shared" si="707"/>
        <v>1356</v>
      </c>
      <c r="AB144" s="94">
        <f t="shared" si="708"/>
        <v>2034</v>
      </c>
      <c r="AC144" s="94">
        <f t="shared" si="709"/>
        <v>2712</v>
      </c>
      <c r="AD144" s="94">
        <f t="shared" si="710"/>
        <v>3390</v>
      </c>
      <c r="AE144" s="94">
        <f t="shared" si="711"/>
        <v>4068</v>
      </c>
      <c r="AF144" s="200">
        <v>602</v>
      </c>
      <c r="AG144" s="93">
        <f t="shared" si="712"/>
        <v>120.4</v>
      </c>
      <c r="AH144" s="93">
        <f t="shared" si="713"/>
        <v>150.5</v>
      </c>
      <c r="AI144" s="147"/>
      <c r="AJ144" s="94">
        <f t="shared" si="714"/>
        <v>301</v>
      </c>
      <c r="AK144" s="94">
        <f t="shared" si="715"/>
        <v>903</v>
      </c>
      <c r="AL144" s="94">
        <f t="shared" si="716"/>
        <v>1204</v>
      </c>
      <c r="AM144" s="94">
        <f t="shared" si="717"/>
        <v>1806</v>
      </c>
      <c r="AN144" s="94">
        <f t="shared" si="718"/>
        <v>2408</v>
      </c>
      <c r="AO144" s="94">
        <f t="shared" si="719"/>
        <v>3010</v>
      </c>
      <c r="AP144" s="94">
        <f t="shared" si="720"/>
        <v>3612</v>
      </c>
      <c r="AQ144" s="200">
        <v>482</v>
      </c>
      <c r="AR144" s="93">
        <f t="shared" si="721"/>
        <v>96.4</v>
      </c>
      <c r="AS144" s="93">
        <f t="shared" si="722"/>
        <v>120.5</v>
      </c>
      <c r="AT144" s="147"/>
      <c r="AU144" s="94">
        <f t="shared" si="723"/>
        <v>241</v>
      </c>
      <c r="AV144" s="94">
        <f t="shared" si="724"/>
        <v>723</v>
      </c>
      <c r="AW144" s="94">
        <f t="shared" si="725"/>
        <v>964</v>
      </c>
      <c r="AX144" s="94">
        <f t="shared" si="726"/>
        <v>1446</v>
      </c>
      <c r="AY144" s="94">
        <f t="shared" si="727"/>
        <v>1928</v>
      </c>
      <c r="AZ144" s="94">
        <f t="shared" si="728"/>
        <v>2410</v>
      </c>
      <c r="BA144" s="94">
        <f t="shared" si="729"/>
        <v>2892</v>
      </c>
      <c r="BB144" s="147">
        <f t="shared" si="730"/>
        <v>678</v>
      </c>
      <c r="BC144" s="147">
        <f t="shared" si="731"/>
        <v>135.6</v>
      </c>
      <c r="BD144" s="147">
        <f t="shared" si="732"/>
        <v>169.5</v>
      </c>
      <c r="BE144" s="147">
        <f t="shared" si="733"/>
        <v>0</v>
      </c>
      <c r="BF144" s="147">
        <f t="shared" si="734"/>
        <v>339</v>
      </c>
      <c r="BG144" s="147">
        <f t="shared" si="735"/>
        <v>1017</v>
      </c>
      <c r="BH144" s="147">
        <f t="shared" si="736"/>
        <v>1356</v>
      </c>
      <c r="BI144" s="147">
        <f t="shared" si="737"/>
        <v>2034</v>
      </c>
      <c r="BJ144" s="147">
        <f t="shared" si="738"/>
        <v>2712</v>
      </c>
      <c r="BK144" s="147">
        <f t="shared" si="739"/>
        <v>3390</v>
      </c>
      <c r="BL144" s="147">
        <f t="shared" si="740"/>
        <v>4068</v>
      </c>
      <c r="BM144" s="147">
        <f t="shared" si="741"/>
        <v>602</v>
      </c>
      <c r="BN144" s="147">
        <f t="shared" si="742"/>
        <v>120.4</v>
      </c>
      <c r="BO144" s="147">
        <f t="shared" si="743"/>
        <v>150.5</v>
      </c>
      <c r="BP144" s="147">
        <f t="shared" si="744"/>
        <v>0</v>
      </c>
      <c r="BQ144" s="147">
        <f t="shared" si="745"/>
        <v>301</v>
      </c>
      <c r="BR144" s="147">
        <f t="shared" si="746"/>
        <v>903</v>
      </c>
      <c r="BS144" s="147">
        <f t="shared" si="747"/>
        <v>1204</v>
      </c>
      <c r="BT144" s="147">
        <f t="shared" si="748"/>
        <v>1806</v>
      </c>
      <c r="BU144" s="147">
        <f t="shared" si="749"/>
        <v>2408</v>
      </c>
      <c r="BV144" s="147">
        <f t="shared" si="750"/>
        <v>3010</v>
      </c>
      <c r="BW144" s="147">
        <f t="shared" si="751"/>
        <v>3612</v>
      </c>
      <c r="BX144" s="147">
        <f t="shared" si="752"/>
        <v>482</v>
      </c>
      <c r="BY144" s="147">
        <f t="shared" si="753"/>
        <v>96.4</v>
      </c>
      <c r="BZ144" s="147">
        <f t="shared" si="754"/>
        <v>120.5</v>
      </c>
      <c r="CA144" s="147">
        <f t="shared" si="755"/>
        <v>0</v>
      </c>
      <c r="CB144" s="147">
        <f t="shared" si="756"/>
        <v>241</v>
      </c>
      <c r="CC144" s="147">
        <f t="shared" si="757"/>
        <v>723</v>
      </c>
      <c r="CD144" s="147">
        <f t="shared" si="758"/>
        <v>964</v>
      </c>
      <c r="CE144" s="147">
        <f t="shared" si="759"/>
        <v>1446</v>
      </c>
      <c r="CF144" s="147">
        <f t="shared" si="760"/>
        <v>1928</v>
      </c>
      <c r="CG144" s="147">
        <f t="shared" si="761"/>
        <v>2410</v>
      </c>
      <c r="CH144" s="147">
        <f t="shared" si="762"/>
        <v>2892</v>
      </c>
      <c r="CI144" s="147">
        <f t="shared" si="763"/>
        <v>1280</v>
      </c>
      <c r="CJ144" s="147">
        <f t="shared" si="764"/>
        <v>256</v>
      </c>
      <c r="CK144" s="147">
        <f t="shared" si="765"/>
        <v>320</v>
      </c>
      <c r="CL144" s="147">
        <f t="shared" si="766"/>
        <v>0</v>
      </c>
      <c r="CM144" s="147">
        <f t="shared" si="767"/>
        <v>640</v>
      </c>
      <c r="CN144" s="147">
        <f t="shared" si="768"/>
        <v>1920</v>
      </c>
      <c r="CO144" s="147">
        <f t="shared" si="769"/>
        <v>2560</v>
      </c>
      <c r="CP144" s="147">
        <f t="shared" si="770"/>
        <v>3840</v>
      </c>
      <c r="CQ144" s="147">
        <f t="shared" si="771"/>
        <v>5120</v>
      </c>
      <c r="CR144" s="147">
        <f t="shared" si="772"/>
        <v>6400</v>
      </c>
      <c r="CS144" s="147">
        <f t="shared" si="773"/>
        <v>7680</v>
      </c>
      <c r="CT144" s="147">
        <f t="shared" si="774"/>
        <v>1160</v>
      </c>
      <c r="CU144" s="147">
        <f t="shared" si="775"/>
        <v>232</v>
      </c>
      <c r="CV144" s="147">
        <f t="shared" si="776"/>
        <v>290</v>
      </c>
      <c r="CW144" s="147">
        <f t="shared" si="777"/>
        <v>0</v>
      </c>
      <c r="CX144" s="147">
        <f t="shared" si="778"/>
        <v>580</v>
      </c>
      <c r="CY144" s="147">
        <f t="shared" si="779"/>
        <v>1740</v>
      </c>
      <c r="CZ144" s="147">
        <f t="shared" si="780"/>
        <v>2320</v>
      </c>
      <c r="DA144" s="147">
        <f t="shared" si="781"/>
        <v>3480</v>
      </c>
      <c r="DB144" s="147">
        <f t="shared" si="782"/>
        <v>4640</v>
      </c>
      <c r="DC144" s="147">
        <f t="shared" si="783"/>
        <v>5800</v>
      </c>
      <c r="DD144" s="147">
        <f t="shared" si="784"/>
        <v>6960</v>
      </c>
      <c r="DE144" s="147">
        <f t="shared" si="785"/>
        <v>1084</v>
      </c>
      <c r="DF144" s="147">
        <f t="shared" si="786"/>
        <v>216.8</v>
      </c>
      <c r="DG144" s="147">
        <f t="shared" si="787"/>
        <v>271</v>
      </c>
      <c r="DH144" s="147">
        <f t="shared" si="788"/>
        <v>0</v>
      </c>
      <c r="DI144" s="147">
        <f t="shared" si="789"/>
        <v>542</v>
      </c>
      <c r="DJ144" s="147">
        <f t="shared" si="790"/>
        <v>1626</v>
      </c>
      <c r="DK144" s="147">
        <f t="shared" si="791"/>
        <v>2168</v>
      </c>
      <c r="DL144" s="147">
        <f t="shared" si="792"/>
        <v>3252</v>
      </c>
      <c r="DM144" s="147">
        <f t="shared" si="793"/>
        <v>4336</v>
      </c>
      <c r="DN144" s="147">
        <f t="shared" si="794"/>
        <v>5420</v>
      </c>
      <c r="DO144" s="147">
        <f t="shared" si="795"/>
        <v>6504</v>
      </c>
      <c r="DP144" s="147">
        <f t="shared" si="796"/>
        <v>1084</v>
      </c>
      <c r="DQ144" s="147">
        <f t="shared" si="797"/>
        <v>216.8</v>
      </c>
      <c r="DR144" s="147">
        <f t="shared" si="798"/>
        <v>271</v>
      </c>
      <c r="DS144" s="147">
        <f t="shared" si="799"/>
        <v>0</v>
      </c>
      <c r="DT144" s="147">
        <f t="shared" si="800"/>
        <v>542</v>
      </c>
      <c r="DU144" s="147">
        <f t="shared" si="801"/>
        <v>1626</v>
      </c>
      <c r="DV144" s="147">
        <f t="shared" si="802"/>
        <v>2168</v>
      </c>
      <c r="DW144" s="147">
        <f t="shared" si="803"/>
        <v>3252</v>
      </c>
      <c r="DX144" s="147">
        <f t="shared" si="804"/>
        <v>4336</v>
      </c>
      <c r="DY144" s="147">
        <f t="shared" si="805"/>
        <v>5420</v>
      </c>
      <c r="DZ144" s="147">
        <f t="shared" si="806"/>
        <v>6504</v>
      </c>
      <c r="EA144" s="147">
        <f t="shared" si="807"/>
        <v>1280</v>
      </c>
      <c r="EB144" s="147">
        <f t="shared" si="808"/>
        <v>256</v>
      </c>
      <c r="EC144" s="147">
        <f t="shared" si="809"/>
        <v>320</v>
      </c>
      <c r="ED144" s="147">
        <f t="shared" si="810"/>
        <v>0</v>
      </c>
      <c r="EE144" s="147">
        <f t="shared" si="811"/>
        <v>640</v>
      </c>
      <c r="EF144" s="147">
        <f t="shared" si="812"/>
        <v>1920</v>
      </c>
      <c r="EG144" s="147">
        <f t="shared" si="813"/>
        <v>2560</v>
      </c>
      <c r="EH144" s="147">
        <f t="shared" si="814"/>
        <v>3840</v>
      </c>
      <c r="EI144" s="147">
        <f t="shared" si="815"/>
        <v>5120</v>
      </c>
      <c r="EJ144" s="147">
        <f t="shared" si="816"/>
        <v>6400</v>
      </c>
      <c r="EK144" s="147">
        <f t="shared" si="817"/>
        <v>7680</v>
      </c>
      <c r="EL144" s="147">
        <f t="shared" si="818"/>
        <v>1160</v>
      </c>
      <c r="EM144" s="147">
        <f t="shared" si="819"/>
        <v>232</v>
      </c>
      <c r="EN144" s="147">
        <f t="shared" si="820"/>
        <v>290</v>
      </c>
      <c r="EO144" s="147">
        <f t="shared" si="821"/>
        <v>0</v>
      </c>
      <c r="EP144" s="147">
        <f t="shared" si="822"/>
        <v>580</v>
      </c>
      <c r="EQ144" s="147">
        <f t="shared" si="823"/>
        <v>1740</v>
      </c>
      <c r="ER144" s="147">
        <f t="shared" si="824"/>
        <v>2320</v>
      </c>
      <c r="ES144" s="147">
        <f t="shared" si="825"/>
        <v>3480</v>
      </c>
      <c r="ET144" s="147">
        <f t="shared" si="826"/>
        <v>4640</v>
      </c>
      <c r="EU144" s="147">
        <f t="shared" si="827"/>
        <v>5800</v>
      </c>
      <c r="EV144" s="147">
        <f t="shared" si="828"/>
        <v>6960</v>
      </c>
      <c r="EW144" s="147">
        <f t="shared" si="829"/>
        <v>1762</v>
      </c>
      <c r="EX144" s="147">
        <f t="shared" si="830"/>
        <v>352.4</v>
      </c>
      <c r="EY144" s="147">
        <f t="shared" si="831"/>
        <v>440.5</v>
      </c>
      <c r="EZ144" s="147">
        <f t="shared" si="832"/>
        <v>0</v>
      </c>
      <c r="FA144" s="147">
        <f t="shared" si="833"/>
        <v>881</v>
      </c>
      <c r="FB144" s="147">
        <f t="shared" si="834"/>
        <v>2643</v>
      </c>
      <c r="FC144" s="147">
        <f t="shared" si="835"/>
        <v>3524</v>
      </c>
      <c r="FD144" s="147">
        <f t="shared" si="836"/>
        <v>5286</v>
      </c>
      <c r="FE144" s="147">
        <f t="shared" si="837"/>
        <v>7048</v>
      </c>
      <c r="FF144" s="147">
        <f t="shared" si="838"/>
        <v>8810</v>
      </c>
      <c r="FG144" s="147">
        <f t="shared" si="839"/>
        <v>10572</v>
      </c>
      <c r="FH144" s="147">
        <f t="shared" si="840"/>
        <v>1762</v>
      </c>
      <c r="FI144" s="147">
        <f t="shared" si="841"/>
        <v>352.4</v>
      </c>
      <c r="FJ144" s="147">
        <f t="shared" si="842"/>
        <v>440.5</v>
      </c>
      <c r="FK144" s="147">
        <f t="shared" si="843"/>
        <v>0</v>
      </c>
      <c r="FL144" s="147">
        <f t="shared" si="844"/>
        <v>881</v>
      </c>
      <c r="FM144" s="147">
        <f t="shared" si="845"/>
        <v>2643</v>
      </c>
      <c r="FN144" s="147">
        <f t="shared" si="846"/>
        <v>3524</v>
      </c>
      <c r="FO144" s="147">
        <f t="shared" si="847"/>
        <v>5286</v>
      </c>
      <c r="FP144" s="147">
        <f t="shared" si="848"/>
        <v>7048</v>
      </c>
      <c r="FQ144" s="147">
        <f t="shared" si="849"/>
        <v>8810</v>
      </c>
      <c r="FR144" s="147">
        <f t="shared" si="850"/>
        <v>10572</v>
      </c>
      <c r="FS144" s="122" t="str">
        <f t="shared" si="346"/>
        <v>0</v>
      </c>
      <c r="FT144" s="122" t="str">
        <f t="shared" si="347"/>
        <v>0</v>
      </c>
      <c r="FU144" s="122" t="str">
        <f t="shared" si="348"/>
        <v>0</v>
      </c>
      <c r="FV144" s="122" t="str">
        <f t="shared" si="349"/>
        <v>0</v>
      </c>
      <c r="FW144" s="122">
        <f t="shared" si="851"/>
        <v>0</v>
      </c>
      <c r="FX144" s="122">
        <f t="shared" si="852"/>
        <v>0</v>
      </c>
      <c r="FY144" s="122">
        <f t="shared" si="853"/>
        <v>0</v>
      </c>
      <c r="FZ144" s="122">
        <f t="shared" si="854"/>
        <v>0</v>
      </c>
      <c r="GA144" s="122">
        <f t="shared" si="855"/>
        <v>0</v>
      </c>
      <c r="GB144" s="122">
        <f t="shared" si="856"/>
        <v>0</v>
      </c>
      <c r="GC144" s="122">
        <f t="shared" si="857"/>
        <v>0</v>
      </c>
      <c r="GD144" s="122">
        <f t="shared" si="858"/>
        <v>0</v>
      </c>
      <c r="GE144" s="122">
        <f t="shared" si="859"/>
        <v>0</v>
      </c>
      <c r="GF144" s="122">
        <f t="shared" si="860"/>
        <v>0</v>
      </c>
      <c r="GG144" s="122">
        <f t="shared" si="861"/>
        <v>0</v>
      </c>
      <c r="GH144" s="124" t="str">
        <f t="shared" si="350"/>
        <v>0</v>
      </c>
      <c r="GI144" s="57"/>
      <c r="GJ144" s="57"/>
      <c r="GK144" s="57"/>
      <c r="GW144" s="145"/>
      <c r="GX144" s="145"/>
      <c r="GY144" s="145"/>
      <c r="GZ144" s="145"/>
      <c r="HA144" s="145"/>
      <c r="HB144" s="145"/>
      <c r="HC144" s="145"/>
    </row>
    <row r="145" spans="1:211" x14ac:dyDescent="0.2">
      <c r="A145" s="298"/>
      <c r="B145" s="288"/>
      <c r="C145" s="299"/>
      <c r="D145" s="407">
        <f t="shared" si="694"/>
        <v>0</v>
      </c>
      <c r="E145" s="406"/>
      <c r="F145" s="406"/>
      <c r="G145" s="406"/>
      <c r="H145" s="407">
        <f t="shared" si="695"/>
        <v>0</v>
      </c>
      <c r="I145" s="406"/>
      <c r="J145" s="406"/>
      <c r="K145" s="406"/>
      <c r="L145" s="406"/>
      <c r="M145" s="147"/>
      <c r="N145" s="94">
        <f t="shared" si="696"/>
        <v>0</v>
      </c>
      <c r="O145" s="94">
        <f t="shared" si="697"/>
        <v>0</v>
      </c>
      <c r="P145" s="94">
        <f t="shared" si="698"/>
        <v>0</v>
      </c>
      <c r="Q145" s="94">
        <f t="shared" si="699"/>
        <v>0</v>
      </c>
      <c r="R145" s="94">
        <f t="shared" si="700"/>
        <v>0</v>
      </c>
      <c r="S145" s="94">
        <f t="shared" si="701"/>
        <v>0</v>
      </c>
      <c r="T145" s="94">
        <f t="shared" si="702"/>
        <v>0</v>
      </c>
      <c r="U145" s="200">
        <v>679</v>
      </c>
      <c r="V145" s="93">
        <f t="shared" si="703"/>
        <v>135.80000000000001</v>
      </c>
      <c r="W145" s="93">
        <f t="shared" si="704"/>
        <v>169.75</v>
      </c>
      <c r="X145" s="147"/>
      <c r="Y145" s="94">
        <f t="shared" si="705"/>
        <v>339.5</v>
      </c>
      <c r="Z145" s="94">
        <f t="shared" si="706"/>
        <v>1018.5</v>
      </c>
      <c r="AA145" s="94">
        <f t="shared" si="707"/>
        <v>1358</v>
      </c>
      <c r="AB145" s="94">
        <f t="shared" si="708"/>
        <v>2037</v>
      </c>
      <c r="AC145" s="94">
        <f t="shared" si="709"/>
        <v>2716</v>
      </c>
      <c r="AD145" s="94">
        <f t="shared" si="710"/>
        <v>3395</v>
      </c>
      <c r="AE145" s="94">
        <f t="shared" si="711"/>
        <v>4074</v>
      </c>
      <c r="AF145" s="200">
        <v>603</v>
      </c>
      <c r="AG145" s="93">
        <f t="shared" si="712"/>
        <v>120.60000000000001</v>
      </c>
      <c r="AH145" s="93">
        <f t="shared" si="713"/>
        <v>150.75</v>
      </c>
      <c r="AI145" s="147"/>
      <c r="AJ145" s="94">
        <f t="shared" si="714"/>
        <v>301.5</v>
      </c>
      <c r="AK145" s="94">
        <f t="shared" si="715"/>
        <v>904.5</v>
      </c>
      <c r="AL145" s="94">
        <f t="shared" si="716"/>
        <v>1206</v>
      </c>
      <c r="AM145" s="94">
        <f t="shared" si="717"/>
        <v>1809</v>
      </c>
      <c r="AN145" s="94">
        <f t="shared" si="718"/>
        <v>2412</v>
      </c>
      <c r="AO145" s="94">
        <f t="shared" si="719"/>
        <v>3015</v>
      </c>
      <c r="AP145" s="94">
        <f t="shared" si="720"/>
        <v>3618</v>
      </c>
      <c r="AQ145" s="200">
        <v>483</v>
      </c>
      <c r="AR145" s="93">
        <f t="shared" si="721"/>
        <v>96.600000000000009</v>
      </c>
      <c r="AS145" s="93">
        <f t="shared" si="722"/>
        <v>120.75</v>
      </c>
      <c r="AT145" s="147"/>
      <c r="AU145" s="94">
        <f t="shared" si="723"/>
        <v>241.5</v>
      </c>
      <c r="AV145" s="94">
        <f t="shared" si="724"/>
        <v>724.5</v>
      </c>
      <c r="AW145" s="94">
        <f t="shared" si="725"/>
        <v>966</v>
      </c>
      <c r="AX145" s="94">
        <f t="shared" si="726"/>
        <v>1449</v>
      </c>
      <c r="AY145" s="94">
        <f t="shared" si="727"/>
        <v>1932</v>
      </c>
      <c r="AZ145" s="94">
        <f t="shared" si="728"/>
        <v>2415</v>
      </c>
      <c r="BA145" s="94">
        <f t="shared" si="729"/>
        <v>2898</v>
      </c>
      <c r="BB145" s="147">
        <f t="shared" si="730"/>
        <v>679</v>
      </c>
      <c r="BC145" s="147">
        <f t="shared" si="731"/>
        <v>135.80000000000001</v>
      </c>
      <c r="BD145" s="147">
        <f t="shared" si="732"/>
        <v>169.75</v>
      </c>
      <c r="BE145" s="147">
        <f t="shared" si="733"/>
        <v>0</v>
      </c>
      <c r="BF145" s="147">
        <f t="shared" si="734"/>
        <v>339.5</v>
      </c>
      <c r="BG145" s="147">
        <f t="shared" si="735"/>
        <v>1018.5</v>
      </c>
      <c r="BH145" s="147">
        <f t="shared" si="736"/>
        <v>1358</v>
      </c>
      <c r="BI145" s="147">
        <f t="shared" si="737"/>
        <v>2037</v>
      </c>
      <c r="BJ145" s="147">
        <f t="shared" si="738"/>
        <v>2716</v>
      </c>
      <c r="BK145" s="147">
        <f t="shared" si="739"/>
        <v>3395</v>
      </c>
      <c r="BL145" s="147">
        <f t="shared" si="740"/>
        <v>4074</v>
      </c>
      <c r="BM145" s="147">
        <f t="shared" si="741"/>
        <v>603</v>
      </c>
      <c r="BN145" s="147">
        <f t="shared" si="742"/>
        <v>120.60000000000001</v>
      </c>
      <c r="BO145" s="147">
        <f t="shared" si="743"/>
        <v>150.75</v>
      </c>
      <c r="BP145" s="147">
        <f t="shared" si="744"/>
        <v>0</v>
      </c>
      <c r="BQ145" s="147">
        <f t="shared" si="745"/>
        <v>301.5</v>
      </c>
      <c r="BR145" s="147">
        <f t="shared" si="746"/>
        <v>904.5</v>
      </c>
      <c r="BS145" s="147">
        <f t="shared" si="747"/>
        <v>1206</v>
      </c>
      <c r="BT145" s="147">
        <f t="shared" si="748"/>
        <v>1809</v>
      </c>
      <c r="BU145" s="147">
        <f t="shared" si="749"/>
        <v>2412</v>
      </c>
      <c r="BV145" s="147">
        <f t="shared" si="750"/>
        <v>3015</v>
      </c>
      <c r="BW145" s="147">
        <f t="shared" si="751"/>
        <v>3618</v>
      </c>
      <c r="BX145" s="147">
        <f t="shared" si="752"/>
        <v>483</v>
      </c>
      <c r="BY145" s="147">
        <f t="shared" si="753"/>
        <v>96.600000000000009</v>
      </c>
      <c r="BZ145" s="147">
        <f t="shared" si="754"/>
        <v>120.75</v>
      </c>
      <c r="CA145" s="147">
        <f t="shared" si="755"/>
        <v>0</v>
      </c>
      <c r="CB145" s="147">
        <f t="shared" si="756"/>
        <v>241.5</v>
      </c>
      <c r="CC145" s="147">
        <f t="shared" si="757"/>
        <v>724.5</v>
      </c>
      <c r="CD145" s="147">
        <f t="shared" si="758"/>
        <v>966</v>
      </c>
      <c r="CE145" s="147">
        <f t="shared" si="759"/>
        <v>1449</v>
      </c>
      <c r="CF145" s="147">
        <f t="shared" si="760"/>
        <v>1932</v>
      </c>
      <c r="CG145" s="147">
        <f t="shared" si="761"/>
        <v>2415</v>
      </c>
      <c r="CH145" s="147">
        <f t="shared" si="762"/>
        <v>2898</v>
      </c>
      <c r="CI145" s="147">
        <f t="shared" si="763"/>
        <v>1282</v>
      </c>
      <c r="CJ145" s="147">
        <f t="shared" si="764"/>
        <v>256.40000000000003</v>
      </c>
      <c r="CK145" s="147">
        <f t="shared" si="765"/>
        <v>320.5</v>
      </c>
      <c r="CL145" s="147">
        <f t="shared" si="766"/>
        <v>0</v>
      </c>
      <c r="CM145" s="147">
        <f t="shared" si="767"/>
        <v>641</v>
      </c>
      <c r="CN145" s="147">
        <f t="shared" si="768"/>
        <v>1923</v>
      </c>
      <c r="CO145" s="147">
        <f t="shared" si="769"/>
        <v>2564</v>
      </c>
      <c r="CP145" s="147">
        <f t="shared" si="770"/>
        <v>3846</v>
      </c>
      <c r="CQ145" s="147">
        <f t="shared" si="771"/>
        <v>5128</v>
      </c>
      <c r="CR145" s="147">
        <f t="shared" si="772"/>
        <v>6410</v>
      </c>
      <c r="CS145" s="147">
        <f t="shared" si="773"/>
        <v>7692</v>
      </c>
      <c r="CT145" s="147">
        <f t="shared" si="774"/>
        <v>1162</v>
      </c>
      <c r="CU145" s="147">
        <f t="shared" si="775"/>
        <v>232.40000000000003</v>
      </c>
      <c r="CV145" s="147">
        <f t="shared" si="776"/>
        <v>290.5</v>
      </c>
      <c r="CW145" s="147">
        <f t="shared" si="777"/>
        <v>0</v>
      </c>
      <c r="CX145" s="147">
        <f t="shared" si="778"/>
        <v>581</v>
      </c>
      <c r="CY145" s="147">
        <f t="shared" si="779"/>
        <v>1743</v>
      </c>
      <c r="CZ145" s="147">
        <f t="shared" si="780"/>
        <v>2324</v>
      </c>
      <c r="DA145" s="147">
        <f t="shared" si="781"/>
        <v>3486</v>
      </c>
      <c r="DB145" s="147">
        <f t="shared" si="782"/>
        <v>4648</v>
      </c>
      <c r="DC145" s="147">
        <f t="shared" si="783"/>
        <v>5810</v>
      </c>
      <c r="DD145" s="147">
        <f t="shared" si="784"/>
        <v>6972</v>
      </c>
      <c r="DE145" s="147">
        <f t="shared" si="785"/>
        <v>1086</v>
      </c>
      <c r="DF145" s="147">
        <f t="shared" si="786"/>
        <v>217.20000000000002</v>
      </c>
      <c r="DG145" s="147">
        <f t="shared" si="787"/>
        <v>271.5</v>
      </c>
      <c r="DH145" s="147">
        <f t="shared" si="788"/>
        <v>0</v>
      </c>
      <c r="DI145" s="147">
        <f t="shared" si="789"/>
        <v>543</v>
      </c>
      <c r="DJ145" s="147">
        <f t="shared" si="790"/>
        <v>1629</v>
      </c>
      <c r="DK145" s="147">
        <f t="shared" si="791"/>
        <v>2172</v>
      </c>
      <c r="DL145" s="147">
        <f t="shared" si="792"/>
        <v>3258</v>
      </c>
      <c r="DM145" s="147">
        <f t="shared" si="793"/>
        <v>4344</v>
      </c>
      <c r="DN145" s="147">
        <f t="shared" si="794"/>
        <v>5430</v>
      </c>
      <c r="DO145" s="147">
        <f t="shared" si="795"/>
        <v>6516</v>
      </c>
      <c r="DP145" s="147">
        <f t="shared" si="796"/>
        <v>1086</v>
      </c>
      <c r="DQ145" s="147">
        <f t="shared" si="797"/>
        <v>217.20000000000002</v>
      </c>
      <c r="DR145" s="147">
        <f t="shared" si="798"/>
        <v>271.5</v>
      </c>
      <c r="DS145" s="147">
        <f t="shared" si="799"/>
        <v>0</v>
      </c>
      <c r="DT145" s="147">
        <f t="shared" si="800"/>
        <v>543</v>
      </c>
      <c r="DU145" s="147">
        <f t="shared" si="801"/>
        <v>1629</v>
      </c>
      <c r="DV145" s="147">
        <f t="shared" si="802"/>
        <v>2172</v>
      </c>
      <c r="DW145" s="147">
        <f t="shared" si="803"/>
        <v>3258</v>
      </c>
      <c r="DX145" s="147">
        <f t="shared" si="804"/>
        <v>4344</v>
      </c>
      <c r="DY145" s="147">
        <f t="shared" si="805"/>
        <v>5430</v>
      </c>
      <c r="DZ145" s="147">
        <f t="shared" si="806"/>
        <v>6516</v>
      </c>
      <c r="EA145" s="147">
        <f t="shared" si="807"/>
        <v>1282</v>
      </c>
      <c r="EB145" s="147">
        <f t="shared" si="808"/>
        <v>256.40000000000003</v>
      </c>
      <c r="EC145" s="147">
        <f t="shared" si="809"/>
        <v>320.5</v>
      </c>
      <c r="ED145" s="147">
        <f t="shared" si="810"/>
        <v>0</v>
      </c>
      <c r="EE145" s="147">
        <f t="shared" si="811"/>
        <v>641</v>
      </c>
      <c r="EF145" s="147">
        <f t="shared" si="812"/>
        <v>1923</v>
      </c>
      <c r="EG145" s="147">
        <f t="shared" si="813"/>
        <v>2564</v>
      </c>
      <c r="EH145" s="147">
        <f t="shared" si="814"/>
        <v>3846</v>
      </c>
      <c r="EI145" s="147">
        <f t="shared" si="815"/>
        <v>5128</v>
      </c>
      <c r="EJ145" s="147">
        <f t="shared" si="816"/>
        <v>6410</v>
      </c>
      <c r="EK145" s="147">
        <f t="shared" si="817"/>
        <v>7692</v>
      </c>
      <c r="EL145" s="147">
        <f t="shared" si="818"/>
        <v>1162</v>
      </c>
      <c r="EM145" s="147">
        <f t="shared" si="819"/>
        <v>232.40000000000003</v>
      </c>
      <c r="EN145" s="147">
        <f t="shared" si="820"/>
        <v>290.5</v>
      </c>
      <c r="EO145" s="147">
        <f t="shared" si="821"/>
        <v>0</v>
      </c>
      <c r="EP145" s="147">
        <f t="shared" si="822"/>
        <v>581</v>
      </c>
      <c r="EQ145" s="147">
        <f t="shared" si="823"/>
        <v>1743</v>
      </c>
      <c r="ER145" s="147">
        <f t="shared" si="824"/>
        <v>2324</v>
      </c>
      <c r="ES145" s="147">
        <f t="shared" si="825"/>
        <v>3486</v>
      </c>
      <c r="ET145" s="147">
        <f t="shared" si="826"/>
        <v>4648</v>
      </c>
      <c r="EU145" s="147">
        <f t="shared" si="827"/>
        <v>5810</v>
      </c>
      <c r="EV145" s="147">
        <f t="shared" si="828"/>
        <v>6972</v>
      </c>
      <c r="EW145" s="147">
        <f t="shared" si="829"/>
        <v>1765</v>
      </c>
      <c r="EX145" s="147">
        <f t="shared" si="830"/>
        <v>353.00000000000006</v>
      </c>
      <c r="EY145" s="147">
        <f t="shared" si="831"/>
        <v>441.25</v>
      </c>
      <c r="EZ145" s="147">
        <f t="shared" si="832"/>
        <v>0</v>
      </c>
      <c r="FA145" s="147">
        <f t="shared" si="833"/>
        <v>882.5</v>
      </c>
      <c r="FB145" s="147">
        <f t="shared" si="834"/>
        <v>2647.5</v>
      </c>
      <c r="FC145" s="147">
        <f t="shared" si="835"/>
        <v>3530</v>
      </c>
      <c r="FD145" s="147">
        <f t="shared" si="836"/>
        <v>5295</v>
      </c>
      <c r="FE145" s="147">
        <f t="shared" si="837"/>
        <v>7060</v>
      </c>
      <c r="FF145" s="147">
        <f t="shared" si="838"/>
        <v>8825</v>
      </c>
      <c r="FG145" s="147">
        <f t="shared" si="839"/>
        <v>10590</v>
      </c>
      <c r="FH145" s="147">
        <f t="shared" si="840"/>
        <v>1765</v>
      </c>
      <c r="FI145" s="147">
        <f t="shared" si="841"/>
        <v>353.00000000000006</v>
      </c>
      <c r="FJ145" s="147">
        <f t="shared" si="842"/>
        <v>441.25</v>
      </c>
      <c r="FK145" s="147">
        <f t="shared" si="843"/>
        <v>0</v>
      </c>
      <c r="FL145" s="147">
        <f t="shared" si="844"/>
        <v>882.5</v>
      </c>
      <c r="FM145" s="147">
        <f t="shared" si="845"/>
        <v>2647.5</v>
      </c>
      <c r="FN145" s="147">
        <f t="shared" si="846"/>
        <v>3530</v>
      </c>
      <c r="FO145" s="147">
        <f t="shared" si="847"/>
        <v>5295</v>
      </c>
      <c r="FP145" s="147">
        <f t="shared" si="848"/>
        <v>7060</v>
      </c>
      <c r="FQ145" s="147">
        <f t="shared" si="849"/>
        <v>8825</v>
      </c>
      <c r="FR145" s="147">
        <f t="shared" si="850"/>
        <v>10590</v>
      </c>
      <c r="FS145" s="122" t="str">
        <f t="shared" si="346"/>
        <v>0</v>
      </c>
      <c r="FT145" s="122" t="str">
        <f t="shared" si="347"/>
        <v>0</v>
      </c>
      <c r="FU145" s="122" t="str">
        <f t="shared" si="348"/>
        <v>0</v>
      </c>
      <c r="FV145" s="122" t="str">
        <f t="shared" si="349"/>
        <v>0</v>
      </c>
      <c r="FW145" s="122">
        <f t="shared" si="851"/>
        <v>0</v>
      </c>
      <c r="FX145" s="122">
        <f t="shared" si="852"/>
        <v>0</v>
      </c>
      <c r="FY145" s="122">
        <f t="shared" si="853"/>
        <v>0</v>
      </c>
      <c r="FZ145" s="122">
        <f t="shared" si="854"/>
        <v>0</v>
      </c>
      <c r="GA145" s="122">
        <f t="shared" si="855"/>
        <v>0</v>
      </c>
      <c r="GB145" s="122">
        <f t="shared" si="856"/>
        <v>0</v>
      </c>
      <c r="GC145" s="122">
        <f t="shared" si="857"/>
        <v>0</v>
      </c>
      <c r="GD145" s="122">
        <f t="shared" si="858"/>
        <v>0</v>
      </c>
      <c r="GE145" s="122">
        <f t="shared" si="859"/>
        <v>0</v>
      </c>
      <c r="GF145" s="122">
        <f t="shared" si="860"/>
        <v>0</v>
      </c>
      <c r="GG145" s="122">
        <f t="shared" si="861"/>
        <v>0</v>
      </c>
      <c r="GH145" s="124" t="str">
        <f t="shared" si="350"/>
        <v>0</v>
      </c>
      <c r="GI145" s="57"/>
      <c r="GJ145" s="57"/>
      <c r="GK145" s="57"/>
      <c r="GW145" s="145"/>
      <c r="GX145" s="145"/>
      <c r="GY145" s="145"/>
      <c r="GZ145" s="145"/>
      <c r="HA145" s="145"/>
      <c r="HB145" s="145"/>
      <c r="HC145" s="145"/>
    </row>
    <row r="146" spans="1:211" x14ac:dyDescent="0.2">
      <c r="A146" s="298"/>
      <c r="B146" s="288"/>
      <c r="C146" s="299"/>
      <c r="D146" s="407">
        <f t="shared" si="694"/>
        <v>0</v>
      </c>
      <c r="E146" s="406"/>
      <c r="F146" s="406"/>
      <c r="G146" s="406"/>
      <c r="H146" s="407">
        <f t="shared" si="695"/>
        <v>0</v>
      </c>
      <c r="I146" s="406"/>
      <c r="J146" s="406"/>
      <c r="K146" s="406"/>
      <c r="L146" s="406"/>
      <c r="M146" s="147"/>
      <c r="N146" s="94">
        <f t="shared" si="696"/>
        <v>0</v>
      </c>
      <c r="O146" s="94">
        <f t="shared" si="697"/>
        <v>0</v>
      </c>
      <c r="P146" s="94">
        <f t="shared" si="698"/>
        <v>0</v>
      </c>
      <c r="Q146" s="94">
        <f t="shared" si="699"/>
        <v>0</v>
      </c>
      <c r="R146" s="94">
        <f t="shared" si="700"/>
        <v>0</v>
      </c>
      <c r="S146" s="94">
        <f t="shared" si="701"/>
        <v>0</v>
      </c>
      <c r="T146" s="94">
        <f t="shared" si="702"/>
        <v>0</v>
      </c>
      <c r="U146" s="200">
        <v>680</v>
      </c>
      <c r="V146" s="93">
        <f t="shared" si="703"/>
        <v>136</v>
      </c>
      <c r="W146" s="93">
        <f t="shared" si="704"/>
        <v>170</v>
      </c>
      <c r="X146" s="147"/>
      <c r="Y146" s="94">
        <f t="shared" si="705"/>
        <v>340</v>
      </c>
      <c r="Z146" s="94">
        <f t="shared" si="706"/>
        <v>1020</v>
      </c>
      <c r="AA146" s="94">
        <f t="shared" si="707"/>
        <v>1360</v>
      </c>
      <c r="AB146" s="94">
        <f t="shared" si="708"/>
        <v>2040</v>
      </c>
      <c r="AC146" s="94">
        <f t="shared" si="709"/>
        <v>2720</v>
      </c>
      <c r="AD146" s="94">
        <f t="shared" si="710"/>
        <v>3400</v>
      </c>
      <c r="AE146" s="94">
        <f t="shared" si="711"/>
        <v>4080</v>
      </c>
      <c r="AF146" s="200">
        <v>604</v>
      </c>
      <c r="AG146" s="93">
        <f t="shared" si="712"/>
        <v>120.80000000000001</v>
      </c>
      <c r="AH146" s="93">
        <f t="shared" si="713"/>
        <v>151</v>
      </c>
      <c r="AI146" s="147"/>
      <c r="AJ146" s="94">
        <f t="shared" si="714"/>
        <v>302</v>
      </c>
      <c r="AK146" s="94">
        <f t="shared" si="715"/>
        <v>906</v>
      </c>
      <c r="AL146" s="94">
        <f t="shared" si="716"/>
        <v>1208</v>
      </c>
      <c r="AM146" s="94">
        <f t="shared" si="717"/>
        <v>1812</v>
      </c>
      <c r="AN146" s="94">
        <f t="shared" si="718"/>
        <v>2416</v>
      </c>
      <c r="AO146" s="94">
        <f t="shared" si="719"/>
        <v>3020</v>
      </c>
      <c r="AP146" s="94">
        <f t="shared" si="720"/>
        <v>3624</v>
      </c>
      <c r="AQ146" s="200">
        <v>484</v>
      </c>
      <c r="AR146" s="93">
        <f t="shared" si="721"/>
        <v>96.800000000000011</v>
      </c>
      <c r="AS146" s="93">
        <f t="shared" si="722"/>
        <v>121</v>
      </c>
      <c r="AT146" s="147"/>
      <c r="AU146" s="94">
        <f t="shared" si="723"/>
        <v>242</v>
      </c>
      <c r="AV146" s="94">
        <f t="shared" si="724"/>
        <v>726</v>
      </c>
      <c r="AW146" s="94">
        <f t="shared" si="725"/>
        <v>968</v>
      </c>
      <c r="AX146" s="94">
        <f t="shared" si="726"/>
        <v>1452</v>
      </c>
      <c r="AY146" s="94">
        <f t="shared" si="727"/>
        <v>1936</v>
      </c>
      <c r="AZ146" s="94">
        <f t="shared" si="728"/>
        <v>2420</v>
      </c>
      <c r="BA146" s="94">
        <f t="shared" si="729"/>
        <v>2904</v>
      </c>
      <c r="BB146" s="147">
        <f t="shared" si="730"/>
        <v>680</v>
      </c>
      <c r="BC146" s="147">
        <f t="shared" si="731"/>
        <v>136</v>
      </c>
      <c r="BD146" s="147">
        <f t="shared" si="732"/>
        <v>170</v>
      </c>
      <c r="BE146" s="147">
        <f t="shared" si="733"/>
        <v>0</v>
      </c>
      <c r="BF146" s="147">
        <f t="shared" si="734"/>
        <v>340</v>
      </c>
      <c r="BG146" s="147">
        <f t="shared" si="735"/>
        <v>1020</v>
      </c>
      <c r="BH146" s="147">
        <f t="shared" si="736"/>
        <v>1360</v>
      </c>
      <c r="BI146" s="147">
        <f t="shared" si="737"/>
        <v>2040</v>
      </c>
      <c r="BJ146" s="147">
        <f t="shared" si="738"/>
        <v>2720</v>
      </c>
      <c r="BK146" s="147">
        <f t="shared" si="739"/>
        <v>3400</v>
      </c>
      <c r="BL146" s="147">
        <f t="shared" si="740"/>
        <v>4080</v>
      </c>
      <c r="BM146" s="147">
        <f t="shared" si="741"/>
        <v>604</v>
      </c>
      <c r="BN146" s="147">
        <f t="shared" si="742"/>
        <v>120.80000000000001</v>
      </c>
      <c r="BO146" s="147">
        <f t="shared" si="743"/>
        <v>151</v>
      </c>
      <c r="BP146" s="147">
        <f t="shared" si="744"/>
        <v>0</v>
      </c>
      <c r="BQ146" s="147">
        <f t="shared" si="745"/>
        <v>302</v>
      </c>
      <c r="BR146" s="147">
        <f t="shared" si="746"/>
        <v>906</v>
      </c>
      <c r="BS146" s="147">
        <f t="shared" si="747"/>
        <v>1208</v>
      </c>
      <c r="BT146" s="147">
        <f t="shared" si="748"/>
        <v>1812</v>
      </c>
      <c r="BU146" s="147">
        <f t="shared" si="749"/>
        <v>2416</v>
      </c>
      <c r="BV146" s="147">
        <f t="shared" si="750"/>
        <v>3020</v>
      </c>
      <c r="BW146" s="147">
        <f t="shared" si="751"/>
        <v>3624</v>
      </c>
      <c r="BX146" s="147">
        <f t="shared" si="752"/>
        <v>484</v>
      </c>
      <c r="BY146" s="147">
        <f t="shared" si="753"/>
        <v>96.800000000000011</v>
      </c>
      <c r="BZ146" s="147">
        <f t="shared" si="754"/>
        <v>121</v>
      </c>
      <c r="CA146" s="147">
        <f t="shared" si="755"/>
        <v>0</v>
      </c>
      <c r="CB146" s="147">
        <f t="shared" si="756"/>
        <v>242</v>
      </c>
      <c r="CC146" s="147">
        <f t="shared" si="757"/>
        <v>726</v>
      </c>
      <c r="CD146" s="147">
        <f t="shared" si="758"/>
        <v>968</v>
      </c>
      <c r="CE146" s="147">
        <f t="shared" si="759"/>
        <v>1452</v>
      </c>
      <c r="CF146" s="147">
        <f t="shared" si="760"/>
        <v>1936</v>
      </c>
      <c r="CG146" s="147">
        <f t="shared" si="761"/>
        <v>2420</v>
      </c>
      <c r="CH146" s="147">
        <f t="shared" si="762"/>
        <v>2904</v>
      </c>
      <c r="CI146" s="147">
        <f t="shared" si="763"/>
        <v>1284</v>
      </c>
      <c r="CJ146" s="147">
        <f t="shared" si="764"/>
        <v>256.8</v>
      </c>
      <c r="CK146" s="147">
        <f t="shared" si="765"/>
        <v>321</v>
      </c>
      <c r="CL146" s="147">
        <f t="shared" si="766"/>
        <v>0</v>
      </c>
      <c r="CM146" s="147">
        <f t="shared" si="767"/>
        <v>642</v>
      </c>
      <c r="CN146" s="147">
        <f t="shared" si="768"/>
        <v>1926</v>
      </c>
      <c r="CO146" s="147">
        <f t="shared" si="769"/>
        <v>2568</v>
      </c>
      <c r="CP146" s="147">
        <f t="shared" si="770"/>
        <v>3852</v>
      </c>
      <c r="CQ146" s="147">
        <f t="shared" si="771"/>
        <v>5136</v>
      </c>
      <c r="CR146" s="147">
        <f t="shared" si="772"/>
        <v>6420</v>
      </c>
      <c r="CS146" s="147">
        <f t="shared" si="773"/>
        <v>7704</v>
      </c>
      <c r="CT146" s="147">
        <f t="shared" si="774"/>
        <v>1164</v>
      </c>
      <c r="CU146" s="147">
        <f t="shared" si="775"/>
        <v>232.8</v>
      </c>
      <c r="CV146" s="147">
        <f t="shared" si="776"/>
        <v>291</v>
      </c>
      <c r="CW146" s="147">
        <f t="shared" si="777"/>
        <v>0</v>
      </c>
      <c r="CX146" s="147">
        <f t="shared" si="778"/>
        <v>582</v>
      </c>
      <c r="CY146" s="147">
        <f t="shared" si="779"/>
        <v>1746</v>
      </c>
      <c r="CZ146" s="147">
        <f t="shared" si="780"/>
        <v>2328</v>
      </c>
      <c r="DA146" s="147">
        <f t="shared" si="781"/>
        <v>3492</v>
      </c>
      <c r="DB146" s="147">
        <f t="shared" si="782"/>
        <v>4656</v>
      </c>
      <c r="DC146" s="147">
        <f t="shared" si="783"/>
        <v>5820</v>
      </c>
      <c r="DD146" s="147">
        <f t="shared" si="784"/>
        <v>6984</v>
      </c>
      <c r="DE146" s="147">
        <f t="shared" si="785"/>
        <v>1088</v>
      </c>
      <c r="DF146" s="147">
        <f t="shared" si="786"/>
        <v>217.60000000000002</v>
      </c>
      <c r="DG146" s="147">
        <f t="shared" si="787"/>
        <v>272</v>
      </c>
      <c r="DH146" s="147">
        <f t="shared" si="788"/>
        <v>0</v>
      </c>
      <c r="DI146" s="147">
        <f t="shared" si="789"/>
        <v>544</v>
      </c>
      <c r="DJ146" s="147">
        <f t="shared" si="790"/>
        <v>1632</v>
      </c>
      <c r="DK146" s="147">
        <f t="shared" si="791"/>
        <v>2176</v>
      </c>
      <c r="DL146" s="147">
        <f t="shared" si="792"/>
        <v>3264</v>
      </c>
      <c r="DM146" s="147">
        <f t="shared" si="793"/>
        <v>4352</v>
      </c>
      <c r="DN146" s="147">
        <f t="shared" si="794"/>
        <v>5440</v>
      </c>
      <c r="DO146" s="147">
        <f t="shared" si="795"/>
        <v>6528</v>
      </c>
      <c r="DP146" s="147">
        <f t="shared" si="796"/>
        <v>1088</v>
      </c>
      <c r="DQ146" s="147">
        <f t="shared" si="797"/>
        <v>217.60000000000002</v>
      </c>
      <c r="DR146" s="147">
        <f t="shared" si="798"/>
        <v>272</v>
      </c>
      <c r="DS146" s="147">
        <f t="shared" si="799"/>
        <v>0</v>
      </c>
      <c r="DT146" s="147">
        <f t="shared" si="800"/>
        <v>544</v>
      </c>
      <c r="DU146" s="147">
        <f t="shared" si="801"/>
        <v>1632</v>
      </c>
      <c r="DV146" s="147">
        <f t="shared" si="802"/>
        <v>2176</v>
      </c>
      <c r="DW146" s="147">
        <f t="shared" si="803"/>
        <v>3264</v>
      </c>
      <c r="DX146" s="147">
        <f t="shared" si="804"/>
        <v>4352</v>
      </c>
      <c r="DY146" s="147">
        <f t="shared" si="805"/>
        <v>5440</v>
      </c>
      <c r="DZ146" s="147">
        <f t="shared" si="806"/>
        <v>6528</v>
      </c>
      <c r="EA146" s="147">
        <f t="shared" si="807"/>
        <v>1284</v>
      </c>
      <c r="EB146" s="147">
        <f t="shared" si="808"/>
        <v>256.8</v>
      </c>
      <c r="EC146" s="147">
        <f t="shared" si="809"/>
        <v>321</v>
      </c>
      <c r="ED146" s="147">
        <f t="shared" si="810"/>
        <v>0</v>
      </c>
      <c r="EE146" s="147">
        <f t="shared" si="811"/>
        <v>642</v>
      </c>
      <c r="EF146" s="147">
        <f t="shared" si="812"/>
        <v>1926</v>
      </c>
      <c r="EG146" s="147">
        <f t="shared" si="813"/>
        <v>2568</v>
      </c>
      <c r="EH146" s="147">
        <f t="shared" si="814"/>
        <v>3852</v>
      </c>
      <c r="EI146" s="147">
        <f t="shared" si="815"/>
        <v>5136</v>
      </c>
      <c r="EJ146" s="147">
        <f t="shared" si="816"/>
        <v>6420</v>
      </c>
      <c r="EK146" s="147">
        <f t="shared" si="817"/>
        <v>7704</v>
      </c>
      <c r="EL146" s="147">
        <f t="shared" si="818"/>
        <v>1164</v>
      </c>
      <c r="EM146" s="147">
        <f t="shared" si="819"/>
        <v>232.8</v>
      </c>
      <c r="EN146" s="147">
        <f t="shared" si="820"/>
        <v>291</v>
      </c>
      <c r="EO146" s="147">
        <f t="shared" si="821"/>
        <v>0</v>
      </c>
      <c r="EP146" s="147">
        <f t="shared" si="822"/>
        <v>582</v>
      </c>
      <c r="EQ146" s="147">
        <f t="shared" si="823"/>
        <v>1746</v>
      </c>
      <c r="ER146" s="147">
        <f t="shared" si="824"/>
        <v>2328</v>
      </c>
      <c r="ES146" s="147">
        <f t="shared" si="825"/>
        <v>3492</v>
      </c>
      <c r="ET146" s="147">
        <f t="shared" si="826"/>
        <v>4656</v>
      </c>
      <c r="EU146" s="147">
        <f t="shared" si="827"/>
        <v>5820</v>
      </c>
      <c r="EV146" s="147">
        <f t="shared" si="828"/>
        <v>6984</v>
      </c>
      <c r="EW146" s="147">
        <f t="shared" si="829"/>
        <v>1768</v>
      </c>
      <c r="EX146" s="147">
        <f t="shared" si="830"/>
        <v>353.6</v>
      </c>
      <c r="EY146" s="147">
        <f t="shared" si="831"/>
        <v>442</v>
      </c>
      <c r="EZ146" s="147">
        <f t="shared" si="832"/>
        <v>0</v>
      </c>
      <c r="FA146" s="147">
        <f t="shared" si="833"/>
        <v>884</v>
      </c>
      <c r="FB146" s="147">
        <f t="shared" si="834"/>
        <v>2652</v>
      </c>
      <c r="FC146" s="147">
        <f t="shared" si="835"/>
        <v>3536</v>
      </c>
      <c r="FD146" s="147">
        <f t="shared" si="836"/>
        <v>5304</v>
      </c>
      <c r="FE146" s="147">
        <f t="shared" si="837"/>
        <v>7072</v>
      </c>
      <c r="FF146" s="147">
        <f t="shared" si="838"/>
        <v>8840</v>
      </c>
      <c r="FG146" s="147">
        <f t="shared" si="839"/>
        <v>10608</v>
      </c>
      <c r="FH146" s="147">
        <f t="shared" si="840"/>
        <v>1768</v>
      </c>
      <c r="FI146" s="147">
        <f t="shared" si="841"/>
        <v>353.6</v>
      </c>
      <c r="FJ146" s="147">
        <f t="shared" si="842"/>
        <v>442</v>
      </c>
      <c r="FK146" s="147">
        <f t="shared" si="843"/>
        <v>0</v>
      </c>
      <c r="FL146" s="147">
        <f t="shared" si="844"/>
        <v>884</v>
      </c>
      <c r="FM146" s="147">
        <f t="shared" si="845"/>
        <v>2652</v>
      </c>
      <c r="FN146" s="147">
        <f t="shared" si="846"/>
        <v>3536</v>
      </c>
      <c r="FO146" s="147">
        <f t="shared" si="847"/>
        <v>5304</v>
      </c>
      <c r="FP146" s="147">
        <f t="shared" si="848"/>
        <v>7072</v>
      </c>
      <c r="FQ146" s="147">
        <f t="shared" si="849"/>
        <v>8840</v>
      </c>
      <c r="FR146" s="147">
        <f t="shared" si="850"/>
        <v>10608</v>
      </c>
      <c r="FS146" s="122" t="str">
        <f t="shared" si="346"/>
        <v>0</v>
      </c>
      <c r="FT146" s="122" t="str">
        <f t="shared" si="347"/>
        <v>0</v>
      </c>
      <c r="FU146" s="122" t="str">
        <f t="shared" si="348"/>
        <v>0</v>
      </c>
      <c r="FV146" s="122" t="str">
        <f t="shared" si="349"/>
        <v>0</v>
      </c>
      <c r="FW146" s="122">
        <f t="shared" si="851"/>
        <v>0</v>
      </c>
      <c r="FX146" s="122">
        <f t="shared" si="852"/>
        <v>0</v>
      </c>
      <c r="FY146" s="122">
        <f t="shared" si="853"/>
        <v>0</v>
      </c>
      <c r="FZ146" s="122">
        <f t="shared" si="854"/>
        <v>0</v>
      </c>
      <c r="GA146" s="122">
        <f t="shared" si="855"/>
        <v>0</v>
      </c>
      <c r="GB146" s="122">
        <f t="shared" si="856"/>
        <v>0</v>
      </c>
      <c r="GC146" s="122">
        <f t="shared" si="857"/>
        <v>0</v>
      </c>
      <c r="GD146" s="122">
        <f t="shared" si="858"/>
        <v>0</v>
      </c>
      <c r="GE146" s="122">
        <f t="shared" si="859"/>
        <v>0</v>
      </c>
      <c r="GF146" s="122">
        <f t="shared" si="860"/>
        <v>0</v>
      </c>
      <c r="GG146" s="122">
        <f t="shared" si="861"/>
        <v>0</v>
      </c>
      <c r="GH146" s="124" t="str">
        <f t="shared" si="350"/>
        <v>0</v>
      </c>
      <c r="GI146" s="57"/>
      <c r="GJ146" s="57"/>
      <c r="GK146" s="57"/>
      <c r="GW146" s="145"/>
      <c r="GX146" s="145"/>
      <c r="GY146" s="145"/>
      <c r="GZ146" s="145"/>
      <c r="HA146" s="145"/>
      <c r="HB146" s="145"/>
      <c r="HC146" s="145"/>
    </row>
    <row r="147" spans="1:211" x14ac:dyDescent="0.2">
      <c r="A147" s="298"/>
      <c r="B147" s="288"/>
      <c r="C147" s="299"/>
      <c r="D147" s="407">
        <f t="shared" si="694"/>
        <v>0</v>
      </c>
      <c r="E147" s="406"/>
      <c r="F147" s="406"/>
      <c r="G147" s="406"/>
      <c r="H147" s="407">
        <f t="shared" si="695"/>
        <v>0</v>
      </c>
      <c r="I147" s="406"/>
      <c r="J147" s="406"/>
      <c r="K147" s="406"/>
      <c r="L147" s="406"/>
      <c r="M147" s="147"/>
      <c r="N147" s="94">
        <f t="shared" si="696"/>
        <v>0</v>
      </c>
      <c r="O147" s="94">
        <f t="shared" si="697"/>
        <v>0</v>
      </c>
      <c r="P147" s="94">
        <f t="shared" si="698"/>
        <v>0</v>
      </c>
      <c r="Q147" s="94">
        <f t="shared" si="699"/>
        <v>0</v>
      </c>
      <c r="R147" s="94">
        <f t="shared" si="700"/>
        <v>0</v>
      </c>
      <c r="S147" s="94">
        <f t="shared" si="701"/>
        <v>0</v>
      </c>
      <c r="T147" s="94">
        <f t="shared" si="702"/>
        <v>0</v>
      </c>
      <c r="U147" s="200">
        <v>681</v>
      </c>
      <c r="V147" s="93">
        <f t="shared" si="703"/>
        <v>136.20000000000002</v>
      </c>
      <c r="W147" s="93">
        <f t="shared" si="704"/>
        <v>170.25</v>
      </c>
      <c r="X147" s="147"/>
      <c r="Y147" s="94">
        <f t="shared" si="705"/>
        <v>340.5</v>
      </c>
      <c r="Z147" s="94">
        <f t="shared" si="706"/>
        <v>1021.5</v>
      </c>
      <c r="AA147" s="94">
        <f t="shared" si="707"/>
        <v>1362</v>
      </c>
      <c r="AB147" s="94">
        <f t="shared" si="708"/>
        <v>2043</v>
      </c>
      <c r="AC147" s="94">
        <f t="shared" si="709"/>
        <v>2724</v>
      </c>
      <c r="AD147" s="94">
        <f t="shared" si="710"/>
        <v>3405</v>
      </c>
      <c r="AE147" s="94">
        <f t="shared" si="711"/>
        <v>4086</v>
      </c>
      <c r="AF147" s="200">
        <v>605</v>
      </c>
      <c r="AG147" s="93">
        <f t="shared" si="712"/>
        <v>121</v>
      </c>
      <c r="AH147" s="93">
        <f t="shared" si="713"/>
        <v>151.25</v>
      </c>
      <c r="AI147" s="147"/>
      <c r="AJ147" s="94">
        <f t="shared" si="714"/>
        <v>302.5</v>
      </c>
      <c r="AK147" s="94">
        <f t="shared" si="715"/>
        <v>907.5</v>
      </c>
      <c r="AL147" s="94">
        <f t="shared" si="716"/>
        <v>1210</v>
      </c>
      <c r="AM147" s="94">
        <f t="shared" si="717"/>
        <v>1815</v>
      </c>
      <c r="AN147" s="94">
        <f t="shared" si="718"/>
        <v>2420</v>
      </c>
      <c r="AO147" s="94">
        <f t="shared" si="719"/>
        <v>3025</v>
      </c>
      <c r="AP147" s="94">
        <f t="shared" si="720"/>
        <v>3630</v>
      </c>
      <c r="AQ147" s="200">
        <v>485</v>
      </c>
      <c r="AR147" s="93">
        <f t="shared" si="721"/>
        <v>97</v>
      </c>
      <c r="AS147" s="93">
        <f t="shared" si="722"/>
        <v>121.25</v>
      </c>
      <c r="AT147" s="147"/>
      <c r="AU147" s="94">
        <f t="shared" si="723"/>
        <v>242.5</v>
      </c>
      <c r="AV147" s="94">
        <f t="shared" si="724"/>
        <v>727.5</v>
      </c>
      <c r="AW147" s="94">
        <f t="shared" si="725"/>
        <v>970</v>
      </c>
      <c r="AX147" s="94">
        <f t="shared" si="726"/>
        <v>1455</v>
      </c>
      <c r="AY147" s="94">
        <f t="shared" si="727"/>
        <v>1940</v>
      </c>
      <c r="AZ147" s="94">
        <f t="shared" si="728"/>
        <v>2425</v>
      </c>
      <c r="BA147" s="94">
        <f t="shared" si="729"/>
        <v>2910</v>
      </c>
      <c r="BB147" s="147">
        <f t="shared" si="730"/>
        <v>681</v>
      </c>
      <c r="BC147" s="147">
        <f t="shared" si="731"/>
        <v>136.20000000000002</v>
      </c>
      <c r="BD147" s="147">
        <f t="shared" si="732"/>
        <v>170.25</v>
      </c>
      <c r="BE147" s="147">
        <f t="shared" si="733"/>
        <v>0</v>
      </c>
      <c r="BF147" s="147">
        <f t="shared" si="734"/>
        <v>340.5</v>
      </c>
      <c r="BG147" s="147">
        <f t="shared" si="735"/>
        <v>1021.5</v>
      </c>
      <c r="BH147" s="147">
        <f t="shared" si="736"/>
        <v>1362</v>
      </c>
      <c r="BI147" s="147">
        <f t="shared" si="737"/>
        <v>2043</v>
      </c>
      <c r="BJ147" s="147">
        <f t="shared" si="738"/>
        <v>2724</v>
      </c>
      <c r="BK147" s="147">
        <f t="shared" si="739"/>
        <v>3405</v>
      </c>
      <c r="BL147" s="147">
        <f t="shared" si="740"/>
        <v>4086</v>
      </c>
      <c r="BM147" s="147">
        <f t="shared" si="741"/>
        <v>605</v>
      </c>
      <c r="BN147" s="147">
        <f t="shared" si="742"/>
        <v>121</v>
      </c>
      <c r="BO147" s="147">
        <f t="shared" si="743"/>
        <v>151.25</v>
      </c>
      <c r="BP147" s="147">
        <f t="shared" si="744"/>
        <v>0</v>
      </c>
      <c r="BQ147" s="147">
        <f t="shared" si="745"/>
        <v>302.5</v>
      </c>
      <c r="BR147" s="147">
        <f t="shared" si="746"/>
        <v>907.5</v>
      </c>
      <c r="BS147" s="147">
        <f t="shared" si="747"/>
        <v>1210</v>
      </c>
      <c r="BT147" s="147">
        <f t="shared" si="748"/>
        <v>1815</v>
      </c>
      <c r="BU147" s="147">
        <f t="shared" si="749"/>
        <v>2420</v>
      </c>
      <c r="BV147" s="147">
        <f t="shared" si="750"/>
        <v>3025</v>
      </c>
      <c r="BW147" s="147">
        <f t="shared" si="751"/>
        <v>3630</v>
      </c>
      <c r="BX147" s="147">
        <f t="shared" si="752"/>
        <v>485</v>
      </c>
      <c r="BY147" s="147">
        <f t="shared" si="753"/>
        <v>97</v>
      </c>
      <c r="BZ147" s="147">
        <f t="shared" si="754"/>
        <v>121.25</v>
      </c>
      <c r="CA147" s="147">
        <f t="shared" si="755"/>
        <v>0</v>
      </c>
      <c r="CB147" s="147">
        <f t="shared" si="756"/>
        <v>242.5</v>
      </c>
      <c r="CC147" s="147">
        <f t="shared" si="757"/>
        <v>727.5</v>
      </c>
      <c r="CD147" s="147">
        <f t="shared" si="758"/>
        <v>970</v>
      </c>
      <c r="CE147" s="147">
        <f t="shared" si="759"/>
        <v>1455</v>
      </c>
      <c r="CF147" s="147">
        <f t="shared" si="760"/>
        <v>1940</v>
      </c>
      <c r="CG147" s="147">
        <f t="shared" si="761"/>
        <v>2425</v>
      </c>
      <c r="CH147" s="147">
        <f t="shared" si="762"/>
        <v>2910</v>
      </c>
      <c r="CI147" s="147">
        <f t="shared" si="763"/>
        <v>1286</v>
      </c>
      <c r="CJ147" s="147">
        <f t="shared" si="764"/>
        <v>257.20000000000005</v>
      </c>
      <c r="CK147" s="147">
        <f t="shared" si="765"/>
        <v>321.5</v>
      </c>
      <c r="CL147" s="147">
        <f t="shared" si="766"/>
        <v>0</v>
      </c>
      <c r="CM147" s="147">
        <f t="shared" si="767"/>
        <v>643</v>
      </c>
      <c r="CN147" s="147">
        <f t="shared" si="768"/>
        <v>1929</v>
      </c>
      <c r="CO147" s="147">
        <f t="shared" si="769"/>
        <v>2572</v>
      </c>
      <c r="CP147" s="147">
        <f t="shared" si="770"/>
        <v>3858</v>
      </c>
      <c r="CQ147" s="147">
        <f t="shared" si="771"/>
        <v>5144</v>
      </c>
      <c r="CR147" s="147">
        <f t="shared" si="772"/>
        <v>6430</v>
      </c>
      <c r="CS147" s="147">
        <f t="shared" si="773"/>
        <v>7716</v>
      </c>
      <c r="CT147" s="147">
        <f t="shared" si="774"/>
        <v>1166</v>
      </c>
      <c r="CU147" s="147">
        <f t="shared" si="775"/>
        <v>233.20000000000002</v>
      </c>
      <c r="CV147" s="147">
        <f t="shared" si="776"/>
        <v>291.5</v>
      </c>
      <c r="CW147" s="147">
        <f t="shared" si="777"/>
        <v>0</v>
      </c>
      <c r="CX147" s="147">
        <f t="shared" si="778"/>
        <v>583</v>
      </c>
      <c r="CY147" s="147">
        <f t="shared" si="779"/>
        <v>1749</v>
      </c>
      <c r="CZ147" s="147">
        <f t="shared" si="780"/>
        <v>2332</v>
      </c>
      <c r="DA147" s="147">
        <f t="shared" si="781"/>
        <v>3498</v>
      </c>
      <c r="DB147" s="147">
        <f t="shared" si="782"/>
        <v>4664</v>
      </c>
      <c r="DC147" s="147">
        <f t="shared" si="783"/>
        <v>5830</v>
      </c>
      <c r="DD147" s="147">
        <f t="shared" si="784"/>
        <v>6996</v>
      </c>
      <c r="DE147" s="147">
        <f t="shared" si="785"/>
        <v>1090</v>
      </c>
      <c r="DF147" s="147">
        <f t="shared" si="786"/>
        <v>218</v>
      </c>
      <c r="DG147" s="147">
        <f t="shared" si="787"/>
        <v>272.5</v>
      </c>
      <c r="DH147" s="147">
        <f t="shared" si="788"/>
        <v>0</v>
      </c>
      <c r="DI147" s="147">
        <f t="shared" si="789"/>
        <v>545</v>
      </c>
      <c r="DJ147" s="147">
        <f t="shared" si="790"/>
        <v>1635</v>
      </c>
      <c r="DK147" s="147">
        <f t="shared" si="791"/>
        <v>2180</v>
      </c>
      <c r="DL147" s="147">
        <f t="shared" si="792"/>
        <v>3270</v>
      </c>
      <c r="DM147" s="147">
        <f t="shared" si="793"/>
        <v>4360</v>
      </c>
      <c r="DN147" s="147">
        <f t="shared" si="794"/>
        <v>5450</v>
      </c>
      <c r="DO147" s="147">
        <f t="shared" si="795"/>
        <v>6540</v>
      </c>
      <c r="DP147" s="147">
        <f t="shared" si="796"/>
        <v>1090</v>
      </c>
      <c r="DQ147" s="147">
        <f t="shared" si="797"/>
        <v>218</v>
      </c>
      <c r="DR147" s="147">
        <f t="shared" si="798"/>
        <v>272.5</v>
      </c>
      <c r="DS147" s="147">
        <f t="shared" si="799"/>
        <v>0</v>
      </c>
      <c r="DT147" s="147">
        <f t="shared" si="800"/>
        <v>545</v>
      </c>
      <c r="DU147" s="147">
        <f t="shared" si="801"/>
        <v>1635</v>
      </c>
      <c r="DV147" s="147">
        <f t="shared" si="802"/>
        <v>2180</v>
      </c>
      <c r="DW147" s="147">
        <f t="shared" si="803"/>
        <v>3270</v>
      </c>
      <c r="DX147" s="147">
        <f t="shared" si="804"/>
        <v>4360</v>
      </c>
      <c r="DY147" s="147">
        <f t="shared" si="805"/>
        <v>5450</v>
      </c>
      <c r="DZ147" s="147">
        <f t="shared" si="806"/>
        <v>6540</v>
      </c>
      <c r="EA147" s="147">
        <f t="shared" si="807"/>
        <v>1286</v>
      </c>
      <c r="EB147" s="147">
        <f t="shared" si="808"/>
        <v>257.20000000000005</v>
      </c>
      <c r="EC147" s="147">
        <f t="shared" si="809"/>
        <v>321.5</v>
      </c>
      <c r="ED147" s="147">
        <f t="shared" si="810"/>
        <v>0</v>
      </c>
      <c r="EE147" s="147">
        <f t="shared" si="811"/>
        <v>643</v>
      </c>
      <c r="EF147" s="147">
        <f t="shared" si="812"/>
        <v>1929</v>
      </c>
      <c r="EG147" s="147">
        <f t="shared" si="813"/>
        <v>2572</v>
      </c>
      <c r="EH147" s="147">
        <f t="shared" si="814"/>
        <v>3858</v>
      </c>
      <c r="EI147" s="147">
        <f t="shared" si="815"/>
        <v>5144</v>
      </c>
      <c r="EJ147" s="147">
        <f t="shared" si="816"/>
        <v>6430</v>
      </c>
      <c r="EK147" s="147">
        <f t="shared" si="817"/>
        <v>7716</v>
      </c>
      <c r="EL147" s="147">
        <f t="shared" si="818"/>
        <v>1166</v>
      </c>
      <c r="EM147" s="147">
        <f t="shared" si="819"/>
        <v>233.20000000000002</v>
      </c>
      <c r="EN147" s="147">
        <f t="shared" si="820"/>
        <v>291.5</v>
      </c>
      <c r="EO147" s="147">
        <f t="shared" si="821"/>
        <v>0</v>
      </c>
      <c r="EP147" s="147">
        <f t="shared" si="822"/>
        <v>583</v>
      </c>
      <c r="EQ147" s="147">
        <f t="shared" si="823"/>
        <v>1749</v>
      </c>
      <c r="ER147" s="147">
        <f t="shared" si="824"/>
        <v>2332</v>
      </c>
      <c r="ES147" s="147">
        <f t="shared" si="825"/>
        <v>3498</v>
      </c>
      <c r="ET147" s="147">
        <f t="shared" si="826"/>
        <v>4664</v>
      </c>
      <c r="EU147" s="147">
        <f t="shared" si="827"/>
        <v>5830</v>
      </c>
      <c r="EV147" s="147">
        <f t="shared" si="828"/>
        <v>6996</v>
      </c>
      <c r="EW147" s="147">
        <f t="shared" si="829"/>
        <v>1771</v>
      </c>
      <c r="EX147" s="147">
        <f t="shared" si="830"/>
        <v>354.20000000000005</v>
      </c>
      <c r="EY147" s="147">
        <f t="shared" si="831"/>
        <v>442.75</v>
      </c>
      <c r="EZ147" s="147">
        <f t="shared" si="832"/>
        <v>0</v>
      </c>
      <c r="FA147" s="147">
        <f t="shared" si="833"/>
        <v>885.5</v>
      </c>
      <c r="FB147" s="147">
        <f t="shared" si="834"/>
        <v>2656.5</v>
      </c>
      <c r="FC147" s="147">
        <f t="shared" si="835"/>
        <v>3542</v>
      </c>
      <c r="FD147" s="147">
        <f t="shared" si="836"/>
        <v>5313</v>
      </c>
      <c r="FE147" s="147">
        <f t="shared" si="837"/>
        <v>7084</v>
      </c>
      <c r="FF147" s="147">
        <f t="shared" si="838"/>
        <v>8855</v>
      </c>
      <c r="FG147" s="147">
        <f t="shared" si="839"/>
        <v>10626</v>
      </c>
      <c r="FH147" s="147">
        <f t="shared" si="840"/>
        <v>1771</v>
      </c>
      <c r="FI147" s="147">
        <f t="shared" si="841"/>
        <v>354.20000000000005</v>
      </c>
      <c r="FJ147" s="147">
        <f t="shared" si="842"/>
        <v>442.75</v>
      </c>
      <c r="FK147" s="147">
        <f t="shared" si="843"/>
        <v>0</v>
      </c>
      <c r="FL147" s="147">
        <f t="shared" si="844"/>
        <v>885.5</v>
      </c>
      <c r="FM147" s="147">
        <f t="shared" si="845"/>
        <v>2656.5</v>
      </c>
      <c r="FN147" s="147">
        <f t="shared" si="846"/>
        <v>3542</v>
      </c>
      <c r="FO147" s="147">
        <f t="shared" si="847"/>
        <v>5313</v>
      </c>
      <c r="FP147" s="147">
        <f t="shared" si="848"/>
        <v>7084</v>
      </c>
      <c r="FQ147" s="147">
        <f t="shared" si="849"/>
        <v>8855</v>
      </c>
      <c r="FR147" s="147">
        <f t="shared" si="850"/>
        <v>10626</v>
      </c>
      <c r="FS147" s="122" t="str">
        <f t="shared" si="346"/>
        <v>0</v>
      </c>
      <c r="FT147" s="122" t="str">
        <f t="shared" si="347"/>
        <v>0</v>
      </c>
      <c r="FU147" s="122" t="str">
        <f t="shared" si="348"/>
        <v>0</v>
      </c>
      <c r="FV147" s="122" t="str">
        <f t="shared" si="349"/>
        <v>0</v>
      </c>
      <c r="FW147" s="122">
        <f t="shared" si="851"/>
        <v>0</v>
      </c>
      <c r="FX147" s="122">
        <f t="shared" si="852"/>
        <v>0</v>
      </c>
      <c r="FY147" s="122">
        <f t="shared" si="853"/>
        <v>0</v>
      </c>
      <c r="FZ147" s="122">
        <f t="shared" si="854"/>
        <v>0</v>
      </c>
      <c r="GA147" s="122">
        <f t="shared" si="855"/>
        <v>0</v>
      </c>
      <c r="GB147" s="122">
        <f t="shared" si="856"/>
        <v>0</v>
      </c>
      <c r="GC147" s="122">
        <f t="shared" si="857"/>
        <v>0</v>
      </c>
      <c r="GD147" s="122">
        <f t="shared" si="858"/>
        <v>0</v>
      </c>
      <c r="GE147" s="122">
        <f t="shared" si="859"/>
        <v>0</v>
      </c>
      <c r="GF147" s="122">
        <f t="shared" si="860"/>
        <v>0</v>
      </c>
      <c r="GG147" s="122">
        <f t="shared" si="861"/>
        <v>0</v>
      </c>
      <c r="GH147" s="124" t="str">
        <f t="shared" si="350"/>
        <v>0</v>
      </c>
      <c r="GI147" s="57"/>
      <c r="GJ147" s="57"/>
      <c r="GK147" s="57"/>
      <c r="GW147" s="145"/>
      <c r="GX147" s="145"/>
      <c r="GY147" s="145"/>
      <c r="GZ147" s="145"/>
      <c r="HA147" s="145"/>
      <c r="HB147" s="145"/>
      <c r="HC147" s="145"/>
    </row>
    <row r="148" spans="1:211" x14ac:dyDescent="0.2">
      <c r="A148" s="298"/>
      <c r="B148" s="288"/>
      <c r="C148" s="299"/>
      <c r="D148" s="407">
        <f t="shared" si="694"/>
        <v>0</v>
      </c>
      <c r="E148" s="406"/>
      <c r="F148" s="406"/>
      <c r="G148" s="406"/>
      <c r="H148" s="407">
        <f t="shared" si="695"/>
        <v>0</v>
      </c>
      <c r="I148" s="406"/>
      <c r="J148" s="406"/>
      <c r="K148" s="406"/>
      <c r="L148" s="406"/>
      <c r="M148" s="147"/>
      <c r="N148" s="94">
        <f t="shared" si="696"/>
        <v>0</v>
      </c>
      <c r="O148" s="94">
        <f t="shared" si="697"/>
        <v>0</v>
      </c>
      <c r="P148" s="94">
        <f t="shared" si="698"/>
        <v>0</v>
      </c>
      <c r="Q148" s="94">
        <f t="shared" si="699"/>
        <v>0</v>
      </c>
      <c r="R148" s="94">
        <f t="shared" si="700"/>
        <v>0</v>
      </c>
      <c r="S148" s="94">
        <f t="shared" si="701"/>
        <v>0</v>
      </c>
      <c r="T148" s="94">
        <f t="shared" si="702"/>
        <v>0</v>
      </c>
      <c r="U148" s="200">
        <v>682</v>
      </c>
      <c r="V148" s="93">
        <f t="shared" si="703"/>
        <v>136.4</v>
      </c>
      <c r="W148" s="93">
        <f t="shared" si="704"/>
        <v>170.5</v>
      </c>
      <c r="X148" s="147"/>
      <c r="Y148" s="94">
        <f t="shared" si="705"/>
        <v>341</v>
      </c>
      <c r="Z148" s="94">
        <f t="shared" si="706"/>
        <v>1023</v>
      </c>
      <c r="AA148" s="94">
        <f t="shared" si="707"/>
        <v>1364</v>
      </c>
      <c r="AB148" s="94">
        <f t="shared" si="708"/>
        <v>2046</v>
      </c>
      <c r="AC148" s="94">
        <f t="shared" si="709"/>
        <v>2728</v>
      </c>
      <c r="AD148" s="94">
        <f t="shared" si="710"/>
        <v>3410</v>
      </c>
      <c r="AE148" s="94">
        <f t="shared" si="711"/>
        <v>4092</v>
      </c>
      <c r="AF148" s="200">
        <v>606</v>
      </c>
      <c r="AG148" s="93">
        <f t="shared" si="712"/>
        <v>121.2</v>
      </c>
      <c r="AH148" s="93">
        <f t="shared" si="713"/>
        <v>151.5</v>
      </c>
      <c r="AI148" s="147"/>
      <c r="AJ148" s="94">
        <f t="shared" si="714"/>
        <v>303</v>
      </c>
      <c r="AK148" s="94">
        <f t="shared" si="715"/>
        <v>909</v>
      </c>
      <c r="AL148" s="94">
        <f t="shared" si="716"/>
        <v>1212</v>
      </c>
      <c r="AM148" s="94">
        <f t="shared" si="717"/>
        <v>1818</v>
      </c>
      <c r="AN148" s="94">
        <f t="shared" si="718"/>
        <v>2424</v>
      </c>
      <c r="AO148" s="94">
        <f t="shared" si="719"/>
        <v>3030</v>
      </c>
      <c r="AP148" s="94">
        <f t="shared" si="720"/>
        <v>3636</v>
      </c>
      <c r="AQ148" s="200">
        <v>486</v>
      </c>
      <c r="AR148" s="93">
        <f t="shared" si="721"/>
        <v>97.2</v>
      </c>
      <c r="AS148" s="93">
        <f t="shared" si="722"/>
        <v>121.5</v>
      </c>
      <c r="AT148" s="147"/>
      <c r="AU148" s="94">
        <f t="shared" si="723"/>
        <v>243</v>
      </c>
      <c r="AV148" s="94">
        <f t="shared" si="724"/>
        <v>729</v>
      </c>
      <c r="AW148" s="94">
        <f t="shared" si="725"/>
        <v>972</v>
      </c>
      <c r="AX148" s="94">
        <f t="shared" si="726"/>
        <v>1458</v>
      </c>
      <c r="AY148" s="94">
        <f t="shared" si="727"/>
        <v>1944</v>
      </c>
      <c r="AZ148" s="94">
        <f t="shared" si="728"/>
        <v>2430</v>
      </c>
      <c r="BA148" s="94">
        <f t="shared" si="729"/>
        <v>2916</v>
      </c>
      <c r="BB148" s="147">
        <f t="shared" si="730"/>
        <v>682</v>
      </c>
      <c r="BC148" s="147">
        <f t="shared" si="731"/>
        <v>136.4</v>
      </c>
      <c r="BD148" s="147">
        <f t="shared" si="732"/>
        <v>170.5</v>
      </c>
      <c r="BE148" s="147">
        <f t="shared" si="733"/>
        <v>0</v>
      </c>
      <c r="BF148" s="147">
        <f t="shared" si="734"/>
        <v>341</v>
      </c>
      <c r="BG148" s="147">
        <f t="shared" si="735"/>
        <v>1023</v>
      </c>
      <c r="BH148" s="147">
        <f t="shared" si="736"/>
        <v>1364</v>
      </c>
      <c r="BI148" s="147">
        <f t="shared" si="737"/>
        <v>2046</v>
      </c>
      <c r="BJ148" s="147">
        <f t="shared" si="738"/>
        <v>2728</v>
      </c>
      <c r="BK148" s="147">
        <f t="shared" si="739"/>
        <v>3410</v>
      </c>
      <c r="BL148" s="147">
        <f t="shared" si="740"/>
        <v>4092</v>
      </c>
      <c r="BM148" s="147">
        <f t="shared" si="741"/>
        <v>606</v>
      </c>
      <c r="BN148" s="147">
        <f t="shared" si="742"/>
        <v>121.2</v>
      </c>
      <c r="BO148" s="147">
        <f t="shared" si="743"/>
        <v>151.5</v>
      </c>
      <c r="BP148" s="147">
        <f t="shared" si="744"/>
        <v>0</v>
      </c>
      <c r="BQ148" s="147">
        <f t="shared" si="745"/>
        <v>303</v>
      </c>
      <c r="BR148" s="147">
        <f t="shared" si="746"/>
        <v>909</v>
      </c>
      <c r="BS148" s="147">
        <f t="shared" si="747"/>
        <v>1212</v>
      </c>
      <c r="BT148" s="147">
        <f t="shared" si="748"/>
        <v>1818</v>
      </c>
      <c r="BU148" s="147">
        <f t="shared" si="749"/>
        <v>2424</v>
      </c>
      <c r="BV148" s="147">
        <f t="shared" si="750"/>
        <v>3030</v>
      </c>
      <c r="BW148" s="147">
        <f t="shared" si="751"/>
        <v>3636</v>
      </c>
      <c r="BX148" s="147">
        <f t="shared" si="752"/>
        <v>486</v>
      </c>
      <c r="BY148" s="147">
        <f t="shared" si="753"/>
        <v>97.2</v>
      </c>
      <c r="BZ148" s="147">
        <f t="shared" si="754"/>
        <v>121.5</v>
      </c>
      <c r="CA148" s="147">
        <f t="shared" si="755"/>
        <v>0</v>
      </c>
      <c r="CB148" s="147">
        <f t="shared" si="756"/>
        <v>243</v>
      </c>
      <c r="CC148" s="147">
        <f t="shared" si="757"/>
        <v>729</v>
      </c>
      <c r="CD148" s="147">
        <f t="shared" si="758"/>
        <v>972</v>
      </c>
      <c r="CE148" s="147">
        <f t="shared" si="759"/>
        <v>1458</v>
      </c>
      <c r="CF148" s="147">
        <f t="shared" si="760"/>
        <v>1944</v>
      </c>
      <c r="CG148" s="147">
        <f t="shared" si="761"/>
        <v>2430</v>
      </c>
      <c r="CH148" s="147">
        <f t="shared" si="762"/>
        <v>2916</v>
      </c>
      <c r="CI148" s="147">
        <f t="shared" si="763"/>
        <v>1288</v>
      </c>
      <c r="CJ148" s="147">
        <f t="shared" si="764"/>
        <v>257.60000000000002</v>
      </c>
      <c r="CK148" s="147">
        <f t="shared" si="765"/>
        <v>322</v>
      </c>
      <c r="CL148" s="147">
        <f t="shared" si="766"/>
        <v>0</v>
      </c>
      <c r="CM148" s="147">
        <f t="shared" si="767"/>
        <v>644</v>
      </c>
      <c r="CN148" s="147">
        <f t="shared" si="768"/>
        <v>1932</v>
      </c>
      <c r="CO148" s="147">
        <f t="shared" si="769"/>
        <v>2576</v>
      </c>
      <c r="CP148" s="147">
        <f t="shared" si="770"/>
        <v>3864</v>
      </c>
      <c r="CQ148" s="147">
        <f t="shared" si="771"/>
        <v>5152</v>
      </c>
      <c r="CR148" s="147">
        <f t="shared" si="772"/>
        <v>6440</v>
      </c>
      <c r="CS148" s="147">
        <f t="shared" si="773"/>
        <v>7728</v>
      </c>
      <c r="CT148" s="147">
        <f t="shared" si="774"/>
        <v>1168</v>
      </c>
      <c r="CU148" s="147">
        <f t="shared" si="775"/>
        <v>233.60000000000002</v>
      </c>
      <c r="CV148" s="147">
        <f t="shared" si="776"/>
        <v>292</v>
      </c>
      <c r="CW148" s="147">
        <f t="shared" si="777"/>
        <v>0</v>
      </c>
      <c r="CX148" s="147">
        <f t="shared" si="778"/>
        <v>584</v>
      </c>
      <c r="CY148" s="147">
        <f t="shared" si="779"/>
        <v>1752</v>
      </c>
      <c r="CZ148" s="147">
        <f t="shared" si="780"/>
        <v>2336</v>
      </c>
      <c r="DA148" s="147">
        <f t="shared" si="781"/>
        <v>3504</v>
      </c>
      <c r="DB148" s="147">
        <f t="shared" si="782"/>
        <v>4672</v>
      </c>
      <c r="DC148" s="147">
        <f t="shared" si="783"/>
        <v>5840</v>
      </c>
      <c r="DD148" s="147">
        <f t="shared" si="784"/>
        <v>7008</v>
      </c>
      <c r="DE148" s="147">
        <f t="shared" si="785"/>
        <v>1092</v>
      </c>
      <c r="DF148" s="147">
        <f t="shared" si="786"/>
        <v>218.4</v>
      </c>
      <c r="DG148" s="147">
        <f t="shared" si="787"/>
        <v>273</v>
      </c>
      <c r="DH148" s="147">
        <f t="shared" si="788"/>
        <v>0</v>
      </c>
      <c r="DI148" s="147">
        <f t="shared" si="789"/>
        <v>546</v>
      </c>
      <c r="DJ148" s="147">
        <f t="shared" si="790"/>
        <v>1638</v>
      </c>
      <c r="DK148" s="147">
        <f t="shared" si="791"/>
        <v>2184</v>
      </c>
      <c r="DL148" s="147">
        <f t="shared" si="792"/>
        <v>3276</v>
      </c>
      <c r="DM148" s="147">
        <f t="shared" si="793"/>
        <v>4368</v>
      </c>
      <c r="DN148" s="147">
        <f t="shared" si="794"/>
        <v>5460</v>
      </c>
      <c r="DO148" s="147">
        <f t="shared" si="795"/>
        <v>6552</v>
      </c>
      <c r="DP148" s="147">
        <f t="shared" si="796"/>
        <v>1092</v>
      </c>
      <c r="DQ148" s="147">
        <f t="shared" si="797"/>
        <v>218.4</v>
      </c>
      <c r="DR148" s="147">
        <f t="shared" si="798"/>
        <v>273</v>
      </c>
      <c r="DS148" s="147">
        <f t="shared" si="799"/>
        <v>0</v>
      </c>
      <c r="DT148" s="147">
        <f t="shared" si="800"/>
        <v>546</v>
      </c>
      <c r="DU148" s="147">
        <f t="shared" si="801"/>
        <v>1638</v>
      </c>
      <c r="DV148" s="147">
        <f t="shared" si="802"/>
        <v>2184</v>
      </c>
      <c r="DW148" s="147">
        <f t="shared" si="803"/>
        <v>3276</v>
      </c>
      <c r="DX148" s="147">
        <f t="shared" si="804"/>
        <v>4368</v>
      </c>
      <c r="DY148" s="147">
        <f t="shared" si="805"/>
        <v>5460</v>
      </c>
      <c r="DZ148" s="147">
        <f t="shared" si="806"/>
        <v>6552</v>
      </c>
      <c r="EA148" s="147">
        <f t="shared" si="807"/>
        <v>1288</v>
      </c>
      <c r="EB148" s="147">
        <f t="shared" si="808"/>
        <v>257.60000000000002</v>
      </c>
      <c r="EC148" s="147">
        <f t="shared" si="809"/>
        <v>322</v>
      </c>
      <c r="ED148" s="147">
        <f t="shared" si="810"/>
        <v>0</v>
      </c>
      <c r="EE148" s="147">
        <f t="shared" si="811"/>
        <v>644</v>
      </c>
      <c r="EF148" s="147">
        <f t="shared" si="812"/>
        <v>1932</v>
      </c>
      <c r="EG148" s="147">
        <f t="shared" si="813"/>
        <v>2576</v>
      </c>
      <c r="EH148" s="147">
        <f t="shared" si="814"/>
        <v>3864</v>
      </c>
      <c r="EI148" s="147">
        <f t="shared" si="815"/>
        <v>5152</v>
      </c>
      <c r="EJ148" s="147">
        <f t="shared" si="816"/>
        <v>6440</v>
      </c>
      <c r="EK148" s="147">
        <f t="shared" si="817"/>
        <v>7728</v>
      </c>
      <c r="EL148" s="147">
        <f t="shared" si="818"/>
        <v>1168</v>
      </c>
      <c r="EM148" s="147">
        <f t="shared" si="819"/>
        <v>233.60000000000002</v>
      </c>
      <c r="EN148" s="147">
        <f t="shared" si="820"/>
        <v>292</v>
      </c>
      <c r="EO148" s="147">
        <f t="shared" si="821"/>
        <v>0</v>
      </c>
      <c r="EP148" s="147">
        <f t="shared" si="822"/>
        <v>584</v>
      </c>
      <c r="EQ148" s="147">
        <f t="shared" si="823"/>
        <v>1752</v>
      </c>
      <c r="ER148" s="147">
        <f t="shared" si="824"/>
        <v>2336</v>
      </c>
      <c r="ES148" s="147">
        <f t="shared" si="825"/>
        <v>3504</v>
      </c>
      <c r="ET148" s="147">
        <f t="shared" si="826"/>
        <v>4672</v>
      </c>
      <c r="EU148" s="147">
        <f t="shared" si="827"/>
        <v>5840</v>
      </c>
      <c r="EV148" s="147">
        <f t="shared" si="828"/>
        <v>7008</v>
      </c>
      <c r="EW148" s="147">
        <f t="shared" si="829"/>
        <v>1774</v>
      </c>
      <c r="EX148" s="147">
        <f t="shared" si="830"/>
        <v>354.8</v>
      </c>
      <c r="EY148" s="147">
        <f t="shared" si="831"/>
        <v>443.5</v>
      </c>
      <c r="EZ148" s="147">
        <f t="shared" si="832"/>
        <v>0</v>
      </c>
      <c r="FA148" s="147">
        <f t="shared" si="833"/>
        <v>887</v>
      </c>
      <c r="FB148" s="147">
        <f t="shared" si="834"/>
        <v>2661</v>
      </c>
      <c r="FC148" s="147">
        <f t="shared" si="835"/>
        <v>3548</v>
      </c>
      <c r="FD148" s="147">
        <f t="shared" si="836"/>
        <v>5322</v>
      </c>
      <c r="FE148" s="147">
        <f t="shared" si="837"/>
        <v>7096</v>
      </c>
      <c r="FF148" s="147">
        <f t="shared" si="838"/>
        <v>8870</v>
      </c>
      <c r="FG148" s="147">
        <f t="shared" si="839"/>
        <v>10644</v>
      </c>
      <c r="FH148" s="147">
        <f t="shared" si="840"/>
        <v>1774</v>
      </c>
      <c r="FI148" s="147">
        <f t="shared" si="841"/>
        <v>354.8</v>
      </c>
      <c r="FJ148" s="147">
        <f t="shared" si="842"/>
        <v>443.5</v>
      </c>
      <c r="FK148" s="147">
        <f t="shared" si="843"/>
        <v>0</v>
      </c>
      <c r="FL148" s="147">
        <f t="shared" si="844"/>
        <v>887</v>
      </c>
      <c r="FM148" s="147">
        <f t="shared" si="845"/>
        <v>2661</v>
      </c>
      <c r="FN148" s="147">
        <f t="shared" si="846"/>
        <v>3548</v>
      </c>
      <c r="FO148" s="147">
        <f t="shared" si="847"/>
        <v>5322</v>
      </c>
      <c r="FP148" s="147">
        <f t="shared" si="848"/>
        <v>7096</v>
      </c>
      <c r="FQ148" s="147">
        <f t="shared" si="849"/>
        <v>8870</v>
      </c>
      <c r="FR148" s="147">
        <f t="shared" si="850"/>
        <v>10644</v>
      </c>
      <c r="FS148" s="122" t="str">
        <f t="shared" si="346"/>
        <v>0</v>
      </c>
      <c r="FT148" s="122" t="str">
        <f t="shared" si="347"/>
        <v>0</v>
      </c>
      <c r="FU148" s="122" t="str">
        <f t="shared" si="348"/>
        <v>0</v>
      </c>
      <c r="FV148" s="122" t="str">
        <f t="shared" si="349"/>
        <v>0</v>
      </c>
      <c r="FW148" s="122">
        <f t="shared" si="851"/>
        <v>0</v>
      </c>
      <c r="FX148" s="122">
        <f t="shared" si="852"/>
        <v>0</v>
      </c>
      <c r="FY148" s="122">
        <f t="shared" si="853"/>
        <v>0</v>
      </c>
      <c r="FZ148" s="122">
        <f t="shared" si="854"/>
        <v>0</v>
      </c>
      <c r="GA148" s="122">
        <f t="shared" si="855"/>
        <v>0</v>
      </c>
      <c r="GB148" s="122">
        <f t="shared" si="856"/>
        <v>0</v>
      </c>
      <c r="GC148" s="122">
        <f t="shared" si="857"/>
        <v>0</v>
      </c>
      <c r="GD148" s="122">
        <f t="shared" si="858"/>
        <v>0</v>
      </c>
      <c r="GE148" s="122">
        <f t="shared" si="859"/>
        <v>0</v>
      </c>
      <c r="GF148" s="122">
        <f t="shared" si="860"/>
        <v>0</v>
      </c>
      <c r="GG148" s="122">
        <f t="shared" si="861"/>
        <v>0</v>
      </c>
      <c r="GH148" s="124" t="str">
        <f t="shared" si="350"/>
        <v>0</v>
      </c>
      <c r="GI148" s="57"/>
      <c r="GJ148" s="57"/>
      <c r="GK148" s="57"/>
      <c r="GW148" s="145"/>
      <c r="GX148" s="145"/>
      <c r="GY148" s="145"/>
      <c r="GZ148" s="145"/>
      <c r="HA148" s="145"/>
      <c r="HB148" s="145"/>
      <c r="HC148" s="145"/>
    </row>
    <row r="149" spans="1:211" x14ac:dyDescent="0.2">
      <c r="A149" s="298"/>
      <c r="B149" s="288"/>
      <c r="C149" s="299"/>
      <c r="D149" s="407">
        <f t="shared" si="694"/>
        <v>0</v>
      </c>
      <c r="E149" s="406"/>
      <c r="F149" s="406"/>
      <c r="G149" s="406"/>
      <c r="H149" s="407">
        <f t="shared" si="695"/>
        <v>0</v>
      </c>
      <c r="I149" s="406"/>
      <c r="J149" s="406"/>
      <c r="K149" s="406"/>
      <c r="L149" s="406"/>
      <c r="M149" s="147"/>
      <c r="N149" s="94">
        <f t="shared" si="696"/>
        <v>0</v>
      </c>
      <c r="O149" s="94">
        <f t="shared" si="697"/>
        <v>0</v>
      </c>
      <c r="P149" s="94">
        <f t="shared" si="698"/>
        <v>0</v>
      </c>
      <c r="Q149" s="94">
        <f t="shared" si="699"/>
        <v>0</v>
      </c>
      <c r="R149" s="94">
        <f t="shared" si="700"/>
        <v>0</v>
      </c>
      <c r="S149" s="94">
        <f t="shared" si="701"/>
        <v>0</v>
      </c>
      <c r="T149" s="94">
        <f t="shared" si="702"/>
        <v>0</v>
      </c>
      <c r="U149" s="200">
        <v>683</v>
      </c>
      <c r="V149" s="93">
        <f t="shared" si="703"/>
        <v>136.6</v>
      </c>
      <c r="W149" s="93">
        <f t="shared" si="704"/>
        <v>170.75</v>
      </c>
      <c r="X149" s="147"/>
      <c r="Y149" s="94">
        <f t="shared" si="705"/>
        <v>341.5</v>
      </c>
      <c r="Z149" s="94">
        <f t="shared" si="706"/>
        <v>1024.5</v>
      </c>
      <c r="AA149" s="94">
        <f t="shared" si="707"/>
        <v>1366</v>
      </c>
      <c r="AB149" s="94">
        <f t="shared" si="708"/>
        <v>2049</v>
      </c>
      <c r="AC149" s="94">
        <f t="shared" si="709"/>
        <v>2732</v>
      </c>
      <c r="AD149" s="94">
        <f t="shared" si="710"/>
        <v>3415</v>
      </c>
      <c r="AE149" s="94">
        <f t="shared" si="711"/>
        <v>4098</v>
      </c>
      <c r="AF149" s="200">
        <v>607</v>
      </c>
      <c r="AG149" s="93">
        <f t="shared" si="712"/>
        <v>121.4</v>
      </c>
      <c r="AH149" s="93">
        <f t="shared" si="713"/>
        <v>151.75</v>
      </c>
      <c r="AI149" s="147"/>
      <c r="AJ149" s="94">
        <f t="shared" si="714"/>
        <v>303.5</v>
      </c>
      <c r="AK149" s="94">
        <f t="shared" si="715"/>
        <v>910.5</v>
      </c>
      <c r="AL149" s="94">
        <f t="shared" si="716"/>
        <v>1214</v>
      </c>
      <c r="AM149" s="94">
        <f t="shared" si="717"/>
        <v>1821</v>
      </c>
      <c r="AN149" s="94">
        <f t="shared" si="718"/>
        <v>2428</v>
      </c>
      <c r="AO149" s="94">
        <f t="shared" si="719"/>
        <v>3035</v>
      </c>
      <c r="AP149" s="94">
        <f t="shared" si="720"/>
        <v>3642</v>
      </c>
      <c r="AQ149" s="200">
        <v>487</v>
      </c>
      <c r="AR149" s="93">
        <f t="shared" si="721"/>
        <v>97.4</v>
      </c>
      <c r="AS149" s="93">
        <f t="shared" si="722"/>
        <v>121.75</v>
      </c>
      <c r="AT149" s="147"/>
      <c r="AU149" s="94">
        <f t="shared" si="723"/>
        <v>243.5</v>
      </c>
      <c r="AV149" s="94">
        <f t="shared" si="724"/>
        <v>730.5</v>
      </c>
      <c r="AW149" s="94">
        <f t="shared" si="725"/>
        <v>974</v>
      </c>
      <c r="AX149" s="94">
        <f t="shared" si="726"/>
        <v>1461</v>
      </c>
      <c r="AY149" s="94">
        <f t="shared" si="727"/>
        <v>1948</v>
      </c>
      <c r="AZ149" s="94">
        <f t="shared" si="728"/>
        <v>2435</v>
      </c>
      <c r="BA149" s="94">
        <f t="shared" si="729"/>
        <v>2922</v>
      </c>
      <c r="BB149" s="147">
        <f t="shared" si="730"/>
        <v>683</v>
      </c>
      <c r="BC149" s="147">
        <f t="shared" si="731"/>
        <v>136.6</v>
      </c>
      <c r="BD149" s="147">
        <f t="shared" si="732"/>
        <v>170.75</v>
      </c>
      <c r="BE149" s="147">
        <f t="shared" si="733"/>
        <v>0</v>
      </c>
      <c r="BF149" s="147">
        <f t="shared" si="734"/>
        <v>341.5</v>
      </c>
      <c r="BG149" s="147">
        <f t="shared" si="735"/>
        <v>1024.5</v>
      </c>
      <c r="BH149" s="147">
        <f t="shared" si="736"/>
        <v>1366</v>
      </c>
      <c r="BI149" s="147">
        <f t="shared" si="737"/>
        <v>2049</v>
      </c>
      <c r="BJ149" s="147">
        <f t="shared" si="738"/>
        <v>2732</v>
      </c>
      <c r="BK149" s="147">
        <f t="shared" si="739"/>
        <v>3415</v>
      </c>
      <c r="BL149" s="147">
        <f t="shared" si="740"/>
        <v>4098</v>
      </c>
      <c r="BM149" s="147">
        <f t="shared" si="741"/>
        <v>607</v>
      </c>
      <c r="BN149" s="147">
        <f t="shared" si="742"/>
        <v>121.4</v>
      </c>
      <c r="BO149" s="147">
        <f t="shared" si="743"/>
        <v>151.75</v>
      </c>
      <c r="BP149" s="147">
        <f t="shared" si="744"/>
        <v>0</v>
      </c>
      <c r="BQ149" s="147">
        <f t="shared" si="745"/>
        <v>303.5</v>
      </c>
      <c r="BR149" s="147">
        <f t="shared" si="746"/>
        <v>910.5</v>
      </c>
      <c r="BS149" s="147">
        <f t="shared" si="747"/>
        <v>1214</v>
      </c>
      <c r="BT149" s="147">
        <f t="shared" si="748"/>
        <v>1821</v>
      </c>
      <c r="BU149" s="147">
        <f t="shared" si="749"/>
        <v>2428</v>
      </c>
      <c r="BV149" s="147">
        <f t="shared" si="750"/>
        <v>3035</v>
      </c>
      <c r="BW149" s="147">
        <f t="shared" si="751"/>
        <v>3642</v>
      </c>
      <c r="BX149" s="147">
        <f t="shared" si="752"/>
        <v>487</v>
      </c>
      <c r="BY149" s="147">
        <f t="shared" si="753"/>
        <v>97.4</v>
      </c>
      <c r="BZ149" s="147">
        <f t="shared" si="754"/>
        <v>121.75</v>
      </c>
      <c r="CA149" s="147">
        <f t="shared" si="755"/>
        <v>0</v>
      </c>
      <c r="CB149" s="147">
        <f t="shared" si="756"/>
        <v>243.5</v>
      </c>
      <c r="CC149" s="147">
        <f t="shared" si="757"/>
        <v>730.5</v>
      </c>
      <c r="CD149" s="147">
        <f t="shared" si="758"/>
        <v>974</v>
      </c>
      <c r="CE149" s="147">
        <f t="shared" si="759"/>
        <v>1461</v>
      </c>
      <c r="CF149" s="147">
        <f t="shared" si="760"/>
        <v>1948</v>
      </c>
      <c r="CG149" s="147">
        <f t="shared" si="761"/>
        <v>2435</v>
      </c>
      <c r="CH149" s="147">
        <f t="shared" si="762"/>
        <v>2922</v>
      </c>
      <c r="CI149" s="147">
        <f t="shared" si="763"/>
        <v>1290</v>
      </c>
      <c r="CJ149" s="147">
        <f t="shared" si="764"/>
        <v>258</v>
      </c>
      <c r="CK149" s="147">
        <f t="shared" si="765"/>
        <v>322.5</v>
      </c>
      <c r="CL149" s="147">
        <f t="shared" si="766"/>
        <v>0</v>
      </c>
      <c r="CM149" s="147">
        <f t="shared" si="767"/>
        <v>645</v>
      </c>
      <c r="CN149" s="147">
        <f t="shared" si="768"/>
        <v>1935</v>
      </c>
      <c r="CO149" s="147">
        <f t="shared" si="769"/>
        <v>2580</v>
      </c>
      <c r="CP149" s="147">
        <f t="shared" si="770"/>
        <v>3870</v>
      </c>
      <c r="CQ149" s="147">
        <f t="shared" si="771"/>
        <v>5160</v>
      </c>
      <c r="CR149" s="147">
        <f t="shared" si="772"/>
        <v>6450</v>
      </c>
      <c r="CS149" s="147">
        <f t="shared" si="773"/>
        <v>7740</v>
      </c>
      <c r="CT149" s="147">
        <f t="shared" si="774"/>
        <v>1170</v>
      </c>
      <c r="CU149" s="147">
        <f t="shared" si="775"/>
        <v>234</v>
      </c>
      <c r="CV149" s="147">
        <f t="shared" si="776"/>
        <v>292.5</v>
      </c>
      <c r="CW149" s="147">
        <f t="shared" si="777"/>
        <v>0</v>
      </c>
      <c r="CX149" s="147">
        <f t="shared" si="778"/>
        <v>585</v>
      </c>
      <c r="CY149" s="147">
        <f t="shared" si="779"/>
        <v>1755</v>
      </c>
      <c r="CZ149" s="147">
        <f t="shared" si="780"/>
        <v>2340</v>
      </c>
      <c r="DA149" s="147">
        <f t="shared" si="781"/>
        <v>3510</v>
      </c>
      <c r="DB149" s="147">
        <f t="shared" si="782"/>
        <v>4680</v>
      </c>
      <c r="DC149" s="147">
        <f t="shared" si="783"/>
        <v>5850</v>
      </c>
      <c r="DD149" s="147">
        <f t="shared" si="784"/>
        <v>7020</v>
      </c>
      <c r="DE149" s="147">
        <f t="shared" si="785"/>
        <v>1094</v>
      </c>
      <c r="DF149" s="147">
        <f t="shared" si="786"/>
        <v>218.8</v>
      </c>
      <c r="DG149" s="147">
        <f t="shared" si="787"/>
        <v>273.5</v>
      </c>
      <c r="DH149" s="147">
        <f t="shared" si="788"/>
        <v>0</v>
      </c>
      <c r="DI149" s="147">
        <f t="shared" si="789"/>
        <v>547</v>
      </c>
      <c r="DJ149" s="147">
        <f t="shared" si="790"/>
        <v>1641</v>
      </c>
      <c r="DK149" s="147">
        <f t="shared" si="791"/>
        <v>2188</v>
      </c>
      <c r="DL149" s="147">
        <f t="shared" si="792"/>
        <v>3282</v>
      </c>
      <c r="DM149" s="147">
        <f t="shared" si="793"/>
        <v>4376</v>
      </c>
      <c r="DN149" s="147">
        <f t="shared" si="794"/>
        <v>5470</v>
      </c>
      <c r="DO149" s="147">
        <f t="shared" si="795"/>
        <v>6564</v>
      </c>
      <c r="DP149" s="147">
        <f t="shared" si="796"/>
        <v>1094</v>
      </c>
      <c r="DQ149" s="147">
        <f t="shared" si="797"/>
        <v>218.8</v>
      </c>
      <c r="DR149" s="147">
        <f t="shared" si="798"/>
        <v>273.5</v>
      </c>
      <c r="DS149" s="147">
        <f t="shared" si="799"/>
        <v>0</v>
      </c>
      <c r="DT149" s="147">
        <f t="shared" si="800"/>
        <v>547</v>
      </c>
      <c r="DU149" s="147">
        <f t="shared" si="801"/>
        <v>1641</v>
      </c>
      <c r="DV149" s="147">
        <f t="shared" si="802"/>
        <v>2188</v>
      </c>
      <c r="DW149" s="147">
        <f t="shared" si="803"/>
        <v>3282</v>
      </c>
      <c r="DX149" s="147">
        <f t="shared" si="804"/>
        <v>4376</v>
      </c>
      <c r="DY149" s="147">
        <f t="shared" si="805"/>
        <v>5470</v>
      </c>
      <c r="DZ149" s="147">
        <f t="shared" si="806"/>
        <v>6564</v>
      </c>
      <c r="EA149" s="147">
        <f t="shared" si="807"/>
        <v>1290</v>
      </c>
      <c r="EB149" s="147">
        <f t="shared" si="808"/>
        <v>258</v>
      </c>
      <c r="EC149" s="147">
        <f t="shared" si="809"/>
        <v>322.5</v>
      </c>
      <c r="ED149" s="147">
        <f t="shared" si="810"/>
        <v>0</v>
      </c>
      <c r="EE149" s="147">
        <f t="shared" si="811"/>
        <v>645</v>
      </c>
      <c r="EF149" s="147">
        <f t="shared" si="812"/>
        <v>1935</v>
      </c>
      <c r="EG149" s="147">
        <f t="shared" si="813"/>
        <v>2580</v>
      </c>
      <c r="EH149" s="147">
        <f t="shared" si="814"/>
        <v>3870</v>
      </c>
      <c r="EI149" s="147">
        <f t="shared" si="815"/>
        <v>5160</v>
      </c>
      <c r="EJ149" s="147">
        <f t="shared" si="816"/>
        <v>6450</v>
      </c>
      <c r="EK149" s="147">
        <f t="shared" si="817"/>
        <v>7740</v>
      </c>
      <c r="EL149" s="147">
        <f t="shared" si="818"/>
        <v>1170</v>
      </c>
      <c r="EM149" s="147">
        <f t="shared" si="819"/>
        <v>234</v>
      </c>
      <c r="EN149" s="147">
        <f t="shared" si="820"/>
        <v>292.5</v>
      </c>
      <c r="EO149" s="147">
        <f t="shared" si="821"/>
        <v>0</v>
      </c>
      <c r="EP149" s="147">
        <f t="shared" si="822"/>
        <v>585</v>
      </c>
      <c r="EQ149" s="147">
        <f t="shared" si="823"/>
        <v>1755</v>
      </c>
      <c r="ER149" s="147">
        <f t="shared" si="824"/>
        <v>2340</v>
      </c>
      <c r="ES149" s="147">
        <f t="shared" si="825"/>
        <v>3510</v>
      </c>
      <c r="ET149" s="147">
        <f t="shared" si="826"/>
        <v>4680</v>
      </c>
      <c r="EU149" s="147">
        <f t="shared" si="827"/>
        <v>5850</v>
      </c>
      <c r="EV149" s="147">
        <f t="shared" si="828"/>
        <v>7020</v>
      </c>
      <c r="EW149" s="147">
        <f t="shared" si="829"/>
        <v>1777</v>
      </c>
      <c r="EX149" s="147">
        <f t="shared" si="830"/>
        <v>355.4</v>
      </c>
      <c r="EY149" s="147">
        <f t="shared" si="831"/>
        <v>444.25</v>
      </c>
      <c r="EZ149" s="147">
        <f t="shared" si="832"/>
        <v>0</v>
      </c>
      <c r="FA149" s="147">
        <f t="shared" si="833"/>
        <v>888.5</v>
      </c>
      <c r="FB149" s="147">
        <f t="shared" si="834"/>
        <v>2665.5</v>
      </c>
      <c r="FC149" s="147">
        <f t="shared" si="835"/>
        <v>3554</v>
      </c>
      <c r="FD149" s="147">
        <f t="shared" si="836"/>
        <v>5331</v>
      </c>
      <c r="FE149" s="147">
        <f t="shared" si="837"/>
        <v>7108</v>
      </c>
      <c r="FF149" s="147">
        <f t="shared" si="838"/>
        <v>8885</v>
      </c>
      <c r="FG149" s="147">
        <f t="shared" si="839"/>
        <v>10662</v>
      </c>
      <c r="FH149" s="147">
        <f t="shared" si="840"/>
        <v>1777</v>
      </c>
      <c r="FI149" s="147">
        <f t="shared" si="841"/>
        <v>355.4</v>
      </c>
      <c r="FJ149" s="147">
        <f t="shared" si="842"/>
        <v>444.25</v>
      </c>
      <c r="FK149" s="147">
        <f t="shared" si="843"/>
        <v>0</v>
      </c>
      <c r="FL149" s="147">
        <f t="shared" si="844"/>
        <v>888.5</v>
      </c>
      <c r="FM149" s="147">
        <f t="shared" si="845"/>
        <v>2665.5</v>
      </c>
      <c r="FN149" s="147">
        <f t="shared" si="846"/>
        <v>3554</v>
      </c>
      <c r="FO149" s="147">
        <f t="shared" si="847"/>
        <v>5331</v>
      </c>
      <c r="FP149" s="147">
        <f t="shared" si="848"/>
        <v>7108</v>
      </c>
      <c r="FQ149" s="147">
        <f t="shared" si="849"/>
        <v>8885</v>
      </c>
      <c r="FR149" s="147">
        <f t="shared" si="850"/>
        <v>10662</v>
      </c>
      <c r="FS149" s="122" t="str">
        <f t="shared" si="346"/>
        <v>0</v>
      </c>
      <c r="FT149" s="122" t="str">
        <f t="shared" si="347"/>
        <v>0</v>
      </c>
      <c r="FU149" s="122" t="str">
        <f t="shared" si="348"/>
        <v>0</v>
      </c>
      <c r="FV149" s="122" t="str">
        <f t="shared" si="349"/>
        <v>0</v>
      </c>
      <c r="FW149" s="122">
        <f t="shared" si="851"/>
        <v>0</v>
      </c>
      <c r="FX149" s="122">
        <f t="shared" si="852"/>
        <v>0</v>
      </c>
      <c r="FY149" s="122">
        <f t="shared" si="853"/>
        <v>0</v>
      </c>
      <c r="FZ149" s="122">
        <f t="shared" si="854"/>
        <v>0</v>
      </c>
      <c r="GA149" s="122">
        <f t="shared" si="855"/>
        <v>0</v>
      </c>
      <c r="GB149" s="122">
        <f t="shared" si="856"/>
        <v>0</v>
      </c>
      <c r="GC149" s="122">
        <f t="shared" si="857"/>
        <v>0</v>
      </c>
      <c r="GD149" s="122">
        <f t="shared" si="858"/>
        <v>0</v>
      </c>
      <c r="GE149" s="122">
        <f t="shared" si="859"/>
        <v>0</v>
      </c>
      <c r="GF149" s="122">
        <f t="shared" si="860"/>
        <v>0</v>
      </c>
      <c r="GG149" s="122">
        <f t="shared" si="861"/>
        <v>0</v>
      </c>
      <c r="GH149" s="124" t="str">
        <f t="shared" si="350"/>
        <v>0</v>
      </c>
      <c r="GI149" s="57"/>
      <c r="GJ149" s="57"/>
      <c r="GK149" s="57"/>
      <c r="GW149" s="145"/>
      <c r="GX149" s="145"/>
      <c r="GY149" s="145"/>
      <c r="GZ149" s="145"/>
      <c r="HA149" s="145"/>
      <c r="HB149" s="145"/>
      <c r="HC149" s="145"/>
    </row>
    <row r="150" spans="1:211" x14ac:dyDescent="0.2">
      <c r="A150" s="298"/>
      <c r="B150" s="288"/>
      <c r="C150" s="299"/>
      <c r="D150" s="407">
        <f t="shared" ref="D150:D200" si="862">C150*0.2</f>
        <v>0</v>
      </c>
      <c r="E150" s="406"/>
      <c r="F150" s="406"/>
      <c r="G150" s="406"/>
      <c r="H150" s="407">
        <f t="shared" ref="H150:H200" si="863">C150*0.25</f>
        <v>0</v>
      </c>
      <c r="I150" s="406"/>
      <c r="J150" s="406"/>
      <c r="K150" s="406"/>
      <c r="L150" s="406"/>
      <c r="M150" s="147"/>
      <c r="N150" s="94">
        <f t="shared" ref="N150:N200" si="864">C150*0.5</f>
        <v>0</v>
      </c>
      <c r="O150" s="94">
        <f t="shared" ref="O150:O200" si="865">C150*1.5</f>
        <v>0</v>
      </c>
      <c r="P150" s="94">
        <f t="shared" ref="P150:P200" si="866">C150*2</f>
        <v>0</v>
      </c>
      <c r="Q150" s="94">
        <f t="shared" ref="Q150:Q200" si="867">C150*3</f>
        <v>0</v>
      </c>
      <c r="R150" s="94">
        <f t="shared" ref="R150:R200" si="868">C150*4</f>
        <v>0</v>
      </c>
      <c r="S150" s="94">
        <f t="shared" ref="S150:S200" si="869">C150*5</f>
        <v>0</v>
      </c>
      <c r="T150" s="94">
        <f t="shared" ref="T150:T200" si="870">C150*6</f>
        <v>0</v>
      </c>
      <c r="U150" s="200">
        <v>684</v>
      </c>
      <c r="V150" s="93">
        <f t="shared" ref="V150:V200" si="871">U150*0.2</f>
        <v>136.80000000000001</v>
      </c>
      <c r="W150" s="93">
        <f t="shared" ref="W150:W200" si="872">U150*0.25</f>
        <v>171</v>
      </c>
      <c r="X150" s="147"/>
      <c r="Y150" s="94">
        <f t="shared" ref="Y150:Y200" si="873">U150*0.5</f>
        <v>342</v>
      </c>
      <c r="Z150" s="94">
        <f t="shared" ref="Z150:Z200" si="874">U150*1.5</f>
        <v>1026</v>
      </c>
      <c r="AA150" s="94">
        <f t="shared" ref="AA150:AA200" si="875">U150*2</f>
        <v>1368</v>
      </c>
      <c r="AB150" s="94">
        <f t="shared" ref="AB150:AB200" si="876">U150*3</f>
        <v>2052</v>
      </c>
      <c r="AC150" s="94">
        <f t="shared" ref="AC150:AC200" si="877">U150*4</f>
        <v>2736</v>
      </c>
      <c r="AD150" s="94">
        <f t="shared" ref="AD150:AD200" si="878">U150*5</f>
        <v>3420</v>
      </c>
      <c r="AE150" s="94">
        <f t="shared" ref="AE150:AE200" si="879">U150*6</f>
        <v>4104</v>
      </c>
      <c r="AF150" s="200">
        <v>608</v>
      </c>
      <c r="AG150" s="93">
        <f t="shared" ref="AG150:AG200" si="880">AF150*0.2</f>
        <v>121.60000000000001</v>
      </c>
      <c r="AH150" s="93">
        <f t="shared" ref="AH150:AH200" si="881">AF150*0.25</f>
        <v>152</v>
      </c>
      <c r="AI150" s="147"/>
      <c r="AJ150" s="94">
        <f t="shared" ref="AJ150:AJ200" si="882">AF150*0.5</f>
        <v>304</v>
      </c>
      <c r="AK150" s="94">
        <f t="shared" ref="AK150:AK200" si="883">AF150*1.5</f>
        <v>912</v>
      </c>
      <c r="AL150" s="94">
        <f t="shared" ref="AL150:AL200" si="884">AF150*2</f>
        <v>1216</v>
      </c>
      <c r="AM150" s="94">
        <f t="shared" ref="AM150:AM200" si="885">AF150*3</f>
        <v>1824</v>
      </c>
      <c r="AN150" s="94">
        <f t="shared" ref="AN150:AN200" si="886">AF150*4</f>
        <v>2432</v>
      </c>
      <c r="AO150" s="94">
        <f t="shared" ref="AO150:AO200" si="887">AF150*5</f>
        <v>3040</v>
      </c>
      <c r="AP150" s="94">
        <f t="shared" ref="AP150:AP200" si="888">AF150*6</f>
        <v>3648</v>
      </c>
      <c r="AQ150" s="200">
        <v>488</v>
      </c>
      <c r="AR150" s="93">
        <f t="shared" ref="AR150:AR200" si="889">AQ150*0.2</f>
        <v>97.600000000000009</v>
      </c>
      <c r="AS150" s="93">
        <f t="shared" ref="AS150:AS200" si="890">AQ150*0.25</f>
        <v>122</v>
      </c>
      <c r="AT150" s="147"/>
      <c r="AU150" s="94">
        <f t="shared" ref="AU150:AU200" si="891">AQ150*0.5</f>
        <v>244</v>
      </c>
      <c r="AV150" s="94">
        <f t="shared" ref="AV150:AV200" si="892">AQ150*1.5</f>
        <v>732</v>
      </c>
      <c r="AW150" s="94">
        <f t="shared" ref="AW150:AW200" si="893">AQ150*2</f>
        <v>976</v>
      </c>
      <c r="AX150" s="94">
        <f t="shared" ref="AX150:AX200" si="894">AQ150*3</f>
        <v>1464</v>
      </c>
      <c r="AY150" s="94">
        <f t="shared" ref="AY150:AY200" si="895">AQ150*4</f>
        <v>1952</v>
      </c>
      <c r="AZ150" s="94">
        <f t="shared" ref="AZ150:AZ200" si="896">AQ150*5</f>
        <v>2440</v>
      </c>
      <c r="BA150" s="94">
        <f t="shared" ref="BA150:BA200" si="897">AQ150*6</f>
        <v>2928</v>
      </c>
      <c r="BB150" s="147">
        <f t="shared" ref="BB150:BB200" si="898">C150+U150</f>
        <v>684</v>
      </c>
      <c r="BC150" s="147">
        <f t="shared" ref="BC150:BC200" si="899">D150+V150</f>
        <v>136.80000000000001</v>
      </c>
      <c r="BD150" s="147">
        <f t="shared" ref="BD150:BD200" si="900">H150+W150</f>
        <v>171</v>
      </c>
      <c r="BE150" s="147">
        <f t="shared" ref="BE150:BE200" si="901">M150+X150</f>
        <v>0</v>
      </c>
      <c r="BF150" s="147">
        <f t="shared" ref="BF150:BF200" si="902">N150+Y150</f>
        <v>342</v>
      </c>
      <c r="BG150" s="147">
        <f t="shared" ref="BG150:BG200" si="903">O150+Z150</f>
        <v>1026</v>
      </c>
      <c r="BH150" s="147">
        <f t="shared" ref="BH150:BH200" si="904">P150+AA150</f>
        <v>1368</v>
      </c>
      <c r="BI150" s="147">
        <f t="shared" ref="BI150:BI200" si="905">Q150+AB150</f>
        <v>2052</v>
      </c>
      <c r="BJ150" s="147">
        <f t="shared" ref="BJ150:BJ200" si="906">R150+AC150</f>
        <v>2736</v>
      </c>
      <c r="BK150" s="147">
        <f t="shared" ref="BK150:BK200" si="907">S150+AD150</f>
        <v>3420</v>
      </c>
      <c r="BL150" s="147">
        <f t="shared" ref="BL150:BL200" si="908">T150+AE150</f>
        <v>4104</v>
      </c>
      <c r="BM150" s="147">
        <f t="shared" ref="BM150:BM200" si="909">C150+AF150</f>
        <v>608</v>
      </c>
      <c r="BN150" s="147">
        <f t="shared" ref="BN150:BN200" si="910">D150+AG150</f>
        <v>121.60000000000001</v>
      </c>
      <c r="BO150" s="147">
        <f t="shared" ref="BO150:BO200" si="911">H150+AH150</f>
        <v>152</v>
      </c>
      <c r="BP150" s="147">
        <f t="shared" ref="BP150:BP200" si="912">M150+AI150</f>
        <v>0</v>
      </c>
      <c r="BQ150" s="147">
        <f t="shared" ref="BQ150:BQ200" si="913">N150+AJ150</f>
        <v>304</v>
      </c>
      <c r="BR150" s="147">
        <f t="shared" ref="BR150:BR200" si="914">O150+AK150</f>
        <v>912</v>
      </c>
      <c r="BS150" s="147">
        <f t="shared" ref="BS150:BS200" si="915">P150+AL150</f>
        <v>1216</v>
      </c>
      <c r="BT150" s="147">
        <f t="shared" ref="BT150:BT200" si="916">Q150+AM150</f>
        <v>1824</v>
      </c>
      <c r="BU150" s="147">
        <f t="shared" ref="BU150:BU200" si="917">R150+AN150</f>
        <v>2432</v>
      </c>
      <c r="BV150" s="147">
        <f t="shared" ref="BV150:BV200" si="918">S150+AO150</f>
        <v>3040</v>
      </c>
      <c r="BW150" s="147">
        <f t="shared" ref="BW150:BW200" si="919">T150+AP150</f>
        <v>3648</v>
      </c>
      <c r="BX150" s="147">
        <f t="shared" ref="BX150:BX200" si="920">C150+AQ150</f>
        <v>488</v>
      </c>
      <c r="BY150" s="147">
        <f t="shared" ref="BY150:BY200" si="921">D150+AR150</f>
        <v>97.600000000000009</v>
      </c>
      <c r="BZ150" s="147">
        <f t="shared" ref="BZ150:BZ200" si="922">H150+AS150</f>
        <v>122</v>
      </c>
      <c r="CA150" s="147">
        <f t="shared" ref="CA150:CA200" si="923">M150+AT150</f>
        <v>0</v>
      </c>
      <c r="CB150" s="147">
        <f t="shared" ref="CB150:CB200" si="924">N150+AU150</f>
        <v>244</v>
      </c>
      <c r="CC150" s="147">
        <f t="shared" ref="CC150:CC200" si="925">O150+AV150</f>
        <v>732</v>
      </c>
      <c r="CD150" s="147">
        <f t="shared" ref="CD150:CD200" si="926">P150+AW150</f>
        <v>976</v>
      </c>
      <c r="CE150" s="147">
        <f t="shared" ref="CE150:CE200" si="927">Q150+AX150</f>
        <v>1464</v>
      </c>
      <c r="CF150" s="147">
        <f t="shared" ref="CF150:CF200" si="928">R150+AY150</f>
        <v>1952</v>
      </c>
      <c r="CG150" s="147">
        <f t="shared" ref="CG150:CG200" si="929">S150+AZ150</f>
        <v>2440</v>
      </c>
      <c r="CH150" s="147">
        <f t="shared" ref="CH150:CH200" si="930">T150+BA150</f>
        <v>2928</v>
      </c>
      <c r="CI150" s="147">
        <f t="shared" ref="CI150:CI200" si="931">U150+AF150</f>
        <v>1292</v>
      </c>
      <c r="CJ150" s="147">
        <f t="shared" ref="CJ150:CJ200" si="932">V150+AG150</f>
        <v>258.40000000000003</v>
      </c>
      <c r="CK150" s="147">
        <f t="shared" ref="CK150:CK200" si="933">W150+AH150</f>
        <v>323</v>
      </c>
      <c r="CL150" s="147">
        <f t="shared" ref="CL150:CL200" si="934">X150+AI150</f>
        <v>0</v>
      </c>
      <c r="CM150" s="147">
        <f t="shared" ref="CM150:CM200" si="935">Y150+AJ150</f>
        <v>646</v>
      </c>
      <c r="CN150" s="147">
        <f t="shared" ref="CN150:CN200" si="936">Z150+AK150</f>
        <v>1938</v>
      </c>
      <c r="CO150" s="147">
        <f t="shared" ref="CO150:CO200" si="937">AA150+AL150</f>
        <v>2584</v>
      </c>
      <c r="CP150" s="147">
        <f t="shared" ref="CP150:CP200" si="938">AB150+AM150</f>
        <v>3876</v>
      </c>
      <c r="CQ150" s="147">
        <f t="shared" ref="CQ150:CQ200" si="939">AC150+AN150</f>
        <v>5168</v>
      </c>
      <c r="CR150" s="147">
        <f t="shared" ref="CR150:CR200" si="940">AD150+AO150</f>
        <v>6460</v>
      </c>
      <c r="CS150" s="147">
        <f t="shared" ref="CS150:CS200" si="941">AE150+AP150</f>
        <v>7752</v>
      </c>
      <c r="CT150" s="147">
        <f t="shared" ref="CT150:CT200" si="942">U150+AQ150</f>
        <v>1172</v>
      </c>
      <c r="CU150" s="147">
        <f t="shared" ref="CU150:CU200" si="943">V150+AR150</f>
        <v>234.40000000000003</v>
      </c>
      <c r="CV150" s="147">
        <f t="shared" ref="CV150:CV200" si="944">W150+AS150</f>
        <v>293</v>
      </c>
      <c r="CW150" s="147">
        <f t="shared" ref="CW150:CW200" si="945">X150+AT150</f>
        <v>0</v>
      </c>
      <c r="CX150" s="147">
        <f t="shared" ref="CX150:CX200" si="946">Y150+AU150</f>
        <v>586</v>
      </c>
      <c r="CY150" s="147">
        <f t="shared" ref="CY150:CY200" si="947">Z150+AV150</f>
        <v>1758</v>
      </c>
      <c r="CZ150" s="147">
        <f t="shared" ref="CZ150:CZ200" si="948">AA150+AW150</f>
        <v>2344</v>
      </c>
      <c r="DA150" s="147">
        <f t="shared" ref="DA150:DA200" si="949">AB150+AX150</f>
        <v>3516</v>
      </c>
      <c r="DB150" s="147">
        <f t="shared" ref="DB150:DB200" si="950">AC150+AY150</f>
        <v>4688</v>
      </c>
      <c r="DC150" s="147">
        <f t="shared" ref="DC150:DC200" si="951">AD150+AZ150</f>
        <v>5860</v>
      </c>
      <c r="DD150" s="147">
        <f t="shared" ref="DD150:DD200" si="952">AE150+BA150</f>
        <v>7032</v>
      </c>
      <c r="DE150" s="147">
        <f t="shared" ref="DE150:DE200" si="953">AF150+AQ150</f>
        <v>1096</v>
      </c>
      <c r="DF150" s="147">
        <f t="shared" ref="DF150:DF200" si="954">AG150+AR150</f>
        <v>219.20000000000002</v>
      </c>
      <c r="DG150" s="147">
        <f t="shared" ref="DG150:DG200" si="955">AH150+AS150</f>
        <v>274</v>
      </c>
      <c r="DH150" s="147">
        <f t="shared" ref="DH150:DH200" si="956">AI150+AT150</f>
        <v>0</v>
      </c>
      <c r="DI150" s="147">
        <f t="shared" ref="DI150:DI200" si="957">AJ150+AU150</f>
        <v>548</v>
      </c>
      <c r="DJ150" s="147">
        <f t="shared" ref="DJ150:DJ200" si="958">AK150+AV150</f>
        <v>1644</v>
      </c>
      <c r="DK150" s="147">
        <f t="shared" ref="DK150:DK200" si="959">AL150+AW150</f>
        <v>2192</v>
      </c>
      <c r="DL150" s="147">
        <f t="shared" ref="DL150:DL200" si="960">AM150+AX150</f>
        <v>3288</v>
      </c>
      <c r="DM150" s="147">
        <f t="shared" ref="DM150:DM200" si="961">AN150+AY150</f>
        <v>4384</v>
      </c>
      <c r="DN150" s="147">
        <f t="shared" ref="DN150:DN200" si="962">AO150+AZ150</f>
        <v>5480</v>
      </c>
      <c r="DO150" s="147">
        <f t="shared" ref="DO150:DO200" si="963">AP150+BA150</f>
        <v>6576</v>
      </c>
      <c r="DP150" s="147">
        <f t="shared" ref="DP150:DP200" si="964">C150+AF150+AQ150</f>
        <v>1096</v>
      </c>
      <c r="DQ150" s="147">
        <f t="shared" ref="DQ150:DQ200" si="965">D150+AG150+AR150</f>
        <v>219.20000000000002</v>
      </c>
      <c r="DR150" s="147">
        <f t="shared" ref="DR150:DR200" si="966">H150+AH150+AS150</f>
        <v>274</v>
      </c>
      <c r="DS150" s="147">
        <f t="shared" ref="DS150:DS200" si="967">M150+AI150+AT150</f>
        <v>0</v>
      </c>
      <c r="DT150" s="147">
        <f t="shared" ref="DT150:DT200" si="968">N150+AJ150+AU150</f>
        <v>548</v>
      </c>
      <c r="DU150" s="147">
        <f t="shared" ref="DU150:DU200" si="969">O150+AK150+AV150</f>
        <v>1644</v>
      </c>
      <c r="DV150" s="147">
        <f t="shared" ref="DV150:DV200" si="970">P150+AL150+AW150</f>
        <v>2192</v>
      </c>
      <c r="DW150" s="147">
        <f t="shared" ref="DW150:DW200" si="971">Q150+AM150+AX150</f>
        <v>3288</v>
      </c>
      <c r="DX150" s="147">
        <f t="shared" ref="DX150:DX200" si="972">R150+AN150+AY150</f>
        <v>4384</v>
      </c>
      <c r="DY150" s="147">
        <f t="shared" ref="DY150:DY200" si="973">S150+AO150+AZ150</f>
        <v>5480</v>
      </c>
      <c r="DZ150" s="147">
        <f t="shared" ref="DZ150:DZ200" si="974">T150+AP150+BA150</f>
        <v>6576</v>
      </c>
      <c r="EA150" s="147">
        <f t="shared" ref="EA150:EA200" si="975">C150+U150+AF150</f>
        <v>1292</v>
      </c>
      <c r="EB150" s="147">
        <f t="shared" ref="EB150:EB200" si="976">D150+V150+AG150</f>
        <v>258.40000000000003</v>
      </c>
      <c r="EC150" s="147">
        <f t="shared" ref="EC150:EC200" si="977">H150+W150+AH150</f>
        <v>323</v>
      </c>
      <c r="ED150" s="147">
        <f t="shared" ref="ED150:ED200" si="978">M150+X150+AI150</f>
        <v>0</v>
      </c>
      <c r="EE150" s="147">
        <f t="shared" ref="EE150:EE200" si="979">N150+Y150+AJ150</f>
        <v>646</v>
      </c>
      <c r="EF150" s="147">
        <f t="shared" ref="EF150:EF200" si="980">O150+Z150+AK150</f>
        <v>1938</v>
      </c>
      <c r="EG150" s="147">
        <f t="shared" ref="EG150:EG200" si="981">P150+AA150+AL150</f>
        <v>2584</v>
      </c>
      <c r="EH150" s="147">
        <f t="shared" ref="EH150:EH200" si="982">Q150+AB150+AM150</f>
        <v>3876</v>
      </c>
      <c r="EI150" s="147">
        <f t="shared" ref="EI150:EI200" si="983">R150+AC150+AN150</f>
        <v>5168</v>
      </c>
      <c r="EJ150" s="147">
        <f t="shared" ref="EJ150:EJ200" si="984">S150+AD150+AO150</f>
        <v>6460</v>
      </c>
      <c r="EK150" s="147">
        <f t="shared" ref="EK150:EK200" si="985">T150+AE150+AP150</f>
        <v>7752</v>
      </c>
      <c r="EL150" s="147">
        <f t="shared" ref="EL150:EL200" si="986">C150+U150+AQ150</f>
        <v>1172</v>
      </c>
      <c r="EM150" s="147">
        <f t="shared" ref="EM150:EM200" si="987">D150+V150+AR150</f>
        <v>234.40000000000003</v>
      </c>
      <c r="EN150" s="147">
        <f t="shared" ref="EN150:EN200" si="988">H150+W150+AS150</f>
        <v>293</v>
      </c>
      <c r="EO150" s="147">
        <f t="shared" ref="EO150:EO200" si="989">M150+X150+AT150</f>
        <v>0</v>
      </c>
      <c r="EP150" s="147">
        <f t="shared" ref="EP150:EP200" si="990">N150+Y150+AU150</f>
        <v>586</v>
      </c>
      <c r="EQ150" s="147">
        <f t="shared" ref="EQ150:EQ200" si="991">O150+Z150+AV150</f>
        <v>1758</v>
      </c>
      <c r="ER150" s="147">
        <f t="shared" ref="ER150:ER200" si="992">P150+AA150+AW150</f>
        <v>2344</v>
      </c>
      <c r="ES150" s="147">
        <f t="shared" ref="ES150:ES200" si="993">Q150+AB150+AX150</f>
        <v>3516</v>
      </c>
      <c r="ET150" s="147">
        <f t="shared" ref="ET150:ET200" si="994">R150+AC150+AY150</f>
        <v>4688</v>
      </c>
      <c r="EU150" s="147">
        <f t="shared" ref="EU150:EU200" si="995">S150+AD150+AZ150</f>
        <v>5860</v>
      </c>
      <c r="EV150" s="147">
        <f t="shared" ref="EV150:EV200" si="996">T150+AE150+BA150</f>
        <v>7032</v>
      </c>
      <c r="EW150" s="147">
        <f t="shared" ref="EW150:EW200" si="997">U150+AF150+AQ150</f>
        <v>1780</v>
      </c>
      <c r="EX150" s="147">
        <f t="shared" ref="EX150:EX200" si="998">V150+AG150+AR150</f>
        <v>356.00000000000006</v>
      </c>
      <c r="EY150" s="147">
        <f t="shared" ref="EY150:EY200" si="999">W150+AH150+AS150</f>
        <v>445</v>
      </c>
      <c r="EZ150" s="147">
        <f t="shared" ref="EZ150:EZ200" si="1000">X150+AI150+AT150</f>
        <v>0</v>
      </c>
      <c r="FA150" s="147">
        <f t="shared" ref="FA150:FA200" si="1001">Y150+AJ150+AU150</f>
        <v>890</v>
      </c>
      <c r="FB150" s="147">
        <f t="shared" ref="FB150:FB200" si="1002">Z150+AK150+AV150</f>
        <v>2670</v>
      </c>
      <c r="FC150" s="147">
        <f t="shared" ref="FC150:FC200" si="1003">AA150+AL150+AW150</f>
        <v>3560</v>
      </c>
      <c r="FD150" s="147">
        <f t="shared" ref="FD150:FD200" si="1004">AB150+AM150+AX150</f>
        <v>5340</v>
      </c>
      <c r="FE150" s="147">
        <f t="shared" ref="FE150:FE200" si="1005">AC150+AN150+AY150</f>
        <v>7120</v>
      </c>
      <c r="FF150" s="147">
        <f t="shared" ref="FF150:FF200" si="1006">AD150+AO150+AZ150</f>
        <v>8900</v>
      </c>
      <c r="FG150" s="147">
        <f t="shared" ref="FG150:FG200" si="1007">AE150+AP150+BA150</f>
        <v>10680</v>
      </c>
      <c r="FH150" s="147">
        <f t="shared" ref="FH150:FH200" si="1008">C150+U150+AF150+AQ150</f>
        <v>1780</v>
      </c>
      <c r="FI150" s="147">
        <f t="shared" ref="FI150:FI200" si="1009">D150+V150+AG150+AR150</f>
        <v>356.00000000000006</v>
      </c>
      <c r="FJ150" s="147">
        <f t="shared" ref="FJ150:FJ200" si="1010">H150+W150+AH150+AS150</f>
        <v>445</v>
      </c>
      <c r="FK150" s="147">
        <f t="shared" ref="FK150:FK200" si="1011">M150+X150+AI150+AT150</f>
        <v>0</v>
      </c>
      <c r="FL150" s="147">
        <f t="shared" ref="FL150:FL200" si="1012">N150+Y150+AJ150+AU150</f>
        <v>890</v>
      </c>
      <c r="FM150" s="147">
        <f t="shared" ref="FM150:FM200" si="1013">O150+Z150+AK150+AV150</f>
        <v>2670</v>
      </c>
      <c r="FN150" s="147">
        <f t="shared" ref="FN150:FN200" si="1014">P150+AA150+AL150+AW150</f>
        <v>3560</v>
      </c>
      <c r="FO150" s="147">
        <f t="shared" ref="FO150:FO200" si="1015">Q150+AB150+AM150+AX150</f>
        <v>5340</v>
      </c>
      <c r="FP150" s="147">
        <f t="shared" ref="FP150:FP200" si="1016">R150+AC150+AN150+AY150</f>
        <v>7120</v>
      </c>
      <c r="FQ150" s="147">
        <f t="shared" ref="FQ150:FQ200" si="1017">S150+AD150+AO150+AZ150</f>
        <v>8900</v>
      </c>
      <c r="FR150" s="147">
        <f t="shared" ref="FR150:FR200" si="1018">T150+AE150+AP150+BA150</f>
        <v>10680</v>
      </c>
      <c r="FS150" s="122" t="str">
        <f t="shared" si="346"/>
        <v>0</v>
      </c>
      <c r="FT150" s="122" t="str">
        <f t="shared" si="347"/>
        <v>0</v>
      </c>
      <c r="FU150" s="122" t="str">
        <f t="shared" si="348"/>
        <v>0</v>
      </c>
      <c r="FV150" s="122" t="str">
        <f t="shared" si="349"/>
        <v>0</v>
      </c>
      <c r="FW150" s="122">
        <f t="shared" ref="FW150:FW200" si="1019">IF(ISERROR(FS150+FT150),"",FS150+FT150)</f>
        <v>0</v>
      </c>
      <c r="FX150" s="122">
        <f t="shared" ref="FX150:FX200" si="1020">IF(ISERROR(FS150+FU150),"",FS150+FU150)</f>
        <v>0</v>
      </c>
      <c r="FY150" s="122">
        <f t="shared" ref="FY150:FY200" si="1021">IF(ISERROR(FS150+FV150),"",FS150+FV150)</f>
        <v>0</v>
      </c>
      <c r="FZ150" s="122">
        <f t="shared" ref="FZ150:FZ200" si="1022">IF(ISERROR(FT150+FU150),"",FT150+FU150)</f>
        <v>0</v>
      </c>
      <c r="GA150" s="122">
        <f t="shared" ref="GA150:GA200" si="1023">IF(ISERROR(FT150+FV150),"",FT150+FV150)</f>
        <v>0</v>
      </c>
      <c r="GB150" s="122">
        <f t="shared" ref="GB150:GB200" si="1024">IF(ISERROR(FU150+FV150),"",FU150+FV150)</f>
        <v>0</v>
      </c>
      <c r="GC150" s="122">
        <f t="shared" ref="GC150:GC200" si="1025">IF(ISERROR(FS150+FU150+FV150),"",FS150+FU150+FV150)</f>
        <v>0</v>
      </c>
      <c r="GD150" s="122">
        <f t="shared" ref="GD150:GD200" si="1026">IF(ISERROR(FS150+FU150+FT150),"",FS150+FU150+FT150)</f>
        <v>0</v>
      </c>
      <c r="GE150" s="122">
        <f t="shared" ref="GE150:GE200" si="1027">IF(ISERROR(FS150+FT150+FV150),"",FS150+FT150+FV150)</f>
        <v>0</v>
      </c>
      <c r="GF150" s="122">
        <f t="shared" ref="GF150:GF200" si="1028">IF(ISERROR(FU150+FV150+FT150),"",FU150+FV150+FT150)</f>
        <v>0</v>
      </c>
      <c r="GG150" s="122">
        <f t="shared" ref="GG150:GG200" si="1029">SUM(FS150:FV150)</f>
        <v>0</v>
      </c>
      <c r="GH150" s="124" t="str">
        <f t="shared" si="350"/>
        <v>0</v>
      </c>
      <c r="GI150" s="57"/>
      <c r="GJ150" s="57"/>
      <c r="GK150" s="57"/>
      <c r="GW150" s="145"/>
      <c r="GX150" s="145"/>
      <c r="GY150" s="145"/>
      <c r="GZ150" s="145"/>
      <c r="HA150" s="145"/>
      <c r="HB150" s="145"/>
      <c r="HC150" s="145"/>
    </row>
    <row r="151" spans="1:211" x14ac:dyDescent="0.2">
      <c r="A151" s="298"/>
      <c r="B151" s="288"/>
      <c r="C151" s="299"/>
      <c r="D151" s="407">
        <f t="shared" si="862"/>
        <v>0</v>
      </c>
      <c r="E151" s="406"/>
      <c r="F151" s="406"/>
      <c r="G151" s="406"/>
      <c r="H151" s="407">
        <f t="shared" si="863"/>
        <v>0</v>
      </c>
      <c r="I151" s="406"/>
      <c r="J151" s="406"/>
      <c r="K151" s="406"/>
      <c r="L151" s="406"/>
      <c r="M151" s="147"/>
      <c r="N151" s="94">
        <f t="shared" si="864"/>
        <v>0</v>
      </c>
      <c r="O151" s="94">
        <f t="shared" si="865"/>
        <v>0</v>
      </c>
      <c r="P151" s="94">
        <f t="shared" si="866"/>
        <v>0</v>
      </c>
      <c r="Q151" s="94">
        <f t="shared" si="867"/>
        <v>0</v>
      </c>
      <c r="R151" s="94">
        <f t="shared" si="868"/>
        <v>0</v>
      </c>
      <c r="S151" s="94">
        <f t="shared" si="869"/>
        <v>0</v>
      </c>
      <c r="T151" s="94">
        <f t="shared" si="870"/>
        <v>0</v>
      </c>
      <c r="U151" s="200">
        <v>685</v>
      </c>
      <c r="V151" s="93">
        <f t="shared" si="871"/>
        <v>137</v>
      </c>
      <c r="W151" s="93">
        <f t="shared" si="872"/>
        <v>171.25</v>
      </c>
      <c r="X151" s="147"/>
      <c r="Y151" s="94">
        <f t="shared" si="873"/>
        <v>342.5</v>
      </c>
      <c r="Z151" s="94">
        <f t="shared" si="874"/>
        <v>1027.5</v>
      </c>
      <c r="AA151" s="94">
        <f t="shared" si="875"/>
        <v>1370</v>
      </c>
      <c r="AB151" s="94">
        <f t="shared" si="876"/>
        <v>2055</v>
      </c>
      <c r="AC151" s="94">
        <f t="shared" si="877"/>
        <v>2740</v>
      </c>
      <c r="AD151" s="94">
        <f t="shared" si="878"/>
        <v>3425</v>
      </c>
      <c r="AE151" s="94">
        <f t="shared" si="879"/>
        <v>4110</v>
      </c>
      <c r="AF151" s="200">
        <v>609</v>
      </c>
      <c r="AG151" s="93">
        <f t="shared" si="880"/>
        <v>121.80000000000001</v>
      </c>
      <c r="AH151" s="93">
        <f t="shared" si="881"/>
        <v>152.25</v>
      </c>
      <c r="AI151" s="147"/>
      <c r="AJ151" s="94">
        <f t="shared" si="882"/>
        <v>304.5</v>
      </c>
      <c r="AK151" s="94">
        <f t="shared" si="883"/>
        <v>913.5</v>
      </c>
      <c r="AL151" s="94">
        <f t="shared" si="884"/>
        <v>1218</v>
      </c>
      <c r="AM151" s="94">
        <f t="shared" si="885"/>
        <v>1827</v>
      </c>
      <c r="AN151" s="94">
        <f t="shared" si="886"/>
        <v>2436</v>
      </c>
      <c r="AO151" s="94">
        <f t="shared" si="887"/>
        <v>3045</v>
      </c>
      <c r="AP151" s="94">
        <f t="shared" si="888"/>
        <v>3654</v>
      </c>
      <c r="AQ151" s="200">
        <v>489</v>
      </c>
      <c r="AR151" s="93">
        <f t="shared" si="889"/>
        <v>97.800000000000011</v>
      </c>
      <c r="AS151" s="93">
        <f t="shared" si="890"/>
        <v>122.25</v>
      </c>
      <c r="AT151" s="147"/>
      <c r="AU151" s="94">
        <f t="shared" si="891"/>
        <v>244.5</v>
      </c>
      <c r="AV151" s="94">
        <f t="shared" si="892"/>
        <v>733.5</v>
      </c>
      <c r="AW151" s="94">
        <f t="shared" si="893"/>
        <v>978</v>
      </c>
      <c r="AX151" s="94">
        <f t="shared" si="894"/>
        <v>1467</v>
      </c>
      <c r="AY151" s="94">
        <f t="shared" si="895"/>
        <v>1956</v>
      </c>
      <c r="AZ151" s="94">
        <f t="shared" si="896"/>
        <v>2445</v>
      </c>
      <c r="BA151" s="94">
        <f t="shared" si="897"/>
        <v>2934</v>
      </c>
      <c r="BB151" s="147">
        <f t="shared" si="898"/>
        <v>685</v>
      </c>
      <c r="BC151" s="147">
        <f t="shared" si="899"/>
        <v>137</v>
      </c>
      <c r="BD151" s="147">
        <f t="shared" si="900"/>
        <v>171.25</v>
      </c>
      <c r="BE151" s="147">
        <f t="shared" si="901"/>
        <v>0</v>
      </c>
      <c r="BF151" s="147">
        <f t="shared" si="902"/>
        <v>342.5</v>
      </c>
      <c r="BG151" s="147">
        <f t="shared" si="903"/>
        <v>1027.5</v>
      </c>
      <c r="BH151" s="147">
        <f t="shared" si="904"/>
        <v>1370</v>
      </c>
      <c r="BI151" s="147">
        <f t="shared" si="905"/>
        <v>2055</v>
      </c>
      <c r="BJ151" s="147">
        <f t="shared" si="906"/>
        <v>2740</v>
      </c>
      <c r="BK151" s="147">
        <f t="shared" si="907"/>
        <v>3425</v>
      </c>
      <c r="BL151" s="147">
        <f t="shared" si="908"/>
        <v>4110</v>
      </c>
      <c r="BM151" s="147">
        <f t="shared" si="909"/>
        <v>609</v>
      </c>
      <c r="BN151" s="147">
        <f t="shared" si="910"/>
        <v>121.80000000000001</v>
      </c>
      <c r="BO151" s="147">
        <f t="shared" si="911"/>
        <v>152.25</v>
      </c>
      <c r="BP151" s="147">
        <f t="shared" si="912"/>
        <v>0</v>
      </c>
      <c r="BQ151" s="147">
        <f t="shared" si="913"/>
        <v>304.5</v>
      </c>
      <c r="BR151" s="147">
        <f t="shared" si="914"/>
        <v>913.5</v>
      </c>
      <c r="BS151" s="147">
        <f t="shared" si="915"/>
        <v>1218</v>
      </c>
      <c r="BT151" s="147">
        <f t="shared" si="916"/>
        <v>1827</v>
      </c>
      <c r="BU151" s="147">
        <f t="shared" si="917"/>
        <v>2436</v>
      </c>
      <c r="BV151" s="147">
        <f t="shared" si="918"/>
        <v>3045</v>
      </c>
      <c r="BW151" s="147">
        <f t="shared" si="919"/>
        <v>3654</v>
      </c>
      <c r="BX151" s="147">
        <f t="shared" si="920"/>
        <v>489</v>
      </c>
      <c r="BY151" s="147">
        <f t="shared" si="921"/>
        <v>97.800000000000011</v>
      </c>
      <c r="BZ151" s="147">
        <f t="shared" si="922"/>
        <v>122.25</v>
      </c>
      <c r="CA151" s="147">
        <f t="shared" si="923"/>
        <v>0</v>
      </c>
      <c r="CB151" s="147">
        <f t="shared" si="924"/>
        <v>244.5</v>
      </c>
      <c r="CC151" s="147">
        <f t="shared" si="925"/>
        <v>733.5</v>
      </c>
      <c r="CD151" s="147">
        <f t="shared" si="926"/>
        <v>978</v>
      </c>
      <c r="CE151" s="147">
        <f t="shared" si="927"/>
        <v>1467</v>
      </c>
      <c r="CF151" s="147">
        <f t="shared" si="928"/>
        <v>1956</v>
      </c>
      <c r="CG151" s="147">
        <f t="shared" si="929"/>
        <v>2445</v>
      </c>
      <c r="CH151" s="147">
        <f t="shared" si="930"/>
        <v>2934</v>
      </c>
      <c r="CI151" s="147">
        <f t="shared" si="931"/>
        <v>1294</v>
      </c>
      <c r="CJ151" s="147">
        <f t="shared" si="932"/>
        <v>258.8</v>
      </c>
      <c r="CK151" s="147">
        <f t="shared" si="933"/>
        <v>323.5</v>
      </c>
      <c r="CL151" s="147">
        <f t="shared" si="934"/>
        <v>0</v>
      </c>
      <c r="CM151" s="147">
        <f t="shared" si="935"/>
        <v>647</v>
      </c>
      <c r="CN151" s="147">
        <f t="shared" si="936"/>
        <v>1941</v>
      </c>
      <c r="CO151" s="147">
        <f t="shared" si="937"/>
        <v>2588</v>
      </c>
      <c r="CP151" s="147">
        <f t="shared" si="938"/>
        <v>3882</v>
      </c>
      <c r="CQ151" s="147">
        <f t="shared" si="939"/>
        <v>5176</v>
      </c>
      <c r="CR151" s="147">
        <f t="shared" si="940"/>
        <v>6470</v>
      </c>
      <c r="CS151" s="147">
        <f t="shared" si="941"/>
        <v>7764</v>
      </c>
      <c r="CT151" s="147">
        <f t="shared" si="942"/>
        <v>1174</v>
      </c>
      <c r="CU151" s="147">
        <f t="shared" si="943"/>
        <v>234.8</v>
      </c>
      <c r="CV151" s="147">
        <f t="shared" si="944"/>
        <v>293.5</v>
      </c>
      <c r="CW151" s="147">
        <f t="shared" si="945"/>
        <v>0</v>
      </c>
      <c r="CX151" s="147">
        <f t="shared" si="946"/>
        <v>587</v>
      </c>
      <c r="CY151" s="147">
        <f t="shared" si="947"/>
        <v>1761</v>
      </c>
      <c r="CZ151" s="147">
        <f t="shared" si="948"/>
        <v>2348</v>
      </c>
      <c r="DA151" s="147">
        <f t="shared" si="949"/>
        <v>3522</v>
      </c>
      <c r="DB151" s="147">
        <f t="shared" si="950"/>
        <v>4696</v>
      </c>
      <c r="DC151" s="147">
        <f t="shared" si="951"/>
        <v>5870</v>
      </c>
      <c r="DD151" s="147">
        <f t="shared" si="952"/>
        <v>7044</v>
      </c>
      <c r="DE151" s="147">
        <f t="shared" si="953"/>
        <v>1098</v>
      </c>
      <c r="DF151" s="147">
        <f t="shared" si="954"/>
        <v>219.60000000000002</v>
      </c>
      <c r="DG151" s="147">
        <f t="shared" si="955"/>
        <v>274.5</v>
      </c>
      <c r="DH151" s="147">
        <f t="shared" si="956"/>
        <v>0</v>
      </c>
      <c r="DI151" s="147">
        <f t="shared" si="957"/>
        <v>549</v>
      </c>
      <c r="DJ151" s="147">
        <f t="shared" si="958"/>
        <v>1647</v>
      </c>
      <c r="DK151" s="147">
        <f t="shared" si="959"/>
        <v>2196</v>
      </c>
      <c r="DL151" s="147">
        <f t="shared" si="960"/>
        <v>3294</v>
      </c>
      <c r="DM151" s="147">
        <f t="shared" si="961"/>
        <v>4392</v>
      </c>
      <c r="DN151" s="147">
        <f t="shared" si="962"/>
        <v>5490</v>
      </c>
      <c r="DO151" s="147">
        <f t="shared" si="963"/>
        <v>6588</v>
      </c>
      <c r="DP151" s="147">
        <f t="shared" si="964"/>
        <v>1098</v>
      </c>
      <c r="DQ151" s="147">
        <f t="shared" si="965"/>
        <v>219.60000000000002</v>
      </c>
      <c r="DR151" s="147">
        <f t="shared" si="966"/>
        <v>274.5</v>
      </c>
      <c r="DS151" s="147">
        <f t="shared" si="967"/>
        <v>0</v>
      </c>
      <c r="DT151" s="147">
        <f t="shared" si="968"/>
        <v>549</v>
      </c>
      <c r="DU151" s="147">
        <f t="shared" si="969"/>
        <v>1647</v>
      </c>
      <c r="DV151" s="147">
        <f t="shared" si="970"/>
        <v>2196</v>
      </c>
      <c r="DW151" s="147">
        <f t="shared" si="971"/>
        <v>3294</v>
      </c>
      <c r="DX151" s="147">
        <f t="shared" si="972"/>
        <v>4392</v>
      </c>
      <c r="DY151" s="147">
        <f t="shared" si="973"/>
        <v>5490</v>
      </c>
      <c r="DZ151" s="147">
        <f t="shared" si="974"/>
        <v>6588</v>
      </c>
      <c r="EA151" s="147">
        <f t="shared" si="975"/>
        <v>1294</v>
      </c>
      <c r="EB151" s="147">
        <f t="shared" si="976"/>
        <v>258.8</v>
      </c>
      <c r="EC151" s="147">
        <f t="shared" si="977"/>
        <v>323.5</v>
      </c>
      <c r="ED151" s="147">
        <f t="shared" si="978"/>
        <v>0</v>
      </c>
      <c r="EE151" s="147">
        <f t="shared" si="979"/>
        <v>647</v>
      </c>
      <c r="EF151" s="147">
        <f t="shared" si="980"/>
        <v>1941</v>
      </c>
      <c r="EG151" s="147">
        <f t="shared" si="981"/>
        <v>2588</v>
      </c>
      <c r="EH151" s="147">
        <f t="shared" si="982"/>
        <v>3882</v>
      </c>
      <c r="EI151" s="147">
        <f t="shared" si="983"/>
        <v>5176</v>
      </c>
      <c r="EJ151" s="147">
        <f t="shared" si="984"/>
        <v>6470</v>
      </c>
      <c r="EK151" s="147">
        <f t="shared" si="985"/>
        <v>7764</v>
      </c>
      <c r="EL151" s="147">
        <f t="shared" si="986"/>
        <v>1174</v>
      </c>
      <c r="EM151" s="147">
        <f t="shared" si="987"/>
        <v>234.8</v>
      </c>
      <c r="EN151" s="147">
        <f t="shared" si="988"/>
        <v>293.5</v>
      </c>
      <c r="EO151" s="147">
        <f t="shared" si="989"/>
        <v>0</v>
      </c>
      <c r="EP151" s="147">
        <f t="shared" si="990"/>
        <v>587</v>
      </c>
      <c r="EQ151" s="147">
        <f t="shared" si="991"/>
        <v>1761</v>
      </c>
      <c r="ER151" s="147">
        <f t="shared" si="992"/>
        <v>2348</v>
      </c>
      <c r="ES151" s="147">
        <f t="shared" si="993"/>
        <v>3522</v>
      </c>
      <c r="ET151" s="147">
        <f t="shared" si="994"/>
        <v>4696</v>
      </c>
      <c r="EU151" s="147">
        <f t="shared" si="995"/>
        <v>5870</v>
      </c>
      <c r="EV151" s="147">
        <f t="shared" si="996"/>
        <v>7044</v>
      </c>
      <c r="EW151" s="147">
        <f t="shared" si="997"/>
        <v>1783</v>
      </c>
      <c r="EX151" s="147">
        <f t="shared" si="998"/>
        <v>356.6</v>
      </c>
      <c r="EY151" s="147">
        <f t="shared" si="999"/>
        <v>445.75</v>
      </c>
      <c r="EZ151" s="147">
        <f t="shared" si="1000"/>
        <v>0</v>
      </c>
      <c r="FA151" s="147">
        <f t="shared" si="1001"/>
        <v>891.5</v>
      </c>
      <c r="FB151" s="147">
        <f t="shared" si="1002"/>
        <v>2674.5</v>
      </c>
      <c r="FC151" s="147">
        <f t="shared" si="1003"/>
        <v>3566</v>
      </c>
      <c r="FD151" s="147">
        <f t="shared" si="1004"/>
        <v>5349</v>
      </c>
      <c r="FE151" s="147">
        <f t="shared" si="1005"/>
        <v>7132</v>
      </c>
      <c r="FF151" s="147">
        <f t="shared" si="1006"/>
        <v>8915</v>
      </c>
      <c r="FG151" s="147">
        <f t="shared" si="1007"/>
        <v>10698</v>
      </c>
      <c r="FH151" s="147">
        <f t="shared" si="1008"/>
        <v>1783</v>
      </c>
      <c r="FI151" s="147">
        <f t="shared" si="1009"/>
        <v>356.6</v>
      </c>
      <c r="FJ151" s="147">
        <f t="shared" si="1010"/>
        <v>445.75</v>
      </c>
      <c r="FK151" s="147">
        <f t="shared" si="1011"/>
        <v>0</v>
      </c>
      <c r="FL151" s="147">
        <f t="shared" si="1012"/>
        <v>891.5</v>
      </c>
      <c r="FM151" s="147">
        <f t="shared" si="1013"/>
        <v>2674.5</v>
      </c>
      <c r="FN151" s="147">
        <f t="shared" si="1014"/>
        <v>3566</v>
      </c>
      <c r="FO151" s="147">
        <f t="shared" si="1015"/>
        <v>5349</v>
      </c>
      <c r="FP151" s="147">
        <f t="shared" si="1016"/>
        <v>7132</v>
      </c>
      <c r="FQ151" s="147">
        <f t="shared" si="1017"/>
        <v>8915</v>
      </c>
      <c r="FR151" s="147">
        <f t="shared" si="1018"/>
        <v>10698</v>
      </c>
      <c r="FS151" s="122" t="str">
        <f t="shared" si="346"/>
        <v>0</v>
      </c>
      <c r="FT151" s="122" t="str">
        <f t="shared" si="347"/>
        <v>0</v>
      </c>
      <c r="FU151" s="122" t="str">
        <f t="shared" si="348"/>
        <v>0</v>
      </c>
      <c r="FV151" s="122" t="str">
        <f t="shared" si="349"/>
        <v>0</v>
      </c>
      <c r="FW151" s="122">
        <f t="shared" si="1019"/>
        <v>0</v>
      </c>
      <c r="FX151" s="122">
        <f t="shared" si="1020"/>
        <v>0</v>
      </c>
      <c r="FY151" s="122">
        <f t="shared" si="1021"/>
        <v>0</v>
      </c>
      <c r="FZ151" s="122">
        <f t="shared" si="1022"/>
        <v>0</v>
      </c>
      <c r="GA151" s="122">
        <f t="shared" si="1023"/>
        <v>0</v>
      </c>
      <c r="GB151" s="122">
        <f t="shared" si="1024"/>
        <v>0</v>
      </c>
      <c r="GC151" s="122">
        <f t="shared" si="1025"/>
        <v>0</v>
      </c>
      <c r="GD151" s="122">
        <f t="shared" si="1026"/>
        <v>0</v>
      </c>
      <c r="GE151" s="122">
        <f t="shared" si="1027"/>
        <v>0</v>
      </c>
      <c r="GF151" s="122">
        <f t="shared" si="1028"/>
        <v>0</v>
      </c>
      <c r="GG151" s="122">
        <f t="shared" si="1029"/>
        <v>0</v>
      </c>
      <c r="GH151" s="124" t="str">
        <f t="shared" si="350"/>
        <v>0</v>
      </c>
      <c r="GI151" s="57"/>
      <c r="GJ151" s="57"/>
      <c r="GK151" s="57"/>
      <c r="GW151" s="145"/>
      <c r="GX151" s="145"/>
      <c r="GY151" s="145"/>
      <c r="GZ151" s="145"/>
      <c r="HA151" s="145"/>
      <c r="HB151" s="145"/>
      <c r="HC151" s="145"/>
    </row>
    <row r="152" spans="1:211" x14ac:dyDescent="0.2">
      <c r="A152" s="298"/>
      <c r="B152" s="288"/>
      <c r="C152" s="299"/>
      <c r="D152" s="407">
        <f t="shared" si="862"/>
        <v>0</v>
      </c>
      <c r="E152" s="406"/>
      <c r="F152" s="406"/>
      <c r="G152" s="406"/>
      <c r="H152" s="407">
        <f t="shared" si="863"/>
        <v>0</v>
      </c>
      <c r="I152" s="406"/>
      <c r="J152" s="406"/>
      <c r="K152" s="406"/>
      <c r="L152" s="406"/>
      <c r="M152" s="147"/>
      <c r="N152" s="94">
        <f t="shared" si="864"/>
        <v>0</v>
      </c>
      <c r="O152" s="94">
        <f t="shared" si="865"/>
        <v>0</v>
      </c>
      <c r="P152" s="94">
        <f t="shared" si="866"/>
        <v>0</v>
      </c>
      <c r="Q152" s="94">
        <f t="shared" si="867"/>
        <v>0</v>
      </c>
      <c r="R152" s="94">
        <f t="shared" si="868"/>
        <v>0</v>
      </c>
      <c r="S152" s="94">
        <f t="shared" si="869"/>
        <v>0</v>
      </c>
      <c r="T152" s="94">
        <f t="shared" si="870"/>
        <v>0</v>
      </c>
      <c r="U152" s="200">
        <v>686</v>
      </c>
      <c r="V152" s="93">
        <f t="shared" si="871"/>
        <v>137.20000000000002</v>
      </c>
      <c r="W152" s="93">
        <f t="shared" si="872"/>
        <v>171.5</v>
      </c>
      <c r="X152" s="147"/>
      <c r="Y152" s="94">
        <f t="shared" si="873"/>
        <v>343</v>
      </c>
      <c r="Z152" s="94">
        <f t="shared" si="874"/>
        <v>1029</v>
      </c>
      <c r="AA152" s="94">
        <f t="shared" si="875"/>
        <v>1372</v>
      </c>
      <c r="AB152" s="94">
        <f t="shared" si="876"/>
        <v>2058</v>
      </c>
      <c r="AC152" s="94">
        <f t="shared" si="877"/>
        <v>2744</v>
      </c>
      <c r="AD152" s="94">
        <f t="shared" si="878"/>
        <v>3430</v>
      </c>
      <c r="AE152" s="94">
        <f t="shared" si="879"/>
        <v>4116</v>
      </c>
      <c r="AF152" s="200">
        <v>610</v>
      </c>
      <c r="AG152" s="93">
        <f t="shared" si="880"/>
        <v>122</v>
      </c>
      <c r="AH152" s="93">
        <f t="shared" si="881"/>
        <v>152.5</v>
      </c>
      <c r="AI152" s="147"/>
      <c r="AJ152" s="94">
        <f t="shared" si="882"/>
        <v>305</v>
      </c>
      <c r="AK152" s="94">
        <f t="shared" si="883"/>
        <v>915</v>
      </c>
      <c r="AL152" s="94">
        <f t="shared" si="884"/>
        <v>1220</v>
      </c>
      <c r="AM152" s="94">
        <f t="shared" si="885"/>
        <v>1830</v>
      </c>
      <c r="AN152" s="94">
        <f t="shared" si="886"/>
        <v>2440</v>
      </c>
      <c r="AO152" s="94">
        <f t="shared" si="887"/>
        <v>3050</v>
      </c>
      <c r="AP152" s="94">
        <f t="shared" si="888"/>
        <v>3660</v>
      </c>
      <c r="AQ152" s="200">
        <v>490</v>
      </c>
      <c r="AR152" s="93">
        <f t="shared" si="889"/>
        <v>98</v>
      </c>
      <c r="AS152" s="93">
        <f t="shared" si="890"/>
        <v>122.5</v>
      </c>
      <c r="AT152" s="147"/>
      <c r="AU152" s="94">
        <f t="shared" si="891"/>
        <v>245</v>
      </c>
      <c r="AV152" s="94">
        <f t="shared" si="892"/>
        <v>735</v>
      </c>
      <c r="AW152" s="94">
        <f t="shared" si="893"/>
        <v>980</v>
      </c>
      <c r="AX152" s="94">
        <f t="shared" si="894"/>
        <v>1470</v>
      </c>
      <c r="AY152" s="94">
        <f t="shared" si="895"/>
        <v>1960</v>
      </c>
      <c r="AZ152" s="94">
        <f t="shared" si="896"/>
        <v>2450</v>
      </c>
      <c r="BA152" s="94">
        <f t="shared" si="897"/>
        <v>2940</v>
      </c>
      <c r="BB152" s="147">
        <f t="shared" si="898"/>
        <v>686</v>
      </c>
      <c r="BC152" s="147">
        <f t="shared" si="899"/>
        <v>137.20000000000002</v>
      </c>
      <c r="BD152" s="147">
        <f t="shared" si="900"/>
        <v>171.5</v>
      </c>
      <c r="BE152" s="147">
        <f t="shared" si="901"/>
        <v>0</v>
      </c>
      <c r="BF152" s="147">
        <f t="shared" si="902"/>
        <v>343</v>
      </c>
      <c r="BG152" s="147">
        <f t="shared" si="903"/>
        <v>1029</v>
      </c>
      <c r="BH152" s="147">
        <f t="shared" si="904"/>
        <v>1372</v>
      </c>
      <c r="BI152" s="147">
        <f t="shared" si="905"/>
        <v>2058</v>
      </c>
      <c r="BJ152" s="147">
        <f t="shared" si="906"/>
        <v>2744</v>
      </c>
      <c r="BK152" s="147">
        <f t="shared" si="907"/>
        <v>3430</v>
      </c>
      <c r="BL152" s="147">
        <f t="shared" si="908"/>
        <v>4116</v>
      </c>
      <c r="BM152" s="147">
        <f t="shared" si="909"/>
        <v>610</v>
      </c>
      <c r="BN152" s="147">
        <f t="shared" si="910"/>
        <v>122</v>
      </c>
      <c r="BO152" s="147">
        <f t="shared" si="911"/>
        <v>152.5</v>
      </c>
      <c r="BP152" s="147">
        <f t="shared" si="912"/>
        <v>0</v>
      </c>
      <c r="BQ152" s="147">
        <f t="shared" si="913"/>
        <v>305</v>
      </c>
      <c r="BR152" s="147">
        <f t="shared" si="914"/>
        <v>915</v>
      </c>
      <c r="BS152" s="147">
        <f t="shared" si="915"/>
        <v>1220</v>
      </c>
      <c r="BT152" s="147">
        <f t="shared" si="916"/>
        <v>1830</v>
      </c>
      <c r="BU152" s="147">
        <f t="shared" si="917"/>
        <v>2440</v>
      </c>
      <c r="BV152" s="147">
        <f t="shared" si="918"/>
        <v>3050</v>
      </c>
      <c r="BW152" s="147">
        <f t="shared" si="919"/>
        <v>3660</v>
      </c>
      <c r="BX152" s="147">
        <f t="shared" si="920"/>
        <v>490</v>
      </c>
      <c r="BY152" s="147">
        <f t="shared" si="921"/>
        <v>98</v>
      </c>
      <c r="BZ152" s="147">
        <f t="shared" si="922"/>
        <v>122.5</v>
      </c>
      <c r="CA152" s="147">
        <f t="shared" si="923"/>
        <v>0</v>
      </c>
      <c r="CB152" s="147">
        <f t="shared" si="924"/>
        <v>245</v>
      </c>
      <c r="CC152" s="147">
        <f t="shared" si="925"/>
        <v>735</v>
      </c>
      <c r="CD152" s="147">
        <f t="shared" si="926"/>
        <v>980</v>
      </c>
      <c r="CE152" s="147">
        <f t="shared" si="927"/>
        <v>1470</v>
      </c>
      <c r="CF152" s="147">
        <f t="shared" si="928"/>
        <v>1960</v>
      </c>
      <c r="CG152" s="147">
        <f t="shared" si="929"/>
        <v>2450</v>
      </c>
      <c r="CH152" s="147">
        <f t="shared" si="930"/>
        <v>2940</v>
      </c>
      <c r="CI152" s="147">
        <f t="shared" si="931"/>
        <v>1296</v>
      </c>
      <c r="CJ152" s="147">
        <f t="shared" si="932"/>
        <v>259.20000000000005</v>
      </c>
      <c r="CK152" s="147">
        <f t="shared" si="933"/>
        <v>324</v>
      </c>
      <c r="CL152" s="147">
        <f t="shared" si="934"/>
        <v>0</v>
      </c>
      <c r="CM152" s="147">
        <f t="shared" si="935"/>
        <v>648</v>
      </c>
      <c r="CN152" s="147">
        <f t="shared" si="936"/>
        <v>1944</v>
      </c>
      <c r="CO152" s="147">
        <f t="shared" si="937"/>
        <v>2592</v>
      </c>
      <c r="CP152" s="147">
        <f t="shared" si="938"/>
        <v>3888</v>
      </c>
      <c r="CQ152" s="147">
        <f t="shared" si="939"/>
        <v>5184</v>
      </c>
      <c r="CR152" s="147">
        <f t="shared" si="940"/>
        <v>6480</v>
      </c>
      <c r="CS152" s="147">
        <f t="shared" si="941"/>
        <v>7776</v>
      </c>
      <c r="CT152" s="147">
        <f t="shared" si="942"/>
        <v>1176</v>
      </c>
      <c r="CU152" s="147">
        <f t="shared" si="943"/>
        <v>235.20000000000002</v>
      </c>
      <c r="CV152" s="147">
        <f t="shared" si="944"/>
        <v>294</v>
      </c>
      <c r="CW152" s="147">
        <f t="shared" si="945"/>
        <v>0</v>
      </c>
      <c r="CX152" s="147">
        <f t="shared" si="946"/>
        <v>588</v>
      </c>
      <c r="CY152" s="147">
        <f t="shared" si="947"/>
        <v>1764</v>
      </c>
      <c r="CZ152" s="147">
        <f t="shared" si="948"/>
        <v>2352</v>
      </c>
      <c r="DA152" s="147">
        <f t="shared" si="949"/>
        <v>3528</v>
      </c>
      <c r="DB152" s="147">
        <f t="shared" si="950"/>
        <v>4704</v>
      </c>
      <c r="DC152" s="147">
        <f t="shared" si="951"/>
        <v>5880</v>
      </c>
      <c r="DD152" s="147">
        <f t="shared" si="952"/>
        <v>7056</v>
      </c>
      <c r="DE152" s="147">
        <f t="shared" si="953"/>
        <v>1100</v>
      </c>
      <c r="DF152" s="147">
        <f t="shared" si="954"/>
        <v>220</v>
      </c>
      <c r="DG152" s="147">
        <f t="shared" si="955"/>
        <v>275</v>
      </c>
      <c r="DH152" s="147">
        <f t="shared" si="956"/>
        <v>0</v>
      </c>
      <c r="DI152" s="147">
        <f t="shared" si="957"/>
        <v>550</v>
      </c>
      <c r="DJ152" s="147">
        <f t="shared" si="958"/>
        <v>1650</v>
      </c>
      <c r="DK152" s="147">
        <f t="shared" si="959"/>
        <v>2200</v>
      </c>
      <c r="DL152" s="147">
        <f t="shared" si="960"/>
        <v>3300</v>
      </c>
      <c r="DM152" s="147">
        <f t="shared" si="961"/>
        <v>4400</v>
      </c>
      <c r="DN152" s="147">
        <f t="shared" si="962"/>
        <v>5500</v>
      </c>
      <c r="DO152" s="147">
        <f t="shared" si="963"/>
        <v>6600</v>
      </c>
      <c r="DP152" s="147">
        <f t="shared" si="964"/>
        <v>1100</v>
      </c>
      <c r="DQ152" s="147">
        <f t="shared" si="965"/>
        <v>220</v>
      </c>
      <c r="DR152" s="147">
        <f t="shared" si="966"/>
        <v>275</v>
      </c>
      <c r="DS152" s="147">
        <f t="shared" si="967"/>
        <v>0</v>
      </c>
      <c r="DT152" s="147">
        <f t="shared" si="968"/>
        <v>550</v>
      </c>
      <c r="DU152" s="147">
        <f t="shared" si="969"/>
        <v>1650</v>
      </c>
      <c r="DV152" s="147">
        <f t="shared" si="970"/>
        <v>2200</v>
      </c>
      <c r="DW152" s="147">
        <f t="shared" si="971"/>
        <v>3300</v>
      </c>
      <c r="DX152" s="147">
        <f t="shared" si="972"/>
        <v>4400</v>
      </c>
      <c r="DY152" s="147">
        <f t="shared" si="973"/>
        <v>5500</v>
      </c>
      <c r="DZ152" s="147">
        <f t="shared" si="974"/>
        <v>6600</v>
      </c>
      <c r="EA152" s="147">
        <f t="shared" si="975"/>
        <v>1296</v>
      </c>
      <c r="EB152" s="147">
        <f t="shared" si="976"/>
        <v>259.20000000000005</v>
      </c>
      <c r="EC152" s="147">
        <f t="shared" si="977"/>
        <v>324</v>
      </c>
      <c r="ED152" s="147">
        <f t="shared" si="978"/>
        <v>0</v>
      </c>
      <c r="EE152" s="147">
        <f t="shared" si="979"/>
        <v>648</v>
      </c>
      <c r="EF152" s="147">
        <f t="shared" si="980"/>
        <v>1944</v>
      </c>
      <c r="EG152" s="147">
        <f t="shared" si="981"/>
        <v>2592</v>
      </c>
      <c r="EH152" s="147">
        <f t="shared" si="982"/>
        <v>3888</v>
      </c>
      <c r="EI152" s="147">
        <f t="shared" si="983"/>
        <v>5184</v>
      </c>
      <c r="EJ152" s="147">
        <f t="shared" si="984"/>
        <v>6480</v>
      </c>
      <c r="EK152" s="147">
        <f t="shared" si="985"/>
        <v>7776</v>
      </c>
      <c r="EL152" s="147">
        <f t="shared" si="986"/>
        <v>1176</v>
      </c>
      <c r="EM152" s="147">
        <f t="shared" si="987"/>
        <v>235.20000000000002</v>
      </c>
      <c r="EN152" s="147">
        <f t="shared" si="988"/>
        <v>294</v>
      </c>
      <c r="EO152" s="147">
        <f t="shared" si="989"/>
        <v>0</v>
      </c>
      <c r="EP152" s="147">
        <f t="shared" si="990"/>
        <v>588</v>
      </c>
      <c r="EQ152" s="147">
        <f t="shared" si="991"/>
        <v>1764</v>
      </c>
      <c r="ER152" s="147">
        <f t="shared" si="992"/>
        <v>2352</v>
      </c>
      <c r="ES152" s="147">
        <f t="shared" si="993"/>
        <v>3528</v>
      </c>
      <c r="ET152" s="147">
        <f t="shared" si="994"/>
        <v>4704</v>
      </c>
      <c r="EU152" s="147">
        <f t="shared" si="995"/>
        <v>5880</v>
      </c>
      <c r="EV152" s="147">
        <f t="shared" si="996"/>
        <v>7056</v>
      </c>
      <c r="EW152" s="147">
        <f t="shared" si="997"/>
        <v>1786</v>
      </c>
      <c r="EX152" s="147">
        <f t="shared" si="998"/>
        <v>357.20000000000005</v>
      </c>
      <c r="EY152" s="147">
        <f t="shared" si="999"/>
        <v>446.5</v>
      </c>
      <c r="EZ152" s="147">
        <f t="shared" si="1000"/>
        <v>0</v>
      </c>
      <c r="FA152" s="147">
        <f t="shared" si="1001"/>
        <v>893</v>
      </c>
      <c r="FB152" s="147">
        <f t="shared" si="1002"/>
        <v>2679</v>
      </c>
      <c r="FC152" s="147">
        <f t="shared" si="1003"/>
        <v>3572</v>
      </c>
      <c r="FD152" s="147">
        <f t="shared" si="1004"/>
        <v>5358</v>
      </c>
      <c r="FE152" s="147">
        <f t="shared" si="1005"/>
        <v>7144</v>
      </c>
      <c r="FF152" s="147">
        <f t="shared" si="1006"/>
        <v>8930</v>
      </c>
      <c r="FG152" s="147">
        <f t="shared" si="1007"/>
        <v>10716</v>
      </c>
      <c r="FH152" s="147">
        <f t="shared" si="1008"/>
        <v>1786</v>
      </c>
      <c r="FI152" s="147">
        <f t="shared" si="1009"/>
        <v>357.20000000000005</v>
      </c>
      <c r="FJ152" s="147">
        <f t="shared" si="1010"/>
        <v>446.5</v>
      </c>
      <c r="FK152" s="147">
        <f t="shared" si="1011"/>
        <v>0</v>
      </c>
      <c r="FL152" s="147">
        <f t="shared" si="1012"/>
        <v>893</v>
      </c>
      <c r="FM152" s="147">
        <f t="shared" si="1013"/>
        <v>2679</v>
      </c>
      <c r="FN152" s="147">
        <f t="shared" si="1014"/>
        <v>3572</v>
      </c>
      <c r="FO152" s="147">
        <f t="shared" si="1015"/>
        <v>5358</v>
      </c>
      <c r="FP152" s="147">
        <f t="shared" si="1016"/>
        <v>7144</v>
      </c>
      <c r="FQ152" s="147">
        <f t="shared" si="1017"/>
        <v>8930</v>
      </c>
      <c r="FR152" s="147">
        <f t="shared" si="1018"/>
        <v>10716</v>
      </c>
      <c r="FS152" s="122" t="str">
        <f t="shared" si="346"/>
        <v>0</v>
      </c>
      <c r="FT152" s="122" t="str">
        <f t="shared" si="347"/>
        <v>0</v>
      </c>
      <c r="FU152" s="122" t="str">
        <f t="shared" si="348"/>
        <v>0</v>
      </c>
      <c r="FV152" s="122" t="str">
        <f t="shared" si="349"/>
        <v>0</v>
      </c>
      <c r="FW152" s="122">
        <f t="shared" si="1019"/>
        <v>0</v>
      </c>
      <c r="FX152" s="122">
        <f t="shared" si="1020"/>
        <v>0</v>
      </c>
      <c r="FY152" s="122">
        <f t="shared" si="1021"/>
        <v>0</v>
      </c>
      <c r="FZ152" s="122">
        <f t="shared" si="1022"/>
        <v>0</v>
      </c>
      <c r="GA152" s="122">
        <f t="shared" si="1023"/>
        <v>0</v>
      </c>
      <c r="GB152" s="122">
        <f t="shared" si="1024"/>
        <v>0</v>
      </c>
      <c r="GC152" s="122">
        <f t="shared" si="1025"/>
        <v>0</v>
      </c>
      <c r="GD152" s="122">
        <f t="shared" si="1026"/>
        <v>0</v>
      </c>
      <c r="GE152" s="122">
        <f t="shared" si="1027"/>
        <v>0</v>
      </c>
      <c r="GF152" s="122">
        <f t="shared" si="1028"/>
        <v>0</v>
      </c>
      <c r="GG152" s="122">
        <f t="shared" si="1029"/>
        <v>0</v>
      </c>
      <c r="GH152" s="124" t="str">
        <f t="shared" si="350"/>
        <v>0</v>
      </c>
      <c r="GI152" s="57"/>
      <c r="GJ152" s="57"/>
      <c r="GK152" s="57"/>
      <c r="GW152" s="145"/>
      <c r="GX152" s="145"/>
      <c r="GY152" s="145"/>
      <c r="GZ152" s="145"/>
      <c r="HA152" s="145"/>
      <c r="HB152" s="145"/>
      <c r="HC152" s="145"/>
    </row>
    <row r="153" spans="1:211" x14ac:dyDescent="0.2">
      <c r="A153" s="298"/>
      <c r="B153" s="288"/>
      <c r="C153" s="299"/>
      <c r="D153" s="407">
        <f t="shared" si="862"/>
        <v>0</v>
      </c>
      <c r="E153" s="406"/>
      <c r="F153" s="406"/>
      <c r="G153" s="406"/>
      <c r="H153" s="407">
        <f t="shared" si="863"/>
        <v>0</v>
      </c>
      <c r="I153" s="406"/>
      <c r="J153" s="406"/>
      <c r="K153" s="406"/>
      <c r="L153" s="406"/>
      <c r="M153" s="147"/>
      <c r="N153" s="94">
        <f t="shared" si="864"/>
        <v>0</v>
      </c>
      <c r="O153" s="94">
        <f t="shared" si="865"/>
        <v>0</v>
      </c>
      <c r="P153" s="94">
        <f t="shared" si="866"/>
        <v>0</v>
      </c>
      <c r="Q153" s="94">
        <f t="shared" si="867"/>
        <v>0</v>
      </c>
      <c r="R153" s="94">
        <f t="shared" si="868"/>
        <v>0</v>
      </c>
      <c r="S153" s="94">
        <f t="shared" si="869"/>
        <v>0</v>
      </c>
      <c r="T153" s="94">
        <f t="shared" si="870"/>
        <v>0</v>
      </c>
      <c r="U153" s="200">
        <v>687</v>
      </c>
      <c r="V153" s="93">
        <f t="shared" si="871"/>
        <v>137.4</v>
      </c>
      <c r="W153" s="93">
        <f t="shared" si="872"/>
        <v>171.75</v>
      </c>
      <c r="X153" s="147"/>
      <c r="Y153" s="94">
        <f t="shared" si="873"/>
        <v>343.5</v>
      </c>
      <c r="Z153" s="94">
        <f t="shared" si="874"/>
        <v>1030.5</v>
      </c>
      <c r="AA153" s="94">
        <f t="shared" si="875"/>
        <v>1374</v>
      </c>
      <c r="AB153" s="94">
        <f t="shared" si="876"/>
        <v>2061</v>
      </c>
      <c r="AC153" s="94">
        <f t="shared" si="877"/>
        <v>2748</v>
      </c>
      <c r="AD153" s="94">
        <f t="shared" si="878"/>
        <v>3435</v>
      </c>
      <c r="AE153" s="94">
        <f t="shared" si="879"/>
        <v>4122</v>
      </c>
      <c r="AF153" s="200">
        <v>611</v>
      </c>
      <c r="AG153" s="93">
        <f t="shared" si="880"/>
        <v>122.2</v>
      </c>
      <c r="AH153" s="93">
        <f t="shared" si="881"/>
        <v>152.75</v>
      </c>
      <c r="AI153" s="147"/>
      <c r="AJ153" s="94">
        <f t="shared" si="882"/>
        <v>305.5</v>
      </c>
      <c r="AK153" s="94">
        <f t="shared" si="883"/>
        <v>916.5</v>
      </c>
      <c r="AL153" s="94">
        <f t="shared" si="884"/>
        <v>1222</v>
      </c>
      <c r="AM153" s="94">
        <f t="shared" si="885"/>
        <v>1833</v>
      </c>
      <c r="AN153" s="94">
        <f t="shared" si="886"/>
        <v>2444</v>
      </c>
      <c r="AO153" s="94">
        <f t="shared" si="887"/>
        <v>3055</v>
      </c>
      <c r="AP153" s="94">
        <f t="shared" si="888"/>
        <v>3666</v>
      </c>
      <c r="AQ153" s="200">
        <v>491</v>
      </c>
      <c r="AR153" s="93">
        <f t="shared" si="889"/>
        <v>98.2</v>
      </c>
      <c r="AS153" s="93">
        <f t="shared" si="890"/>
        <v>122.75</v>
      </c>
      <c r="AT153" s="147"/>
      <c r="AU153" s="94">
        <f t="shared" si="891"/>
        <v>245.5</v>
      </c>
      <c r="AV153" s="94">
        <f t="shared" si="892"/>
        <v>736.5</v>
      </c>
      <c r="AW153" s="94">
        <f t="shared" si="893"/>
        <v>982</v>
      </c>
      <c r="AX153" s="94">
        <f t="shared" si="894"/>
        <v>1473</v>
      </c>
      <c r="AY153" s="94">
        <f t="shared" si="895"/>
        <v>1964</v>
      </c>
      <c r="AZ153" s="94">
        <f t="shared" si="896"/>
        <v>2455</v>
      </c>
      <c r="BA153" s="94">
        <f t="shared" si="897"/>
        <v>2946</v>
      </c>
      <c r="BB153" s="147">
        <f t="shared" si="898"/>
        <v>687</v>
      </c>
      <c r="BC153" s="147">
        <f t="shared" si="899"/>
        <v>137.4</v>
      </c>
      <c r="BD153" s="147">
        <f t="shared" si="900"/>
        <v>171.75</v>
      </c>
      <c r="BE153" s="147">
        <f t="shared" si="901"/>
        <v>0</v>
      </c>
      <c r="BF153" s="147">
        <f t="shared" si="902"/>
        <v>343.5</v>
      </c>
      <c r="BG153" s="147">
        <f t="shared" si="903"/>
        <v>1030.5</v>
      </c>
      <c r="BH153" s="147">
        <f t="shared" si="904"/>
        <v>1374</v>
      </c>
      <c r="BI153" s="147">
        <f t="shared" si="905"/>
        <v>2061</v>
      </c>
      <c r="BJ153" s="147">
        <f t="shared" si="906"/>
        <v>2748</v>
      </c>
      <c r="BK153" s="147">
        <f t="shared" si="907"/>
        <v>3435</v>
      </c>
      <c r="BL153" s="147">
        <f t="shared" si="908"/>
        <v>4122</v>
      </c>
      <c r="BM153" s="147">
        <f t="shared" si="909"/>
        <v>611</v>
      </c>
      <c r="BN153" s="147">
        <f t="shared" si="910"/>
        <v>122.2</v>
      </c>
      <c r="BO153" s="147">
        <f t="shared" si="911"/>
        <v>152.75</v>
      </c>
      <c r="BP153" s="147">
        <f t="shared" si="912"/>
        <v>0</v>
      </c>
      <c r="BQ153" s="147">
        <f t="shared" si="913"/>
        <v>305.5</v>
      </c>
      <c r="BR153" s="147">
        <f t="shared" si="914"/>
        <v>916.5</v>
      </c>
      <c r="BS153" s="147">
        <f t="shared" si="915"/>
        <v>1222</v>
      </c>
      <c r="BT153" s="147">
        <f t="shared" si="916"/>
        <v>1833</v>
      </c>
      <c r="BU153" s="147">
        <f t="shared" si="917"/>
        <v>2444</v>
      </c>
      <c r="BV153" s="147">
        <f t="shared" si="918"/>
        <v>3055</v>
      </c>
      <c r="BW153" s="147">
        <f t="shared" si="919"/>
        <v>3666</v>
      </c>
      <c r="BX153" s="147">
        <f t="shared" si="920"/>
        <v>491</v>
      </c>
      <c r="BY153" s="147">
        <f t="shared" si="921"/>
        <v>98.2</v>
      </c>
      <c r="BZ153" s="147">
        <f t="shared" si="922"/>
        <v>122.75</v>
      </c>
      <c r="CA153" s="147">
        <f t="shared" si="923"/>
        <v>0</v>
      </c>
      <c r="CB153" s="147">
        <f t="shared" si="924"/>
        <v>245.5</v>
      </c>
      <c r="CC153" s="147">
        <f t="shared" si="925"/>
        <v>736.5</v>
      </c>
      <c r="CD153" s="147">
        <f t="shared" si="926"/>
        <v>982</v>
      </c>
      <c r="CE153" s="147">
        <f t="shared" si="927"/>
        <v>1473</v>
      </c>
      <c r="CF153" s="147">
        <f t="shared" si="928"/>
        <v>1964</v>
      </c>
      <c r="CG153" s="147">
        <f t="shared" si="929"/>
        <v>2455</v>
      </c>
      <c r="CH153" s="147">
        <f t="shared" si="930"/>
        <v>2946</v>
      </c>
      <c r="CI153" s="147">
        <f t="shared" si="931"/>
        <v>1298</v>
      </c>
      <c r="CJ153" s="147">
        <f t="shared" si="932"/>
        <v>259.60000000000002</v>
      </c>
      <c r="CK153" s="147">
        <f t="shared" si="933"/>
        <v>324.5</v>
      </c>
      <c r="CL153" s="147">
        <f t="shared" si="934"/>
        <v>0</v>
      </c>
      <c r="CM153" s="147">
        <f t="shared" si="935"/>
        <v>649</v>
      </c>
      <c r="CN153" s="147">
        <f t="shared" si="936"/>
        <v>1947</v>
      </c>
      <c r="CO153" s="147">
        <f t="shared" si="937"/>
        <v>2596</v>
      </c>
      <c r="CP153" s="147">
        <f t="shared" si="938"/>
        <v>3894</v>
      </c>
      <c r="CQ153" s="147">
        <f t="shared" si="939"/>
        <v>5192</v>
      </c>
      <c r="CR153" s="147">
        <f t="shared" si="940"/>
        <v>6490</v>
      </c>
      <c r="CS153" s="147">
        <f t="shared" si="941"/>
        <v>7788</v>
      </c>
      <c r="CT153" s="147">
        <f t="shared" si="942"/>
        <v>1178</v>
      </c>
      <c r="CU153" s="147">
        <f t="shared" si="943"/>
        <v>235.60000000000002</v>
      </c>
      <c r="CV153" s="147">
        <f t="shared" si="944"/>
        <v>294.5</v>
      </c>
      <c r="CW153" s="147">
        <f t="shared" si="945"/>
        <v>0</v>
      </c>
      <c r="CX153" s="147">
        <f t="shared" si="946"/>
        <v>589</v>
      </c>
      <c r="CY153" s="147">
        <f t="shared" si="947"/>
        <v>1767</v>
      </c>
      <c r="CZ153" s="147">
        <f t="shared" si="948"/>
        <v>2356</v>
      </c>
      <c r="DA153" s="147">
        <f t="shared" si="949"/>
        <v>3534</v>
      </c>
      <c r="DB153" s="147">
        <f t="shared" si="950"/>
        <v>4712</v>
      </c>
      <c r="DC153" s="147">
        <f t="shared" si="951"/>
        <v>5890</v>
      </c>
      <c r="DD153" s="147">
        <f t="shared" si="952"/>
        <v>7068</v>
      </c>
      <c r="DE153" s="147">
        <f t="shared" si="953"/>
        <v>1102</v>
      </c>
      <c r="DF153" s="147">
        <f t="shared" si="954"/>
        <v>220.4</v>
      </c>
      <c r="DG153" s="147">
        <f t="shared" si="955"/>
        <v>275.5</v>
      </c>
      <c r="DH153" s="147">
        <f t="shared" si="956"/>
        <v>0</v>
      </c>
      <c r="DI153" s="147">
        <f t="shared" si="957"/>
        <v>551</v>
      </c>
      <c r="DJ153" s="147">
        <f t="shared" si="958"/>
        <v>1653</v>
      </c>
      <c r="DK153" s="147">
        <f t="shared" si="959"/>
        <v>2204</v>
      </c>
      <c r="DL153" s="147">
        <f t="shared" si="960"/>
        <v>3306</v>
      </c>
      <c r="DM153" s="147">
        <f t="shared" si="961"/>
        <v>4408</v>
      </c>
      <c r="DN153" s="147">
        <f t="shared" si="962"/>
        <v>5510</v>
      </c>
      <c r="DO153" s="147">
        <f t="shared" si="963"/>
        <v>6612</v>
      </c>
      <c r="DP153" s="147">
        <f t="shared" si="964"/>
        <v>1102</v>
      </c>
      <c r="DQ153" s="147">
        <f t="shared" si="965"/>
        <v>220.4</v>
      </c>
      <c r="DR153" s="147">
        <f t="shared" si="966"/>
        <v>275.5</v>
      </c>
      <c r="DS153" s="147">
        <f t="shared" si="967"/>
        <v>0</v>
      </c>
      <c r="DT153" s="147">
        <f t="shared" si="968"/>
        <v>551</v>
      </c>
      <c r="DU153" s="147">
        <f t="shared" si="969"/>
        <v>1653</v>
      </c>
      <c r="DV153" s="147">
        <f t="shared" si="970"/>
        <v>2204</v>
      </c>
      <c r="DW153" s="147">
        <f t="shared" si="971"/>
        <v>3306</v>
      </c>
      <c r="DX153" s="147">
        <f t="shared" si="972"/>
        <v>4408</v>
      </c>
      <c r="DY153" s="147">
        <f t="shared" si="973"/>
        <v>5510</v>
      </c>
      <c r="DZ153" s="147">
        <f t="shared" si="974"/>
        <v>6612</v>
      </c>
      <c r="EA153" s="147">
        <f t="shared" si="975"/>
        <v>1298</v>
      </c>
      <c r="EB153" s="147">
        <f t="shared" si="976"/>
        <v>259.60000000000002</v>
      </c>
      <c r="EC153" s="147">
        <f t="shared" si="977"/>
        <v>324.5</v>
      </c>
      <c r="ED153" s="147">
        <f t="shared" si="978"/>
        <v>0</v>
      </c>
      <c r="EE153" s="147">
        <f t="shared" si="979"/>
        <v>649</v>
      </c>
      <c r="EF153" s="147">
        <f t="shared" si="980"/>
        <v>1947</v>
      </c>
      <c r="EG153" s="147">
        <f t="shared" si="981"/>
        <v>2596</v>
      </c>
      <c r="EH153" s="147">
        <f t="shared" si="982"/>
        <v>3894</v>
      </c>
      <c r="EI153" s="147">
        <f t="shared" si="983"/>
        <v>5192</v>
      </c>
      <c r="EJ153" s="147">
        <f t="shared" si="984"/>
        <v>6490</v>
      </c>
      <c r="EK153" s="147">
        <f t="shared" si="985"/>
        <v>7788</v>
      </c>
      <c r="EL153" s="147">
        <f t="shared" si="986"/>
        <v>1178</v>
      </c>
      <c r="EM153" s="147">
        <f t="shared" si="987"/>
        <v>235.60000000000002</v>
      </c>
      <c r="EN153" s="147">
        <f t="shared" si="988"/>
        <v>294.5</v>
      </c>
      <c r="EO153" s="147">
        <f t="shared" si="989"/>
        <v>0</v>
      </c>
      <c r="EP153" s="147">
        <f t="shared" si="990"/>
        <v>589</v>
      </c>
      <c r="EQ153" s="147">
        <f t="shared" si="991"/>
        <v>1767</v>
      </c>
      <c r="ER153" s="147">
        <f t="shared" si="992"/>
        <v>2356</v>
      </c>
      <c r="ES153" s="147">
        <f t="shared" si="993"/>
        <v>3534</v>
      </c>
      <c r="ET153" s="147">
        <f t="shared" si="994"/>
        <v>4712</v>
      </c>
      <c r="EU153" s="147">
        <f t="shared" si="995"/>
        <v>5890</v>
      </c>
      <c r="EV153" s="147">
        <f t="shared" si="996"/>
        <v>7068</v>
      </c>
      <c r="EW153" s="147">
        <f t="shared" si="997"/>
        <v>1789</v>
      </c>
      <c r="EX153" s="147">
        <f t="shared" si="998"/>
        <v>357.8</v>
      </c>
      <c r="EY153" s="147">
        <f t="shared" si="999"/>
        <v>447.25</v>
      </c>
      <c r="EZ153" s="147">
        <f t="shared" si="1000"/>
        <v>0</v>
      </c>
      <c r="FA153" s="147">
        <f t="shared" si="1001"/>
        <v>894.5</v>
      </c>
      <c r="FB153" s="147">
        <f t="shared" si="1002"/>
        <v>2683.5</v>
      </c>
      <c r="FC153" s="147">
        <f t="shared" si="1003"/>
        <v>3578</v>
      </c>
      <c r="FD153" s="147">
        <f t="shared" si="1004"/>
        <v>5367</v>
      </c>
      <c r="FE153" s="147">
        <f t="shared" si="1005"/>
        <v>7156</v>
      </c>
      <c r="FF153" s="147">
        <f t="shared" si="1006"/>
        <v>8945</v>
      </c>
      <c r="FG153" s="147">
        <f t="shared" si="1007"/>
        <v>10734</v>
      </c>
      <c r="FH153" s="147">
        <f t="shared" si="1008"/>
        <v>1789</v>
      </c>
      <c r="FI153" s="147">
        <f t="shared" si="1009"/>
        <v>357.8</v>
      </c>
      <c r="FJ153" s="147">
        <f t="shared" si="1010"/>
        <v>447.25</v>
      </c>
      <c r="FK153" s="147">
        <f t="shared" si="1011"/>
        <v>0</v>
      </c>
      <c r="FL153" s="147">
        <f t="shared" si="1012"/>
        <v>894.5</v>
      </c>
      <c r="FM153" s="147">
        <f t="shared" si="1013"/>
        <v>2683.5</v>
      </c>
      <c r="FN153" s="147">
        <f t="shared" si="1014"/>
        <v>3578</v>
      </c>
      <c r="FO153" s="147">
        <f t="shared" si="1015"/>
        <v>5367</v>
      </c>
      <c r="FP153" s="147">
        <f t="shared" si="1016"/>
        <v>7156</v>
      </c>
      <c r="FQ153" s="147">
        <f t="shared" si="1017"/>
        <v>8945</v>
      </c>
      <c r="FR153" s="147">
        <f t="shared" si="1018"/>
        <v>10734</v>
      </c>
      <c r="FS153" s="122" t="str">
        <f t="shared" si="346"/>
        <v>0</v>
      </c>
      <c r="FT153" s="122" t="str">
        <f t="shared" si="347"/>
        <v>0</v>
      </c>
      <c r="FU153" s="122" t="str">
        <f t="shared" si="348"/>
        <v>0</v>
      </c>
      <c r="FV153" s="122" t="str">
        <f t="shared" si="349"/>
        <v>0</v>
      </c>
      <c r="FW153" s="122">
        <f t="shared" si="1019"/>
        <v>0</v>
      </c>
      <c r="FX153" s="122">
        <f t="shared" si="1020"/>
        <v>0</v>
      </c>
      <c r="FY153" s="122">
        <f t="shared" si="1021"/>
        <v>0</v>
      </c>
      <c r="FZ153" s="122">
        <f t="shared" si="1022"/>
        <v>0</v>
      </c>
      <c r="GA153" s="122">
        <f t="shared" si="1023"/>
        <v>0</v>
      </c>
      <c r="GB153" s="122">
        <f t="shared" si="1024"/>
        <v>0</v>
      </c>
      <c r="GC153" s="122">
        <f t="shared" si="1025"/>
        <v>0</v>
      </c>
      <c r="GD153" s="122">
        <f t="shared" si="1026"/>
        <v>0</v>
      </c>
      <c r="GE153" s="122">
        <f t="shared" si="1027"/>
        <v>0</v>
      </c>
      <c r="GF153" s="122">
        <f t="shared" si="1028"/>
        <v>0</v>
      </c>
      <c r="GG153" s="122">
        <f t="shared" si="1029"/>
        <v>0</v>
      </c>
      <c r="GH153" s="124" t="str">
        <f t="shared" si="350"/>
        <v>0</v>
      </c>
      <c r="GI153" s="57"/>
      <c r="GJ153" s="57"/>
      <c r="GK153" s="57"/>
      <c r="GW153" s="145"/>
      <c r="GX153" s="145"/>
      <c r="GY153" s="145"/>
      <c r="GZ153" s="145"/>
      <c r="HA153" s="145"/>
      <c r="HB153" s="145"/>
      <c r="HC153" s="145"/>
    </row>
    <row r="154" spans="1:211" x14ac:dyDescent="0.2">
      <c r="A154" s="298"/>
      <c r="B154" s="288"/>
      <c r="C154" s="299"/>
      <c r="D154" s="407">
        <f t="shared" si="862"/>
        <v>0</v>
      </c>
      <c r="E154" s="406"/>
      <c r="F154" s="406"/>
      <c r="G154" s="406"/>
      <c r="H154" s="407">
        <f t="shared" si="863"/>
        <v>0</v>
      </c>
      <c r="I154" s="406"/>
      <c r="J154" s="406"/>
      <c r="K154" s="406"/>
      <c r="L154" s="406"/>
      <c r="M154" s="147"/>
      <c r="N154" s="94">
        <f t="shared" si="864"/>
        <v>0</v>
      </c>
      <c r="O154" s="94">
        <f t="shared" si="865"/>
        <v>0</v>
      </c>
      <c r="P154" s="94">
        <f t="shared" si="866"/>
        <v>0</v>
      </c>
      <c r="Q154" s="94">
        <f t="shared" si="867"/>
        <v>0</v>
      </c>
      <c r="R154" s="94">
        <f t="shared" si="868"/>
        <v>0</v>
      </c>
      <c r="S154" s="94">
        <f t="shared" si="869"/>
        <v>0</v>
      </c>
      <c r="T154" s="94">
        <f t="shared" si="870"/>
        <v>0</v>
      </c>
      <c r="U154" s="200">
        <v>688</v>
      </c>
      <c r="V154" s="93">
        <f t="shared" si="871"/>
        <v>137.6</v>
      </c>
      <c r="W154" s="93">
        <f t="shared" si="872"/>
        <v>172</v>
      </c>
      <c r="X154" s="147"/>
      <c r="Y154" s="94">
        <f t="shared" si="873"/>
        <v>344</v>
      </c>
      <c r="Z154" s="94">
        <f t="shared" si="874"/>
        <v>1032</v>
      </c>
      <c r="AA154" s="94">
        <f t="shared" si="875"/>
        <v>1376</v>
      </c>
      <c r="AB154" s="94">
        <f t="shared" si="876"/>
        <v>2064</v>
      </c>
      <c r="AC154" s="94">
        <f t="shared" si="877"/>
        <v>2752</v>
      </c>
      <c r="AD154" s="94">
        <f t="shared" si="878"/>
        <v>3440</v>
      </c>
      <c r="AE154" s="94">
        <f t="shared" si="879"/>
        <v>4128</v>
      </c>
      <c r="AF154" s="200">
        <v>612</v>
      </c>
      <c r="AG154" s="93">
        <f t="shared" si="880"/>
        <v>122.4</v>
      </c>
      <c r="AH154" s="93">
        <f t="shared" si="881"/>
        <v>153</v>
      </c>
      <c r="AI154" s="147"/>
      <c r="AJ154" s="94">
        <f t="shared" si="882"/>
        <v>306</v>
      </c>
      <c r="AK154" s="94">
        <f t="shared" si="883"/>
        <v>918</v>
      </c>
      <c r="AL154" s="94">
        <f t="shared" si="884"/>
        <v>1224</v>
      </c>
      <c r="AM154" s="94">
        <f t="shared" si="885"/>
        <v>1836</v>
      </c>
      <c r="AN154" s="94">
        <f t="shared" si="886"/>
        <v>2448</v>
      </c>
      <c r="AO154" s="94">
        <f t="shared" si="887"/>
        <v>3060</v>
      </c>
      <c r="AP154" s="94">
        <f t="shared" si="888"/>
        <v>3672</v>
      </c>
      <c r="AQ154" s="200">
        <v>492</v>
      </c>
      <c r="AR154" s="93">
        <f t="shared" si="889"/>
        <v>98.4</v>
      </c>
      <c r="AS154" s="93">
        <f t="shared" si="890"/>
        <v>123</v>
      </c>
      <c r="AT154" s="147"/>
      <c r="AU154" s="94">
        <f t="shared" si="891"/>
        <v>246</v>
      </c>
      <c r="AV154" s="94">
        <f t="shared" si="892"/>
        <v>738</v>
      </c>
      <c r="AW154" s="94">
        <f t="shared" si="893"/>
        <v>984</v>
      </c>
      <c r="AX154" s="94">
        <f t="shared" si="894"/>
        <v>1476</v>
      </c>
      <c r="AY154" s="94">
        <f t="shared" si="895"/>
        <v>1968</v>
      </c>
      <c r="AZ154" s="94">
        <f t="shared" si="896"/>
        <v>2460</v>
      </c>
      <c r="BA154" s="94">
        <f t="shared" si="897"/>
        <v>2952</v>
      </c>
      <c r="BB154" s="147">
        <f t="shared" si="898"/>
        <v>688</v>
      </c>
      <c r="BC154" s="147">
        <f t="shared" si="899"/>
        <v>137.6</v>
      </c>
      <c r="BD154" s="147">
        <f t="shared" si="900"/>
        <v>172</v>
      </c>
      <c r="BE154" s="147">
        <f t="shared" si="901"/>
        <v>0</v>
      </c>
      <c r="BF154" s="147">
        <f t="shared" si="902"/>
        <v>344</v>
      </c>
      <c r="BG154" s="147">
        <f t="shared" si="903"/>
        <v>1032</v>
      </c>
      <c r="BH154" s="147">
        <f t="shared" si="904"/>
        <v>1376</v>
      </c>
      <c r="BI154" s="147">
        <f t="shared" si="905"/>
        <v>2064</v>
      </c>
      <c r="BJ154" s="147">
        <f t="shared" si="906"/>
        <v>2752</v>
      </c>
      <c r="BK154" s="147">
        <f t="shared" si="907"/>
        <v>3440</v>
      </c>
      <c r="BL154" s="147">
        <f t="shared" si="908"/>
        <v>4128</v>
      </c>
      <c r="BM154" s="147">
        <f t="shared" si="909"/>
        <v>612</v>
      </c>
      <c r="BN154" s="147">
        <f t="shared" si="910"/>
        <v>122.4</v>
      </c>
      <c r="BO154" s="147">
        <f t="shared" si="911"/>
        <v>153</v>
      </c>
      <c r="BP154" s="147">
        <f t="shared" si="912"/>
        <v>0</v>
      </c>
      <c r="BQ154" s="147">
        <f t="shared" si="913"/>
        <v>306</v>
      </c>
      <c r="BR154" s="147">
        <f t="shared" si="914"/>
        <v>918</v>
      </c>
      <c r="BS154" s="147">
        <f t="shared" si="915"/>
        <v>1224</v>
      </c>
      <c r="BT154" s="147">
        <f t="shared" si="916"/>
        <v>1836</v>
      </c>
      <c r="BU154" s="147">
        <f t="shared" si="917"/>
        <v>2448</v>
      </c>
      <c r="BV154" s="147">
        <f t="shared" si="918"/>
        <v>3060</v>
      </c>
      <c r="BW154" s="147">
        <f t="shared" si="919"/>
        <v>3672</v>
      </c>
      <c r="BX154" s="147">
        <f t="shared" si="920"/>
        <v>492</v>
      </c>
      <c r="BY154" s="147">
        <f t="shared" si="921"/>
        <v>98.4</v>
      </c>
      <c r="BZ154" s="147">
        <f t="shared" si="922"/>
        <v>123</v>
      </c>
      <c r="CA154" s="147">
        <f t="shared" si="923"/>
        <v>0</v>
      </c>
      <c r="CB154" s="147">
        <f t="shared" si="924"/>
        <v>246</v>
      </c>
      <c r="CC154" s="147">
        <f t="shared" si="925"/>
        <v>738</v>
      </c>
      <c r="CD154" s="147">
        <f t="shared" si="926"/>
        <v>984</v>
      </c>
      <c r="CE154" s="147">
        <f t="shared" si="927"/>
        <v>1476</v>
      </c>
      <c r="CF154" s="147">
        <f t="shared" si="928"/>
        <v>1968</v>
      </c>
      <c r="CG154" s="147">
        <f t="shared" si="929"/>
        <v>2460</v>
      </c>
      <c r="CH154" s="147">
        <f t="shared" si="930"/>
        <v>2952</v>
      </c>
      <c r="CI154" s="147">
        <f t="shared" si="931"/>
        <v>1300</v>
      </c>
      <c r="CJ154" s="147">
        <f t="shared" si="932"/>
        <v>260</v>
      </c>
      <c r="CK154" s="147">
        <f t="shared" si="933"/>
        <v>325</v>
      </c>
      <c r="CL154" s="147">
        <f t="shared" si="934"/>
        <v>0</v>
      </c>
      <c r="CM154" s="147">
        <f t="shared" si="935"/>
        <v>650</v>
      </c>
      <c r="CN154" s="147">
        <f t="shared" si="936"/>
        <v>1950</v>
      </c>
      <c r="CO154" s="147">
        <f t="shared" si="937"/>
        <v>2600</v>
      </c>
      <c r="CP154" s="147">
        <f t="shared" si="938"/>
        <v>3900</v>
      </c>
      <c r="CQ154" s="147">
        <f t="shared" si="939"/>
        <v>5200</v>
      </c>
      <c r="CR154" s="147">
        <f t="shared" si="940"/>
        <v>6500</v>
      </c>
      <c r="CS154" s="147">
        <f t="shared" si="941"/>
        <v>7800</v>
      </c>
      <c r="CT154" s="147">
        <f t="shared" si="942"/>
        <v>1180</v>
      </c>
      <c r="CU154" s="147">
        <f t="shared" si="943"/>
        <v>236</v>
      </c>
      <c r="CV154" s="147">
        <f t="shared" si="944"/>
        <v>295</v>
      </c>
      <c r="CW154" s="147">
        <f t="shared" si="945"/>
        <v>0</v>
      </c>
      <c r="CX154" s="147">
        <f t="shared" si="946"/>
        <v>590</v>
      </c>
      <c r="CY154" s="147">
        <f t="shared" si="947"/>
        <v>1770</v>
      </c>
      <c r="CZ154" s="147">
        <f t="shared" si="948"/>
        <v>2360</v>
      </c>
      <c r="DA154" s="147">
        <f t="shared" si="949"/>
        <v>3540</v>
      </c>
      <c r="DB154" s="147">
        <f t="shared" si="950"/>
        <v>4720</v>
      </c>
      <c r="DC154" s="147">
        <f t="shared" si="951"/>
        <v>5900</v>
      </c>
      <c r="DD154" s="147">
        <f t="shared" si="952"/>
        <v>7080</v>
      </c>
      <c r="DE154" s="147">
        <f t="shared" si="953"/>
        <v>1104</v>
      </c>
      <c r="DF154" s="147">
        <f t="shared" si="954"/>
        <v>220.8</v>
      </c>
      <c r="DG154" s="147">
        <f t="shared" si="955"/>
        <v>276</v>
      </c>
      <c r="DH154" s="147">
        <f t="shared" si="956"/>
        <v>0</v>
      </c>
      <c r="DI154" s="147">
        <f t="shared" si="957"/>
        <v>552</v>
      </c>
      <c r="DJ154" s="147">
        <f t="shared" si="958"/>
        <v>1656</v>
      </c>
      <c r="DK154" s="147">
        <f t="shared" si="959"/>
        <v>2208</v>
      </c>
      <c r="DL154" s="147">
        <f t="shared" si="960"/>
        <v>3312</v>
      </c>
      <c r="DM154" s="147">
        <f t="shared" si="961"/>
        <v>4416</v>
      </c>
      <c r="DN154" s="147">
        <f t="shared" si="962"/>
        <v>5520</v>
      </c>
      <c r="DO154" s="147">
        <f t="shared" si="963"/>
        <v>6624</v>
      </c>
      <c r="DP154" s="147">
        <f t="shared" si="964"/>
        <v>1104</v>
      </c>
      <c r="DQ154" s="147">
        <f t="shared" si="965"/>
        <v>220.8</v>
      </c>
      <c r="DR154" s="147">
        <f t="shared" si="966"/>
        <v>276</v>
      </c>
      <c r="DS154" s="147">
        <f t="shared" si="967"/>
        <v>0</v>
      </c>
      <c r="DT154" s="147">
        <f t="shared" si="968"/>
        <v>552</v>
      </c>
      <c r="DU154" s="147">
        <f t="shared" si="969"/>
        <v>1656</v>
      </c>
      <c r="DV154" s="147">
        <f t="shared" si="970"/>
        <v>2208</v>
      </c>
      <c r="DW154" s="147">
        <f t="shared" si="971"/>
        <v>3312</v>
      </c>
      <c r="DX154" s="147">
        <f t="shared" si="972"/>
        <v>4416</v>
      </c>
      <c r="DY154" s="147">
        <f t="shared" si="973"/>
        <v>5520</v>
      </c>
      <c r="DZ154" s="147">
        <f t="shared" si="974"/>
        <v>6624</v>
      </c>
      <c r="EA154" s="147">
        <f t="shared" si="975"/>
        <v>1300</v>
      </c>
      <c r="EB154" s="147">
        <f t="shared" si="976"/>
        <v>260</v>
      </c>
      <c r="EC154" s="147">
        <f t="shared" si="977"/>
        <v>325</v>
      </c>
      <c r="ED154" s="147">
        <f t="shared" si="978"/>
        <v>0</v>
      </c>
      <c r="EE154" s="147">
        <f t="shared" si="979"/>
        <v>650</v>
      </c>
      <c r="EF154" s="147">
        <f t="shared" si="980"/>
        <v>1950</v>
      </c>
      <c r="EG154" s="147">
        <f t="shared" si="981"/>
        <v>2600</v>
      </c>
      <c r="EH154" s="147">
        <f t="shared" si="982"/>
        <v>3900</v>
      </c>
      <c r="EI154" s="147">
        <f t="shared" si="983"/>
        <v>5200</v>
      </c>
      <c r="EJ154" s="147">
        <f t="shared" si="984"/>
        <v>6500</v>
      </c>
      <c r="EK154" s="147">
        <f t="shared" si="985"/>
        <v>7800</v>
      </c>
      <c r="EL154" s="147">
        <f t="shared" si="986"/>
        <v>1180</v>
      </c>
      <c r="EM154" s="147">
        <f t="shared" si="987"/>
        <v>236</v>
      </c>
      <c r="EN154" s="147">
        <f t="shared" si="988"/>
        <v>295</v>
      </c>
      <c r="EO154" s="147">
        <f t="shared" si="989"/>
        <v>0</v>
      </c>
      <c r="EP154" s="147">
        <f t="shared" si="990"/>
        <v>590</v>
      </c>
      <c r="EQ154" s="147">
        <f t="shared" si="991"/>
        <v>1770</v>
      </c>
      <c r="ER154" s="147">
        <f t="shared" si="992"/>
        <v>2360</v>
      </c>
      <c r="ES154" s="147">
        <f t="shared" si="993"/>
        <v>3540</v>
      </c>
      <c r="ET154" s="147">
        <f t="shared" si="994"/>
        <v>4720</v>
      </c>
      <c r="EU154" s="147">
        <f t="shared" si="995"/>
        <v>5900</v>
      </c>
      <c r="EV154" s="147">
        <f t="shared" si="996"/>
        <v>7080</v>
      </c>
      <c r="EW154" s="147">
        <f t="shared" si="997"/>
        <v>1792</v>
      </c>
      <c r="EX154" s="147">
        <f t="shared" si="998"/>
        <v>358.4</v>
      </c>
      <c r="EY154" s="147">
        <f t="shared" si="999"/>
        <v>448</v>
      </c>
      <c r="EZ154" s="147">
        <f t="shared" si="1000"/>
        <v>0</v>
      </c>
      <c r="FA154" s="147">
        <f t="shared" si="1001"/>
        <v>896</v>
      </c>
      <c r="FB154" s="147">
        <f t="shared" si="1002"/>
        <v>2688</v>
      </c>
      <c r="FC154" s="147">
        <f t="shared" si="1003"/>
        <v>3584</v>
      </c>
      <c r="FD154" s="147">
        <f t="shared" si="1004"/>
        <v>5376</v>
      </c>
      <c r="FE154" s="147">
        <f t="shared" si="1005"/>
        <v>7168</v>
      </c>
      <c r="FF154" s="147">
        <f t="shared" si="1006"/>
        <v>8960</v>
      </c>
      <c r="FG154" s="147">
        <f t="shared" si="1007"/>
        <v>10752</v>
      </c>
      <c r="FH154" s="147">
        <f t="shared" si="1008"/>
        <v>1792</v>
      </c>
      <c r="FI154" s="147">
        <f t="shared" si="1009"/>
        <v>358.4</v>
      </c>
      <c r="FJ154" s="147">
        <f t="shared" si="1010"/>
        <v>448</v>
      </c>
      <c r="FK154" s="147">
        <f t="shared" si="1011"/>
        <v>0</v>
      </c>
      <c r="FL154" s="147">
        <f t="shared" si="1012"/>
        <v>896</v>
      </c>
      <c r="FM154" s="147">
        <f t="shared" si="1013"/>
        <v>2688</v>
      </c>
      <c r="FN154" s="147">
        <f t="shared" si="1014"/>
        <v>3584</v>
      </c>
      <c r="FO154" s="147">
        <f t="shared" si="1015"/>
        <v>5376</v>
      </c>
      <c r="FP154" s="147">
        <f t="shared" si="1016"/>
        <v>7168</v>
      </c>
      <c r="FQ154" s="147">
        <f t="shared" si="1017"/>
        <v>8960</v>
      </c>
      <c r="FR154" s="147">
        <f t="shared" si="1018"/>
        <v>10752</v>
      </c>
      <c r="FS154" s="122" t="str">
        <f t="shared" si="346"/>
        <v>0</v>
      </c>
      <c r="FT154" s="122" t="str">
        <f t="shared" si="347"/>
        <v>0</v>
      </c>
      <c r="FU154" s="122" t="str">
        <f t="shared" si="348"/>
        <v>0</v>
      </c>
      <c r="FV154" s="122" t="str">
        <f t="shared" si="349"/>
        <v>0</v>
      </c>
      <c r="FW154" s="122">
        <f t="shared" si="1019"/>
        <v>0</v>
      </c>
      <c r="FX154" s="122">
        <f t="shared" si="1020"/>
        <v>0</v>
      </c>
      <c r="FY154" s="122">
        <f t="shared" si="1021"/>
        <v>0</v>
      </c>
      <c r="FZ154" s="122">
        <f t="shared" si="1022"/>
        <v>0</v>
      </c>
      <c r="GA154" s="122">
        <f t="shared" si="1023"/>
        <v>0</v>
      </c>
      <c r="GB154" s="122">
        <f t="shared" si="1024"/>
        <v>0</v>
      </c>
      <c r="GC154" s="122">
        <f t="shared" si="1025"/>
        <v>0</v>
      </c>
      <c r="GD154" s="122">
        <f t="shared" si="1026"/>
        <v>0</v>
      </c>
      <c r="GE154" s="122">
        <f t="shared" si="1027"/>
        <v>0</v>
      </c>
      <c r="GF154" s="122">
        <f t="shared" si="1028"/>
        <v>0</v>
      </c>
      <c r="GG154" s="122">
        <f t="shared" si="1029"/>
        <v>0</v>
      </c>
      <c r="GH154" s="124" t="str">
        <f t="shared" si="350"/>
        <v>0</v>
      </c>
      <c r="GI154" s="57"/>
      <c r="GJ154" s="57"/>
      <c r="GK154" s="57"/>
      <c r="GW154" s="145"/>
      <c r="GX154" s="145"/>
      <c r="GY154" s="145"/>
      <c r="GZ154" s="145"/>
      <c r="HA154" s="145"/>
      <c r="HB154" s="145"/>
      <c r="HC154" s="145"/>
    </row>
    <row r="155" spans="1:211" x14ac:dyDescent="0.2">
      <c r="A155" s="298"/>
      <c r="B155" s="288"/>
      <c r="C155" s="299"/>
      <c r="D155" s="407">
        <f t="shared" si="862"/>
        <v>0</v>
      </c>
      <c r="E155" s="406"/>
      <c r="F155" s="406"/>
      <c r="G155" s="406"/>
      <c r="H155" s="407">
        <f t="shared" si="863"/>
        <v>0</v>
      </c>
      <c r="I155" s="406"/>
      <c r="J155" s="406"/>
      <c r="K155" s="406"/>
      <c r="L155" s="406"/>
      <c r="M155" s="147"/>
      <c r="N155" s="94">
        <f t="shared" si="864"/>
        <v>0</v>
      </c>
      <c r="O155" s="94">
        <f t="shared" si="865"/>
        <v>0</v>
      </c>
      <c r="P155" s="94">
        <f t="shared" si="866"/>
        <v>0</v>
      </c>
      <c r="Q155" s="94">
        <f t="shared" si="867"/>
        <v>0</v>
      </c>
      <c r="R155" s="94">
        <f t="shared" si="868"/>
        <v>0</v>
      </c>
      <c r="S155" s="94">
        <f t="shared" si="869"/>
        <v>0</v>
      </c>
      <c r="T155" s="94">
        <f t="shared" si="870"/>
        <v>0</v>
      </c>
      <c r="U155" s="200">
        <v>689</v>
      </c>
      <c r="V155" s="93">
        <f t="shared" si="871"/>
        <v>137.80000000000001</v>
      </c>
      <c r="W155" s="93">
        <f t="shared" si="872"/>
        <v>172.25</v>
      </c>
      <c r="X155" s="147"/>
      <c r="Y155" s="94">
        <f t="shared" si="873"/>
        <v>344.5</v>
      </c>
      <c r="Z155" s="94">
        <f t="shared" si="874"/>
        <v>1033.5</v>
      </c>
      <c r="AA155" s="94">
        <f t="shared" si="875"/>
        <v>1378</v>
      </c>
      <c r="AB155" s="94">
        <f t="shared" si="876"/>
        <v>2067</v>
      </c>
      <c r="AC155" s="94">
        <f t="shared" si="877"/>
        <v>2756</v>
      </c>
      <c r="AD155" s="94">
        <f t="shared" si="878"/>
        <v>3445</v>
      </c>
      <c r="AE155" s="94">
        <f t="shared" si="879"/>
        <v>4134</v>
      </c>
      <c r="AF155" s="200">
        <v>613</v>
      </c>
      <c r="AG155" s="93">
        <f t="shared" si="880"/>
        <v>122.60000000000001</v>
      </c>
      <c r="AH155" s="93">
        <f t="shared" si="881"/>
        <v>153.25</v>
      </c>
      <c r="AI155" s="147"/>
      <c r="AJ155" s="94">
        <f t="shared" si="882"/>
        <v>306.5</v>
      </c>
      <c r="AK155" s="94">
        <f t="shared" si="883"/>
        <v>919.5</v>
      </c>
      <c r="AL155" s="94">
        <f t="shared" si="884"/>
        <v>1226</v>
      </c>
      <c r="AM155" s="94">
        <f t="shared" si="885"/>
        <v>1839</v>
      </c>
      <c r="AN155" s="94">
        <f t="shared" si="886"/>
        <v>2452</v>
      </c>
      <c r="AO155" s="94">
        <f t="shared" si="887"/>
        <v>3065</v>
      </c>
      <c r="AP155" s="94">
        <f t="shared" si="888"/>
        <v>3678</v>
      </c>
      <c r="AQ155" s="200">
        <v>493</v>
      </c>
      <c r="AR155" s="93">
        <f t="shared" si="889"/>
        <v>98.600000000000009</v>
      </c>
      <c r="AS155" s="93">
        <f t="shared" si="890"/>
        <v>123.25</v>
      </c>
      <c r="AT155" s="147"/>
      <c r="AU155" s="94">
        <f t="shared" si="891"/>
        <v>246.5</v>
      </c>
      <c r="AV155" s="94">
        <f t="shared" si="892"/>
        <v>739.5</v>
      </c>
      <c r="AW155" s="94">
        <f t="shared" si="893"/>
        <v>986</v>
      </c>
      <c r="AX155" s="94">
        <f t="shared" si="894"/>
        <v>1479</v>
      </c>
      <c r="AY155" s="94">
        <f t="shared" si="895"/>
        <v>1972</v>
      </c>
      <c r="AZ155" s="94">
        <f t="shared" si="896"/>
        <v>2465</v>
      </c>
      <c r="BA155" s="94">
        <f t="shared" si="897"/>
        <v>2958</v>
      </c>
      <c r="BB155" s="147">
        <f t="shared" si="898"/>
        <v>689</v>
      </c>
      <c r="BC155" s="147">
        <f t="shared" si="899"/>
        <v>137.80000000000001</v>
      </c>
      <c r="BD155" s="147">
        <f t="shared" si="900"/>
        <v>172.25</v>
      </c>
      <c r="BE155" s="147">
        <f t="shared" si="901"/>
        <v>0</v>
      </c>
      <c r="BF155" s="147">
        <f t="shared" si="902"/>
        <v>344.5</v>
      </c>
      <c r="BG155" s="147">
        <f t="shared" si="903"/>
        <v>1033.5</v>
      </c>
      <c r="BH155" s="147">
        <f t="shared" si="904"/>
        <v>1378</v>
      </c>
      <c r="BI155" s="147">
        <f t="shared" si="905"/>
        <v>2067</v>
      </c>
      <c r="BJ155" s="147">
        <f t="shared" si="906"/>
        <v>2756</v>
      </c>
      <c r="BK155" s="147">
        <f t="shared" si="907"/>
        <v>3445</v>
      </c>
      <c r="BL155" s="147">
        <f t="shared" si="908"/>
        <v>4134</v>
      </c>
      <c r="BM155" s="147">
        <f t="shared" si="909"/>
        <v>613</v>
      </c>
      <c r="BN155" s="147">
        <f t="shared" si="910"/>
        <v>122.60000000000001</v>
      </c>
      <c r="BO155" s="147">
        <f t="shared" si="911"/>
        <v>153.25</v>
      </c>
      <c r="BP155" s="147">
        <f t="shared" si="912"/>
        <v>0</v>
      </c>
      <c r="BQ155" s="147">
        <f t="shared" si="913"/>
        <v>306.5</v>
      </c>
      <c r="BR155" s="147">
        <f t="shared" si="914"/>
        <v>919.5</v>
      </c>
      <c r="BS155" s="147">
        <f t="shared" si="915"/>
        <v>1226</v>
      </c>
      <c r="BT155" s="147">
        <f t="shared" si="916"/>
        <v>1839</v>
      </c>
      <c r="BU155" s="147">
        <f t="shared" si="917"/>
        <v>2452</v>
      </c>
      <c r="BV155" s="147">
        <f t="shared" si="918"/>
        <v>3065</v>
      </c>
      <c r="BW155" s="147">
        <f t="shared" si="919"/>
        <v>3678</v>
      </c>
      <c r="BX155" s="147">
        <f t="shared" si="920"/>
        <v>493</v>
      </c>
      <c r="BY155" s="147">
        <f t="shared" si="921"/>
        <v>98.600000000000009</v>
      </c>
      <c r="BZ155" s="147">
        <f t="shared" si="922"/>
        <v>123.25</v>
      </c>
      <c r="CA155" s="147">
        <f t="shared" si="923"/>
        <v>0</v>
      </c>
      <c r="CB155" s="147">
        <f t="shared" si="924"/>
        <v>246.5</v>
      </c>
      <c r="CC155" s="147">
        <f t="shared" si="925"/>
        <v>739.5</v>
      </c>
      <c r="CD155" s="147">
        <f t="shared" si="926"/>
        <v>986</v>
      </c>
      <c r="CE155" s="147">
        <f t="shared" si="927"/>
        <v>1479</v>
      </c>
      <c r="CF155" s="147">
        <f t="shared" si="928"/>
        <v>1972</v>
      </c>
      <c r="CG155" s="147">
        <f t="shared" si="929"/>
        <v>2465</v>
      </c>
      <c r="CH155" s="147">
        <f t="shared" si="930"/>
        <v>2958</v>
      </c>
      <c r="CI155" s="147">
        <f t="shared" si="931"/>
        <v>1302</v>
      </c>
      <c r="CJ155" s="147">
        <f t="shared" si="932"/>
        <v>260.40000000000003</v>
      </c>
      <c r="CK155" s="147">
        <f t="shared" si="933"/>
        <v>325.5</v>
      </c>
      <c r="CL155" s="147">
        <f t="shared" si="934"/>
        <v>0</v>
      </c>
      <c r="CM155" s="147">
        <f t="shared" si="935"/>
        <v>651</v>
      </c>
      <c r="CN155" s="147">
        <f t="shared" si="936"/>
        <v>1953</v>
      </c>
      <c r="CO155" s="147">
        <f t="shared" si="937"/>
        <v>2604</v>
      </c>
      <c r="CP155" s="147">
        <f t="shared" si="938"/>
        <v>3906</v>
      </c>
      <c r="CQ155" s="147">
        <f t="shared" si="939"/>
        <v>5208</v>
      </c>
      <c r="CR155" s="147">
        <f t="shared" si="940"/>
        <v>6510</v>
      </c>
      <c r="CS155" s="147">
        <f t="shared" si="941"/>
        <v>7812</v>
      </c>
      <c r="CT155" s="147">
        <f t="shared" si="942"/>
        <v>1182</v>
      </c>
      <c r="CU155" s="147">
        <f t="shared" si="943"/>
        <v>236.40000000000003</v>
      </c>
      <c r="CV155" s="147">
        <f t="shared" si="944"/>
        <v>295.5</v>
      </c>
      <c r="CW155" s="147">
        <f t="shared" si="945"/>
        <v>0</v>
      </c>
      <c r="CX155" s="147">
        <f t="shared" si="946"/>
        <v>591</v>
      </c>
      <c r="CY155" s="147">
        <f t="shared" si="947"/>
        <v>1773</v>
      </c>
      <c r="CZ155" s="147">
        <f t="shared" si="948"/>
        <v>2364</v>
      </c>
      <c r="DA155" s="147">
        <f t="shared" si="949"/>
        <v>3546</v>
      </c>
      <c r="DB155" s="147">
        <f t="shared" si="950"/>
        <v>4728</v>
      </c>
      <c r="DC155" s="147">
        <f t="shared" si="951"/>
        <v>5910</v>
      </c>
      <c r="DD155" s="147">
        <f t="shared" si="952"/>
        <v>7092</v>
      </c>
      <c r="DE155" s="147">
        <f t="shared" si="953"/>
        <v>1106</v>
      </c>
      <c r="DF155" s="147">
        <f t="shared" si="954"/>
        <v>221.20000000000002</v>
      </c>
      <c r="DG155" s="147">
        <f t="shared" si="955"/>
        <v>276.5</v>
      </c>
      <c r="DH155" s="147">
        <f t="shared" si="956"/>
        <v>0</v>
      </c>
      <c r="DI155" s="147">
        <f t="shared" si="957"/>
        <v>553</v>
      </c>
      <c r="DJ155" s="147">
        <f t="shared" si="958"/>
        <v>1659</v>
      </c>
      <c r="DK155" s="147">
        <f t="shared" si="959"/>
        <v>2212</v>
      </c>
      <c r="DL155" s="147">
        <f t="shared" si="960"/>
        <v>3318</v>
      </c>
      <c r="DM155" s="147">
        <f t="shared" si="961"/>
        <v>4424</v>
      </c>
      <c r="DN155" s="147">
        <f t="shared" si="962"/>
        <v>5530</v>
      </c>
      <c r="DO155" s="147">
        <f t="shared" si="963"/>
        <v>6636</v>
      </c>
      <c r="DP155" s="147">
        <f t="shared" si="964"/>
        <v>1106</v>
      </c>
      <c r="DQ155" s="147">
        <f t="shared" si="965"/>
        <v>221.20000000000002</v>
      </c>
      <c r="DR155" s="147">
        <f t="shared" si="966"/>
        <v>276.5</v>
      </c>
      <c r="DS155" s="147">
        <f t="shared" si="967"/>
        <v>0</v>
      </c>
      <c r="DT155" s="147">
        <f t="shared" si="968"/>
        <v>553</v>
      </c>
      <c r="DU155" s="147">
        <f t="shared" si="969"/>
        <v>1659</v>
      </c>
      <c r="DV155" s="147">
        <f t="shared" si="970"/>
        <v>2212</v>
      </c>
      <c r="DW155" s="147">
        <f t="shared" si="971"/>
        <v>3318</v>
      </c>
      <c r="DX155" s="147">
        <f t="shared" si="972"/>
        <v>4424</v>
      </c>
      <c r="DY155" s="147">
        <f t="shared" si="973"/>
        <v>5530</v>
      </c>
      <c r="DZ155" s="147">
        <f t="shared" si="974"/>
        <v>6636</v>
      </c>
      <c r="EA155" s="147">
        <f t="shared" si="975"/>
        <v>1302</v>
      </c>
      <c r="EB155" s="147">
        <f t="shared" si="976"/>
        <v>260.40000000000003</v>
      </c>
      <c r="EC155" s="147">
        <f t="shared" si="977"/>
        <v>325.5</v>
      </c>
      <c r="ED155" s="147">
        <f t="shared" si="978"/>
        <v>0</v>
      </c>
      <c r="EE155" s="147">
        <f t="shared" si="979"/>
        <v>651</v>
      </c>
      <c r="EF155" s="147">
        <f t="shared" si="980"/>
        <v>1953</v>
      </c>
      <c r="EG155" s="147">
        <f t="shared" si="981"/>
        <v>2604</v>
      </c>
      <c r="EH155" s="147">
        <f t="shared" si="982"/>
        <v>3906</v>
      </c>
      <c r="EI155" s="147">
        <f t="shared" si="983"/>
        <v>5208</v>
      </c>
      <c r="EJ155" s="147">
        <f t="shared" si="984"/>
        <v>6510</v>
      </c>
      <c r="EK155" s="147">
        <f t="shared" si="985"/>
        <v>7812</v>
      </c>
      <c r="EL155" s="147">
        <f t="shared" si="986"/>
        <v>1182</v>
      </c>
      <c r="EM155" s="147">
        <f t="shared" si="987"/>
        <v>236.40000000000003</v>
      </c>
      <c r="EN155" s="147">
        <f t="shared" si="988"/>
        <v>295.5</v>
      </c>
      <c r="EO155" s="147">
        <f t="shared" si="989"/>
        <v>0</v>
      </c>
      <c r="EP155" s="147">
        <f t="shared" si="990"/>
        <v>591</v>
      </c>
      <c r="EQ155" s="147">
        <f t="shared" si="991"/>
        <v>1773</v>
      </c>
      <c r="ER155" s="147">
        <f t="shared" si="992"/>
        <v>2364</v>
      </c>
      <c r="ES155" s="147">
        <f t="shared" si="993"/>
        <v>3546</v>
      </c>
      <c r="ET155" s="147">
        <f t="shared" si="994"/>
        <v>4728</v>
      </c>
      <c r="EU155" s="147">
        <f t="shared" si="995"/>
        <v>5910</v>
      </c>
      <c r="EV155" s="147">
        <f t="shared" si="996"/>
        <v>7092</v>
      </c>
      <c r="EW155" s="147">
        <f t="shared" si="997"/>
        <v>1795</v>
      </c>
      <c r="EX155" s="147">
        <f t="shared" si="998"/>
        <v>359.00000000000006</v>
      </c>
      <c r="EY155" s="147">
        <f t="shared" si="999"/>
        <v>448.75</v>
      </c>
      <c r="EZ155" s="147">
        <f t="shared" si="1000"/>
        <v>0</v>
      </c>
      <c r="FA155" s="147">
        <f t="shared" si="1001"/>
        <v>897.5</v>
      </c>
      <c r="FB155" s="147">
        <f t="shared" si="1002"/>
        <v>2692.5</v>
      </c>
      <c r="FC155" s="147">
        <f t="shared" si="1003"/>
        <v>3590</v>
      </c>
      <c r="FD155" s="147">
        <f t="shared" si="1004"/>
        <v>5385</v>
      </c>
      <c r="FE155" s="147">
        <f t="shared" si="1005"/>
        <v>7180</v>
      </c>
      <c r="FF155" s="147">
        <f t="shared" si="1006"/>
        <v>8975</v>
      </c>
      <c r="FG155" s="147">
        <f t="shared" si="1007"/>
        <v>10770</v>
      </c>
      <c r="FH155" s="147">
        <f t="shared" si="1008"/>
        <v>1795</v>
      </c>
      <c r="FI155" s="147">
        <f t="shared" si="1009"/>
        <v>359.00000000000006</v>
      </c>
      <c r="FJ155" s="147">
        <f t="shared" si="1010"/>
        <v>448.75</v>
      </c>
      <c r="FK155" s="147">
        <f t="shared" si="1011"/>
        <v>0</v>
      </c>
      <c r="FL155" s="147">
        <f t="shared" si="1012"/>
        <v>897.5</v>
      </c>
      <c r="FM155" s="147">
        <f t="shared" si="1013"/>
        <v>2692.5</v>
      </c>
      <c r="FN155" s="147">
        <f t="shared" si="1014"/>
        <v>3590</v>
      </c>
      <c r="FO155" s="147">
        <f t="shared" si="1015"/>
        <v>5385</v>
      </c>
      <c r="FP155" s="147">
        <f t="shared" si="1016"/>
        <v>7180</v>
      </c>
      <c r="FQ155" s="147">
        <f t="shared" si="1017"/>
        <v>8975</v>
      </c>
      <c r="FR155" s="147">
        <f t="shared" si="1018"/>
        <v>10770</v>
      </c>
      <c r="FS155" s="122" t="str">
        <f t="shared" si="346"/>
        <v>0</v>
      </c>
      <c r="FT155" s="122" t="str">
        <f t="shared" si="347"/>
        <v>0</v>
      </c>
      <c r="FU155" s="122" t="str">
        <f t="shared" si="348"/>
        <v>0</v>
      </c>
      <c r="FV155" s="122" t="str">
        <f t="shared" si="349"/>
        <v>0</v>
      </c>
      <c r="FW155" s="122">
        <f t="shared" si="1019"/>
        <v>0</v>
      </c>
      <c r="FX155" s="122">
        <f t="shared" si="1020"/>
        <v>0</v>
      </c>
      <c r="FY155" s="122">
        <f t="shared" si="1021"/>
        <v>0</v>
      </c>
      <c r="FZ155" s="122">
        <f t="shared" si="1022"/>
        <v>0</v>
      </c>
      <c r="GA155" s="122">
        <f t="shared" si="1023"/>
        <v>0</v>
      </c>
      <c r="GB155" s="122">
        <f t="shared" si="1024"/>
        <v>0</v>
      </c>
      <c r="GC155" s="122">
        <f t="shared" si="1025"/>
        <v>0</v>
      </c>
      <c r="GD155" s="122">
        <f t="shared" si="1026"/>
        <v>0</v>
      </c>
      <c r="GE155" s="122">
        <f t="shared" si="1027"/>
        <v>0</v>
      </c>
      <c r="GF155" s="122">
        <f t="shared" si="1028"/>
        <v>0</v>
      </c>
      <c r="GG155" s="122">
        <f t="shared" si="1029"/>
        <v>0</v>
      </c>
      <c r="GH155" s="124" t="str">
        <f t="shared" si="350"/>
        <v>0</v>
      </c>
      <c r="GI155" s="57"/>
      <c r="GJ155" s="57"/>
      <c r="GK155" s="57"/>
      <c r="GW155" s="145"/>
      <c r="GX155" s="145"/>
      <c r="GY155" s="145"/>
      <c r="GZ155" s="145"/>
      <c r="HA155" s="145"/>
      <c r="HB155" s="145"/>
      <c r="HC155" s="145"/>
    </row>
    <row r="156" spans="1:211" x14ac:dyDescent="0.2">
      <c r="A156" s="298"/>
      <c r="B156" s="288"/>
      <c r="C156" s="299"/>
      <c r="D156" s="407">
        <f t="shared" si="862"/>
        <v>0</v>
      </c>
      <c r="E156" s="406"/>
      <c r="F156" s="406"/>
      <c r="G156" s="406"/>
      <c r="H156" s="407">
        <f t="shared" si="863"/>
        <v>0</v>
      </c>
      <c r="I156" s="406"/>
      <c r="J156" s="406"/>
      <c r="K156" s="406"/>
      <c r="L156" s="406"/>
      <c r="M156" s="147"/>
      <c r="N156" s="94">
        <f t="shared" si="864"/>
        <v>0</v>
      </c>
      <c r="O156" s="94">
        <f t="shared" si="865"/>
        <v>0</v>
      </c>
      <c r="P156" s="94">
        <f t="shared" si="866"/>
        <v>0</v>
      </c>
      <c r="Q156" s="94">
        <f t="shared" si="867"/>
        <v>0</v>
      </c>
      <c r="R156" s="94">
        <f t="shared" si="868"/>
        <v>0</v>
      </c>
      <c r="S156" s="94">
        <f t="shared" si="869"/>
        <v>0</v>
      </c>
      <c r="T156" s="94">
        <f t="shared" si="870"/>
        <v>0</v>
      </c>
      <c r="U156" s="200">
        <v>690</v>
      </c>
      <c r="V156" s="93">
        <f t="shared" si="871"/>
        <v>138</v>
      </c>
      <c r="W156" s="93">
        <f t="shared" si="872"/>
        <v>172.5</v>
      </c>
      <c r="X156" s="147"/>
      <c r="Y156" s="94">
        <f t="shared" si="873"/>
        <v>345</v>
      </c>
      <c r="Z156" s="94">
        <f t="shared" si="874"/>
        <v>1035</v>
      </c>
      <c r="AA156" s="94">
        <f t="shared" si="875"/>
        <v>1380</v>
      </c>
      <c r="AB156" s="94">
        <f t="shared" si="876"/>
        <v>2070</v>
      </c>
      <c r="AC156" s="94">
        <f t="shared" si="877"/>
        <v>2760</v>
      </c>
      <c r="AD156" s="94">
        <f t="shared" si="878"/>
        <v>3450</v>
      </c>
      <c r="AE156" s="94">
        <f t="shared" si="879"/>
        <v>4140</v>
      </c>
      <c r="AF156" s="200">
        <v>614</v>
      </c>
      <c r="AG156" s="93">
        <f t="shared" si="880"/>
        <v>122.80000000000001</v>
      </c>
      <c r="AH156" s="93">
        <f t="shared" si="881"/>
        <v>153.5</v>
      </c>
      <c r="AI156" s="147"/>
      <c r="AJ156" s="94">
        <f t="shared" si="882"/>
        <v>307</v>
      </c>
      <c r="AK156" s="94">
        <f t="shared" si="883"/>
        <v>921</v>
      </c>
      <c r="AL156" s="94">
        <f t="shared" si="884"/>
        <v>1228</v>
      </c>
      <c r="AM156" s="94">
        <f t="shared" si="885"/>
        <v>1842</v>
      </c>
      <c r="AN156" s="94">
        <f t="shared" si="886"/>
        <v>2456</v>
      </c>
      <c r="AO156" s="94">
        <f t="shared" si="887"/>
        <v>3070</v>
      </c>
      <c r="AP156" s="94">
        <f t="shared" si="888"/>
        <v>3684</v>
      </c>
      <c r="AQ156" s="200">
        <v>494</v>
      </c>
      <c r="AR156" s="93">
        <f t="shared" si="889"/>
        <v>98.800000000000011</v>
      </c>
      <c r="AS156" s="93">
        <f t="shared" si="890"/>
        <v>123.5</v>
      </c>
      <c r="AT156" s="147"/>
      <c r="AU156" s="94">
        <f t="shared" si="891"/>
        <v>247</v>
      </c>
      <c r="AV156" s="94">
        <f t="shared" si="892"/>
        <v>741</v>
      </c>
      <c r="AW156" s="94">
        <f t="shared" si="893"/>
        <v>988</v>
      </c>
      <c r="AX156" s="94">
        <f t="shared" si="894"/>
        <v>1482</v>
      </c>
      <c r="AY156" s="94">
        <f t="shared" si="895"/>
        <v>1976</v>
      </c>
      <c r="AZ156" s="94">
        <f t="shared" si="896"/>
        <v>2470</v>
      </c>
      <c r="BA156" s="94">
        <f t="shared" si="897"/>
        <v>2964</v>
      </c>
      <c r="BB156" s="147">
        <f t="shared" si="898"/>
        <v>690</v>
      </c>
      <c r="BC156" s="147">
        <f t="shared" si="899"/>
        <v>138</v>
      </c>
      <c r="BD156" s="147">
        <f t="shared" si="900"/>
        <v>172.5</v>
      </c>
      <c r="BE156" s="147">
        <f t="shared" si="901"/>
        <v>0</v>
      </c>
      <c r="BF156" s="147">
        <f t="shared" si="902"/>
        <v>345</v>
      </c>
      <c r="BG156" s="147">
        <f t="shared" si="903"/>
        <v>1035</v>
      </c>
      <c r="BH156" s="147">
        <f t="shared" si="904"/>
        <v>1380</v>
      </c>
      <c r="BI156" s="147">
        <f t="shared" si="905"/>
        <v>2070</v>
      </c>
      <c r="BJ156" s="147">
        <f t="shared" si="906"/>
        <v>2760</v>
      </c>
      <c r="BK156" s="147">
        <f t="shared" si="907"/>
        <v>3450</v>
      </c>
      <c r="BL156" s="147">
        <f t="shared" si="908"/>
        <v>4140</v>
      </c>
      <c r="BM156" s="147">
        <f t="shared" si="909"/>
        <v>614</v>
      </c>
      <c r="BN156" s="147">
        <f t="shared" si="910"/>
        <v>122.80000000000001</v>
      </c>
      <c r="BO156" s="147">
        <f t="shared" si="911"/>
        <v>153.5</v>
      </c>
      <c r="BP156" s="147">
        <f t="shared" si="912"/>
        <v>0</v>
      </c>
      <c r="BQ156" s="147">
        <f t="shared" si="913"/>
        <v>307</v>
      </c>
      <c r="BR156" s="147">
        <f t="shared" si="914"/>
        <v>921</v>
      </c>
      <c r="BS156" s="147">
        <f t="shared" si="915"/>
        <v>1228</v>
      </c>
      <c r="BT156" s="147">
        <f t="shared" si="916"/>
        <v>1842</v>
      </c>
      <c r="BU156" s="147">
        <f t="shared" si="917"/>
        <v>2456</v>
      </c>
      <c r="BV156" s="147">
        <f t="shared" si="918"/>
        <v>3070</v>
      </c>
      <c r="BW156" s="147">
        <f t="shared" si="919"/>
        <v>3684</v>
      </c>
      <c r="BX156" s="147">
        <f t="shared" si="920"/>
        <v>494</v>
      </c>
      <c r="BY156" s="147">
        <f t="shared" si="921"/>
        <v>98.800000000000011</v>
      </c>
      <c r="BZ156" s="147">
        <f t="shared" si="922"/>
        <v>123.5</v>
      </c>
      <c r="CA156" s="147">
        <f t="shared" si="923"/>
        <v>0</v>
      </c>
      <c r="CB156" s="147">
        <f t="shared" si="924"/>
        <v>247</v>
      </c>
      <c r="CC156" s="147">
        <f t="shared" si="925"/>
        <v>741</v>
      </c>
      <c r="CD156" s="147">
        <f t="shared" si="926"/>
        <v>988</v>
      </c>
      <c r="CE156" s="147">
        <f t="shared" si="927"/>
        <v>1482</v>
      </c>
      <c r="CF156" s="147">
        <f t="shared" si="928"/>
        <v>1976</v>
      </c>
      <c r="CG156" s="147">
        <f t="shared" si="929"/>
        <v>2470</v>
      </c>
      <c r="CH156" s="147">
        <f t="shared" si="930"/>
        <v>2964</v>
      </c>
      <c r="CI156" s="147">
        <f t="shared" si="931"/>
        <v>1304</v>
      </c>
      <c r="CJ156" s="147">
        <f t="shared" si="932"/>
        <v>260.8</v>
      </c>
      <c r="CK156" s="147">
        <f t="shared" si="933"/>
        <v>326</v>
      </c>
      <c r="CL156" s="147">
        <f t="shared" si="934"/>
        <v>0</v>
      </c>
      <c r="CM156" s="147">
        <f t="shared" si="935"/>
        <v>652</v>
      </c>
      <c r="CN156" s="147">
        <f t="shared" si="936"/>
        <v>1956</v>
      </c>
      <c r="CO156" s="147">
        <f t="shared" si="937"/>
        <v>2608</v>
      </c>
      <c r="CP156" s="147">
        <f t="shared" si="938"/>
        <v>3912</v>
      </c>
      <c r="CQ156" s="147">
        <f t="shared" si="939"/>
        <v>5216</v>
      </c>
      <c r="CR156" s="147">
        <f t="shared" si="940"/>
        <v>6520</v>
      </c>
      <c r="CS156" s="147">
        <f t="shared" si="941"/>
        <v>7824</v>
      </c>
      <c r="CT156" s="147">
        <f t="shared" si="942"/>
        <v>1184</v>
      </c>
      <c r="CU156" s="147">
        <f t="shared" si="943"/>
        <v>236.8</v>
      </c>
      <c r="CV156" s="147">
        <f t="shared" si="944"/>
        <v>296</v>
      </c>
      <c r="CW156" s="147">
        <f t="shared" si="945"/>
        <v>0</v>
      </c>
      <c r="CX156" s="147">
        <f t="shared" si="946"/>
        <v>592</v>
      </c>
      <c r="CY156" s="147">
        <f t="shared" si="947"/>
        <v>1776</v>
      </c>
      <c r="CZ156" s="147">
        <f t="shared" si="948"/>
        <v>2368</v>
      </c>
      <c r="DA156" s="147">
        <f t="shared" si="949"/>
        <v>3552</v>
      </c>
      <c r="DB156" s="147">
        <f t="shared" si="950"/>
        <v>4736</v>
      </c>
      <c r="DC156" s="147">
        <f t="shared" si="951"/>
        <v>5920</v>
      </c>
      <c r="DD156" s="147">
        <f t="shared" si="952"/>
        <v>7104</v>
      </c>
      <c r="DE156" s="147">
        <f t="shared" si="953"/>
        <v>1108</v>
      </c>
      <c r="DF156" s="147">
        <f t="shared" si="954"/>
        <v>221.60000000000002</v>
      </c>
      <c r="DG156" s="147">
        <f t="shared" si="955"/>
        <v>277</v>
      </c>
      <c r="DH156" s="147">
        <f t="shared" si="956"/>
        <v>0</v>
      </c>
      <c r="DI156" s="147">
        <f t="shared" si="957"/>
        <v>554</v>
      </c>
      <c r="DJ156" s="147">
        <f t="shared" si="958"/>
        <v>1662</v>
      </c>
      <c r="DK156" s="147">
        <f t="shared" si="959"/>
        <v>2216</v>
      </c>
      <c r="DL156" s="147">
        <f t="shared" si="960"/>
        <v>3324</v>
      </c>
      <c r="DM156" s="147">
        <f t="shared" si="961"/>
        <v>4432</v>
      </c>
      <c r="DN156" s="147">
        <f t="shared" si="962"/>
        <v>5540</v>
      </c>
      <c r="DO156" s="147">
        <f t="shared" si="963"/>
        <v>6648</v>
      </c>
      <c r="DP156" s="147">
        <f t="shared" si="964"/>
        <v>1108</v>
      </c>
      <c r="DQ156" s="147">
        <f t="shared" si="965"/>
        <v>221.60000000000002</v>
      </c>
      <c r="DR156" s="147">
        <f t="shared" si="966"/>
        <v>277</v>
      </c>
      <c r="DS156" s="147">
        <f t="shared" si="967"/>
        <v>0</v>
      </c>
      <c r="DT156" s="147">
        <f t="shared" si="968"/>
        <v>554</v>
      </c>
      <c r="DU156" s="147">
        <f t="shared" si="969"/>
        <v>1662</v>
      </c>
      <c r="DV156" s="147">
        <f t="shared" si="970"/>
        <v>2216</v>
      </c>
      <c r="DW156" s="147">
        <f t="shared" si="971"/>
        <v>3324</v>
      </c>
      <c r="DX156" s="147">
        <f t="shared" si="972"/>
        <v>4432</v>
      </c>
      <c r="DY156" s="147">
        <f t="shared" si="973"/>
        <v>5540</v>
      </c>
      <c r="DZ156" s="147">
        <f t="shared" si="974"/>
        <v>6648</v>
      </c>
      <c r="EA156" s="147">
        <f t="shared" si="975"/>
        <v>1304</v>
      </c>
      <c r="EB156" s="147">
        <f t="shared" si="976"/>
        <v>260.8</v>
      </c>
      <c r="EC156" s="147">
        <f t="shared" si="977"/>
        <v>326</v>
      </c>
      <c r="ED156" s="147">
        <f t="shared" si="978"/>
        <v>0</v>
      </c>
      <c r="EE156" s="147">
        <f t="shared" si="979"/>
        <v>652</v>
      </c>
      <c r="EF156" s="147">
        <f t="shared" si="980"/>
        <v>1956</v>
      </c>
      <c r="EG156" s="147">
        <f t="shared" si="981"/>
        <v>2608</v>
      </c>
      <c r="EH156" s="147">
        <f t="shared" si="982"/>
        <v>3912</v>
      </c>
      <c r="EI156" s="147">
        <f t="shared" si="983"/>
        <v>5216</v>
      </c>
      <c r="EJ156" s="147">
        <f t="shared" si="984"/>
        <v>6520</v>
      </c>
      <c r="EK156" s="147">
        <f t="shared" si="985"/>
        <v>7824</v>
      </c>
      <c r="EL156" s="147">
        <f t="shared" si="986"/>
        <v>1184</v>
      </c>
      <c r="EM156" s="147">
        <f t="shared" si="987"/>
        <v>236.8</v>
      </c>
      <c r="EN156" s="147">
        <f t="shared" si="988"/>
        <v>296</v>
      </c>
      <c r="EO156" s="147">
        <f t="shared" si="989"/>
        <v>0</v>
      </c>
      <c r="EP156" s="147">
        <f t="shared" si="990"/>
        <v>592</v>
      </c>
      <c r="EQ156" s="147">
        <f t="shared" si="991"/>
        <v>1776</v>
      </c>
      <c r="ER156" s="147">
        <f t="shared" si="992"/>
        <v>2368</v>
      </c>
      <c r="ES156" s="147">
        <f t="shared" si="993"/>
        <v>3552</v>
      </c>
      <c r="ET156" s="147">
        <f t="shared" si="994"/>
        <v>4736</v>
      </c>
      <c r="EU156" s="147">
        <f t="shared" si="995"/>
        <v>5920</v>
      </c>
      <c r="EV156" s="147">
        <f t="shared" si="996"/>
        <v>7104</v>
      </c>
      <c r="EW156" s="147">
        <f t="shared" si="997"/>
        <v>1798</v>
      </c>
      <c r="EX156" s="147">
        <f t="shared" si="998"/>
        <v>359.6</v>
      </c>
      <c r="EY156" s="147">
        <f t="shared" si="999"/>
        <v>449.5</v>
      </c>
      <c r="EZ156" s="147">
        <f t="shared" si="1000"/>
        <v>0</v>
      </c>
      <c r="FA156" s="147">
        <f t="shared" si="1001"/>
        <v>899</v>
      </c>
      <c r="FB156" s="147">
        <f t="shared" si="1002"/>
        <v>2697</v>
      </c>
      <c r="FC156" s="147">
        <f t="shared" si="1003"/>
        <v>3596</v>
      </c>
      <c r="FD156" s="147">
        <f t="shared" si="1004"/>
        <v>5394</v>
      </c>
      <c r="FE156" s="147">
        <f t="shared" si="1005"/>
        <v>7192</v>
      </c>
      <c r="FF156" s="147">
        <f t="shared" si="1006"/>
        <v>8990</v>
      </c>
      <c r="FG156" s="147">
        <f t="shared" si="1007"/>
        <v>10788</v>
      </c>
      <c r="FH156" s="147">
        <f t="shared" si="1008"/>
        <v>1798</v>
      </c>
      <c r="FI156" s="147">
        <f t="shared" si="1009"/>
        <v>359.6</v>
      </c>
      <c r="FJ156" s="147">
        <f t="shared" si="1010"/>
        <v>449.5</v>
      </c>
      <c r="FK156" s="147">
        <f t="shared" si="1011"/>
        <v>0</v>
      </c>
      <c r="FL156" s="147">
        <f t="shared" si="1012"/>
        <v>899</v>
      </c>
      <c r="FM156" s="147">
        <f t="shared" si="1013"/>
        <v>2697</v>
      </c>
      <c r="FN156" s="147">
        <f t="shared" si="1014"/>
        <v>3596</v>
      </c>
      <c r="FO156" s="147">
        <f t="shared" si="1015"/>
        <v>5394</v>
      </c>
      <c r="FP156" s="147">
        <f t="shared" si="1016"/>
        <v>7192</v>
      </c>
      <c r="FQ156" s="147">
        <f t="shared" si="1017"/>
        <v>8990</v>
      </c>
      <c r="FR156" s="147">
        <f t="shared" si="1018"/>
        <v>10788</v>
      </c>
      <c r="FS156" s="122" t="str">
        <f t="shared" si="346"/>
        <v>0</v>
      </c>
      <c r="FT156" s="122" t="str">
        <f t="shared" si="347"/>
        <v>0</v>
      </c>
      <c r="FU156" s="122" t="str">
        <f t="shared" si="348"/>
        <v>0</v>
      </c>
      <c r="FV156" s="122" t="str">
        <f t="shared" si="349"/>
        <v>0</v>
      </c>
      <c r="FW156" s="122">
        <f t="shared" si="1019"/>
        <v>0</v>
      </c>
      <c r="FX156" s="122">
        <f t="shared" si="1020"/>
        <v>0</v>
      </c>
      <c r="FY156" s="122">
        <f t="shared" si="1021"/>
        <v>0</v>
      </c>
      <c r="FZ156" s="122">
        <f t="shared" si="1022"/>
        <v>0</v>
      </c>
      <c r="GA156" s="122">
        <f t="shared" si="1023"/>
        <v>0</v>
      </c>
      <c r="GB156" s="122">
        <f t="shared" si="1024"/>
        <v>0</v>
      </c>
      <c r="GC156" s="122">
        <f t="shared" si="1025"/>
        <v>0</v>
      </c>
      <c r="GD156" s="122">
        <f t="shared" si="1026"/>
        <v>0</v>
      </c>
      <c r="GE156" s="122">
        <f t="shared" si="1027"/>
        <v>0</v>
      </c>
      <c r="GF156" s="122">
        <f t="shared" si="1028"/>
        <v>0</v>
      </c>
      <c r="GG156" s="122">
        <f t="shared" si="1029"/>
        <v>0</v>
      </c>
      <c r="GH156" s="124" t="str">
        <f t="shared" si="350"/>
        <v>0</v>
      </c>
      <c r="GI156" s="57"/>
      <c r="GJ156" s="57"/>
      <c r="GK156" s="57"/>
      <c r="GW156" s="145"/>
      <c r="GX156" s="145"/>
      <c r="GY156" s="145"/>
      <c r="GZ156" s="145"/>
      <c r="HA156" s="145"/>
      <c r="HB156" s="145"/>
      <c r="HC156" s="145"/>
    </row>
    <row r="157" spans="1:211" x14ac:dyDescent="0.2">
      <c r="A157" s="298"/>
      <c r="B157" s="288"/>
      <c r="C157" s="299"/>
      <c r="D157" s="407">
        <f t="shared" si="862"/>
        <v>0</v>
      </c>
      <c r="E157" s="406"/>
      <c r="F157" s="406"/>
      <c r="G157" s="406"/>
      <c r="H157" s="407">
        <f t="shared" si="863"/>
        <v>0</v>
      </c>
      <c r="I157" s="406"/>
      <c r="J157" s="406"/>
      <c r="K157" s="406"/>
      <c r="L157" s="406"/>
      <c r="M157" s="147"/>
      <c r="N157" s="94">
        <f t="shared" si="864"/>
        <v>0</v>
      </c>
      <c r="O157" s="94">
        <f t="shared" si="865"/>
        <v>0</v>
      </c>
      <c r="P157" s="94">
        <f t="shared" si="866"/>
        <v>0</v>
      </c>
      <c r="Q157" s="94">
        <f t="shared" si="867"/>
        <v>0</v>
      </c>
      <c r="R157" s="94">
        <f t="shared" si="868"/>
        <v>0</v>
      </c>
      <c r="S157" s="94">
        <f t="shared" si="869"/>
        <v>0</v>
      </c>
      <c r="T157" s="94">
        <f t="shared" si="870"/>
        <v>0</v>
      </c>
      <c r="U157" s="200">
        <v>691</v>
      </c>
      <c r="V157" s="93">
        <f t="shared" si="871"/>
        <v>138.20000000000002</v>
      </c>
      <c r="W157" s="93">
        <f t="shared" si="872"/>
        <v>172.75</v>
      </c>
      <c r="X157" s="147"/>
      <c r="Y157" s="94">
        <f t="shared" si="873"/>
        <v>345.5</v>
      </c>
      <c r="Z157" s="94">
        <f t="shared" si="874"/>
        <v>1036.5</v>
      </c>
      <c r="AA157" s="94">
        <f t="shared" si="875"/>
        <v>1382</v>
      </c>
      <c r="AB157" s="94">
        <f t="shared" si="876"/>
        <v>2073</v>
      </c>
      <c r="AC157" s="94">
        <f t="shared" si="877"/>
        <v>2764</v>
      </c>
      <c r="AD157" s="94">
        <f t="shared" si="878"/>
        <v>3455</v>
      </c>
      <c r="AE157" s="94">
        <f t="shared" si="879"/>
        <v>4146</v>
      </c>
      <c r="AF157" s="200">
        <v>615</v>
      </c>
      <c r="AG157" s="93">
        <f t="shared" si="880"/>
        <v>123</v>
      </c>
      <c r="AH157" s="93">
        <f t="shared" si="881"/>
        <v>153.75</v>
      </c>
      <c r="AI157" s="147"/>
      <c r="AJ157" s="94">
        <f t="shared" si="882"/>
        <v>307.5</v>
      </c>
      <c r="AK157" s="94">
        <f t="shared" si="883"/>
        <v>922.5</v>
      </c>
      <c r="AL157" s="94">
        <f t="shared" si="884"/>
        <v>1230</v>
      </c>
      <c r="AM157" s="94">
        <f t="shared" si="885"/>
        <v>1845</v>
      </c>
      <c r="AN157" s="94">
        <f t="shared" si="886"/>
        <v>2460</v>
      </c>
      <c r="AO157" s="94">
        <f t="shared" si="887"/>
        <v>3075</v>
      </c>
      <c r="AP157" s="94">
        <f t="shared" si="888"/>
        <v>3690</v>
      </c>
      <c r="AQ157" s="200">
        <v>495</v>
      </c>
      <c r="AR157" s="93">
        <f t="shared" si="889"/>
        <v>99</v>
      </c>
      <c r="AS157" s="93">
        <f t="shared" si="890"/>
        <v>123.75</v>
      </c>
      <c r="AT157" s="147"/>
      <c r="AU157" s="94">
        <f t="shared" si="891"/>
        <v>247.5</v>
      </c>
      <c r="AV157" s="94">
        <f t="shared" si="892"/>
        <v>742.5</v>
      </c>
      <c r="AW157" s="94">
        <f t="shared" si="893"/>
        <v>990</v>
      </c>
      <c r="AX157" s="94">
        <f t="shared" si="894"/>
        <v>1485</v>
      </c>
      <c r="AY157" s="94">
        <f t="shared" si="895"/>
        <v>1980</v>
      </c>
      <c r="AZ157" s="94">
        <f t="shared" si="896"/>
        <v>2475</v>
      </c>
      <c r="BA157" s="94">
        <f t="shared" si="897"/>
        <v>2970</v>
      </c>
      <c r="BB157" s="147">
        <f t="shared" si="898"/>
        <v>691</v>
      </c>
      <c r="BC157" s="147">
        <f t="shared" si="899"/>
        <v>138.20000000000002</v>
      </c>
      <c r="BD157" s="147">
        <f t="shared" si="900"/>
        <v>172.75</v>
      </c>
      <c r="BE157" s="147">
        <f t="shared" si="901"/>
        <v>0</v>
      </c>
      <c r="BF157" s="147">
        <f t="shared" si="902"/>
        <v>345.5</v>
      </c>
      <c r="BG157" s="147">
        <f t="shared" si="903"/>
        <v>1036.5</v>
      </c>
      <c r="BH157" s="147">
        <f t="shared" si="904"/>
        <v>1382</v>
      </c>
      <c r="BI157" s="147">
        <f t="shared" si="905"/>
        <v>2073</v>
      </c>
      <c r="BJ157" s="147">
        <f t="shared" si="906"/>
        <v>2764</v>
      </c>
      <c r="BK157" s="147">
        <f t="shared" si="907"/>
        <v>3455</v>
      </c>
      <c r="BL157" s="147">
        <f t="shared" si="908"/>
        <v>4146</v>
      </c>
      <c r="BM157" s="147">
        <f t="shared" si="909"/>
        <v>615</v>
      </c>
      <c r="BN157" s="147">
        <f t="shared" si="910"/>
        <v>123</v>
      </c>
      <c r="BO157" s="147">
        <f t="shared" si="911"/>
        <v>153.75</v>
      </c>
      <c r="BP157" s="147">
        <f t="shared" si="912"/>
        <v>0</v>
      </c>
      <c r="BQ157" s="147">
        <f t="shared" si="913"/>
        <v>307.5</v>
      </c>
      <c r="BR157" s="147">
        <f t="shared" si="914"/>
        <v>922.5</v>
      </c>
      <c r="BS157" s="147">
        <f t="shared" si="915"/>
        <v>1230</v>
      </c>
      <c r="BT157" s="147">
        <f t="shared" si="916"/>
        <v>1845</v>
      </c>
      <c r="BU157" s="147">
        <f t="shared" si="917"/>
        <v>2460</v>
      </c>
      <c r="BV157" s="147">
        <f t="shared" si="918"/>
        <v>3075</v>
      </c>
      <c r="BW157" s="147">
        <f t="shared" si="919"/>
        <v>3690</v>
      </c>
      <c r="BX157" s="147">
        <f t="shared" si="920"/>
        <v>495</v>
      </c>
      <c r="BY157" s="147">
        <f t="shared" si="921"/>
        <v>99</v>
      </c>
      <c r="BZ157" s="147">
        <f t="shared" si="922"/>
        <v>123.75</v>
      </c>
      <c r="CA157" s="147">
        <f t="shared" si="923"/>
        <v>0</v>
      </c>
      <c r="CB157" s="147">
        <f t="shared" si="924"/>
        <v>247.5</v>
      </c>
      <c r="CC157" s="147">
        <f t="shared" si="925"/>
        <v>742.5</v>
      </c>
      <c r="CD157" s="147">
        <f t="shared" si="926"/>
        <v>990</v>
      </c>
      <c r="CE157" s="147">
        <f t="shared" si="927"/>
        <v>1485</v>
      </c>
      <c r="CF157" s="147">
        <f t="shared" si="928"/>
        <v>1980</v>
      </c>
      <c r="CG157" s="147">
        <f t="shared" si="929"/>
        <v>2475</v>
      </c>
      <c r="CH157" s="147">
        <f t="shared" si="930"/>
        <v>2970</v>
      </c>
      <c r="CI157" s="147">
        <f t="shared" si="931"/>
        <v>1306</v>
      </c>
      <c r="CJ157" s="147">
        <f t="shared" si="932"/>
        <v>261.20000000000005</v>
      </c>
      <c r="CK157" s="147">
        <f t="shared" si="933"/>
        <v>326.5</v>
      </c>
      <c r="CL157" s="147">
        <f t="shared" si="934"/>
        <v>0</v>
      </c>
      <c r="CM157" s="147">
        <f t="shared" si="935"/>
        <v>653</v>
      </c>
      <c r="CN157" s="147">
        <f t="shared" si="936"/>
        <v>1959</v>
      </c>
      <c r="CO157" s="147">
        <f t="shared" si="937"/>
        <v>2612</v>
      </c>
      <c r="CP157" s="147">
        <f t="shared" si="938"/>
        <v>3918</v>
      </c>
      <c r="CQ157" s="147">
        <f t="shared" si="939"/>
        <v>5224</v>
      </c>
      <c r="CR157" s="147">
        <f t="shared" si="940"/>
        <v>6530</v>
      </c>
      <c r="CS157" s="147">
        <f t="shared" si="941"/>
        <v>7836</v>
      </c>
      <c r="CT157" s="147">
        <f t="shared" si="942"/>
        <v>1186</v>
      </c>
      <c r="CU157" s="147">
        <f t="shared" si="943"/>
        <v>237.20000000000002</v>
      </c>
      <c r="CV157" s="147">
        <f t="shared" si="944"/>
        <v>296.5</v>
      </c>
      <c r="CW157" s="147">
        <f t="shared" si="945"/>
        <v>0</v>
      </c>
      <c r="CX157" s="147">
        <f t="shared" si="946"/>
        <v>593</v>
      </c>
      <c r="CY157" s="147">
        <f t="shared" si="947"/>
        <v>1779</v>
      </c>
      <c r="CZ157" s="147">
        <f t="shared" si="948"/>
        <v>2372</v>
      </c>
      <c r="DA157" s="147">
        <f t="shared" si="949"/>
        <v>3558</v>
      </c>
      <c r="DB157" s="147">
        <f t="shared" si="950"/>
        <v>4744</v>
      </c>
      <c r="DC157" s="147">
        <f t="shared" si="951"/>
        <v>5930</v>
      </c>
      <c r="DD157" s="147">
        <f t="shared" si="952"/>
        <v>7116</v>
      </c>
      <c r="DE157" s="147">
        <f t="shared" si="953"/>
        <v>1110</v>
      </c>
      <c r="DF157" s="147">
        <f t="shared" si="954"/>
        <v>222</v>
      </c>
      <c r="DG157" s="147">
        <f t="shared" si="955"/>
        <v>277.5</v>
      </c>
      <c r="DH157" s="147">
        <f t="shared" si="956"/>
        <v>0</v>
      </c>
      <c r="DI157" s="147">
        <f t="shared" si="957"/>
        <v>555</v>
      </c>
      <c r="DJ157" s="147">
        <f t="shared" si="958"/>
        <v>1665</v>
      </c>
      <c r="DK157" s="147">
        <f t="shared" si="959"/>
        <v>2220</v>
      </c>
      <c r="DL157" s="147">
        <f t="shared" si="960"/>
        <v>3330</v>
      </c>
      <c r="DM157" s="147">
        <f t="shared" si="961"/>
        <v>4440</v>
      </c>
      <c r="DN157" s="147">
        <f t="shared" si="962"/>
        <v>5550</v>
      </c>
      <c r="DO157" s="147">
        <f t="shared" si="963"/>
        <v>6660</v>
      </c>
      <c r="DP157" s="147">
        <f t="shared" si="964"/>
        <v>1110</v>
      </c>
      <c r="DQ157" s="147">
        <f t="shared" si="965"/>
        <v>222</v>
      </c>
      <c r="DR157" s="147">
        <f t="shared" si="966"/>
        <v>277.5</v>
      </c>
      <c r="DS157" s="147">
        <f t="shared" si="967"/>
        <v>0</v>
      </c>
      <c r="DT157" s="147">
        <f t="shared" si="968"/>
        <v>555</v>
      </c>
      <c r="DU157" s="147">
        <f t="shared" si="969"/>
        <v>1665</v>
      </c>
      <c r="DV157" s="147">
        <f t="shared" si="970"/>
        <v>2220</v>
      </c>
      <c r="DW157" s="147">
        <f t="shared" si="971"/>
        <v>3330</v>
      </c>
      <c r="DX157" s="147">
        <f t="shared" si="972"/>
        <v>4440</v>
      </c>
      <c r="DY157" s="147">
        <f t="shared" si="973"/>
        <v>5550</v>
      </c>
      <c r="DZ157" s="147">
        <f t="shared" si="974"/>
        <v>6660</v>
      </c>
      <c r="EA157" s="147">
        <f t="shared" si="975"/>
        <v>1306</v>
      </c>
      <c r="EB157" s="147">
        <f t="shared" si="976"/>
        <v>261.20000000000005</v>
      </c>
      <c r="EC157" s="147">
        <f t="shared" si="977"/>
        <v>326.5</v>
      </c>
      <c r="ED157" s="147">
        <f t="shared" si="978"/>
        <v>0</v>
      </c>
      <c r="EE157" s="147">
        <f t="shared" si="979"/>
        <v>653</v>
      </c>
      <c r="EF157" s="147">
        <f t="shared" si="980"/>
        <v>1959</v>
      </c>
      <c r="EG157" s="147">
        <f t="shared" si="981"/>
        <v>2612</v>
      </c>
      <c r="EH157" s="147">
        <f t="shared" si="982"/>
        <v>3918</v>
      </c>
      <c r="EI157" s="147">
        <f t="shared" si="983"/>
        <v>5224</v>
      </c>
      <c r="EJ157" s="147">
        <f t="shared" si="984"/>
        <v>6530</v>
      </c>
      <c r="EK157" s="147">
        <f t="shared" si="985"/>
        <v>7836</v>
      </c>
      <c r="EL157" s="147">
        <f t="shared" si="986"/>
        <v>1186</v>
      </c>
      <c r="EM157" s="147">
        <f t="shared" si="987"/>
        <v>237.20000000000002</v>
      </c>
      <c r="EN157" s="147">
        <f t="shared" si="988"/>
        <v>296.5</v>
      </c>
      <c r="EO157" s="147">
        <f t="shared" si="989"/>
        <v>0</v>
      </c>
      <c r="EP157" s="147">
        <f t="shared" si="990"/>
        <v>593</v>
      </c>
      <c r="EQ157" s="147">
        <f t="shared" si="991"/>
        <v>1779</v>
      </c>
      <c r="ER157" s="147">
        <f t="shared" si="992"/>
        <v>2372</v>
      </c>
      <c r="ES157" s="147">
        <f t="shared" si="993"/>
        <v>3558</v>
      </c>
      <c r="ET157" s="147">
        <f t="shared" si="994"/>
        <v>4744</v>
      </c>
      <c r="EU157" s="147">
        <f t="shared" si="995"/>
        <v>5930</v>
      </c>
      <c r="EV157" s="147">
        <f t="shared" si="996"/>
        <v>7116</v>
      </c>
      <c r="EW157" s="147">
        <f t="shared" si="997"/>
        <v>1801</v>
      </c>
      <c r="EX157" s="147">
        <f t="shared" si="998"/>
        <v>360.20000000000005</v>
      </c>
      <c r="EY157" s="147">
        <f t="shared" si="999"/>
        <v>450.25</v>
      </c>
      <c r="EZ157" s="147">
        <f t="shared" si="1000"/>
        <v>0</v>
      </c>
      <c r="FA157" s="147">
        <f t="shared" si="1001"/>
        <v>900.5</v>
      </c>
      <c r="FB157" s="147">
        <f t="shared" si="1002"/>
        <v>2701.5</v>
      </c>
      <c r="FC157" s="147">
        <f t="shared" si="1003"/>
        <v>3602</v>
      </c>
      <c r="FD157" s="147">
        <f t="shared" si="1004"/>
        <v>5403</v>
      </c>
      <c r="FE157" s="147">
        <f t="shared" si="1005"/>
        <v>7204</v>
      </c>
      <c r="FF157" s="147">
        <f t="shared" si="1006"/>
        <v>9005</v>
      </c>
      <c r="FG157" s="147">
        <f t="shared" si="1007"/>
        <v>10806</v>
      </c>
      <c r="FH157" s="147">
        <f t="shared" si="1008"/>
        <v>1801</v>
      </c>
      <c r="FI157" s="147">
        <f t="shared" si="1009"/>
        <v>360.20000000000005</v>
      </c>
      <c r="FJ157" s="147">
        <f t="shared" si="1010"/>
        <v>450.25</v>
      </c>
      <c r="FK157" s="147">
        <f t="shared" si="1011"/>
        <v>0</v>
      </c>
      <c r="FL157" s="147">
        <f t="shared" si="1012"/>
        <v>900.5</v>
      </c>
      <c r="FM157" s="147">
        <f t="shared" si="1013"/>
        <v>2701.5</v>
      </c>
      <c r="FN157" s="147">
        <f t="shared" si="1014"/>
        <v>3602</v>
      </c>
      <c r="FO157" s="147">
        <f t="shared" si="1015"/>
        <v>5403</v>
      </c>
      <c r="FP157" s="147">
        <f t="shared" si="1016"/>
        <v>7204</v>
      </c>
      <c r="FQ157" s="147">
        <f t="shared" si="1017"/>
        <v>9005</v>
      </c>
      <c r="FR157" s="147">
        <f t="shared" si="1018"/>
        <v>10806</v>
      </c>
      <c r="FS157" s="122" t="str">
        <f t="shared" si="346"/>
        <v>0</v>
      </c>
      <c r="FT157" s="122" t="str">
        <f t="shared" si="347"/>
        <v>0</v>
      </c>
      <c r="FU157" s="122" t="str">
        <f t="shared" si="348"/>
        <v>0</v>
      </c>
      <c r="FV157" s="122" t="str">
        <f t="shared" si="349"/>
        <v>0</v>
      </c>
      <c r="FW157" s="122">
        <f t="shared" si="1019"/>
        <v>0</v>
      </c>
      <c r="FX157" s="122">
        <f t="shared" si="1020"/>
        <v>0</v>
      </c>
      <c r="FY157" s="122">
        <f t="shared" si="1021"/>
        <v>0</v>
      </c>
      <c r="FZ157" s="122">
        <f t="shared" si="1022"/>
        <v>0</v>
      </c>
      <c r="GA157" s="122">
        <f t="shared" si="1023"/>
        <v>0</v>
      </c>
      <c r="GB157" s="122">
        <f t="shared" si="1024"/>
        <v>0</v>
      </c>
      <c r="GC157" s="122">
        <f t="shared" si="1025"/>
        <v>0</v>
      </c>
      <c r="GD157" s="122">
        <f t="shared" si="1026"/>
        <v>0</v>
      </c>
      <c r="GE157" s="122">
        <f t="shared" si="1027"/>
        <v>0</v>
      </c>
      <c r="GF157" s="122">
        <f t="shared" si="1028"/>
        <v>0</v>
      </c>
      <c r="GG157" s="122">
        <f t="shared" si="1029"/>
        <v>0</v>
      </c>
      <c r="GH157" s="124" t="str">
        <f t="shared" si="350"/>
        <v>0</v>
      </c>
      <c r="GI157" s="57"/>
      <c r="GJ157" s="57"/>
      <c r="GK157" s="57"/>
      <c r="GW157" s="145"/>
      <c r="GX157" s="145"/>
      <c r="GY157" s="145"/>
      <c r="GZ157" s="145"/>
      <c r="HA157" s="145"/>
      <c r="HB157" s="145"/>
      <c r="HC157" s="145"/>
    </row>
    <row r="158" spans="1:211" x14ac:dyDescent="0.2">
      <c r="A158" s="298"/>
      <c r="B158" s="288"/>
      <c r="C158" s="299"/>
      <c r="D158" s="407">
        <f t="shared" si="862"/>
        <v>0</v>
      </c>
      <c r="E158" s="406"/>
      <c r="F158" s="406"/>
      <c r="G158" s="406"/>
      <c r="H158" s="407">
        <f t="shared" si="863"/>
        <v>0</v>
      </c>
      <c r="I158" s="406"/>
      <c r="J158" s="406"/>
      <c r="K158" s="406"/>
      <c r="L158" s="406"/>
      <c r="M158" s="147"/>
      <c r="N158" s="94">
        <f t="shared" si="864"/>
        <v>0</v>
      </c>
      <c r="O158" s="94">
        <f t="shared" si="865"/>
        <v>0</v>
      </c>
      <c r="P158" s="94">
        <f t="shared" si="866"/>
        <v>0</v>
      </c>
      <c r="Q158" s="94">
        <f t="shared" si="867"/>
        <v>0</v>
      </c>
      <c r="R158" s="94">
        <f t="shared" si="868"/>
        <v>0</v>
      </c>
      <c r="S158" s="94">
        <f t="shared" si="869"/>
        <v>0</v>
      </c>
      <c r="T158" s="94">
        <f t="shared" si="870"/>
        <v>0</v>
      </c>
      <c r="U158" s="200">
        <v>692</v>
      </c>
      <c r="V158" s="93">
        <f t="shared" si="871"/>
        <v>138.4</v>
      </c>
      <c r="W158" s="93">
        <f t="shared" si="872"/>
        <v>173</v>
      </c>
      <c r="X158" s="147"/>
      <c r="Y158" s="94">
        <f t="shared" si="873"/>
        <v>346</v>
      </c>
      <c r="Z158" s="94">
        <f t="shared" si="874"/>
        <v>1038</v>
      </c>
      <c r="AA158" s="94">
        <f t="shared" si="875"/>
        <v>1384</v>
      </c>
      <c r="AB158" s="94">
        <f t="shared" si="876"/>
        <v>2076</v>
      </c>
      <c r="AC158" s="94">
        <f t="shared" si="877"/>
        <v>2768</v>
      </c>
      <c r="AD158" s="94">
        <f t="shared" si="878"/>
        <v>3460</v>
      </c>
      <c r="AE158" s="94">
        <f t="shared" si="879"/>
        <v>4152</v>
      </c>
      <c r="AF158" s="200">
        <v>616</v>
      </c>
      <c r="AG158" s="93">
        <f t="shared" si="880"/>
        <v>123.2</v>
      </c>
      <c r="AH158" s="93">
        <f t="shared" si="881"/>
        <v>154</v>
      </c>
      <c r="AI158" s="147"/>
      <c r="AJ158" s="94">
        <f t="shared" si="882"/>
        <v>308</v>
      </c>
      <c r="AK158" s="94">
        <f t="shared" si="883"/>
        <v>924</v>
      </c>
      <c r="AL158" s="94">
        <f t="shared" si="884"/>
        <v>1232</v>
      </c>
      <c r="AM158" s="94">
        <f t="shared" si="885"/>
        <v>1848</v>
      </c>
      <c r="AN158" s="94">
        <f t="shared" si="886"/>
        <v>2464</v>
      </c>
      <c r="AO158" s="94">
        <f t="shared" si="887"/>
        <v>3080</v>
      </c>
      <c r="AP158" s="94">
        <f t="shared" si="888"/>
        <v>3696</v>
      </c>
      <c r="AQ158" s="200">
        <v>496</v>
      </c>
      <c r="AR158" s="93">
        <f t="shared" si="889"/>
        <v>99.2</v>
      </c>
      <c r="AS158" s="93">
        <f t="shared" si="890"/>
        <v>124</v>
      </c>
      <c r="AT158" s="147"/>
      <c r="AU158" s="94">
        <f t="shared" si="891"/>
        <v>248</v>
      </c>
      <c r="AV158" s="94">
        <f t="shared" si="892"/>
        <v>744</v>
      </c>
      <c r="AW158" s="94">
        <f t="shared" si="893"/>
        <v>992</v>
      </c>
      <c r="AX158" s="94">
        <f t="shared" si="894"/>
        <v>1488</v>
      </c>
      <c r="AY158" s="94">
        <f t="shared" si="895"/>
        <v>1984</v>
      </c>
      <c r="AZ158" s="94">
        <f t="shared" si="896"/>
        <v>2480</v>
      </c>
      <c r="BA158" s="94">
        <f t="shared" si="897"/>
        <v>2976</v>
      </c>
      <c r="BB158" s="147">
        <f t="shared" si="898"/>
        <v>692</v>
      </c>
      <c r="BC158" s="147">
        <f t="shared" si="899"/>
        <v>138.4</v>
      </c>
      <c r="BD158" s="147">
        <f t="shared" si="900"/>
        <v>173</v>
      </c>
      <c r="BE158" s="147">
        <f t="shared" si="901"/>
        <v>0</v>
      </c>
      <c r="BF158" s="147">
        <f t="shared" si="902"/>
        <v>346</v>
      </c>
      <c r="BG158" s="147">
        <f t="shared" si="903"/>
        <v>1038</v>
      </c>
      <c r="BH158" s="147">
        <f t="shared" si="904"/>
        <v>1384</v>
      </c>
      <c r="BI158" s="147">
        <f t="shared" si="905"/>
        <v>2076</v>
      </c>
      <c r="BJ158" s="147">
        <f t="shared" si="906"/>
        <v>2768</v>
      </c>
      <c r="BK158" s="147">
        <f t="shared" si="907"/>
        <v>3460</v>
      </c>
      <c r="BL158" s="147">
        <f t="shared" si="908"/>
        <v>4152</v>
      </c>
      <c r="BM158" s="147">
        <f t="shared" si="909"/>
        <v>616</v>
      </c>
      <c r="BN158" s="147">
        <f t="shared" si="910"/>
        <v>123.2</v>
      </c>
      <c r="BO158" s="147">
        <f t="shared" si="911"/>
        <v>154</v>
      </c>
      <c r="BP158" s="147">
        <f t="shared" si="912"/>
        <v>0</v>
      </c>
      <c r="BQ158" s="147">
        <f t="shared" si="913"/>
        <v>308</v>
      </c>
      <c r="BR158" s="147">
        <f t="shared" si="914"/>
        <v>924</v>
      </c>
      <c r="BS158" s="147">
        <f t="shared" si="915"/>
        <v>1232</v>
      </c>
      <c r="BT158" s="147">
        <f t="shared" si="916"/>
        <v>1848</v>
      </c>
      <c r="BU158" s="147">
        <f t="shared" si="917"/>
        <v>2464</v>
      </c>
      <c r="BV158" s="147">
        <f t="shared" si="918"/>
        <v>3080</v>
      </c>
      <c r="BW158" s="147">
        <f t="shared" si="919"/>
        <v>3696</v>
      </c>
      <c r="BX158" s="147">
        <f t="shared" si="920"/>
        <v>496</v>
      </c>
      <c r="BY158" s="147">
        <f t="shared" si="921"/>
        <v>99.2</v>
      </c>
      <c r="BZ158" s="147">
        <f t="shared" si="922"/>
        <v>124</v>
      </c>
      <c r="CA158" s="147">
        <f t="shared" si="923"/>
        <v>0</v>
      </c>
      <c r="CB158" s="147">
        <f t="shared" si="924"/>
        <v>248</v>
      </c>
      <c r="CC158" s="147">
        <f t="shared" si="925"/>
        <v>744</v>
      </c>
      <c r="CD158" s="147">
        <f t="shared" si="926"/>
        <v>992</v>
      </c>
      <c r="CE158" s="147">
        <f t="shared" si="927"/>
        <v>1488</v>
      </c>
      <c r="CF158" s="147">
        <f t="shared" si="928"/>
        <v>1984</v>
      </c>
      <c r="CG158" s="147">
        <f t="shared" si="929"/>
        <v>2480</v>
      </c>
      <c r="CH158" s="147">
        <f t="shared" si="930"/>
        <v>2976</v>
      </c>
      <c r="CI158" s="147">
        <f t="shared" si="931"/>
        <v>1308</v>
      </c>
      <c r="CJ158" s="147">
        <f t="shared" si="932"/>
        <v>261.60000000000002</v>
      </c>
      <c r="CK158" s="147">
        <f t="shared" si="933"/>
        <v>327</v>
      </c>
      <c r="CL158" s="147">
        <f t="shared" si="934"/>
        <v>0</v>
      </c>
      <c r="CM158" s="147">
        <f t="shared" si="935"/>
        <v>654</v>
      </c>
      <c r="CN158" s="147">
        <f t="shared" si="936"/>
        <v>1962</v>
      </c>
      <c r="CO158" s="147">
        <f t="shared" si="937"/>
        <v>2616</v>
      </c>
      <c r="CP158" s="147">
        <f t="shared" si="938"/>
        <v>3924</v>
      </c>
      <c r="CQ158" s="147">
        <f t="shared" si="939"/>
        <v>5232</v>
      </c>
      <c r="CR158" s="147">
        <f t="shared" si="940"/>
        <v>6540</v>
      </c>
      <c r="CS158" s="147">
        <f t="shared" si="941"/>
        <v>7848</v>
      </c>
      <c r="CT158" s="147">
        <f t="shared" si="942"/>
        <v>1188</v>
      </c>
      <c r="CU158" s="147">
        <f t="shared" si="943"/>
        <v>237.60000000000002</v>
      </c>
      <c r="CV158" s="147">
        <f t="shared" si="944"/>
        <v>297</v>
      </c>
      <c r="CW158" s="147">
        <f t="shared" si="945"/>
        <v>0</v>
      </c>
      <c r="CX158" s="147">
        <f t="shared" si="946"/>
        <v>594</v>
      </c>
      <c r="CY158" s="147">
        <f t="shared" si="947"/>
        <v>1782</v>
      </c>
      <c r="CZ158" s="147">
        <f t="shared" si="948"/>
        <v>2376</v>
      </c>
      <c r="DA158" s="147">
        <f t="shared" si="949"/>
        <v>3564</v>
      </c>
      <c r="DB158" s="147">
        <f t="shared" si="950"/>
        <v>4752</v>
      </c>
      <c r="DC158" s="147">
        <f t="shared" si="951"/>
        <v>5940</v>
      </c>
      <c r="DD158" s="147">
        <f t="shared" si="952"/>
        <v>7128</v>
      </c>
      <c r="DE158" s="147">
        <f t="shared" si="953"/>
        <v>1112</v>
      </c>
      <c r="DF158" s="147">
        <f t="shared" si="954"/>
        <v>222.4</v>
      </c>
      <c r="DG158" s="147">
        <f t="shared" si="955"/>
        <v>278</v>
      </c>
      <c r="DH158" s="147">
        <f t="shared" si="956"/>
        <v>0</v>
      </c>
      <c r="DI158" s="147">
        <f t="shared" si="957"/>
        <v>556</v>
      </c>
      <c r="DJ158" s="147">
        <f t="shared" si="958"/>
        <v>1668</v>
      </c>
      <c r="DK158" s="147">
        <f t="shared" si="959"/>
        <v>2224</v>
      </c>
      <c r="DL158" s="147">
        <f t="shared" si="960"/>
        <v>3336</v>
      </c>
      <c r="DM158" s="147">
        <f t="shared" si="961"/>
        <v>4448</v>
      </c>
      <c r="DN158" s="147">
        <f t="shared" si="962"/>
        <v>5560</v>
      </c>
      <c r="DO158" s="147">
        <f t="shared" si="963"/>
        <v>6672</v>
      </c>
      <c r="DP158" s="147">
        <f t="shared" si="964"/>
        <v>1112</v>
      </c>
      <c r="DQ158" s="147">
        <f t="shared" si="965"/>
        <v>222.4</v>
      </c>
      <c r="DR158" s="147">
        <f t="shared" si="966"/>
        <v>278</v>
      </c>
      <c r="DS158" s="147">
        <f t="shared" si="967"/>
        <v>0</v>
      </c>
      <c r="DT158" s="147">
        <f t="shared" si="968"/>
        <v>556</v>
      </c>
      <c r="DU158" s="147">
        <f t="shared" si="969"/>
        <v>1668</v>
      </c>
      <c r="DV158" s="147">
        <f t="shared" si="970"/>
        <v>2224</v>
      </c>
      <c r="DW158" s="147">
        <f t="shared" si="971"/>
        <v>3336</v>
      </c>
      <c r="DX158" s="147">
        <f t="shared" si="972"/>
        <v>4448</v>
      </c>
      <c r="DY158" s="147">
        <f t="shared" si="973"/>
        <v>5560</v>
      </c>
      <c r="DZ158" s="147">
        <f t="shared" si="974"/>
        <v>6672</v>
      </c>
      <c r="EA158" s="147">
        <f t="shared" si="975"/>
        <v>1308</v>
      </c>
      <c r="EB158" s="147">
        <f t="shared" si="976"/>
        <v>261.60000000000002</v>
      </c>
      <c r="EC158" s="147">
        <f t="shared" si="977"/>
        <v>327</v>
      </c>
      <c r="ED158" s="147">
        <f t="shared" si="978"/>
        <v>0</v>
      </c>
      <c r="EE158" s="147">
        <f t="shared" si="979"/>
        <v>654</v>
      </c>
      <c r="EF158" s="147">
        <f t="shared" si="980"/>
        <v>1962</v>
      </c>
      <c r="EG158" s="147">
        <f t="shared" si="981"/>
        <v>2616</v>
      </c>
      <c r="EH158" s="147">
        <f t="shared" si="982"/>
        <v>3924</v>
      </c>
      <c r="EI158" s="147">
        <f t="shared" si="983"/>
        <v>5232</v>
      </c>
      <c r="EJ158" s="147">
        <f t="shared" si="984"/>
        <v>6540</v>
      </c>
      <c r="EK158" s="147">
        <f t="shared" si="985"/>
        <v>7848</v>
      </c>
      <c r="EL158" s="147">
        <f t="shared" si="986"/>
        <v>1188</v>
      </c>
      <c r="EM158" s="147">
        <f t="shared" si="987"/>
        <v>237.60000000000002</v>
      </c>
      <c r="EN158" s="147">
        <f t="shared" si="988"/>
        <v>297</v>
      </c>
      <c r="EO158" s="147">
        <f t="shared" si="989"/>
        <v>0</v>
      </c>
      <c r="EP158" s="147">
        <f t="shared" si="990"/>
        <v>594</v>
      </c>
      <c r="EQ158" s="147">
        <f t="shared" si="991"/>
        <v>1782</v>
      </c>
      <c r="ER158" s="147">
        <f t="shared" si="992"/>
        <v>2376</v>
      </c>
      <c r="ES158" s="147">
        <f t="shared" si="993"/>
        <v>3564</v>
      </c>
      <c r="ET158" s="147">
        <f t="shared" si="994"/>
        <v>4752</v>
      </c>
      <c r="EU158" s="147">
        <f t="shared" si="995"/>
        <v>5940</v>
      </c>
      <c r="EV158" s="147">
        <f t="shared" si="996"/>
        <v>7128</v>
      </c>
      <c r="EW158" s="147">
        <f t="shared" si="997"/>
        <v>1804</v>
      </c>
      <c r="EX158" s="147">
        <f t="shared" si="998"/>
        <v>360.8</v>
      </c>
      <c r="EY158" s="147">
        <f t="shared" si="999"/>
        <v>451</v>
      </c>
      <c r="EZ158" s="147">
        <f t="shared" si="1000"/>
        <v>0</v>
      </c>
      <c r="FA158" s="147">
        <f t="shared" si="1001"/>
        <v>902</v>
      </c>
      <c r="FB158" s="147">
        <f t="shared" si="1002"/>
        <v>2706</v>
      </c>
      <c r="FC158" s="147">
        <f t="shared" si="1003"/>
        <v>3608</v>
      </c>
      <c r="FD158" s="147">
        <f t="shared" si="1004"/>
        <v>5412</v>
      </c>
      <c r="FE158" s="147">
        <f t="shared" si="1005"/>
        <v>7216</v>
      </c>
      <c r="FF158" s="147">
        <f t="shared" si="1006"/>
        <v>9020</v>
      </c>
      <c r="FG158" s="147">
        <f t="shared" si="1007"/>
        <v>10824</v>
      </c>
      <c r="FH158" s="147">
        <f t="shared" si="1008"/>
        <v>1804</v>
      </c>
      <c r="FI158" s="147">
        <f t="shared" si="1009"/>
        <v>360.8</v>
      </c>
      <c r="FJ158" s="147">
        <f t="shared" si="1010"/>
        <v>451</v>
      </c>
      <c r="FK158" s="147">
        <f t="shared" si="1011"/>
        <v>0</v>
      </c>
      <c r="FL158" s="147">
        <f t="shared" si="1012"/>
        <v>902</v>
      </c>
      <c r="FM158" s="147">
        <f t="shared" si="1013"/>
        <v>2706</v>
      </c>
      <c r="FN158" s="147">
        <f t="shared" si="1014"/>
        <v>3608</v>
      </c>
      <c r="FO158" s="147">
        <f t="shared" si="1015"/>
        <v>5412</v>
      </c>
      <c r="FP158" s="147">
        <f t="shared" si="1016"/>
        <v>7216</v>
      </c>
      <c r="FQ158" s="147">
        <f t="shared" si="1017"/>
        <v>9020</v>
      </c>
      <c r="FR158" s="147">
        <f t="shared" si="1018"/>
        <v>10824</v>
      </c>
      <c r="FS158" s="122" t="str">
        <f t="shared" si="346"/>
        <v>0</v>
      </c>
      <c r="FT158" s="122" t="str">
        <f t="shared" si="347"/>
        <v>0</v>
      </c>
      <c r="FU158" s="122" t="str">
        <f t="shared" si="348"/>
        <v>0</v>
      </c>
      <c r="FV158" s="122" t="str">
        <f t="shared" si="349"/>
        <v>0</v>
      </c>
      <c r="FW158" s="122">
        <f t="shared" si="1019"/>
        <v>0</v>
      </c>
      <c r="FX158" s="122">
        <f t="shared" si="1020"/>
        <v>0</v>
      </c>
      <c r="FY158" s="122">
        <f t="shared" si="1021"/>
        <v>0</v>
      </c>
      <c r="FZ158" s="122">
        <f t="shared" si="1022"/>
        <v>0</v>
      </c>
      <c r="GA158" s="122">
        <f t="shared" si="1023"/>
        <v>0</v>
      </c>
      <c r="GB158" s="122">
        <f t="shared" si="1024"/>
        <v>0</v>
      </c>
      <c r="GC158" s="122">
        <f t="shared" si="1025"/>
        <v>0</v>
      </c>
      <c r="GD158" s="122">
        <f t="shared" si="1026"/>
        <v>0</v>
      </c>
      <c r="GE158" s="122">
        <f t="shared" si="1027"/>
        <v>0</v>
      </c>
      <c r="GF158" s="122">
        <f t="shared" si="1028"/>
        <v>0</v>
      </c>
      <c r="GG158" s="122">
        <f t="shared" si="1029"/>
        <v>0</v>
      </c>
      <c r="GH158" s="124" t="str">
        <f t="shared" si="350"/>
        <v>0</v>
      </c>
      <c r="GI158" s="57"/>
      <c r="GJ158" s="57"/>
      <c r="GK158" s="57"/>
      <c r="GW158" s="145"/>
      <c r="GX158" s="145"/>
      <c r="GY158" s="145"/>
      <c r="GZ158" s="145"/>
      <c r="HA158" s="145"/>
      <c r="HB158" s="145"/>
      <c r="HC158" s="145"/>
    </row>
    <row r="159" spans="1:211" x14ac:dyDescent="0.2">
      <c r="A159" s="298"/>
      <c r="B159" s="288"/>
      <c r="C159" s="299"/>
      <c r="D159" s="407">
        <f t="shared" si="862"/>
        <v>0</v>
      </c>
      <c r="E159" s="406"/>
      <c r="F159" s="406"/>
      <c r="G159" s="406"/>
      <c r="H159" s="407">
        <f t="shared" si="863"/>
        <v>0</v>
      </c>
      <c r="I159" s="406"/>
      <c r="J159" s="406"/>
      <c r="K159" s="406"/>
      <c r="L159" s="406"/>
      <c r="M159" s="147"/>
      <c r="N159" s="94">
        <f t="shared" si="864"/>
        <v>0</v>
      </c>
      <c r="O159" s="94">
        <f t="shared" si="865"/>
        <v>0</v>
      </c>
      <c r="P159" s="94">
        <f t="shared" si="866"/>
        <v>0</v>
      </c>
      <c r="Q159" s="94">
        <f t="shared" si="867"/>
        <v>0</v>
      </c>
      <c r="R159" s="94">
        <f t="shared" si="868"/>
        <v>0</v>
      </c>
      <c r="S159" s="94">
        <f t="shared" si="869"/>
        <v>0</v>
      </c>
      <c r="T159" s="94">
        <f t="shared" si="870"/>
        <v>0</v>
      </c>
      <c r="U159" s="200">
        <v>693</v>
      </c>
      <c r="V159" s="93">
        <f t="shared" si="871"/>
        <v>138.6</v>
      </c>
      <c r="W159" s="93">
        <f t="shared" si="872"/>
        <v>173.25</v>
      </c>
      <c r="X159" s="147"/>
      <c r="Y159" s="94">
        <f t="shared" si="873"/>
        <v>346.5</v>
      </c>
      <c r="Z159" s="94">
        <f t="shared" si="874"/>
        <v>1039.5</v>
      </c>
      <c r="AA159" s="94">
        <f t="shared" si="875"/>
        <v>1386</v>
      </c>
      <c r="AB159" s="94">
        <f t="shared" si="876"/>
        <v>2079</v>
      </c>
      <c r="AC159" s="94">
        <f t="shared" si="877"/>
        <v>2772</v>
      </c>
      <c r="AD159" s="94">
        <f t="shared" si="878"/>
        <v>3465</v>
      </c>
      <c r="AE159" s="94">
        <f t="shared" si="879"/>
        <v>4158</v>
      </c>
      <c r="AF159" s="200">
        <v>617</v>
      </c>
      <c r="AG159" s="93">
        <f t="shared" si="880"/>
        <v>123.4</v>
      </c>
      <c r="AH159" s="93">
        <f t="shared" si="881"/>
        <v>154.25</v>
      </c>
      <c r="AI159" s="147"/>
      <c r="AJ159" s="94">
        <f t="shared" si="882"/>
        <v>308.5</v>
      </c>
      <c r="AK159" s="94">
        <f t="shared" si="883"/>
        <v>925.5</v>
      </c>
      <c r="AL159" s="94">
        <f t="shared" si="884"/>
        <v>1234</v>
      </c>
      <c r="AM159" s="94">
        <f t="shared" si="885"/>
        <v>1851</v>
      </c>
      <c r="AN159" s="94">
        <f t="shared" si="886"/>
        <v>2468</v>
      </c>
      <c r="AO159" s="94">
        <f t="shared" si="887"/>
        <v>3085</v>
      </c>
      <c r="AP159" s="94">
        <f t="shared" si="888"/>
        <v>3702</v>
      </c>
      <c r="AQ159" s="200">
        <v>497</v>
      </c>
      <c r="AR159" s="93">
        <f t="shared" si="889"/>
        <v>99.4</v>
      </c>
      <c r="AS159" s="93">
        <f t="shared" si="890"/>
        <v>124.25</v>
      </c>
      <c r="AT159" s="147"/>
      <c r="AU159" s="94">
        <f t="shared" si="891"/>
        <v>248.5</v>
      </c>
      <c r="AV159" s="94">
        <f t="shared" si="892"/>
        <v>745.5</v>
      </c>
      <c r="AW159" s="94">
        <f t="shared" si="893"/>
        <v>994</v>
      </c>
      <c r="AX159" s="94">
        <f t="shared" si="894"/>
        <v>1491</v>
      </c>
      <c r="AY159" s="94">
        <f t="shared" si="895"/>
        <v>1988</v>
      </c>
      <c r="AZ159" s="94">
        <f t="shared" si="896"/>
        <v>2485</v>
      </c>
      <c r="BA159" s="94">
        <f t="shared" si="897"/>
        <v>2982</v>
      </c>
      <c r="BB159" s="147">
        <f t="shared" si="898"/>
        <v>693</v>
      </c>
      <c r="BC159" s="147">
        <f t="shared" si="899"/>
        <v>138.6</v>
      </c>
      <c r="BD159" s="147">
        <f t="shared" si="900"/>
        <v>173.25</v>
      </c>
      <c r="BE159" s="147">
        <f t="shared" si="901"/>
        <v>0</v>
      </c>
      <c r="BF159" s="147">
        <f t="shared" si="902"/>
        <v>346.5</v>
      </c>
      <c r="BG159" s="147">
        <f t="shared" si="903"/>
        <v>1039.5</v>
      </c>
      <c r="BH159" s="147">
        <f t="shared" si="904"/>
        <v>1386</v>
      </c>
      <c r="BI159" s="147">
        <f t="shared" si="905"/>
        <v>2079</v>
      </c>
      <c r="BJ159" s="147">
        <f t="shared" si="906"/>
        <v>2772</v>
      </c>
      <c r="BK159" s="147">
        <f t="shared" si="907"/>
        <v>3465</v>
      </c>
      <c r="BL159" s="147">
        <f t="shared" si="908"/>
        <v>4158</v>
      </c>
      <c r="BM159" s="147">
        <f t="shared" si="909"/>
        <v>617</v>
      </c>
      <c r="BN159" s="147">
        <f t="shared" si="910"/>
        <v>123.4</v>
      </c>
      <c r="BO159" s="147">
        <f t="shared" si="911"/>
        <v>154.25</v>
      </c>
      <c r="BP159" s="147">
        <f t="shared" si="912"/>
        <v>0</v>
      </c>
      <c r="BQ159" s="147">
        <f t="shared" si="913"/>
        <v>308.5</v>
      </c>
      <c r="BR159" s="147">
        <f t="shared" si="914"/>
        <v>925.5</v>
      </c>
      <c r="BS159" s="147">
        <f t="shared" si="915"/>
        <v>1234</v>
      </c>
      <c r="BT159" s="147">
        <f t="shared" si="916"/>
        <v>1851</v>
      </c>
      <c r="BU159" s="147">
        <f t="shared" si="917"/>
        <v>2468</v>
      </c>
      <c r="BV159" s="147">
        <f t="shared" si="918"/>
        <v>3085</v>
      </c>
      <c r="BW159" s="147">
        <f t="shared" si="919"/>
        <v>3702</v>
      </c>
      <c r="BX159" s="147">
        <f t="shared" si="920"/>
        <v>497</v>
      </c>
      <c r="BY159" s="147">
        <f t="shared" si="921"/>
        <v>99.4</v>
      </c>
      <c r="BZ159" s="147">
        <f t="shared" si="922"/>
        <v>124.25</v>
      </c>
      <c r="CA159" s="147">
        <f t="shared" si="923"/>
        <v>0</v>
      </c>
      <c r="CB159" s="147">
        <f t="shared" si="924"/>
        <v>248.5</v>
      </c>
      <c r="CC159" s="147">
        <f t="shared" si="925"/>
        <v>745.5</v>
      </c>
      <c r="CD159" s="147">
        <f t="shared" si="926"/>
        <v>994</v>
      </c>
      <c r="CE159" s="147">
        <f t="shared" si="927"/>
        <v>1491</v>
      </c>
      <c r="CF159" s="147">
        <f t="shared" si="928"/>
        <v>1988</v>
      </c>
      <c r="CG159" s="147">
        <f t="shared" si="929"/>
        <v>2485</v>
      </c>
      <c r="CH159" s="147">
        <f t="shared" si="930"/>
        <v>2982</v>
      </c>
      <c r="CI159" s="147">
        <f t="shared" si="931"/>
        <v>1310</v>
      </c>
      <c r="CJ159" s="147">
        <f t="shared" si="932"/>
        <v>262</v>
      </c>
      <c r="CK159" s="147">
        <f t="shared" si="933"/>
        <v>327.5</v>
      </c>
      <c r="CL159" s="147">
        <f t="shared" si="934"/>
        <v>0</v>
      </c>
      <c r="CM159" s="147">
        <f t="shared" si="935"/>
        <v>655</v>
      </c>
      <c r="CN159" s="147">
        <f t="shared" si="936"/>
        <v>1965</v>
      </c>
      <c r="CO159" s="147">
        <f t="shared" si="937"/>
        <v>2620</v>
      </c>
      <c r="CP159" s="147">
        <f t="shared" si="938"/>
        <v>3930</v>
      </c>
      <c r="CQ159" s="147">
        <f t="shared" si="939"/>
        <v>5240</v>
      </c>
      <c r="CR159" s="147">
        <f t="shared" si="940"/>
        <v>6550</v>
      </c>
      <c r="CS159" s="147">
        <f t="shared" si="941"/>
        <v>7860</v>
      </c>
      <c r="CT159" s="147">
        <f t="shared" si="942"/>
        <v>1190</v>
      </c>
      <c r="CU159" s="147">
        <f t="shared" si="943"/>
        <v>238</v>
      </c>
      <c r="CV159" s="147">
        <f t="shared" si="944"/>
        <v>297.5</v>
      </c>
      <c r="CW159" s="147">
        <f t="shared" si="945"/>
        <v>0</v>
      </c>
      <c r="CX159" s="147">
        <f t="shared" si="946"/>
        <v>595</v>
      </c>
      <c r="CY159" s="147">
        <f t="shared" si="947"/>
        <v>1785</v>
      </c>
      <c r="CZ159" s="147">
        <f t="shared" si="948"/>
        <v>2380</v>
      </c>
      <c r="DA159" s="147">
        <f t="shared" si="949"/>
        <v>3570</v>
      </c>
      <c r="DB159" s="147">
        <f t="shared" si="950"/>
        <v>4760</v>
      </c>
      <c r="DC159" s="147">
        <f t="shared" si="951"/>
        <v>5950</v>
      </c>
      <c r="DD159" s="147">
        <f t="shared" si="952"/>
        <v>7140</v>
      </c>
      <c r="DE159" s="147">
        <f t="shared" si="953"/>
        <v>1114</v>
      </c>
      <c r="DF159" s="147">
        <f t="shared" si="954"/>
        <v>222.8</v>
      </c>
      <c r="DG159" s="147">
        <f t="shared" si="955"/>
        <v>278.5</v>
      </c>
      <c r="DH159" s="147">
        <f t="shared" si="956"/>
        <v>0</v>
      </c>
      <c r="DI159" s="147">
        <f t="shared" si="957"/>
        <v>557</v>
      </c>
      <c r="DJ159" s="147">
        <f t="shared" si="958"/>
        <v>1671</v>
      </c>
      <c r="DK159" s="147">
        <f t="shared" si="959"/>
        <v>2228</v>
      </c>
      <c r="DL159" s="147">
        <f t="shared" si="960"/>
        <v>3342</v>
      </c>
      <c r="DM159" s="147">
        <f t="shared" si="961"/>
        <v>4456</v>
      </c>
      <c r="DN159" s="147">
        <f t="shared" si="962"/>
        <v>5570</v>
      </c>
      <c r="DO159" s="147">
        <f t="shared" si="963"/>
        <v>6684</v>
      </c>
      <c r="DP159" s="147">
        <f t="shared" si="964"/>
        <v>1114</v>
      </c>
      <c r="DQ159" s="147">
        <f t="shared" si="965"/>
        <v>222.8</v>
      </c>
      <c r="DR159" s="147">
        <f t="shared" si="966"/>
        <v>278.5</v>
      </c>
      <c r="DS159" s="147">
        <f t="shared" si="967"/>
        <v>0</v>
      </c>
      <c r="DT159" s="147">
        <f t="shared" si="968"/>
        <v>557</v>
      </c>
      <c r="DU159" s="147">
        <f t="shared" si="969"/>
        <v>1671</v>
      </c>
      <c r="DV159" s="147">
        <f t="shared" si="970"/>
        <v>2228</v>
      </c>
      <c r="DW159" s="147">
        <f t="shared" si="971"/>
        <v>3342</v>
      </c>
      <c r="DX159" s="147">
        <f t="shared" si="972"/>
        <v>4456</v>
      </c>
      <c r="DY159" s="147">
        <f t="shared" si="973"/>
        <v>5570</v>
      </c>
      <c r="DZ159" s="147">
        <f t="shared" si="974"/>
        <v>6684</v>
      </c>
      <c r="EA159" s="147">
        <f t="shared" si="975"/>
        <v>1310</v>
      </c>
      <c r="EB159" s="147">
        <f t="shared" si="976"/>
        <v>262</v>
      </c>
      <c r="EC159" s="147">
        <f t="shared" si="977"/>
        <v>327.5</v>
      </c>
      <c r="ED159" s="147">
        <f t="shared" si="978"/>
        <v>0</v>
      </c>
      <c r="EE159" s="147">
        <f t="shared" si="979"/>
        <v>655</v>
      </c>
      <c r="EF159" s="147">
        <f t="shared" si="980"/>
        <v>1965</v>
      </c>
      <c r="EG159" s="147">
        <f t="shared" si="981"/>
        <v>2620</v>
      </c>
      <c r="EH159" s="147">
        <f t="shared" si="982"/>
        <v>3930</v>
      </c>
      <c r="EI159" s="147">
        <f t="shared" si="983"/>
        <v>5240</v>
      </c>
      <c r="EJ159" s="147">
        <f t="shared" si="984"/>
        <v>6550</v>
      </c>
      <c r="EK159" s="147">
        <f t="shared" si="985"/>
        <v>7860</v>
      </c>
      <c r="EL159" s="147">
        <f t="shared" si="986"/>
        <v>1190</v>
      </c>
      <c r="EM159" s="147">
        <f t="shared" si="987"/>
        <v>238</v>
      </c>
      <c r="EN159" s="147">
        <f t="shared" si="988"/>
        <v>297.5</v>
      </c>
      <c r="EO159" s="147">
        <f t="shared" si="989"/>
        <v>0</v>
      </c>
      <c r="EP159" s="147">
        <f t="shared" si="990"/>
        <v>595</v>
      </c>
      <c r="EQ159" s="147">
        <f t="shared" si="991"/>
        <v>1785</v>
      </c>
      <c r="ER159" s="147">
        <f t="shared" si="992"/>
        <v>2380</v>
      </c>
      <c r="ES159" s="147">
        <f t="shared" si="993"/>
        <v>3570</v>
      </c>
      <c r="ET159" s="147">
        <f t="shared" si="994"/>
        <v>4760</v>
      </c>
      <c r="EU159" s="147">
        <f t="shared" si="995"/>
        <v>5950</v>
      </c>
      <c r="EV159" s="147">
        <f t="shared" si="996"/>
        <v>7140</v>
      </c>
      <c r="EW159" s="147">
        <f t="shared" si="997"/>
        <v>1807</v>
      </c>
      <c r="EX159" s="147">
        <f t="shared" si="998"/>
        <v>361.4</v>
      </c>
      <c r="EY159" s="147">
        <f t="shared" si="999"/>
        <v>451.75</v>
      </c>
      <c r="EZ159" s="147">
        <f t="shared" si="1000"/>
        <v>0</v>
      </c>
      <c r="FA159" s="147">
        <f t="shared" si="1001"/>
        <v>903.5</v>
      </c>
      <c r="FB159" s="147">
        <f t="shared" si="1002"/>
        <v>2710.5</v>
      </c>
      <c r="FC159" s="147">
        <f t="shared" si="1003"/>
        <v>3614</v>
      </c>
      <c r="FD159" s="147">
        <f t="shared" si="1004"/>
        <v>5421</v>
      </c>
      <c r="FE159" s="147">
        <f t="shared" si="1005"/>
        <v>7228</v>
      </c>
      <c r="FF159" s="147">
        <f t="shared" si="1006"/>
        <v>9035</v>
      </c>
      <c r="FG159" s="147">
        <f t="shared" si="1007"/>
        <v>10842</v>
      </c>
      <c r="FH159" s="147">
        <f t="shared" si="1008"/>
        <v>1807</v>
      </c>
      <c r="FI159" s="147">
        <f t="shared" si="1009"/>
        <v>361.4</v>
      </c>
      <c r="FJ159" s="147">
        <f t="shared" si="1010"/>
        <v>451.75</v>
      </c>
      <c r="FK159" s="147">
        <f t="shared" si="1011"/>
        <v>0</v>
      </c>
      <c r="FL159" s="147">
        <f t="shared" si="1012"/>
        <v>903.5</v>
      </c>
      <c r="FM159" s="147">
        <f t="shared" si="1013"/>
        <v>2710.5</v>
      </c>
      <c r="FN159" s="147">
        <f t="shared" si="1014"/>
        <v>3614</v>
      </c>
      <c r="FO159" s="147">
        <f t="shared" si="1015"/>
        <v>5421</v>
      </c>
      <c r="FP159" s="147">
        <f t="shared" si="1016"/>
        <v>7228</v>
      </c>
      <c r="FQ159" s="147">
        <f t="shared" si="1017"/>
        <v>9035</v>
      </c>
      <c r="FR159" s="147">
        <f t="shared" si="1018"/>
        <v>10842</v>
      </c>
      <c r="FS159" s="122" t="str">
        <f t="shared" si="346"/>
        <v>0</v>
      </c>
      <c r="FT159" s="122" t="str">
        <f t="shared" si="347"/>
        <v>0</v>
      </c>
      <c r="FU159" s="122" t="str">
        <f t="shared" si="348"/>
        <v>0</v>
      </c>
      <c r="FV159" s="122" t="str">
        <f t="shared" si="349"/>
        <v>0</v>
      </c>
      <c r="FW159" s="122">
        <f t="shared" si="1019"/>
        <v>0</v>
      </c>
      <c r="FX159" s="122">
        <f t="shared" si="1020"/>
        <v>0</v>
      </c>
      <c r="FY159" s="122">
        <f t="shared" si="1021"/>
        <v>0</v>
      </c>
      <c r="FZ159" s="122">
        <f t="shared" si="1022"/>
        <v>0</v>
      </c>
      <c r="GA159" s="122">
        <f t="shared" si="1023"/>
        <v>0</v>
      </c>
      <c r="GB159" s="122">
        <f t="shared" si="1024"/>
        <v>0</v>
      </c>
      <c r="GC159" s="122">
        <f t="shared" si="1025"/>
        <v>0</v>
      </c>
      <c r="GD159" s="122">
        <f t="shared" si="1026"/>
        <v>0</v>
      </c>
      <c r="GE159" s="122">
        <f t="shared" si="1027"/>
        <v>0</v>
      </c>
      <c r="GF159" s="122">
        <f t="shared" si="1028"/>
        <v>0</v>
      </c>
      <c r="GG159" s="122">
        <f t="shared" si="1029"/>
        <v>0</v>
      </c>
      <c r="GH159" s="124" t="str">
        <f t="shared" si="350"/>
        <v>0</v>
      </c>
      <c r="GI159" s="57"/>
      <c r="GJ159" s="57"/>
      <c r="GK159" s="57"/>
      <c r="GW159" s="145"/>
      <c r="GX159" s="145"/>
      <c r="GY159" s="145"/>
      <c r="GZ159" s="145"/>
      <c r="HA159" s="145"/>
      <c r="HB159" s="145"/>
      <c r="HC159" s="145"/>
    </row>
    <row r="160" spans="1:211" x14ac:dyDescent="0.2">
      <c r="A160" s="298"/>
      <c r="B160" s="288"/>
      <c r="C160" s="299"/>
      <c r="D160" s="407">
        <f t="shared" si="862"/>
        <v>0</v>
      </c>
      <c r="E160" s="406"/>
      <c r="F160" s="406"/>
      <c r="G160" s="406"/>
      <c r="H160" s="407">
        <f t="shared" si="863"/>
        <v>0</v>
      </c>
      <c r="I160" s="406"/>
      <c r="J160" s="406"/>
      <c r="K160" s="406"/>
      <c r="L160" s="406"/>
      <c r="M160" s="147"/>
      <c r="N160" s="94">
        <f t="shared" si="864"/>
        <v>0</v>
      </c>
      <c r="O160" s="94">
        <f t="shared" si="865"/>
        <v>0</v>
      </c>
      <c r="P160" s="94">
        <f t="shared" si="866"/>
        <v>0</v>
      </c>
      <c r="Q160" s="94">
        <f t="shared" si="867"/>
        <v>0</v>
      </c>
      <c r="R160" s="94">
        <f t="shared" si="868"/>
        <v>0</v>
      </c>
      <c r="S160" s="94">
        <f t="shared" si="869"/>
        <v>0</v>
      </c>
      <c r="T160" s="94">
        <f t="shared" si="870"/>
        <v>0</v>
      </c>
      <c r="U160" s="200">
        <v>694</v>
      </c>
      <c r="V160" s="93">
        <f t="shared" si="871"/>
        <v>138.80000000000001</v>
      </c>
      <c r="W160" s="93">
        <f t="shared" si="872"/>
        <v>173.5</v>
      </c>
      <c r="X160" s="147"/>
      <c r="Y160" s="94">
        <f t="shared" si="873"/>
        <v>347</v>
      </c>
      <c r="Z160" s="94">
        <f t="shared" si="874"/>
        <v>1041</v>
      </c>
      <c r="AA160" s="94">
        <f t="shared" si="875"/>
        <v>1388</v>
      </c>
      <c r="AB160" s="94">
        <f t="shared" si="876"/>
        <v>2082</v>
      </c>
      <c r="AC160" s="94">
        <f t="shared" si="877"/>
        <v>2776</v>
      </c>
      <c r="AD160" s="94">
        <f t="shared" si="878"/>
        <v>3470</v>
      </c>
      <c r="AE160" s="94">
        <f t="shared" si="879"/>
        <v>4164</v>
      </c>
      <c r="AF160" s="200">
        <v>618</v>
      </c>
      <c r="AG160" s="93">
        <f t="shared" si="880"/>
        <v>123.60000000000001</v>
      </c>
      <c r="AH160" s="93">
        <f t="shared" si="881"/>
        <v>154.5</v>
      </c>
      <c r="AI160" s="147"/>
      <c r="AJ160" s="94">
        <f t="shared" si="882"/>
        <v>309</v>
      </c>
      <c r="AK160" s="94">
        <f t="shared" si="883"/>
        <v>927</v>
      </c>
      <c r="AL160" s="94">
        <f t="shared" si="884"/>
        <v>1236</v>
      </c>
      <c r="AM160" s="94">
        <f t="shared" si="885"/>
        <v>1854</v>
      </c>
      <c r="AN160" s="94">
        <f t="shared" si="886"/>
        <v>2472</v>
      </c>
      <c r="AO160" s="94">
        <f t="shared" si="887"/>
        <v>3090</v>
      </c>
      <c r="AP160" s="94">
        <f t="shared" si="888"/>
        <v>3708</v>
      </c>
      <c r="AQ160" s="200">
        <v>498</v>
      </c>
      <c r="AR160" s="93">
        <f t="shared" si="889"/>
        <v>99.600000000000009</v>
      </c>
      <c r="AS160" s="93">
        <f t="shared" si="890"/>
        <v>124.5</v>
      </c>
      <c r="AT160" s="147"/>
      <c r="AU160" s="94">
        <f t="shared" si="891"/>
        <v>249</v>
      </c>
      <c r="AV160" s="94">
        <f t="shared" si="892"/>
        <v>747</v>
      </c>
      <c r="AW160" s="94">
        <f t="shared" si="893"/>
        <v>996</v>
      </c>
      <c r="AX160" s="94">
        <f t="shared" si="894"/>
        <v>1494</v>
      </c>
      <c r="AY160" s="94">
        <f t="shared" si="895"/>
        <v>1992</v>
      </c>
      <c r="AZ160" s="94">
        <f t="shared" si="896"/>
        <v>2490</v>
      </c>
      <c r="BA160" s="94">
        <f t="shared" si="897"/>
        <v>2988</v>
      </c>
      <c r="BB160" s="147">
        <f t="shared" si="898"/>
        <v>694</v>
      </c>
      <c r="BC160" s="147">
        <f t="shared" si="899"/>
        <v>138.80000000000001</v>
      </c>
      <c r="BD160" s="147">
        <f t="shared" si="900"/>
        <v>173.5</v>
      </c>
      <c r="BE160" s="147">
        <f t="shared" si="901"/>
        <v>0</v>
      </c>
      <c r="BF160" s="147">
        <f t="shared" si="902"/>
        <v>347</v>
      </c>
      <c r="BG160" s="147">
        <f t="shared" si="903"/>
        <v>1041</v>
      </c>
      <c r="BH160" s="147">
        <f t="shared" si="904"/>
        <v>1388</v>
      </c>
      <c r="BI160" s="147">
        <f t="shared" si="905"/>
        <v>2082</v>
      </c>
      <c r="BJ160" s="147">
        <f t="shared" si="906"/>
        <v>2776</v>
      </c>
      <c r="BK160" s="147">
        <f t="shared" si="907"/>
        <v>3470</v>
      </c>
      <c r="BL160" s="147">
        <f t="shared" si="908"/>
        <v>4164</v>
      </c>
      <c r="BM160" s="147">
        <f t="shared" si="909"/>
        <v>618</v>
      </c>
      <c r="BN160" s="147">
        <f t="shared" si="910"/>
        <v>123.60000000000001</v>
      </c>
      <c r="BO160" s="147">
        <f t="shared" si="911"/>
        <v>154.5</v>
      </c>
      <c r="BP160" s="147">
        <f t="shared" si="912"/>
        <v>0</v>
      </c>
      <c r="BQ160" s="147">
        <f t="shared" si="913"/>
        <v>309</v>
      </c>
      <c r="BR160" s="147">
        <f t="shared" si="914"/>
        <v>927</v>
      </c>
      <c r="BS160" s="147">
        <f t="shared" si="915"/>
        <v>1236</v>
      </c>
      <c r="BT160" s="147">
        <f t="shared" si="916"/>
        <v>1854</v>
      </c>
      <c r="BU160" s="147">
        <f t="shared" si="917"/>
        <v>2472</v>
      </c>
      <c r="BV160" s="147">
        <f t="shared" si="918"/>
        <v>3090</v>
      </c>
      <c r="BW160" s="147">
        <f t="shared" si="919"/>
        <v>3708</v>
      </c>
      <c r="BX160" s="147">
        <f t="shared" si="920"/>
        <v>498</v>
      </c>
      <c r="BY160" s="147">
        <f t="shared" si="921"/>
        <v>99.600000000000009</v>
      </c>
      <c r="BZ160" s="147">
        <f t="shared" si="922"/>
        <v>124.5</v>
      </c>
      <c r="CA160" s="147">
        <f t="shared" si="923"/>
        <v>0</v>
      </c>
      <c r="CB160" s="147">
        <f t="shared" si="924"/>
        <v>249</v>
      </c>
      <c r="CC160" s="147">
        <f t="shared" si="925"/>
        <v>747</v>
      </c>
      <c r="CD160" s="147">
        <f t="shared" si="926"/>
        <v>996</v>
      </c>
      <c r="CE160" s="147">
        <f t="shared" si="927"/>
        <v>1494</v>
      </c>
      <c r="CF160" s="147">
        <f t="shared" si="928"/>
        <v>1992</v>
      </c>
      <c r="CG160" s="147">
        <f t="shared" si="929"/>
        <v>2490</v>
      </c>
      <c r="CH160" s="147">
        <f t="shared" si="930"/>
        <v>2988</v>
      </c>
      <c r="CI160" s="147">
        <f t="shared" si="931"/>
        <v>1312</v>
      </c>
      <c r="CJ160" s="147">
        <f t="shared" si="932"/>
        <v>262.40000000000003</v>
      </c>
      <c r="CK160" s="147">
        <f t="shared" si="933"/>
        <v>328</v>
      </c>
      <c r="CL160" s="147">
        <f t="shared" si="934"/>
        <v>0</v>
      </c>
      <c r="CM160" s="147">
        <f t="shared" si="935"/>
        <v>656</v>
      </c>
      <c r="CN160" s="147">
        <f t="shared" si="936"/>
        <v>1968</v>
      </c>
      <c r="CO160" s="147">
        <f t="shared" si="937"/>
        <v>2624</v>
      </c>
      <c r="CP160" s="147">
        <f t="shared" si="938"/>
        <v>3936</v>
      </c>
      <c r="CQ160" s="147">
        <f t="shared" si="939"/>
        <v>5248</v>
      </c>
      <c r="CR160" s="147">
        <f t="shared" si="940"/>
        <v>6560</v>
      </c>
      <c r="CS160" s="147">
        <f t="shared" si="941"/>
        <v>7872</v>
      </c>
      <c r="CT160" s="147">
        <f t="shared" si="942"/>
        <v>1192</v>
      </c>
      <c r="CU160" s="147">
        <f t="shared" si="943"/>
        <v>238.40000000000003</v>
      </c>
      <c r="CV160" s="147">
        <f t="shared" si="944"/>
        <v>298</v>
      </c>
      <c r="CW160" s="147">
        <f t="shared" si="945"/>
        <v>0</v>
      </c>
      <c r="CX160" s="147">
        <f t="shared" si="946"/>
        <v>596</v>
      </c>
      <c r="CY160" s="147">
        <f t="shared" si="947"/>
        <v>1788</v>
      </c>
      <c r="CZ160" s="147">
        <f t="shared" si="948"/>
        <v>2384</v>
      </c>
      <c r="DA160" s="147">
        <f t="shared" si="949"/>
        <v>3576</v>
      </c>
      <c r="DB160" s="147">
        <f t="shared" si="950"/>
        <v>4768</v>
      </c>
      <c r="DC160" s="147">
        <f t="shared" si="951"/>
        <v>5960</v>
      </c>
      <c r="DD160" s="147">
        <f t="shared" si="952"/>
        <v>7152</v>
      </c>
      <c r="DE160" s="147">
        <f t="shared" si="953"/>
        <v>1116</v>
      </c>
      <c r="DF160" s="147">
        <f t="shared" si="954"/>
        <v>223.20000000000002</v>
      </c>
      <c r="DG160" s="147">
        <f t="shared" si="955"/>
        <v>279</v>
      </c>
      <c r="DH160" s="147">
        <f t="shared" si="956"/>
        <v>0</v>
      </c>
      <c r="DI160" s="147">
        <f t="shared" si="957"/>
        <v>558</v>
      </c>
      <c r="DJ160" s="147">
        <f t="shared" si="958"/>
        <v>1674</v>
      </c>
      <c r="DK160" s="147">
        <f t="shared" si="959"/>
        <v>2232</v>
      </c>
      <c r="DL160" s="147">
        <f t="shared" si="960"/>
        <v>3348</v>
      </c>
      <c r="DM160" s="147">
        <f t="shared" si="961"/>
        <v>4464</v>
      </c>
      <c r="DN160" s="147">
        <f t="shared" si="962"/>
        <v>5580</v>
      </c>
      <c r="DO160" s="147">
        <f t="shared" si="963"/>
        <v>6696</v>
      </c>
      <c r="DP160" s="147">
        <f t="shared" si="964"/>
        <v>1116</v>
      </c>
      <c r="DQ160" s="147">
        <f t="shared" si="965"/>
        <v>223.20000000000002</v>
      </c>
      <c r="DR160" s="147">
        <f t="shared" si="966"/>
        <v>279</v>
      </c>
      <c r="DS160" s="147">
        <f t="shared" si="967"/>
        <v>0</v>
      </c>
      <c r="DT160" s="147">
        <f t="shared" si="968"/>
        <v>558</v>
      </c>
      <c r="DU160" s="147">
        <f t="shared" si="969"/>
        <v>1674</v>
      </c>
      <c r="DV160" s="147">
        <f t="shared" si="970"/>
        <v>2232</v>
      </c>
      <c r="DW160" s="147">
        <f t="shared" si="971"/>
        <v>3348</v>
      </c>
      <c r="DX160" s="147">
        <f t="shared" si="972"/>
        <v>4464</v>
      </c>
      <c r="DY160" s="147">
        <f t="shared" si="973"/>
        <v>5580</v>
      </c>
      <c r="DZ160" s="147">
        <f t="shared" si="974"/>
        <v>6696</v>
      </c>
      <c r="EA160" s="147">
        <f t="shared" si="975"/>
        <v>1312</v>
      </c>
      <c r="EB160" s="147">
        <f t="shared" si="976"/>
        <v>262.40000000000003</v>
      </c>
      <c r="EC160" s="147">
        <f t="shared" si="977"/>
        <v>328</v>
      </c>
      <c r="ED160" s="147">
        <f t="shared" si="978"/>
        <v>0</v>
      </c>
      <c r="EE160" s="147">
        <f t="shared" si="979"/>
        <v>656</v>
      </c>
      <c r="EF160" s="147">
        <f t="shared" si="980"/>
        <v>1968</v>
      </c>
      <c r="EG160" s="147">
        <f t="shared" si="981"/>
        <v>2624</v>
      </c>
      <c r="EH160" s="147">
        <f t="shared" si="982"/>
        <v>3936</v>
      </c>
      <c r="EI160" s="147">
        <f t="shared" si="983"/>
        <v>5248</v>
      </c>
      <c r="EJ160" s="147">
        <f t="shared" si="984"/>
        <v>6560</v>
      </c>
      <c r="EK160" s="147">
        <f t="shared" si="985"/>
        <v>7872</v>
      </c>
      <c r="EL160" s="147">
        <f t="shared" si="986"/>
        <v>1192</v>
      </c>
      <c r="EM160" s="147">
        <f t="shared" si="987"/>
        <v>238.40000000000003</v>
      </c>
      <c r="EN160" s="147">
        <f t="shared" si="988"/>
        <v>298</v>
      </c>
      <c r="EO160" s="147">
        <f t="shared" si="989"/>
        <v>0</v>
      </c>
      <c r="EP160" s="147">
        <f t="shared" si="990"/>
        <v>596</v>
      </c>
      <c r="EQ160" s="147">
        <f t="shared" si="991"/>
        <v>1788</v>
      </c>
      <c r="ER160" s="147">
        <f t="shared" si="992"/>
        <v>2384</v>
      </c>
      <c r="ES160" s="147">
        <f t="shared" si="993"/>
        <v>3576</v>
      </c>
      <c r="ET160" s="147">
        <f t="shared" si="994"/>
        <v>4768</v>
      </c>
      <c r="EU160" s="147">
        <f t="shared" si="995"/>
        <v>5960</v>
      </c>
      <c r="EV160" s="147">
        <f t="shared" si="996"/>
        <v>7152</v>
      </c>
      <c r="EW160" s="147">
        <f t="shared" si="997"/>
        <v>1810</v>
      </c>
      <c r="EX160" s="147">
        <f t="shared" si="998"/>
        <v>362.00000000000006</v>
      </c>
      <c r="EY160" s="147">
        <f t="shared" si="999"/>
        <v>452.5</v>
      </c>
      <c r="EZ160" s="147">
        <f t="shared" si="1000"/>
        <v>0</v>
      </c>
      <c r="FA160" s="147">
        <f t="shared" si="1001"/>
        <v>905</v>
      </c>
      <c r="FB160" s="147">
        <f t="shared" si="1002"/>
        <v>2715</v>
      </c>
      <c r="FC160" s="147">
        <f t="shared" si="1003"/>
        <v>3620</v>
      </c>
      <c r="FD160" s="147">
        <f t="shared" si="1004"/>
        <v>5430</v>
      </c>
      <c r="FE160" s="147">
        <f t="shared" si="1005"/>
        <v>7240</v>
      </c>
      <c r="FF160" s="147">
        <f t="shared" si="1006"/>
        <v>9050</v>
      </c>
      <c r="FG160" s="147">
        <f t="shared" si="1007"/>
        <v>10860</v>
      </c>
      <c r="FH160" s="147">
        <f t="shared" si="1008"/>
        <v>1810</v>
      </c>
      <c r="FI160" s="147">
        <f t="shared" si="1009"/>
        <v>362.00000000000006</v>
      </c>
      <c r="FJ160" s="147">
        <f t="shared" si="1010"/>
        <v>452.5</v>
      </c>
      <c r="FK160" s="147">
        <f t="shared" si="1011"/>
        <v>0</v>
      </c>
      <c r="FL160" s="147">
        <f t="shared" si="1012"/>
        <v>905</v>
      </c>
      <c r="FM160" s="147">
        <f t="shared" si="1013"/>
        <v>2715</v>
      </c>
      <c r="FN160" s="147">
        <f t="shared" si="1014"/>
        <v>3620</v>
      </c>
      <c r="FO160" s="147">
        <f t="shared" si="1015"/>
        <v>5430</v>
      </c>
      <c r="FP160" s="147">
        <f t="shared" si="1016"/>
        <v>7240</v>
      </c>
      <c r="FQ160" s="147">
        <f t="shared" si="1017"/>
        <v>9050</v>
      </c>
      <c r="FR160" s="147">
        <f t="shared" si="1018"/>
        <v>10860</v>
      </c>
      <c r="FS160" s="122" t="str">
        <f t="shared" si="346"/>
        <v>0</v>
      </c>
      <c r="FT160" s="122" t="str">
        <f t="shared" si="347"/>
        <v>0</v>
      </c>
      <c r="FU160" s="122" t="str">
        <f t="shared" si="348"/>
        <v>0</v>
      </c>
      <c r="FV160" s="122" t="str">
        <f t="shared" si="349"/>
        <v>0</v>
      </c>
      <c r="FW160" s="122">
        <f t="shared" si="1019"/>
        <v>0</v>
      </c>
      <c r="FX160" s="122">
        <f t="shared" si="1020"/>
        <v>0</v>
      </c>
      <c r="FY160" s="122">
        <f t="shared" si="1021"/>
        <v>0</v>
      </c>
      <c r="FZ160" s="122">
        <f t="shared" si="1022"/>
        <v>0</v>
      </c>
      <c r="GA160" s="122">
        <f t="shared" si="1023"/>
        <v>0</v>
      </c>
      <c r="GB160" s="122">
        <f t="shared" si="1024"/>
        <v>0</v>
      </c>
      <c r="GC160" s="122">
        <f t="shared" si="1025"/>
        <v>0</v>
      </c>
      <c r="GD160" s="122">
        <f t="shared" si="1026"/>
        <v>0</v>
      </c>
      <c r="GE160" s="122">
        <f t="shared" si="1027"/>
        <v>0</v>
      </c>
      <c r="GF160" s="122">
        <f t="shared" si="1028"/>
        <v>0</v>
      </c>
      <c r="GG160" s="122">
        <f t="shared" si="1029"/>
        <v>0</v>
      </c>
      <c r="GH160" s="124" t="str">
        <f t="shared" si="350"/>
        <v>0</v>
      </c>
      <c r="GI160" s="57"/>
      <c r="GJ160" s="57"/>
      <c r="GK160" s="57"/>
      <c r="GW160" s="145"/>
      <c r="GX160" s="145"/>
      <c r="GY160" s="145"/>
      <c r="GZ160" s="145"/>
      <c r="HA160" s="145"/>
      <c r="HB160" s="145"/>
      <c r="HC160" s="145"/>
    </row>
    <row r="161" spans="1:211" x14ac:dyDescent="0.2">
      <c r="A161" s="298"/>
      <c r="B161" s="288"/>
      <c r="C161" s="299"/>
      <c r="D161" s="407">
        <f t="shared" si="862"/>
        <v>0</v>
      </c>
      <c r="E161" s="406"/>
      <c r="F161" s="406"/>
      <c r="G161" s="406"/>
      <c r="H161" s="407">
        <f t="shared" si="863"/>
        <v>0</v>
      </c>
      <c r="I161" s="406"/>
      <c r="J161" s="406"/>
      <c r="K161" s="406"/>
      <c r="L161" s="406"/>
      <c r="M161" s="147"/>
      <c r="N161" s="94">
        <f t="shared" si="864"/>
        <v>0</v>
      </c>
      <c r="O161" s="94">
        <f t="shared" si="865"/>
        <v>0</v>
      </c>
      <c r="P161" s="94">
        <f t="shared" si="866"/>
        <v>0</v>
      </c>
      <c r="Q161" s="94">
        <f t="shared" si="867"/>
        <v>0</v>
      </c>
      <c r="R161" s="94">
        <f t="shared" si="868"/>
        <v>0</v>
      </c>
      <c r="S161" s="94">
        <f t="shared" si="869"/>
        <v>0</v>
      </c>
      <c r="T161" s="94">
        <f t="shared" si="870"/>
        <v>0</v>
      </c>
      <c r="U161" s="200">
        <v>695</v>
      </c>
      <c r="V161" s="93">
        <f t="shared" si="871"/>
        <v>139</v>
      </c>
      <c r="W161" s="93">
        <f t="shared" si="872"/>
        <v>173.75</v>
      </c>
      <c r="X161" s="147"/>
      <c r="Y161" s="94">
        <f t="shared" si="873"/>
        <v>347.5</v>
      </c>
      <c r="Z161" s="94">
        <f t="shared" si="874"/>
        <v>1042.5</v>
      </c>
      <c r="AA161" s="94">
        <f t="shared" si="875"/>
        <v>1390</v>
      </c>
      <c r="AB161" s="94">
        <f t="shared" si="876"/>
        <v>2085</v>
      </c>
      <c r="AC161" s="94">
        <f t="shared" si="877"/>
        <v>2780</v>
      </c>
      <c r="AD161" s="94">
        <f t="shared" si="878"/>
        <v>3475</v>
      </c>
      <c r="AE161" s="94">
        <f t="shared" si="879"/>
        <v>4170</v>
      </c>
      <c r="AF161" s="200">
        <v>619</v>
      </c>
      <c r="AG161" s="93">
        <f t="shared" si="880"/>
        <v>123.80000000000001</v>
      </c>
      <c r="AH161" s="93">
        <f t="shared" si="881"/>
        <v>154.75</v>
      </c>
      <c r="AI161" s="147"/>
      <c r="AJ161" s="94">
        <f t="shared" si="882"/>
        <v>309.5</v>
      </c>
      <c r="AK161" s="94">
        <f t="shared" si="883"/>
        <v>928.5</v>
      </c>
      <c r="AL161" s="94">
        <f t="shared" si="884"/>
        <v>1238</v>
      </c>
      <c r="AM161" s="94">
        <f t="shared" si="885"/>
        <v>1857</v>
      </c>
      <c r="AN161" s="94">
        <f t="shared" si="886"/>
        <v>2476</v>
      </c>
      <c r="AO161" s="94">
        <f t="shared" si="887"/>
        <v>3095</v>
      </c>
      <c r="AP161" s="94">
        <f t="shared" si="888"/>
        <v>3714</v>
      </c>
      <c r="AQ161" s="200">
        <v>499</v>
      </c>
      <c r="AR161" s="93">
        <f t="shared" si="889"/>
        <v>99.800000000000011</v>
      </c>
      <c r="AS161" s="93">
        <f t="shared" si="890"/>
        <v>124.75</v>
      </c>
      <c r="AT161" s="147"/>
      <c r="AU161" s="94">
        <f t="shared" si="891"/>
        <v>249.5</v>
      </c>
      <c r="AV161" s="94">
        <f t="shared" si="892"/>
        <v>748.5</v>
      </c>
      <c r="AW161" s="94">
        <f t="shared" si="893"/>
        <v>998</v>
      </c>
      <c r="AX161" s="94">
        <f t="shared" si="894"/>
        <v>1497</v>
      </c>
      <c r="AY161" s="94">
        <f t="shared" si="895"/>
        <v>1996</v>
      </c>
      <c r="AZ161" s="94">
        <f t="shared" si="896"/>
        <v>2495</v>
      </c>
      <c r="BA161" s="94">
        <f t="shared" si="897"/>
        <v>2994</v>
      </c>
      <c r="BB161" s="147">
        <f t="shared" si="898"/>
        <v>695</v>
      </c>
      <c r="BC161" s="147">
        <f t="shared" si="899"/>
        <v>139</v>
      </c>
      <c r="BD161" s="147">
        <f t="shared" si="900"/>
        <v>173.75</v>
      </c>
      <c r="BE161" s="147">
        <f t="shared" si="901"/>
        <v>0</v>
      </c>
      <c r="BF161" s="147">
        <f t="shared" si="902"/>
        <v>347.5</v>
      </c>
      <c r="BG161" s="147">
        <f t="shared" si="903"/>
        <v>1042.5</v>
      </c>
      <c r="BH161" s="147">
        <f t="shared" si="904"/>
        <v>1390</v>
      </c>
      <c r="BI161" s="147">
        <f t="shared" si="905"/>
        <v>2085</v>
      </c>
      <c r="BJ161" s="147">
        <f t="shared" si="906"/>
        <v>2780</v>
      </c>
      <c r="BK161" s="147">
        <f t="shared" si="907"/>
        <v>3475</v>
      </c>
      <c r="BL161" s="147">
        <f t="shared" si="908"/>
        <v>4170</v>
      </c>
      <c r="BM161" s="147">
        <f t="shared" si="909"/>
        <v>619</v>
      </c>
      <c r="BN161" s="147">
        <f t="shared" si="910"/>
        <v>123.80000000000001</v>
      </c>
      <c r="BO161" s="147">
        <f t="shared" si="911"/>
        <v>154.75</v>
      </c>
      <c r="BP161" s="147">
        <f t="shared" si="912"/>
        <v>0</v>
      </c>
      <c r="BQ161" s="147">
        <f t="shared" si="913"/>
        <v>309.5</v>
      </c>
      <c r="BR161" s="147">
        <f t="shared" si="914"/>
        <v>928.5</v>
      </c>
      <c r="BS161" s="147">
        <f t="shared" si="915"/>
        <v>1238</v>
      </c>
      <c r="BT161" s="147">
        <f t="shared" si="916"/>
        <v>1857</v>
      </c>
      <c r="BU161" s="147">
        <f t="shared" si="917"/>
        <v>2476</v>
      </c>
      <c r="BV161" s="147">
        <f t="shared" si="918"/>
        <v>3095</v>
      </c>
      <c r="BW161" s="147">
        <f t="shared" si="919"/>
        <v>3714</v>
      </c>
      <c r="BX161" s="147">
        <f t="shared" si="920"/>
        <v>499</v>
      </c>
      <c r="BY161" s="147">
        <f t="shared" si="921"/>
        <v>99.800000000000011</v>
      </c>
      <c r="BZ161" s="147">
        <f t="shared" si="922"/>
        <v>124.75</v>
      </c>
      <c r="CA161" s="147">
        <f t="shared" si="923"/>
        <v>0</v>
      </c>
      <c r="CB161" s="147">
        <f t="shared" si="924"/>
        <v>249.5</v>
      </c>
      <c r="CC161" s="147">
        <f t="shared" si="925"/>
        <v>748.5</v>
      </c>
      <c r="CD161" s="147">
        <f t="shared" si="926"/>
        <v>998</v>
      </c>
      <c r="CE161" s="147">
        <f t="shared" si="927"/>
        <v>1497</v>
      </c>
      <c r="CF161" s="147">
        <f t="shared" si="928"/>
        <v>1996</v>
      </c>
      <c r="CG161" s="147">
        <f t="shared" si="929"/>
        <v>2495</v>
      </c>
      <c r="CH161" s="147">
        <f t="shared" si="930"/>
        <v>2994</v>
      </c>
      <c r="CI161" s="147">
        <f t="shared" si="931"/>
        <v>1314</v>
      </c>
      <c r="CJ161" s="147">
        <f t="shared" si="932"/>
        <v>262.8</v>
      </c>
      <c r="CK161" s="147">
        <f t="shared" si="933"/>
        <v>328.5</v>
      </c>
      <c r="CL161" s="147">
        <f t="shared" si="934"/>
        <v>0</v>
      </c>
      <c r="CM161" s="147">
        <f t="shared" si="935"/>
        <v>657</v>
      </c>
      <c r="CN161" s="147">
        <f t="shared" si="936"/>
        <v>1971</v>
      </c>
      <c r="CO161" s="147">
        <f t="shared" si="937"/>
        <v>2628</v>
      </c>
      <c r="CP161" s="147">
        <f t="shared" si="938"/>
        <v>3942</v>
      </c>
      <c r="CQ161" s="147">
        <f t="shared" si="939"/>
        <v>5256</v>
      </c>
      <c r="CR161" s="147">
        <f t="shared" si="940"/>
        <v>6570</v>
      </c>
      <c r="CS161" s="147">
        <f t="shared" si="941"/>
        <v>7884</v>
      </c>
      <c r="CT161" s="147">
        <f t="shared" si="942"/>
        <v>1194</v>
      </c>
      <c r="CU161" s="147">
        <f t="shared" si="943"/>
        <v>238.8</v>
      </c>
      <c r="CV161" s="147">
        <f t="shared" si="944"/>
        <v>298.5</v>
      </c>
      <c r="CW161" s="147">
        <f t="shared" si="945"/>
        <v>0</v>
      </c>
      <c r="CX161" s="147">
        <f t="shared" si="946"/>
        <v>597</v>
      </c>
      <c r="CY161" s="147">
        <f t="shared" si="947"/>
        <v>1791</v>
      </c>
      <c r="CZ161" s="147">
        <f t="shared" si="948"/>
        <v>2388</v>
      </c>
      <c r="DA161" s="147">
        <f t="shared" si="949"/>
        <v>3582</v>
      </c>
      <c r="DB161" s="147">
        <f t="shared" si="950"/>
        <v>4776</v>
      </c>
      <c r="DC161" s="147">
        <f t="shared" si="951"/>
        <v>5970</v>
      </c>
      <c r="DD161" s="147">
        <f t="shared" si="952"/>
        <v>7164</v>
      </c>
      <c r="DE161" s="147">
        <f t="shared" si="953"/>
        <v>1118</v>
      </c>
      <c r="DF161" s="147">
        <f t="shared" si="954"/>
        <v>223.60000000000002</v>
      </c>
      <c r="DG161" s="147">
        <f t="shared" si="955"/>
        <v>279.5</v>
      </c>
      <c r="DH161" s="147">
        <f t="shared" si="956"/>
        <v>0</v>
      </c>
      <c r="DI161" s="147">
        <f t="shared" si="957"/>
        <v>559</v>
      </c>
      <c r="DJ161" s="147">
        <f t="shared" si="958"/>
        <v>1677</v>
      </c>
      <c r="DK161" s="147">
        <f t="shared" si="959"/>
        <v>2236</v>
      </c>
      <c r="DL161" s="147">
        <f t="shared" si="960"/>
        <v>3354</v>
      </c>
      <c r="DM161" s="147">
        <f t="shared" si="961"/>
        <v>4472</v>
      </c>
      <c r="DN161" s="147">
        <f t="shared" si="962"/>
        <v>5590</v>
      </c>
      <c r="DO161" s="147">
        <f t="shared" si="963"/>
        <v>6708</v>
      </c>
      <c r="DP161" s="147">
        <f t="shared" si="964"/>
        <v>1118</v>
      </c>
      <c r="DQ161" s="147">
        <f t="shared" si="965"/>
        <v>223.60000000000002</v>
      </c>
      <c r="DR161" s="147">
        <f t="shared" si="966"/>
        <v>279.5</v>
      </c>
      <c r="DS161" s="147">
        <f t="shared" si="967"/>
        <v>0</v>
      </c>
      <c r="DT161" s="147">
        <f t="shared" si="968"/>
        <v>559</v>
      </c>
      <c r="DU161" s="147">
        <f t="shared" si="969"/>
        <v>1677</v>
      </c>
      <c r="DV161" s="147">
        <f t="shared" si="970"/>
        <v>2236</v>
      </c>
      <c r="DW161" s="147">
        <f t="shared" si="971"/>
        <v>3354</v>
      </c>
      <c r="DX161" s="147">
        <f t="shared" si="972"/>
        <v>4472</v>
      </c>
      <c r="DY161" s="147">
        <f t="shared" si="973"/>
        <v>5590</v>
      </c>
      <c r="DZ161" s="147">
        <f t="shared" si="974"/>
        <v>6708</v>
      </c>
      <c r="EA161" s="147">
        <f t="shared" si="975"/>
        <v>1314</v>
      </c>
      <c r="EB161" s="147">
        <f t="shared" si="976"/>
        <v>262.8</v>
      </c>
      <c r="EC161" s="147">
        <f t="shared" si="977"/>
        <v>328.5</v>
      </c>
      <c r="ED161" s="147">
        <f t="shared" si="978"/>
        <v>0</v>
      </c>
      <c r="EE161" s="147">
        <f t="shared" si="979"/>
        <v>657</v>
      </c>
      <c r="EF161" s="147">
        <f t="shared" si="980"/>
        <v>1971</v>
      </c>
      <c r="EG161" s="147">
        <f t="shared" si="981"/>
        <v>2628</v>
      </c>
      <c r="EH161" s="147">
        <f t="shared" si="982"/>
        <v>3942</v>
      </c>
      <c r="EI161" s="147">
        <f t="shared" si="983"/>
        <v>5256</v>
      </c>
      <c r="EJ161" s="147">
        <f t="shared" si="984"/>
        <v>6570</v>
      </c>
      <c r="EK161" s="147">
        <f t="shared" si="985"/>
        <v>7884</v>
      </c>
      <c r="EL161" s="147">
        <f t="shared" si="986"/>
        <v>1194</v>
      </c>
      <c r="EM161" s="147">
        <f t="shared" si="987"/>
        <v>238.8</v>
      </c>
      <c r="EN161" s="147">
        <f t="shared" si="988"/>
        <v>298.5</v>
      </c>
      <c r="EO161" s="147">
        <f t="shared" si="989"/>
        <v>0</v>
      </c>
      <c r="EP161" s="147">
        <f t="shared" si="990"/>
        <v>597</v>
      </c>
      <c r="EQ161" s="147">
        <f t="shared" si="991"/>
        <v>1791</v>
      </c>
      <c r="ER161" s="147">
        <f t="shared" si="992"/>
        <v>2388</v>
      </c>
      <c r="ES161" s="147">
        <f t="shared" si="993"/>
        <v>3582</v>
      </c>
      <c r="ET161" s="147">
        <f t="shared" si="994"/>
        <v>4776</v>
      </c>
      <c r="EU161" s="147">
        <f t="shared" si="995"/>
        <v>5970</v>
      </c>
      <c r="EV161" s="147">
        <f t="shared" si="996"/>
        <v>7164</v>
      </c>
      <c r="EW161" s="147">
        <f t="shared" si="997"/>
        <v>1813</v>
      </c>
      <c r="EX161" s="147">
        <f t="shared" si="998"/>
        <v>362.6</v>
      </c>
      <c r="EY161" s="147">
        <f t="shared" si="999"/>
        <v>453.25</v>
      </c>
      <c r="EZ161" s="147">
        <f t="shared" si="1000"/>
        <v>0</v>
      </c>
      <c r="FA161" s="147">
        <f t="shared" si="1001"/>
        <v>906.5</v>
      </c>
      <c r="FB161" s="147">
        <f t="shared" si="1002"/>
        <v>2719.5</v>
      </c>
      <c r="FC161" s="147">
        <f t="shared" si="1003"/>
        <v>3626</v>
      </c>
      <c r="FD161" s="147">
        <f t="shared" si="1004"/>
        <v>5439</v>
      </c>
      <c r="FE161" s="147">
        <f t="shared" si="1005"/>
        <v>7252</v>
      </c>
      <c r="FF161" s="147">
        <f t="shared" si="1006"/>
        <v>9065</v>
      </c>
      <c r="FG161" s="147">
        <f t="shared" si="1007"/>
        <v>10878</v>
      </c>
      <c r="FH161" s="147">
        <f t="shared" si="1008"/>
        <v>1813</v>
      </c>
      <c r="FI161" s="147">
        <f t="shared" si="1009"/>
        <v>362.6</v>
      </c>
      <c r="FJ161" s="147">
        <f t="shared" si="1010"/>
        <v>453.25</v>
      </c>
      <c r="FK161" s="147">
        <f t="shared" si="1011"/>
        <v>0</v>
      </c>
      <c r="FL161" s="147">
        <f t="shared" si="1012"/>
        <v>906.5</v>
      </c>
      <c r="FM161" s="147">
        <f t="shared" si="1013"/>
        <v>2719.5</v>
      </c>
      <c r="FN161" s="147">
        <f t="shared" si="1014"/>
        <v>3626</v>
      </c>
      <c r="FO161" s="147">
        <f t="shared" si="1015"/>
        <v>5439</v>
      </c>
      <c r="FP161" s="147">
        <f t="shared" si="1016"/>
        <v>7252</v>
      </c>
      <c r="FQ161" s="147">
        <f t="shared" si="1017"/>
        <v>9065</v>
      </c>
      <c r="FR161" s="147">
        <f t="shared" si="1018"/>
        <v>10878</v>
      </c>
      <c r="FS161" s="122" t="str">
        <f t="shared" si="346"/>
        <v>0</v>
      </c>
      <c r="FT161" s="122" t="str">
        <f t="shared" si="347"/>
        <v>0</v>
      </c>
      <c r="FU161" s="122" t="str">
        <f t="shared" si="348"/>
        <v>0</v>
      </c>
      <c r="FV161" s="122" t="str">
        <f t="shared" si="349"/>
        <v>0</v>
      </c>
      <c r="FW161" s="122">
        <f t="shared" si="1019"/>
        <v>0</v>
      </c>
      <c r="FX161" s="122">
        <f t="shared" si="1020"/>
        <v>0</v>
      </c>
      <c r="FY161" s="122">
        <f t="shared" si="1021"/>
        <v>0</v>
      </c>
      <c r="FZ161" s="122">
        <f t="shared" si="1022"/>
        <v>0</v>
      </c>
      <c r="GA161" s="122">
        <f t="shared" si="1023"/>
        <v>0</v>
      </c>
      <c r="GB161" s="122">
        <f t="shared" si="1024"/>
        <v>0</v>
      </c>
      <c r="GC161" s="122">
        <f t="shared" si="1025"/>
        <v>0</v>
      </c>
      <c r="GD161" s="122">
        <f t="shared" si="1026"/>
        <v>0</v>
      </c>
      <c r="GE161" s="122">
        <f t="shared" si="1027"/>
        <v>0</v>
      </c>
      <c r="GF161" s="122">
        <f t="shared" si="1028"/>
        <v>0</v>
      </c>
      <c r="GG161" s="122">
        <f t="shared" si="1029"/>
        <v>0</v>
      </c>
      <c r="GH161" s="124" t="str">
        <f t="shared" si="350"/>
        <v>0</v>
      </c>
      <c r="GI161" s="57"/>
      <c r="GJ161" s="57"/>
      <c r="GK161" s="57"/>
      <c r="GW161" s="145"/>
      <c r="GX161" s="145"/>
      <c r="GY161" s="145"/>
      <c r="GZ161" s="145"/>
      <c r="HA161" s="145"/>
      <c r="HB161" s="145"/>
      <c r="HC161" s="145"/>
    </row>
    <row r="162" spans="1:211" x14ac:dyDescent="0.2">
      <c r="A162" s="298"/>
      <c r="B162" s="288"/>
      <c r="C162" s="299"/>
      <c r="D162" s="407">
        <f t="shared" si="862"/>
        <v>0</v>
      </c>
      <c r="E162" s="406"/>
      <c r="F162" s="406"/>
      <c r="G162" s="406"/>
      <c r="H162" s="407">
        <f t="shared" si="863"/>
        <v>0</v>
      </c>
      <c r="I162" s="406"/>
      <c r="J162" s="406"/>
      <c r="K162" s="406"/>
      <c r="L162" s="406"/>
      <c r="M162" s="147"/>
      <c r="N162" s="94">
        <f t="shared" si="864"/>
        <v>0</v>
      </c>
      <c r="O162" s="94">
        <f t="shared" si="865"/>
        <v>0</v>
      </c>
      <c r="P162" s="94">
        <f t="shared" si="866"/>
        <v>0</v>
      </c>
      <c r="Q162" s="94">
        <f t="shared" si="867"/>
        <v>0</v>
      </c>
      <c r="R162" s="94">
        <f t="shared" si="868"/>
        <v>0</v>
      </c>
      <c r="S162" s="94">
        <f t="shared" si="869"/>
        <v>0</v>
      </c>
      <c r="T162" s="94">
        <f t="shared" si="870"/>
        <v>0</v>
      </c>
      <c r="U162" s="200">
        <v>696</v>
      </c>
      <c r="V162" s="93">
        <f t="shared" si="871"/>
        <v>139.20000000000002</v>
      </c>
      <c r="W162" s="93">
        <f t="shared" si="872"/>
        <v>174</v>
      </c>
      <c r="X162" s="147"/>
      <c r="Y162" s="94">
        <f t="shared" si="873"/>
        <v>348</v>
      </c>
      <c r="Z162" s="94">
        <f t="shared" si="874"/>
        <v>1044</v>
      </c>
      <c r="AA162" s="94">
        <f t="shared" si="875"/>
        <v>1392</v>
      </c>
      <c r="AB162" s="94">
        <f t="shared" si="876"/>
        <v>2088</v>
      </c>
      <c r="AC162" s="94">
        <f t="shared" si="877"/>
        <v>2784</v>
      </c>
      <c r="AD162" s="94">
        <f t="shared" si="878"/>
        <v>3480</v>
      </c>
      <c r="AE162" s="94">
        <f t="shared" si="879"/>
        <v>4176</v>
      </c>
      <c r="AF162" s="200">
        <v>620</v>
      </c>
      <c r="AG162" s="93">
        <f t="shared" si="880"/>
        <v>124</v>
      </c>
      <c r="AH162" s="93">
        <f t="shared" si="881"/>
        <v>155</v>
      </c>
      <c r="AI162" s="147"/>
      <c r="AJ162" s="94">
        <f t="shared" si="882"/>
        <v>310</v>
      </c>
      <c r="AK162" s="94">
        <f t="shared" si="883"/>
        <v>930</v>
      </c>
      <c r="AL162" s="94">
        <f t="shared" si="884"/>
        <v>1240</v>
      </c>
      <c r="AM162" s="94">
        <f t="shared" si="885"/>
        <v>1860</v>
      </c>
      <c r="AN162" s="94">
        <f t="shared" si="886"/>
        <v>2480</v>
      </c>
      <c r="AO162" s="94">
        <f t="shared" si="887"/>
        <v>3100</v>
      </c>
      <c r="AP162" s="94">
        <f t="shared" si="888"/>
        <v>3720</v>
      </c>
      <c r="AQ162" s="200">
        <v>500</v>
      </c>
      <c r="AR162" s="93">
        <f t="shared" si="889"/>
        <v>100</v>
      </c>
      <c r="AS162" s="93">
        <f t="shared" si="890"/>
        <v>125</v>
      </c>
      <c r="AT162" s="147"/>
      <c r="AU162" s="94">
        <f t="shared" si="891"/>
        <v>250</v>
      </c>
      <c r="AV162" s="94">
        <f t="shared" si="892"/>
        <v>750</v>
      </c>
      <c r="AW162" s="94">
        <f t="shared" si="893"/>
        <v>1000</v>
      </c>
      <c r="AX162" s="94">
        <f t="shared" si="894"/>
        <v>1500</v>
      </c>
      <c r="AY162" s="94">
        <f t="shared" si="895"/>
        <v>2000</v>
      </c>
      <c r="AZ162" s="94">
        <f t="shared" si="896"/>
        <v>2500</v>
      </c>
      <c r="BA162" s="94">
        <f t="shared" si="897"/>
        <v>3000</v>
      </c>
      <c r="BB162" s="147">
        <f t="shared" si="898"/>
        <v>696</v>
      </c>
      <c r="BC162" s="147">
        <f t="shared" si="899"/>
        <v>139.20000000000002</v>
      </c>
      <c r="BD162" s="147">
        <f t="shared" si="900"/>
        <v>174</v>
      </c>
      <c r="BE162" s="147">
        <f t="shared" si="901"/>
        <v>0</v>
      </c>
      <c r="BF162" s="147">
        <f t="shared" si="902"/>
        <v>348</v>
      </c>
      <c r="BG162" s="147">
        <f t="shared" si="903"/>
        <v>1044</v>
      </c>
      <c r="BH162" s="147">
        <f t="shared" si="904"/>
        <v>1392</v>
      </c>
      <c r="BI162" s="147">
        <f t="shared" si="905"/>
        <v>2088</v>
      </c>
      <c r="BJ162" s="147">
        <f t="shared" si="906"/>
        <v>2784</v>
      </c>
      <c r="BK162" s="147">
        <f t="shared" si="907"/>
        <v>3480</v>
      </c>
      <c r="BL162" s="147">
        <f t="shared" si="908"/>
        <v>4176</v>
      </c>
      <c r="BM162" s="147">
        <f t="shared" si="909"/>
        <v>620</v>
      </c>
      <c r="BN162" s="147">
        <f t="shared" si="910"/>
        <v>124</v>
      </c>
      <c r="BO162" s="147">
        <f t="shared" si="911"/>
        <v>155</v>
      </c>
      <c r="BP162" s="147">
        <f t="shared" si="912"/>
        <v>0</v>
      </c>
      <c r="BQ162" s="147">
        <f t="shared" si="913"/>
        <v>310</v>
      </c>
      <c r="BR162" s="147">
        <f t="shared" si="914"/>
        <v>930</v>
      </c>
      <c r="BS162" s="147">
        <f t="shared" si="915"/>
        <v>1240</v>
      </c>
      <c r="BT162" s="147">
        <f t="shared" si="916"/>
        <v>1860</v>
      </c>
      <c r="BU162" s="147">
        <f t="shared" si="917"/>
        <v>2480</v>
      </c>
      <c r="BV162" s="147">
        <f t="shared" si="918"/>
        <v>3100</v>
      </c>
      <c r="BW162" s="147">
        <f t="shared" si="919"/>
        <v>3720</v>
      </c>
      <c r="BX162" s="147">
        <f t="shared" si="920"/>
        <v>500</v>
      </c>
      <c r="BY162" s="147">
        <f t="shared" si="921"/>
        <v>100</v>
      </c>
      <c r="BZ162" s="147">
        <f t="shared" si="922"/>
        <v>125</v>
      </c>
      <c r="CA162" s="147">
        <f t="shared" si="923"/>
        <v>0</v>
      </c>
      <c r="CB162" s="147">
        <f t="shared" si="924"/>
        <v>250</v>
      </c>
      <c r="CC162" s="147">
        <f t="shared" si="925"/>
        <v>750</v>
      </c>
      <c r="CD162" s="147">
        <f t="shared" si="926"/>
        <v>1000</v>
      </c>
      <c r="CE162" s="147">
        <f t="shared" si="927"/>
        <v>1500</v>
      </c>
      <c r="CF162" s="147">
        <f t="shared" si="928"/>
        <v>2000</v>
      </c>
      <c r="CG162" s="147">
        <f t="shared" si="929"/>
        <v>2500</v>
      </c>
      <c r="CH162" s="147">
        <f t="shared" si="930"/>
        <v>3000</v>
      </c>
      <c r="CI162" s="147">
        <f t="shared" si="931"/>
        <v>1316</v>
      </c>
      <c r="CJ162" s="147">
        <f t="shared" si="932"/>
        <v>263.20000000000005</v>
      </c>
      <c r="CK162" s="147">
        <f t="shared" si="933"/>
        <v>329</v>
      </c>
      <c r="CL162" s="147">
        <f t="shared" si="934"/>
        <v>0</v>
      </c>
      <c r="CM162" s="147">
        <f t="shared" si="935"/>
        <v>658</v>
      </c>
      <c r="CN162" s="147">
        <f t="shared" si="936"/>
        <v>1974</v>
      </c>
      <c r="CO162" s="147">
        <f t="shared" si="937"/>
        <v>2632</v>
      </c>
      <c r="CP162" s="147">
        <f t="shared" si="938"/>
        <v>3948</v>
      </c>
      <c r="CQ162" s="147">
        <f t="shared" si="939"/>
        <v>5264</v>
      </c>
      <c r="CR162" s="147">
        <f t="shared" si="940"/>
        <v>6580</v>
      </c>
      <c r="CS162" s="147">
        <f t="shared" si="941"/>
        <v>7896</v>
      </c>
      <c r="CT162" s="147">
        <f t="shared" si="942"/>
        <v>1196</v>
      </c>
      <c r="CU162" s="147">
        <f t="shared" si="943"/>
        <v>239.20000000000002</v>
      </c>
      <c r="CV162" s="147">
        <f t="shared" si="944"/>
        <v>299</v>
      </c>
      <c r="CW162" s="147">
        <f t="shared" si="945"/>
        <v>0</v>
      </c>
      <c r="CX162" s="147">
        <f t="shared" si="946"/>
        <v>598</v>
      </c>
      <c r="CY162" s="147">
        <f t="shared" si="947"/>
        <v>1794</v>
      </c>
      <c r="CZ162" s="147">
        <f t="shared" si="948"/>
        <v>2392</v>
      </c>
      <c r="DA162" s="147">
        <f t="shared" si="949"/>
        <v>3588</v>
      </c>
      <c r="DB162" s="147">
        <f t="shared" si="950"/>
        <v>4784</v>
      </c>
      <c r="DC162" s="147">
        <f t="shared" si="951"/>
        <v>5980</v>
      </c>
      <c r="DD162" s="147">
        <f t="shared" si="952"/>
        <v>7176</v>
      </c>
      <c r="DE162" s="147">
        <f t="shared" si="953"/>
        <v>1120</v>
      </c>
      <c r="DF162" s="147">
        <f t="shared" si="954"/>
        <v>224</v>
      </c>
      <c r="DG162" s="147">
        <f t="shared" si="955"/>
        <v>280</v>
      </c>
      <c r="DH162" s="147">
        <f t="shared" si="956"/>
        <v>0</v>
      </c>
      <c r="DI162" s="147">
        <f t="shared" si="957"/>
        <v>560</v>
      </c>
      <c r="DJ162" s="147">
        <f t="shared" si="958"/>
        <v>1680</v>
      </c>
      <c r="DK162" s="147">
        <f t="shared" si="959"/>
        <v>2240</v>
      </c>
      <c r="DL162" s="147">
        <f t="shared" si="960"/>
        <v>3360</v>
      </c>
      <c r="DM162" s="147">
        <f t="shared" si="961"/>
        <v>4480</v>
      </c>
      <c r="DN162" s="147">
        <f t="shared" si="962"/>
        <v>5600</v>
      </c>
      <c r="DO162" s="147">
        <f t="shared" si="963"/>
        <v>6720</v>
      </c>
      <c r="DP162" s="147">
        <f t="shared" si="964"/>
        <v>1120</v>
      </c>
      <c r="DQ162" s="147">
        <f t="shared" si="965"/>
        <v>224</v>
      </c>
      <c r="DR162" s="147">
        <f t="shared" si="966"/>
        <v>280</v>
      </c>
      <c r="DS162" s="147">
        <f t="shared" si="967"/>
        <v>0</v>
      </c>
      <c r="DT162" s="147">
        <f t="shared" si="968"/>
        <v>560</v>
      </c>
      <c r="DU162" s="147">
        <f t="shared" si="969"/>
        <v>1680</v>
      </c>
      <c r="DV162" s="147">
        <f t="shared" si="970"/>
        <v>2240</v>
      </c>
      <c r="DW162" s="147">
        <f t="shared" si="971"/>
        <v>3360</v>
      </c>
      <c r="DX162" s="147">
        <f t="shared" si="972"/>
        <v>4480</v>
      </c>
      <c r="DY162" s="147">
        <f t="shared" si="973"/>
        <v>5600</v>
      </c>
      <c r="DZ162" s="147">
        <f t="shared" si="974"/>
        <v>6720</v>
      </c>
      <c r="EA162" s="147">
        <f t="shared" si="975"/>
        <v>1316</v>
      </c>
      <c r="EB162" s="147">
        <f t="shared" si="976"/>
        <v>263.20000000000005</v>
      </c>
      <c r="EC162" s="147">
        <f t="shared" si="977"/>
        <v>329</v>
      </c>
      <c r="ED162" s="147">
        <f t="shared" si="978"/>
        <v>0</v>
      </c>
      <c r="EE162" s="147">
        <f t="shared" si="979"/>
        <v>658</v>
      </c>
      <c r="EF162" s="147">
        <f t="shared" si="980"/>
        <v>1974</v>
      </c>
      <c r="EG162" s="147">
        <f t="shared" si="981"/>
        <v>2632</v>
      </c>
      <c r="EH162" s="147">
        <f t="shared" si="982"/>
        <v>3948</v>
      </c>
      <c r="EI162" s="147">
        <f t="shared" si="983"/>
        <v>5264</v>
      </c>
      <c r="EJ162" s="147">
        <f t="shared" si="984"/>
        <v>6580</v>
      </c>
      <c r="EK162" s="147">
        <f t="shared" si="985"/>
        <v>7896</v>
      </c>
      <c r="EL162" s="147">
        <f t="shared" si="986"/>
        <v>1196</v>
      </c>
      <c r="EM162" s="147">
        <f t="shared" si="987"/>
        <v>239.20000000000002</v>
      </c>
      <c r="EN162" s="147">
        <f t="shared" si="988"/>
        <v>299</v>
      </c>
      <c r="EO162" s="147">
        <f t="shared" si="989"/>
        <v>0</v>
      </c>
      <c r="EP162" s="147">
        <f t="shared" si="990"/>
        <v>598</v>
      </c>
      <c r="EQ162" s="147">
        <f t="shared" si="991"/>
        <v>1794</v>
      </c>
      <c r="ER162" s="147">
        <f t="shared" si="992"/>
        <v>2392</v>
      </c>
      <c r="ES162" s="147">
        <f t="shared" si="993"/>
        <v>3588</v>
      </c>
      <c r="ET162" s="147">
        <f t="shared" si="994"/>
        <v>4784</v>
      </c>
      <c r="EU162" s="147">
        <f t="shared" si="995"/>
        <v>5980</v>
      </c>
      <c r="EV162" s="147">
        <f t="shared" si="996"/>
        <v>7176</v>
      </c>
      <c r="EW162" s="147">
        <f t="shared" si="997"/>
        <v>1816</v>
      </c>
      <c r="EX162" s="147">
        <f t="shared" si="998"/>
        <v>363.20000000000005</v>
      </c>
      <c r="EY162" s="147">
        <f t="shared" si="999"/>
        <v>454</v>
      </c>
      <c r="EZ162" s="147">
        <f t="shared" si="1000"/>
        <v>0</v>
      </c>
      <c r="FA162" s="147">
        <f t="shared" si="1001"/>
        <v>908</v>
      </c>
      <c r="FB162" s="147">
        <f t="shared" si="1002"/>
        <v>2724</v>
      </c>
      <c r="FC162" s="147">
        <f t="shared" si="1003"/>
        <v>3632</v>
      </c>
      <c r="FD162" s="147">
        <f t="shared" si="1004"/>
        <v>5448</v>
      </c>
      <c r="FE162" s="147">
        <f t="shared" si="1005"/>
        <v>7264</v>
      </c>
      <c r="FF162" s="147">
        <f t="shared" si="1006"/>
        <v>9080</v>
      </c>
      <c r="FG162" s="147">
        <f t="shared" si="1007"/>
        <v>10896</v>
      </c>
      <c r="FH162" s="147">
        <f t="shared" si="1008"/>
        <v>1816</v>
      </c>
      <c r="FI162" s="147">
        <f t="shared" si="1009"/>
        <v>363.20000000000005</v>
      </c>
      <c r="FJ162" s="147">
        <f t="shared" si="1010"/>
        <v>454</v>
      </c>
      <c r="FK162" s="147">
        <f t="shared" si="1011"/>
        <v>0</v>
      </c>
      <c r="FL162" s="147">
        <f t="shared" si="1012"/>
        <v>908</v>
      </c>
      <c r="FM162" s="147">
        <f t="shared" si="1013"/>
        <v>2724</v>
      </c>
      <c r="FN162" s="147">
        <f t="shared" si="1014"/>
        <v>3632</v>
      </c>
      <c r="FO162" s="147">
        <f t="shared" si="1015"/>
        <v>5448</v>
      </c>
      <c r="FP162" s="147">
        <f t="shared" si="1016"/>
        <v>7264</v>
      </c>
      <c r="FQ162" s="147">
        <f t="shared" si="1017"/>
        <v>9080</v>
      </c>
      <c r="FR162" s="147">
        <f t="shared" si="1018"/>
        <v>10896</v>
      </c>
      <c r="FS162" s="122" t="str">
        <f t="shared" si="346"/>
        <v>0</v>
      </c>
      <c r="FT162" s="122" t="str">
        <f t="shared" si="347"/>
        <v>0</v>
      </c>
      <c r="FU162" s="122" t="str">
        <f t="shared" si="348"/>
        <v>0</v>
      </c>
      <c r="FV162" s="122" t="str">
        <f t="shared" si="349"/>
        <v>0</v>
      </c>
      <c r="FW162" s="122">
        <f t="shared" si="1019"/>
        <v>0</v>
      </c>
      <c r="FX162" s="122">
        <f t="shared" si="1020"/>
        <v>0</v>
      </c>
      <c r="FY162" s="122">
        <f t="shared" si="1021"/>
        <v>0</v>
      </c>
      <c r="FZ162" s="122">
        <f t="shared" si="1022"/>
        <v>0</v>
      </c>
      <c r="GA162" s="122">
        <f t="shared" si="1023"/>
        <v>0</v>
      </c>
      <c r="GB162" s="122">
        <f t="shared" si="1024"/>
        <v>0</v>
      </c>
      <c r="GC162" s="122">
        <f t="shared" si="1025"/>
        <v>0</v>
      </c>
      <c r="GD162" s="122">
        <f t="shared" si="1026"/>
        <v>0</v>
      </c>
      <c r="GE162" s="122">
        <f t="shared" si="1027"/>
        <v>0</v>
      </c>
      <c r="GF162" s="122">
        <f t="shared" si="1028"/>
        <v>0</v>
      </c>
      <c r="GG162" s="122">
        <f t="shared" si="1029"/>
        <v>0</v>
      </c>
      <c r="GH162" s="124" t="str">
        <f t="shared" si="350"/>
        <v>0</v>
      </c>
      <c r="GI162" s="57"/>
      <c r="GJ162" s="57"/>
      <c r="GK162" s="57"/>
      <c r="GW162" s="145"/>
      <c r="GX162" s="145"/>
      <c r="GY162" s="145"/>
      <c r="GZ162" s="145"/>
      <c r="HA162" s="145"/>
      <c r="HB162" s="145"/>
      <c r="HC162" s="145"/>
    </row>
    <row r="163" spans="1:211" x14ac:dyDescent="0.2">
      <c r="A163" s="298"/>
      <c r="B163" s="288"/>
      <c r="C163" s="299"/>
      <c r="D163" s="407">
        <f t="shared" si="862"/>
        <v>0</v>
      </c>
      <c r="E163" s="406"/>
      <c r="F163" s="406"/>
      <c r="G163" s="406"/>
      <c r="H163" s="407">
        <f t="shared" si="863"/>
        <v>0</v>
      </c>
      <c r="I163" s="406"/>
      <c r="J163" s="406"/>
      <c r="K163" s="406"/>
      <c r="L163" s="406"/>
      <c r="M163" s="147"/>
      <c r="N163" s="94">
        <f t="shared" si="864"/>
        <v>0</v>
      </c>
      <c r="O163" s="94">
        <f t="shared" si="865"/>
        <v>0</v>
      </c>
      <c r="P163" s="94">
        <f t="shared" si="866"/>
        <v>0</v>
      </c>
      <c r="Q163" s="94">
        <f t="shared" si="867"/>
        <v>0</v>
      </c>
      <c r="R163" s="94">
        <f t="shared" si="868"/>
        <v>0</v>
      </c>
      <c r="S163" s="94">
        <f t="shared" si="869"/>
        <v>0</v>
      </c>
      <c r="T163" s="94">
        <f t="shared" si="870"/>
        <v>0</v>
      </c>
      <c r="U163" s="200">
        <v>697</v>
      </c>
      <c r="V163" s="93">
        <f t="shared" si="871"/>
        <v>139.4</v>
      </c>
      <c r="W163" s="93">
        <f t="shared" si="872"/>
        <v>174.25</v>
      </c>
      <c r="X163" s="147"/>
      <c r="Y163" s="94">
        <f t="shared" si="873"/>
        <v>348.5</v>
      </c>
      <c r="Z163" s="94">
        <f t="shared" si="874"/>
        <v>1045.5</v>
      </c>
      <c r="AA163" s="94">
        <f t="shared" si="875"/>
        <v>1394</v>
      </c>
      <c r="AB163" s="94">
        <f t="shared" si="876"/>
        <v>2091</v>
      </c>
      <c r="AC163" s="94">
        <f t="shared" si="877"/>
        <v>2788</v>
      </c>
      <c r="AD163" s="94">
        <f t="shared" si="878"/>
        <v>3485</v>
      </c>
      <c r="AE163" s="94">
        <f t="shared" si="879"/>
        <v>4182</v>
      </c>
      <c r="AF163" s="200">
        <v>621</v>
      </c>
      <c r="AG163" s="93">
        <f t="shared" si="880"/>
        <v>124.2</v>
      </c>
      <c r="AH163" s="93">
        <f t="shared" si="881"/>
        <v>155.25</v>
      </c>
      <c r="AI163" s="147"/>
      <c r="AJ163" s="94">
        <f t="shared" si="882"/>
        <v>310.5</v>
      </c>
      <c r="AK163" s="94">
        <f t="shared" si="883"/>
        <v>931.5</v>
      </c>
      <c r="AL163" s="94">
        <f t="shared" si="884"/>
        <v>1242</v>
      </c>
      <c r="AM163" s="94">
        <f t="shared" si="885"/>
        <v>1863</v>
      </c>
      <c r="AN163" s="94">
        <f t="shared" si="886"/>
        <v>2484</v>
      </c>
      <c r="AO163" s="94">
        <f t="shared" si="887"/>
        <v>3105</v>
      </c>
      <c r="AP163" s="94">
        <f t="shared" si="888"/>
        <v>3726</v>
      </c>
      <c r="AQ163" s="200">
        <v>501</v>
      </c>
      <c r="AR163" s="93">
        <f t="shared" si="889"/>
        <v>100.2</v>
      </c>
      <c r="AS163" s="93">
        <f t="shared" si="890"/>
        <v>125.25</v>
      </c>
      <c r="AT163" s="147"/>
      <c r="AU163" s="94">
        <f t="shared" si="891"/>
        <v>250.5</v>
      </c>
      <c r="AV163" s="94">
        <f t="shared" si="892"/>
        <v>751.5</v>
      </c>
      <c r="AW163" s="94">
        <f t="shared" si="893"/>
        <v>1002</v>
      </c>
      <c r="AX163" s="94">
        <f t="shared" si="894"/>
        <v>1503</v>
      </c>
      <c r="AY163" s="94">
        <f t="shared" si="895"/>
        <v>2004</v>
      </c>
      <c r="AZ163" s="94">
        <f t="shared" si="896"/>
        <v>2505</v>
      </c>
      <c r="BA163" s="94">
        <f t="shared" si="897"/>
        <v>3006</v>
      </c>
      <c r="BB163" s="147">
        <f t="shared" si="898"/>
        <v>697</v>
      </c>
      <c r="BC163" s="147">
        <f t="shared" si="899"/>
        <v>139.4</v>
      </c>
      <c r="BD163" s="147">
        <f t="shared" si="900"/>
        <v>174.25</v>
      </c>
      <c r="BE163" s="147">
        <f t="shared" si="901"/>
        <v>0</v>
      </c>
      <c r="BF163" s="147">
        <f t="shared" si="902"/>
        <v>348.5</v>
      </c>
      <c r="BG163" s="147">
        <f t="shared" si="903"/>
        <v>1045.5</v>
      </c>
      <c r="BH163" s="147">
        <f t="shared" si="904"/>
        <v>1394</v>
      </c>
      <c r="BI163" s="147">
        <f t="shared" si="905"/>
        <v>2091</v>
      </c>
      <c r="BJ163" s="147">
        <f t="shared" si="906"/>
        <v>2788</v>
      </c>
      <c r="BK163" s="147">
        <f t="shared" si="907"/>
        <v>3485</v>
      </c>
      <c r="BL163" s="147">
        <f t="shared" si="908"/>
        <v>4182</v>
      </c>
      <c r="BM163" s="147">
        <f t="shared" si="909"/>
        <v>621</v>
      </c>
      <c r="BN163" s="147">
        <f t="shared" si="910"/>
        <v>124.2</v>
      </c>
      <c r="BO163" s="147">
        <f t="shared" si="911"/>
        <v>155.25</v>
      </c>
      <c r="BP163" s="147">
        <f t="shared" si="912"/>
        <v>0</v>
      </c>
      <c r="BQ163" s="147">
        <f t="shared" si="913"/>
        <v>310.5</v>
      </c>
      <c r="BR163" s="147">
        <f t="shared" si="914"/>
        <v>931.5</v>
      </c>
      <c r="BS163" s="147">
        <f t="shared" si="915"/>
        <v>1242</v>
      </c>
      <c r="BT163" s="147">
        <f t="shared" si="916"/>
        <v>1863</v>
      </c>
      <c r="BU163" s="147">
        <f t="shared" si="917"/>
        <v>2484</v>
      </c>
      <c r="BV163" s="147">
        <f t="shared" si="918"/>
        <v>3105</v>
      </c>
      <c r="BW163" s="147">
        <f t="shared" si="919"/>
        <v>3726</v>
      </c>
      <c r="BX163" s="147">
        <f t="shared" si="920"/>
        <v>501</v>
      </c>
      <c r="BY163" s="147">
        <f t="shared" si="921"/>
        <v>100.2</v>
      </c>
      <c r="BZ163" s="147">
        <f t="shared" si="922"/>
        <v>125.25</v>
      </c>
      <c r="CA163" s="147">
        <f t="shared" si="923"/>
        <v>0</v>
      </c>
      <c r="CB163" s="147">
        <f t="shared" si="924"/>
        <v>250.5</v>
      </c>
      <c r="CC163" s="147">
        <f t="shared" si="925"/>
        <v>751.5</v>
      </c>
      <c r="CD163" s="147">
        <f t="shared" si="926"/>
        <v>1002</v>
      </c>
      <c r="CE163" s="147">
        <f t="shared" si="927"/>
        <v>1503</v>
      </c>
      <c r="CF163" s="147">
        <f t="shared" si="928"/>
        <v>2004</v>
      </c>
      <c r="CG163" s="147">
        <f t="shared" si="929"/>
        <v>2505</v>
      </c>
      <c r="CH163" s="147">
        <f t="shared" si="930"/>
        <v>3006</v>
      </c>
      <c r="CI163" s="147">
        <f t="shared" si="931"/>
        <v>1318</v>
      </c>
      <c r="CJ163" s="147">
        <f t="shared" si="932"/>
        <v>263.60000000000002</v>
      </c>
      <c r="CK163" s="147">
        <f t="shared" si="933"/>
        <v>329.5</v>
      </c>
      <c r="CL163" s="147">
        <f t="shared" si="934"/>
        <v>0</v>
      </c>
      <c r="CM163" s="147">
        <f t="shared" si="935"/>
        <v>659</v>
      </c>
      <c r="CN163" s="147">
        <f t="shared" si="936"/>
        <v>1977</v>
      </c>
      <c r="CO163" s="147">
        <f t="shared" si="937"/>
        <v>2636</v>
      </c>
      <c r="CP163" s="147">
        <f t="shared" si="938"/>
        <v>3954</v>
      </c>
      <c r="CQ163" s="147">
        <f t="shared" si="939"/>
        <v>5272</v>
      </c>
      <c r="CR163" s="147">
        <f t="shared" si="940"/>
        <v>6590</v>
      </c>
      <c r="CS163" s="147">
        <f t="shared" si="941"/>
        <v>7908</v>
      </c>
      <c r="CT163" s="147">
        <f t="shared" si="942"/>
        <v>1198</v>
      </c>
      <c r="CU163" s="147">
        <f t="shared" si="943"/>
        <v>239.60000000000002</v>
      </c>
      <c r="CV163" s="147">
        <f t="shared" si="944"/>
        <v>299.5</v>
      </c>
      <c r="CW163" s="147">
        <f t="shared" si="945"/>
        <v>0</v>
      </c>
      <c r="CX163" s="147">
        <f t="shared" si="946"/>
        <v>599</v>
      </c>
      <c r="CY163" s="147">
        <f t="shared" si="947"/>
        <v>1797</v>
      </c>
      <c r="CZ163" s="147">
        <f t="shared" si="948"/>
        <v>2396</v>
      </c>
      <c r="DA163" s="147">
        <f t="shared" si="949"/>
        <v>3594</v>
      </c>
      <c r="DB163" s="147">
        <f t="shared" si="950"/>
        <v>4792</v>
      </c>
      <c r="DC163" s="147">
        <f t="shared" si="951"/>
        <v>5990</v>
      </c>
      <c r="DD163" s="147">
        <f t="shared" si="952"/>
        <v>7188</v>
      </c>
      <c r="DE163" s="147">
        <f t="shared" si="953"/>
        <v>1122</v>
      </c>
      <c r="DF163" s="147">
        <f t="shared" si="954"/>
        <v>224.4</v>
      </c>
      <c r="DG163" s="147">
        <f t="shared" si="955"/>
        <v>280.5</v>
      </c>
      <c r="DH163" s="147">
        <f t="shared" si="956"/>
        <v>0</v>
      </c>
      <c r="DI163" s="147">
        <f t="shared" si="957"/>
        <v>561</v>
      </c>
      <c r="DJ163" s="147">
        <f t="shared" si="958"/>
        <v>1683</v>
      </c>
      <c r="DK163" s="147">
        <f t="shared" si="959"/>
        <v>2244</v>
      </c>
      <c r="DL163" s="147">
        <f t="shared" si="960"/>
        <v>3366</v>
      </c>
      <c r="DM163" s="147">
        <f t="shared" si="961"/>
        <v>4488</v>
      </c>
      <c r="DN163" s="147">
        <f t="shared" si="962"/>
        <v>5610</v>
      </c>
      <c r="DO163" s="147">
        <f t="shared" si="963"/>
        <v>6732</v>
      </c>
      <c r="DP163" s="147">
        <f t="shared" si="964"/>
        <v>1122</v>
      </c>
      <c r="DQ163" s="147">
        <f t="shared" si="965"/>
        <v>224.4</v>
      </c>
      <c r="DR163" s="147">
        <f t="shared" si="966"/>
        <v>280.5</v>
      </c>
      <c r="DS163" s="147">
        <f t="shared" si="967"/>
        <v>0</v>
      </c>
      <c r="DT163" s="147">
        <f t="shared" si="968"/>
        <v>561</v>
      </c>
      <c r="DU163" s="147">
        <f t="shared" si="969"/>
        <v>1683</v>
      </c>
      <c r="DV163" s="147">
        <f t="shared" si="970"/>
        <v>2244</v>
      </c>
      <c r="DW163" s="147">
        <f t="shared" si="971"/>
        <v>3366</v>
      </c>
      <c r="DX163" s="147">
        <f t="shared" si="972"/>
        <v>4488</v>
      </c>
      <c r="DY163" s="147">
        <f t="shared" si="973"/>
        <v>5610</v>
      </c>
      <c r="DZ163" s="147">
        <f t="shared" si="974"/>
        <v>6732</v>
      </c>
      <c r="EA163" s="147">
        <f t="shared" si="975"/>
        <v>1318</v>
      </c>
      <c r="EB163" s="147">
        <f t="shared" si="976"/>
        <v>263.60000000000002</v>
      </c>
      <c r="EC163" s="147">
        <f t="shared" si="977"/>
        <v>329.5</v>
      </c>
      <c r="ED163" s="147">
        <f t="shared" si="978"/>
        <v>0</v>
      </c>
      <c r="EE163" s="147">
        <f t="shared" si="979"/>
        <v>659</v>
      </c>
      <c r="EF163" s="147">
        <f t="shared" si="980"/>
        <v>1977</v>
      </c>
      <c r="EG163" s="147">
        <f t="shared" si="981"/>
        <v>2636</v>
      </c>
      <c r="EH163" s="147">
        <f t="shared" si="982"/>
        <v>3954</v>
      </c>
      <c r="EI163" s="147">
        <f t="shared" si="983"/>
        <v>5272</v>
      </c>
      <c r="EJ163" s="147">
        <f t="shared" si="984"/>
        <v>6590</v>
      </c>
      <c r="EK163" s="147">
        <f t="shared" si="985"/>
        <v>7908</v>
      </c>
      <c r="EL163" s="147">
        <f t="shared" si="986"/>
        <v>1198</v>
      </c>
      <c r="EM163" s="147">
        <f t="shared" si="987"/>
        <v>239.60000000000002</v>
      </c>
      <c r="EN163" s="147">
        <f t="shared" si="988"/>
        <v>299.5</v>
      </c>
      <c r="EO163" s="147">
        <f t="shared" si="989"/>
        <v>0</v>
      </c>
      <c r="EP163" s="147">
        <f t="shared" si="990"/>
        <v>599</v>
      </c>
      <c r="EQ163" s="147">
        <f t="shared" si="991"/>
        <v>1797</v>
      </c>
      <c r="ER163" s="147">
        <f t="shared" si="992"/>
        <v>2396</v>
      </c>
      <c r="ES163" s="147">
        <f t="shared" si="993"/>
        <v>3594</v>
      </c>
      <c r="ET163" s="147">
        <f t="shared" si="994"/>
        <v>4792</v>
      </c>
      <c r="EU163" s="147">
        <f t="shared" si="995"/>
        <v>5990</v>
      </c>
      <c r="EV163" s="147">
        <f t="shared" si="996"/>
        <v>7188</v>
      </c>
      <c r="EW163" s="147">
        <f t="shared" si="997"/>
        <v>1819</v>
      </c>
      <c r="EX163" s="147">
        <f t="shared" si="998"/>
        <v>363.8</v>
      </c>
      <c r="EY163" s="147">
        <f t="shared" si="999"/>
        <v>454.75</v>
      </c>
      <c r="EZ163" s="147">
        <f t="shared" si="1000"/>
        <v>0</v>
      </c>
      <c r="FA163" s="147">
        <f t="shared" si="1001"/>
        <v>909.5</v>
      </c>
      <c r="FB163" s="147">
        <f t="shared" si="1002"/>
        <v>2728.5</v>
      </c>
      <c r="FC163" s="147">
        <f t="shared" si="1003"/>
        <v>3638</v>
      </c>
      <c r="FD163" s="147">
        <f t="shared" si="1004"/>
        <v>5457</v>
      </c>
      <c r="FE163" s="147">
        <f t="shared" si="1005"/>
        <v>7276</v>
      </c>
      <c r="FF163" s="147">
        <f t="shared" si="1006"/>
        <v>9095</v>
      </c>
      <c r="FG163" s="147">
        <f t="shared" si="1007"/>
        <v>10914</v>
      </c>
      <c r="FH163" s="147">
        <f t="shared" si="1008"/>
        <v>1819</v>
      </c>
      <c r="FI163" s="147">
        <f t="shared" si="1009"/>
        <v>363.8</v>
      </c>
      <c r="FJ163" s="147">
        <f t="shared" si="1010"/>
        <v>454.75</v>
      </c>
      <c r="FK163" s="147">
        <f t="shared" si="1011"/>
        <v>0</v>
      </c>
      <c r="FL163" s="147">
        <f t="shared" si="1012"/>
        <v>909.5</v>
      </c>
      <c r="FM163" s="147">
        <f t="shared" si="1013"/>
        <v>2728.5</v>
      </c>
      <c r="FN163" s="147">
        <f t="shared" si="1014"/>
        <v>3638</v>
      </c>
      <c r="FO163" s="147">
        <f t="shared" si="1015"/>
        <v>5457</v>
      </c>
      <c r="FP163" s="147">
        <f t="shared" si="1016"/>
        <v>7276</v>
      </c>
      <c r="FQ163" s="147">
        <f t="shared" si="1017"/>
        <v>9095</v>
      </c>
      <c r="FR163" s="147">
        <f t="shared" si="1018"/>
        <v>10914</v>
      </c>
      <c r="FS163" s="122" t="str">
        <f t="shared" si="346"/>
        <v>0</v>
      </c>
      <c r="FT163" s="122" t="str">
        <f t="shared" si="347"/>
        <v>0</v>
      </c>
      <c r="FU163" s="122" t="str">
        <f t="shared" si="348"/>
        <v>0</v>
      </c>
      <c r="FV163" s="122" t="str">
        <f t="shared" si="349"/>
        <v>0</v>
      </c>
      <c r="FW163" s="122">
        <f t="shared" si="1019"/>
        <v>0</v>
      </c>
      <c r="FX163" s="122">
        <f t="shared" si="1020"/>
        <v>0</v>
      </c>
      <c r="FY163" s="122">
        <f t="shared" si="1021"/>
        <v>0</v>
      </c>
      <c r="FZ163" s="122">
        <f t="shared" si="1022"/>
        <v>0</v>
      </c>
      <c r="GA163" s="122">
        <f t="shared" si="1023"/>
        <v>0</v>
      </c>
      <c r="GB163" s="122">
        <f t="shared" si="1024"/>
        <v>0</v>
      </c>
      <c r="GC163" s="122">
        <f t="shared" si="1025"/>
        <v>0</v>
      </c>
      <c r="GD163" s="122">
        <f t="shared" si="1026"/>
        <v>0</v>
      </c>
      <c r="GE163" s="122">
        <f t="shared" si="1027"/>
        <v>0</v>
      </c>
      <c r="GF163" s="122">
        <f t="shared" si="1028"/>
        <v>0</v>
      </c>
      <c r="GG163" s="122">
        <f t="shared" si="1029"/>
        <v>0</v>
      </c>
      <c r="GH163" s="124" t="str">
        <f t="shared" si="350"/>
        <v>0</v>
      </c>
      <c r="GI163" s="57"/>
      <c r="GJ163" s="57"/>
      <c r="GK163" s="57"/>
      <c r="GW163" s="145"/>
      <c r="GX163" s="145"/>
      <c r="GY163" s="145"/>
      <c r="GZ163" s="145"/>
      <c r="HA163" s="145"/>
      <c r="HB163" s="145"/>
      <c r="HC163" s="145"/>
    </row>
    <row r="164" spans="1:211" x14ac:dyDescent="0.2">
      <c r="A164" s="298"/>
      <c r="B164" s="288"/>
      <c r="C164" s="299"/>
      <c r="D164" s="407">
        <f t="shared" si="862"/>
        <v>0</v>
      </c>
      <c r="E164" s="406"/>
      <c r="F164" s="406"/>
      <c r="G164" s="406"/>
      <c r="H164" s="407">
        <f t="shared" si="863"/>
        <v>0</v>
      </c>
      <c r="I164" s="406"/>
      <c r="J164" s="406"/>
      <c r="K164" s="406"/>
      <c r="L164" s="406"/>
      <c r="M164" s="147"/>
      <c r="N164" s="94">
        <f t="shared" si="864"/>
        <v>0</v>
      </c>
      <c r="O164" s="94">
        <f t="shared" si="865"/>
        <v>0</v>
      </c>
      <c r="P164" s="94">
        <f t="shared" si="866"/>
        <v>0</v>
      </c>
      <c r="Q164" s="94">
        <f t="shared" si="867"/>
        <v>0</v>
      </c>
      <c r="R164" s="94">
        <f t="shared" si="868"/>
        <v>0</v>
      </c>
      <c r="S164" s="94">
        <f t="shared" si="869"/>
        <v>0</v>
      </c>
      <c r="T164" s="94">
        <f t="shared" si="870"/>
        <v>0</v>
      </c>
      <c r="U164" s="200">
        <v>698</v>
      </c>
      <c r="V164" s="93">
        <f t="shared" si="871"/>
        <v>139.6</v>
      </c>
      <c r="W164" s="93">
        <f t="shared" si="872"/>
        <v>174.5</v>
      </c>
      <c r="X164" s="147"/>
      <c r="Y164" s="94">
        <f t="shared" si="873"/>
        <v>349</v>
      </c>
      <c r="Z164" s="94">
        <f t="shared" si="874"/>
        <v>1047</v>
      </c>
      <c r="AA164" s="94">
        <f t="shared" si="875"/>
        <v>1396</v>
      </c>
      <c r="AB164" s="94">
        <f t="shared" si="876"/>
        <v>2094</v>
      </c>
      <c r="AC164" s="94">
        <f t="shared" si="877"/>
        <v>2792</v>
      </c>
      <c r="AD164" s="94">
        <f t="shared" si="878"/>
        <v>3490</v>
      </c>
      <c r="AE164" s="94">
        <f t="shared" si="879"/>
        <v>4188</v>
      </c>
      <c r="AF164" s="200">
        <v>622</v>
      </c>
      <c r="AG164" s="93">
        <f t="shared" si="880"/>
        <v>124.4</v>
      </c>
      <c r="AH164" s="93">
        <f t="shared" si="881"/>
        <v>155.5</v>
      </c>
      <c r="AI164" s="147"/>
      <c r="AJ164" s="94">
        <f t="shared" si="882"/>
        <v>311</v>
      </c>
      <c r="AK164" s="94">
        <f t="shared" si="883"/>
        <v>933</v>
      </c>
      <c r="AL164" s="94">
        <f t="shared" si="884"/>
        <v>1244</v>
      </c>
      <c r="AM164" s="94">
        <f t="shared" si="885"/>
        <v>1866</v>
      </c>
      <c r="AN164" s="94">
        <f t="shared" si="886"/>
        <v>2488</v>
      </c>
      <c r="AO164" s="94">
        <f t="shared" si="887"/>
        <v>3110</v>
      </c>
      <c r="AP164" s="94">
        <f t="shared" si="888"/>
        <v>3732</v>
      </c>
      <c r="AQ164" s="200">
        <v>502</v>
      </c>
      <c r="AR164" s="93">
        <f t="shared" si="889"/>
        <v>100.4</v>
      </c>
      <c r="AS164" s="93">
        <f t="shared" si="890"/>
        <v>125.5</v>
      </c>
      <c r="AT164" s="147"/>
      <c r="AU164" s="94">
        <f t="shared" si="891"/>
        <v>251</v>
      </c>
      <c r="AV164" s="94">
        <f t="shared" si="892"/>
        <v>753</v>
      </c>
      <c r="AW164" s="94">
        <f t="shared" si="893"/>
        <v>1004</v>
      </c>
      <c r="AX164" s="94">
        <f t="shared" si="894"/>
        <v>1506</v>
      </c>
      <c r="AY164" s="94">
        <f t="shared" si="895"/>
        <v>2008</v>
      </c>
      <c r="AZ164" s="94">
        <f t="shared" si="896"/>
        <v>2510</v>
      </c>
      <c r="BA164" s="94">
        <f t="shared" si="897"/>
        <v>3012</v>
      </c>
      <c r="BB164" s="147">
        <f t="shared" si="898"/>
        <v>698</v>
      </c>
      <c r="BC164" s="147">
        <f t="shared" si="899"/>
        <v>139.6</v>
      </c>
      <c r="BD164" s="147">
        <f t="shared" si="900"/>
        <v>174.5</v>
      </c>
      <c r="BE164" s="147">
        <f t="shared" si="901"/>
        <v>0</v>
      </c>
      <c r="BF164" s="147">
        <f t="shared" si="902"/>
        <v>349</v>
      </c>
      <c r="BG164" s="147">
        <f t="shared" si="903"/>
        <v>1047</v>
      </c>
      <c r="BH164" s="147">
        <f t="shared" si="904"/>
        <v>1396</v>
      </c>
      <c r="BI164" s="147">
        <f t="shared" si="905"/>
        <v>2094</v>
      </c>
      <c r="BJ164" s="147">
        <f t="shared" si="906"/>
        <v>2792</v>
      </c>
      <c r="BK164" s="147">
        <f t="shared" si="907"/>
        <v>3490</v>
      </c>
      <c r="BL164" s="147">
        <f t="shared" si="908"/>
        <v>4188</v>
      </c>
      <c r="BM164" s="147">
        <f t="shared" si="909"/>
        <v>622</v>
      </c>
      <c r="BN164" s="147">
        <f t="shared" si="910"/>
        <v>124.4</v>
      </c>
      <c r="BO164" s="147">
        <f t="shared" si="911"/>
        <v>155.5</v>
      </c>
      <c r="BP164" s="147">
        <f t="shared" si="912"/>
        <v>0</v>
      </c>
      <c r="BQ164" s="147">
        <f t="shared" si="913"/>
        <v>311</v>
      </c>
      <c r="BR164" s="147">
        <f t="shared" si="914"/>
        <v>933</v>
      </c>
      <c r="BS164" s="147">
        <f t="shared" si="915"/>
        <v>1244</v>
      </c>
      <c r="BT164" s="147">
        <f t="shared" si="916"/>
        <v>1866</v>
      </c>
      <c r="BU164" s="147">
        <f t="shared" si="917"/>
        <v>2488</v>
      </c>
      <c r="BV164" s="147">
        <f t="shared" si="918"/>
        <v>3110</v>
      </c>
      <c r="BW164" s="147">
        <f t="shared" si="919"/>
        <v>3732</v>
      </c>
      <c r="BX164" s="147">
        <f t="shared" si="920"/>
        <v>502</v>
      </c>
      <c r="BY164" s="147">
        <f t="shared" si="921"/>
        <v>100.4</v>
      </c>
      <c r="BZ164" s="147">
        <f t="shared" si="922"/>
        <v>125.5</v>
      </c>
      <c r="CA164" s="147">
        <f t="shared" si="923"/>
        <v>0</v>
      </c>
      <c r="CB164" s="147">
        <f t="shared" si="924"/>
        <v>251</v>
      </c>
      <c r="CC164" s="147">
        <f t="shared" si="925"/>
        <v>753</v>
      </c>
      <c r="CD164" s="147">
        <f t="shared" si="926"/>
        <v>1004</v>
      </c>
      <c r="CE164" s="147">
        <f t="shared" si="927"/>
        <v>1506</v>
      </c>
      <c r="CF164" s="147">
        <f t="shared" si="928"/>
        <v>2008</v>
      </c>
      <c r="CG164" s="147">
        <f t="shared" si="929"/>
        <v>2510</v>
      </c>
      <c r="CH164" s="147">
        <f t="shared" si="930"/>
        <v>3012</v>
      </c>
      <c r="CI164" s="147">
        <f t="shared" si="931"/>
        <v>1320</v>
      </c>
      <c r="CJ164" s="147">
        <f t="shared" si="932"/>
        <v>264</v>
      </c>
      <c r="CK164" s="147">
        <f t="shared" si="933"/>
        <v>330</v>
      </c>
      <c r="CL164" s="147">
        <f t="shared" si="934"/>
        <v>0</v>
      </c>
      <c r="CM164" s="147">
        <f t="shared" si="935"/>
        <v>660</v>
      </c>
      <c r="CN164" s="147">
        <f t="shared" si="936"/>
        <v>1980</v>
      </c>
      <c r="CO164" s="147">
        <f t="shared" si="937"/>
        <v>2640</v>
      </c>
      <c r="CP164" s="147">
        <f t="shared" si="938"/>
        <v>3960</v>
      </c>
      <c r="CQ164" s="147">
        <f t="shared" si="939"/>
        <v>5280</v>
      </c>
      <c r="CR164" s="147">
        <f t="shared" si="940"/>
        <v>6600</v>
      </c>
      <c r="CS164" s="147">
        <f t="shared" si="941"/>
        <v>7920</v>
      </c>
      <c r="CT164" s="147">
        <f t="shared" si="942"/>
        <v>1200</v>
      </c>
      <c r="CU164" s="147">
        <f t="shared" si="943"/>
        <v>240</v>
      </c>
      <c r="CV164" s="147">
        <f t="shared" si="944"/>
        <v>300</v>
      </c>
      <c r="CW164" s="147">
        <f t="shared" si="945"/>
        <v>0</v>
      </c>
      <c r="CX164" s="147">
        <f t="shared" si="946"/>
        <v>600</v>
      </c>
      <c r="CY164" s="147">
        <f t="shared" si="947"/>
        <v>1800</v>
      </c>
      <c r="CZ164" s="147">
        <f t="shared" si="948"/>
        <v>2400</v>
      </c>
      <c r="DA164" s="147">
        <f t="shared" si="949"/>
        <v>3600</v>
      </c>
      <c r="DB164" s="147">
        <f t="shared" si="950"/>
        <v>4800</v>
      </c>
      <c r="DC164" s="147">
        <f t="shared" si="951"/>
        <v>6000</v>
      </c>
      <c r="DD164" s="147">
        <f t="shared" si="952"/>
        <v>7200</v>
      </c>
      <c r="DE164" s="147">
        <f t="shared" si="953"/>
        <v>1124</v>
      </c>
      <c r="DF164" s="147">
        <f t="shared" si="954"/>
        <v>224.8</v>
      </c>
      <c r="DG164" s="147">
        <f t="shared" si="955"/>
        <v>281</v>
      </c>
      <c r="DH164" s="147">
        <f t="shared" si="956"/>
        <v>0</v>
      </c>
      <c r="DI164" s="147">
        <f t="shared" si="957"/>
        <v>562</v>
      </c>
      <c r="DJ164" s="147">
        <f t="shared" si="958"/>
        <v>1686</v>
      </c>
      <c r="DK164" s="147">
        <f t="shared" si="959"/>
        <v>2248</v>
      </c>
      <c r="DL164" s="147">
        <f t="shared" si="960"/>
        <v>3372</v>
      </c>
      <c r="DM164" s="147">
        <f t="shared" si="961"/>
        <v>4496</v>
      </c>
      <c r="DN164" s="147">
        <f t="shared" si="962"/>
        <v>5620</v>
      </c>
      <c r="DO164" s="147">
        <f t="shared" si="963"/>
        <v>6744</v>
      </c>
      <c r="DP164" s="147">
        <f t="shared" si="964"/>
        <v>1124</v>
      </c>
      <c r="DQ164" s="147">
        <f t="shared" si="965"/>
        <v>224.8</v>
      </c>
      <c r="DR164" s="147">
        <f t="shared" si="966"/>
        <v>281</v>
      </c>
      <c r="DS164" s="147">
        <f t="shared" si="967"/>
        <v>0</v>
      </c>
      <c r="DT164" s="147">
        <f t="shared" si="968"/>
        <v>562</v>
      </c>
      <c r="DU164" s="147">
        <f t="shared" si="969"/>
        <v>1686</v>
      </c>
      <c r="DV164" s="147">
        <f t="shared" si="970"/>
        <v>2248</v>
      </c>
      <c r="DW164" s="147">
        <f t="shared" si="971"/>
        <v>3372</v>
      </c>
      <c r="DX164" s="147">
        <f t="shared" si="972"/>
        <v>4496</v>
      </c>
      <c r="DY164" s="147">
        <f t="shared" si="973"/>
        <v>5620</v>
      </c>
      <c r="DZ164" s="147">
        <f t="shared" si="974"/>
        <v>6744</v>
      </c>
      <c r="EA164" s="147">
        <f t="shared" si="975"/>
        <v>1320</v>
      </c>
      <c r="EB164" s="147">
        <f t="shared" si="976"/>
        <v>264</v>
      </c>
      <c r="EC164" s="147">
        <f t="shared" si="977"/>
        <v>330</v>
      </c>
      <c r="ED164" s="147">
        <f t="shared" si="978"/>
        <v>0</v>
      </c>
      <c r="EE164" s="147">
        <f t="shared" si="979"/>
        <v>660</v>
      </c>
      <c r="EF164" s="147">
        <f t="shared" si="980"/>
        <v>1980</v>
      </c>
      <c r="EG164" s="147">
        <f t="shared" si="981"/>
        <v>2640</v>
      </c>
      <c r="EH164" s="147">
        <f t="shared" si="982"/>
        <v>3960</v>
      </c>
      <c r="EI164" s="147">
        <f t="shared" si="983"/>
        <v>5280</v>
      </c>
      <c r="EJ164" s="147">
        <f t="shared" si="984"/>
        <v>6600</v>
      </c>
      <c r="EK164" s="147">
        <f t="shared" si="985"/>
        <v>7920</v>
      </c>
      <c r="EL164" s="147">
        <f t="shared" si="986"/>
        <v>1200</v>
      </c>
      <c r="EM164" s="147">
        <f t="shared" si="987"/>
        <v>240</v>
      </c>
      <c r="EN164" s="147">
        <f t="shared" si="988"/>
        <v>300</v>
      </c>
      <c r="EO164" s="147">
        <f t="shared" si="989"/>
        <v>0</v>
      </c>
      <c r="EP164" s="147">
        <f t="shared" si="990"/>
        <v>600</v>
      </c>
      <c r="EQ164" s="147">
        <f t="shared" si="991"/>
        <v>1800</v>
      </c>
      <c r="ER164" s="147">
        <f t="shared" si="992"/>
        <v>2400</v>
      </c>
      <c r="ES164" s="147">
        <f t="shared" si="993"/>
        <v>3600</v>
      </c>
      <c r="ET164" s="147">
        <f t="shared" si="994"/>
        <v>4800</v>
      </c>
      <c r="EU164" s="147">
        <f t="shared" si="995"/>
        <v>6000</v>
      </c>
      <c r="EV164" s="147">
        <f t="shared" si="996"/>
        <v>7200</v>
      </c>
      <c r="EW164" s="147">
        <f t="shared" si="997"/>
        <v>1822</v>
      </c>
      <c r="EX164" s="147">
        <f t="shared" si="998"/>
        <v>364.4</v>
      </c>
      <c r="EY164" s="147">
        <f t="shared" si="999"/>
        <v>455.5</v>
      </c>
      <c r="EZ164" s="147">
        <f t="shared" si="1000"/>
        <v>0</v>
      </c>
      <c r="FA164" s="147">
        <f t="shared" si="1001"/>
        <v>911</v>
      </c>
      <c r="FB164" s="147">
        <f t="shared" si="1002"/>
        <v>2733</v>
      </c>
      <c r="FC164" s="147">
        <f t="shared" si="1003"/>
        <v>3644</v>
      </c>
      <c r="FD164" s="147">
        <f t="shared" si="1004"/>
        <v>5466</v>
      </c>
      <c r="FE164" s="147">
        <f t="shared" si="1005"/>
        <v>7288</v>
      </c>
      <c r="FF164" s="147">
        <f t="shared" si="1006"/>
        <v>9110</v>
      </c>
      <c r="FG164" s="147">
        <f t="shared" si="1007"/>
        <v>10932</v>
      </c>
      <c r="FH164" s="147">
        <f t="shared" si="1008"/>
        <v>1822</v>
      </c>
      <c r="FI164" s="147">
        <f t="shared" si="1009"/>
        <v>364.4</v>
      </c>
      <c r="FJ164" s="147">
        <f t="shared" si="1010"/>
        <v>455.5</v>
      </c>
      <c r="FK164" s="147">
        <f t="shared" si="1011"/>
        <v>0</v>
      </c>
      <c r="FL164" s="147">
        <f t="shared" si="1012"/>
        <v>911</v>
      </c>
      <c r="FM164" s="147">
        <f t="shared" si="1013"/>
        <v>2733</v>
      </c>
      <c r="FN164" s="147">
        <f t="shared" si="1014"/>
        <v>3644</v>
      </c>
      <c r="FO164" s="147">
        <f t="shared" si="1015"/>
        <v>5466</v>
      </c>
      <c r="FP164" s="147">
        <f t="shared" si="1016"/>
        <v>7288</v>
      </c>
      <c r="FQ164" s="147">
        <f t="shared" si="1017"/>
        <v>9110</v>
      </c>
      <c r="FR164" s="147">
        <f t="shared" si="1018"/>
        <v>10932</v>
      </c>
      <c r="FS164" s="122" t="str">
        <f t="shared" si="346"/>
        <v>0</v>
      </c>
      <c r="FT164" s="122" t="str">
        <f t="shared" si="347"/>
        <v>0</v>
      </c>
      <c r="FU164" s="122" t="str">
        <f t="shared" si="348"/>
        <v>0</v>
      </c>
      <c r="FV164" s="122" t="str">
        <f t="shared" si="349"/>
        <v>0</v>
      </c>
      <c r="FW164" s="122">
        <f t="shared" si="1019"/>
        <v>0</v>
      </c>
      <c r="FX164" s="122">
        <f t="shared" si="1020"/>
        <v>0</v>
      </c>
      <c r="FY164" s="122">
        <f t="shared" si="1021"/>
        <v>0</v>
      </c>
      <c r="FZ164" s="122">
        <f t="shared" si="1022"/>
        <v>0</v>
      </c>
      <c r="GA164" s="122">
        <f t="shared" si="1023"/>
        <v>0</v>
      </c>
      <c r="GB164" s="122">
        <f t="shared" si="1024"/>
        <v>0</v>
      </c>
      <c r="GC164" s="122">
        <f t="shared" si="1025"/>
        <v>0</v>
      </c>
      <c r="GD164" s="122">
        <f t="shared" si="1026"/>
        <v>0</v>
      </c>
      <c r="GE164" s="122">
        <f t="shared" si="1027"/>
        <v>0</v>
      </c>
      <c r="GF164" s="122">
        <f t="shared" si="1028"/>
        <v>0</v>
      </c>
      <c r="GG164" s="122">
        <f t="shared" si="1029"/>
        <v>0</v>
      </c>
      <c r="GH164" s="124" t="str">
        <f t="shared" si="350"/>
        <v>0</v>
      </c>
      <c r="GI164" s="57"/>
      <c r="GJ164" s="57"/>
      <c r="GK164" s="57"/>
      <c r="GW164" s="145"/>
      <c r="GX164" s="145"/>
      <c r="GY164" s="145"/>
      <c r="GZ164" s="145"/>
      <c r="HA164" s="145"/>
      <c r="HB164" s="145"/>
      <c r="HC164" s="145"/>
    </row>
    <row r="165" spans="1:211" x14ac:dyDescent="0.2">
      <c r="A165" s="298"/>
      <c r="B165" s="288"/>
      <c r="C165" s="299"/>
      <c r="D165" s="407">
        <f t="shared" si="862"/>
        <v>0</v>
      </c>
      <c r="E165" s="406"/>
      <c r="F165" s="406"/>
      <c r="G165" s="406"/>
      <c r="H165" s="407">
        <f t="shared" si="863"/>
        <v>0</v>
      </c>
      <c r="I165" s="406"/>
      <c r="J165" s="406"/>
      <c r="K165" s="406"/>
      <c r="L165" s="406"/>
      <c r="M165" s="147"/>
      <c r="N165" s="94">
        <f t="shared" si="864"/>
        <v>0</v>
      </c>
      <c r="O165" s="94">
        <f t="shared" si="865"/>
        <v>0</v>
      </c>
      <c r="P165" s="94">
        <f t="shared" si="866"/>
        <v>0</v>
      </c>
      <c r="Q165" s="94">
        <f t="shared" si="867"/>
        <v>0</v>
      </c>
      <c r="R165" s="94">
        <f t="shared" si="868"/>
        <v>0</v>
      </c>
      <c r="S165" s="94">
        <f t="shared" si="869"/>
        <v>0</v>
      </c>
      <c r="T165" s="94">
        <f t="shared" si="870"/>
        <v>0</v>
      </c>
      <c r="U165" s="200">
        <v>699</v>
      </c>
      <c r="V165" s="93">
        <f t="shared" si="871"/>
        <v>139.80000000000001</v>
      </c>
      <c r="W165" s="93">
        <f t="shared" si="872"/>
        <v>174.75</v>
      </c>
      <c r="X165" s="147"/>
      <c r="Y165" s="94">
        <f t="shared" si="873"/>
        <v>349.5</v>
      </c>
      <c r="Z165" s="94">
        <f t="shared" si="874"/>
        <v>1048.5</v>
      </c>
      <c r="AA165" s="94">
        <f t="shared" si="875"/>
        <v>1398</v>
      </c>
      <c r="AB165" s="94">
        <f t="shared" si="876"/>
        <v>2097</v>
      </c>
      <c r="AC165" s="94">
        <f t="shared" si="877"/>
        <v>2796</v>
      </c>
      <c r="AD165" s="94">
        <f t="shared" si="878"/>
        <v>3495</v>
      </c>
      <c r="AE165" s="94">
        <f t="shared" si="879"/>
        <v>4194</v>
      </c>
      <c r="AF165" s="200">
        <v>623</v>
      </c>
      <c r="AG165" s="93">
        <f t="shared" si="880"/>
        <v>124.60000000000001</v>
      </c>
      <c r="AH165" s="93">
        <f t="shared" si="881"/>
        <v>155.75</v>
      </c>
      <c r="AI165" s="147"/>
      <c r="AJ165" s="94">
        <f t="shared" si="882"/>
        <v>311.5</v>
      </c>
      <c r="AK165" s="94">
        <f t="shared" si="883"/>
        <v>934.5</v>
      </c>
      <c r="AL165" s="94">
        <f t="shared" si="884"/>
        <v>1246</v>
      </c>
      <c r="AM165" s="94">
        <f t="shared" si="885"/>
        <v>1869</v>
      </c>
      <c r="AN165" s="94">
        <f t="shared" si="886"/>
        <v>2492</v>
      </c>
      <c r="AO165" s="94">
        <f t="shared" si="887"/>
        <v>3115</v>
      </c>
      <c r="AP165" s="94">
        <f t="shared" si="888"/>
        <v>3738</v>
      </c>
      <c r="AQ165" s="200">
        <v>503</v>
      </c>
      <c r="AR165" s="93">
        <f t="shared" si="889"/>
        <v>100.60000000000001</v>
      </c>
      <c r="AS165" s="93">
        <f t="shared" si="890"/>
        <v>125.75</v>
      </c>
      <c r="AT165" s="147"/>
      <c r="AU165" s="94">
        <f t="shared" si="891"/>
        <v>251.5</v>
      </c>
      <c r="AV165" s="94">
        <f t="shared" si="892"/>
        <v>754.5</v>
      </c>
      <c r="AW165" s="94">
        <f t="shared" si="893"/>
        <v>1006</v>
      </c>
      <c r="AX165" s="94">
        <f t="shared" si="894"/>
        <v>1509</v>
      </c>
      <c r="AY165" s="94">
        <f t="shared" si="895"/>
        <v>2012</v>
      </c>
      <c r="AZ165" s="94">
        <f t="shared" si="896"/>
        <v>2515</v>
      </c>
      <c r="BA165" s="94">
        <f t="shared" si="897"/>
        <v>3018</v>
      </c>
      <c r="BB165" s="147">
        <f t="shared" si="898"/>
        <v>699</v>
      </c>
      <c r="BC165" s="147">
        <f t="shared" si="899"/>
        <v>139.80000000000001</v>
      </c>
      <c r="BD165" s="147">
        <f t="shared" si="900"/>
        <v>174.75</v>
      </c>
      <c r="BE165" s="147">
        <f t="shared" si="901"/>
        <v>0</v>
      </c>
      <c r="BF165" s="147">
        <f t="shared" si="902"/>
        <v>349.5</v>
      </c>
      <c r="BG165" s="147">
        <f t="shared" si="903"/>
        <v>1048.5</v>
      </c>
      <c r="BH165" s="147">
        <f t="shared" si="904"/>
        <v>1398</v>
      </c>
      <c r="BI165" s="147">
        <f t="shared" si="905"/>
        <v>2097</v>
      </c>
      <c r="BJ165" s="147">
        <f t="shared" si="906"/>
        <v>2796</v>
      </c>
      <c r="BK165" s="147">
        <f t="shared" si="907"/>
        <v>3495</v>
      </c>
      <c r="BL165" s="147">
        <f t="shared" si="908"/>
        <v>4194</v>
      </c>
      <c r="BM165" s="147">
        <f t="shared" si="909"/>
        <v>623</v>
      </c>
      <c r="BN165" s="147">
        <f t="shared" si="910"/>
        <v>124.60000000000001</v>
      </c>
      <c r="BO165" s="147">
        <f t="shared" si="911"/>
        <v>155.75</v>
      </c>
      <c r="BP165" s="147">
        <f t="shared" si="912"/>
        <v>0</v>
      </c>
      <c r="BQ165" s="147">
        <f t="shared" si="913"/>
        <v>311.5</v>
      </c>
      <c r="BR165" s="147">
        <f t="shared" si="914"/>
        <v>934.5</v>
      </c>
      <c r="BS165" s="147">
        <f t="shared" si="915"/>
        <v>1246</v>
      </c>
      <c r="BT165" s="147">
        <f t="shared" si="916"/>
        <v>1869</v>
      </c>
      <c r="BU165" s="147">
        <f t="shared" si="917"/>
        <v>2492</v>
      </c>
      <c r="BV165" s="147">
        <f t="shared" si="918"/>
        <v>3115</v>
      </c>
      <c r="BW165" s="147">
        <f t="shared" si="919"/>
        <v>3738</v>
      </c>
      <c r="BX165" s="147">
        <f t="shared" si="920"/>
        <v>503</v>
      </c>
      <c r="BY165" s="147">
        <f t="shared" si="921"/>
        <v>100.60000000000001</v>
      </c>
      <c r="BZ165" s="147">
        <f t="shared" si="922"/>
        <v>125.75</v>
      </c>
      <c r="CA165" s="147">
        <f t="shared" si="923"/>
        <v>0</v>
      </c>
      <c r="CB165" s="147">
        <f t="shared" si="924"/>
        <v>251.5</v>
      </c>
      <c r="CC165" s="147">
        <f t="shared" si="925"/>
        <v>754.5</v>
      </c>
      <c r="CD165" s="147">
        <f t="shared" si="926"/>
        <v>1006</v>
      </c>
      <c r="CE165" s="147">
        <f t="shared" si="927"/>
        <v>1509</v>
      </c>
      <c r="CF165" s="147">
        <f t="shared" si="928"/>
        <v>2012</v>
      </c>
      <c r="CG165" s="147">
        <f t="shared" si="929"/>
        <v>2515</v>
      </c>
      <c r="CH165" s="147">
        <f t="shared" si="930"/>
        <v>3018</v>
      </c>
      <c r="CI165" s="147">
        <f t="shared" si="931"/>
        <v>1322</v>
      </c>
      <c r="CJ165" s="147">
        <f t="shared" si="932"/>
        <v>264.40000000000003</v>
      </c>
      <c r="CK165" s="147">
        <f t="shared" si="933"/>
        <v>330.5</v>
      </c>
      <c r="CL165" s="147">
        <f t="shared" si="934"/>
        <v>0</v>
      </c>
      <c r="CM165" s="147">
        <f t="shared" si="935"/>
        <v>661</v>
      </c>
      <c r="CN165" s="147">
        <f t="shared" si="936"/>
        <v>1983</v>
      </c>
      <c r="CO165" s="147">
        <f t="shared" si="937"/>
        <v>2644</v>
      </c>
      <c r="CP165" s="147">
        <f t="shared" si="938"/>
        <v>3966</v>
      </c>
      <c r="CQ165" s="147">
        <f t="shared" si="939"/>
        <v>5288</v>
      </c>
      <c r="CR165" s="147">
        <f t="shared" si="940"/>
        <v>6610</v>
      </c>
      <c r="CS165" s="147">
        <f t="shared" si="941"/>
        <v>7932</v>
      </c>
      <c r="CT165" s="147">
        <f t="shared" si="942"/>
        <v>1202</v>
      </c>
      <c r="CU165" s="147">
        <f t="shared" si="943"/>
        <v>240.40000000000003</v>
      </c>
      <c r="CV165" s="147">
        <f t="shared" si="944"/>
        <v>300.5</v>
      </c>
      <c r="CW165" s="147">
        <f t="shared" si="945"/>
        <v>0</v>
      </c>
      <c r="CX165" s="147">
        <f t="shared" si="946"/>
        <v>601</v>
      </c>
      <c r="CY165" s="147">
        <f t="shared" si="947"/>
        <v>1803</v>
      </c>
      <c r="CZ165" s="147">
        <f t="shared" si="948"/>
        <v>2404</v>
      </c>
      <c r="DA165" s="147">
        <f t="shared" si="949"/>
        <v>3606</v>
      </c>
      <c r="DB165" s="147">
        <f t="shared" si="950"/>
        <v>4808</v>
      </c>
      <c r="DC165" s="147">
        <f t="shared" si="951"/>
        <v>6010</v>
      </c>
      <c r="DD165" s="147">
        <f t="shared" si="952"/>
        <v>7212</v>
      </c>
      <c r="DE165" s="147">
        <f t="shared" si="953"/>
        <v>1126</v>
      </c>
      <c r="DF165" s="147">
        <f t="shared" si="954"/>
        <v>225.20000000000002</v>
      </c>
      <c r="DG165" s="147">
        <f t="shared" si="955"/>
        <v>281.5</v>
      </c>
      <c r="DH165" s="147">
        <f t="shared" si="956"/>
        <v>0</v>
      </c>
      <c r="DI165" s="147">
        <f t="shared" si="957"/>
        <v>563</v>
      </c>
      <c r="DJ165" s="147">
        <f t="shared" si="958"/>
        <v>1689</v>
      </c>
      <c r="DK165" s="147">
        <f t="shared" si="959"/>
        <v>2252</v>
      </c>
      <c r="DL165" s="147">
        <f t="shared" si="960"/>
        <v>3378</v>
      </c>
      <c r="DM165" s="147">
        <f t="shared" si="961"/>
        <v>4504</v>
      </c>
      <c r="DN165" s="147">
        <f t="shared" si="962"/>
        <v>5630</v>
      </c>
      <c r="DO165" s="147">
        <f t="shared" si="963"/>
        <v>6756</v>
      </c>
      <c r="DP165" s="147">
        <f t="shared" si="964"/>
        <v>1126</v>
      </c>
      <c r="DQ165" s="147">
        <f t="shared" si="965"/>
        <v>225.20000000000002</v>
      </c>
      <c r="DR165" s="147">
        <f t="shared" si="966"/>
        <v>281.5</v>
      </c>
      <c r="DS165" s="147">
        <f t="shared" si="967"/>
        <v>0</v>
      </c>
      <c r="DT165" s="147">
        <f t="shared" si="968"/>
        <v>563</v>
      </c>
      <c r="DU165" s="147">
        <f t="shared" si="969"/>
        <v>1689</v>
      </c>
      <c r="DV165" s="147">
        <f t="shared" si="970"/>
        <v>2252</v>
      </c>
      <c r="DW165" s="147">
        <f t="shared" si="971"/>
        <v>3378</v>
      </c>
      <c r="DX165" s="147">
        <f t="shared" si="972"/>
        <v>4504</v>
      </c>
      <c r="DY165" s="147">
        <f t="shared" si="973"/>
        <v>5630</v>
      </c>
      <c r="DZ165" s="147">
        <f t="shared" si="974"/>
        <v>6756</v>
      </c>
      <c r="EA165" s="147">
        <f t="shared" si="975"/>
        <v>1322</v>
      </c>
      <c r="EB165" s="147">
        <f t="shared" si="976"/>
        <v>264.40000000000003</v>
      </c>
      <c r="EC165" s="147">
        <f t="shared" si="977"/>
        <v>330.5</v>
      </c>
      <c r="ED165" s="147">
        <f t="shared" si="978"/>
        <v>0</v>
      </c>
      <c r="EE165" s="147">
        <f t="shared" si="979"/>
        <v>661</v>
      </c>
      <c r="EF165" s="147">
        <f t="shared" si="980"/>
        <v>1983</v>
      </c>
      <c r="EG165" s="147">
        <f t="shared" si="981"/>
        <v>2644</v>
      </c>
      <c r="EH165" s="147">
        <f t="shared" si="982"/>
        <v>3966</v>
      </c>
      <c r="EI165" s="147">
        <f t="shared" si="983"/>
        <v>5288</v>
      </c>
      <c r="EJ165" s="147">
        <f t="shared" si="984"/>
        <v>6610</v>
      </c>
      <c r="EK165" s="147">
        <f t="shared" si="985"/>
        <v>7932</v>
      </c>
      <c r="EL165" s="147">
        <f t="shared" si="986"/>
        <v>1202</v>
      </c>
      <c r="EM165" s="147">
        <f t="shared" si="987"/>
        <v>240.40000000000003</v>
      </c>
      <c r="EN165" s="147">
        <f t="shared" si="988"/>
        <v>300.5</v>
      </c>
      <c r="EO165" s="147">
        <f t="shared" si="989"/>
        <v>0</v>
      </c>
      <c r="EP165" s="147">
        <f t="shared" si="990"/>
        <v>601</v>
      </c>
      <c r="EQ165" s="147">
        <f t="shared" si="991"/>
        <v>1803</v>
      </c>
      <c r="ER165" s="147">
        <f t="shared" si="992"/>
        <v>2404</v>
      </c>
      <c r="ES165" s="147">
        <f t="shared" si="993"/>
        <v>3606</v>
      </c>
      <c r="ET165" s="147">
        <f t="shared" si="994"/>
        <v>4808</v>
      </c>
      <c r="EU165" s="147">
        <f t="shared" si="995"/>
        <v>6010</v>
      </c>
      <c r="EV165" s="147">
        <f t="shared" si="996"/>
        <v>7212</v>
      </c>
      <c r="EW165" s="147">
        <f t="shared" si="997"/>
        <v>1825</v>
      </c>
      <c r="EX165" s="147">
        <f t="shared" si="998"/>
        <v>365.00000000000006</v>
      </c>
      <c r="EY165" s="147">
        <f t="shared" si="999"/>
        <v>456.25</v>
      </c>
      <c r="EZ165" s="147">
        <f t="shared" si="1000"/>
        <v>0</v>
      </c>
      <c r="FA165" s="147">
        <f t="shared" si="1001"/>
        <v>912.5</v>
      </c>
      <c r="FB165" s="147">
        <f t="shared" si="1002"/>
        <v>2737.5</v>
      </c>
      <c r="FC165" s="147">
        <f t="shared" si="1003"/>
        <v>3650</v>
      </c>
      <c r="FD165" s="147">
        <f t="shared" si="1004"/>
        <v>5475</v>
      </c>
      <c r="FE165" s="147">
        <f t="shared" si="1005"/>
        <v>7300</v>
      </c>
      <c r="FF165" s="147">
        <f t="shared" si="1006"/>
        <v>9125</v>
      </c>
      <c r="FG165" s="147">
        <f t="shared" si="1007"/>
        <v>10950</v>
      </c>
      <c r="FH165" s="147">
        <f t="shared" si="1008"/>
        <v>1825</v>
      </c>
      <c r="FI165" s="147">
        <f t="shared" si="1009"/>
        <v>365.00000000000006</v>
      </c>
      <c r="FJ165" s="147">
        <f t="shared" si="1010"/>
        <v>456.25</v>
      </c>
      <c r="FK165" s="147">
        <f t="shared" si="1011"/>
        <v>0</v>
      </c>
      <c r="FL165" s="147">
        <f t="shared" si="1012"/>
        <v>912.5</v>
      </c>
      <c r="FM165" s="147">
        <f t="shared" si="1013"/>
        <v>2737.5</v>
      </c>
      <c r="FN165" s="147">
        <f t="shared" si="1014"/>
        <v>3650</v>
      </c>
      <c r="FO165" s="147">
        <f t="shared" si="1015"/>
        <v>5475</v>
      </c>
      <c r="FP165" s="147">
        <f t="shared" si="1016"/>
        <v>7300</v>
      </c>
      <c r="FQ165" s="147">
        <f t="shared" si="1017"/>
        <v>9125</v>
      </c>
      <c r="FR165" s="147">
        <f t="shared" si="1018"/>
        <v>10950</v>
      </c>
      <c r="FS165" s="122" t="str">
        <f t="shared" si="346"/>
        <v>0</v>
      </c>
      <c r="FT165" s="122" t="str">
        <f t="shared" si="347"/>
        <v>0</v>
      </c>
      <c r="FU165" s="122" t="str">
        <f t="shared" si="348"/>
        <v>0</v>
      </c>
      <c r="FV165" s="122" t="str">
        <f t="shared" si="349"/>
        <v>0</v>
      </c>
      <c r="FW165" s="122">
        <f t="shared" si="1019"/>
        <v>0</v>
      </c>
      <c r="FX165" s="122">
        <f t="shared" si="1020"/>
        <v>0</v>
      </c>
      <c r="FY165" s="122">
        <f t="shared" si="1021"/>
        <v>0</v>
      </c>
      <c r="FZ165" s="122">
        <f t="shared" si="1022"/>
        <v>0</v>
      </c>
      <c r="GA165" s="122">
        <f t="shared" si="1023"/>
        <v>0</v>
      </c>
      <c r="GB165" s="122">
        <f t="shared" si="1024"/>
        <v>0</v>
      </c>
      <c r="GC165" s="122">
        <f t="shared" si="1025"/>
        <v>0</v>
      </c>
      <c r="GD165" s="122">
        <f t="shared" si="1026"/>
        <v>0</v>
      </c>
      <c r="GE165" s="122">
        <f t="shared" si="1027"/>
        <v>0</v>
      </c>
      <c r="GF165" s="122">
        <f t="shared" si="1028"/>
        <v>0</v>
      </c>
      <c r="GG165" s="122">
        <f t="shared" si="1029"/>
        <v>0</v>
      </c>
      <c r="GH165" s="124" t="str">
        <f t="shared" si="350"/>
        <v>0</v>
      </c>
      <c r="GI165" s="57"/>
      <c r="GJ165" s="57"/>
      <c r="GK165" s="57"/>
      <c r="GW165" s="145"/>
      <c r="GX165" s="145"/>
      <c r="GY165" s="145"/>
      <c r="GZ165" s="145"/>
      <c r="HA165" s="145"/>
      <c r="HB165" s="145"/>
      <c r="HC165" s="145"/>
    </row>
    <row r="166" spans="1:211" x14ac:dyDescent="0.2">
      <c r="A166" s="298"/>
      <c r="B166" s="288"/>
      <c r="C166" s="299"/>
      <c r="D166" s="407">
        <f t="shared" si="862"/>
        <v>0</v>
      </c>
      <c r="E166" s="406"/>
      <c r="F166" s="406"/>
      <c r="G166" s="406"/>
      <c r="H166" s="407">
        <f t="shared" si="863"/>
        <v>0</v>
      </c>
      <c r="I166" s="406"/>
      <c r="J166" s="406"/>
      <c r="K166" s="406"/>
      <c r="L166" s="406"/>
      <c r="M166" s="147"/>
      <c r="N166" s="94">
        <f t="shared" si="864"/>
        <v>0</v>
      </c>
      <c r="O166" s="94">
        <f t="shared" si="865"/>
        <v>0</v>
      </c>
      <c r="P166" s="94">
        <f t="shared" si="866"/>
        <v>0</v>
      </c>
      <c r="Q166" s="94">
        <f t="shared" si="867"/>
        <v>0</v>
      </c>
      <c r="R166" s="94">
        <f t="shared" si="868"/>
        <v>0</v>
      </c>
      <c r="S166" s="94">
        <f t="shared" si="869"/>
        <v>0</v>
      </c>
      <c r="T166" s="94">
        <f t="shared" si="870"/>
        <v>0</v>
      </c>
      <c r="U166" s="200">
        <v>700</v>
      </c>
      <c r="V166" s="93">
        <f t="shared" si="871"/>
        <v>140</v>
      </c>
      <c r="W166" s="93">
        <f t="shared" si="872"/>
        <v>175</v>
      </c>
      <c r="X166" s="147"/>
      <c r="Y166" s="94">
        <f t="shared" si="873"/>
        <v>350</v>
      </c>
      <c r="Z166" s="94">
        <f t="shared" si="874"/>
        <v>1050</v>
      </c>
      <c r="AA166" s="94">
        <f t="shared" si="875"/>
        <v>1400</v>
      </c>
      <c r="AB166" s="94">
        <f t="shared" si="876"/>
        <v>2100</v>
      </c>
      <c r="AC166" s="94">
        <f t="shared" si="877"/>
        <v>2800</v>
      </c>
      <c r="AD166" s="94">
        <f t="shared" si="878"/>
        <v>3500</v>
      </c>
      <c r="AE166" s="94">
        <f t="shared" si="879"/>
        <v>4200</v>
      </c>
      <c r="AF166" s="200">
        <v>624</v>
      </c>
      <c r="AG166" s="93">
        <f t="shared" si="880"/>
        <v>124.80000000000001</v>
      </c>
      <c r="AH166" s="93">
        <f t="shared" si="881"/>
        <v>156</v>
      </c>
      <c r="AI166" s="147"/>
      <c r="AJ166" s="94">
        <f t="shared" si="882"/>
        <v>312</v>
      </c>
      <c r="AK166" s="94">
        <f t="shared" si="883"/>
        <v>936</v>
      </c>
      <c r="AL166" s="94">
        <f t="shared" si="884"/>
        <v>1248</v>
      </c>
      <c r="AM166" s="94">
        <f t="shared" si="885"/>
        <v>1872</v>
      </c>
      <c r="AN166" s="94">
        <f t="shared" si="886"/>
        <v>2496</v>
      </c>
      <c r="AO166" s="94">
        <f t="shared" si="887"/>
        <v>3120</v>
      </c>
      <c r="AP166" s="94">
        <f t="shared" si="888"/>
        <v>3744</v>
      </c>
      <c r="AQ166" s="200">
        <v>504</v>
      </c>
      <c r="AR166" s="93">
        <f t="shared" si="889"/>
        <v>100.80000000000001</v>
      </c>
      <c r="AS166" s="93">
        <f t="shared" si="890"/>
        <v>126</v>
      </c>
      <c r="AT166" s="147"/>
      <c r="AU166" s="94">
        <f t="shared" si="891"/>
        <v>252</v>
      </c>
      <c r="AV166" s="94">
        <f t="shared" si="892"/>
        <v>756</v>
      </c>
      <c r="AW166" s="94">
        <f t="shared" si="893"/>
        <v>1008</v>
      </c>
      <c r="AX166" s="94">
        <f t="shared" si="894"/>
        <v>1512</v>
      </c>
      <c r="AY166" s="94">
        <f t="shared" si="895"/>
        <v>2016</v>
      </c>
      <c r="AZ166" s="94">
        <f t="shared" si="896"/>
        <v>2520</v>
      </c>
      <c r="BA166" s="94">
        <f t="shared" si="897"/>
        <v>3024</v>
      </c>
      <c r="BB166" s="147">
        <f t="shared" si="898"/>
        <v>700</v>
      </c>
      <c r="BC166" s="147">
        <f t="shared" si="899"/>
        <v>140</v>
      </c>
      <c r="BD166" s="147">
        <f t="shared" si="900"/>
        <v>175</v>
      </c>
      <c r="BE166" s="147">
        <f t="shared" si="901"/>
        <v>0</v>
      </c>
      <c r="BF166" s="147">
        <f t="shared" si="902"/>
        <v>350</v>
      </c>
      <c r="BG166" s="147">
        <f t="shared" si="903"/>
        <v>1050</v>
      </c>
      <c r="BH166" s="147">
        <f t="shared" si="904"/>
        <v>1400</v>
      </c>
      <c r="BI166" s="147">
        <f t="shared" si="905"/>
        <v>2100</v>
      </c>
      <c r="BJ166" s="147">
        <f t="shared" si="906"/>
        <v>2800</v>
      </c>
      <c r="BK166" s="147">
        <f t="shared" si="907"/>
        <v>3500</v>
      </c>
      <c r="BL166" s="147">
        <f t="shared" si="908"/>
        <v>4200</v>
      </c>
      <c r="BM166" s="147">
        <f t="shared" si="909"/>
        <v>624</v>
      </c>
      <c r="BN166" s="147">
        <f t="shared" si="910"/>
        <v>124.80000000000001</v>
      </c>
      <c r="BO166" s="147">
        <f t="shared" si="911"/>
        <v>156</v>
      </c>
      <c r="BP166" s="147">
        <f t="shared" si="912"/>
        <v>0</v>
      </c>
      <c r="BQ166" s="147">
        <f t="shared" si="913"/>
        <v>312</v>
      </c>
      <c r="BR166" s="147">
        <f t="shared" si="914"/>
        <v>936</v>
      </c>
      <c r="BS166" s="147">
        <f t="shared" si="915"/>
        <v>1248</v>
      </c>
      <c r="BT166" s="147">
        <f t="shared" si="916"/>
        <v>1872</v>
      </c>
      <c r="BU166" s="147">
        <f t="shared" si="917"/>
        <v>2496</v>
      </c>
      <c r="BV166" s="147">
        <f t="shared" si="918"/>
        <v>3120</v>
      </c>
      <c r="BW166" s="147">
        <f t="shared" si="919"/>
        <v>3744</v>
      </c>
      <c r="BX166" s="147">
        <f t="shared" si="920"/>
        <v>504</v>
      </c>
      <c r="BY166" s="147">
        <f t="shared" si="921"/>
        <v>100.80000000000001</v>
      </c>
      <c r="BZ166" s="147">
        <f t="shared" si="922"/>
        <v>126</v>
      </c>
      <c r="CA166" s="147">
        <f t="shared" si="923"/>
        <v>0</v>
      </c>
      <c r="CB166" s="147">
        <f t="shared" si="924"/>
        <v>252</v>
      </c>
      <c r="CC166" s="147">
        <f t="shared" si="925"/>
        <v>756</v>
      </c>
      <c r="CD166" s="147">
        <f t="shared" si="926"/>
        <v>1008</v>
      </c>
      <c r="CE166" s="147">
        <f t="shared" si="927"/>
        <v>1512</v>
      </c>
      <c r="CF166" s="147">
        <f t="shared" si="928"/>
        <v>2016</v>
      </c>
      <c r="CG166" s="147">
        <f t="shared" si="929"/>
        <v>2520</v>
      </c>
      <c r="CH166" s="147">
        <f t="shared" si="930"/>
        <v>3024</v>
      </c>
      <c r="CI166" s="147">
        <f t="shared" si="931"/>
        <v>1324</v>
      </c>
      <c r="CJ166" s="147">
        <f t="shared" si="932"/>
        <v>264.8</v>
      </c>
      <c r="CK166" s="147">
        <f t="shared" si="933"/>
        <v>331</v>
      </c>
      <c r="CL166" s="147">
        <f t="shared" si="934"/>
        <v>0</v>
      </c>
      <c r="CM166" s="147">
        <f t="shared" si="935"/>
        <v>662</v>
      </c>
      <c r="CN166" s="147">
        <f t="shared" si="936"/>
        <v>1986</v>
      </c>
      <c r="CO166" s="147">
        <f t="shared" si="937"/>
        <v>2648</v>
      </c>
      <c r="CP166" s="147">
        <f t="shared" si="938"/>
        <v>3972</v>
      </c>
      <c r="CQ166" s="147">
        <f t="shared" si="939"/>
        <v>5296</v>
      </c>
      <c r="CR166" s="147">
        <f t="shared" si="940"/>
        <v>6620</v>
      </c>
      <c r="CS166" s="147">
        <f t="shared" si="941"/>
        <v>7944</v>
      </c>
      <c r="CT166" s="147">
        <f t="shared" si="942"/>
        <v>1204</v>
      </c>
      <c r="CU166" s="147">
        <f t="shared" si="943"/>
        <v>240.8</v>
      </c>
      <c r="CV166" s="147">
        <f t="shared" si="944"/>
        <v>301</v>
      </c>
      <c r="CW166" s="147">
        <f t="shared" si="945"/>
        <v>0</v>
      </c>
      <c r="CX166" s="147">
        <f t="shared" si="946"/>
        <v>602</v>
      </c>
      <c r="CY166" s="147">
        <f t="shared" si="947"/>
        <v>1806</v>
      </c>
      <c r="CZ166" s="147">
        <f t="shared" si="948"/>
        <v>2408</v>
      </c>
      <c r="DA166" s="147">
        <f t="shared" si="949"/>
        <v>3612</v>
      </c>
      <c r="DB166" s="147">
        <f t="shared" si="950"/>
        <v>4816</v>
      </c>
      <c r="DC166" s="147">
        <f t="shared" si="951"/>
        <v>6020</v>
      </c>
      <c r="DD166" s="147">
        <f t="shared" si="952"/>
        <v>7224</v>
      </c>
      <c r="DE166" s="147">
        <f t="shared" si="953"/>
        <v>1128</v>
      </c>
      <c r="DF166" s="147">
        <f t="shared" si="954"/>
        <v>225.60000000000002</v>
      </c>
      <c r="DG166" s="147">
        <f t="shared" si="955"/>
        <v>282</v>
      </c>
      <c r="DH166" s="147">
        <f t="shared" si="956"/>
        <v>0</v>
      </c>
      <c r="DI166" s="147">
        <f t="shared" si="957"/>
        <v>564</v>
      </c>
      <c r="DJ166" s="147">
        <f t="shared" si="958"/>
        <v>1692</v>
      </c>
      <c r="DK166" s="147">
        <f t="shared" si="959"/>
        <v>2256</v>
      </c>
      <c r="DL166" s="147">
        <f t="shared" si="960"/>
        <v>3384</v>
      </c>
      <c r="DM166" s="147">
        <f t="shared" si="961"/>
        <v>4512</v>
      </c>
      <c r="DN166" s="147">
        <f t="shared" si="962"/>
        <v>5640</v>
      </c>
      <c r="DO166" s="147">
        <f t="shared" si="963"/>
        <v>6768</v>
      </c>
      <c r="DP166" s="147">
        <f t="shared" si="964"/>
        <v>1128</v>
      </c>
      <c r="DQ166" s="147">
        <f t="shared" si="965"/>
        <v>225.60000000000002</v>
      </c>
      <c r="DR166" s="147">
        <f t="shared" si="966"/>
        <v>282</v>
      </c>
      <c r="DS166" s="147">
        <f t="shared" si="967"/>
        <v>0</v>
      </c>
      <c r="DT166" s="147">
        <f t="shared" si="968"/>
        <v>564</v>
      </c>
      <c r="DU166" s="147">
        <f t="shared" si="969"/>
        <v>1692</v>
      </c>
      <c r="DV166" s="147">
        <f t="shared" si="970"/>
        <v>2256</v>
      </c>
      <c r="DW166" s="147">
        <f t="shared" si="971"/>
        <v>3384</v>
      </c>
      <c r="DX166" s="147">
        <f t="shared" si="972"/>
        <v>4512</v>
      </c>
      <c r="DY166" s="147">
        <f t="shared" si="973"/>
        <v>5640</v>
      </c>
      <c r="DZ166" s="147">
        <f t="shared" si="974"/>
        <v>6768</v>
      </c>
      <c r="EA166" s="147">
        <f t="shared" si="975"/>
        <v>1324</v>
      </c>
      <c r="EB166" s="147">
        <f t="shared" si="976"/>
        <v>264.8</v>
      </c>
      <c r="EC166" s="147">
        <f t="shared" si="977"/>
        <v>331</v>
      </c>
      <c r="ED166" s="147">
        <f t="shared" si="978"/>
        <v>0</v>
      </c>
      <c r="EE166" s="147">
        <f t="shared" si="979"/>
        <v>662</v>
      </c>
      <c r="EF166" s="147">
        <f t="shared" si="980"/>
        <v>1986</v>
      </c>
      <c r="EG166" s="147">
        <f t="shared" si="981"/>
        <v>2648</v>
      </c>
      <c r="EH166" s="147">
        <f t="shared" si="982"/>
        <v>3972</v>
      </c>
      <c r="EI166" s="147">
        <f t="shared" si="983"/>
        <v>5296</v>
      </c>
      <c r="EJ166" s="147">
        <f t="shared" si="984"/>
        <v>6620</v>
      </c>
      <c r="EK166" s="147">
        <f t="shared" si="985"/>
        <v>7944</v>
      </c>
      <c r="EL166" s="147">
        <f t="shared" si="986"/>
        <v>1204</v>
      </c>
      <c r="EM166" s="147">
        <f t="shared" si="987"/>
        <v>240.8</v>
      </c>
      <c r="EN166" s="147">
        <f t="shared" si="988"/>
        <v>301</v>
      </c>
      <c r="EO166" s="147">
        <f t="shared" si="989"/>
        <v>0</v>
      </c>
      <c r="EP166" s="147">
        <f t="shared" si="990"/>
        <v>602</v>
      </c>
      <c r="EQ166" s="147">
        <f t="shared" si="991"/>
        <v>1806</v>
      </c>
      <c r="ER166" s="147">
        <f t="shared" si="992"/>
        <v>2408</v>
      </c>
      <c r="ES166" s="147">
        <f t="shared" si="993"/>
        <v>3612</v>
      </c>
      <c r="ET166" s="147">
        <f t="shared" si="994"/>
        <v>4816</v>
      </c>
      <c r="EU166" s="147">
        <f t="shared" si="995"/>
        <v>6020</v>
      </c>
      <c r="EV166" s="147">
        <f t="shared" si="996"/>
        <v>7224</v>
      </c>
      <c r="EW166" s="147">
        <f t="shared" si="997"/>
        <v>1828</v>
      </c>
      <c r="EX166" s="147">
        <f t="shared" si="998"/>
        <v>365.6</v>
      </c>
      <c r="EY166" s="147">
        <f t="shared" si="999"/>
        <v>457</v>
      </c>
      <c r="EZ166" s="147">
        <f t="shared" si="1000"/>
        <v>0</v>
      </c>
      <c r="FA166" s="147">
        <f t="shared" si="1001"/>
        <v>914</v>
      </c>
      <c r="FB166" s="147">
        <f t="shared" si="1002"/>
        <v>2742</v>
      </c>
      <c r="FC166" s="147">
        <f t="shared" si="1003"/>
        <v>3656</v>
      </c>
      <c r="FD166" s="147">
        <f t="shared" si="1004"/>
        <v>5484</v>
      </c>
      <c r="FE166" s="147">
        <f t="shared" si="1005"/>
        <v>7312</v>
      </c>
      <c r="FF166" s="147">
        <f t="shared" si="1006"/>
        <v>9140</v>
      </c>
      <c r="FG166" s="147">
        <f t="shared" si="1007"/>
        <v>10968</v>
      </c>
      <c r="FH166" s="147">
        <f t="shared" si="1008"/>
        <v>1828</v>
      </c>
      <c r="FI166" s="147">
        <f t="shared" si="1009"/>
        <v>365.6</v>
      </c>
      <c r="FJ166" s="147">
        <f t="shared" si="1010"/>
        <v>457</v>
      </c>
      <c r="FK166" s="147">
        <f t="shared" si="1011"/>
        <v>0</v>
      </c>
      <c r="FL166" s="147">
        <f t="shared" si="1012"/>
        <v>914</v>
      </c>
      <c r="FM166" s="147">
        <f t="shared" si="1013"/>
        <v>2742</v>
      </c>
      <c r="FN166" s="147">
        <f t="shared" si="1014"/>
        <v>3656</v>
      </c>
      <c r="FO166" s="147">
        <f t="shared" si="1015"/>
        <v>5484</v>
      </c>
      <c r="FP166" s="147">
        <f t="shared" si="1016"/>
        <v>7312</v>
      </c>
      <c r="FQ166" s="147">
        <f t="shared" si="1017"/>
        <v>9140</v>
      </c>
      <c r="FR166" s="147">
        <f t="shared" si="1018"/>
        <v>10968</v>
      </c>
      <c r="FS166" s="122" t="str">
        <f t="shared" si="346"/>
        <v>0</v>
      </c>
      <c r="FT166" s="122" t="str">
        <f t="shared" si="347"/>
        <v>0</v>
      </c>
      <c r="FU166" s="122" t="str">
        <f t="shared" si="348"/>
        <v>0</v>
      </c>
      <c r="FV166" s="122" t="str">
        <f t="shared" si="349"/>
        <v>0</v>
      </c>
      <c r="FW166" s="122">
        <f t="shared" si="1019"/>
        <v>0</v>
      </c>
      <c r="FX166" s="122">
        <f t="shared" si="1020"/>
        <v>0</v>
      </c>
      <c r="FY166" s="122">
        <f t="shared" si="1021"/>
        <v>0</v>
      </c>
      <c r="FZ166" s="122">
        <f t="shared" si="1022"/>
        <v>0</v>
      </c>
      <c r="GA166" s="122">
        <f t="shared" si="1023"/>
        <v>0</v>
      </c>
      <c r="GB166" s="122">
        <f t="shared" si="1024"/>
        <v>0</v>
      </c>
      <c r="GC166" s="122">
        <f t="shared" si="1025"/>
        <v>0</v>
      </c>
      <c r="GD166" s="122">
        <f t="shared" si="1026"/>
        <v>0</v>
      </c>
      <c r="GE166" s="122">
        <f t="shared" si="1027"/>
        <v>0</v>
      </c>
      <c r="GF166" s="122">
        <f t="shared" si="1028"/>
        <v>0</v>
      </c>
      <c r="GG166" s="122">
        <f t="shared" si="1029"/>
        <v>0</v>
      </c>
      <c r="GH166" s="124" t="str">
        <f t="shared" si="350"/>
        <v>0</v>
      </c>
      <c r="GI166" s="57"/>
      <c r="GJ166" s="57"/>
      <c r="GK166" s="57"/>
      <c r="GW166" s="145"/>
      <c r="GX166" s="145"/>
      <c r="GY166" s="145"/>
      <c r="GZ166" s="145"/>
      <c r="HA166" s="145"/>
      <c r="HB166" s="145"/>
      <c r="HC166" s="145"/>
    </row>
    <row r="167" spans="1:211" x14ac:dyDescent="0.2">
      <c r="A167" s="298"/>
      <c r="B167" s="288"/>
      <c r="C167" s="299"/>
      <c r="D167" s="407">
        <f t="shared" si="862"/>
        <v>0</v>
      </c>
      <c r="E167" s="406"/>
      <c r="F167" s="406"/>
      <c r="G167" s="406"/>
      <c r="H167" s="407">
        <f t="shared" si="863"/>
        <v>0</v>
      </c>
      <c r="I167" s="406"/>
      <c r="J167" s="406"/>
      <c r="K167" s="406"/>
      <c r="L167" s="406"/>
      <c r="M167" s="147"/>
      <c r="N167" s="94">
        <f t="shared" si="864"/>
        <v>0</v>
      </c>
      <c r="O167" s="94">
        <f t="shared" si="865"/>
        <v>0</v>
      </c>
      <c r="P167" s="94">
        <f t="shared" si="866"/>
        <v>0</v>
      </c>
      <c r="Q167" s="94">
        <f t="shared" si="867"/>
        <v>0</v>
      </c>
      <c r="R167" s="94">
        <f t="shared" si="868"/>
        <v>0</v>
      </c>
      <c r="S167" s="94">
        <f t="shared" si="869"/>
        <v>0</v>
      </c>
      <c r="T167" s="94">
        <f t="shared" si="870"/>
        <v>0</v>
      </c>
      <c r="U167" s="200">
        <v>701</v>
      </c>
      <c r="V167" s="93">
        <f t="shared" si="871"/>
        <v>140.20000000000002</v>
      </c>
      <c r="W167" s="93">
        <f t="shared" si="872"/>
        <v>175.25</v>
      </c>
      <c r="X167" s="147"/>
      <c r="Y167" s="94">
        <f t="shared" si="873"/>
        <v>350.5</v>
      </c>
      <c r="Z167" s="94">
        <f t="shared" si="874"/>
        <v>1051.5</v>
      </c>
      <c r="AA167" s="94">
        <f t="shared" si="875"/>
        <v>1402</v>
      </c>
      <c r="AB167" s="94">
        <f t="shared" si="876"/>
        <v>2103</v>
      </c>
      <c r="AC167" s="94">
        <f t="shared" si="877"/>
        <v>2804</v>
      </c>
      <c r="AD167" s="94">
        <f t="shared" si="878"/>
        <v>3505</v>
      </c>
      <c r="AE167" s="94">
        <f t="shared" si="879"/>
        <v>4206</v>
      </c>
      <c r="AF167" s="200">
        <v>625</v>
      </c>
      <c r="AG167" s="93">
        <f t="shared" si="880"/>
        <v>125</v>
      </c>
      <c r="AH167" s="93">
        <f t="shared" si="881"/>
        <v>156.25</v>
      </c>
      <c r="AI167" s="147"/>
      <c r="AJ167" s="94">
        <f t="shared" si="882"/>
        <v>312.5</v>
      </c>
      <c r="AK167" s="94">
        <f t="shared" si="883"/>
        <v>937.5</v>
      </c>
      <c r="AL167" s="94">
        <f t="shared" si="884"/>
        <v>1250</v>
      </c>
      <c r="AM167" s="94">
        <f t="shared" si="885"/>
        <v>1875</v>
      </c>
      <c r="AN167" s="94">
        <f t="shared" si="886"/>
        <v>2500</v>
      </c>
      <c r="AO167" s="94">
        <f t="shared" si="887"/>
        <v>3125</v>
      </c>
      <c r="AP167" s="94">
        <f t="shared" si="888"/>
        <v>3750</v>
      </c>
      <c r="AQ167" s="200">
        <v>505</v>
      </c>
      <c r="AR167" s="93">
        <f t="shared" si="889"/>
        <v>101</v>
      </c>
      <c r="AS167" s="93">
        <f t="shared" si="890"/>
        <v>126.25</v>
      </c>
      <c r="AT167" s="147"/>
      <c r="AU167" s="94">
        <f t="shared" si="891"/>
        <v>252.5</v>
      </c>
      <c r="AV167" s="94">
        <f t="shared" si="892"/>
        <v>757.5</v>
      </c>
      <c r="AW167" s="94">
        <f t="shared" si="893"/>
        <v>1010</v>
      </c>
      <c r="AX167" s="94">
        <f t="shared" si="894"/>
        <v>1515</v>
      </c>
      <c r="AY167" s="94">
        <f t="shared" si="895"/>
        <v>2020</v>
      </c>
      <c r="AZ167" s="94">
        <f t="shared" si="896"/>
        <v>2525</v>
      </c>
      <c r="BA167" s="94">
        <f t="shared" si="897"/>
        <v>3030</v>
      </c>
      <c r="BB167" s="147">
        <f t="shared" si="898"/>
        <v>701</v>
      </c>
      <c r="BC167" s="147">
        <f t="shared" si="899"/>
        <v>140.20000000000002</v>
      </c>
      <c r="BD167" s="147">
        <f t="shared" si="900"/>
        <v>175.25</v>
      </c>
      <c r="BE167" s="147">
        <f t="shared" si="901"/>
        <v>0</v>
      </c>
      <c r="BF167" s="147">
        <f t="shared" si="902"/>
        <v>350.5</v>
      </c>
      <c r="BG167" s="147">
        <f t="shared" si="903"/>
        <v>1051.5</v>
      </c>
      <c r="BH167" s="147">
        <f t="shared" si="904"/>
        <v>1402</v>
      </c>
      <c r="BI167" s="147">
        <f t="shared" si="905"/>
        <v>2103</v>
      </c>
      <c r="BJ167" s="147">
        <f t="shared" si="906"/>
        <v>2804</v>
      </c>
      <c r="BK167" s="147">
        <f t="shared" si="907"/>
        <v>3505</v>
      </c>
      <c r="BL167" s="147">
        <f t="shared" si="908"/>
        <v>4206</v>
      </c>
      <c r="BM167" s="147">
        <f t="shared" si="909"/>
        <v>625</v>
      </c>
      <c r="BN167" s="147">
        <f t="shared" si="910"/>
        <v>125</v>
      </c>
      <c r="BO167" s="147">
        <f t="shared" si="911"/>
        <v>156.25</v>
      </c>
      <c r="BP167" s="147">
        <f t="shared" si="912"/>
        <v>0</v>
      </c>
      <c r="BQ167" s="147">
        <f t="shared" si="913"/>
        <v>312.5</v>
      </c>
      <c r="BR167" s="147">
        <f t="shared" si="914"/>
        <v>937.5</v>
      </c>
      <c r="BS167" s="147">
        <f t="shared" si="915"/>
        <v>1250</v>
      </c>
      <c r="BT167" s="147">
        <f t="shared" si="916"/>
        <v>1875</v>
      </c>
      <c r="BU167" s="147">
        <f t="shared" si="917"/>
        <v>2500</v>
      </c>
      <c r="BV167" s="147">
        <f t="shared" si="918"/>
        <v>3125</v>
      </c>
      <c r="BW167" s="147">
        <f t="shared" si="919"/>
        <v>3750</v>
      </c>
      <c r="BX167" s="147">
        <f t="shared" si="920"/>
        <v>505</v>
      </c>
      <c r="BY167" s="147">
        <f t="shared" si="921"/>
        <v>101</v>
      </c>
      <c r="BZ167" s="147">
        <f t="shared" si="922"/>
        <v>126.25</v>
      </c>
      <c r="CA167" s="147">
        <f t="shared" si="923"/>
        <v>0</v>
      </c>
      <c r="CB167" s="147">
        <f t="shared" si="924"/>
        <v>252.5</v>
      </c>
      <c r="CC167" s="147">
        <f t="shared" si="925"/>
        <v>757.5</v>
      </c>
      <c r="CD167" s="147">
        <f t="shared" si="926"/>
        <v>1010</v>
      </c>
      <c r="CE167" s="147">
        <f t="shared" si="927"/>
        <v>1515</v>
      </c>
      <c r="CF167" s="147">
        <f t="shared" si="928"/>
        <v>2020</v>
      </c>
      <c r="CG167" s="147">
        <f t="shared" si="929"/>
        <v>2525</v>
      </c>
      <c r="CH167" s="147">
        <f t="shared" si="930"/>
        <v>3030</v>
      </c>
      <c r="CI167" s="147">
        <f t="shared" si="931"/>
        <v>1326</v>
      </c>
      <c r="CJ167" s="147">
        <f t="shared" si="932"/>
        <v>265.20000000000005</v>
      </c>
      <c r="CK167" s="147">
        <f t="shared" si="933"/>
        <v>331.5</v>
      </c>
      <c r="CL167" s="147">
        <f t="shared" si="934"/>
        <v>0</v>
      </c>
      <c r="CM167" s="147">
        <f t="shared" si="935"/>
        <v>663</v>
      </c>
      <c r="CN167" s="147">
        <f t="shared" si="936"/>
        <v>1989</v>
      </c>
      <c r="CO167" s="147">
        <f t="shared" si="937"/>
        <v>2652</v>
      </c>
      <c r="CP167" s="147">
        <f t="shared" si="938"/>
        <v>3978</v>
      </c>
      <c r="CQ167" s="147">
        <f t="shared" si="939"/>
        <v>5304</v>
      </c>
      <c r="CR167" s="147">
        <f t="shared" si="940"/>
        <v>6630</v>
      </c>
      <c r="CS167" s="147">
        <f t="shared" si="941"/>
        <v>7956</v>
      </c>
      <c r="CT167" s="147">
        <f t="shared" si="942"/>
        <v>1206</v>
      </c>
      <c r="CU167" s="147">
        <f t="shared" si="943"/>
        <v>241.20000000000002</v>
      </c>
      <c r="CV167" s="147">
        <f t="shared" si="944"/>
        <v>301.5</v>
      </c>
      <c r="CW167" s="147">
        <f t="shared" si="945"/>
        <v>0</v>
      </c>
      <c r="CX167" s="147">
        <f t="shared" si="946"/>
        <v>603</v>
      </c>
      <c r="CY167" s="147">
        <f t="shared" si="947"/>
        <v>1809</v>
      </c>
      <c r="CZ167" s="147">
        <f t="shared" si="948"/>
        <v>2412</v>
      </c>
      <c r="DA167" s="147">
        <f t="shared" si="949"/>
        <v>3618</v>
      </c>
      <c r="DB167" s="147">
        <f t="shared" si="950"/>
        <v>4824</v>
      </c>
      <c r="DC167" s="147">
        <f t="shared" si="951"/>
        <v>6030</v>
      </c>
      <c r="DD167" s="147">
        <f t="shared" si="952"/>
        <v>7236</v>
      </c>
      <c r="DE167" s="147">
        <f t="shared" si="953"/>
        <v>1130</v>
      </c>
      <c r="DF167" s="147">
        <f t="shared" si="954"/>
        <v>226</v>
      </c>
      <c r="DG167" s="147">
        <f t="shared" si="955"/>
        <v>282.5</v>
      </c>
      <c r="DH167" s="147">
        <f t="shared" si="956"/>
        <v>0</v>
      </c>
      <c r="DI167" s="147">
        <f t="shared" si="957"/>
        <v>565</v>
      </c>
      <c r="DJ167" s="147">
        <f t="shared" si="958"/>
        <v>1695</v>
      </c>
      <c r="DK167" s="147">
        <f t="shared" si="959"/>
        <v>2260</v>
      </c>
      <c r="DL167" s="147">
        <f t="shared" si="960"/>
        <v>3390</v>
      </c>
      <c r="DM167" s="147">
        <f t="shared" si="961"/>
        <v>4520</v>
      </c>
      <c r="DN167" s="147">
        <f t="shared" si="962"/>
        <v>5650</v>
      </c>
      <c r="DO167" s="147">
        <f t="shared" si="963"/>
        <v>6780</v>
      </c>
      <c r="DP167" s="147">
        <f t="shared" si="964"/>
        <v>1130</v>
      </c>
      <c r="DQ167" s="147">
        <f t="shared" si="965"/>
        <v>226</v>
      </c>
      <c r="DR167" s="147">
        <f t="shared" si="966"/>
        <v>282.5</v>
      </c>
      <c r="DS167" s="147">
        <f t="shared" si="967"/>
        <v>0</v>
      </c>
      <c r="DT167" s="147">
        <f t="shared" si="968"/>
        <v>565</v>
      </c>
      <c r="DU167" s="147">
        <f t="shared" si="969"/>
        <v>1695</v>
      </c>
      <c r="DV167" s="147">
        <f t="shared" si="970"/>
        <v>2260</v>
      </c>
      <c r="DW167" s="147">
        <f t="shared" si="971"/>
        <v>3390</v>
      </c>
      <c r="DX167" s="147">
        <f t="shared" si="972"/>
        <v>4520</v>
      </c>
      <c r="DY167" s="147">
        <f t="shared" si="973"/>
        <v>5650</v>
      </c>
      <c r="DZ167" s="147">
        <f t="shared" si="974"/>
        <v>6780</v>
      </c>
      <c r="EA167" s="147">
        <f t="shared" si="975"/>
        <v>1326</v>
      </c>
      <c r="EB167" s="147">
        <f t="shared" si="976"/>
        <v>265.20000000000005</v>
      </c>
      <c r="EC167" s="147">
        <f t="shared" si="977"/>
        <v>331.5</v>
      </c>
      <c r="ED167" s="147">
        <f t="shared" si="978"/>
        <v>0</v>
      </c>
      <c r="EE167" s="147">
        <f t="shared" si="979"/>
        <v>663</v>
      </c>
      <c r="EF167" s="147">
        <f t="shared" si="980"/>
        <v>1989</v>
      </c>
      <c r="EG167" s="147">
        <f t="shared" si="981"/>
        <v>2652</v>
      </c>
      <c r="EH167" s="147">
        <f t="shared" si="982"/>
        <v>3978</v>
      </c>
      <c r="EI167" s="147">
        <f t="shared" si="983"/>
        <v>5304</v>
      </c>
      <c r="EJ167" s="147">
        <f t="shared" si="984"/>
        <v>6630</v>
      </c>
      <c r="EK167" s="147">
        <f t="shared" si="985"/>
        <v>7956</v>
      </c>
      <c r="EL167" s="147">
        <f t="shared" si="986"/>
        <v>1206</v>
      </c>
      <c r="EM167" s="147">
        <f t="shared" si="987"/>
        <v>241.20000000000002</v>
      </c>
      <c r="EN167" s="147">
        <f t="shared" si="988"/>
        <v>301.5</v>
      </c>
      <c r="EO167" s="147">
        <f t="shared" si="989"/>
        <v>0</v>
      </c>
      <c r="EP167" s="147">
        <f t="shared" si="990"/>
        <v>603</v>
      </c>
      <c r="EQ167" s="147">
        <f t="shared" si="991"/>
        <v>1809</v>
      </c>
      <c r="ER167" s="147">
        <f t="shared" si="992"/>
        <v>2412</v>
      </c>
      <c r="ES167" s="147">
        <f t="shared" si="993"/>
        <v>3618</v>
      </c>
      <c r="ET167" s="147">
        <f t="shared" si="994"/>
        <v>4824</v>
      </c>
      <c r="EU167" s="147">
        <f t="shared" si="995"/>
        <v>6030</v>
      </c>
      <c r="EV167" s="147">
        <f t="shared" si="996"/>
        <v>7236</v>
      </c>
      <c r="EW167" s="147">
        <f t="shared" si="997"/>
        <v>1831</v>
      </c>
      <c r="EX167" s="147">
        <f t="shared" si="998"/>
        <v>366.20000000000005</v>
      </c>
      <c r="EY167" s="147">
        <f t="shared" si="999"/>
        <v>457.75</v>
      </c>
      <c r="EZ167" s="147">
        <f t="shared" si="1000"/>
        <v>0</v>
      </c>
      <c r="FA167" s="147">
        <f t="shared" si="1001"/>
        <v>915.5</v>
      </c>
      <c r="FB167" s="147">
        <f t="shared" si="1002"/>
        <v>2746.5</v>
      </c>
      <c r="FC167" s="147">
        <f t="shared" si="1003"/>
        <v>3662</v>
      </c>
      <c r="FD167" s="147">
        <f t="shared" si="1004"/>
        <v>5493</v>
      </c>
      <c r="FE167" s="147">
        <f t="shared" si="1005"/>
        <v>7324</v>
      </c>
      <c r="FF167" s="147">
        <f t="shared" si="1006"/>
        <v>9155</v>
      </c>
      <c r="FG167" s="147">
        <f t="shared" si="1007"/>
        <v>10986</v>
      </c>
      <c r="FH167" s="147">
        <f t="shared" si="1008"/>
        <v>1831</v>
      </c>
      <c r="FI167" s="147">
        <f t="shared" si="1009"/>
        <v>366.20000000000005</v>
      </c>
      <c r="FJ167" s="147">
        <f t="shared" si="1010"/>
        <v>457.75</v>
      </c>
      <c r="FK167" s="147">
        <f t="shared" si="1011"/>
        <v>0</v>
      </c>
      <c r="FL167" s="147">
        <f t="shared" si="1012"/>
        <v>915.5</v>
      </c>
      <c r="FM167" s="147">
        <f t="shared" si="1013"/>
        <v>2746.5</v>
      </c>
      <c r="FN167" s="147">
        <f t="shared" si="1014"/>
        <v>3662</v>
      </c>
      <c r="FO167" s="147">
        <f t="shared" si="1015"/>
        <v>5493</v>
      </c>
      <c r="FP167" s="147">
        <f t="shared" si="1016"/>
        <v>7324</v>
      </c>
      <c r="FQ167" s="147">
        <f t="shared" si="1017"/>
        <v>9155</v>
      </c>
      <c r="FR167" s="147">
        <f t="shared" si="1018"/>
        <v>10986</v>
      </c>
      <c r="FS167" s="122" t="str">
        <f t="shared" si="346"/>
        <v>0</v>
      </c>
      <c r="FT167" s="122" t="str">
        <f t="shared" si="347"/>
        <v>0</v>
      </c>
      <c r="FU167" s="122" t="str">
        <f t="shared" si="348"/>
        <v>0</v>
      </c>
      <c r="FV167" s="122" t="str">
        <f t="shared" si="349"/>
        <v>0</v>
      </c>
      <c r="FW167" s="122">
        <f t="shared" si="1019"/>
        <v>0</v>
      </c>
      <c r="FX167" s="122">
        <f t="shared" si="1020"/>
        <v>0</v>
      </c>
      <c r="FY167" s="122">
        <f t="shared" si="1021"/>
        <v>0</v>
      </c>
      <c r="FZ167" s="122">
        <f t="shared" si="1022"/>
        <v>0</v>
      </c>
      <c r="GA167" s="122">
        <f t="shared" si="1023"/>
        <v>0</v>
      </c>
      <c r="GB167" s="122">
        <f t="shared" si="1024"/>
        <v>0</v>
      </c>
      <c r="GC167" s="122">
        <f t="shared" si="1025"/>
        <v>0</v>
      </c>
      <c r="GD167" s="122">
        <f t="shared" si="1026"/>
        <v>0</v>
      </c>
      <c r="GE167" s="122">
        <f t="shared" si="1027"/>
        <v>0</v>
      </c>
      <c r="GF167" s="122">
        <f t="shared" si="1028"/>
        <v>0</v>
      </c>
      <c r="GG167" s="122">
        <f t="shared" si="1029"/>
        <v>0</v>
      </c>
      <c r="GH167" s="124" t="str">
        <f t="shared" si="350"/>
        <v>0</v>
      </c>
      <c r="GI167" s="57"/>
      <c r="GJ167" s="57"/>
      <c r="GK167" s="57"/>
      <c r="GW167" s="145"/>
      <c r="GX167" s="145"/>
      <c r="GY167" s="145"/>
      <c r="GZ167" s="145"/>
      <c r="HA167" s="145"/>
      <c r="HB167" s="145"/>
      <c r="HC167" s="145"/>
    </row>
    <row r="168" spans="1:211" x14ac:dyDescent="0.2">
      <c r="A168" s="298"/>
      <c r="B168" s="288"/>
      <c r="C168" s="299"/>
      <c r="D168" s="407">
        <f t="shared" si="862"/>
        <v>0</v>
      </c>
      <c r="E168" s="406"/>
      <c r="F168" s="406"/>
      <c r="G168" s="406"/>
      <c r="H168" s="407">
        <f t="shared" si="863"/>
        <v>0</v>
      </c>
      <c r="I168" s="406"/>
      <c r="J168" s="406"/>
      <c r="K168" s="406"/>
      <c r="L168" s="406"/>
      <c r="M168" s="147"/>
      <c r="N168" s="94">
        <f t="shared" si="864"/>
        <v>0</v>
      </c>
      <c r="O168" s="94">
        <f t="shared" si="865"/>
        <v>0</v>
      </c>
      <c r="P168" s="94">
        <f t="shared" si="866"/>
        <v>0</v>
      </c>
      <c r="Q168" s="94">
        <f t="shared" si="867"/>
        <v>0</v>
      </c>
      <c r="R168" s="94">
        <f t="shared" si="868"/>
        <v>0</v>
      </c>
      <c r="S168" s="94">
        <f t="shared" si="869"/>
        <v>0</v>
      </c>
      <c r="T168" s="94">
        <f t="shared" si="870"/>
        <v>0</v>
      </c>
      <c r="U168" s="200">
        <v>702</v>
      </c>
      <c r="V168" s="93">
        <f t="shared" si="871"/>
        <v>140.4</v>
      </c>
      <c r="W168" s="93">
        <f t="shared" si="872"/>
        <v>175.5</v>
      </c>
      <c r="X168" s="147"/>
      <c r="Y168" s="94">
        <f t="shared" si="873"/>
        <v>351</v>
      </c>
      <c r="Z168" s="94">
        <f t="shared" si="874"/>
        <v>1053</v>
      </c>
      <c r="AA168" s="94">
        <f t="shared" si="875"/>
        <v>1404</v>
      </c>
      <c r="AB168" s="94">
        <f t="shared" si="876"/>
        <v>2106</v>
      </c>
      <c r="AC168" s="94">
        <f t="shared" si="877"/>
        <v>2808</v>
      </c>
      <c r="AD168" s="94">
        <f t="shared" si="878"/>
        <v>3510</v>
      </c>
      <c r="AE168" s="94">
        <f t="shared" si="879"/>
        <v>4212</v>
      </c>
      <c r="AF168" s="200">
        <v>626</v>
      </c>
      <c r="AG168" s="93">
        <f t="shared" si="880"/>
        <v>125.2</v>
      </c>
      <c r="AH168" s="93">
        <f t="shared" si="881"/>
        <v>156.5</v>
      </c>
      <c r="AI168" s="147"/>
      <c r="AJ168" s="94">
        <f t="shared" si="882"/>
        <v>313</v>
      </c>
      <c r="AK168" s="94">
        <f t="shared" si="883"/>
        <v>939</v>
      </c>
      <c r="AL168" s="94">
        <f t="shared" si="884"/>
        <v>1252</v>
      </c>
      <c r="AM168" s="94">
        <f t="shared" si="885"/>
        <v>1878</v>
      </c>
      <c r="AN168" s="94">
        <f t="shared" si="886"/>
        <v>2504</v>
      </c>
      <c r="AO168" s="94">
        <f t="shared" si="887"/>
        <v>3130</v>
      </c>
      <c r="AP168" s="94">
        <f t="shared" si="888"/>
        <v>3756</v>
      </c>
      <c r="AQ168" s="200">
        <v>506</v>
      </c>
      <c r="AR168" s="93">
        <f t="shared" si="889"/>
        <v>101.2</v>
      </c>
      <c r="AS168" s="93">
        <f t="shared" si="890"/>
        <v>126.5</v>
      </c>
      <c r="AT168" s="147"/>
      <c r="AU168" s="94">
        <f t="shared" si="891"/>
        <v>253</v>
      </c>
      <c r="AV168" s="94">
        <f t="shared" si="892"/>
        <v>759</v>
      </c>
      <c r="AW168" s="94">
        <f t="shared" si="893"/>
        <v>1012</v>
      </c>
      <c r="AX168" s="94">
        <f t="shared" si="894"/>
        <v>1518</v>
      </c>
      <c r="AY168" s="94">
        <f t="shared" si="895"/>
        <v>2024</v>
      </c>
      <c r="AZ168" s="94">
        <f t="shared" si="896"/>
        <v>2530</v>
      </c>
      <c r="BA168" s="94">
        <f t="shared" si="897"/>
        <v>3036</v>
      </c>
      <c r="BB168" s="147">
        <f t="shared" si="898"/>
        <v>702</v>
      </c>
      <c r="BC168" s="147">
        <f t="shared" si="899"/>
        <v>140.4</v>
      </c>
      <c r="BD168" s="147">
        <f t="shared" si="900"/>
        <v>175.5</v>
      </c>
      <c r="BE168" s="147">
        <f t="shared" si="901"/>
        <v>0</v>
      </c>
      <c r="BF168" s="147">
        <f t="shared" si="902"/>
        <v>351</v>
      </c>
      <c r="BG168" s="147">
        <f t="shared" si="903"/>
        <v>1053</v>
      </c>
      <c r="BH168" s="147">
        <f t="shared" si="904"/>
        <v>1404</v>
      </c>
      <c r="BI168" s="147">
        <f t="shared" si="905"/>
        <v>2106</v>
      </c>
      <c r="BJ168" s="147">
        <f t="shared" si="906"/>
        <v>2808</v>
      </c>
      <c r="BK168" s="147">
        <f t="shared" si="907"/>
        <v>3510</v>
      </c>
      <c r="BL168" s="147">
        <f t="shared" si="908"/>
        <v>4212</v>
      </c>
      <c r="BM168" s="147">
        <f t="shared" si="909"/>
        <v>626</v>
      </c>
      <c r="BN168" s="147">
        <f t="shared" si="910"/>
        <v>125.2</v>
      </c>
      <c r="BO168" s="147">
        <f t="shared" si="911"/>
        <v>156.5</v>
      </c>
      <c r="BP168" s="147">
        <f t="shared" si="912"/>
        <v>0</v>
      </c>
      <c r="BQ168" s="147">
        <f t="shared" si="913"/>
        <v>313</v>
      </c>
      <c r="BR168" s="147">
        <f t="shared" si="914"/>
        <v>939</v>
      </c>
      <c r="BS168" s="147">
        <f t="shared" si="915"/>
        <v>1252</v>
      </c>
      <c r="BT168" s="147">
        <f t="shared" si="916"/>
        <v>1878</v>
      </c>
      <c r="BU168" s="147">
        <f t="shared" si="917"/>
        <v>2504</v>
      </c>
      <c r="BV168" s="147">
        <f t="shared" si="918"/>
        <v>3130</v>
      </c>
      <c r="BW168" s="147">
        <f t="shared" si="919"/>
        <v>3756</v>
      </c>
      <c r="BX168" s="147">
        <f t="shared" si="920"/>
        <v>506</v>
      </c>
      <c r="BY168" s="147">
        <f t="shared" si="921"/>
        <v>101.2</v>
      </c>
      <c r="BZ168" s="147">
        <f t="shared" si="922"/>
        <v>126.5</v>
      </c>
      <c r="CA168" s="147">
        <f t="shared" si="923"/>
        <v>0</v>
      </c>
      <c r="CB168" s="147">
        <f t="shared" si="924"/>
        <v>253</v>
      </c>
      <c r="CC168" s="147">
        <f t="shared" si="925"/>
        <v>759</v>
      </c>
      <c r="CD168" s="147">
        <f t="shared" si="926"/>
        <v>1012</v>
      </c>
      <c r="CE168" s="147">
        <f t="shared" si="927"/>
        <v>1518</v>
      </c>
      <c r="CF168" s="147">
        <f t="shared" si="928"/>
        <v>2024</v>
      </c>
      <c r="CG168" s="147">
        <f t="shared" si="929"/>
        <v>2530</v>
      </c>
      <c r="CH168" s="147">
        <f t="shared" si="930"/>
        <v>3036</v>
      </c>
      <c r="CI168" s="147">
        <f t="shared" si="931"/>
        <v>1328</v>
      </c>
      <c r="CJ168" s="147">
        <f t="shared" si="932"/>
        <v>265.60000000000002</v>
      </c>
      <c r="CK168" s="147">
        <f t="shared" si="933"/>
        <v>332</v>
      </c>
      <c r="CL168" s="147">
        <f t="shared" si="934"/>
        <v>0</v>
      </c>
      <c r="CM168" s="147">
        <f t="shared" si="935"/>
        <v>664</v>
      </c>
      <c r="CN168" s="147">
        <f t="shared" si="936"/>
        <v>1992</v>
      </c>
      <c r="CO168" s="147">
        <f t="shared" si="937"/>
        <v>2656</v>
      </c>
      <c r="CP168" s="147">
        <f t="shared" si="938"/>
        <v>3984</v>
      </c>
      <c r="CQ168" s="147">
        <f t="shared" si="939"/>
        <v>5312</v>
      </c>
      <c r="CR168" s="147">
        <f t="shared" si="940"/>
        <v>6640</v>
      </c>
      <c r="CS168" s="147">
        <f t="shared" si="941"/>
        <v>7968</v>
      </c>
      <c r="CT168" s="147">
        <f t="shared" si="942"/>
        <v>1208</v>
      </c>
      <c r="CU168" s="147">
        <f t="shared" si="943"/>
        <v>241.60000000000002</v>
      </c>
      <c r="CV168" s="147">
        <f t="shared" si="944"/>
        <v>302</v>
      </c>
      <c r="CW168" s="147">
        <f t="shared" si="945"/>
        <v>0</v>
      </c>
      <c r="CX168" s="147">
        <f t="shared" si="946"/>
        <v>604</v>
      </c>
      <c r="CY168" s="147">
        <f t="shared" si="947"/>
        <v>1812</v>
      </c>
      <c r="CZ168" s="147">
        <f t="shared" si="948"/>
        <v>2416</v>
      </c>
      <c r="DA168" s="147">
        <f t="shared" si="949"/>
        <v>3624</v>
      </c>
      <c r="DB168" s="147">
        <f t="shared" si="950"/>
        <v>4832</v>
      </c>
      <c r="DC168" s="147">
        <f t="shared" si="951"/>
        <v>6040</v>
      </c>
      <c r="DD168" s="147">
        <f t="shared" si="952"/>
        <v>7248</v>
      </c>
      <c r="DE168" s="147">
        <f t="shared" si="953"/>
        <v>1132</v>
      </c>
      <c r="DF168" s="147">
        <f t="shared" si="954"/>
        <v>226.4</v>
      </c>
      <c r="DG168" s="147">
        <f t="shared" si="955"/>
        <v>283</v>
      </c>
      <c r="DH168" s="147">
        <f t="shared" si="956"/>
        <v>0</v>
      </c>
      <c r="DI168" s="147">
        <f t="shared" si="957"/>
        <v>566</v>
      </c>
      <c r="DJ168" s="147">
        <f t="shared" si="958"/>
        <v>1698</v>
      </c>
      <c r="DK168" s="147">
        <f t="shared" si="959"/>
        <v>2264</v>
      </c>
      <c r="DL168" s="147">
        <f t="shared" si="960"/>
        <v>3396</v>
      </c>
      <c r="DM168" s="147">
        <f t="shared" si="961"/>
        <v>4528</v>
      </c>
      <c r="DN168" s="147">
        <f t="shared" si="962"/>
        <v>5660</v>
      </c>
      <c r="DO168" s="147">
        <f t="shared" si="963"/>
        <v>6792</v>
      </c>
      <c r="DP168" s="147">
        <f t="shared" si="964"/>
        <v>1132</v>
      </c>
      <c r="DQ168" s="147">
        <f t="shared" si="965"/>
        <v>226.4</v>
      </c>
      <c r="DR168" s="147">
        <f t="shared" si="966"/>
        <v>283</v>
      </c>
      <c r="DS168" s="147">
        <f t="shared" si="967"/>
        <v>0</v>
      </c>
      <c r="DT168" s="147">
        <f t="shared" si="968"/>
        <v>566</v>
      </c>
      <c r="DU168" s="147">
        <f t="shared" si="969"/>
        <v>1698</v>
      </c>
      <c r="DV168" s="147">
        <f t="shared" si="970"/>
        <v>2264</v>
      </c>
      <c r="DW168" s="147">
        <f t="shared" si="971"/>
        <v>3396</v>
      </c>
      <c r="DX168" s="147">
        <f t="shared" si="972"/>
        <v>4528</v>
      </c>
      <c r="DY168" s="147">
        <f t="shared" si="973"/>
        <v>5660</v>
      </c>
      <c r="DZ168" s="147">
        <f t="shared" si="974"/>
        <v>6792</v>
      </c>
      <c r="EA168" s="147">
        <f t="shared" si="975"/>
        <v>1328</v>
      </c>
      <c r="EB168" s="147">
        <f t="shared" si="976"/>
        <v>265.60000000000002</v>
      </c>
      <c r="EC168" s="147">
        <f t="shared" si="977"/>
        <v>332</v>
      </c>
      <c r="ED168" s="147">
        <f t="shared" si="978"/>
        <v>0</v>
      </c>
      <c r="EE168" s="147">
        <f t="shared" si="979"/>
        <v>664</v>
      </c>
      <c r="EF168" s="147">
        <f t="shared" si="980"/>
        <v>1992</v>
      </c>
      <c r="EG168" s="147">
        <f t="shared" si="981"/>
        <v>2656</v>
      </c>
      <c r="EH168" s="147">
        <f t="shared" si="982"/>
        <v>3984</v>
      </c>
      <c r="EI168" s="147">
        <f t="shared" si="983"/>
        <v>5312</v>
      </c>
      <c r="EJ168" s="147">
        <f t="shared" si="984"/>
        <v>6640</v>
      </c>
      <c r="EK168" s="147">
        <f t="shared" si="985"/>
        <v>7968</v>
      </c>
      <c r="EL168" s="147">
        <f t="shared" si="986"/>
        <v>1208</v>
      </c>
      <c r="EM168" s="147">
        <f t="shared" si="987"/>
        <v>241.60000000000002</v>
      </c>
      <c r="EN168" s="147">
        <f t="shared" si="988"/>
        <v>302</v>
      </c>
      <c r="EO168" s="147">
        <f t="shared" si="989"/>
        <v>0</v>
      </c>
      <c r="EP168" s="147">
        <f t="shared" si="990"/>
        <v>604</v>
      </c>
      <c r="EQ168" s="147">
        <f t="shared" si="991"/>
        <v>1812</v>
      </c>
      <c r="ER168" s="147">
        <f t="shared" si="992"/>
        <v>2416</v>
      </c>
      <c r="ES168" s="147">
        <f t="shared" si="993"/>
        <v>3624</v>
      </c>
      <c r="ET168" s="147">
        <f t="shared" si="994"/>
        <v>4832</v>
      </c>
      <c r="EU168" s="147">
        <f t="shared" si="995"/>
        <v>6040</v>
      </c>
      <c r="EV168" s="147">
        <f t="shared" si="996"/>
        <v>7248</v>
      </c>
      <c r="EW168" s="147">
        <f t="shared" si="997"/>
        <v>1834</v>
      </c>
      <c r="EX168" s="147">
        <f t="shared" si="998"/>
        <v>366.8</v>
      </c>
      <c r="EY168" s="147">
        <f t="shared" si="999"/>
        <v>458.5</v>
      </c>
      <c r="EZ168" s="147">
        <f t="shared" si="1000"/>
        <v>0</v>
      </c>
      <c r="FA168" s="147">
        <f t="shared" si="1001"/>
        <v>917</v>
      </c>
      <c r="FB168" s="147">
        <f t="shared" si="1002"/>
        <v>2751</v>
      </c>
      <c r="FC168" s="147">
        <f t="shared" si="1003"/>
        <v>3668</v>
      </c>
      <c r="FD168" s="147">
        <f t="shared" si="1004"/>
        <v>5502</v>
      </c>
      <c r="FE168" s="147">
        <f t="shared" si="1005"/>
        <v>7336</v>
      </c>
      <c r="FF168" s="147">
        <f t="shared" si="1006"/>
        <v>9170</v>
      </c>
      <c r="FG168" s="147">
        <f t="shared" si="1007"/>
        <v>11004</v>
      </c>
      <c r="FH168" s="147">
        <f t="shared" si="1008"/>
        <v>1834</v>
      </c>
      <c r="FI168" s="147">
        <f t="shared" si="1009"/>
        <v>366.8</v>
      </c>
      <c r="FJ168" s="147">
        <f t="shared" si="1010"/>
        <v>458.5</v>
      </c>
      <c r="FK168" s="147">
        <f t="shared" si="1011"/>
        <v>0</v>
      </c>
      <c r="FL168" s="147">
        <f t="shared" si="1012"/>
        <v>917</v>
      </c>
      <c r="FM168" s="147">
        <f t="shared" si="1013"/>
        <v>2751</v>
      </c>
      <c r="FN168" s="147">
        <f t="shared" si="1014"/>
        <v>3668</v>
      </c>
      <c r="FO168" s="147">
        <f t="shared" si="1015"/>
        <v>5502</v>
      </c>
      <c r="FP168" s="147">
        <f t="shared" si="1016"/>
        <v>7336</v>
      </c>
      <c r="FQ168" s="147">
        <f t="shared" si="1017"/>
        <v>9170</v>
      </c>
      <c r="FR168" s="147">
        <f t="shared" si="1018"/>
        <v>11004</v>
      </c>
      <c r="FS168" s="122" t="str">
        <f t="shared" si="346"/>
        <v>0</v>
      </c>
      <c r="FT168" s="122" t="str">
        <f t="shared" si="347"/>
        <v>0</v>
      </c>
      <c r="FU168" s="122" t="str">
        <f t="shared" si="348"/>
        <v>0</v>
      </c>
      <c r="FV168" s="122" t="str">
        <f t="shared" si="349"/>
        <v>0</v>
      </c>
      <c r="FW168" s="122">
        <f t="shared" si="1019"/>
        <v>0</v>
      </c>
      <c r="FX168" s="122">
        <f t="shared" si="1020"/>
        <v>0</v>
      </c>
      <c r="FY168" s="122">
        <f t="shared" si="1021"/>
        <v>0</v>
      </c>
      <c r="FZ168" s="122">
        <f t="shared" si="1022"/>
        <v>0</v>
      </c>
      <c r="GA168" s="122">
        <f t="shared" si="1023"/>
        <v>0</v>
      </c>
      <c r="GB168" s="122">
        <f t="shared" si="1024"/>
        <v>0</v>
      </c>
      <c r="GC168" s="122">
        <f t="shared" si="1025"/>
        <v>0</v>
      </c>
      <c r="GD168" s="122">
        <f t="shared" si="1026"/>
        <v>0</v>
      </c>
      <c r="GE168" s="122">
        <f t="shared" si="1027"/>
        <v>0</v>
      </c>
      <c r="GF168" s="122">
        <f t="shared" si="1028"/>
        <v>0</v>
      </c>
      <c r="GG168" s="122">
        <f t="shared" si="1029"/>
        <v>0</v>
      </c>
      <c r="GH168" s="124" t="str">
        <f t="shared" si="350"/>
        <v>0</v>
      </c>
      <c r="GI168" s="57"/>
      <c r="GJ168" s="57"/>
      <c r="GK168" s="57"/>
      <c r="GW168" s="145"/>
      <c r="GX168" s="145"/>
      <c r="GY168" s="145"/>
      <c r="GZ168" s="145"/>
      <c r="HA168" s="145"/>
      <c r="HB168" s="145"/>
      <c r="HC168" s="145"/>
    </row>
    <row r="169" spans="1:211" x14ac:dyDescent="0.2">
      <c r="A169" s="298"/>
      <c r="B169" s="288"/>
      <c r="C169" s="299"/>
      <c r="D169" s="407">
        <f t="shared" si="862"/>
        <v>0</v>
      </c>
      <c r="E169" s="406"/>
      <c r="F169" s="406"/>
      <c r="G169" s="406"/>
      <c r="H169" s="407">
        <f t="shared" si="863"/>
        <v>0</v>
      </c>
      <c r="I169" s="406"/>
      <c r="J169" s="406"/>
      <c r="K169" s="406"/>
      <c r="L169" s="406"/>
      <c r="M169" s="147"/>
      <c r="N169" s="94">
        <f t="shared" si="864"/>
        <v>0</v>
      </c>
      <c r="O169" s="94">
        <f t="shared" si="865"/>
        <v>0</v>
      </c>
      <c r="P169" s="94">
        <f t="shared" si="866"/>
        <v>0</v>
      </c>
      <c r="Q169" s="94">
        <f t="shared" si="867"/>
        <v>0</v>
      </c>
      <c r="R169" s="94">
        <f t="shared" si="868"/>
        <v>0</v>
      </c>
      <c r="S169" s="94">
        <f t="shared" si="869"/>
        <v>0</v>
      </c>
      <c r="T169" s="94">
        <f t="shared" si="870"/>
        <v>0</v>
      </c>
      <c r="U169" s="200">
        <v>703</v>
      </c>
      <c r="V169" s="93">
        <f t="shared" si="871"/>
        <v>140.6</v>
      </c>
      <c r="W169" s="93">
        <f t="shared" si="872"/>
        <v>175.75</v>
      </c>
      <c r="X169" s="147"/>
      <c r="Y169" s="94">
        <f t="shared" si="873"/>
        <v>351.5</v>
      </c>
      <c r="Z169" s="94">
        <f t="shared" si="874"/>
        <v>1054.5</v>
      </c>
      <c r="AA169" s="94">
        <f t="shared" si="875"/>
        <v>1406</v>
      </c>
      <c r="AB169" s="94">
        <f t="shared" si="876"/>
        <v>2109</v>
      </c>
      <c r="AC169" s="94">
        <f t="shared" si="877"/>
        <v>2812</v>
      </c>
      <c r="AD169" s="94">
        <f t="shared" si="878"/>
        <v>3515</v>
      </c>
      <c r="AE169" s="94">
        <f t="shared" si="879"/>
        <v>4218</v>
      </c>
      <c r="AF169" s="200">
        <v>627</v>
      </c>
      <c r="AG169" s="93">
        <f t="shared" si="880"/>
        <v>125.4</v>
      </c>
      <c r="AH169" s="93">
        <f t="shared" si="881"/>
        <v>156.75</v>
      </c>
      <c r="AI169" s="147"/>
      <c r="AJ169" s="94">
        <f t="shared" si="882"/>
        <v>313.5</v>
      </c>
      <c r="AK169" s="94">
        <f t="shared" si="883"/>
        <v>940.5</v>
      </c>
      <c r="AL169" s="94">
        <f t="shared" si="884"/>
        <v>1254</v>
      </c>
      <c r="AM169" s="94">
        <f t="shared" si="885"/>
        <v>1881</v>
      </c>
      <c r="AN169" s="94">
        <f t="shared" si="886"/>
        <v>2508</v>
      </c>
      <c r="AO169" s="94">
        <f t="shared" si="887"/>
        <v>3135</v>
      </c>
      <c r="AP169" s="94">
        <f t="shared" si="888"/>
        <v>3762</v>
      </c>
      <c r="AQ169" s="200">
        <v>507</v>
      </c>
      <c r="AR169" s="93">
        <f t="shared" si="889"/>
        <v>101.4</v>
      </c>
      <c r="AS169" s="93">
        <f t="shared" si="890"/>
        <v>126.75</v>
      </c>
      <c r="AT169" s="147"/>
      <c r="AU169" s="94">
        <f t="shared" si="891"/>
        <v>253.5</v>
      </c>
      <c r="AV169" s="94">
        <f t="shared" si="892"/>
        <v>760.5</v>
      </c>
      <c r="AW169" s="94">
        <f t="shared" si="893"/>
        <v>1014</v>
      </c>
      <c r="AX169" s="94">
        <f t="shared" si="894"/>
        <v>1521</v>
      </c>
      <c r="AY169" s="94">
        <f t="shared" si="895"/>
        <v>2028</v>
      </c>
      <c r="AZ169" s="94">
        <f t="shared" si="896"/>
        <v>2535</v>
      </c>
      <c r="BA169" s="94">
        <f t="shared" si="897"/>
        <v>3042</v>
      </c>
      <c r="BB169" s="147">
        <f t="shared" si="898"/>
        <v>703</v>
      </c>
      <c r="BC169" s="147">
        <f t="shared" si="899"/>
        <v>140.6</v>
      </c>
      <c r="BD169" s="147">
        <f t="shared" si="900"/>
        <v>175.75</v>
      </c>
      <c r="BE169" s="147">
        <f t="shared" si="901"/>
        <v>0</v>
      </c>
      <c r="BF169" s="147">
        <f t="shared" si="902"/>
        <v>351.5</v>
      </c>
      <c r="BG169" s="147">
        <f t="shared" si="903"/>
        <v>1054.5</v>
      </c>
      <c r="BH169" s="147">
        <f t="shared" si="904"/>
        <v>1406</v>
      </c>
      <c r="BI169" s="147">
        <f t="shared" si="905"/>
        <v>2109</v>
      </c>
      <c r="BJ169" s="147">
        <f t="shared" si="906"/>
        <v>2812</v>
      </c>
      <c r="BK169" s="147">
        <f t="shared" si="907"/>
        <v>3515</v>
      </c>
      <c r="BL169" s="147">
        <f t="shared" si="908"/>
        <v>4218</v>
      </c>
      <c r="BM169" s="147">
        <f t="shared" si="909"/>
        <v>627</v>
      </c>
      <c r="BN169" s="147">
        <f t="shared" si="910"/>
        <v>125.4</v>
      </c>
      <c r="BO169" s="147">
        <f t="shared" si="911"/>
        <v>156.75</v>
      </c>
      <c r="BP169" s="147">
        <f t="shared" si="912"/>
        <v>0</v>
      </c>
      <c r="BQ169" s="147">
        <f t="shared" si="913"/>
        <v>313.5</v>
      </c>
      <c r="BR169" s="147">
        <f t="shared" si="914"/>
        <v>940.5</v>
      </c>
      <c r="BS169" s="147">
        <f t="shared" si="915"/>
        <v>1254</v>
      </c>
      <c r="BT169" s="147">
        <f t="shared" si="916"/>
        <v>1881</v>
      </c>
      <c r="BU169" s="147">
        <f t="shared" si="917"/>
        <v>2508</v>
      </c>
      <c r="BV169" s="147">
        <f t="shared" si="918"/>
        <v>3135</v>
      </c>
      <c r="BW169" s="147">
        <f t="shared" si="919"/>
        <v>3762</v>
      </c>
      <c r="BX169" s="147">
        <f t="shared" si="920"/>
        <v>507</v>
      </c>
      <c r="BY169" s="147">
        <f t="shared" si="921"/>
        <v>101.4</v>
      </c>
      <c r="BZ169" s="147">
        <f t="shared" si="922"/>
        <v>126.75</v>
      </c>
      <c r="CA169" s="147">
        <f t="shared" si="923"/>
        <v>0</v>
      </c>
      <c r="CB169" s="147">
        <f t="shared" si="924"/>
        <v>253.5</v>
      </c>
      <c r="CC169" s="147">
        <f t="shared" si="925"/>
        <v>760.5</v>
      </c>
      <c r="CD169" s="147">
        <f t="shared" si="926"/>
        <v>1014</v>
      </c>
      <c r="CE169" s="147">
        <f t="shared" si="927"/>
        <v>1521</v>
      </c>
      <c r="CF169" s="147">
        <f t="shared" si="928"/>
        <v>2028</v>
      </c>
      <c r="CG169" s="147">
        <f t="shared" si="929"/>
        <v>2535</v>
      </c>
      <c r="CH169" s="147">
        <f t="shared" si="930"/>
        <v>3042</v>
      </c>
      <c r="CI169" s="147">
        <f t="shared" si="931"/>
        <v>1330</v>
      </c>
      <c r="CJ169" s="147">
        <f t="shared" si="932"/>
        <v>266</v>
      </c>
      <c r="CK169" s="147">
        <f t="shared" si="933"/>
        <v>332.5</v>
      </c>
      <c r="CL169" s="147">
        <f t="shared" si="934"/>
        <v>0</v>
      </c>
      <c r="CM169" s="147">
        <f t="shared" si="935"/>
        <v>665</v>
      </c>
      <c r="CN169" s="147">
        <f t="shared" si="936"/>
        <v>1995</v>
      </c>
      <c r="CO169" s="147">
        <f t="shared" si="937"/>
        <v>2660</v>
      </c>
      <c r="CP169" s="147">
        <f t="shared" si="938"/>
        <v>3990</v>
      </c>
      <c r="CQ169" s="147">
        <f t="shared" si="939"/>
        <v>5320</v>
      </c>
      <c r="CR169" s="147">
        <f t="shared" si="940"/>
        <v>6650</v>
      </c>
      <c r="CS169" s="147">
        <f t="shared" si="941"/>
        <v>7980</v>
      </c>
      <c r="CT169" s="147">
        <f t="shared" si="942"/>
        <v>1210</v>
      </c>
      <c r="CU169" s="147">
        <f t="shared" si="943"/>
        <v>242</v>
      </c>
      <c r="CV169" s="147">
        <f t="shared" si="944"/>
        <v>302.5</v>
      </c>
      <c r="CW169" s="147">
        <f t="shared" si="945"/>
        <v>0</v>
      </c>
      <c r="CX169" s="147">
        <f t="shared" si="946"/>
        <v>605</v>
      </c>
      <c r="CY169" s="147">
        <f t="shared" si="947"/>
        <v>1815</v>
      </c>
      <c r="CZ169" s="147">
        <f t="shared" si="948"/>
        <v>2420</v>
      </c>
      <c r="DA169" s="147">
        <f t="shared" si="949"/>
        <v>3630</v>
      </c>
      <c r="DB169" s="147">
        <f t="shared" si="950"/>
        <v>4840</v>
      </c>
      <c r="DC169" s="147">
        <f t="shared" si="951"/>
        <v>6050</v>
      </c>
      <c r="DD169" s="147">
        <f t="shared" si="952"/>
        <v>7260</v>
      </c>
      <c r="DE169" s="147">
        <f t="shared" si="953"/>
        <v>1134</v>
      </c>
      <c r="DF169" s="147">
        <f t="shared" si="954"/>
        <v>226.8</v>
      </c>
      <c r="DG169" s="147">
        <f t="shared" si="955"/>
        <v>283.5</v>
      </c>
      <c r="DH169" s="147">
        <f t="shared" si="956"/>
        <v>0</v>
      </c>
      <c r="DI169" s="147">
        <f t="shared" si="957"/>
        <v>567</v>
      </c>
      <c r="DJ169" s="147">
        <f t="shared" si="958"/>
        <v>1701</v>
      </c>
      <c r="DK169" s="147">
        <f t="shared" si="959"/>
        <v>2268</v>
      </c>
      <c r="DL169" s="147">
        <f t="shared" si="960"/>
        <v>3402</v>
      </c>
      <c r="DM169" s="147">
        <f t="shared" si="961"/>
        <v>4536</v>
      </c>
      <c r="DN169" s="147">
        <f t="shared" si="962"/>
        <v>5670</v>
      </c>
      <c r="DO169" s="147">
        <f t="shared" si="963"/>
        <v>6804</v>
      </c>
      <c r="DP169" s="147">
        <f t="shared" si="964"/>
        <v>1134</v>
      </c>
      <c r="DQ169" s="147">
        <f t="shared" si="965"/>
        <v>226.8</v>
      </c>
      <c r="DR169" s="147">
        <f t="shared" si="966"/>
        <v>283.5</v>
      </c>
      <c r="DS169" s="147">
        <f t="shared" si="967"/>
        <v>0</v>
      </c>
      <c r="DT169" s="147">
        <f t="shared" si="968"/>
        <v>567</v>
      </c>
      <c r="DU169" s="147">
        <f t="shared" si="969"/>
        <v>1701</v>
      </c>
      <c r="DV169" s="147">
        <f t="shared" si="970"/>
        <v>2268</v>
      </c>
      <c r="DW169" s="147">
        <f t="shared" si="971"/>
        <v>3402</v>
      </c>
      <c r="DX169" s="147">
        <f t="shared" si="972"/>
        <v>4536</v>
      </c>
      <c r="DY169" s="147">
        <f t="shared" si="973"/>
        <v>5670</v>
      </c>
      <c r="DZ169" s="147">
        <f t="shared" si="974"/>
        <v>6804</v>
      </c>
      <c r="EA169" s="147">
        <f t="shared" si="975"/>
        <v>1330</v>
      </c>
      <c r="EB169" s="147">
        <f t="shared" si="976"/>
        <v>266</v>
      </c>
      <c r="EC169" s="147">
        <f t="shared" si="977"/>
        <v>332.5</v>
      </c>
      <c r="ED169" s="147">
        <f t="shared" si="978"/>
        <v>0</v>
      </c>
      <c r="EE169" s="147">
        <f t="shared" si="979"/>
        <v>665</v>
      </c>
      <c r="EF169" s="147">
        <f t="shared" si="980"/>
        <v>1995</v>
      </c>
      <c r="EG169" s="147">
        <f t="shared" si="981"/>
        <v>2660</v>
      </c>
      <c r="EH169" s="147">
        <f t="shared" si="982"/>
        <v>3990</v>
      </c>
      <c r="EI169" s="147">
        <f t="shared" si="983"/>
        <v>5320</v>
      </c>
      <c r="EJ169" s="147">
        <f t="shared" si="984"/>
        <v>6650</v>
      </c>
      <c r="EK169" s="147">
        <f t="shared" si="985"/>
        <v>7980</v>
      </c>
      <c r="EL169" s="147">
        <f t="shared" si="986"/>
        <v>1210</v>
      </c>
      <c r="EM169" s="147">
        <f t="shared" si="987"/>
        <v>242</v>
      </c>
      <c r="EN169" s="147">
        <f t="shared" si="988"/>
        <v>302.5</v>
      </c>
      <c r="EO169" s="147">
        <f t="shared" si="989"/>
        <v>0</v>
      </c>
      <c r="EP169" s="147">
        <f t="shared" si="990"/>
        <v>605</v>
      </c>
      <c r="EQ169" s="147">
        <f t="shared" si="991"/>
        <v>1815</v>
      </c>
      <c r="ER169" s="147">
        <f t="shared" si="992"/>
        <v>2420</v>
      </c>
      <c r="ES169" s="147">
        <f t="shared" si="993"/>
        <v>3630</v>
      </c>
      <c r="ET169" s="147">
        <f t="shared" si="994"/>
        <v>4840</v>
      </c>
      <c r="EU169" s="147">
        <f t="shared" si="995"/>
        <v>6050</v>
      </c>
      <c r="EV169" s="147">
        <f t="shared" si="996"/>
        <v>7260</v>
      </c>
      <c r="EW169" s="147">
        <f t="shared" si="997"/>
        <v>1837</v>
      </c>
      <c r="EX169" s="147">
        <f t="shared" si="998"/>
        <v>367.4</v>
      </c>
      <c r="EY169" s="147">
        <f t="shared" si="999"/>
        <v>459.25</v>
      </c>
      <c r="EZ169" s="147">
        <f t="shared" si="1000"/>
        <v>0</v>
      </c>
      <c r="FA169" s="147">
        <f t="shared" si="1001"/>
        <v>918.5</v>
      </c>
      <c r="FB169" s="147">
        <f t="shared" si="1002"/>
        <v>2755.5</v>
      </c>
      <c r="FC169" s="147">
        <f t="shared" si="1003"/>
        <v>3674</v>
      </c>
      <c r="FD169" s="147">
        <f t="shared" si="1004"/>
        <v>5511</v>
      </c>
      <c r="FE169" s="147">
        <f t="shared" si="1005"/>
        <v>7348</v>
      </c>
      <c r="FF169" s="147">
        <f t="shared" si="1006"/>
        <v>9185</v>
      </c>
      <c r="FG169" s="147">
        <f t="shared" si="1007"/>
        <v>11022</v>
      </c>
      <c r="FH169" s="147">
        <f t="shared" si="1008"/>
        <v>1837</v>
      </c>
      <c r="FI169" s="147">
        <f t="shared" si="1009"/>
        <v>367.4</v>
      </c>
      <c r="FJ169" s="147">
        <f t="shared" si="1010"/>
        <v>459.25</v>
      </c>
      <c r="FK169" s="147">
        <f t="shared" si="1011"/>
        <v>0</v>
      </c>
      <c r="FL169" s="147">
        <f t="shared" si="1012"/>
        <v>918.5</v>
      </c>
      <c r="FM169" s="147">
        <f t="shared" si="1013"/>
        <v>2755.5</v>
      </c>
      <c r="FN169" s="147">
        <f t="shared" si="1014"/>
        <v>3674</v>
      </c>
      <c r="FO169" s="147">
        <f t="shared" si="1015"/>
        <v>5511</v>
      </c>
      <c r="FP169" s="147">
        <f t="shared" si="1016"/>
        <v>7348</v>
      </c>
      <c r="FQ169" s="147">
        <f t="shared" si="1017"/>
        <v>9185</v>
      </c>
      <c r="FR169" s="147">
        <f t="shared" si="1018"/>
        <v>11022</v>
      </c>
      <c r="FS169" s="122" t="str">
        <f t="shared" si="346"/>
        <v>0</v>
      </c>
      <c r="FT169" s="122" t="str">
        <f t="shared" si="347"/>
        <v>0</v>
      </c>
      <c r="FU169" s="122" t="str">
        <f t="shared" si="348"/>
        <v>0</v>
      </c>
      <c r="FV169" s="122" t="str">
        <f t="shared" si="349"/>
        <v>0</v>
      </c>
      <c r="FW169" s="122">
        <f t="shared" si="1019"/>
        <v>0</v>
      </c>
      <c r="FX169" s="122">
        <f t="shared" si="1020"/>
        <v>0</v>
      </c>
      <c r="FY169" s="122">
        <f t="shared" si="1021"/>
        <v>0</v>
      </c>
      <c r="FZ169" s="122">
        <f t="shared" si="1022"/>
        <v>0</v>
      </c>
      <c r="GA169" s="122">
        <f t="shared" si="1023"/>
        <v>0</v>
      </c>
      <c r="GB169" s="122">
        <f t="shared" si="1024"/>
        <v>0</v>
      </c>
      <c r="GC169" s="122">
        <f t="shared" si="1025"/>
        <v>0</v>
      </c>
      <c r="GD169" s="122">
        <f t="shared" si="1026"/>
        <v>0</v>
      </c>
      <c r="GE169" s="122">
        <f t="shared" si="1027"/>
        <v>0</v>
      </c>
      <c r="GF169" s="122">
        <f t="shared" si="1028"/>
        <v>0</v>
      </c>
      <c r="GG169" s="122">
        <f t="shared" si="1029"/>
        <v>0</v>
      </c>
      <c r="GH169" s="124" t="str">
        <f t="shared" si="350"/>
        <v>0</v>
      </c>
      <c r="GI169" s="57"/>
      <c r="GJ169" s="57"/>
      <c r="GK169" s="57"/>
      <c r="GW169" s="145"/>
      <c r="GX169" s="145"/>
      <c r="GY169" s="145"/>
      <c r="GZ169" s="145"/>
      <c r="HA169" s="145"/>
      <c r="HB169" s="145"/>
      <c r="HC169" s="145"/>
    </row>
    <row r="170" spans="1:211" x14ac:dyDescent="0.2">
      <c r="A170" s="298"/>
      <c r="B170" s="288"/>
      <c r="C170" s="299"/>
      <c r="D170" s="407">
        <f t="shared" si="862"/>
        <v>0</v>
      </c>
      <c r="E170" s="406"/>
      <c r="F170" s="406"/>
      <c r="G170" s="406"/>
      <c r="H170" s="407">
        <f t="shared" si="863"/>
        <v>0</v>
      </c>
      <c r="I170" s="406"/>
      <c r="J170" s="406"/>
      <c r="K170" s="406"/>
      <c r="L170" s="406"/>
      <c r="M170" s="147"/>
      <c r="N170" s="94">
        <f t="shared" si="864"/>
        <v>0</v>
      </c>
      <c r="O170" s="94">
        <f t="shared" si="865"/>
        <v>0</v>
      </c>
      <c r="P170" s="94">
        <f t="shared" si="866"/>
        <v>0</v>
      </c>
      <c r="Q170" s="94">
        <f t="shared" si="867"/>
        <v>0</v>
      </c>
      <c r="R170" s="94">
        <f t="shared" si="868"/>
        <v>0</v>
      </c>
      <c r="S170" s="94">
        <f t="shared" si="869"/>
        <v>0</v>
      </c>
      <c r="T170" s="94">
        <f t="shared" si="870"/>
        <v>0</v>
      </c>
      <c r="U170" s="200">
        <v>704</v>
      </c>
      <c r="V170" s="93">
        <f t="shared" si="871"/>
        <v>140.80000000000001</v>
      </c>
      <c r="W170" s="93">
        <f t="shared" si="872"/>
        <v>176</v>
      </c>
      <c r="X170" s="147"/>
      <c r="Y170" s="94">
        <f t="shared" si="873"/>
        <v>352</v>
      </c>
      <c r="Z170" s="94">
        <f t="shared" si="874"/>
        <v>1056</v>
      </c>
      <c r="AA170" s="94">
        <f t="shared" si="875"/>
        <v>1408</v>
      </c>
      <c r="AB170" s="94">
        <f t="shared" si="876"/>
        <v>2112</v>
      </c>
      <c r="AC170" s="94">
        <f t="shared" si="877"/>
        <v>2816</v>
      </c>
      <c r="AD170" s="94">
        <f t="shared" si="878"/>
        <v>3520</v>
      </c>
      <c r="AE170" s="94">
        <f t="shared" si="879"/>
        <v>4224</v>
      </c>
      <c r="AF170" s="200">
        <v>628</v>
      </c>
      <c r="AG170" s="93">
        <f t="shared" si="880"/>
        <v>125.60000000000001</v>
      </c>
      <c r="AH170" s="93">
        <f t="shared" si="881"/>
        <v>157</v>
      </c>
      <c r="AI170" s="147"/>
      <c r="AJ170" s="94">
        <f t="shared" si="882"/>
        <v>314</v>
      </c>
      <c r="AK170" s="94">
        <f t="shared" si="883"/>
        <v>942</v>
      </c>
      <c r="AL170" s="94">
        <f t="shared" si="884"/>
        <v>1256</v>
      </c>
      <c r="AM170" s="94">
        <f t="shared" si="885"/>
        <v>1884</v>
      </c>
      <c r="AN170" s="94">
        <f t="shared" si="886"/>
        <v>2512</v>
      </c>
      <c r="AO170" s="94">
        <f t="shared" si="887"/>
        <v>3140</v>
      </c>
      <c r="AP170" s="94">
        <f t="shared" si="888"/>
        <v>3768</v>
      </c>
      <c r="AQ170" s="200">
        <v>508</v>
      </c>
      <c r="AR170" s="93">
        <f t="shared" si="889"/>
        <v>101.60000000000001</v>
      </c>
      <c r="AS170" s="93">
        <f t="shared" si="890"/>
        <v>127</v>
      </c>
      <c r="AT170" s="147"/>
      <c r="AU170" s="94">
        <f t="shared" si="891"/>
        <v>254</v>
      </c>
      <c r="AV170" s="94">
        <f t="shared" si="892"/>
        <v>762</v>
      </c>
      <c r="AW170" s="94">
        <f t="shared" si="893"/>
        <v>1016</v>
      </c>
      <c r="AX170" s="94">
        <f t="shared" si="894"/>
        <v>1524</v>
      </c>
      <c r="AY170" s="94">
        <f t="shared" si="895"/>
        <v>2032</v>
      </c>
      <c r="AZ170" s="94">
        <f t="shared" si="896"/>
        <v>2540</v>
      </c>
      <c r="BA170" s="94">
        <f t="shared" si="897"/>
        <v>3048</v>
      </c>
      <c r="BB170" s="147">
        <f t="shared" si="898"/>
        <v>704</v>
      </c>
      <c r="BC170" s="147">
        <f t="shared" si="899"/>
        <v>140.80000000000001</v>
      </c>
      <c r="BD170" s="147">
        <f t="shared" si="900"/>
        <v>176</v>
      </c>
      <c r="BE170" s="147">
        <f t="shared" si="901"/>
        <v>0</v>
      </c>
      <c r="BF170" s="147">
        <f t="shared" si="902"/>
        <v>352</v>
      </c>
      <c r="BG170" s="147">
        <f t="shared" si="903"/>
        <v>1056</v>
      </c>
      <c r="BH170" s="147">
        <f t="shared" si="904"/>
        <v>1408</v>
      </c>
      <c r="BI170" s="147">
        <f t="shared" si="905"/>
        <v>2112</v>
      </c>
      <c r="BJ170" s="147">
        <f t="shared" si="906"/>
        <v>2816</v>
      </c>
      <c r="BK170" s="147">
        <f t="shared" si="907"/>
        <v>3520</v>
      </c>
      <c r="BL170" s="147">
        <f t="shared" si="908"/>
        <v>4224</v>
      </c>
      <c r="BM170" s="147">
        <f t="shared" si="909"/>
        <v>628</v>
      </c>
      <c r="BN170" s="147">
        <f t="shared" si="910"/>
        <v>125.60000000000001</v>
      </c>
      <c r="BO170" s="147">
        <f t="shared" si="911"/>
        <v>157</v>
      </c>
      <c r="BP170" s="147">
        <f t="shared" si="912"/>
        <v>0</v>
      </c>
      <c r="BQ170" s="147">
        <f t="shared" si="913"/>
        <v>314</v>
      </c>
      <c r="BR170" s="147">
        <f t="shared" si="914"/>
        <v>942</v>
      </c>
      <c r="BS170" s="147">
        <f t="shared" si="915"/>
        <v>1256</v>
      </c>
      <c r="BT170" s="147">
        <f t="shared" si="916"/>
        <v>1884</v>
      </c>
      <c r="BU170" s="147">
        <f t="shared" si="917"/>
        <v>2512</v>
      </c>
      <c r="BV170" s="147">
        <f t="shared" si="918"/>
        <v>3140</v>
      </c>
      <c r="BW170" s="147">
        <f t="shared" si="919"/>
        <v>3768</v>
      </c>
      <c r="BX170" s="147">
        <f t="shared" si="920"/>
        <v>508</v>
      </c>
      <c r="BY170" s="147">
        <f t="shared" si="921"/>
        <v>101.60000000000001</v>
      </c>
      <c r="BZ170" s="147">
        <f t="shared" si="922"/>
        <v>127</v>
      </c>
      <c r="CA170" s="147">
        <f t="shared" si="923"/>
        <v>0</v>
      </c>
      <c r="CB170" s="147">
        <f t="shared" si="924"/>
        <v>254</v>
      </c>
      <c r="CC170" s="147">
        <f t="shared" si="925"/>
        <v>762</v>
      </c>
      <c r="CD170" s="147">
        <f t="shared" si="926"/>
        <v>1016</v>
      </c>
      <c r="CE170" s="147">
        <f t="shared" si="927"/>
        <v>1524</v>
      </c>
      <c r="CF170" s="147">
        <f t="shared" si="928"/>
        <v>2032</v>
      </c>
      <c r="CG170" s="147">
        <f t="shared" si="929"/>
        <v>2540</v>
      </c>
      <c r="CH170" s="147">
        <f t="shared" si="930"/>
        <v>3048</v>
      </c>
      <c r="CI170" s="147">
        <f t="shared" si="931"/>
        <v>1332</v>
      </c>
      <c r="CJ170" s="147">
        <f t="shared" si="932"/>
        <v>266.40000000000003</v>
      </c>
      <c r="CK170" s="147">
        <f t="shared" si="933"/>
        <v>333</v>
      </c>
      <c r="CL170" s="147">
        <f t="shared" si="934"/>
        <v>0</v>
      </c>
      <c r="CM170" s="147">
        <f t="shared" si="935"/>
        <v>666</v>
      </c>
      <c r="CN170" s="147">
        <f t="shared" si="936"/>
        <v>1998</v>
      </c>
      <c r="CO170" s="147">
        <f t="shared" si="937"/>
        <v>2664</v>
      </c>
      <c r="CP170" s="147">
        <f t="shared" si="938"/>
        <v>3996</v>
      </c>
      <c r="CQ170" s="147">
        <f t="shared" si="939"/>
        <v>5328</v>
      </c>
      <c r="CR170" s="147">
        <f t="shared" si="940"/>
        <v>6660</v>
      </c>
      <c r="CS170" s="147">
        <f t="shared" si="941"/>
        <v>7992</v>
      </c>
      <c r="CT170" s="147">
        <f t="shared" si="942"/>
        <v>1212</v>
      </c>
      <c r="CU170" s="147">
        <f t="shared" si="943"/>
        <v>242.40000000000003</v>
      </c>
      <c r="CV170" s="147">
        <f t="shared" si="944"/>
        <v>303</v>
      </c>
      <c r="CW170" s="147">
        <f t="shared" si="945"/>
        <v>0</v>
      </c>
      <c r="CX170" s="147">
        <f t="shared" si="946"/>
        <v>606</v>
      </c>
      <c r="CY170" s="147">
        <f t="shared" si="947"/>
        <v>1818</v>
      </c>
      <c r="CZ170" s="147">
        <f t="shared" si="948"/>
        <v>2424</v>
      </c>
      <c r="DA170" s="147">
        <f t="shared" si="949"/>
        <v>3636</v>
      </c>
      <c r="DB170" s="147">
        <f t="shared" si="950"/>
        <v>4848</v>
      </c>
      <c r="DC170" s="147">
        <f t="shared" si="951"/>
        <v>6060</v>
      </c>
      <c r="DD170" s="147">
        <f t="shared" si="952"/>
        <v>7272</v>
      </c>
      <c r="DE170" s="147">
        <f t="shared" si="953"/>
        <v>1136</v>
      </c>
      <c r="DF170" s="147">
        <f t="shared" si="954"/>
        <v>227.20000000000002</v>
      </c>
      <c r="DG170" s="147">
        <f t="shared" si="955"/>
        <v>284</v>
      </c>
      <c r="DH170" s="147">
        <f t="shared" si="956"/>
        <v>0</v>
      </c>
      <c r="DI170" s="147">
        <f t="shared" si="957"/>
        <v>568</v>
      </c>
      <c r="DJ170" s="147">
        <f t="shared" si="958"/>
        <v>1704</v>
      </c>
      <c r="DK170" s="147">
        <f t="shared" si="959"/>
        <v>2272</v>
      </c>
      <c r="DL170" s="147">
        <f t="shared" si="960"/>
        <v>3408</v>
      </c>
      <c r="DM170" s="147">
        <f t="shared" si="961"/>
        <v>4544</v>
      </c>
      <c r="DN170" s="147">
        <f t="shared" si="962"/>
        <v>5680</v>
      </c>
      <c r="DO170" s="147">
        <f t="shared" si="963"/>
        <v>6816</v>
      </c>
      <c r="DP170" s="147">
        <f t="shared" si="964"/>
        <v>1136</v>
      </c>
      <c r="DQ170" s="147">
        <f t="shared" si="965"/>
        <v>227.20000000000002</v>
      </c>
      <c r="DR170" s="147">
        <f t="shared" si="966"/>
        <v>284</v>
      </c>
      <c r="DS170" s="147">
        <f t="shared" si="967"/>
        <v>0</v>
      </c>
      <c r="DT170" s="147">
        <f t="shared" si="968"/>
        <v>568</v>
      </c>
      <c r="DU170" s="147">
        <f t="shared" si="969"/>
        <v>1704</v>
      </c>
      <c r="DV170" s="147">
        <f t="shared" si="970"/>
        <v>2272</v>
      </c>
      <c r="DW170" s="147">
        <f t="shared" si="971"/>
        <v>3408</v>
      </c>
      <c r="DX170" s="147">
        <f t="shared" si="972"/>
        <v>4544</v>
      </c>
      <c r="DY170" s="147">
        <f t="shared" si="973"/>
        <v>5680</v>
      </c>
      <c r="DZ170" s="147">
        <f t="shared" si="974"/>
        <v>6816</v>
      </c>
      <c r="EA170" s="147">
        <f t="shared" si="975"/>
        <v>1332</v>
      </c>
      <c r="EB170" s="147">
        <f t="shared" si="976"/>
        <v>266.40000000000003</v>
      </c>
      <c r="EC170" s="147">
        <f t="shared" si="977"/>
        <v>333</v>
      </c>
      <c r="ED170" s="147">
        <f t="shared" si="978"/>
        <v>0</v>
      </c>
      <c r="EE170" s="147">
        <f t="shared" si="979"/>
        <v>666</v>
      </c>
      <c r="EF170" s="147">
        <f t="shared" si="980"/>
        <v>1998</v>
      </c>
      <c r="EG170" s="147">
        <f t="shared" si="981"/>
        <v>2664</v>
      </c>
      <c r="EH170" s="147">
        <f t="shared" si="982"/>
        <v>3996</v>
      </c>
      <c r="EI170" s="147">
        <f t="shared" si="983"/>
        <v>5328</v>
      </c>
      <c r="EJ170" s="147">
        <f t="shared" si="984"/>
        <v>6660</v>
      </c>
      <c r="EK170" s="147">
        <f t="shared" si="985"/>
        <v>7992</v>
      </c>
      <c r="EL170" s="147">
        <f t="shared" si="986"/>
        <v>1212</v>
      </c>
      <c r="EM170" s="147">
        <f t="shared" si="987"/>
        <v>242.40000000000003</v>
      </c>
      <c r="EN170" s="147">
        <f t="shared" si="988"/>
        <v>303</v>
      </c>
      <c r="EO170" s="147">
        <f t="shared" si="989"/>
        <v>0</v>
      </c>
      <c r="EP170" s="147">
        <f t="shared" si="990"/>
        <v>606</v>
      </c>
      <c r="EQ170" s="147">
        <f t="shared" si="991"/>
        <v>1818</v>
      </c>
      <c r="ER170" s="147">
        <f t="shared" si="992"/>
        <v>2424</v>
      </c>
      <c r="ES170" s="147">
        <f t="shared" si="993"/>
        <v>3636</v>
      </c>
      <c r="ET170" s="147">
        <f t="shared" si="994"/>
        <v>4848</v>
      </c>
      <c r="EU170" s="147">
        <f t="shared" si="995"/>
        <v>6060</v>
      </c>
      <c r="EV170" s="147">
        <f t="shared" si="996"/>
        <v>7272</v>
      </c>
      <c r="EW170" s="147">
        <f t="shared" si="997"/>
        <v>1840</v>
      </c>
      <c r="EX170" s="147">
        <f t="shared" si="998"/>
        <v>368.00000000000006</v>
      </c>
      <c r="EY170" s="147">
        <f t="shared" si="999"/>
        <v>460</v>
      </c>
      <c r="EZ170" s="147">
        <f t="shared" si="1000"/>
        <v>0</v>
      </c>
      <c r="FA170" s="147">
        <f t="shared" si="1001"/>
        <v>920</v>
      </c>
      <c r="FB170" s="147">
        <f t="shared" si="1002"/>
        <v>2760</v>
      </c>
      <c r="FC170" s="147">
        <f t="shared" si="1003"/>
        <v>3680</v>
      </c>
      <c r="FD170" s="147">
        <f t="shared" si="1004"/>
        <v>5520</v>
      </c>
      <c r="FE170" s="147">
        <f t="shared" si="1005"/>
        <v>7360</v>
      </c>
      <c r="FF170" s="147">
        <f t="shared" si="1006"/>
        <v>9200</v>
      </c>
      <c r="FG170" s="147">
        <f t="shared" si="1007"/>
        <v>11040</v>
      </c>
      <c r="FH170" s="147">
        <f t="shared" si="1008"/>
        <v>1840</v>
      </c>
      <c r="FI170" s="147">
        <f t="shared" si="1009"/>
        <v>368.00000000000006</v>
      </c>
      <c r="FJ170" s="147">
        <f t="shared" si="1010"/>
        <v>460</v>
      </c>
      <c r="FK170" s="147">
        <f t="shared" si="1011"/>
        <v>0</v>
      </c>
      <c r="FL170" s="147">
        <f t="shared" si="1012"/>
        <v>920</v>
      </c>
      <c r="FM170" s="147">
        <f t="shared" si="1013"/>
        <v>2760</v>
      </c>
      <c r="FN170" s="147">
        <f t="shared" si="1014"/>
        <v>3680</v>
      </c>
      <c r="FO170" s="147">
        <f t="shared" si="1015"/>
        <v>5520</v>
      </c>
      <c r="FP170" s="147">
        <f t="shared" si="1016"/>
        <v>7360</v>
      </c>
      <c r="FQ170" s="147">
        <f t="shared" si="1017"/>
        <v>9200</v>
      </c>
      <c r="FR170" s="147">
        <f t="shared" si="1018"/>
        <v>11040</v>
      </c>
      <c r="FS170" s="122" t="str">
        <f t="shared" si="346"/>
        <v>0</v>
      </c>
      <c r="FT170" s="122" t="str">
        <f t="shared" si="347"/>
        <v>0</v>
      </c>
      <c r="FU170" s="122" t="str">
        <f t="shared" si="348"/>
        <v>0</v>
      </c>
      <c r="FV170" s="122" t="str">
        <f t="shared" si="349"/>
        <v>0</v>
      </c>
      <c r="FW170" s="122">
        <f t="shared" si="1019"/>
        <v>0</v>
      </c>
      <c r="FX170" s="122">
        <f t="shared" si="1020"/>
        <v>0</v>
      </c>
      <c r="FY170" s="122">
        <f t="shared" si="1021"/>
        <v>0</v>
      </c>
      <c r="FZ170" s="122">
        <f t="shared" si="1022"/>
        <v>0</v>
      </c>
      <c r="GA170" s="122">
        <f t="shared" si="1023"/>
        <v>0</v>
      </c>
      <c r="GB170" s="122">
        <f t="shared" si="1024"/>
        <v>0</v>
      </c>
      <c r="GC170" s="122">
        <f t="shared" si="1025"/>
        <v>0</v>
      </c>
      <c r="GD170" s="122">
        <f t="shared" si="1026"/>
        <v>0</v>
      </c>
      <c r="GE170" s="122">
        <f t="shared" si="1027"/>
        <v>0</v>
      </c>
      <c r="GF170" s="122">
        <f t="shared" si="1028"/>
        <v>0</v>
      </c>
      <c r="GG170" s="122">
        <f t="shared" si="1029"/>
        <v>0</v>
      </c>
      <c r="GH170" s="124" t="str">
        <f t="shared" si="350"/>
        <v>0</v>
      </c>
      <c r="GI170" s="57"/>
      <c r="GJ170" s="57"/>
      <c r="GK170" s="57"/>
      <c r="GW170" s="145"/>
      <c r="GX170" s="145"/>
      <c r="GY170" s="145"/>
      <c r="GZ170" s="145"/>
      <c r="HA170" s="145"/>
      <c r="HB170" s="145"/>
      <c r="HC170" s="145"/>
    </row>
    <row r="171" spans="1:211" x14ac:dyDescent="0.2">
      <c r="A171" s="298"/>
      <c r="B171" s="288"/>
      <c r="C171" s="299"/>
      <c r="D171" s="407">
        <f t="shared" si="862"/>
        <v>0</v>
      </c>
      <c r="E171" s="406"/>
      <c r="F171" s="406"/>
      <c r="G171" s="406"/>
      <c r="H171" s="407">
        <f t="shared" si="863"/>
        <v>0</v>
      </c>
      <c r="I171" s="406"/>
      <c r="J171" s="406"/>
      <c r="K171" s="406"/>
      <c r="L171" s="406"/>
      <c r="M171" s="147"/>
      <c r="N171" s="94">
        <f t="shared" si="864"/>
        <v>0</v>
      </c>
      <c r="O171" s="94">
        <f t="shared" si="865"/>
        <v>0</v>
      </c>
      <c r="P171" s="94">
        <f t="shared" si="866"/>
        <v>0</v>
      </c>
      <c r="Q171" s="94">
        <f t="shared" si="867"/>
        <v>0</v>
      </c>
      <c r="R171" s="94">
        <f t="shared" si="868"/>
        <v>0</v>
      </c>
      <c r="S171" s="94">
        <f t="shared" si="869"/>
        <v>0</v>
      </c>
      <c r="T171" s="94">
        <f t="shared" si="870"/>
        <v>0</v>
      </c>
      <c r="U171" s="200">
        <v>705</v>
      </c>
      <c r="V171" s="93">
        <f t="shared" si="871"/>
        <v>141</v>
      </c>
      <c r="W171" s="93">
        <f t="shared" si="872"/>
        <v>176.25</v>
      </c>
      <c r="X171" s="147"/>
      <c r="Y171" s="94">
        <f t="shared" si="873"/>
        <v>352.5</v>
      </c>
      <c r="Z171" s="94">
        <f t="shared" si="874"/>
        <v>1057.5</v>
      </c>
      <c r="AA171" s="94">
        <f t="shared" si="875"/>
        <v>1410</v>
      </c>
      <c r="AB171" s="94">
        <f t="shared" si="876"/>
        <v>2115</v>
      </c>
      <c r="AC171" s="94">
        <f t="shared" si="877"/>
        <v>2820</v>
      </c>
      <c r="AD171" s="94">
        <f t="shared" si="878"/>
        <v>3525</v>
      </c>
      <c r="AE171" s="94">
        <f t="shared" si="879"/>
        <v>4230</v>
      </c>
      <c r="AF171" s="200">
        <v>629</v>
      </c>
      <c r="AG171" s="93">
        <f t="shared" si="880"/>
        <v>125.80000000000001</v>
      </c>
      <c r="AH171" s="93">
        <f t="shared" si="881"/>
        <v>157.25</v>
      </c>
      <c r="AI171" s="147"/>
      <c r="AJ171" s="94">
        <f t="shared" si="882"/>
        <v>314.5</v>
      </c>
      <c r="AK171" s="94">
        <f t="shared" si="883"/>
        <v>943.5</v>
      </c>
      <c r="AL171" s="94">
        <f t="shared" si="884"/>
        <v>1258</v>
      </c>
      <c r="AM171" s="94">
        <f t="shared" si="885"/>
        <v>1887</v>
      </c>
      <c r="AN171" s="94">
        <f t="shared" si="886"/>
        <v>2516</v>
      </c>
      <c r="AO171" s="94">
        <f t="shared" si="887"/>
        <v>3145</v>
      </c>
      <c r="AP171" s="94">
        <f t="shared" si="888"/>
        <v>3774</v>
      </c>
      <c r="AQ171" s="200">
        <v>509</v>
      </c>
      <c r="AR171" s="93">
        <f t="shared" si="889"/>
        <v>101.80000000000001</v>
      </c>
      <c r="AS171" s="93">
        <f t="shared" si="890"/>
        <v>127.25</v>
      </c>
      <c r="AT171" s="147"/>
      <c r="AU171" s="94">
        <f t="shared" si="891"/>
        <v>254.5</v>
      </c>
      <c r="AV171" s="94">
        <f t="shared" si="892"/>
        <v>763.5</v>
      </c>
      <c r="AW171" s="94">
        <f t="shared" si="893"/>
        <v>1018</v>
      </c>
      <c r="AX171" s="94">
        <f t="shared" si="894"/>
        <v>1527</v>
      </c>
      <c r="AY171" s="94">
        <f t="shared" si="895"/>
        <v>2036</v>
      </c>
      <c r="AZ171" s="94">
        <f t="shared" si="896"/>
        <v>2545</v>
      </c>
      <c r="BA171" s="94">
        <f t="shared" si="897"/>
        <v>3054</v>
      </c>
      <c r="BB171" s="147">
        <f t="shared" si="898"/>
        <v>705</v>
      </c>
      <c r="BC171" s="147">
        <f t="shared" si="899"/>
        <v>141</v>
      </c>
      <c r="BD171" s="147">
        <f t="shared" si="900"/>
        <v>176.25</v>
      </c>
      <c r="BE171" s="147">
        <f t="shared" si="901"/>
        <v>0</v>
      </c>
      <c r="BF171" s="147">
        <f t="shared" si="902"/>
        <v>352.5</v>
      </c>
      <c r="BG171" s="147">
        <f t="shared" si="903"/>
        <v>1057.5</v>
      </c>
      <c r="BH171" s="147">
        <f t="shared" si="904"/>
        <v>1410</v>
      </c>
      <c r="BI171" s="147">
        <f t="shared" si="905"/>
        <v>2115</v>
      </c>
      <c r="BJ171" s="147">
        <f t="shared" si="906"/>
        <v>2820</v>
      </c>
      <c r="BK171" s="147">
        <f t="shared" si="907"/>
        <v>3525</v>
      </c>
      <c r="BL171" s="147">
        <f t="shared" si="908"/>
        <v>4230</v>
      </c>
      <c r="BM171" s="147">
        <f t="shared" si="909"/>
        <v>629</v>
      </c>
      <c r="BN171" s="147">
        <f t="shared" si="910"/>
        <v>125.80000000000001</v>
      </c>
      <c r="BO171" s="147">
        <f t="shared" si="911"/>
        <v>157.25</v>
      </c>
      <c r="BP171" s="147">
        <f t="shared" si="912"/>
        <v>0</v>
      </c>
      <c r="BQ171" s="147">
        <f t="shared" si="913"/>
        <v>314.5</v>
      </c>
      <c r="BR171" s="147">
        <f t="shared" si="914"/>
        <v>943.5</v>
      </c>
      <c r="BS171" s="147">
        <f t="shared" si="915"/>
        <v>1258</v>
      </c>
      <c r="BT171" s="147">
        <f t="shared" si="916"/>
        <v>1887</v>
      </c>
      <c r="BU171" s="147">
        <f t="shared" si="917"/>
        <v>2516</v>
      </c>
      <c r="BV171" s="147">
        <f t="shared" si="918"/>
        <v>3145</v>
      </c>
      <c r="BW171" s="147">
        <f t="shared" si="919"/>
        <v>3774</v>
      </c>
      <c r="BX171" s="147">
        <f t="shared" si="920"/>
        <v>509</v>
      </c>
      <c r="BY171" s="147">
        <f t="shared" si="921"/>
        <v>101.80000000000001</v>
      </c>
      <c r="BZ171" s="147">
        <f t="shared" si="922"/>
        <v>127.25</v>
      </c>
      <c r="CA171" s="147">
        <f t="shared" si="923"/>
        <v>0</v>
      </c>
      <c r="CB171" s="147">
        <f t="shared" si="924"/>
        <v>254.5</v>
      </c>
      <c r="CC171" s="147">
        <f t="shared" si="925"/>
        <v>763.5</v>
      </c>
      <c r="CD171" s="147">
        <f t="shared" si="926"/>
        <v>1018</v>
      </c>
      <c r="CE171" s="147">
        <f t="shared" si="927"/>
        <v>1527</v>
      </c>
      <c r="CF171" s="147">
        <f t="shared" si="928"/>
        <v>2036</v>
      </c>
      <c r="CG171" s="147">
        <f t="shared" si="929"/>
        <v>2545</v>
      </c>
      <c r="CH171" s="147">
        <f t="shared" si="930"/>
        <v>3054</v>
      </c>
      <c r="CI171" s="147">
        <f t="shared" si="931"/>
        <v>1334</v>
      </c>
      <c r="CJ171" s="147">
        <f t="shared" si="932"/>
        <v>266.8</v>
      </c>
      <c r="CK171" s="147">
        <f t="shared" si="933"/>
        <v>333.5</v>
      </c>
      <c r="CL171" s="147">
        <f t="shared" si="934"/>
        <v>0</v>
      </c>
      <c r="CM171" s="147">
        <f t="shared" si="935"/>
        <v>667</v>
      </c>
      <c r="CN171" s="147">
        <f t="shared" si="936"/>
        <v>2001</v>
      </c>
      <c r="CO171" s="147">
        <f t="shared" si="937"/>
        <v>2668</v>
      </c>
      <c r="CP171" s="147">
        <f t="shared" si="938"/>
        <v>4002</v>
      </c>
      <c r="CQ171" s="147">
        <f t="shared" si="939"/>
        <v>5336</v>
      </c>
      <c r="CR171" s="147">
        <f t="shared" si="940"/>
        <v>6670</v>
      </c>
      <c r="CS171" s="147">
        <f t="shared" si="941"/>
        <v>8004</v>
      </c>
      <c r="CT171" s="147">
        <f t="shared" si="942"/>
        <v>1214</v>
      </c>
      <c r="CU171" s="147">
        <f t="shared" si="943"/>
        <v>242.8</v>
      </c>
      <c r="CV171" s="147">
        <f t="shared" si="944"/>
        <v>303.5</v>
      </c>
      <c r="CW171" s="147">
        <f t="shared" si="945"/>
        <v>0</v>
      </c>
      <c r="CX171" s="147">
        <f t="shared" si="946"/>
        <v>607</v>
      </c>
      <c r="CY171" s="147">
        <f t="shared" si="947"/>
        <v>1821</v>
      </c>
      <c r="CZ171" s="147">
        <f t="shared" si="948"/>
        <v>2428</v>
      </c>
      <c r="DA171" s="147">
        <f t="shared" si="949"/>
        <v>3642</v>
      </c>
      <c r="DB171" s="147">
        <f t="shared" si="950"/>
        <v>4856</v>
      </c>
      <c r="DC171" s="147">
        <f t="shared" si="951"/>
        <v>6070</v>
      </c>
      <c r="DD171" s="147">
        <f t="shared" si="952"/>
        <v>7284</v>
      </c>
      <c r="DE171" s="147">
        <f t="shared" si="953"/>
        <v>1138</v>
      </c>
      <c r="DF171" s="147">
        <f t="shared" si="954"/>
        <v>227.60000000000002</v>
      </c>
      <c r="DG171" s="147">
        <f t="shared" si="955"/>
        <v>284.5</v>
      </c>
      <c r="DH171" s="147">
        <f t="shared" si="956"/>
        <v>0</v>
      </c>
      <c r="DI171" s="147">
        <f t="shared" si="957"/>
        <v>569</v>
      </c>
      <c r="DJ171" s="147">
        <f t="shared" si="958"/>
        <v>1707</v>
      </c>
      <c r="DK171" s="147">
        <f t="shared" si="959"/>
        <v>2276</v>
      </c>
      <c r="DL171" s="147">
        <f t="shared" si="960"/>
        <v>3414</v>
      </c>
      <c r="DM171" s="147">
        <f t="shared" si="961"/>
        <v>4552</v>
      </c>
      <c r="DN171" s="147">
        <f t="shared" si="962"/>
        <v>5690</v>
      </c>
      <c r="DO171" s="147">
        <f t="shared" si="963"/>
        <v>6828</v>
      </c>
      <c r="DP171" s="147">
        <f t="shared" si="964"/>
        <v>1138</v>
      </c>
      <c r="DQ171" s="147">
        <f t="shared" si="965"/>
        <v>227.60000000000002</v>
      </c>
      <c r="DR171" s="147">
        <f t="shared" si="966"/>
        <v>284.5</v>
      </c>
      <c r="DS171" s="147">
        <f t="shared" si="967"/>
        <v>0</v>
      </c>
      <c r="DT171" s="147">
        <f t="shared" si="968"/>
        <v>569</v>
      </c>
      <c r="DU171" s="147">
        <f t="shared" si="969"/>
        <v>1707</v>
      </c>
      <c r="DV171" s="147">
        <f t="shared" si="970"/>
        <v>2276</v>
      </c>
      <c r="DW171" s="147">
        <f t="shared" si="971"/>
        <v>3414</v>
      </c>
      <c r="DX171" s="147">
        <f t="shared" si="972"/>
        <v>4552</v>
      </c>
      <c r="DY171" s="147">
        <f t="shared" si="973"/>
        <v>5690</v>
      </c>
      <c r="DZ171" s="147">
        <f t="shared" si="974"/>
        <v>6828</v>
      </c>
      <c r="EA171" s="147">
        <f t="shared" si="975"/>
        <v>1334</v>
      </c>
      <c r="EB171" s="147">
        <f t="shared" si="976"/>
        <v>266.8</v>
      </c>
      <c r="EC171" s="147">
        <f t="shared" si="977"/>
        <v>333.5</v>
      </c>
      <c r="ED171" s="147">
        <f t="shared" si="978"/>
        <v>0</v>
      </c>
      <c r="EE171" s="147">
        <f t="shared" si="979"/>
        <v>667</v>
      </c>
      <c r="EF171" s="147">
        <f t="shared" si="980"/>
        <v>2001</v>
      </c>
      <c r="EG171" s="147">
        <f t="shared" si="981"/>
        <v>2668</v>
      </c>
      <c r="EH171" s="147">
        <f t="shared" si="982"/>
        <v>4002</v>
      </c>
      <c r="EI171" s="147">
        <f t="shared" si="983"/>
        <v>5336</v>
      </c>
      <c r="EJ171" s="147">
        <f t="shared" si="984"/>
        <v>6670</v>
      </c>
      <c r="EK171" s="147">
        <f t="shared" si="985"/>
        <v>8004</v>
      </c>
      <c r="EL171" s="147">
        <f t="shared" si="986"/>
        <v>1214</v>
      </c>
      <c r="EM171" s="147">
        <f t="shared" si="987"/>
        <v>242.8</v>
      </c>
      <c r="EN171" s="147">
        <f t="shared" si="988"/>
        <v>303.5</v>
      </c>
      <c r="EO171" s="147">
        <f t="shared" si="989"/>
        <v>0</v>
      </c>
      <c r="EP171" s="147">
        <f t="shared" si="990"/>
        <v>607</v>
      </c>
      <c r="EQ171" s="147">
        <f t="shared" si="991"/>
        <v>1821</v>
      </c>
      <c r="ER171" s="147">
        <f t="shared" si="992"/>
        <v>2428</v>
      </c>
      <c r="ES171" s="147">
        <f t="shared" si="993"/>
        <v>3642</v>
      </c>
      <c r="ET171" s="147">
        <f t="shared" si="994"/>
        <v>4856</v>
      </c>
      <c r="EU171" s="147">
        <f t="shared" si="995"/>
        <v>6070</v>
      </c>
      <c r="EV171" s="147">
        <f t="shared" si="996"/>
        <v>7284</v>
      </c>
      <c r="EW171" s="147">
        <f t="shared" si="997"/>
        <v>1843</v>
      </c>
      <c r="EX171" s="147">
        <f t="shared" si="998"/>
        <v>368.6</v>
      </c>
      <c r="EY171" s="147">
        <f t="shared" si="999"/>
        <v>460.75</v>
      </c>
      <c r="EZ171" s="147">
        <f t="shared" si="1000"/>
        <v>0</v>
      </c>
      <c r="FA171" s="147">
        <f t="shared" si="1001"/>
        <v>921.5</v>
      </c>
      <c r="FB171" s="147">
        <f t="shared" si="1002"/>
        <v>2764.5</v>
      </c>
      <c r="FC171" s="147">
        <f t="shared" si="1003"/>
        <v>3686</v>
      </c>
      <c r="FD171" s="147">
        <f t="shared" si="1004"/>
        <v>5529</v>
      </c>
      <c r="FE171" s="147">
        <f t="shared" si="1005"/>
        <v>7372</v>
      </c>
      <c r="FF171" s="147">
        <f t="shared" si="1006"/>
        <v>9215</v>
      </c>
      <c r="FG171" s="147">
        <f t="shared" si="1007"/>
        <v>11058</v>
      </c>
      <c r="FH171" s="147">
        <f t="shared" si="1008"/>
        <v>1843</v>
      </c>
      <c r="FI171" s="147">
        <f t="shared" si="1009"/>
        <v>368.6</v>
      </c>
      <c r="FJ171" s="147">
        <f t="shared" si="1010"/>
        <v>460.75</v>
      </c>
      <c r="FK171" s="147">
        <f t="shared" si="1011"/>
        <v>0</v>
      </c>
      <c r="FL171" s="147">
        <f t="shared" si="1012"/>
        <v>921.5</v>
      </c>
      <c r="FM171" s="147">
        <f t="shared" si="1013"/>
        <v>2764.5</v>
      </c>
      <c r="FN171" s="147">
        <f t="shared" si="1014"/>
        <v>3686</v>
      </c>
      <c r="FO171" s="147">
        <f t="shared" si="1015"/>
        <v>5529</v>
      </c>
      <c r="FP171" s="147">
        <f t="shared" si="1016"/>
        <v>7372</v>
      </c>
      <c r="FQ171" s="147">
        <f t="shared" si="1017"/>
        <v>9215</v>
      </c>
      <c r="FR171" s="147">
        <f t="shared" si="1018"/>
        <v>11058</v>
      </c>
      <c r="FS171" s="122" t="str">
        <f t="shared" si="346"/>
        <v>0</v>
      </c>
      <c r="FT171" s="122" t="str">
        <f t="shared" si="347"/>
        <v>0</v>
      </c>
      <c r="FU171" s="122" t="str">
        <f t="shared" si="348"/>
        <v>0</v>
      </c>
      <c r="FV171" s="122" t="str">
        <f t="shared" si="349"/>
        <v>0</v>
      </c>
      <c r="FW171" s="122">
        <f t="shared" si="1019"/>
        <v>0</v>
      </c>
      <c r="FX171" s="122">
        <f t="shared" si="1020"/>
        <v>0</v>
      </c>
      <c r="FY171" s="122">
        <f t="shared" si="1021"/>
        <v>0</v>
      </c>
      <c r="FZ171" s="122">
        <f t="shared" si="1022"/>
        <v>0</v>
      </c>
      <c r="GA171" s="122">
        <f t="shared" si="1023"/>
        <v>0</v>
      </c>
      <c r="GB171" s="122">
        <f t="shared" si="1024"/>
        <v>0</v>
      </c>
      <c r="GC171" s="122">
        <f t="shared" si="1025"/>
        <v>0</v>
      </c>
      <c r="GD171" s="122">
        <f t="shared" si="1026"/>
        <v>0</v>
      </c>
      <c r="GE171" s="122">
        <f t="shared" si="1027"/>
        <v>0</v>
      </c>
      <c r="GF171" s="122">
        <f t="shared" si="1028"/>
        <v>0</v>
      </c>
      <c r="GG171" s="122">
        <f t="shared" si="1029"/>
        <v>0</v>
      </c>
      <c r="GH171" s="124" t="str">
        <f t="shared" si="350"/>
        <v>0</v>
      </c>
      <c r="GI171" s="57"/>
      <c r="GJ171" s="57"/>
      <c r="GK171" s="57"/>
      <c r="GW171" s="145"/>
      <c r="GX171" s="145"/>
      <c r="GY171" s="145"/>
      <c r="GZ171" s="145"/>
      <c r="HA171" s="145"/>
      <c r="HB171" s="145"/>
      <c r="HC171" s="145"/>
    </row>
    <row r="172" spans="1:211" x14ac:dyDescent="0.2">
      <c r="A172" s="298"/>
      <c r="B172" s="288"/>
      <c r="C172" s="299"/>
      <c r="D172" s="407">
        <f t="shared" si="862"/>
        <v>0</v>
      </c>
      <c r="E172" s="406"/>
      <c r="F172" s="406"/>
      <c r="G172" s="406"/>
      <c r="H172" s="407">
        <f t="shared" si="863"/>
        <v>0</v>
      </c>
      <c r="I172" s="406"/>
      <c r="J172" s="406"/>
      <c r="K172" s="406"/>
      <c r="L172" s="406"/>
      <c r="M172" s="147"/>
      <c r="N172" s="94">
        <f t="shared" si="864"/>
        <v>0</v>
      </c>
      <c r="O172" s="94">
        <f t="shared" si="865"/>
        <v>0</v>
      </c>
      <c r="P172" s="94">
        <f t="shared" si="866"/>
        <v>0</v>
      </c>
      <c r="Q172" s="94">
        <f t="shared" si="867"/>
        <v>0</v>
      </c>
      <c r="R172" s="94">
        <f t="shared" si="868"/>
        <v>0</v>
      </c>
      <c r="S172" s="94">
        <f t="shared" si="869"/>
        <v>0</v>
      </c>
      <c r="T172" s="94">
        <f t="shared" si="870"/>
        <v>0</v>
      </c>
      <c r="U172" s="200">
        <v>706</v>
      </c>
      <c r="V172" s="93">
        <f t="shared" si="871"/>
        <v>141.20000000000002</v>
      </c>
      <c r="W172" s="93">
        <f t="shared" si="872"/>
        <v>176.5</v>
      </c>
      <c r="X172" s="147"/>
      <c r="Y172" s="94">
        <f t="shared" si="873"/>
        <v>353</v>
      </c>
      <c r="Z172" s="94">
        <f t="shared" si="874"/>
        <v>1059</v>
      </c>
      <c r="AA172" s="94">
        <f t="shared" si="875"/>
        <v>1412</v>
      </c>
      <c r="AB172" s="94">
        <f t="shared" si="876"/>
        <v>2118</v>
      </c>
      <c r="AC172" s="94">
        <f t="shared" si="877"/>
        <v>2824</v>
      </c>
      <c r="AD172" s="94">
        <f t="shared" si="878"/>
        <v>3530</v>
      </c>
      <c r="AE172" s="94">
        <f t="shared" si="879"/>
        <v>4236</v>
      </c>
      <c r="AF172" s="200">
        <v>630</v>
      </c>
      <c r="AG172" s="93">
        <f t="shared" si="880"/>
        <v>126</v>
      </c>
      <c r="AH172" s="93">
        <f t="shared" si="881"/>
        <v>157.5</v>
      </c>
      <c r="AI172" s="147"/>
      <c r="AJ172" s="94">
        <f t="shared" si="882"/>
        <v>315</v>
      </c>
      <c r="AK172" s="94">
        <f t="shared" si="883"/>
        <v>945</v>
      </c>
      <c r="AL172" s="94">
        <f t="shared" si="884"/>
        <v>1260</v>
      </c>
      <c r="AM172" s="94">
        <f t="shared" si="885"/>
        <v>1890</v>
      </c>
      <c r="AN172" s="94">
        <f t="shared" si="886"/>
        <v>2520</v>
      </c>
      <c r="AO172" s="94">
        <f t="shared" si="887"/>
        <v>3150</v>
      </c>
      <c r="AP172" s="94">
        <f t="shared" si="888"/>
        <v>3780</v>
      </c>
      <c r="AQ172" s="200">
        <v>510</v>
      </c>
      <c r="AR172" s="93">
        <f t="shared" si="889"/>
        <v>102</v>
      </c>
      <c r="AS172" s="93">
        <f t="shared" si="890"/>
        <v>127.5</v>
      </c>
      <c r="AT172" s="147"/>
      <c r="AU172" s="94">
        <f t="shared" si="891"/>
        <v>255</v>
      </c>
      <c r="AV172" s="94">
        <f t="shared" si="892"/>
        <v>765</v>
      </c>
      <c r="AW172" s="94">
        <f t="shared" si="893"/>
        <v>1020</v>
      </c>
      <c r="AX172" s="94">
        <f t="shared" si="894"/>
        <v>1530</v>
      </c>
      <c r="AY172" s="94">
        <f t="shared" si="895"/>
        <v>2040</v>
      </c>
      <c r="AZ172" s="94">
        <f t="shared" si="896"/>
        <v>2550</v>
      </c>
      <c r="BA172" s="94">
        <f t="shared" si="897"/>
        <v>3060</v>
      </c>
      <c r="BB172" s="147">
        <f t="shared" si="898"/>
        <v>706</v>
      </c>
      <c r="BC172" s="147">
        <f t="shared" si="899"/>
        <v>141.20000000000002</v>
      </c>
      <c r="BD172" s="147">
        <f t="shared" si="900"/>
        <v>176.5</v>
      </c>
      <c r="BE172" s="147">
        <f t="shared" si="901"/>
        <v>0</v>
      </c>
      <c r="BF172" s="147">
        <f t="shared" si="902"/>
        <v>353</v>
      </c>
      <c r="BG172" s="147">
        <f t="shared" si="903"/>
        <v>1059</v>
      </c>
      <c r="BH172" s="147">
        <f t="shared" si="904"/>
        <v>1412</v>
      </c>
      <c r="BI172" s="147">
        <f t="shared" si="905"/>
        <v>2118</v>
      </c>
      <c r="BJ172" s="147">
        <f t="shared" si="906"/>
        <v>2824</v>
      </c>
      <c r="BK172" s="147">
        <f t="shared" si="907"/>
        <v>3530</v>
      </c>
      <c r="BL172" s="147">
        <f t="shared" si="908"/>
        <v>4236</v>
      </c>
      <c r="BM172" s="147">
        <f t="shared" si="909"/>
        <v>630</v>
      </c>
      <c r="BN172" s="147">
        <f t="shared" si="910"/>
        <v>126</v>
      </c>
      <c r="BO172" s="147">
        <f t="shared" si="911"/>
        <v>157.5</v>
      </c>
      <c r="BP172" s="147">
        <f t="shared" si="912"/>
        <v>0</v>
      </c>
      <c r="BQ172" s="147">
        <f t="shared" si="913"/>
        <v>315</v>
      </c>
      <c r="BR172" s="147">
        <f t="shared" si="914"/>
        <v>945</v>
      </c>
      <c r="BS172" s="147">
        <f t="shared" si="915"/>
        <v>1260</v>
      </c>
      <c r="BT172" s="147">
        <f t="shared" si="916"/>
        <v>1890</v>
      </c>
      <c r="BU172" s="147">
        <f t="shared" si="917"/>
        <v>2520</v>
      </c>
      <c r="BV172" s="147">
        <f t="shared" si="918"/>
        <v>3150</v>
      </c>
      <c r="BW172" s="147">
        <f t="shared" si="919"/>
        <v>3780</v>
      </c>
      <c r="BX172" s="147">
        <f t="shared" si="920"/>
        <v>510</v>
      </c>
      <c r="BY172" s="147">
        <f t="shared" si="921"/>
        <v>102</v>
      </c>
      <c r="BZ172" s="147">
        <f t="shared" si="922"/>
        <v>127.5</v>
      </c>
      <c r="CA172" s="147">
        <f t="shared" si="923"/>
        <v>0</v>
      </c>
      <c r="CB172" s="147">
        <f t="shared" si="924"/>
        <v>255</v>
      </c>
      <c r="CC172" s="147">
        <f t="shared" si="925"/>
        <v>765</v>
      </c>
      <c r="CD172" s="147">
        <f t="shared" si="926"/>
        <v>1020</v>
      </c>
      <c r="CE172" s="147">
        <f t="shared" si="927"/>
        <v>1530</v>
      </c>
      <c r="CF172" s="147">
        <f t="shared" si="928"/>
        <v>2040</v>
      </c>
      <c r="CG172" s="147">
        <f t="shared" si="929"/>
        <v>2550</v>
      </c>
      <c r="CH172" s="147">
        <f t="shared" si="930"/>
        <v>3060</v>
      </c>
      <c r="CI172" s="147">
        <f t="shared" si="931"/>
        <v>1336</v>
      </c>
      <c r="CJ172" s="147">
        <f t="shared" si="932"/>
        <v>267.20000000000005</v>
      </c>
      <c r="CK172" s="147">
        <f t="shared" si="933"/>
        <v>334</v>
      </c>
      <c r="CL172" s="147">
        <f t="shared" si="934"/>
        <v>0</v>
      </c>
      <c r="CM172" s="147">
        <f t="shared" si="935"/>
        <v>668</v>
      </c>
      <c r="CN172" s="147">
        <f t="shared" si="936"/>
        <v>2004</v>
      </c>
      <c r="CO172" s="147">
        <f t="shared" si="937"/>
        <v>2672</v>
      </c>
      <c r="CP172" s="147">
        <f t="shared" si="938"/>
        <v>4008</v>
      </c>
      <c r="CQ172" s="147">
        <f t="shared" si="939"/>
        <v>5344</v>
      </c>
      <c r="CR172" s="147">
        <f t="shared" si="940"/>
        <v>6680</v>
      </c>
      <c r="CS172" s="147">
        <f t="shared" si="941"/>
        <v>8016</v>
      </c>
      <c r="CT172" s="147">
        <f t="shared" si="942"/>
        <v>1216</v>
      </c>
      <c r="CU172" s="147">
        <f t="shared" si="943"/>
        <v>243.20000000000002</v>
      </c>
      <c r="CV172" s="147">
        <f t="shared" si="944"/>
        <v>304</v>
      </c>
      <c r="CW172" s="147">
        <f t="shared" si="945"/>
        <v>0</v>
      </c>
      <c r="CX172" s="147">
        <f t="shared" si="946"/>
        <v>608</v>
      </c>
      <c r="CY172" s="147">
        <f t="shared" si="947"/>
        <v>1824</v>
      </c>
      <c r="CZ172" s="147">
        <f t="shared" si="948"/>
        <v>2432</v>
      </c>
      <c r="DA172" s="147">
        <f t="shared" si="949"/>
        <v>3648</v>
      </c>
      <c r="DB172" s="147">
        <f t="shared" si="950"/>
        <v>4864</v>
      </c>
      <c r="DC172" s="147">
        <f t="shared" si="951"/>
        <v>6080</v>
      </c>
      <c r="DD172" s="147">
        <f t="shared" si="952"/>
        <v>7296</v>
      </c>
      <c r="DE172" s="147">
        <f t="shared" si="953"/>
        <v>1140</v>
      </c>
      <c r="DF172" s="147">
        <f t="shared" si="954"/>
        <v>228</v>
      </c>
      <c r="DG172" s="147">
        <f t="shared" si="955"/>
        <v>285</v>
      </c>
      <c r="DH172" s="147">
        <f t="shared" si="956"/>
        <v>0</v>
      </c>
      <c r="DI172" s="147">
        <f t="shared" si="957"/>
        <v>570</v>
      </c>
      <c r="DJ172" s="147">
        <f t="shared" si="958"/>
        <v>1710</v>
      </c>
      <c r="DK172" s="147">
        <f t="shared" si="959"/>
        <v>2280</v>
      </c>
      <c r="DL172" s="147">
        <f t="shared" si="960"/>
        <v>3420</v>
      </c>
      <c r="DM172" s="147">
        <f t="shared" si="961"/>
        <v>4560</v>
      </c>
      <c r="DN172" s="147">
        <f t="shared" si="962"/>
        <v>5700</v>
      </c>
      <c r="DO172" s="147">
        <f t="shared" si="963"/>
        <v>6840</v>
      </c>
      <c r="DP172" s="147">
        <f t="shared" si="964"/>
        <v>1140</v>
      </c>
      <c r="DQ172" s="147">
        <f t="shared" si="965"/>
        <v>228</v>
      </c>
      <c r="DR172" s="147">
        <f t="shared" si="966"/>
        <v>285</v>
      </c>
      <c r="DS172" s="147">
        <f t="shared" si="967"/>
        <v>0</v>
      </c>
      <c r="DT172" s="147">
        <f t="shared" si="968"/>
        <v>570</v>
      </c>
      <c r="DU172" s="147">
        <f t="shared" si="969"/>
        <v>1710</v>
      </c>
      <c r="DV172" s="147">
        <f t="shared" si="970"/>
        <v>2280</v>
      </c>
      <c r="DW172" s="147">
        <f t="shared" si="971"/>
        <v>3420</v>
      </c>
      <c r="DX172" s="147">
        <f t="shared" si="972"/>
        <v>4560</v>
      </c>
      <c r="DY172" s="147">
        <f t="shared" si="973"/>
        <v>5700</v>
      </c>
      <c r="DZ172" s="147">
        <f t="shared" si="974"/>
        <v>6840</v>
      </c>
      <c r="EA172" s="147">
        <f t="shared" si="975"/>
        <v>1336</v>
      </c>
      <c r="EB172" s="147">
        <f t="shared" si="976"/>
        <v>267.20000000000005</v>
      </c>
      <c r="EC172" s="147">
        <f t="shared" si="977"/>
        <v>334</v>
      </c>
      <c r="ED172" s="147">
        <f t="shared" si="978"/>
        <v>0</v>
      </c>
      <c r="EE172" s="147">
        <f t="shared" si="979"/>
        <v>668</v>
      </c>
      <c r="EF172" s="147">
        <f t="shared" si="980"/>
        <v>2004</v>
      </c>
      <c r="EG172" s="147">
        <f t="shared" si="981"/>
        <v>2672</v>
      </c>
      <c r="EH172" s="147">
        <f t="shared" si="982"/>
        <v>4008</v>
      </c>
      <c r="EI172" s="147">
        <f t="shared" si="983"/>
        <v>5344</v>
      </c>
      <c r="EJ172" s="147">
        <f t="shared" si="984"/>
        <v>6680</v>
      </c>
      <c r="EK172" s="147">
        <f t="shared" si="985"/>
        <v>8016</v>
      </c>
      <c r="EL172" s="147">
        <f t="shared" si="986"/>
        <v>1216</v>
      </c>
      <c r="EM172" s="147">
        <f t="shared" si="987"/>
        <v>243.20000000000002</v>
      </c>
      <c r="EN172" s="147">
        <f t="shared" si="988"/>
        <v>304</v>
      </c>
      <c r="EO172" s="147">
        <f t="shared" si="989"/>
        <v>0</v>
      </c>
      <c r="EP172" s="147">
        <f t="shared" si="990"/>
        <v>608</v>
      </c>
      <c r="EQ172" s="147">
        <f t="shared" si="991"/>
        <v>1824</v>
      </c>
      <c r="ER172" s="147">
        <f t="shared" si="992"/>
        <v>2432</v>
      </c>
      <c r="ES172" s="147">
        <f t="shared" si="993"/>
        <v>3648</v>
      </c>
      <c r="ET172" s="147">
        <f t="shared" si="994"/>
        <v>4864</v>
      </c>
      <c r="EU172" s="147">
        <f t="shared" si="995"/>
        <v>6080</v>
      </c>
      <c r="EV172" s="147">
        <f t="shared" si="996"/>
        <v>7296</v>
      </c>
      <c r="EW172" s="147">
        <f t="shared" si="997"/>
        <v>1846</v>
      </c>
      <c r="EX172" s="147">
        <f t="shared" si="998"/>
        <v>369.20000000000005</v>
      </c>
      <c r="EY172" s="147">
        <f t="shared" si="999"/>
        <v>461.5</v>
      </c>
      <c r="EZ172" s="147">
        <f t="shared" si="1000"/>
        <v>0</v>
      </c>
      <c r="FA172" s="147">
        <f t="shared" si="1001"/>
        <v>923</v>
      </c>
      <c r="FB172" s="147">
        <f t="shared" si="1002"/>
        <v>2769</v>
      </c>
      <c r="FC172" s="147">
        <f t="shared" si="1003"/>
        <v>3692</v>
      </c>
      <c r="FD172" s="147">
        <f t="shared" si="1004"/>
        <v>5538</v>
      </c>
      <c r="FE172" s="147">
        <f t="shared" si="1005"/>
        <v>7384</v>
      </c>
      <c r="FF172" s="147">
        <f t="shared" si="1006"/>
        <v>9230</v>
      </c>
      <c r="FG172" s="147">
        <f t="shared" si="1007"/>
        <v>11076</v>
      </c>
      <c r="FH172" s="147">
        <f t="shared" si="1008"/>
        <v>1846</v>
      </c>
      <c r="FI172" s="147">
        <f t="shared" si="1009"/>
        <v>369.20000000000005</v>
      </c>
      <c r="FJ172" s="147">
        <f t="shared" si="1010"/>
        <v>461.5</v>
      </c>
      <c r="FK172" s="147">
        <f t="shared" si="1011"/>
        <v>0</v>
      </c>
      <c r="FL172" s="147">
        <f t="shared" si="1012"/>
        <v>923</v>
      </c>
      <c r="FM172" s="147">
        <f t="shared" si="1013"/>
        <v>2769</v>
      </c>
      <c r="FN172" s="147">
        <f t="shared" si="1014"/>
        <v>3692</v>
      </c>
      <c r="FO172" s="147">
        <f t="shared" si="1015"/>
        <v>5538</v>
      </c>
      <c r="FP172" s="147">
        <f t="shared" si="1016"/>
        <v>7384</v>
      </c>
      <c r="FQ172" s="147">
        <f t="shared" si="1017"/>
        <v>9230</v>
      </c>
      <c r="FR172" s="147">
        <f t="shared" si="1018"/>
        <v>11076</v>
      </c>
      <c r="FS172" s="122" t="str">
        <f t="shared" si="346"/>
        <v>0</v>
      </c>
      <c r="FT172" s="122" t="str">
        <f t="shared" si="347"/>
        <v>0</v>
      </c>
      <c r="FU172" s="122" t="str">
        <f t="shared" si="348"/>
        <v>0</v>
      </c>
      <c r="FV172" s="122" t="str">
        <f t="shared" si="349"/>
        <v>0</v>
      </c>
      <c r="FW172" s="122">
        <f t="shared" si="1019"/>
        <v>0</v>
      </c>
      <c r="FX172" s="122">
        <f t="shared" si="1020"/>
        <v>0</v>
      </c>
      <c r="FY172" s="122">
        <f t="shared" si="1021"/>
        <v>0</v>
      </c>
      <c r="FZ172" s="122">
        <f t="shared" si="1022"/>
        <v>0</v>
      </c>
      <c r="GA172" s="122">
        <f t="shared" si="1023"/>
        <v>0</v>
      </c>
      <c r="GB172" s="122">
        <f t="shared" si="1024"/>
        <v>0</v>
      </c>
      <c r="GC172" s="122">
        <f t="shared" si="1025"/>
        <v>0</v>
      </c>
      <c r="GD172" s="122">
        <f t="shared" si="1026"/>
        <v>0</v>
      </c>
      <c r="GE172" s="122">
        <f t="shared" si="1027"/>
        <v>0</v>
      </c>
      <c r="GF172" s="122">
        <f t="shared" si="1028"/>
        <v>0</v>
      </c>
      <c r="GG172" s="122">
        <f t="shared" si="1029"/>
        <v>0</v>
      </c>
      <c r="GH172" s="124" t="str">
        <f t="shared" si="350"/>
        <v>0</v>
      </c>
      <c r="GI172" s="57"/>
      <c r="GJ172" s="57"/>
      <c r="GK172" s="57"/>
      <c r="GW172" s="145"/>
      <c r="GX172" s="145"/>
      <c r="GY172" s="145"/>
      <c r="GZ172" s="145"/>
      <c r="HA172" s="145"/>
      <c r="HB172" s="145"/>
      <c r="HC172" s="145"/>
    </row>
    <row r="173" spans="1:211" x14ac:dyDescent="0.2">
      <c r="A173" s="298"/>
      <c r="B173" s="288"/>
      <c r="C173" s="299"/>
      <c r="D173" s="407">
        <f t="shared" si="862"/>
        <v>0</v>
      </c>
      <c r="E173" s="406"/>
      <c r="F173" s="406"/>
      <c r="G173" s="406"/>
      <c r="H173" s="407">
        <f t="shared" si="863"/>
        <v>0</v>
      </c>
      <c r="I173" s="406"/>
      <c r="J173" s="406"/>
      <c r="K173" s="406"/>
      <c r="L173" s="406"/>
      <c r="M173" s="147"/>
      <c r="N173" s="94">
        <f t="shared" si="864"/>
        <v>0</v>
      </c>
      <c r="O173" s="94">
        <f t="shared" si="865"/>
        <v>0</v>
      </c>
      <c r="P173" s="94">
        <f t="shared" si="866"/>
        <v>0</v>
      </c>
      <c r="Q173" s="94">
        <f t="shared" si="867"/>
        <v>0</v>
      </c>
      <c r="R173" s="94">
        <f t="shared" si="868"/>
        <v>0</v>
      </c>
      <c r="S173" s="94">
        <f t="shared" si="869"/>
        <v>0</v>
      </c>
      <c r="T173" s="94">
        <f t="shared" si="870"/>
        <v>0</v>
      </c>
      <c r="U173" s="200">
        <v>707</v>
      </c>
      <c r="V173" s="93">
        <f t="shared" si="871"/>
        <v>141.4</v>
      </c>
      <c r="W173" s="93">
        <f t="shared" si="872"/>
        <v>176.75</v>
      </c>
      <c r="X173" s="147"/>
      <c r="Y173" s="94">
        <f t="shared" si="873"/>
        <v>353.5</v>
      </c>
      <c r="Z173" s="94">
        <f t="shared" si="874"/>
        <v>1060.5</v>
      </c>
      <c r="AA173" s="94">
        <f t="shared" si="875"/>
        <v>1414</v>
      </c>
      <c r="AB173" s="94">
        <f t="shared" si="876"/>
        <v>2121</v>
      </c>
      <c r="AC173" s="94">
        <f t="shared" si="877"/>
        <v>2828</v>
      </c>
      <c r="AD173" s="94">
        <f t="shared" si="878"/>
        <v>3535</v>
      </c>
      <c r="AE173" s="94">
        <f t="shared" si="879"/>
        <v>4242</v>
      </c>
      <c r="AF173" s="200">
        <v>631</v>
      </c>
      <c r="AG173" s="93">
        <f t="shared" si="880"/>
        <v>126.2</v>
      </c>
      <c r="AH173" s="93">
        <f t="shared" si="881"/>
        <v>157.75</v>
      </c>
      <c r="AI173" s="147"/>
      <c r="AJ173" s="94">
        <f t="shared" si="882"/>
        <v>315.5</v>
      </c>
      <c r="AK173" s="94">
        <f t="shared" si="883"/>
        <v>946.5</v>
      </c>
      <c r="AL173" s="94">
        <f t="shared" si="884"/>
        <v>1262</v>
      </c>
      <c r="AM173" s="94">
        <f t="shared" si="885"/>
        <v>1893</v>
      </c>
      <c r="AN173" s="94">
        <f t="shared" si="886"/>
        <v>2524</v>
      </c>
      <c r="AO173" s="94">
        <f t="shared" si="887"/>
        <v>3155</v>
      </c>
      <c r="AP173" s="94">
        <f t="shared" si="888"/>
        <v>3786</v>
      </c>
      <c r="AQ173" s="200">
        <v>511</v>
      </c>
      <c r="AR173" s="93">
        <f t="shared" si="889"/>
        <v>102.2</v>
      </c>
      <c r="AS173" s="93">
        <f t="shared" si="890"/>
        <v>127.75</v>
      </c>
      <c r="AT173" s="147"/>
      <c r="AU173" s="94">
        <f t="shared" si="891"/>
        <v>255.5</v>
      </c>
      <c r="AV173" s="94">
        <f t="shared" si="892"/>
        <v>766.5</v>
      </c>
      <c r="AW173" s="94">
        <f t="shared" si="893"/>
        <v>1022</v>
      </c>
      <c r="AX173" s="94">
        <f t="shared" si="894"/>
        <v>1533</v>
      </c>
      <c r="AY173" s="94">
        <f t="shared" si="895"/>
        <v>2044</v>
      </c>
      <c r="AZ173" s="94">
        <f t="shared" si="896"/>
        <v>2555</v>
      </c>
      <c r="BA173" s="94">
        <f t="shared" si="897"/>
        <v>3066</v>
      </c>
      <c r="BB173" s="147">
        <f t="shared" si="898"/>
        <v>707</v>
      </c>
      <c r="BC173" s="147">
        <f t="shared" si="899"/>
        <v>141.4</v>
      </c>
      <c r="BD173" s="147">
        <f t="shared" si="900"/>
        <v>176.75</v>
      </c>
      <c r="BE173" s="147">
        <f t="shared" si="901"/>
        <v>0</v>
      </c>
      <c r="BF173" s="147">
        <f t="shared" si="902"/>
        <v>353.5</v>
      </c>
      <c r="BG173" s="147">
        <f t="shared" si="903"/>
        <v>1060.5</v>
      </c>
      <c r="BH173" s="147">
        <f t="shared" si="904"/>
        <v>1414</v>
      </c>
      <c r="BI173" s="147">
        <f t="shared" si="905"/>
        <v>2121</v>
      </c>
      <c r="BJ173" s="147">
        <f t="shared" si="906"/>
        <v>2828</v>
      </c>
      <c r="BK173" s="147">
        <f t="shared" si="907"/>
        <v>3535</v>
      </c>
      <c r="BL173" s="147">
        <f t="shared" si="908"/>
        <v>4242</v>
      </c>
      <c r="BM173" s="147">
        <f t="shared" si="909"/>
        <v>631</v>
      </c>
      <c r="BN173" s="147">
        <f t="shared" si="910"/>
        <v>126.2</v>
      </c>
      <c r="BO173" s="147">
        <f t="shared" si="911"/>
        <v>157.75</v>
      </c>
      <c r="BP173" s="147">
        <f t="shared" si="912"/>
        <v>0</v>
      </c>
      <c r="BQ173" s="147">
        <f t="shared" si="913"/>
        <v>315.5</v>
      </c>
      <c r="BR173" s="147">
        <f t="shared" si="914"/>
        <v>946.5</v>
      </c>
      <c r="BS173" s="147">
        <f t="shared" si="915"/>
        <v>1262</v>
      </c>
      <c r="BT173" s="147">
        <f t="shared" si="916"/>
        <v>1893</v>
      </c>
      <c r="BU173" s="147">
        <f t="shared" si="917"/>
        <v>2524</v>
      </c>
      <c r="BV173" s="147">
        <f t="shared" si="918"/>
        <v>3155</v>
      </c>
      <c r="BW173" s="147">
        <f t="shared" si="919"/>
        <v>3786</v>
      </c>
      <c r="BX173" s="147">
        <f t="shared" si="920"/>
        <v>511</v>
      </c>
      <c r="BY173" s="147">
        <f t="shared" si="921"/>
        <v>102.2</v>
      </c>
      <c r="BZ173" s="147">
        <f t="shared" si="922"/>
        <v>127.75</v>
      </c>
      <c r="CA173" s="147">
        <f t="shared" si="923"/>
        <v>0</v>
      </c>
      <c r="CB173" s="147">
        <f t="shared" si="924"/>
        <v>255.5</v>
      </c>
      <c r="CC173" s="147">
        <f t="shared" si="925"/>
        <v>766.5</v>
      </c>
      <c r="CD173" s="147">
        <f t="shared" si="926"/>
        <v>1022</v>
      </c>
      <c r="CE173" s="147">
        <f t="shared" si="927"/>
        <v>1533</v>
      </c>
      <c r="CF173" s="147">
        <f t="shared" si="928"/>
        <v>2044</v>
      </c>
      <c r="CG173" s="147">
        <f t="shared" si="929"/>
        <v>2555</v>
      </c>
      <c r="CH173" s="147">
        <f t="shared" si="930"/>
        <v>3066</v>
      </c>
      <c r="CI173" s="147">
        <f t="shared" si="931"/>
        <v>1338</v>
      </c>
      <c r="CJ173" s="147">
        <f t="shared" si="932"/>
        <v>267.60000000000002</v>
      </c>
      <c r="CK173" s="147">
        <f t="shared" si="933"/>
        <v>334.5</v>
      </c>
      <c r="CL173" s="147">
        <f t="shared" si="934"/>
        <v>0</v>
      </c>
      <c r="CM173" s="147">
        <f t="shared" si="935"/>
        <v>669</v>
      </c>
      <c r="CN173" s="147">
        <f t="shared" si="936"/>
        <v>2007</v>
      </c>
      <c r="CO173" s="147">
        <f t="shared" si="937"/>
        <v>2676</v>
      </c>
      <c r="CP173" s="147">
        <f t="shared" si="938"/>
        <v>4014</v>
      </c>
      <c r="CQ173" s="147">
        <f t="shared" si="939"/>
        <v>5352</v>
      </c>
      <c r="CR173" s="147">
        <f t="shared" si="940"/>
        <v>6690</v>
      </c>
      <c r="CS173" s="147">
        <f t="shared" si="941"/>
        <v>8028</v>
      </c>
      <c r="CT173" s="147">
        <f t="shared" si="942"/>
        <v>1218</v>
      </c>
      <c r="CU173" s="147">
        <f t="shared" si="943"/>
        <v>243.60000000000002</v>
      </c>
      <c r="CV173" s="147">
        <f t="shared" si="944"/>
        <v>304.5</v>
      </c>
      <c r="CW173" s="147">
        <f t="shared" si="945"/>
        <v>0</v>
      </c>
      <c r="CX173" s="147">
        <f t="shared" si="946"/>
        <v>609</v>
      </c>
      <c r="CY173" s="147">
        <f t="shared" si="947"/>
        <v>1827</v>
      </c>
      <c r="CZ173" s="147">
        <f t="shared" si="948"/>
        <v>2436</v>
      </c>
      <c r="DA173" s="147">
        <f t="shared" si="949"/>
        <v>3654</v>
      </c>
      <c r="DB173" s="147">
        <f t="shared" si="950"/>
        <v>4872</v>
      </c>
      <c r="DC173" s="147">
        <f t="shared" si="951"/>
        <v>6090</v>
      </c>
      <c r="DD173" s="147">
        <f t="shared" si="952"/>
        <v>7308</v>
      </c>
      <c r="DE173" s="147">
        <f t="shared" si="953"/>
        <v>1142</v>
      </c>
      <c r="DF173" s="147">
        <f t="shared" si="954"/>
        <v>228.4</v>
      </c>
      <c r="DG173" s="147">
        <f t="shared" si="955"/>
        <v>285.5</v>
      </c>
      <c r="DH173" s="147">
        <f t="shared" si="956"/>
        <v>0</v>
      </c>
      <c r="DI173" s="147">
        <f t="shared" si="957"/>
        <v>571</v>
      </c>
      <c r="DJ173" s="147">
        <f t="shared" si="958"/>
        <v>1713</v>
      </c>
      <c r="DK173" s="147">
        <f t="shared" si="959"/>
        <v>2284</v>
      </c>
      <c r="DL173" s="147">
        <f t="shared" si="960"/>
        <v>3426</v>
      </c>
      <c r="DM173" s="147">
        <f t="shared" si="961"/>
        <v>4568</v>
      </c>
      <c r="DN173" s="147">
        <f t="shared" si="962"/>
        <v>5710</v>
      </c>
      <c r="DO173" s="147">
        <f t="shared" si="963"/>
        <v>6852</v>
      </c>
      <c r="DP173" s="147">
        <f t="shared" si="964"/>
        <v>1142</v>
      </c>
      <c r="DQ173" s="147">
        <f t="shared" si="965"/>
        <v>228.4</v>
      </c>
      <c r="DR173" s="147">
        <f t="shared" si="966"/>
        <v>285.5</v>
      </c>
      <c r="DS173" s="147">
        <f t="shared" si="967"/>
        <v>0</v>
      </c>
      <c r="DT173" s="147">
        <f t="shared" si="968"/>
        <v>571</v>
      </c>
      <c r="DU173" s="147">
        <f t="shared" si="969"/>
        <v>1713</v>
      </c>
      <c r="DV173" s="147">
        <f t="shared" si="970"/>
        <v>2284</v>
      </c>
      <c r="DW173" s="147">
        <f t="shared" si="971"/>
        <v>3426</v>
      </c>
      <c r="DX173" s="147">
        <f t="shared" si="972"/>
        <v>4568</v>
      </c>
      <c r="DY173" s="147">
        <f t="shared" si="973"/>
        <v>5710</v>
      </c>
      <c r="DZ173" s="147">
        <f t="shared" si="974"/>
        <v>6852</v>
      </c>
      <c r="EA173" s="147">
        <f t="shared" si="975"/>
        <v>1338</v>
      </c>
      <c r="EB173" s="147">
        <f t="shared" si="976"/>
        <v>267.60000000000002</v>
      </c>
      <c r="EC173" s="147">
        <f t="shared" si="977"/>
        <v>334.5</v>
      </c>
      <c r="ED173" s="147">
        <f t="shared" si="978"/>
        <v>0</v>
      </c>
      <c r="EE173" s="147">
        <f t="shared" si="979"/>
        <v>669</v>
      </c>
      <c r="EF173" s="147">
        <f t="shared" si="980"/>
        <v>2007</v>
      </c>
      <c r="EG173" s="147">
        <f t="shared" si="981"/>
        <v>2676</v>
      </c>
      <c r="EH173" s="147">
        <f t="shared" si="982"/>
        <v>4014</v>
      </c>
      <c r="EI173" s="147">
        <f t="shared" si="983"/>
        <v>5352</v>
      </c>
      <c r="EJ173" s="147">
        <f t="shared" si="984"/>
        <v>6690</v>
      </c>
      <c r="EK173" s="147">
        <f t="shared" si="985"/>
        <v>8028</v>
      </c>
      <c r="EL173" s="147">
        <f t="shared" si="986"/>
        <v>1218</v>
      </c>
      <c r="EM173" s="147">
        <f t="shared" si="987"/>
        <v>243.60000000000002</v>
      </c>
      <c r="EN173" s="147">
        <f t="shared" si="988"/>
        <v>304.5</v>
      </c>
      <c r="EO173" s="147">
        <f t="shared" si="989"/>
        <v>0</v>
      </c>
      <c r="EP173" s="147">
        <f t="shared" si="990"/>
        <v>609</v>
      </c>
      <c r="EQ173" s="147">
        <f t="shared" si="991"/>
        <v>1827</v>
      </c>
      <c r="ER173" s="147">
        <f t="shared" si="992"/>
        <v>2436</v>
      </c>
      <c r="ES173" s="147">
        <f t="shared" si="993"/>
        <v>3654</v>
      </c>
      <c r="ET173" s="147">
        <f t="shared" si="994"/>
        <v>4872</v>
      </c>
      <c r="EU173" s="147">
        <f t="shared" si="995"/>
        <v>6090</v>
      </c>
      <c r="EV173" s="147">
        <f t="shared" si="996"/>
        <v>7308</v>
      </c>
      <c r="EW173" s="147">
        <f t="shared" si="997"/>
        <v>1849</v>
      </c>
      <c r="EX173" s="147">
        <f t="shared" si="998"/>
        <v>369.8</v>
      </c>
      <c r="EY173" s="147">
        <f t="shared" si="999"/>
        <v>462.25</v>
      </c>
      <c r="EZ173" s="147">
        <f t="shared" si="1000"/>
        <v>0</v>
      </c>
      <c r="FA173" s="147">
        <f t="shared" si="1001"/>
        <v>924.5</v>
      </c>
      <c r="FB173" s="147">
        <f t="shared" si="1002"/>
        <v>2773.5</v>
      </c>
      <c r="FC173" s="147">
        <f t="shared" si="1003"/>
        <v>3698</v>
      </c>
      <c r="FD173" s="147">
        <f t="shared" si="1004"/>
        <v>5547</v>
      </c>
      <c r="FE173" s="147">
        <f t="shared" si="1005"/>
        <v>7396</v>
      </c>
      <c r="FF173" s="147">
        <f t="shared" si="1006"/>
        <v>9245</v>
      </c>
      <c r="FG173" s="147">
        <f t="shared" si="1007"/>
        <v>11094</v>
      </c>
      <c r="FH173" s="147">
        <f t="shared" si="1008"/>
        <v>1849</v>
      </c>
      <c r="FI173" s="147">
        <f t="shared" si="1009"/>
        <v>369.8</v>
      </c>
      <c r="FJ173" s="147">
        <f t="shared" si="1010"/>
        <v>462.25</v>
      </c>
      <c r="FK173" s="147">
        <f t="shared" si="1011"/>
        <v>0</v>
      </c>
      <c r="FL173" s="147">
        <f t="shared" si="1012"/>
        <v>924.5</v>
      </c>
      <c r="FM173" s="147">
        <f t="shared" si="1013"/>
        <v>2773.5</v>
      </c>
      <c r="FN173" s="147">
        <f t="shared" si="1014"/>
        <v>3698</v>
      </c>
      <c r="FO173" s="147">
        <f t="shared" si="1015"/>
        <v>5547</v>
      </c>
      <c r="FP173" s="147">
        <f t="shared" si="1016"/>
        <v>7396</v>
      </c>
      <c r="FQ173" s="147">
        <f t="shared" si="1017"/>
        <v>9245</v>
      </c>
      <c r="FR173" s="147">
        <f t="shared" si="1018"/>
        <v>11094</v>
      </c>
      <c r="FS173" s="122" t="str">
        <f t="shared" si="346"/>
        <v>0</v>
      </c>
      <c r="FT173" s="122" t="str">
        <f t="shared" si="347"/>
        <v>0</v>
      </c>
      <c r="FU173" s="122" t="str">
        <f t="shared" si="348"/>
        <v>0</v>
      </c>
      <c r="FV173" s="122" t="str">
        <f t="shared" si="349"/>
        <v>0</v>
      </c>
      <c r="FW173" s="122">
        <f t="shared" si="1019"/>
        <v>0</v>
      </c>
      <c r="FX173" s="122">
        <f t="shared" si="1020"/>
        <v>0</v>
      </c>
      <c r="FY173" s="122">
        <f t="shared" si="1021"/>
        <v>0</v>
      </c>
      <c r="FZ173" s="122">
        <f t="shared" si="1022"/>
        <v>0</v>
      </c>
      <c r="GA173" s="122">
        <f t="shared" si="1023"/>
        <v>0</v>
      </c>
      <c r="GB173" s="122">
        <f t="shared" si="1024"/>
        <v>0</v>
      </c>
      <c r="GC173" s="122">
        <f t="shared" si="1025"/>
        <v>0</v>
      </c>
      <c r="GD173" s="122">
        <f t="shared" si="1026"/>
        <v>0</v>
      </c>
      <c r="GE173" s="122">
        <f t="shared" si="1027"/>
        <v>0</v>
      </c>
      <c r="GF173" s="122">
        <f t="shared" si="1028"/>
        <v>0</v>
      </c>
      <c r="GG173" s="122">
        <f t="shared" si="1029"/>
        <v>0</v>
      </c>
      <c r="GH173" s="124" t="str">
        <f t="shared" si="350"/>
        <v>0</v>
      </c>
      <c r="GI173" s="57"/>
      <c r="GJ173" s="57"/>
      <c r="GK173" s="57"/>
      <c r="GW173" s="145"/>
      <c r="GX173" s="145"/>
      <c r="GY173" s="145"/>
      <c r="GZ173" s="145"/>
      <c r="HA173" s="145"/>
      <c r="HB173" s="145"/>
      <c r="HC173" s="145"/>
    </row>
    <row r="174" spans="1:211" x14ac:dyDescent="0.2">
      <c r="A174" s="298"/>
      <c r="B174" s="288"/>
      <c r="C174" s="299"/>
      <c r="D174" s="407">
        <f t="shared" si="862"/>
        <v>0</v>
      </c>
      <c r="E174" s="406"/>
      <c r="F174" s="406"/>
      <c r="G174" s="406"/>
      <c r="H174" s="407">
        <f t="shared" si="863"/>
        <v>0</v>
      </c>
      <c r="I174" s="406"/>
      <c r="J174" s="406"/>
      <c r="K174" s="406"/>
      <c r="L174" s="406"/>
      <c r="M174" s="147"/>
      <c r="N174" s="94">
        <f t="shared" si="864"/>
        <v>0</v>
      </c>
      <c r="O174" s="94">
        <f t="shared" si="865"/>
        <v>0</v>
      </c>
      <c r="P174" s="94">
        <f t="shared" si="866"/>
        <v>0</v>
      </c>
      <c r="Q174" s="94">
        <f t="shared" si="867"/>
        <v>0</v>
      </c>
      <c r="R174" s="94">
        <f t="shared" si="868"/>
        <v>0</v>
      </c>
      <c r="S174" s="94">
        <f t="shared" si="869"/>
        <v>0</v>
      </c>
      <c r="T174" s="94">
        <f t="shared" si="870"/>
        <v>0</v>
      </c>
      <c r="U174" s="200">
        <v>708</v>
      </c>
      <c r="V174" s="93">
        <f t="shared" si="871"/>
        <v>141.6</v>
      </c>
      <c r="W174" s="93">
        <f t="shared" si="872"/>
        <v>177</v>
      </c>
      <c r="X174" s="147"/>
      <c r="Y174" s="94">
        <f t="shared" si="873"/>
        <v>354</v>
      </c>
      <c r="Z174" s="94">
        <f t="shared" si="874"/>
        <v>1062</v>
      </c>
      <c r="AA174" s="94">
        <f t="shared" si="875"/>
        <v>1416</v>
      </c>
      <c r="AB174" s="94">
        <f t="shared" si="876"/>
        <v>2124</v>
      </c>
      <c r="AC174" s="94">
        <f t="shared" si="877"/>
        <v>2832</v>
      </c>
      <c r="AD174" s="94">
        <f t="shared" si="878"/>
        <v>3540</v>
      </c>
      <c r="AE174" s="94">
        <f t="shared" si="879"/>
        <v>4248</v>
      </c>
      <c r="AF174" s="200">
        <v>632</v>
      </c>
      <c r="AG174" s="93">
        <f t="shared" si="880"/>
        <v>126.4</v>
      </c>
      <c r="AH174" s="93">
        <f t="shared" si="881"/>
        <v>158</v>
      </c>
      <c r="AI174" s="147"/>
      <c r="AJ174" s="94">
        <f t="shared" si="882"/>
        <v>316</v>
      </c>
      <c r="AK174" s="94">
        <f t="shared" si="883"/>
        <v>948</v>
      </c>
      <c r="AL174" s="94">
        <f t="shared" si="884"/>
        <v>1264</v>
      </c>
      <c r="AM174" s="94">
        <f t="shared" si="885"/>
        <v>1896</v>
      </c>
      <c r="AN174" s="94">
        <f t="shared" si="886"/>
        <v>2528</v>
      </c>
      <c r="AO174" s="94">
        <f t="shared" si="887"/>
        <v>3160</v>
      </c>
      <c r="AP174" s="94">
        <f t="shared" si="888"/>
        <v>3792</v>
      </c>
      <c r="AQ174" s="200">
        <v>512</v>
      </c>
      <c r="AR174" s="93">
        <f t="shared" si="889"/>
        <v>102.4</v>
      </c>
      <c r="AS174" s="93">
        <f t="shared" si="890"/>
        <v>128</v>
      </c>
      <c r="AT174" s="147"/>
      <c r="AU174" s="94">
        <f t="shared" si="891"/>
        <v>256</v>
      </c>
      <c r="AV174" s="94">
        <f t="shared" si="892"/>
        <v>768</v>
      </c>
      <c r="AW174" s="94">
        <f t="shared" si="893"/>
        <v>1024</v>
      </c>
      <c r="AX174" s="94">
        <f t="shared" si="894"/>
        <v>1536</v>
      </c>
      <c r="AY174" s="94">
        <f t="shared" si="895"/>
        <v>2048</v>
      </c>
      <c r="AZ174" s="94">
        <f t="shared" si="896"/>
        <v>2560</v>
      </c>
      <c r="BA174" s="94">
        <f t="shared" si="897"/>
        <v>3072</v>
      </c>
      <c r="BB174" s="147">
        <f t="shared" si="898"/>
        <v>708</v>
      </c>
      <c r="BC174" s="147">
        <f t="shared" si="899"/>
        <v>141.6</v>
      </c>
      <c r="BD174" s="147">
        <f t="shared" si="900"/>
        <v>177</v>
      </c>
      <c r="BE174" s="147">
        <f t="shared" si="901"/>
        <v>0</v>
      </c>
      <c r="BF174" s="147">
        <f t="shared" si="902"/>
        <v>354</v>
      </c>
      <c r="BG174" s="147">
        <f t="shared" si="903"/>
        <v>1062</v>
      </c>
      <c r="BH174" s="147">
        <f t="shared" si="904"/>
        <v>1416</v>
      </c>
      <c r="BI174" s="147">
        <f t="shared" si="905"/>
        <v>2124</v>
      </c>
      <c r="BJ174" s="147">
        <f t="shared" si="906"/>
        <v>2832</v>
      </c>
      <c r="BK174" s="147">
        <f t="shared" si="907"/>
        <v>3540</v>
      </c>
      <c r="BL174" s="147">
        <f t="shared" si="908"/>
        <v>4248</v>
      </c>
      <c r="BM174" s="147">
        <f t="shared" si="909"/>
        <v>632</v>
      </c>
      <c r="BN174" s="147">
        <f t="shared" si="910"/>
        <v>126.4</v>
      </c>
      <c r="BO174" s="147">
        <f t="shared" si="911"/>
        <v>158</v>
      </c>
      <c r="BP174" s="147">
        <f t="shared" si="912"/>
        <v>0</v>
      </c>
      <c r="BQ174" s="147">
        <f t="shared" si="913"/>
        <v>316</v>
      </c>
      <c r="BR174" s="147">
        <f t="shared" si="914"/>
        <v>948</v>
      </c>
      <c r="BS174" s="147">
        <f t="shared" si="915"/>
        <v>1264</v>
      </c>
      <c r="BT174" s="147">
        <f t="shared" si="916"/>
        <v>1896</v>
      </c>
      <c r="BU174" s="147">
        <f t="shared" si="917"/>
        <v>2528</v>
      </c>
      <c r="BV174" s="147">
        <f t="shared" si="918"/>
        <v>3160</v>
      </c>
      <c r="BW174" s="147">
        <f t="shared" si="919"/>
        <v>3792</v>
      </c>
      <c r="BX174" s="147">
        <f t="shared" si="920"/>
        <v>512</v>
      </c>
      <c r="BY174" s="147">
        <f t="shared" si="921"/>
        <v>102.4</v>
      </c>
      <c r="BZ174" s="147">
        <f t="shared" si="922"/>
        <v>128</v>
      </c>
      <c r="CA174" s="147">
        <f t="shared" si="923"/>
        <v>0</v>
      </c>
      <c r="CB174" s="147">
        <f t="shared" si="924"/>
        <v>256</v>
      </c>
      <c r="CC174" s="147">
        <f t="shared" si="925"/>
        <v>768</v>
      </c>
      <c r="CD174" s="147">
        <f t="shared" si="926"/>
        <v>1024</v>
      </c>
      <c r="CE174" s="147">
        <f t="shared" si="927"/>
        <v>1536</v>
      </c>
      <c r="CF174" s="147">
        <f t="shared" si="928"/>
        <v>2048</v>
      </c>
      <c r="CG174" s="147">
        <f t="shared" si="929"/>
        <v>2560</v>
      </c>
      <c r="CH174" s="147">
        <f t="shared" si="930"/>
        <v>3072</v>
      </c>
      <c r="CI174" s="147">
        <f t="shared" si="931"/>
        <v>1340</v>
      </c>
      <c r="CJ174" s="147">
        <f t="shared" si="932"/>
        <v>268</v>
      </c>
      <c r="CK174" s="147">
        <f t="shared" si="933"/>
        <v>335</v>
      </c>
      <c r="CL174" s="147">
        <f t="shared" si="934"/>
        <v>0</v>
      </c>
      <c r="CM174" s="147">
        <f t="shared" si="935"/>
        <v>670</v>
      </c>
      <c r="CN174" s="147">
        <f t="shared" si="936"/>
        <v>2010</v>
      </c>
      <c r="CO174" s="147">
        <f t="shared" si="937"/>
        <v>2680</v>
      </c>
      <c r="CP174" s="147">
        <f t="shared" si="938"/>
        <v>4020</v>
      </c>
      <c r="CQ174" s="147">
        <f t="shared" si="939"/>
        <v>5360</v>
      </c>
      <c r="CR174" s="147">
        <f t="shared" si="940"/>
        <v>6700</v>
      </c>
      <c r="CS174" s="147">
        <f t="shared" si="941"/>
        <v>8040</v>
      </c>
      <c r="CT174" s="147">
        <f t="shared" si="942"/>
        <v>1220</v>
      </c>
      <c r="CU174" s="147">
        <f t="shared" si="943"/>
        <v>244</v>
      </c>
      <c r="CV174" s="147">
        <f t="shared" si="944"/>
        <v>305</v>
      </c>
      <c r="CW174" s="147">
        <f t="shared" si="945"/>
        <v>0</v>
      </c>
      <c r="CX174" s="147">
        <f t="shared" si="946"/>
        <v>610</v>
      </c>
      <c r="CY174" s="147">
        <f t="shared" si="947"/>
        <v>1830</v>
      </c>
      <c r="CZ174" s="147">
        <f t="shared" si="948"/>
        <v>2440</v>
      </c>
      <c r="DA174" s="147">
        <f t="shared" si="949"/>
        <v>3660</v>
      </c>
      <c r="DB174" s="147">
        <f t="shared" si="950"/>
        <v>4880</v>
      </c>
      <c r="DC174" s="147">
        <f t="shared" si="951"/>
        <v>6100</v>
      </c>
      <c r="DD174" s="147">
        <f t="shared" si="952"/>
        <v>7320</v>
      </c>
      <c r="DE174" s="147">
        <f t="shared" si="953"/>
        <v>1144</v>
      </c>
      <c r="DF174" s="147">
        <f t="shared" si="954"/>
        <v>228.8</v>
      </c>
      <c r="DG174" s="147">
        <f t="shared" si="955"/>
        <v>286</v>
      </c>
      <c r="DH174" s="147">
        <f t="shared" si="956"/>
        <v>0</v>
      </c>
      <c r="DI174" s="147">
        <f t="shared" si="957"/>
        <v>572</v>
      </c>
      <c r="DJ174" s="147">
        <f t="shared" si="958"/>
        <v>1716</v>
      </c>
      <c r="DK174" s="147">
        <f t="shared" si="959"/>
        <v>2288</v>
      </c>
      <c r="DL174" s="147">
        <f t="shared" si="960"/>
        <v>3432</v>
      </c>
      <c r="DM174" s="147">
        <f t="shared" si="961"/>
        <v>4576</v>
      </c>
      <c r="DN174" s="147">
        <f t="shared" si="962"/>
        <v>5720</v>
      </c>
      <c r="DO174" s="147">
        <f t="shared" si="963"/>
        <v>6864</v>
      </c>
      <c r="DP174" s="147">
        <f t="shared" si="964"/>
        <v>1144</v>
      </c>
      <c r="DQ174" s="147">
        <f t="shared" si="965"/>
        <v>228.8</v>
      </c>
      <c r="DR174" s="147">
        <f t="shared" si="966"/>
        <v>286</v>
      </c>
      <c r="DS174" s="147">
        <f t="shared" si="967"/>
        <v>0</v>
      </c>
      <c r="DT174" s="147">
        <f t="shared" si="968"/>
        <v>572</v>
      </c>
      <c r="DU174" s="147">
        <f t="shared" si="969"/>
        <v>1716</v>
      </c>
      <c r="DV174" s="147">
        <f t="shared" si="970"/>
        <v>2288</v>
      </c>
      <c r="DW174" s="147">
        <f t="shared" si="971"/>
        <v>3432</v>
      </c>
      <c r="DX174" s="147">
        <f t="shared" si="972"/>
        <v>4576</v>
      </c>
      <c r="DY174" s="147">
        <f t="shared" si="973"/>
        <v>5720</v>
      </c>
      <c r="DZ174" s="147">
        <f t="shared" si="974"/>
        <v>6864</v>
      </c>
      <c r="EA174" s="147">
        <f t="shared" si="975"/>
        <v>1340</v>
      </c>
      <c r="EB174" s="147">
        <f t="shared" si="976"/>
        <v>268</v>
      </c>
      <c r="EC174" s="147">
        <f t="shared" si="977"/>
        <v>335</v>
      </c>
      <c r="ED174" s="147">
        <f t="shared" si="978"/>
        <v>0</v>
      </c>
      <c r="EE174" s="147">
        <f t="shared" si="979"/>
        <v>670</v>
      </c>
      <c r="EF174" s="147">
        <f t="shared" si="980"/>
        <v>2010</v>
      </c>
      <c r="EG174" s="147">
        <f t="shared" si="981"/>
        <v>2680</v>
      </c>
      <c r="EH174" s="147">
        <f t="shared" si="982"/>
        <v>4020</v>
      </c>
      <c r="EI174" s="147">
        <f t="shared" si="983"/>
        <v>5360</v>
      </c>
      <c r="EJ174" s="147">
        <f t="shared" si="984"/>
        <v>6700</v>
      </c>
      <c r="EK174" s="147">
        <f t="shared" si="985"/>
        <v>8040</v>
      </c>
      <c r="EL174" s="147">
        <f t="shared" si="986"/>
        <v>1220</v>
      </c>
      <c r="EM174" s="147">
        <f t="shared" si="987"/>
        <v>244</v>
      </c>
      <c r="EN174" s="147">
        <f t="shared" si="988"/>
        <v>305</v>
      </c>
      <c r="EO174" s="147">
        <f t="shared" si="989"/>
        <v>0</v>
      </c>
      <c r="EP174" s="147">
        <f t="shared" si="990"/>
        <v>610</v>
      </c>
      <c r="EQ174" s="147">
        <f t="shared" si="991"/>
        <v>1830</v>
      </c>
      <c r="ER174" s="147">
        <f t="shared" si="992"/>
        <v>2440</v>
      </c>
      <c r="ES174" s="147">
        <f t="shared" si="993"/>
        <v>3660</v>
      </c>
      <c r="ET174" s="147">
        <f t="shared" si="994"/>
        <v>4880</v>
      </c>
      <c r="EU174" s="147">
        <f t="shared" si="995"/>
        <v>6100</v>
      </c>
      <c r="EV174" s="147">
        <f t="shared" si="996"/>
        <v>7320</v>
      </c>
      <c r="EW174" s="147">
        <f t="shared" si="997"/>
        <v>1852</v>
      </c>
      <c r="EX174" s="147">
        <f t="shared" si="998"/>
        <v>370.4</v>
      </c>
      <c r="EY174" s="147">
        <f t="shared" si="999"/>
        <v>463</v>
      </c>
      <c r="EZ174" s="147">
        <f t="shared" si="1000"/>
        <v>0</v>
      </c>
      <c r="FA174" s="147">
        <f t="shared" si="1001"/>
        <v>926</v>
      </c>
      <c r="FB174" s="147">
        <f t="shared" si="1002"/>
        <v>2778</v>
      </c>
      <c r="FC174" s="147">
        <f t="shared" si="1003"/>
        <v>3704</v>
      </c>
      <c r="FD174" s="147">
        <f t="shared" si="1004"/>
        <v>5556</v>
      </c>
      <c r="FE174" s="147">
        <f t="shared" si="1005"/>
        <v>7408</v>
      </c>
      <c r="FF174" s="147">
        <f t="shared" si="1006"/>
        <v>9260</v>
      </c>
      <c r="FG174" s="147">
        <f t="shared" si="1007"/>
        <v>11112</v>
      </c>
      <c r="FH174" s="147">
        <f t="shared" si="1008"/>
        <v>1852</v>
      </c>
      <c r="FI174" s="147">
        <f t="shared" si="1009"/>
        <v>370.4</v>
      </c>
      <c r="FJ174" s="147">
        <f t="shared" si="1010"/>
        <v>463</v>
      </c>
      <c r="FK174" s="147">
        <f t="shared" si="1011"/>
        <v>0</v>
      </c>
      <c r="FL174" s="147">
        <f t="shared" si="1012"/>
        <v>926</v>
      </c>
      <c r="FM174" s="147">
        <f t="shared" si="1013"/>
        <v>2778</v>
      </c>
      <c r="FN174" s="147">
        <f t="shared" si="1014"/>
        <v>3704</v>
      </c>
      <c r="FO174" s="147">
        <f t="shared" si="1015"/>
        <v>5556</v>
      </c>
      <c r="FP174" s="147">
        <f t="shared" si="1016"/>
        <v>7408</v>
      </c>
      <c r="FQ174" s="147">
        <f t="shared" si="1017"/>
        <v>9260</v>
      </c>
      <c r="FR174" s="147">
        <f t="shared" si="1018"/>
        <v>11112</v>
      </c>
      <c r="FS174" s="122" t="str">
        <f t="shared" si="346"/>
        <v>0</v>
      </c>
      <c r="FT174" s="122" t="str">
        <f t="shared" si="347"/>
        <v>0</v>
      </c>
      <c r="FU174" s="122" t="str">
        <f t="shared" si="348"/>
        <v>0</v>
      </c>
      <c r="FV174" s="122" t="str">
        <f t="shared" si="349"/>
        <v>0</v>
      </c>
      <c r="FW174" s="122">
        <f t="shared" si="1019"/>
        <v>0</v>
      </c>
      <c r="FX174" s="122">
        <f t="shared" si="1020"/>
        <v>0</v>
      </c>
      <c r="FY174" s="122">
        <f t="shared" si="1021"/>
        <v>0</v>
      </c>
      <c r="FZ174" s="122">
        <f t="shared" si="1022"/>
        <v>0</v>
      </c>
      <c r="GA174" s="122">
        <f t="shared" si="1023"/>
        <v>0</v>
      </c>
      <c r="GB174" s="122">
        <f t="shared" si="1024"/>
        <v>0</v>
      </c>
      <c r="GC174" s="122">
        <f t="shared" si="1025"/>
        <v>0</v>
      </c>
      <c r="GD174" s="122">
        <f t="shared" si="1026"/>
        <v>0</v>
      </c>
      <c r="GE174" s="122">
        <f t="shared" si="1027"/>
        <v>0</v>
      </c>
      <c r="GF174" s="122">
        <f t="shared" si="1028"/>
        <v>0</v>
      </c>
      <c r="GG174" s="122">
        <f t="shared" si="1029"/>
        <v>0</v>
      </c>
      <c r="GH174" s="124" t="str">
        <f t="shared" si="350"/>
        <v>0</v>
      </c>
      <c r="GI174" s="57"/>
      <c r="GJ174" s="57"/>
      <c r="GK174" s="57"/>
      <c r="GW174" s="145"/>
      <c r="GX174" s="145"/>
      <c r="GY174" s="145"/>
      <c r="GZ174" s="145"/>
      <c r="HA174" s="145"/>
      <c r="HB174" s="145"/>
      <c r="HC174" s="145"/>
    </row>
    <row r="175" spans="1:211" x14ac:dyDescent="0.2">
      <c r="A175" s="298"/>
      <c r="B175" s="288"/>
      <c r="C175" s="299"/>
      <c r="D175" s="407">
        <f t="shared" si="862"/>
        <v>0</v>
      </c>
      <c r="E175" s="406"/>
      <c r="F175" s="406"/>
      <c r="G175" s="406"/>
      <c r="H175" s="407">
        <f t="shared" si="863"/>
        <v>0</v>
      </c>
      <c r="I175" s="406"/>
      <c r="J175" s="406"/>
      <c r="K175" s="406"/>
      <c r="L175" s="406"/>
      <c r="M175" s="147"/>
      <c r="N175" s="94">
        <f t="shared" si="864"/>
        <v>0</v>
      </c>
      <c r="O175" s="94">
        <f t="shared" si="865"/>
        <v>0</v>
      </c>
      <c r="P175" s="94">
        <f t="shared" si="866"/>
        <v>0</v>
      </c>
      <c r="Q175" s="94">
        <f t="shared" si="867"/>
        <v>0</v>
      </c>
      <c r="R175" s="94">
        <f t="shared" si="868"/>
        <v>0</v>
      </c>
      <c r="S175" s="94">
        <f t="shared" si="869"/>
        <v>0</v>
      </c>
      <c r="T175" s="94">
        <f t="shared" si="870"/>
        <v>0</v>
      </c>
      <c r="U175" s="200">
        <v>709</v>
      </c>
      <c r="V175" s="93">
        <f t="shared" si="871"/>
        <v>141.80000000000001</v>
      </c>
      <c r="W175" s="93">
        <f t="shared" si="872"/>
        <v>177.25</v>
      </c>
      <c r="X175" s="147"/>
      <c r="Y175" s="94">
        <f t="shared" si="873"/>
        <v>354.5</v>
      </c>
      <c r="Z175" s="94">
        <f t="shared" si="874"/>
        <v>1063.5</v>
      </c>
      <c r="AA175" s="94">
        <f t="shared" si="875"/>
        <v>1418</v>
      </c>
      <c r="AB175" s="94">
        <f t="shared" si="876"/>
        <v>2127</v>
      </c>
      <c r="AC175" s="94">
        <f t="shared" si="877"/>
        <v>2836</v>
      </c>
      <c r="AD175" s="94">
        <f t="shared" si="878"/>
        <v>3545</v>
      </c>
      <c r="AE175" s="94">
        <f t="shared" si="879"/>
        <v>4254</v>
      </c>
      <c r="AF175" s="200">
        <v>633</v>
      </c>
      <c r="AG175" s="93">
        <f t="shared" si="880"/>
        <v>126.60000000000001</v>
      </c>
      <c r="AH175" s="93">
        <f t="shared" si="881"/>
        <v>158.25</v>
      </c>
      <c r="AI175" s="147"/>
      <c r="AJ175" s="94">
        <f t="shared" si="882"/>
        <v>316.5</v>
      </c>
      <c r="AK175" s="94">
        <f t="shared" si="883"/>
        <v>949.5</v>
      </c>
      <c r="AL175" s="94">
        <f t="shared" si="884"/>
        <v>1266</v>
      </c>
      <c r="AM175" s="94">
        <f t="shared" si="885"/>
        <v>1899</v>
      </c>
      <c r="AN175" s="94">
        <f t="shared" si="886"/>
        <v>2532</v>
      </c>
      <c r="AO175" s="94">
        <f t="shared" si="887"/>
        <v>3165</v>
      </c>
      <c r="AP175" s="94">
        <f t="shared" si="888"/>
        <v>3798</v>
      </c>
      <c r="AQ175" s="200">
        <v>513</v>
      </c>
      <c r="AR175" s="93">
        <f t="shared" si="889"/>
        <v>102.60000000000001</v>
      </c>
      <c r="AS175" s="93">
        <f t="shared" si="890"/>
        <v>128.25</v>
      </c>
      <c r="AT175" s="147"/>
      <c r="AU175" s="94">
        <f t="shared" si="891"/>
        <v>256.5</v>
      </c>
      <c r="AV175" s="94">
        <f t="shared" si="892"/>
        <v>769.5</v>
      </c>
      <c r="AW175" s="94">
        <f t="shared" si="893"/>
        <v>1026</v>
      </c>
      <c r="AX175" s="94">
        <f t="shared" si="894"/>
        <v>1539</v>
      </c>
      <c r="AY175" s="94">
        <f t="shared" si="895"/>
        <v>2052</v>
      </c>
      <c r="AZ175" s="94">
        <f t="shared" si="896"/>
        <v>2565</v>
      </c>
      <c r="BA175" s="94">
        <f t="shared" si="897"/>
        <v>3078</v>
      </c>
      <c r="BB175" s="147">
        <f t="shared" si="898"/>
        <v>709</v>
      </c>
      <c r="BC175" s="147">
        <f t="shared" si="899"/>
        <v>141.80000000000001</v>
      </c>
      <c r="BD175" s="147">
        <f t="shared" si="900"/>
        <v>177.25</v>
      </c>
      <c r="BE175" s="147">
        <f t="shared" si="901"/>
        <v>0</v>
      </c>
      <c r="BF175" s="147">
        <f t="shared" si="902"/>
        <v>354.5</v>
      </c>
      <c r="BG175" s="147">
        <f t="shared" si="903"/>
        <v>1063.5</v>
      </c>
      <c r="BH175" s="147">
        <f t="shared" si="904"/>
        <v>1418</v>
      </c>
      <c r="BI175" s="147">
        <f t="shared" si="905"/>
        <v>2127</v>
      </c>
      <c r="BJ175" s="147">
        <f t="shared" si="906"/>
        <v>2836</v>
      </c>
      <c r="BK175" s="147">
        <f t="shared" si="907"/>
        <v>3545</v>
      </c>
      <c r="BL175" s="147">
        <f t="shared" si="908"/>
        <v>4254</v>
      </c>
      <c r="BM175" s="147">
        <f t="shared" si="909"/>
        <v>633</v>
      </c>
      <c r="BN175" s="147">
        <f t="shared" si="910"/>
        <v>126.60000000000001</v>
      </c>
      <c r="BO175" s="147">
        <f t="shared" si="911"/>
        <v>158.25</v>
      </c>
      <c r="BP175" s="147">
        <f t="shared" si="912"/>
        <v>0</v>
      </c>
      <c r="BQ175" s="147">
        <f t="shared" si="913"/>
        <v>316.5</v>
      </c>
      <c r="BR175" s="147">
        <f t="shared" si="914"/>
        <v>949.5</v>
      </c>
      <c r="BS175" s="147">
        <f t="shared" si="915"/>
        <v>1266</v>
      </c>
      <c r="BT175" s="147">
        <f t="shared" si="916"/>
        <v>1899</v>
      </c>
      <c r="BU175" s="147">
        <f t="shared" si="917"/>
        <v>2532</v>
      </c>
      <c r="BV175" s="147">
        <f t="shared" si="918"/>
        <v>3165</v>
      </c>
      <c r="BW175" s="147">
        <f t="shared" si="919"/>
        <v>3798</v>
      </c>
      <c r="BX175" s="147">
        <f t="shared" si="920"/>
        <v>513</v>
      </c>
      <c r="BY175" s="147">
        <f t="shared" si="921"/>
        <v>102.60000000000001</v>
      </c>
      <c r="BZ175" s="147">
        <f t="shared" si="922"/>
        <v>128.25</v>
      </c>
      <c r="CA175" s="147">
        <f t="shared" si="923"/>
        <v>0</v>
      </c>
      <c r="CB175" s="147">
        <f t="shared" si="924"/>
        <v>256.5</v>
      </c>
      <c r="CC175" s="147">
        <f t="shared" si="925"/>
        <v>769.5</v>
      </c>
      <c r="CD175" s="147">
        <f t="shared" si="926"/>
        <v>1026</v>
      </c>
      <c r="CE175" s="147">
        <f t="shared" si="927"/>
        <v>1539</v>
      </c>
      <c r="CF175" s="147">
        <f t="shared" si="928"/>
        <v>2052</v>
      </c>
      <c r="CG175" s="147">
        <f t="shared" si="929"/>
        <v>2565</v>
      </c>
      <c r="CH175" s="147">
        <f t="shared" si="930"/>
        <v>3078</v>
      </c>
      <c r="CI175" s="147">
        <f t="shared" si="931"/>
        <v>1342</v>
      </c>
      <c r="CJ175" s="147">
        <f t="shared" si="932"/>
        <v>268.40000000000003</v>
      </c>
      <c r="CK175" s="147">
        <f t="shared" si="933"/>
        <v>335.5</v>
      </c>
      <c r="CL175" s="147">
        <f t="shared" si="934"/>
        <v>0</v>
      </c>
      <c r="CM175" s="147">
        <f t="shared" si="935"/>
        <v>671</v>
      </c>
      <c r="CN175" s="147">
        <f t="shared" si="936"/>
        <v>2013</v>
      </c>
      <c r="CO175" s="147">
        <f t="shared" si="937"/>
        <v>2684</v>
      </c>
      <c r="CP175" s="147">
        <f t="shared" si="938"/>
        <v>4026</v>
      </c>
      <c r="CQ175" s="147">
        <f t="shared" si="939"/>
        <v>5368</v>
      </c>
      <c r="CR175" s="147">
        <f t="shared" si="940"/>
        <v>6710</v>
      </c>
      <c r="CS175" s="147">
        <f t="shared" si="941"/>
        <v>8052</v>
      </c>
      <c r="CT175" s="147">
        <f t="shared" si="942"/>
        <v>1222</v>
      </c>
      <c r="CU175" s="147">
        <f t="shared" si="943"/>
        <v>244.40000000000003</v>
      </c>
      <c r="CV175" s="147">
        <f t="shared" si="944"/>
        <v>305.5</v>
      </c>
      <c r="CW175" s="147">
        <f t="shared" si="945"/>
        <v>0</v>
      </c>
      <c r="CX175" s="147">
        <f t="shared" si="946"/>
        <v>611</v>
      </c>
      <c r="CY175" s="147">
        <f t="shared" si="947"/>
        <v>1833</v>
      </c>
      <c r="CZ175" s="147">
        <f t="shared" si="948"/>
        <v>2444</v>
      </c>
      <c r="DA175" s="147">
        <f t="shared" si="949"/>
        <v>3666</v>
      </c>
      <c r="DB175" s="147">
        <f t="shared" si="950"/>
        <v>4888</v>
      </c>
      <c r="DC175" s="147">
        <f t="shared" si="951"/>
        <v>6110</v>
      </c>
      <c r="DD175" s="147">
        <f t="shared" si="952"/>
        <v>7332</v>
      </c>
      <c r="DE175" s="147">
        <f t="shared" si="953"/>
        <v>1146</v>
      </c>
      <c r="DF175" s="147">
        <f t="shared" si="954"/>
        <v>229.20000000000002</v>
      </c>
      <c r="DG175" s="147">
        <f t="shared" si="955"/>
        <v>286.5</v>
      </c>
      <c r="DH175" s="147">
        <f t="shared" si="956"/>
        <v>0</v>
      </c>
      <c r="DI175" s="147">
        <f t="shared" si="957"/>
        <v>573</v>
      </c>
      <c r="DJ175" s="147">
        <f t="shared" si="958"/>
        <v>1719</v>
      </c>
      <c r="DK175" s="147">
        <f t="shared" si="959"/>
        <v>2292</v>
      </c>
      <c r="DL175" s="147">
        <f t="shared" si="960"/>
        <v>3438</v>
      </c>
      <c r="DM175" s="147">
        <f t="shared" si="961"/>
        <v>4584</v>
      </c>
      <c r="DN175" s="147">
        <f t="shared" si="962"/>
        <v>5730</v>
      </c>
      <c r="DO175" s="147">
        <f t="shared" si="963"/>
        <v>6876</v>
      </c>
      <c r="DP175" s="147">
        <f t="shared" si="964"/>
        <v>1146</v>
      </c>
      <c r="DQ175" s="147">
        <f t="shared" si="965"/>
        <v>229.20000000000002</v>
      </c>
      <c r="DR175" s="147">
        <f t="shared" si="966"/>
        <v>286.5</v>
      </c>
      <c r="DS175" s="147">
        <f t="shared" si="967"/>
        <v>0</v>
      </c>
      <c r="DT175" s="147">
        <f t="shared" si="968"/>
        <v>573</v>
      </c>
      <c r="DU175" s="147">
        <f t="shared" si="969"/>
        <v>1719</v>
      </c>
      <c r="DV175" s="147">
        <f t="shared" si="970"/>
        <v>2292</v>
      </c>
      <c r="DW175" s="147">
        <f t="shared" si="971"/>
        <v>3438</v>
      </c>
      <c r="DX175" s="147">
        <f t="shared" si="972"/>
        <v>4584</v>
      </c>
      <c r="DY175" s="147">
        <f t="shared" si="973"/>
        <v>5730</v>
      </c>
      <c r="DZ175" s="147">
        <f t="shared" si="974"/>
        <v>6876</v>
      </c>
      <c r="EA175" s="147">
        <f t="shared" si="975"/>
        <v>1342</v>
      </c>
      <c r="EB175" s="147">
        <f t="shared" si="976"/>
        <v>268.40000000000003</v>
      </c>
      <c r="EC175" s="147">
        <f t="shared" si="977"/>
        <v>335.5</v>
      </c>
      <c r="ED175" s="147">
        <f t="shared" si="978"/>
        <v>0</v>
      </c>
      <c r="EE175" s="147">
        <f t="shared" si="979"/>
        <v>671</v>
      </c>
      <c r="EF175" s="147">
        <f t="shared" si="980"/>
        <v>2013</v>
      </c>
      <c r="EG175" s="147">
        <f t="shared" si="981"/>
        <v>2684</v>
      </c>
      <c r="EH175" s="147">
        <f t="shared" si="982"/>
        <v>4026</v>
      </c>
      <c r="EI175" s="147">
        <f t="shared" si="983"/>
        <v>5368</v>
      </c>
      <c r="EJ175" s="147">
        <f t="shared" si="984"/>
        <v>6710</v>
      </c>
      <c r="EK175" s="147">
        <f t="shared" si="985"/>
        <v>8052</v>
      </c>
      <c r="EL175" s="147">
        <f t="shared" si="986"/>
        <v>1222</v>
      </c>
      <c r="EM175" s="147">
        <f t="shared" si="987"/>
        <v>244.40000000000003</v>
      </c>
      <c r="EN175" s="147">
        <f t="shared" si="988"/>
        <v>305.5</v>
      </c>
      <c r="EO175" s="147">
        <f t="shared" si="989"/>
        <v>0</v>
      </c>
      <c r="EP175" s="147">
        <f t="shared" si="990"/>
        <v>611</v>
      </c>
      <c r="EQ175" s="147">
        <f t="shared" si="991"/>
        <v>1833</v>
      </c>
      <c r="ER175" s="147">
        <f t="shared" si="992"/>
        <v>2444</v>
      </c>
      <c r="ES175" s="147">
        <f t="shared" si="993"/>
        <v>3666</v>
      </c>
      <c r="ET175" s="147">
        <f t="shared" si="994"/>
        <v>4888</v>
      </c>
      <c r="EU175" s="147">
        <f t="shared" si="995"/>
        <v>6110</v>
      </c>
      <c r="EV175" s="147">
        <f t="shared" si="996"/>
        <v>7332</v>
      </c>
      <c r="EW175" s="147">
        <f t="shared" si="997"/>
        <v>1855</v>
      </c>
      <c r="EX175" s="147">
        <f t="shared" si="998"/>
        <v>371.00000000000006</v>
      </c>
      <c r="EY175" s="147">
        <f t="shared" si="999"/>
        <v>463.75</v>
      </c>
      <c r="EZ175" s="147">
        <f t="shared" si="1000"/>
        <v>0</v>
      </c>
      <c r="FA175" s="147">
        <f t="shared" si="1001"/>
        <v>927.5</v>
      </c>
      <c r="FB175" s="147">
        <f t="shared" si="1002"/>
        <v>2782.5</v>
      </c>
      <c r="FC175" s="147">
        <f t="shared" si="1003"/>
        <v>3710</v>
      </c>
      <c r="FD175" s="147">
        <f t="shared" si="1004"/>
        <v>5565</v>
      </c>
      <c r="FE175" s="147">
        <f t="shared" si="1005"/>
        <v>7420</v>
      </c>
      <c r="FF175" s="147">
        <f t="shared" si="1006"/>
        <v>9275</v>
      </c>
      <c r="FG175" s="147">
        <f t="shared" si="1007"/>
        <v>11130</v>
      </c>
      <c r="FH175" s="147">
        <f t="shared" si="1008"/>
        <v>1855</v>
      </c>
      <c r="FI175" s="147">
        <f t="shared" si="1009"/>
        <v>371.00000000000006</v>
      </c>
      <c r="FJ175" s="147">
        <f t="shared" si="1010"/>
        <v>463.75</v>
      </c>
      <c r="FK175" s="147">
        <f t="shared" si="1011"/>
        <v>0</v>
      </c>
      <c r="FL175" s="147">
        <f t="shared" si="1012"/>
        <v>927.5</v>
      </c>
      <c r="FM175" s="147">
        <f t="shared" si="1013"/>
        <v>2782.5</v>
      </c>
      <c r="FN175" s="147">
        <f t="shared" si="1014"/>
        <v>3710</v>
      </c>
      <c r="FO175" s="147">
        <f t="shared" si="1015"/>
        <v>5565</v>
      </c>
      <c r="FP175" s="147">
        <f t="shared" si="1016"/>
        <v>7420</v>
      </c>
      <c r="FQ175" s="147">
        <f t="shared" si="1017"/>
        <v>9275</v>
      </c>
      <c r="FR175" s="147">
        <f t="shared" si="1018"/>
        <v>11130</v>
      </c>
      <c r="FS175" s="122" t="str">
        <f t="shared" si="346"/>
        <v>0</v>
      </c>
      <c r="FT175" s="122" t="str">
        <f t="shared" si="347"/>
        <v>0</v>
      </c>
      <c r="FU175" s="122" t="str">
        <f t="shared" si="348"/>
        <v>0</v>
      </c>
      <c r="FV175" s="122" t="str">
        <f t="shared" si="349"/>
        <v>0</v>
      </c>
      <c r="FW175" s="122">
        <f t="shared" si="1019"/>
        <v>0</v>
      </c>
      <c r="FX175" s="122">
        <f t="shared" si="1020"/>
        <v>0</v>
      </c>
      <c r="FY175" s="122">
        <f t="shared" si="1021"/>
        <v>0</v>
      </c>
      <c r="FZ175" s="122">
        <f t="shared" si="1022"/>
        <v>0</v>
      </c>
      <c r="GA175" s="122">
        <f t="shared" si="1023"/>
        <v>0</v>
      </c>
      <c r="GB175" s="122">
        <f t="shared" si="1024"/>
        <v>0</v>
      </c>
      <c r="GC175" s="122">
        <f t="shared" si="1025"/>
        <v>0</v>
      </c>
      <c r="GD175" s="122">
        <f t="shared" si="1026"/>
        <v>0</v>
      </c>
      <c r="GE175" s="122">
        <f t="shared" si="1027"/>
        <v>0</v>
      </c>
      <c r="GF175" s="122">
        <f t="shared" si="1028"/>
        <v>0</v>
      </c>
      <c r="GG175" s="122">
        <f t="shared" si="1029"/>
        <v>0</v>
      </c>
      <c r="GH175" s="124" t="str">
        <f t="shared" si="350"/>
        <v>0</v>
      </c>
      <c r="GI175" s="57"/>
      <c r="GJ175" s="57"/>
      <c r="GK175" s="57"/>
      <c r="GW175" s="145"/>
      <c r="GX175" s="145"/>
      <c r="GY175" s="145"/>
      <c r="GZ175" s="145"/>
      <c r="HA175" s="145"/>
      <c r="HB175" s="145"/>
      <c r="HC175" s="145"/>
    </row>
    <row r="176" spans="1:211" x14ac:dyDescent="0.2">
      <c r="A176" s="298"/>
      <c r="B176" s="288"/>
      <c r="C176" s="299"/>
      <c r="D176" s="407">
        <f t="shared" si="862"/>
        <v>0</v>
      </c>
      <c r="E176" s="406"/>
      <c r="F176" s="406"/>
      <c r="G176" s="406"/>
      <c r="H176" s="407">
        <f t="shared" si="863"/>
        <v>0</v>
      </c>
      <c r="I176" s="406"/>
      <c r="J176" s="406"/>
      <c r="K176" s="406"/>
      <c r="L176" s="406"/>
      <c r="M176" s="147"/>
      <c r="N176" s="94">
        <f t="shared" si="864"/>
        <v>0</v>
      </c>
      <c r="O176" s="94">
        <f t="shared" si="865"/>
        <v>0</v>
      </c>
      <c r="P176" s="94">
        <f t="shared" si="866"/>
        <v>0</v>
      </c>
      <c r="Q176" s="94">
        <f t="shared" si="867"/>
        <v>0</v>
      </c>
      <c r="R176" s="94">
        <f t="shared" si="868"/>
        <v>0</v>
      </c>
      <c r="S176" s="94">
        <f t="shared" si="869"/>
        <v>0</v>
      </c>
      <c r="T176" s="94">
        <f t="shared" si="870"/>
        <v>0</v>
      </c>
      <c r="U176" s="200">
        <v>710</v>
      </c>
      <c r="V176" s="93">
        <f t="shared" si="871"/>
        <v>142</v>
      </c>
      <c r="W176" s="93">
        <f t="shared" si="872"/>
        <v>177.5</v>
      </c>
      <c r="X176" s="147"/>
      <c r="Y176" s="94">
        <f t="shared" si="873"/>
        <v>355</v>
      </c>
      <c r="Z176" s="94">
        <f t="shared" si="874"/>
        <v>1065</v>
      </c>
      <c r="AA176" s="94">
        <f t="shared" si="875"/>
        <v>1420</v>
      </c>
      <c r="AB176" s="94">
        <f t="shared" si="876"/>
        <v>2130</v>
      </c>
      <c r="AC176" s="94">
        <f t="shared" si="877"/>
        <v>2840</v>
      </c>
      <c r="AD176" s="94">
        <f t="shared" si="878"/>
        <v>3550</v>
      </c>
      <c r="AE176" s="94">
        <f t="shared" si="879"/>
        <v>4260</v>
      </c>
      <c r="AF176" s="200">
        <v>634</v>
      </c>
      <c r="AG176" s="93">
        <f t="shared" si="880"/>
        <v>126.80000000000001</v>
      </c>
      <c r="AH176" s="93">
        <f t="shared" si="881"/>
        <v>158.5</v>
      </c>
      <c r="AI176" s="147"/>
      <c r="AJ176" s="94">
        <f t="shared" si="882"/>
        <v>317</v>
      </c>
      <c r="AK176" s="94">
        <f t="shared" si="883"/>
        <v>951</v>
      </c>
      <c r="AL176" s="94">
        <f t="shared" si="884"/>
        <v>1268</v>
      </c>
      <c r="AM176" s="94">
        <f t="shared" si="885"/>
        <v>1902</v>
      </c>
      <c r="AN176" s="94">
        <f t="shared" si="886"/>
        <v>2536</v>
      </c>
      <c r="AO176" s="94">
        <f t="shared" si="887"/>
        <v>3170</v>
      </c>
      <c r="AP176" s="94">
        <f t="shared" si="888"/>
        <v>3804</v>
      </c>
      <c r="AQ176" s="200">
        <v>514</v>
      </c>
      <c r="AR176" s="93">
        <f t="shared" si="889"/>
        <v>102.80000000000001</v>
      </c>
      <c r="AS176" s="93">
        <f t="shared" si="890"/>
        <v>128.5</v>
      </c>
      <c r="AT176" s="147"/>
      <c r="AU176" s="94">
        <f t="shared" si="891"/>
        <v>257</v>
      </c>
      <c r="AV176" s="94">
        <f t="shared" si="892"/>
        <v>771</v>
      </c>
      <c r="AW176" s="94">
        <f t="shared" si="893"/>
        <v>1028</v>
      </c>
      <c r="AX176" s="94">
        <f t="shared" si="894"/>
        <v>1542</v>
      </c>
      <c r="AY176" s="94">
        <f t="shared" si="895"/>
        <v>2056</v>
      </c>
      <c r="AZ176" s="94">
        <f t="shared" si="896"/>
        <v>2570</v>
      </c>
      <c r="BA176" s="94">
        <f t="shared" si="897"/>
        <v>3084</v>
      </c>
      <c r="BB176" s="147">
        <f t="shared" si="898"/>
        <v>710</v>
      </c>
      <c r="BC176" s="147">
        <f t="shared" si="899"/>
        <v>142</v>
      </c>
      <c r="BD176" s="147">
        <f t="shared" si="900"/>
        <v>177.5</v>
      </c>
      <c r="BE176" s="147">
        <f t="shared" si="901"/>
        <v>0</v>
      </c>
      <c r="BF176" s="147">
        <f t="shared" si="902"/>
        <v>355</v>
      </c>
      <c r="BG176" s="147">
        <f t="shared" si="903"/>
        <v>1065</v>
      </c>
      <c r="BH176" s="147">
        <f t="shared" si="904"/>
        <v>1420</v>
      </c>
      <c r="BI176" s="147">
        <f t="shared" si="905"/>
        <v>2130</v>
      </c>
      <c r="BJ176" s="147">
        <f t="shared" si="906"/>
        <v>2840</v>
      </c>
      <c r="BK176" s="147">
        <f t="shared" si="907"/>
        <v>3550</v>
      </c>
      <c r="BL176" s="147">
        <f t="shared" si="908"/>
        <v>4260</v>
      </c>
      <c r="BM176" s="147">
        <f t="shared" si="909"/>
        <v>634</v>
      </c>
      <c r="BN176" s="147">
        <f t="shared" si="910"/>
        <v>126.80000000000001</v>
      </c>
      <c r="BO176" s="147">
        <f t="shared" si="911"/>
        <v>158.5</v>
      </c>
      <c r="BP176" s="147">
        <f t="shared" si="912"/>
        <v>0</v>
      </c>
      <c r="BQ176" s="147">
        <f t="shared" si="913"/>
        <v>317</v>
      </c>
      <c r="BR176" s="147">
        <f t="shared" si="914"/>
        <v>951</v>
      </c>
      <c r="BS176" s="147">
        <f t="shared" si="915"/>
        <v>1268</v>
      </c>
      <c r="BT176" s="147">
        <f t="shared" si="916"/>
        <v>1902</v>
      </c>
      <c r="BU176" s="147">
        <f t="shared" si="917"/>
        <v>2536</v>
      </c>
      <c r="BV176" s="147">
        <f t="shared" si="918"/>
        <v>3170</v>
      </c>
      <c r="BW176" s="147">
        <f t="shared" si="919"/>
        <v>3804</v>
      </c>
      <c r="BX176" s="147">
        <f t="shared" si="920"/>
        <v>514</v>
      </c>
      <c r="BY176" s="147">
        <f t="shared" si="921"/>
        <v>102.80000000000001</v>
      </c>
      <c r="BZ176" s="147">
        <f t="shared" si="922"/>
        <v>128.5</v>
      </c>
      <c r="CA176" s="147">
        <f t="shared" si="923"/>
        <v>0</v>
      </c>
      <c r="CB176" s="147">
        <f t="shared" si="924"/>
        <v>257</v>
      </c>
      <c r="CC176" s="147">
        <f t="shared" si="925"/>
        <v>771</v>
      </c>
      <c r="CD176" s="147">
        <f t="shared" si="926"/>
        <v>1028</v>
      </c>
      <c r="CE176" s="147">
        <f t="shared" si="927"/>
        <v>1542</v>
      </c>
      <c r="CF176" s="147">
        <f t="shared" si="928"/>
        <v>2056</v>
      </c>
      <c r="CG176" s="147">
        <f t="shared" si="929"/>
        <v>2570</v>
      </c>
      <c r="CH176" s="147">
        <f t="shared" si="930"/>
        <v>3084</v>
      </c>
      <c r="CI176" s="147">
        <f t="shared" si="931"/>
        <v>1344</v>
      </c>
      <c r="CJ176" s="147">
        <f t="shared" si="932"/>
        <v>268.8</v>
      </c>
      <c r="CK176" s="147">
        <f t="shared" si="933"/>
        <v>336</v>
      </c>
      <c r="CL176" s="147">
        <f t="shared" si="934"/>
        <v>0</v>
      </c>
      <c r="CM176" s="147">
        <f t="shared" si="935"/>
        <v>672</v>
      </c>
      <c r="CN176" s="147">
        <f t="shared" si="936"/>
        <v>2016</v>
      </c>
      <c r="CO176" s="147">
        <f t="shared" si="937"/>
        <v>2688</v>
      </c>
      <c r="CP176" s="147">
        <f t="shared" si="938"/>
        <v>4032</v>
      </c>
      <c r="CQ176" s="147">
        <f t="shared" si="939"/>
        <v>5376</v>
      </c>
      <c r="CR176" s="147">
        <f t="shared" si="940"/>
        <v>6720</v>
      </c>
      <c r="CS176" s="147">
        <f t="shared" si="941"/>
        <v>8064</v>
      </c>
      <c r="CT176" s="147">
        <f t="shared" si="942"/>
        <v>1224</v>
      </c>
      <c r="CU176" s="147">
        <f t="shared" si="943"/>
        <v>244.8</v>
      </c>
      <c r="CV176" s="147">
        <f t="shared" si="944"/>
        <v>306</v>
      </c>
      <c r="CW176" s="147">
        <f t="shared" si="945"/>
        <v>0</v>
      </c>
      <c r="CX176" s="147">
        <f t="shared" si="946"/>
        <v>612</v>
      </c>
      <c r="CY176" s="147">
        <f t="shared" si="947"/>
        <v>1836</v>
      </c>
      <c r="CZ176" s="147">
        <f t="shared" si="948"/>
        <v>2448</v>
      </c>
      <c r="DA176" s="147">
        <f t="shared" si="949"/>
        <v>3672</v>
      </c>
      <c r="DB176" s="147">
        <f t="shared" si="950"/>
        <v>4896</v>
      </c>
      <c r="DC176" s="147">
        <f t="shared" si="951"/>
        <v>6120</v>
      </c>
      <c r="DD176" s="147">
        <f t="shared" si="952"/>
        <v>7344</v>
      </c>
      <c r="DE176" s="147">
        <f t="shared" si="953"/>
        <v>1148</v>
      </c>
      <c r="DF176" s="147">
        <f t="shared" si="954"/>
        <v>229.60000000000002</v>
      </c>
      <c r="DG176" s="147">
        <f t="shared" si="955"/>
        <v>287</v>
      </c>
      <c r="DH176" s="147">
        <f t="shared" si="956"/>
        <v>0</v>
      </c>
      <c r="DI176" s="147">
        <f t="shared" si="957"/>
        <v>574</v>
      </c>
      <c r="DJ176" s="147">
        <f t="shared" si="958"/>
        <v>1722</v>
      </c>
      <c r="DK176" s="147">
        <f t="shared" si="959"/>
        <v>2296</v>
      </c>
      <c r="DL176" s="147">
        <f t="shared" si="960"/>
        <v>3444</v>
      </c>
      <c r="DM176" s="147">
        <f t="shared" si="961"/>
        <v>4592</v>
      </c>
      <c r="DN176" s="147">
        <f t="shared" si="962"/>
        <v>5740</v>
      </c>
      <c r="DO176" s="147">
        <f t="shared" si="963"/>
        <v>6888</v>
      </c>
      <c r="DP176" s="147">
        <f t="shared" si="964"/>
        <v>1148</v>
      </c>
      <c r="DQ176" s="147">
        <f t="shared" si="965"/>
        <v>229.60000000000002</v>
      </c>
      <c r="DR176" s="147">
        <f t="shared" si="966"/>
        <v>287</v>
      </c>
      <c r="DS176" s="147">
        <f t="shared" si="967"/>
        <v>0</v>
      </c>
      <c r="DT176" s="147">
        <f t="shared" si="968"/>
        <v>574</v>
      </c>
      <c r="DU176" s="147">
        <f t="shared" si="969"/>
        <v>1722</v>
      </c>
      <c r="DV176" s="147">
        <f t="shared" si="970"/>
        <v>2296</v>
      </c>
      <c r="DW176" s="147">
        <f t="shared" si="971"/>
        <v>3444</v>
      </c>
      <c r="DX176" s="147">
        <f t="shared" si="972"/>
        <v>4592</v>
      </c>
      <c r="DY176" s="147">
        <f t="shared" si="973"/>
        <v>5740</v>
      </c>
      <c r="DZ176" s="147">
        <f t="shared" si="974"/>
        <v>6888</v>
      </c>
      <c r="EA176" s="147">
        <f t="shared" si="975"/>
        <v>1344</v>
      </c>
      <c r="EB176" s="147">
        <f t="shared" si="976"/>
        <v>268.8</v>
      </c>
      <c r="EC176" s="147">
        <f t="shared" si="977"/>
        <v>336</v>
      </c>
      <c r="ED176" s="147">
        <f t="shared" si="978"/>
        <v>0</v>
      </c>
      <c r="EE176" s="147">
        <f t="shared" si="979"/>
        <v>672</v>
      </c>
      <c r="EF176" s="147">
        <f t="shared" si="980"/>
        <v>2016</v>
      </c>
      <c r="EG176" s="147">
        <f t="shared" si="981"/>
        <v>2688</v>
      </c>
      <c r="EH176" s="147">
        <f t="shared" si="982"/>
        <v>4032</v>
      </c>
      <c r="EI176" s="147">
        <f t="shared" si="983"/>
        <v>5376</v>
      </c>
      <c r="EJ176" s="147">
        <f t="shared" si="984"/>
        <v>6720</v>
      </c>
      <c r="EK176" s="147">
        <f t="shared" si="985"/>
        <v>8064</v>
      </c>
      <c r="EL176" s="147">
        <f t="shared" si="986"/>
        <v>1224</v>
      </c>
      <c r="EM176" s="147">
        <f t="shared" si="987"/>
        <v>244.8</v>
      </c>
      <c r="EN176" s="147">
        <f t="shared" si="988"/>
        <v>306</v>
      </c>
      <c r="EO176" s="147">
        <f t="shared" si="989"/>
        <v>0</v>
      </c>
      <c r="EP176" s="147">
        <f t="shared" si="990"/>
        <v>612</v>
      </c>
      <c r="EQ176" s="147">
        <f t="shared" si="991"/>
        <v>1836</v>
      </c>
      <c r="ER176" s="147">
        <f t="shared" si="992"/>
        <v>2448</v>
      </c>
      <c r="ES176" s="147">
        <f t="shared" si="993"/>
        <v>3672</v>
      </c>
      <c r="ET176" s="147">
        <f t="shared" si="994"/>
        <v>4896</v>
      </c>
      <c r="EU176" s="147">
        <f t="shared" si="995"/>
        <v>6120</v>
      </c>
      <c r="EV176" s="147">
        <f t="shared" si="996"/>
        <v>7344</v>
      </c>
      <c r="EW176" s="147">
        <f t="shared" si="997"/>
        <v>1858</v>
      </c>
      <c r="EX176" s="147">
        <f t="shared" si="998"/>
        <v>371.6</v>
      </c>
      <c r="EY176" s="147">
        <f t="shared" si="999"/>
        <v>464.5</v>
      </c>
      <c r="EZ176" s="147">
        <f t="shared" si="1000"/>
        <v>0</v>
      </c>
      <c r="FA176" s="147">
        <f t="shared" si="1001"/>
        <v>929</v>
      </c>
      <c r="FB176" s="147">
        <f t="shared" si="1002"/>
        <v>2787</v>
      </c>
      <c r="FC176" s="147">
        <f t="shared" si="1003"/>
        <v>3716</v>
      </c>
      <c r="FD176" s="147">
        <f t="shared" si="1004"/>
        <v>5574</v>
      </c>
      <c r="FE176" s="147">
        <f t="shared" si="1005"/>
        <v>7432</v>
      </c>
      <c r="FF176" s="147">
        <f t="shared" si="1006"/>
        <v>9290</v>
      </c>
      <c r="FG176" s="147">
        <f t="shared" si="1007"/>
        <v>11148</v>
      </c>
      <c r="FH176" s="147">
        <f t="shared" si="1008"/>
        <v>1858</v>
      </c>
      <c r="FI176" s="147">
        <f t="shared" si="1009"/>
        <v>371.6</v>
      </c>
      <c r="FJ176" s="147">
        <f t="shared" si="1010"/>
        <v>464.5</v>
      </c>
      <c r="FK176" s="147">
        <f t="shared" si="1011"/>
        <v>0</v>
      </c>
      <c r="FL176" s="147">
        <f t="shared" si="1012"/>
        <v>929</v>
      </c>
      <c r="FM176" s="147">
        <f t="shared" si="1013"/>
        <v>2787</v>
      </c>
      <c r="FN176" s="147">
        <f t="shared" si="1014"/>
        <v>3716</v>
      </c>
      <c r="FO176" s="147">
        <f t="shared" si="1015"/>
        <v>5574</v>
      </c>
      <c r="FP176" s="147">
        <f t="shared" si="1016"/>
        <v>7432</v>
      </c>
      <c r="FQ176" s="147">
        <f t="shared" si="1017"/>
        <v>9290</v>
      </c>
      <c r="FR176" s="147">
        <f t="shared" si="1018"/>
        <v>11148</v>
      </c>
      <c r="FS176" s="122" t="str">
        <f t="shared" si="346"/>
        <v>0</v>
      </c>
      <c r="FT176" s="122" t="str">
        <f t="shared" si="347"/>
        <v>0</v>
      </c>
      <c r="FU176" s="122" t="str">
        <f t="shared" si="348"/>
        <v>0</v>
      </c>
      <c r="FV176" s="122" t="str">
        <f t="shared" si="349"/>
        <v>0</v>
      </c>
      <c r="FW176" s="122">
        <f t="shared" si="1019"/>
        <v>0</v>
      </c>
      <c r="FX176" s="122">
        <f t="shared" si="1020"/>
        <v>0</v>
      </c>
      <c r="FY176" s="122">
        <f t="shared" si="1021"/>
        <v>0</v>
      </c>
      <c r="FZ176" s="122">
        <f t="shared" si="1022"/>
        <v>0</v>
      </c>
      <c r="GA176" s="122">
        <f t="shared" si="1023"/>
        <v>0</v>
      </c>
      <c r="GB176" s="122">
        <f t="shared" si="1024"/>
        <v>0</v>
      </c>
      <c r="GC176" s="122">
        <f t="shared" si="1025"/>
        <v>0</v>
      </c>
      <c r="GD176" s="122">
        <f t="shared" si="1026"/>
        <v>0</v>
      </c>
      <c r="GE176" s="122">
        <f t="shared" si="1027"/>
        <v>0</v>
      </c>
      <c r="GF176" s="122">
        <f t="shared" si="1028"/>
        <v>0</v>
      </c>
      <c r="GG176" s="122">
        <f t="shared" si="1029"/>
        <v>0</v>
      </c>
      <c r="GH176" s="124" t="str">
        <f t="shared" si="350"/>
        <v>0</v>
      </c>
      <c r="GI176" s="57"/>
      <c r="GJ176" s="57"/>
      <c r="GK176" s="57"/>
      <c r="GW176" s="145"/>
      <c r="GX176" s="145"/>
      <c r="GY176" s="145"/>
      <c r="GZ176" s="145"/>
      <c r="HA176" s="145"/>
      <c r="HB176" s="145"/>
      <c r="HC176" s="145"/>
    </row>
    <row r="177" spans="1:211" x14ac:dyDescent="0.2">
      <c r="A177" s="298"/>
      <c r="B177" s="288"/>
      <c r="C177" s="299"/>
      <c r="D177" s="407">
        <f t="shared" si="862"/>
        <v>0</v>
      </c>
      <c r="E177" s="406"/>
      <c r="F177" s="406"/>
      <c r="G177" s="406"/>
      <c r="H177" s="407">
        <f t="shared" si="863"/>
        <v>0</v>
      </c>
      <c r="I177" s="406"/>
      <c r="J177" s="406"/>
      <c r="K177" s="406"/>
      <c r="L177" s="406"/>
      <c r="M177" s="147"/>
      <c r="N177" s="94">
        <f t="shared" si="864"/>
        <v>0</v>
      </c>
      <c r="O177" s="94">
        <f t="shared" si="865"/>
        <v>0</v>
      </c>
      <c r="P177" s="94">
        <f t="shared" si="866"/>
        <v>0</v>
      </c>
      <c r="Q177" s="94">
        <f t="shared" si="867"/>
        <v>0</v>
      </c>
      <c r="R177" s="94">
        <f t="shared" si="868"/>
        <v>0</v>
      </c>
      <c r="S177" s="94">
        <f t="shared" si="869"/>
        <v>0</v>
      </c>
      <c r="T177" s="94">
        <f t="shared" si="870"/>
        <v>0</v>
      </c>
      <c r="U177" s="200">
        <v>711</v>
      </c>
      <c r="V177" s="93">
        <f t="shared" si="871"/>
        <v>142.20000000000002</v>
      </c>
      <c r="W177" s="93">
        <f t="shared" si="872"/>
        <v>177.75</v>
      </c>
      <c r="X177" s="147"/>
      <c r="Y177" s="94">
        <f t="shared" si="873"/>
        <v>355.5</v>
      </c>
      <c r="Z177" s="94">
        <f t="shared" si="874"/>
        <v>1066.5</v>
      </c>
      <c r="AA177" s="94">
        <f t="shared" si="875"/>
        <v>1422</v>
      </c>
      <c r="AB177" s="94">
        <f t="shared" si="876"/>
        <v>2133</v>
      </c>
      <c r="AC177" s="94">
        <f t="shared" si="877"/>
        <v>2844</v>
      </c>
      <c r="AD177" s="94">
        <f t="shared" si="878"/>
        <v>3555</v>
      </c>
      <c r="AE177" s="94">
        <f t="shared" si="879"/>
        <v>4266</v>
      </c>
      <c r="AF177" s="200">
        <v>635</v>
      </c>
      <c r="AG177" s="93">
        <f t="shared" si="880"/>
        <v>127</v>
      </c>
      <c r="AH177" s="93">
        <f t="shared" si="881"/>
        <v>158.75</v>
      </c>
      <c r="AI177" s="147"/>
      <c r="AJ177" s="94">
        <f t="shared" si="882"/>
        <v>317.5</v>
      </c>
      <c r="AK177" s="94">
        <f t="shared" si="883"/>
        <v>952.5</v>
      </c>
      <c r="AL177" s="94">
        <f t="shared" si="884"/>
        <v>1270</v>
      </c>
      <c r="AM177" s="94">
        <f t="shared" si="885"/>
        <v>1905</v>
      </c>
      <c r="AN177" s="94">
        <f t="shared" si="886"/>
        <v>2540</v>
      </c>
      <c r="AO177" s="94">
        <f t="shared" si="887"/>
        <v>3175</v>
      </c>
      <c r="AP177" s="94">
        <f t="shared" si="888"/>
        <v>3810</v>
      </c>
      <c r="AQ177" s="200">
        <v>515</v>
      </c>
      <c r="AR177" s="93">
        <f t="shared" si="889"/>
        <v>103</v>
      </c>
      <c r="AS177" s="93">
        <f t="shared" si="890"/>
        <v>128.75</v>
      </c>
      <c r="AT177" s="147"/>
      <c r="AU177" s="94">
        <f t="shared" si="891"/>
        <v>257.5</v>
      </c>
      <c r="AV177" s="94">
        <f t="shared" si="892"/>
        <v>772.5</v>
      </c>
      <c r="AW177" s="94">
        <f t="shared" si="893"/>
        <v>1030</v>
      </c>
      <c r="AX177" s="94">
        <f t="shared" si="894"/>
        <v>1545</v>
      </c>
      <c r="AY177" s="94">
        <f t="shared" si="895"/>
        <v>2060</v>
      </c>
      <c r="AZ177" s="94">
        <f t="shared" si="896"/>
        <v>2575</v>
      </c>
      <c r="BA177" s="94">
        <f t="shared" si="897"/>
        <v>3090</v>
      </c>
      <c r="BB177" s="147">
        <f t="shared" si="898"/>
        <v>711</v>
      </c>
      <c r="BC177" s="147">
        <f t="shared" si="899"/>
        <v>142.20000000000002</v>
      </c>
      <c r="BD177" s="147">
        <f t="shared" si="900"/>
        <v>177.75</v>
      </c>
      <c r="BE177" s="147">
        <f t="shared" si="901"/>
        <v>0</v>
      </c>
      <c r="BF177" s="147">
        <f t="shared" si="902"/>
        <v>355.5</v>
      </c>
      <c r="BG177" s="147">
        <f t="shared" si="903"/>
        <v>1066.5</v>
      </c>
      <c r="BH177" s="147">
        <f t="shared" si="904"/>
        <v>1422</v>
      </c>
      <c r="BI177" s="147">
        <f t="shared" si="905"/>
        <v>2133</v>
      </c>
      <c r="BJ177" s="147">
        <f t="shared" si="906"/>
        <v>2844</v>
      </c>
      <c r="BK177" s="147">
        <f t="shared" si="907"/>
        <v>3555</v>
      </c>
      <c r="BL177" s="147">
        <f t="shared" si="908"/>
        <v>4266</v>
      </c>
      <c r="BM177" s="147">
        <f t="shared" si="909"/>
        <v>635</v>
      </c>
      <c r="BN177" s="147">
        <f t="shared" si="910"/>
        <v>127</v>
      </c>
      <c r="BO177" s="147">
        <f t="shared" si="911"/>
        <v>158.75</v>
      </c>
      <c r="BP177" s="147">
        <f t="shared" si="912"/>
        <v>0</v>
      </c>
      <c r="BQ177" s="147">
        <f t="shared" si="913"/>
        <v>317.5</v>
      </c>
      <c r="BR177" s="147">
        <f t="shared" si="914"/>
        <v>952.5</v>
      </c>
      <c r="BS177" s="147">
        <f t="shared" si="915"/>
        <v>1270</v>
      </c>
      <c r="BT177" s="147">
        <f t="shared" si="916"/>
        <v>1905</v>
      </c>
      <c r="BU177" s="147">
        <f t="shared" si="917"/>
        <v>2540</v>
      </c>
      <c r="BV177" s="147">
        <f t="shared" si="918"/>
        <v>3175</v>
      </c>
      <c r="BW177" s="147">
        <f t="shared" si="919"/>
        <v>3810</v>
      </c>
      <c r="BX177" s="147">
        <f t="shared" si="920"/>
        <v>515</v>
      </c>
      <c r="BY177" s="147">
        <f t="shared" si="921"/>
        <v>103</v>
      </c>
      <c r="BZ177" s="147">
        <f t="shared" si="922"/>
        <v>128.75</v>
      </c>
      <c r="CA177" s="147">
        <f t="shared" si="923"/>
        <v>0</v>
      </c>
      <c r="CB177" s="147">
        <f t="shared" si="924"/>
        <v>257.5</v>
      </c>
      <c r="CC177" s="147">
        <f t="shared" si="925"/>
        <v>772.5</v>
      </c>
      <c r="CD177" s="147">
        <f t="shared" si="926"/>
        <v>1030</v>
      </c>
      <c r="CE177" s="147">
        <f t="shared" si="927"/>
        <v>1545</v>
      </c>
      <c r="CF177" s="147">
        <f t="shared" si="928"/>
        <v>2060</v>
      </c>
      <c r="CG177" s="147">
        <f t="shared" si="929"/>
        <v>2575</v>
      </c>
      <c r="CH177" s="147">
        <f t="shared" si="930"/>
        <v>3090</v>
      </c>
      <c r="CI177" s="147">
        <f t="shared" si="931"/>
        <v>1346</v>
      </c>
      <c r="CJ177" s="147">
        <f t="shared" si="932"/>
        <v>269.20000000000005</v>
      </c>
      <c r="CK177" s="147">
        <f t="shared" si="933"/>
        <v>336.5</v>
      </c>
      <c r="CL177" s="147">
        <f t="shared" si="934"/>
        <v>0</v>
      </c>
      <c r="CM177" s="147">
        <f t="shared" si="935"/>
        <v>673</v>
      </c>
      <c r="CN177" s="147">
        <f t="shared" si="936"/>
        <v>2019</v>
      </c>
      <c r="CO177" s="147">
        <f t="shared" si="937"/>
        <v>2692</v>
      </c>
      <c r="CP177" s="147">
        <f t="shared" si="938"/>
        <v>4038</v>
      </c>
      <c r="CQ177" s="147">
        <f t="shared" si="939"/>
        <v>5384</v>
      </c>
      <c r="CR177" s="147">
        <f t="shared" si="940"/>
        <v>6730</v>
      </c>
      <c r="CS177" s="147">
        <f t="shared" si="941"/>
        <v>8076</v>
      </c>
      <c r="CT177" s="147">
        <f t="shared" si="942"/>
        <v>1226</v>
      </c>
      <c r="CU177" s="147">
        <f t="shared" si="943"/>
        <v>245.20000000000002</v>
      </c>
      <c r="CV177" s="147">
        <f t="shared" si="944"/>
        <v>306.5</v>
      </c>
      <c r="CW177" s="147">
        <f t="shared" si="945"/>
        <v>0</v>
      </c>
      <c r="CX177" s="147">
        <f t="shared" si="946"/>
        <v>613</v>
      </c>
      <c r="CY177" s="147">
        <f t="shared" si="947"/>
        <v>1839</v>
      </c>
      <c r="CZ177" s="147">
        <f t="shared" si="948"/>
        <v>2452</v>
      </c>
      <c r="DA177" s="147">
        <f t="shared" si="949"/>
        <v>3678</v>
      </c>
      <c r="DB177" s="147">
        <f t="shared" si="950"/>
        <v>4904</v>
      </c>
      <c r="DC177" s="147">
        <f t="shared" si="951"/>
        <v>6130</v>
      </c>
      <c r="DD177" s="147">
        <f t="shared" si="952"/>
        <v>7356</v>
      </c>
      <c r="DE177" s="147">
        <f t="shared" si="953"/>
        <v>1150</v>
      </c>
      <c r="DF177" s="147">
        <f t="shared" si="954"/>
        <v>230</v>
      </c>
      <c r="DG177" s="147">
        <f t="shared" si="955"/>
        <v>287.5</v>
      </c>
      <c r="DH177" s="147">
        <f t="shared" si="956"/>
        <v>0</v>
      </c>
      <c r="DI177" s="147">
        <f t="shared" si="957"/>
        <v>575</v>
      </c>
      <c r="DJ177" s="147">
        <f t="shared" si="958"/>
        <v>1725</v>
      </c>
      <c r="DK177" s="147">
        <f t="shared" si="959"/>
        <v>2300</v>
      </c>
      <c r="DL177" s="147">
        <f t="shared" si="960"/>
        <v>3450</v>
      </c>
      <c r="DM177" s="147">
        <f t="shared" si="961"/>
        <v>4600</v>
      </c>
      <c r="DN177" s="147">
        <f t="shared" si="962"/>
        <v>5750</v>
      </c>
      <c r="DO177" s="147">
        <f t="shared" si="963"/>
        <v>6900</v>
      </c>
      <c r="DP177" s="147">
        <f t="shared" si="964"/>
        <v>1150</v>
      </c>
      <c r="DQ177" s="147">
        <f t="shared" si="965"/>
        <v>230</v>
      </c>
      <c r="DR177" s="147">
        <f t="shared" si="966"/>
        <v>287.5</v>
      </c>
      <c r="DS177" s="147">
        <f t="shared" si="967"/>
        <v>0</v>
      </c>
      <c r="DT177" s="147">
        <f t="shared" si="968"/>
        <v>575</v>
      </c>
      <c r="DU177" s="147">
        <f t="shared" si="969"/>
        <v>1725</v>
      </c>
      <c r="DV177" s="147">
        <f t="shared" si="970"/>
        <v>2300</v>
      </c>
      <c r="DW177" s="147">
        <f t="shared" si="971"/>
        <v>3450</v>
      </c>
      <c r="DX177" s="147">
        <f t="shared" si="972"/>
        <v>4600</v>
      </c>
      <c r="DY177" s="147">
        <f t="shared" si="973"/>
        <v>5750</v>
      </c>
      <c r="DZ177" s="147">
        <f t="shared" si="974"/>
        <v>6900</v>
      </c>
      <c r="EA177" s="147">
        <f t="shared" si="975"/>
        <v>1346</v>
      </c>
      <c r="EB177" s="147">
        <f t="shared" si="976"/>
        <v>269.20000000000005</v>
      </c>
      <c r="EC177" s="147">
        <f t="shared" si="977"/>
        <v>336.5</v>
      </c>
      <c r="ED177" s="147">
        <f t="shared" si="978"/>
        <v>0</v>
      </c>
      <c r="EE177" s="147">
        <f t="shared" si="979"/>
        <v>673</v>
      </c>
      <c r="EF177" s="147">
        <f t="shared" si="980"/>
        <v>2019</v>
      </c>
      <c r="EG177" s="147">
        <f t="shared" si="981"/>
        <v>2692</v>
      </c>
      <c r="EH177" s="147">
        <f t="shared" si="982"/>
        <v>4038</v>
      </c>
      <c r="EI177" s="147">
        <f t="shared" si="983"/>
        <v>5384</v>
      </c>
      <c r="EJ177" s="147">
        <f t="shared" si="984"/>
        <v>6730</v>
      </c>
      <c r="EK177" s="147">
        <f t="shared" si="985"/>
        <v>8076</v>
      </c>
      <c r="EL177" s="147">
        <f t="shared" si="986"/>
        <v>1226</v>
      </c>
      <c r="EM177" s="147">
        <f t="shared" si="987"/>
        <v>245.20000000000002</v>
      </c>
      <c r="EN177" s="147">
        <f t="shared" si="988"/>
        <v>306.5</v>
      </c>
      <c r="EO177" s="147">
        <f t="shared" si="989"/>
        <v>0</v>
      </c>
      <c r="EP177" s="147">
        <f t="shared" si="990"/>
        <v>613</v>
      </c>
      <c r="EQ177" s="147">
        <f t="shared" si="991"/>
        <v>1839</v>
      </c>
      <c r="ER177" s="147">
        <f t="shared" si="992"/>
        <v>2452</v>
      </c>
      <c r="ES177" s="147">
        <f t="shared" si="993"/>
        <v>3678</v>
      </c>
      <c r="ET177" s="147">
        <f t="shared" si="994"/>
        <v>4904</v>
      </c>
      <c r="EU177" s="147">
        <f t="shared" si="995"/>
        <v>6130</v>
      </c>
      <c r="EV177" s="147">
        <f t="shared" si="996"/>
        <v>7356</v>
      </c>
      <c r="EW177" s="147">
        <f t="shared" si="997"/>
        <v>1861</v>
      </c>
      <c r="EX177" s="147">
        <f t="shared" si="998"/>
        <v>372.20000000000005</v>
      </c>
      <c r="EY177" s="147">
        <f t="shared" si="999"/>
        <v>465.25</v>
      </c>
      <c r="EZ177" s="147">
        <f t="shared" si="1000"/>
        <v>0</v>
      </c>
      <c r="FA177" s="147">
        <f t="shared" si="1001"/>
        <v>930.5</v>
      </c>
      <c r="FB177" s="147">
        <f t="shared" si="1002"/>
        <v>2791.5</v>
      </c>
      <c r="FC177" s="147">
        <f t="shared" si="1003"/>
        <v>3722</v>
      </c>
      <c r="FD177" s="147">
        <f t="shared" si="1004"/>
        <v>5583</v>
      </c>
      <c r="FE177" s="147">
        <f t="shared" si="1005"/>
        <v>7444</v>
      </c>
      <c r="FF177" s="147">
        <f t="shared" si="1006"/>
        <v>9305</v>
      </c>
      <c r="FG177" s="147">
        <f t="shared" si="1007"/>
        <v>11166</v>
      </c>
      <c r="FH177" s="147">
        <f t="shared" si="1008"/>
        <v>1861</v>
      </c>
      <c r="FI177" s="147">
        <f t="shared" si="1009"/>
        <v>372.20000000000005</v>
      </c>
      <c r="FJ177" s="147">
        <f t="shared" si="1010"/>
        <v>465.25</v>
      </c>
      <c r="FK177" s="147">
        <f t="shared" si="1011"/>
        <v>0</v>
      </c>
      <c r="FL177" s="147">
        <f t="shared" si="1012"/>
        <v>930.5</v>
      </c>
      <c r="FM177" s="147">
        <f t="shared" si="1013"/>
        <v>2791.5</v>
      </c>
      <c r="FN177" s="147">
        <f t="shared" si="1014"/>
        <v>3722</v>
      </c>
      <c r="FO177" s="147">
        <f t="shared" si="1015"/>
        <v>5583</v>
      </c>
      <c r="FP177" s="147">
        <f t="shared" si="1016"/>
        <v>7444</v>
      </c>
      <c r="FQ177" s="147">
        <f t="shared" si="1017"/>
        <v>9305</v>
      </c>
      <c r="FR177" s="147">
        <f t="shared" si="1018"/>
        <v>11166</v>
      </c>
      <c r="FS177" s="122" t="str">
        <f t="shared" si="346"/>
        <v>0</v>
      </c>
      <c r="FT177" s="122" t="str">
        <f t="shared" si="347"/>
        <v>0</v>
      </c>
      <c r="FU177" s="122" t="str">
        <f t="shared" si="348"/>
        <v>0</v>
      </c>
      <c r="FV177" s="122" t="str">
        <f t="shared" si="349"/>
        <v>0</v>
      </c>
      <c r="FW177" s="122">
        <f t="shared" si="1019"/>
        <v>0</v>
      </c>
      <c r="FX177" s="122">
        <f t="shared" si="1020"/>
        <v>0</v>
      </c>
      <c r="FY177" s="122">
        <f t="shared" si="1021"/>
        <v>0</v>
      </c>
      <c r="FZ177" s="122">
        <f t="shared" si="1022"/>
        <v>0</v>
      </c>
      <c r="GA177" s="122">
        <f t="shared" si="1023"/>
        <v>0</v>
      </c>
      <c r="GB177" s="122">
        <f t="shared" si="1024"/>
        <v>0</v>
      </c>
      <c r="GC177" s="122">
        <f t="shared" si="1025"/>
        <v>0</v>
      </c>
      <c r="GD177" s="122">
        <f t="shared" si="1026"/>
        <v>0</v>
      </c>
      <c r="GE177" s="122">
        <f t="shared" si="1027"/>
        <v>0</v>
      </c>
      <c r="GF177" s="122">
        <f t="shared" si="1028"/>
        <v>0</v>
      </c>
      <c r="GG177" s="122">
        <f t="shared" si="1029"/>
        <v>0</v>
      </c>
      <c r="GH177" s="124" t="str">
        <f t="shared" si="350"/>
        <v>0</v>
      </c>
      <c r="GI177" s="57"/>
      <c r="GJ177" s="57"/>
      <c r="GK177" s="57"/>
      <c r="GW177" s="145"/>
      <c r="GX177" s="145"/>
      <c r="GY177" s="145"/>
      <c r="GZ177" s="145"/>
      <c r="HA177" s="145"/>
      <c r="HB177" s="145"/>
      <c r="HC177" s="145"/>
    </row>
    <row r="178" spans="1:211" x14ac:dyDescent="0.2">
      <c r="A178" s="298"/>
      <c r="B178" s="288"/>
      <c r="C178" s="299"/>
      <c r="D178" s="407">
        <f t="shared" si="862"/>
        <v>0</v>
      </c>
      <c r="E178" s="406"/>
      <c r="F178" s="406"/>
      <c r="G178" s="406"/>
      <c r="H178" s="407">
        <f t="shared" si="863"/>
        <v>0</v>
      </c>
      <c r="I178" s="406"/>
      <c r="J178" s="406"/>
      <c r="K178" s="406"/>
      <c r="L178" s="406"/>
      <c r="M178" s="147"/>
      <c r="N178" s="94">
        <f t="shared" si="864"/>
        <v>0</v>
      </c>
      <c r="O178" s="94">
        <f t="shared" si="865"/>
        <v>0</v>
      </c>
      <c r="P178" s="94">
        <f t="shared" si="866"/>
        <v>0</v>
      </c>
      <c r="Q178" s="94">
        <f t="shared" si="867"/>
        <v>0</v>
      </c>
      <c r="R178" s="94">
        <f t="shared" si="868"/>
        <v>0</v>
      </c>
      <c r="S178" s="94">
        <f t="shared" si="869"/>
        <v>0</v>
      </c>
      <c r="T178" s="94">
        <f t="shared" si="870"/>
        <v>0</v>
      </c>
      <c r="U178" s="200">
        <v>712</v>
      </c>
      <c r="V178" s="93">
        <f t="shared" si="871"/>
        <v>142.4</v>
      </c>
      <c r="W178" s="93">
        <f t="shared" si="872"/>
        <v>178</v>
      </c>
      <c r="X178" s="147"/>
      <c r="Y178" s="94">
        <f t="shared" si="873"/>
        <v>356</v>
      </c>
      <c r="Z178" s="94">
        <f t="shared" si="874"/>
        <v>1068</v>
      </c>
      <c r="AA178" s="94">
        <f t="shared" si="875"/>
        <v>1424</v>
      </c>
      <c r="AB178" s="94">
        <f t="shared" si="876"/>
        <v>2136</v>
      </c>
      <c r="AC178" s="94">
        <f t="shared" si="877"/>
        <v>2848</v>
      </c>
      <c r="AD178" s="94">
        <f t="shared" si="878"/>
        <v>3560</v>
      </c>
      <c r="AE178" s="94">
        <f t="shared" si="879"/>
        <v>4272</v>
      </c>
      <c r="AF178" s="200">
        <v>636</v>
      </c>
      <c r="AG178" s="93">
        <f t="shared" si="880"/>
        <v>127.2</v>
      </c>
      <c r="AH178" s="93">
        <f t="shared" si="881"/>
        <v>159</v>
      </c>
      <c r="AI178" s="147"/>
      <c r="AJ178" s="94">
        <f t="shared" si="882"/>
        <v>318</v>
      </c>
      <c r="AK178" s="94">
        <f t="shared" si="883"/>
        <v>954</v>
      </c>
      <c r="AL178" s="94">
        <f t="shared" si="884"/>
        <v>1272</v>
      </c>
      <c r="AM178" s="94">
        <f t="shared" si="885"/>
        <v>1908</v>
      </c>
      <c r="AN178" s="94">
        <f t="shared" si="886"/>
        <v>2544</v>
      </c>
      <c r="AO178" s="94">
        <f t="shared" si="887"/>
        <v>3180</v>
      </c>
      <c r="AP178" s="94">
        <f t="shared" si="888"/>
        <v>3816</v>
      </c>
      <c r="AQ178" s="200">
        <v>516</v>
      </c>
      <c r="AR178" s="93">
        <f t="shared" si="889"/>
        <v>103.2</v>
      </c>
      <c r="AS178" s="93">
        <f t="shared" si="890"/>
        <v>129</v>
      </c>
      <c r="AT178" s="147"/>
      <c r="AU178" s="94">
        <f t="shared" si="891"/>
        <v>258</v>
      </c>
      <c r="AV178" s="94">
        <f t="shared" si="892"/>
        <v>774</v>
      </c>
      <c r="AW178" s="94">
        <f t="shared" si="893"/>
        <v>1032</v>
      </c>
      <c r="AX178" s="94">
        <f t="shared" si="894"/>
        <v>1548</v>
      </c>
      <c r="AY178" s="94">
        <f t="shared" si="895"/>
        <v>2064</v>
      </c>
      <c r="AZ178" s="94">
        <f t="shared" si="896"/>
        <v>2580</v>
      </c>
      <c r="BA178" s="94">
        <f t="shared" si="897"/>
        <v>3096</v>
      </c>
      <c r="BB178" s="147">
        <f t="shared" si="898"/>
        <v>712</v>
      </c>
      <c r="BC178" s="147">
        <f t="shared" si="899"/>
        <v>142.4</v>
      </c>
      <c r="BD178" s="147">
        <f t="shared" si="900"/>
        <v>178</v>
      </c>
      <c r="BE178" s="147">
        <f t="shared" si="901"/>
        <v>0</v>
      </c>
      <c r="BF178" s="147">
        <f t="shared" si="902"/>
        <v>356</v>
      </c>
      <c r="BG178" s="147">
        <f t="shared" si="903"/>
        <v>1068</v>
      </c>
      <c r="BH178" s="147">
        <f t="shared" si="904"/>
        <v>1424</v>
      </c>
      <c r="BI178" s="147">
        <f t="shared" si="905"/>
        <v>2136</v>
      </c>
      <c r="BJ178" s="147">
        <f t="shared" si="906"/>
        <v>2848</v>
      </c>
      <c r="BK178" s="147">
        <f t="shared" si="907"/>
        <v>3560</v>
      </c>
      <c r="BL178" s="147">
        <f t="shared" si="908"/>
        <v>4272</v>
      </c>
      <c r="BM178" s="147">
        <f t="shared" si="909"/>
        <v>636</v>
      </c>
      <c r="BN178" s="147">
        <f t="shared" si="910"/>
        <v>127.2</v>
      </c>
      <c r="BO178" s="147">
        <f t="shared" si="911"/>
        <v>159</v>
      </c>
      <c r="BP178" s="147">
        <f t="shared" si="912"/>
        <v>0</v>
      </c>
      <c r="BQ178" s="147">
        <f t="shared" si="913"/>
        <v>318</v>
      </c>
      <c r="BR178" s="147">
        <f t="shared" si="914"/>
        <v>954</v>
      </c>
      <c r="BS178" s="147">
        <f t="shared" si="915"/>
        <v>1272</v>
      </c>
      <c r="BT178" s="147">
        <f t="shared" si="916"/>
        <v>1908</v>
      </c>
      <c r="BU178" s="147">
        <f t="shared" si="917"/>
        <v>2544</v>
      </c>
      <c r="BV178" s="147">
        <f t="shared" si="918"/>
        <v>3180</v>
      </c>
      <c r="BW178" s="147">
        <f t="shared" si="919"/>
        <v>3816</v>
      </c>
      <c r="BX178" s="147">
        <f t="shared" si="920"/>
        <v>516</v>
      </c>
      <c r="BY178" s="147">
        <f t="shared" si="921"/>
        <v>103.2</v>
      </c>
      <c r="BZ178" s="147">
        <f t="shared" si="922"/>
        <v>129</v>
      </c>
      <c r="CA178" s="147">
        <f t="shared" si="923"/>
        <v>0</v>
      </c>
      <c r="CB178" s="147">
        <f t="shared" si="924"/>
        <v>258</v>
      </c>
      <c r="CC178" s="147">
        <f t="shared" si="925"/>
        <v>774</v>
      </c>
      <c r="CD178" s="147">
        <f t="shared" si="926"/>
        <v>1032</v>
      </c>
      <c r="CE178" s="147">
        <f t="shared" si="927"/>
        <v>1548</v>
      </c>
      <c r="CF178" s="147">
        <f t="shared" si="928"/>
        <v>2064</v>
      </c>
      <c r="CG178" s="147">
        <f t="shared" si="929"/>
        <v>2580</v>
      </c>
      <c r="CH178" s="147">
        <f t="shared" si="930"/>
        <v>3096</v>
      </c>
      <c r="CI178" s="147">
        <f t="shared" si="931"/>
        <v>1348</v>
      </c>
      <c r="CJ178" s="147">
        <f t="shared" si="932"/>
        <v>269.60000000000002</v>
      </c>
      <c r="CK178" s="147">
        <f t="shared" si="933"/>
        <v>337</v>
      </c>
      <c r="CL178" s="147">
        <f t="shared" si="934"/>
        <v>0</v>
      </c>
      <c r="CM178" s="147">
        <f t="shared" si="935"/>
        <v>674</v>
      </c>
      <c r="CN178" s="147">
        <f t="shared" si="936"/>
        <v>2022</v>
      </c>
      <c r="CO178" s="147">
        <f t="shared" si="937"/>
        <v>2696</v>
      </c>
      <c r="CP178" s="147">
        <f t="shared" si="938"/>
        <v>4044</v>
      </c>
      <c r="CQ178" s="147">
        <f t="shared" si="939"/>
        <v>5392</v>
      </c>
      <c r="CR178" s="147">
        <f t="shared" si="940"/>
        <v>6740</v>
      </c>
      <c r="CS178" s="147">
        <f t="shared" si="941"/>
        <v>8088</v>
      </c>
      <c r="CT178" s="147">
        <f t="shared" si="942"/>
        <v>1228</v>
      </c>
      <c r="CU178" s="147">
        <f t="shared" si="943"/>
        <v>245.60000000000002</v>
      </c>
      <c r="CV178" s="147">
        <f t="shared" si="944"/>
        <v>307</v>
      </c>
      <c r="CW178" s="147">
        <f t="shared" si="945"/>
        <v>0</v>
      </c>
      <c r="CX178" s="147">
        <f t="shared" si="946"/>
        <v>614</v>
      </c>
      <c r="CY178" s="147">
        <f t="shared" si="947"/>
        <v>1842</v>
      </c>
      <c r="CZ178" s="147">
        <f t="shared" si="948"/>
        <v>2456</v>
      </c>
      <c r="DA178" s="147">
        <f t="shared" si="949"/>
        <v>3684</v>
      </c>
      <c r="DB178" s="147">
        <f t="shared" si="950"/>
        <v>4912</v>
      </c>
      <c r="DC178" s="147">
        <f t="shared" si="951"/>
        <v>6140</v>
      </c>
      <c r="DD178" s="147">
        <f t="shared" si="952"/>
        <v>7368</v>
      </c>
      <c r="DE178" s="147">
        <f t="shared" si="953"/>
        <v>1152</v>
      </c>
      <c r="DF178" s="147">
        <f t="shared" si="954"/>
        <v>230.4</v>
      </c>
      <c r="DG178" s="147">
        <f t="shared" si="955"/>
        <v>288</v>
      </c>
      <c r="DH178" s="147">
        <f t="shared" si="956"/>
        <v>0</v>
      </c>
      <c r="DI178" s="147">
        <f t="shared" si="957"/>
        <v>576</v>
      </c>
      <c r="DJ178" s="147">
        <f t="shared" si="958"/>
        <v>1728</v>
      </c>
      <c r="DK178" s="147">
        <f t="shared" si="959"/>
        <v>2304</v>
      </c>
      <c r="DL178" s="147">
        <f t="shared" si="960"/>
        <v>3456</v>
      </c>
      <c r="DM178" s="147">
        <f t="shared" si="961"/>
        <v>4608</v>
      </c>
      <c r="DN178" s="147">
        <f t="shared" si="962"/>
        <v>5760</v>
      </c>
      <c r="DO178" s="147">
        <f t="shared" si="963"/>
        <v>6912</v>
      </c>
      <c r="DP178" s="147">
        <f t="shared" si="964"/>
        <v>1152</v>
      </c>
      <c r="DQ178" s="147">
        <f t="shared" si="965"/>
        <v>230.4</v>
      </c>
      <c r="DR178" s="147">
        <f t="shared" si="966"/>
        <v>288</v>
      </c>
      <c r="DS178" s="147">
        <f t="shared" si="967"/>
        <v>0</v>
      </c>
      <c r="DT178" s="147">
        <f t="shared" si="968"/>
        <v>576</v>
      </c>
      <c r="DU178" s="147">
        <f t="shared" si="969"/>
        <v>1728</v>
      </c>
      <c r="DV178" s="147">
        <f t="shared" si="970"/>
        <v>2304</v>
      </c>
      <c r="DW178" s="147">
        <f t="shared" si="971"/>
        <v>3456</v>
      </c>
      <c r="DX178" s="147">
        <f t="shared" si="972"/>
        <v>4608</v>
      </c>
      <c r="DY178" s="147">
        <f t="shared" si="973"/>
        <v>5760</v>
      </c>
      <c r="DZ178" s="147">
        <f t="shared" si="974"/>
        <v>6912</v>
      </c>
      <c r="EA178" s="147">
        <f t="shared" si="975"/>
        <v>1348</v>
      </c>
      <c r="EB178" s="147">
        <f t="shared" si="976"/>
        <v>269.60000000000002</v>
      </c>
      <c r="EC178" s="147">
        <f t="shared" si="977"/>
        <v>337</v>
      </c>
      <c r="ED178" s="147">
        <f t="shared" si="978"/>
        <v>0</v>
      </c>
      <c r="EE178" s="147">
        <f t="shared" si="979"/>
        <v>674</v>
      </c>
      <c r="EF178" s="147">
        <f t="shared" si="980"/>
        <v>2022</v>
      </c>
      <c r="EG178" s="147">
        <f t="shared" si="981"/>
        <v>2696</v>
      </c>
      <c r="EH178" s="147">
        <f t="shared" si="982"/>
        <v>4044</v>
      </c>
      <c r="EI178" s="147">
        <f t="shared" si="983"/>
        <v>5392</v>
      </c>
      <c r="EJ178" s="147">
        <f t="shared" si="984"/>
        <v>6740</v>
      </c>
      <c r="EK178" s="147">
        <f t="shared" si="985"/>
        <v>8088</v>
      </c>
      <c r="EL178" s="147">
        <f t="shared" si="986"/>
        <v>1228</v>
      </c>
      <c r="EM178" s="147">
        <f t="shared" si="987"/>
        <v>245.60000000000002</v>
      </c>
      <c r="EN178" s="147">
        <f t="shared" si="988"/>
        <v>307</v>
      </c>
      <c r="EO178" s="147">
        <f t="shared" si="989"/>
        <v>0</v>
      </c>
      <c r="EP178" s="147">
        <f t="shared" si="990"/>
        <v>614</v>
      </c>
      <c r="EQ178" s="147">
        <f t="shared" si="991"/>
        <v>1842</v>
      </c>
      <c r="ER178" s="147">
        <f t="shared" si="992"/>
        <v>2456</v>
      </c>
      <c r="ES178" s="147">
        <f t="shared" si="993"/>
        <v>3684</v>
      </c>
      <c r="ET178" s="147">
        <f t="shared" si="994"/>
        <v>4912</v>
      </c>
      <c r="EU178" s="147">
        <f t="shared" si="995"/>
        <v>6140</v>
      </c>
      <c r="EV178" s="147">
        <f t="shared" si="996"/>
        <v>7368</v>
      </c>
      <c r="EW178" s="147">
        <f t="shared" si="997"/>
        <v>1864</v>
      </c>
      <c r="EX178" s="147">
        <f t="shared" si="998"/>
        <v>372.8</v>
      </c>
      <c r="EY178" s="147">
        <f t="shared" si="999"/>
        <v>466</v>
      </c>
      <c r="EZ178" s="147">
        <f t="shared" si="1000"/>
        <v>0</v>
      </c>
      <c r="FA178" s="147">
        <f t="shared" si="1001"/>
        <v>932</v>
      </c>
      <c r="FB178" s="147">
        <f t="shared" si="1002"/>
        <v>2796</v>
      </c>
      <c r="FC178" s="147">
        <f t="shared" si="1003"/>
        <v>3728</v>
      </c>
      <c r="FD178" s="147">
        <f t="shared" si="1004"/>
        <v>5592</v>
      </c>
      <c r="FE178" s="147">
        <f t="shared" si="1005"/>
        <v>7456</v>
      </c>
      <c r="FF178" s="147">
        <f t="shared" si="1006"/>
        <v>9320</v>
      </c>
      <c r="FG178" s="147">
        <f t="shared" si="1007"/>
        <v>11184</v>
      </c>
      <c r="FH178" s="147">
        <f t="shared" si="1008"/>
        <v>1864</v>
      </c>
      <c r="FI178" s="147">
        <f t="shared" si="1009"/>
        <v>372.8</v>
      </c>
      <c r="FJ178" s="147">
        <f t="shared" si="1010"/>
        <v>466</v>
      </c>
      <c r="FK178" s="147">
        <f t="shared" si="1011"/>
        <v>0</v>
      </c>
      <c r="FL178" s="147">
        <f t="shared" si="1012"/>
        <v>932</v>
      </c>
      <c r="FM178" s="147">
        <f t="shared" si="1013"/>
        <v>2796</v>
      </c>
      <c r="FN178" s="147">
        <f t="shared" si="1014"/>
        <v>3728</v>
      </c>
      <c r="FO178" s="147">
        <f t="shared" si="1015"/>
        <v>5592</v>
      </c>
      <c r="FP178" s="147">
        <f t="shared" si="1016"/>
        <v>7456</v>
      </c>
      <c r="FQ178" s="147">
        <f t="shared" si="1017"/>
        <v>9320</v>
      </c>
      <c r="FR178" s="147">
        <f t="shared" si="1018"/>
        <v>11184</v>
      </c>
      <c r="FS178" s="122" t="str">
        <f t="shared" si="346"/>
        <v>0</v>
      </c>
      <c r="FT178" s="122" t="str">
        <f t="shared" si="347"/>
        <v>0</v>
      </c>
      <c r="FU178" s="122" t="str">
        <f t="shared" si="348"/>
        <v>0</v>
      </c>
      <c r="FV178" s="122" t="str">
        <f t="shared" si="349"/>
        <v>0</v>
      </c>
      <c r="FW178" s="122">
        <f t="shared" si="1019"/>
        <v>0</v>
      </c>
      <c r="FX178" s="122">
        <f t="shared" si="1020"/>
        <v>0</v>
      </c>
      <c r="FY178" s="122">
        <f t="shared" si="1021"/>
        <v>0</v>
      </c>
      <c r="FZ178" s="122">
        <f t="shared" si="1022"/>
        <v>0</v>
      </c>
      <c r="GA178" s="122">
        <f t="shared" si="1023"/>
        <v>0</v>
      </c>
      <c r="GB178" s="122">
        <f t="shared" si="1024"/>
        <v>0</v>
      </c>
      <c r="GC178" s="122">
        <f t="shared" si="1025"/>
        <v>0</v>
      </c>
      <c r="GD178" s="122">
        <f t="shared" si="1026"/>
        <v>0</v>
      </c>
      <c r="GE178" s="122">
        <f t="shared" si="1027"/>
        <v>0</v>
      </c>
      <c r="GF178" s="122">
        <f t="shared" si="1028"/>
        <v>0</v>
      </c>
      <c r="GG178" s="122">
        <f t="shared" si="1029"/>
        <v>0</v>
      </c>
      <c r="GH178" s="124" t="str">
        <f t="shared" si="350"/>
        <v>0</v>
      </c>
      <c r="GI178" s="57"/>
      <c r="GJ178" s="57"/>
      <c r="GK178" s="57"/>
      <c r="GW178" s="145"/>
      <c r="GX178" s="145"/>
      <c r="GY178" s="145"/>
      <c r="GZ178" s="145"/>
      <c r="HA178" s="145"/>
      <c r="HB178" s="145"/>
      <c r="HC178" s="145"/>
    </row>
    <row r="179" spans="1:211" x14ac:dyDescent="0.2">
      <c r="A179" s="298"/>
      <c r="B179" s="288"/>
      <c r="C179" s="299"/>
      <c r="D179" s="407">
        <f t="shared" si="862"/>
        <v>0</v>
      </c>
      <c r="E179" s="406"/>
      <c r="F179" s="406"/>
      <c r="G179" s="406"/>
      <c r="H179" s="407">
        <f t="shared" si="863"/>
        <v>0</v>
      </c>
      <c r="I179" s="406"/>
      <c r="J179" s="406"/>
      <c r="K179" s="406"/>
      <c r="L179" s="406"/>
      <c r="M179" s="147"/>
      <c r="N179" s="94">
        <f t="shared" si="864"/>
        <v>0</v>
      </c>
      <c r="O179" s="94">
        <f t="shared" si="865"/>
        <v>0</v>
      </c>
      <c r="P179" s="94">
        <f t="shared" si="866"/>
        <v>0</v>
      </c>
      <c r="Q179" s="94">
        <f t="shared" si="867"/>
        <v>0</v>
      </c>
      <c r="R179" s="94">
        <f t="shared" si="868"/>
        <v>0</v>
      </c>
      <c r="S179" s="94">
        <f t="shared" si="869"/>
        <v>0</v>
      </c>
      <c r="T179" s="94">
        <f t="shared" si="870"/>
        <v>0</v>
      </c>
      <c r="U179" s="200">
        <v>713</v>
      </c>
      <c r="V179" s="93">
        <f t="shared" si="871"/>
        <v>142.6</v>
      </c>
      <c r="W179" s="93">
        <f t="shared" si="872"/>
        <v>178.25</v>
      </c>
      <c r="X179" s="147"/>
      <c r="Y179" s="94">
        <f t="shared" si="873"/>
        <v>356.5</v>
      </c>
      <c r="Z179" s="94">
        <f t="shared" si="874"/>
        <v>1069.5</v>
      </c>
      <c r="AA179" s="94">
        <f t="shared" si="875"/>
        <v>1426</v>
      </c>
      <c r="AB179" s="94">
        <f t="shared" si="876"/>
        <v>2139</v>
      </c>
      <c r="AC179" s="94">
        <f t="shared" si="877"/>
        <v>2852</v>
      </c>
      <c r="AD179" s="94">
        <f t="shared" si="878"/>
        <v>3565</v>
      </c>
      <c r="AE179" s="94">
        <f t="shared" si="879"/>
        <v>4278</v>
      </c>
      <c r="AF179" s="200">
        <v>637</v>
      </c>
      <c r="AG179" s="93">
        <f t="shared" si="880"/>
        <v>127.4</v>
      </c>
      <c r="AH179" s="93">
        <f t="shared" si="881"/>
        <v>159.25</v>
      </c>
      <c r="AI179" s="147"/>
      <c r="AJ179" s="94">
        <f t="shared" si="882"/>
        <v>318.5</v>
      </c>
      <c r="AK179" s="94">
        <f t="shared" si="883"/>
        <v>955.5</v>
      </c>
      <c r="AL179" s="94">
        <f t="shared" si="884"/>
        <v>1274</v>
      </c>
      <c r="AM179" s="94">
        <f t="shared" si="885"/>
        <v>1911</v>
      </c>
      <c r="AN179" s="94">
        <f t="shared" si="886"/>
        <v>2548</v>
      </c>
      <c r="AO179" s="94">
        <f t="shared" si="887"/>
        <v>3185</v>
      </c>
      <c r="AP179" s="94">
        <f t="shared" si="888"/>
        <v>3822</v>
      </c>
      <c r="AQ179" s="200">
        <v>517</v>
      </c>
      <c r="AR179" s="93">
        <f t="shared" si="889"/>
        <v>103.4</v>
      </c>
      <c r="AS179" s="93">
        <f t="shared" si="890"/>
        <v>129.25</v>
      </c>
      <c r="AT179" s="147"/>
      <c r="AU179" s="94">
        <f t="shared" si="891"/>
        <v>258.5</v>
      </c>
      <c r="AV179" s="94">
        <f t="shared" si="892"/>
        <v>775.5</v>
      </c>
      <c r="AW179" s="94">
        <f t="shared" si="893"/>
        <v>1034</v>
      </c>
      <c r="AX179" s="94">
        <f t="shared" si="894"/>
        <v>1551</v>
      </c>
      <c r="AY179" s="94">
        <f t="shared" si="895"/>
        <v>2068</v>
      </c>
      <c r="AZ179" s="94">
        <f t="shared" si="896"/>
        <v>2585</v>
      </c>
      <c r="BA179" s="94">
        <f t="shared" si="897"/>
        <v>3102</v>
      </c>
      <c r="BB179" s="147">
        <f t="shared" si="898"/>
        <v>713</v>
      </c>
      <c r="BC179" s="147">
        <f t="shared" si="899"/>
        <v>142.6</v>
      </c>
      <c r="BD179" s="147">
        <f t="shared" si="900"/>
        <v>178.25</v>
      </c>
      <c r="BE179" s="147">
        <f t="shared" si="901"/>
        <v>0</v>
      </c>
      <c r="BF179" s="147">
        <f t="shared" si="902"/>
        <v>356.5</v>
      </c>
      <c r="BG179" s="147">
        <f t="shared" si="903"/>
        <v>1069.5</v>
      </c>
      <c r="BH179" s="147">
        <f t="shared" si="904"/>
        <v>1426</v>
      </c>
      <c r="BI179" s="147">
        <f t="shared" si="905"/>
        <v>2139</v>
      </c>
      <c r="BJ179" s="147">
        <f t="shared" si="906"/>
        <v>2852</v>
      </c>
      <c r="BK179" s="147">
        <f t="shared" si="907"/>
        <v>3565</v>
      </c>
      <c r="BL179" s="147">
        <f t="shared" si="908"/>
        <v>4278</v>
      </c>
      <c r="BM179" s="147">
        <f t="shared" si="909"/>
        <v>637</v>
      </c>
      <c r="BN179" s="147">
        <f t="shared" si="910"/>
        <v>127.4</v>
      </c>
      <c r="BO179" s="147">
        <f t="shared" si="911"/>
        <v>159.25</v>
      </c>
      <c r="BP179" s="147">
        <f t="shared" si="912"/>
        <v>0</v>
      </c>
      <c r="BQ179" s="147">
        <f t="shared" si="913"/>
        <v>318.5</v>
      </c>
      <c r="BR179" s="147">
        <f t="shared" si="914"/>
        <v>955.5</v>
      </c>
      <c r="BS179" s="147">
        <f t="shared" si="915"/>
        <v>1274</v>
      </c>
      <c r="BT179" s="147">
        <f t="shared" si="916"/>
        <v>1911</v>
      </c>
      <c r="BU179" s="147">
        <f t="shared" si="917"/>
        <v>2548</v>
      </c>
      <c r="BV179" s="147">
        <f t="shared" si="918"/>
        <v>3185</v>
      </c>
      <c r="BW179" s="147">
        <f t="shared" si="919"/>
        <v>3822</v>
      </c>
      <c r="BX179" s="147">
        <f t="shared" si="920"/>
        <v>517</v>
      </c>
      <c r="BY179" s="147">
        <f t="shared" si="921"/>
        <v>103.4</v>
      </c>
      <c r="BZ179" s="147">
        <f t="shared" si="922"/>
        <v>129.25</v>
      </c>
      <c r="CA179" s="147">
        <f t="shared" si="923"/>
        <v>0</v>
      </c>
      <c r="CB179" s="147">
        <f t="shared" si="924"/>
        <v>258.5</v>
      </c>
      <c r="CC179" s="147">
        <f t="shared" si="925"/>
        <v>775.5</v>
      </c>
      <c r="CD179" s="147">
        <f t="shared" si="926"/>
        <v>1034</v>
      </c>
      <c r="CE179" s="147">
        <f t="shared" si="927"/>
        <v>1551</v>
      </c>
      <c r="CF179" s="147">
        <f t="shared" si="928"/>
        <v>2068</v>
      </c>
      <c r="CG179" s="147">
        <f t="shared" si="929"/>
        <v>2585</v>
      </c>
      <c r="CH179" s="147">
        <f t="shared" si="930"/>
        <v>3102</v>
      </c>
      <c r="CI179" s="147">
        <f t="shared" si="931"/>
        <v>1350</v>
      </c>
      <c r="CJ179" s="147">
        <f t="shared" si="932"/>
        <v>270</v>
      </c>
      <c r="CK179" s="147">
        <f t="shared" si="933"/>
        <v>337.5</v>
      </c>
      <c r="CL179" s="147">
        <f t="shared" si="934"/>
        <v>0</v>
      </c>
      <c r="CM179" s="147">
        <f t="shared" si="935"/>
        <v>675</v>
      </c>
      <c r="CN179" s="147">
        <f t="shared" si="936"/>
        <v>2025</v>
      </c>
      <c r="CO179" s="147">
        <f t="shared" si="937"/>
        <v>2700</v>
      </c>
      <c r="CP179" s="147">
        <f t="shared" si="938"/>
        <v>4050</v>
      </c>
      <c r="CQ179" s="147">
        <f t="shared" si="939"/>
        <v>5400</v>
      </c>
      <c r="CR179" s="147">
        <f t="shared" si="940"/>
        <v>6750</v>
      </c>
      <c r="CS179" s="147">
        <f t="shared" si="941"/>
        <v>8100</v>
      </c>
      <c r="CT179" s="147">
        <f t="shared" si="942"/>
        <v>1230</v>
      </c>
      <c r="CU179" s="147">
        <f t="shared" si="943"/>
        <v>246</v>
      </c>
      <c r="CV179" s="147">
        <f t="shared" si="944"/>
        <v>307.5</v>
      </c>
      <c r="CW179" s="147">
        <f t="shared" si="945"/>
        <v>0</v>
      </c>
      <c r="CX179" s="147">
        <f t="shared" si="946"/>
        <v>615</v>
      </c>
      <c r="CY179" s="147">
        <f t="shared" si="947"/>
        <v>1845</v>
      </c>
      <c r="CZ179" s="147">
        <f t="shared" si="948"/>
        <v>2460</v>
      </c>
      <c r="DA179" s="147">
        <f t="shared" si="949"/>
        <v>3690</v>
      </c>
      <c r="DB179" s="147">
        <f t="shared" si="950"/>
        <v>4920</v>
      </c>
      <c r="DC179" s="147">
        <f t="shared" si="951"/>
        <v>6150</v>
      </c>
      <c r="DD179" s="147">
        <f t="shared" si="952"/>
        <v>7380</v>
      </c>
      <c r="DE179" s="147">
        <f t="shared" si="953"/>
        <v>1154</v>
      </c>
      <c r="DF179" s="147">
        <f t="shared" si="954"/>
        <v>230.8</v>
      </c>
      <c r="DG179" s="147">
        <f t="shared" si="955"/>
        <v>288.5</v>
      </c>
      <c r="DH179" s="147">
        <f t="shared" si="956"/>
        <v>0</v>
      </c>
      <c r="DI179" s="147">
        <f t="shared" si="957"/>
        <v>577</v>
      </c>
      <c r="DJ179" s="147">
        <f t="shared" si="958"/>
        <v>1731</v>
      </c>
      <c r="DK179" s="147">
        <f t="shared" si="959"/>
        <v>2308</v>
      </c>
      <c r="DL179" s="147">
        <f t="shared" si="960"/>
        <v>3462</v>
      </c>
      <c r="DM179" s="147">
        <f t="shared" si="961"/>
        <v>4616</v>
      </c>
      <c r="DN179" s="147">
        <f t="shared" si="962"/>
        <v>5770</v>
      </c>
      <c r="DO179" s="147">
        <f t="shared" si="963"/>
        <v>6924</v>
      </c>
      <c r="DP179" s="147">
        <f t="shared" si="964"/>
        <v>1154</v>
      </c>
      <c r="DQ179" s="147">
        <f t="shared" si="965"/>
        <v>230.8</v>
      </c>
      <c r="DR179" s="147">
        <f t="shared" si="966"/>
        <v>288.5</v>
      </c>
      <c r="DS179" s="147">
        <f t="shared" si="967"/>
        <v>0</v>
      </c>
      <c r="DT179" s="147">
        <f t="shared" si="968"/>
        <v>577</v>
      </c>
      <c r="DU179" s="147">
        <f t="shared" si="969"/>
        <v>1731</v>
      </c>
      <c r="DV179" s="147">
        <f t="shared" si="970"/>
        <v>2308</v>
      </c>
      <c r="DW179" s="147">
        <f t="shared" si="971"/>
        <v>3462</v>
      </c>
      <c r="DX179" s="147">
        <f t="shared" si="972"/>
        <v>4616</v>
      </c>
      <c r="DY179" s="147">
        <f t="shared" si="973"/>
        <v>5770</v>
      </c>
      <c r="DZ179" s="147">
        <f t="shared" si="974"/>
        <v>6924</v>
      </c>
      <c r="EA179" s="147">
        <f t="shared" si="975"/>
        <v>1350</v>
      </c>
      <c r="EB179" s="147">
        <f t="shared" si="976"/>
        <v>270</v>
      </c>
      <c r="EC179" s="147">
        <f t="shared" si="977"/>
        <v>337.5</v>
      </c>
      <c r="ED179" s="147">
        <f t="shared" si="978"/>
        <v>0</v>
      </c>
      <c r="EE179" s="147">
        <f t="shared" si="979"/>
        <v>675</v>
      </c>
      <c r="EF179" s="147">
        <f t="shared" si="980"/>
        <v>2025</v>
      </c>
      <c r="EG179" s="147">
        <f t="shared" si="981"/>
        <v>2700</v>
      </c>
      <c r="EH179" s="147">
        <f t="shared" si="982"/>
        <v>4050</v>
      </c>
      <c r="EI179" s="147">
        <f t="shared" si="983"/>
        <v>5400</v>
      </c>
      <c r="EJ179" s="147">
        <f t="shared" si="984"/>
        <v>6750</v>
      </c>
      <c r="EK179" s="147">
        <f t="shared" si="985"/>
        <v>8100</v>
      </c>
      <c r="EL179" s="147">
        <f t="shared" si="986"/>
        <v>1230</v>
      </c>
      <c r="EM179" s="147">
        <f t="shared" si="987"/>
        <v>246</v>
      </c>
      <c r="EN179" s="147">
        <f t="shared" si="988"/>
        <v>307.5</v>
      </c>
      <c r="EO179" s="147">
        <f t="shared" si="989"/>
        <v>0</v>
      </c>
      <c r="EP179" s="147">
        <f t="shared" si="990"/>
        <v>615</v>
      </c>
      <c r="EQ179" s="147">
        <f t="shared" si="991"/>
        <v>1845</v>
      </c>
      <c r="ER179" s="147">
        <f t="shared" si="992"/>
        <v>2460</v>
      </c>
      <c r="ES179" s="147">
        <f t="shared" si="993"/>
        <v>3690</v>
      </c>
      <c r="ET179" s="147">
        <f t="shared" si="994"/>
        <v>4920</v>
      </c>
      <c r="EU179" s="147">
        <f t="shared" si="995"/>
        <v>6150</v>
      </c>
      <c r="EV179" s="147">
        <f t="shared" si="996"/>
        <v>7380</v>
      </c>
      <c r="EW179" s="147">
        <f t="shared" si="997"/>
        <v>1867</v>
      </c>
      <c r="EX179" s="147">
        <f t="shared" si="998"/>
        <v>373.4</v>
      </c>
      <c r="EY179" s="147">
        <f t="shared" si="999"/>
        <v>466.75</v>
      </c>
      <c r="EZ179" s="147">
        <f t="shared" si="1000"/>
        <v>0</v>
      </c>
      <c r="FA179" s="147">
        <f t="shared" si="1001"/>
        <v>933.5</v>
      </c>
      <c r="FB179" s="147">
        <f t="shared" si="1002"/>
        <v>2800.5</v>
      </c>
      <c r="FC179" s="147">
        <f t="shared" si="1003"/>
        <v>3734</v>
      </c>
      <c r="FD179" s="147">
        <f t="shared" si="1004"/>
        <v>5601</v>
      </c>
      <c r="FE179" s="147">
        <f t="shared" si="1005"/>
        <v>7468</v>
      </c>
      <c r="FF179" s="147">
        <f t="shared" si="1006"/>
        <v>9335</v>
      </c>
      <c r="FG179" s="147">
        <f t="shared" si="1007"/>
        <v>11202</v>
      </c>
      <c r="FH179" s="147">
        <f t="shared" si="1008"/>
        <v>1867</v>
      </c>
      <c r="FI179" s="147">
        <f t="shared" si="1009"/>
        <v>373.4</v>
      </c>
      <c r="FJ179" s="147">
        <f t="shared" si="1010"/>
        <v>466.75</v>
      </c>
      <c r="FK179" s="147">
        <f t="shared" si="1011"/>
        <v>0</v>
      </c>
      <c r="FL179" s="147">
        <f t="shared" si="1012"/>
        <v>933.5</v>
      </c>
      <c r="FM179" s="147">
        <f t="shared" si="1013"/>
        <v>2800.5</v>
      </c>
      <c r="FN179" s="147">
        <f t="shared" si="1014"/>
        <v>3734</v>
      </c>
      <c r="FO179" s="147">
        <f t="shared" si="1015"/>
        <v>5601</v>
      </c>
      <c r="FP179" s="147">
        <f t="shared" si="1016"/>
        <v>7468</v>
      </c>
      <c r="FQ179" s="147">
        <f t="shared" si="1017"/>
        <v>9335</v>
      </c>
      <c r="FR179" s="147">
        <f t="shared" si="1018"/>
        <v>11202</v>
      </c>
      <c r="FS179" s="122" t="str">
        <f t="shared" si="346"/>
        <v>0</v>
      </c>
      <c r="FT179" s="122" t="str">
        <f t="shared" si="347"/>
        <v>0</v>
      </c>
      <c r="FU179" s="122" t="str">
        <f t="shared" si="348"/>
        <v>0</v>
      </c>
      <c r="FV179" s="122" t="str">
        <f t="shared" si="349"/>
        <v>0</v>
      </c>
      <c r="FW179" s="122">
        <f t="shared" si="1019"/>
        <v>0</v>
      </c>
      <c r="FX179" s="122">
        <f t="shared" si="1020"/>
        <v>0</v>
      </c>
      <c r="FY179" s="122">
        <f t="shared" si="1021"/>
        <v>0</v>
      </c>
      <c r="FZ179" s="122">
        <f t="shared" si="1022"/>
        <v>0</v>
      </c>
      <c r="GA179" s="122">
        <f t="shared" si="1023"/>
        <v>0</v>
      </c>
      <c r="GB179" s="122">
        <f t="shared" si="1024"/>
        <v>0</v>
      </c>
      <c r="GC179" s="122">
        <f t="shared" si="1025"/>
        <v>0</v>
      </c>
      <c r="GD179" s="122">
        <f t="shared" si="1026"/>
        <v>0</v>
      </c>
      <c r="GE179" s="122">
        <f t="shared" si="1027"/>
        <v>0</v>
      </c>
      <c r="GF179" s="122">
        <f t="shared" si="1028"/>
        <v>0</v>
      </c>
      <c r="GG179" s="122">
        <f t="shared" si="1029"/>
        <v>0</v>
      </c>
      <c r="GH179" s="124" t="str">
        <f t="shared" si="350"/>
        <v>0</v>
      </c>
      <c r="GI179" s="57"/>
      <c r="GJ179" s="57"/>
      <c r="GK179" s="57"/>
      <c r="GW179" s="145"/>
      <c r="GX179" s="145"/>
      <c r="GY179" s="145"/>
      <c r="GZ179" s="145"/>
      <c r="HA179" s="145"/>
      <c r="HB179" s="145"/>
      <c r="HC179" s="145"/>
    </row>
    <row r="180" spans="1:211" x14ac:dyDescent="0.2">
      <c r="A180" s="298"/>
      <c r="B180" s="288"/>
      <c r="C180" s="299"/>
      <c r="D180" s="407">
        <f t="shared" si="862"/>
        <v>0</v>
      </c>
      <c r="E180" s="406"/>
      <c r="F180" s="406"/>
      <c r="G180" s="406"/>
      <c r="H180" s="407">
        <f t="shared" si="863"/>
        <v>0</v>
      </c>
      <c r="I180" s="406"/>
      <c r="J180" s="406"/>
      <c r="K180" s="406"/>
      <c r="L180" s="406"/>
      <c r="M180" s="147"/>
      <c r="N180" s="94">
        <f t="shared" si="864"/>
        <v>0</v>
      </c>
      <c r="O180" s="94">
        <f t="shared" si="865"/>
        <v>0</v>
      </c>
      <c r="P180" s="94">
        <f t="shared" si="866"/>
        <v>0</v>
      </c>
      <c r="Q180" s="94">
        <f t="shared" si="867"/>
        <v>0</v>
      </c>
      <c r="R180" s="94">
        <f t="shared" si="868"/>
        <v>0</v>
      </c>
      <c r="S180" s="94">
        <f t="shared" si="869"/>
        <v>0</v>
      </c>
      <c r="T180" s="94">
        <f t="shared" si="870"/>
        <v>0</v>
      </c>
      <c r="U180" s="200">
        <v>714</v>
      </c>
      <c r="V180" s="93">
        <f t="shared" si="871"/>
        <v>142.80000000000001</v>
      </c>
      <c r="W180" s="93">
        <f t="shared" si="872"/>
        <v>178.5</v>
      </c>
      <c r="X180" s="147"/>
      <c r="Y180" s="94">
        <f t="shared" si="873"/>
        <v>357</v>
      </c>
      <c r="Z180" s="94">
        <f t="shared" si="874"/>
        <v>1071</v>
      </c>
      <c r="AA180" s="94">
        <f t="shared" si="875"/>
        <v>1428</v>
      </c>
      <c r="AB180" s="94">
        <f t="shared" si="876"/>
        <v>2142</v>
      </c>
      <c r="AC180" s="94">
        <f t="shared" si="877"/>
        <v>2856</v>
      </c>
      <c r="AD180" s="94">
        <f t="shared" si="878"/>
        <v>3570</v>
      </c>
      <c r="AE180" s="94">
        <f t="shared" si="879"/>
        <v>4284</v>
      </c>
      <c r="AF180" s="200">
        <v>638</v>
      </c>
      <c r="AG180" s="93">
        <f t="shared" si="880"/>
        <v>127.60000000000001</v>
      </c>
      <c r="AH180" s="93">
        <f t="shared" si="881"/>
        <v>159.5</v>
      </c>
      <c r="AI180" s="147"/>
      <c r="AJ180" s="94">
        <f t="shared" si="882"/>
        <v>319</v>
      </c>
      <c r="AK180" s="94">
        <f t="shared" si="883"/>
        <v>957</v>
      </c>
      <c r="AL180" s="94">
        <f t="shared" si="884"/>
        <v>1276</v>
      </c>
      <c r="AM180" s="94">
        <f t="shared" si="885"/>
        <v>1914</v>
      </c>
      <c r="AN180" s="94">
        <f t="shared" si="886"/>
        <v>2552</v>
      </c>
      <c r="AO180" s="94">
        <f t="shared" si="887"/>
        <v>3190</v>
      </c>
      <c r="AP180" s="94">
        <f t="shared" si="888"/>
        <v>3828</v>
      </c>
      <c r="AQ180" s="200">
        <v>518</v>
      </c>
      <c r="AR180" s="93">
        <f t="shared" si="889"/>
        <v>103.60000000000001</v>
      </c>
      <c r="AS180" s="93">
        <f t="shared" si="890"/>
        <v>129.5</v>
      </c>
      <c r="AT180" s="147"/>
      <c r="AU180" s="94">
        <f t="shared" si="891"/>
        <v>259</v>
      </c>
      <c r="AV180" s="94">
        <f t="shared" si="892"/>
        <v>777</v>
      </c>
      <c r="AW180" s="94">
        <f t="shared" si="893"/>
        <v>1036</v>
      </c>
      <c r="AX180" s="94">
        <f t="shared" si="894"/>
        <v>1554</v>
      </c>
      <c r="AY180" s="94">
        <f t="shared" si="895"/>
        <v>2072</v>
      </c>
      <c r="AZ180" s="94">
        <f t="shared" si="896"/>
        <v>2590</v>
      </c>
      <c r="BA180" s="94">
        <f t="shared" si="897"/>
        <v>3108</v>
      </c>
      <c r="BB180" s="147">
        <f t="shared" si="898"/>
        <v>714</v>
      </c>
      <c r="BC180" s="147">
        <f t="shared" si="899"/>
        <v>142.80000000000001</v>
      </c>
      <c r="BD180" s="147">
        <f t="shared" si="900"/>
        <v>178.5</v>
      </c>
      <c r="BE180" s="147">
        <f t="shared" si="901"/>
        <v>0</v>
      </c>
      <c r="BF180" s="147">
        <f t="shared" si="902"/>
        <v>357</v>
      </c>
      <c r="BG180" s="147">
        <f t="shared" si="903"/>
        <v>1071</v>
      </c>
      <c r="BH180" s="147">
        <f t="shared" si="904"/>
        <v>1428</v>
      </c>
      <c r="BI180" s="147">
        <f t="shared" si="905"/>
        <v>2142</v>
      </c>
      <c r="BJ180" s="147">
        <f t="shared" si="906"/>
        <v>2856</v>
      </c>
      <c r="BK180" s="147">
        <f t="shared" si="907"/>
        <v>3570</v>
      </c>
      <c r="BL180" s="147">
        <f t="shared" si="908"/>
        <v>4284</v>
      </c>
      <c r="BM180" s="147">
        <f t="shared" si="909"/>
        <v>638</v>
      </c>
      <c r="BN180" s="147">
        <f t="shared" si="910"/>
        <v>127.60000000000001</v>
      </c>
      <c r="BO180" s="147">
        <f t="shared" si="911"/>
        <v>159.5</v>
      </c>
      <c r="BP180" s="147">
        <f t="shared" si="912"/>
        <v>0</v>
      </c>
      <c r="BQ180" s="147">
        <f t="shared" si="913"/>
        <v>319</v>
      </c>
      <c r="BR180" s="147">
        <f t="shared" si="914"/>
        <v>957</v>
      </c>
      <c r="BS180" s="147">
        <f t="shared" si="915"/>
        <v>1276</v>
      </c>
      <c r="BT180" s="147">
        <f t="shared" si="916"/>
        <v>1914</v>
      </c>
      <c r="BU180" s="147">
        <f t="shared" si="917"/>
        <v>2552</v>
      </c>
      <c r="BV180" s="147">
        <f t="shared" si="918"/>
        <v>3190</v>
      </c>
      <c r="BW180" s="147">
        <f t="shared" si="919"/>
        <v>3828</v>
      </c>
      <c r="BX180" s="147">
        <f t="shared" si="920"/>
        <v>518</v>
      </c>
      <c r="BY180" s="147">
        <f t="shared" si="921"/>
        <v>103.60000000000001</v>
      </c>
      <c r="BZ180" s="147">
        <f t="shared" si="922"/>
        <v>129.5</v>
      </c>
      <c r="CA180" s="147">
        <f t="shared" si="923"/>
        <v>0</v>
      </c>
      <c r="CB180" s="147">
        <f t="shared" si="924"/>
        <v>259</v>
      </c>
      <c r="CC180" s="147">
        <f t="shared" si="925"/>
        <v>777</v>
      </c>
      <c r="CD180" s="147">
        <f t="shared" si="926"/>
        <v>1036</v>
      </c>
      <c r="CE180" s="147">
        <f t="shared" si="927"/>
        <v>1554</v>
      </c>
      <c r="CF180" s="147">
        <f t="shared" si="928"/>
        <v>2072</v>
      </c>
      <c r="CG180" s="147">
        <f t="shared" si="929"/>
        <v>2590</v>
      </c>
      <c r="CH180" s="147">
        <f t="shared" si="930"/>
        <v>3108</v>
      </c>
      <c r="CI180" s="147">
        <f t="shared" si="931"/>
        <v>1352</v>
      </c>
      <c r="CJ180" s="147">
        <f t="shared" si="932"/>
        <v>270.40000000000003</v>
      </c>
      <c r="CK180" s="147">
        <f t="shared" si="933"/>
        <v>338</v>
      </c>
      <c r="CL180" s="147">
        <f t="shared" si="934"/>
        <v>0</v>
      </c>
      <c r="CM180" s="147">
        <f t="shared" si="935"/>
        <v>676</v>
      </c>
      <c r="CN180" s="147">
        <f t="shared" si="936"/>
        <v>2028</v>
      </c>
      <c r="CO180" s="147">
        <f t="shared" si="937"/>
        <v>2704</v>
      </c>
      <c r="CP180" s="147">
        <f t="shared" si="938"/>
        <v>4056</v>
      </c>
      <c r="CQ180" s="147">
        <f t="shared" si="939"/>
        <v>5408</v>
      </c>
      <c r="CR180" s="147">
        <f t="shared" si="940"/>
        <v>6760</v>
      </c>
      <c r="CS180" s="147">
        <f t="shared" si="941"/>
        <v>8112</v>
      </c>
      <c r="CT180" s="147">
        <f t="shared" si="942"/>
        <v>1232</v>
      </c>
      <c r="CU180" s="147">
        <f t="shared" si="943"/>
        <v>246.40000000000003</v>
      </c>
      <c r="CV180" s="147">
        <f t="shared" si="944"/>
        <v>308</v>
      </c>
      <c r="CW180" s="147">
        <f t="shared" si="945"/>
        <v>0</v>
      </c>
      <c r="CX180" s="147">
        <f t="shared" si="946"/>
        <v>616</v>
      </c>
      <c r="CY180" s="147">
        <f t="shared" si="947"/>
        <v>1848</v>
      </c>
      <c r="CZ180" s="147">
        <f t="shared" si="948"/>
        <v>2464</v>
      </c>
      <c r="DA180" s="147">
        <f t="shared" si="949"/>
        <v>3696</v>
      </c>
      <c r="DB180" s="147">
        <f t="shared" si="950"/>
        <v>4928</v>
      </c>
      <c r="DC180" s="147">
        <f t="shared" si="951"/>
        <v>6160</v>
      </c>
      <c r="DD180" s="147">
        <f t="shared" si="952"/>
        <v>7392</v>
      </c>
      <c r="DE180" s="147">
        <f t="shared" si="953"/>
        <v>1156</v>
      </c>
      <c r="DF180" s="147">
        <f t="shared" si="954"/>
        <v>231.20000000000002</v>
      </c>
      <c r="DG180" s="147">
        <f t="shared" si="955"/>
        <v>289</v>
      </c>
      <c r="DH180" s="147">
        <f t="shared" si="956"/>
        <v>0</v>
      </c>
      <c r="DI180" s="147">
        <f t="shared" si="957"/>
        <v>578</v>
      </c>
      <c r="DJ180" s="147">
        <f t="shared" si="958"/>
        <v>1734</v>
      </c>
      <c r="DK180" s="147">
        <f t="shared" si="959"/>
        <v>2312</v>
      </c>
      <c r="DL180" s="147">
        <f t="shared" si="960"/>
        <v>3468</v>
      </c>
      <c r="DM180" s="147">
        <f t="shared" si="961"/>
        <v>4624</v>
      </c>
      <c r="DN180" s="147">
        <f t="shared" si="962"/>
        <v>5780</v>
      </c>
      <c r="DO180" s="147">
        <f t="shared" si="963"/>
        <v>6936</v>
      </c>
      <c r="DP180" s="147">
        <f t="shared" si="964"/>
        <v>1156</v>
      </c>
      <c r="DQ180" s="147">
        <f t="shared" si="965"/>
        <v>231.20000000000002</v>
      </c>
      <c r="DR180" s="147">
        <f t="shared" si="966"/>
        <v>289</v>
      </c>
      <c r="DS180" s="147">
        <f t="shared" si="967"/>
        <v>0</v>
      </c>
      <c r="DT180" s="147">
        <f t="shared" si="968"/>
        <v>578</v>
      </c>
      <c r="DU180" s="147">
        <f t="shared" si="969"/>
        <v>1734</v>
      </c>
      <c r="DV180" s="147">
        <f t="shared" si="970"/>
        <v>2312</v>
      </c>
      <c r="DW180" s="147">
        <f t="shared" si="971"/>
        <v>3468</v>
      </c>
      <c r="DX180" s="147">
        <f t="shared" si="972"/>
        <v>4624</v>
      </c>
      <c r="DY180" s="147">
        <f t="shared" si="973"/>
        <v>5780</v>
      </c>
      <c r="DZ180" s="147">
        <f t="shared" si="974"/>
        <v>6936</v>
      </c>
      <c r="EA180" s="147">
        <f t="shared" si="975"/>
        <v>1352</v>
      </c>
      <c r="EB180" s="147">
        <f t="shared" si="976"/>
        <v>270.40000000000003</v>
      </c>
      <c r="EC180" s="147">
        <f t="shared" si="977"/>
        <v>338</v>
      </c>
      <c r="ED180" s="147">
        <f t="shared" si="978"/>
        <v>0</v>
      </c>
      <c r="EE180" s="147">
        <f t="shared" si="979"/>
        <v>676</v>
      </c>
      <c r="EF180" s="147">
        <f t="shared" si="980"/>
        <v>2028</v>
      </c>
      <c r="EG180" s="147">
        <f t="shared" si="981"/>
        <v>2704</v>
      </c>
      <c r="EH180" s="147">
        <f t="shared" si="982"/>
        <v>4056</v>
      </c>
      <c r="EI180" s="147">
        <f t="shared" si="983"/>
        <v>5408</v>
      </c>
      <c r="EJ180" s="147">
        <f t="shared" si="984"/>
        <v>6760</v>
      </c>
      <c r="EK180" s="147">
        <f t="shared" si="985"/>
        <v>8112</v>
      </c>
      <c r="EL180" s="147">
        <f t="shared" si="986"/>
        <v>1232</v>
      </c>
      <c r="EM180" s="147">
        <f t="shared" si="987"/>
        <v>246.40000000000003</v>
      </c>
      <c r="EN180" s="147">
        <f t="shared" si="988"/>
        <v>308</v>
      </c>
      <c r="EO180" s="147">
        <f t="shared" si="989"/>
        <v>0</v>
      </c>
      <c r="EP180" s="147">
        <f t="shared" si="990"/>
        <v>616</v>
      </c>
      <c r="EQ180" s="147">
        <f t="shared" si="991"/>
        <v>1848</v>
      </c>
      <c r="ER180" s="147">
        <f t="shared" si="992"/>
        <v>2464</v>
      </c>
      <c r="ES180" s="147">
        <f t="shared" si="993"/>
        <v>3696</v>
      </c>
      <c r="ET180" s="147">
        <f t="shared" si="994"/>
        <v>4928</v>
      </c>
      <c r="EU180" s="147">
        <f t="shared" si="995"/>
        <v>6160</v>
      </c>
      <c r="EV180" s="147">
        <f t="shared" si="996"/>
        <v>7392</v>
      </c>
      <c r="EW180" s="147">
        <f t="shared" si="997"/>
        <v>1870</v>
      </c>
      <c r="EX180" s="147">
        <f t="shared" si="998"/>
        <v>374.00000000000006</v>
      </c>
      <c r="EY180" s="147">
        <f t="shared" si="999"/>
        <v>467.5</v>
      </c>
      <c r="EZ180" s="147">
        <f t="shared" si="1000"/>
        <v>0</v>
      </c>
      <c r="FA180" s="147">
        <f t="shared" si="1001"/>
        <v>935</v>
      </c>
      <c r="FB180" s="147">
        <f t="shared" si="1002"/>
        <v>2805</v>
      </c>
      <c r="FC180" s="147">
        <f t="shared" si="1003"/>
        <v>3740</v>
      </c>
      <c r="FD180" s="147">
        <f t="shared" si="1004"/>
        <v>5610</v>
      </c>
      <c r="FE180" s="147">
        <f t="shared" si="1005"/>
        <v>7480</v>
      </c>
      <c r="FF180" s="147">
        <f t="shared" si="1006"/>
        <v>9350</v>
      </c>
      <c r="FG180" s="147">
        <f t="shared" si="1007"/>
        <v>11220</v>
      </c>
      <c r="FH180" s="147">
        <f t="shared" si="1008"/>
        <v>1870</v>
      </c>
      <c r="FI180" s="147">
        <f t="shared" si="1009"/>
        <v>374.00000000000006</v>
      </c>
      <c r="FJ180" s="147">
        <f t="shared" si="1010"/>
        <v>467.5</v>
      </c>
      <c r="FK180" s="147">
        <f t="shared" si="1011"/>
        <v>0</v>
      </c>
      <c r="FL180" s="147">
        <f t="shared" si="1012"/>
        <v>935</v>
      </c>
      <c r="FM180" s="147">
        <f t="shared" si="1013"/>
        <v>2805</v>
      </c>
      <c r="FN180" s="147">
        <f t="shared" si="1014"/>
        <v>3740</v>
      </c>
      <c r="FO180" s="147">
        <f t="shared" si="1015"/>
        <v>5610</v>
      </c>
      <c r="FP180" s="147">
        <f t="shared" si="1016"/>
        <v>7480</v>
      </c>
      <c r="FQ180" s="147">
        <f t="shared" si="1017"/>
        <v>9350</v>
      </c>
      <c r="FR180" s="147">
        <f t="shared" si="1018"/>
        <v>11220</v>
      </c>
      <c r="FS180" s="122" t="str">
        <f t="shared" si="346"/>
        <v>0</v>
      </c>
      <c r="FT180" s="122" t="str">
        <f t="shared" si="347"/>
        <v>0</v>
      </c>
      <c r="FU180" s="122" t="str">
        <f t="shared" si="348"/>
        <v>0</v>
      </c>
      <c r="FV180" s="122" t="str">
        <f t="shared" si="349"/>
        <v>0</v>
      </c>
      <c r="FW180" s="122">
        <f t="shared" si="1019"/>
        <v>0</v>
      </c>
      <c r="FX180" s="122">
        <f t="shared" si="1020"/>
        <v>0</v>
      </c>
      <c r="FY180" s="122">
        <f t="shared" si="1021"/>
        <v>0</v>
      </c>
      <c r="FZ180" s="122">
        <f t="shared" si="1022"/>
        <v>0</v>
      </c>
      <c r="GA180" s="122">
        <f t="shared" si="1023"/>
        <v>0</v>
      </c>
      <c r="GB180" s="122">
        <f t="shared" si="1024"/>
        <v>0</v>
      </c>
      <c r="GC180" s="122">
        <f t="shared" si="1025"/>
        <v>0</v>
      </c>
      <c r="GD180" s="122">
        <f t="shared" si="1026"/>
        <v>0</v>
      </c>
      <c r="GE180" s="122">
        <f t="shared" si="1027"/>
        <v>0</v>
      </c>
      <c r="GF180" s="122">
        <f t="shared" si="1028"/>
        <v>0</v>
      </c>
      <c r="GG180" s="122">
        <f t="shared" si="1029"/>
        <v>0</v>
      </c>
      <c r="GH180" s="124" t="str">
        <f t="shared" si="350"/>
        <v>0</v>
      </c>
      <c r="GI180" s="57"/>
      <c r="GJ180" s="57"/>
      <c r="GK180" s="57"/>
      <c r="GW180" s="145"/>
      <c r="GX180" s="145"/>
      <c r="GY180" s="145"/>
      <c r="GZ180" s="145"/>
      <c r="HA180" s="145"/>
      <c r="HB180" s="145"/>
      <c r="HC180" s="145"/>
    </row>
    <row r="181" spans="1:211" x14ac:dyDescent="0.2">
      <c r="A181" s="298"/>
      <c r="B181" s="288"/>
      <c r="C181" s="299"/>
      <c r="D181" s="407">
        <f t="shared" si="862"/>
        <v>0</v>
      </c>
      <c r="E181" s="406"/>
      <c r="F181" s="406"/>
      <c r="G181" s="406"/>
      <c r="H181" s="407">
        <f t="shared" si="863"/>
        <v>0</v>
      </c>
      <c r="I181" s="406"/>
      <c r="J181" s="406"/>
      <c r="K181" s="406"/>
      <c r="L181" s="406"/>
      <c r="M181" s="147"/>
      <c r="N181" s="94">
        <f t="shared" si="864"/>
        <v>0</v>
      </c>
      <c r="O181" s="94">
        <f t="shared" si="865"/>
        <v>0</v>
      </c>
      <c r="P181" s="94">
        <f t="shared" si="866"/>
        <v>0</v>
      </c>
      <c r="Q181" s="94">
        <f t="shared" si="867"/>
        <v>0</v>
      </c>
      <c r="R181" s="94">
        <f t="shared" si="868"/>
        <v>0</v>
      </c>
      <c r="S181" s="94">
        <f t="shared" si="869"/>
        <v>0</v>
      </c>
      <c r="T181" s="94">
        <f t="shared" si="870"/>
        <v>0</v>
      </c>
      <c r="U181" s="200">
        <v>715</v>
      </c>
      <c r="V181" s="93">
        <f t="shared" si="871"/>
        <v>143</v>
      </c>
      <c r="W181" s="93">
        <f t="shared" si="872"/>
        <v>178.75</v>
      </c>
      <c r="X181" s="147"/>
      <c r="Y181" s="94">
        <f t="shared" si="873"/>
        <v>357.5</v>
      </c>
      <c r="Z181" s="94">
        <f t="shared" si="874"/>
        <v>1072.5</v>
      </c>
      <c r="AA181" s="94">
        <f t="shared" si="875"/>
        <v>1430</v>
      </c>
      <c r="AB181" s="94">
        <f t="shared" si="876"/>
        <v>2145</v>
      </c>
      <c r="AC181" s="94">
        <f t="shared" si="877"/>
        <v>2860</v>
      </c>
      <c r="AD181" s="94">
        <f t="shared" si="878"/>
        <v>3575</v>
      </c>
      <c r="AE181" s="94">
        <f t="shared" si="879"/>
        <v>4290</v>
      </c>
      <c r="AF181" s="200">
        <v>639</v>
      </c>
      <c r="AG181" s="93">
        <f t="shared" si="880"/>
        <v>127.80000000000001</v>
      </c>
      <c r="AH181" s="93">
        <f t="shared" si="881"/>
        <v>159.75</v>
      </c>
      <c r="AI181" s="147"/>
      <c r="AJ181" s="94">
        <f t="shared" si="882"/>
        <v>319.5</v>
      </c>
      <c r="AK181" s="94">
        <f t="shared" si="883"/>
        <v>958.5</v>
      </c>
      <c r="AL181" s="94">
        <f t="shared" si="884"/>
        <v>1278</v>
      </c>
      <c r="AM181" s="94">
        <f t="shared" si="885"/>
        <v>1917</v>
      </c>
      <c r="AN181" s="94">
        <f t="shared" si="886"/>
        <v>2556</v>
      </c>
      <c r="AO181" s="94">
        <f t="shared" si="887"/>
        <v>3195</v>
      </c>
      <c r="AP181" s="94">
        <f t="shared" si="888"/>
        <v>3834</v>
      </c>
      <c r="AQ181" s="200">
        <v>519</v>
      </c>
      <c r="AR181" s="93">
        <f t="shared" si="889"/>
        <v>103.80000000000001</v>
      </c>
      <c r="AS181" s="93">
        <f t="shared" si="890"/>
        <v>129.75</v>
      </c>
      <c r="AT181" s="147"/>
      <c r="AU181" s="94">
        <f t="shared" si="891"/>
        <v>259.5</v>
      </c>
      <c r="AV181" s="94">
        <f t="shared" si="892"/>
        <v>778.5</v>
      </c>
      <c r="AW181" s="94">
        <f t="shared" si="893"/>
        <v>1038</v>
      </c>
      <c r="AX181" s="94">
        <f t="shared" si="894"/>
        <v>1557</v>
      </c>
      <c r="AY181" s="94">
        <f t="shared" si="895"/>
        <v>2076</v>
      </c>
      <c r="AZ181" s="94">
        <f t="shared" si="896"/>
        <v>2595</v>
      </c>
      <c r="BA181" s="94">
        <f t="shared" si="897"/>
        <v>3114</v>
      </c>
      <c r="BB181" s="147">
        <f t="shared" si="898"/>
        <v>715</v>
      </c>
      <c r="BC181" s="147">
        <f t="shared" si="899"/>
        <v>143</v>
      </c>
      <c r="BD181" s="147">
        <f t="shared" si="900"/>
        <v>178.75</v>
      </c>
      <c r="BE181" s="147">
        <f t="shared" si="901"/>
        <v>0</v>
      </c>
      <c r="BF181" s="147">
        <f t="shared" si="902"/>
        <v>357.5</v>
      </c>
      <c r="BG181" s="147">
        <f t="shared" si="903"/>
        <v>1072.5</v>
      </c>
      <c r="BH181" s="147">
        <f t="shared" si="904"/>
        <v>1430</v>
      </c>
      <c r="BI181" s="147">
        <f t="shared" si="905"/>
        <v>2145</v>
      </c>
      <c r="BJ181" s="147">
        <f t="shared" si="906"/>
        <v>2860</v>
      </c>
      <c r="BK181" s="147">
        <f t="shared" si="907"/>
        <v>3575</v>
      </c>
      <c r="BL181" s="147">
        <f t="shared" si="908"/>
        <v>4290</v>
      </c>
      <c r="BM181" s="147">
        <f t="shared" si="909"/>
        <v>639</v>
      </c>
      <c r="BN181" s="147">
        <f t="shared" si="910"/>
        <v>127.80000000000001</v>
      </c>
      <c r="BO181" s="147">
        <f t="shared" si="911"/>
        <v>159.75</v>
      </c>
      <c r="BP181" s="147">
        <f t="shared" si="912"/>
        <v>0</v>
      </c>
      <c r="BQ181" s="147">
        <f t="shared" si="913"/>
        <v>319.5</v>
      </c>
      <c r="BR181" s="147">
        <f t="shared" si="914"/>
        <v>958.5</v>
      </c>
      <c r="BS181" s="147">
        <f t="shared" si="915"/>
        <v>1278</v>
      </c>
      <c r="BT181" s="147">
        <f t="shared" si="916"/>
        <v>1917</v>
      </c>
      <c r="BU181" s="147">
        <f t="shared" si="917"/>
        <v>2556</v>
      </c>
      <c r="BV181" s="147">
        <f t="shared" si="918"/>
        <v>3195</v>
      </c>
      <c r="BW181" s="147">
        <f t="shared" si="919"/>
        <v>3834</v>
      </c>
      <c r="BX181" s="147">
        <f t="shared" si="920"/>
        <v>519</v>
      </c>
      <c r="BY181" s="147">
        <f t="shared" si="921"/>
        <v>103.80000000000001</v>
      </c>
      <c r="BZ181" s="147">
        <f t="shared" si="922"/>
        <v>129.75</v>
      </c>
      <c r="CA181" s="147">
        <f t="shared" si="923"/>
        <v>0</v>
      </c>
      <c r="CB181" s="147">
        <f t="shared" si="924"/>
        <v>259.5</v>
      </c>
      <c r="CC181" s="147">
        <f t="shared" si="925"/>
        <v>778.5</v>
      </c>
      <c r="CD181" s="147">
        <f t="shared" si="926"/>
        <v>1038</v>
      </c>
      <c r="CE181" s="147">
        <f t="shared" si="927"/>
        <v>1557</v>
      </c>
      <c r="CF181" s="147">
        <f t="shared" si="928"/>
        <v>2076</v>
      </c>
      <c r="CG181" s="147">
        <f t="shared" si="929"/>
        <v>2595</v>
      </c>
      <c r="CH181" s="147">
        <f t="shared" si="930"/>
        <v>3114</v>
      </c>
      <c r="CI181" s="147">
        <f t="shared" si="931"/>
        <v>1354</v>
      </c>
      <c r="CJ181" s="147">
        <f t="shared" si="932"/>
        <v>270.8</v>
      </c>
      <c r="CK181" s="147">
        <f t="shared" si="933"/>
        <v>338.5</v>
      </c>
      <c r="CL181" s="147">
        <f t="shared" si="934"/>
        <v>0</v>
      </c>
      <c r="CM181" s="147">
        <f t="shared" si="935"/>
        <v>677</v>
      </c>
      <c r="CN181" s="147">
        <f t="shared" si="936"/>
        <v>2031</v>
      </c>
      <c r="CO181" s="147">
        <f t="shared" si="937"/>
        <v>2708</v>
      </c>
      <c r="CP181" s="147">
        <f t="shared" si="938"/>
        <v>4062</v>
      </c>
      <c r="CQ181" s="147">
        <f t="shared" si="939"/>
        <v>5416</v>
      </c>
      <c r="CR181" s="147">
        <f t="shared" si="940"/>
        <v>6770</v>
      </c>
      <c r="CS181" s="147">
        <f t="shared" si="941"/>
        <v>8124</v>
      </c>
      <c r="CT181" s="147">
        <f t="shared" si="942"/>
        <v>1234</v>
      </c>
      <c r="CU181" s="147">
        <f t="shared" si="943"/>
        <v>246.8</v>
      </c>
      <c r="CV181" s="147">
        <f t="shared" si="944"/>
        <v>308.5</v>
      </c>
      <c r="CW181" s="147">
        <f t="shared" si="945"/>
        <v>0</v>
      </c>
      <c r="CX181" s="147">
        <f t="shared" si="946"/>
        <v>617</v>
      </c>
      <c r="CY181" s="147">
        <f t="shared" si="947"/>
        <v>1851</v>
      </c>
      <c r="CZ181" s="147">
        <f t="shared" si="948"/>
        <v>2468</v>
      </c>
      <c r="DA181" s="147">
        <f t="shared" si="949"/>
        <v>3702</v>
      </c>
      <c r="DB181" s="147">
        <f t="shared" si="950"/>
        <v>4936</v>
      </c>
      <c r="DC181" s="147">
        <f t="shared" si="951"/>
        <v>6170</v>
      </c>
      <c r="DD181" s="147">
        <f t="shared" si="952"/>
        <v>7404</v>
      </c>
      <c r="DE181" s="147">
        <f t="shared" si="953"/>
        <v>1158</v>
      </c>
      <c r="DF181" s="147">
        <f t="shared" si="954"/>
        <v>231.60000000000002</v>
      </c>
      <c r="DG181" s="147">
        <f t="shared" si="955"/>
        <v>289.5</v>
      </c>
      <c r="DH181" s="147">
        <f t="shared" si="956"/>
        <v>0</v>
      </c>
      <c r="DI181" s="147">
        <f t="shared" si="957"/>
        <v>579</v>
      </c>
      <c r="DJ181" s="147">
        <f t="shared" si="958"/>
        <v>1737</v>
      </c>
      <c r="DK181" s="147">
        <f t="shared" si="959"/>
        <v>2316</v>
      </c>
      <c r="DL181" s="147">
        <f t="shared" si="960"/>
        <v>3474</v>
      </c>
      <c r="DM181" s="147">
        <f t="shared" si="961"/>
        <v>4632</v>
      </c>
      <c r="DN181" s="147">
        <f t="shared" si="962"/>
        <v>5790</v>
      </c>
      <c r="DO181" s="147">
        <f t="shared" si="963"/>
        <v>6948</v>
      </c>
      <c r="DP181" s="147">
        <f t="shared" si="964"/>
        <v>1158</v>
      </c>
      <c r="DQ181" s="147">
        <f t="shared" si="965"/>
        <v>231.60000000000002</v>
      </c>
      <c r="DR181" s="147">
        <f t="shared" si="966"/>
        <v>289.5</v>
      </c>
      <c r="DS181" s="147">
        <f t="shared" si="967"/>
        <v>0</v>
      </c>
      <c r="DT181" s="147">
        <f t="shared" si="968"/>
        <v>579</v>
      </c>
      <c r="DU181" s="147">
        <f t="shared" si="969"/>
        <v>1737</v>
      </c>
      <c r="DV181" s="147">
        <f t="shared" si="970"/>
        <v>2316</v>
      </c>
      <c r="DW181" s="147">
        <f t="shared" si="971"/>
        <v>3474</v>
      </c>
      <c r="DX181" s="147">
        <f t="shared" si="972"/>
        <v>4632</v>
      </c>
      <c r="DY181" s="147">
        <f t="shared" si="973"/>
        <v>5790</v>
      </c>
      <c r="DZ181" s="147">
        <f t="shared" si="974"/>
        <v>6948</v>
      </c>
      <c r="EA181" s="147">
        <f t="shared" si="975"/>
        <v>1354</v>
      </c>
      <c r="EB181" s="147">
        <f t="shared" si="976"/>
        <v>270.8</v>
      </c>
      <c r="EC181" s="147">
        <f t="shared" si="977"/>
        <v>338.5</v>
      </c>
      <c r="ED181" s="147">
        <f t="shared" si="978"/>
        <v>0</v>
      </c>
      <c r="EE181" s="147">
        <f t="shared" si="979"/>
        <v>677</v>
      </c>
      <c r="EF181" s="147">
        <f t="shared" si="980"/>
        <v>2031</v>
      </c>
      <c r="EG181" s="147">
        <f t="shared" si="981"/>
        <v>2708</v>
      </c>
      <c r="EH181" s="147">
        <f t="shared" si="982"/>
        <v>4062</v>
      </c>
      <c r="EI181" s="147">
        <f t="shared" si="983"/>
        <v>5416</v>
      </c>
      <c r="EJ181" s="147">
        <f t="shared" si="984"/>
        <v>6770</v>
      </c>
      <c r="EK181" s="147">
        <f t="shared" si="985"/>
        <v>8124</v>
      </c>
      <c r="EL181" s="147">
        <f t="shared" si="986"/>
        <v>1234</v>
      </c>
      <c r="EM181" s="147">
        <f t="shared" si="987"/>
        <v>246.8</v>
      </c>
      <c r="EN181" s="147">
        <f t="shared" si="988"/>
        <v>308.5</v>
      </c>
      <c r="EO181" s="147">
        <f t="shared" si="989"/>
        <v>0</v>
      </c>
      <c r="EP181" s="147">
        <f t="shared" si="990"/>
        <v>617</v>
      </c>
      <c r="EQ181" s="147">
        <f t="shared" si="991"/>
        <v>1851</v>
      </c>
      <c r="ER181" s="147">
        <f t="shared" si="992"/>
        <v>2468</v>
      </c>
      <c r="ES181" s="147">
        <f t="shared" si="993"/>
        <v>3702</v>
      </c>
      <c r="ET181" s="147">
        <f t="shared" si="994"/>
        <v>4936</v>
      </c>
      <c r="EU181" s="147">
        <f t="shared" si="995"/>
        <v>6170</v>
      </c>
      <c r="EV181" s="147">
        <f t="shared" si="996"/>
        <v>7404</v>
      </c>
      <c r="EW181" s="147">
        <f t="shared" si="997"/>
        <v>1873</v>
      </c>
      <c r="EX181" s="147">
        <f t="shared" si="998"/>
        <v>374.6</v>
      </c>
      <c r="EY181" s="147">
        <f t="shared" si="999"/>
        <v>468.25</v>
      </c>
      <c r="EZ181" s="147">
        <f t="shared" si="1000"/>
        <v>0</v>
      </c>
      <c r="FA181" s="147">
        <f t="shared" si="1001"/>
        <v>936.5</v>
      </c>
      <c r="FB181" s="147">
        <f t="shared" si="1002"/>
        <v>2809.5</v>
      </c>
      <c r="FC181" s="147">
        <f t="shared" si="1003"/>
        <v>3746</v>
      </c>
      <c r="FD181" s="147">
        <f t="shared" si="1004"/>
        <v>5619</v>
      </c>
      <c r="FE181" s="147">
        <f t="shared" si="1005"/>
        <v>7492</v>
      </c>
      <c r="FF181" s="147">
        <f t="shared" si="1006"/>
        <v>9365</v>
      </c>
      <c r="FG181" s="147">
        <f t="shared" si="1007"/>
        <v>11238</v>
      </c>
      <c r="FH181" s="147">
        <f t="shared" si="1008"/>
        <v>1873</v>
      </c>
      <c r="FI181" s="147">
        <f t="shared" si="1009"/>
        <v>374.6</v>
      </c>
      <c r="FJ181" s="147">
        <f t="shared" si="1010"/>
        <v>468.25</v>
      </c>
      <c r="FK181" s="147">
        <f t="shared" si="1011"/>
        <v>0</v>
      </c>
      <c r="FL181" s="147">
        <f t="shared" si="1012"/>
        <v>936.5</v>
      </c>
      <c r="FM181" s="147">
        <f t="shared" si="1013"/>
        <v>2809.5</v>
      </c>
      <c r="FN181" s="147">
        <f t="shared" si="1014"/>
        <v>3746</v>
      </c>
      <c r="FO181" s="147">
        <f t="shared" si="1015"/>
        <v>5619</v>
      </c>
      <c r="FP181" s="147">
        <f t="shared" si="1016"/>
        <v>7492</v>
      </c>
      <c r="FQ181" s="147">
        <f t="shared" si="1017"/>
        <v>9365</v>
      </c>
      <c r="FR181" s="147">
        <f t="shared" si="1018"/>
        <v>11238</v>
      </c>
      <c r="FS181" s="122" t="str">
        <f t="shared" si="346"/>
        <v>0</v>
      </c>
      <c r="FT181" s="122" t="str">
        <f t="shared" si="347"/>
        <v>0</v>
      </c>
      <c r="FU181" s="122" t="str">
        <f t="shared" si="348"/>
        <v>0</v>
      </c>
      <c r="FV181" s="122" t="str">
        <f t="shared" si="349"/>
        <v>0</v>
      </c>
      <c r="FW181" s="122">
        <f t="shared" si="1019"/>
        <v>0</v>
      </c>
      <c r="FX181" s="122">
        <f t="shared" si="1020"/>
        <v>0</v>
      </c>
      <c r="FY181" s="122">
        <f t="shared" si="1021"/>
        <v>0</v>
      </c>
      <c r="FZ181" s="122">
        <f t="shared" si="1022"/>
        <v>0</v>
      </c>
      <c r="GA181" s="122">
        <f t="shared" si="1023"/>
        <v>0</v>
      </c>
      <c r="GB181" s="122">
        <f t="shared" si="1024"/>
        <v>0</v>
      </c>
      <c r="GC181" s="122">
        <f t="shared" si="1025"/>
        <v>0</v>
      </c>
      <c r="GD181" s="122">
        <f t="shared" si="1026"/>
        <v>0</v>
      </c>
      <c r="GE181" s="122">
        <f t="shared" si="1027"/>
        <v>0</v>
      </c>
      <c r="GF181" s="122">
        <f t="shared" si="1028"/>
        <v>0</v>
      </c>
      <c r="GG181" s="122">
        <f t="shared" si="1029"/>
        <v>0</v>
      </c>
      <c r="GH181" s="124" t="str">
        <f t="shared" si="350"/>
        <v>0</v>
      </c>
      <c r="GI181" s="57"/>
      <c r="GJ181" s="57"/>
      <c r="GK181" s="57"/>
      <c r="GW181" s="145"/>
      <c r="GX181" s="145"/>
      <c r="GY181" s="145"/>
      <c r="GZ181" s="145"/>
      <c r="HA181" s="145"/>
      <c r="HB181" s="145"/>
      <c r="HC181" s="145"/>
    </row>
    <row r="182" spans="1:211" x14ac:dyDescent="0.2">
      <c r="A182" s="298"/>
      <c r="B182" s="288"/>
      <c r="C182" s="299"/>
      <c r="D182" s="407">
        <f t="shared" si="862"/>
        <v>0</v>
      </c>
      <c r="E182" s="406"/>
      <c r="F182" s="406"/>
      <c r="G182" s="406"/>
      <c r="H182" s="407">
        <f t="shared" si="863"/>
        <v>0</v>
      </c>
      <c r="I182" s="406"/>
      <c r="J182" s="406"/>
      <c r="K182" s="406"/>
      <c r="L182" s="406"/>
      <c r="M182" s="147"/>
      <c r="N182" s="94">
        <f t="shared" si="864"/>
        <v>0</v>
      </c>
      <c r="O182" s="94">
        <f t="shared" si="865"/>
        <v>0</v>
      </c>
      <c r="P182" s="94">
        <f t="shared" si="866"/>
        <v>0</v>
      </c>
      <c r="Q182" s="94">
        <f t="shared" si="867"/>
        <v>0</v>
      </c>
      <c r="R182" s="94">
        <f t="shared" si="868"/>
        <v>0</v>
      </c>
      <c r="S182" s="94">
        <f t="shared" si="869"/>
        <v>0</v>
      </c>
      <c r="T182" s="94">
        <f t="shared" si="870"/>
        <v>0</v>
      </c>
      <c r="U182" s="200">
        <v>716</v>
      </c>
      <c r="V182" s="93">
        <f t="shared" si="871"/>
        <v>143.20000000000002</v>
      </c>
      <c r="W182" s="93">
        <f t="shared" si="872"/>
        <v>179</v>
      </c>
      <c r="X182" s="147"/>
      <c r="Y182" s="94">
        <f t="shared" si="873"/>
        <v>358</v>
      </c>
      <c r="Z182" s="94">
        <f t="shared" si="874"/>
        <v>1074</v>
      </c>
      <c r="AA182" s="94">
        <f t="shared" si="875"/>
        <v>1432</v>
      </c>
      <c r="AB182" s="94">
        <f t="shared" si="876"/>
        <v>2148</v>
      </c>
      <c r="AC182" s="94">
        <f t="shared" si="877"/>
        <v>2864</v>
      </c>
      <c r="AD182" s="94">
        <f t="shared" si="878"/>
        <v>3580</v>
      </c>
      <c r="AE182" s="94">
        <f t="shared" si="879"/>
        <v>4296</v>
      </c>
      <c r="AF182" s="200">
        <v>640</v>
      </c>
      <c r="AG182" s="93">
        <f t="shared" si="880"/>
        <v>128</v>
      </c>
      <c r="AH182" s="93">
        <f t="shared" si="881"/>
        <v>160</v>
      </c>
      <c r="AI182" s="147"/>
      <c r="AJ182" s="94">
        <f t="shared" si="882"/>
        <v>320</v>
      </c>
      <c r="AK182" s="94">
        <f t="shared" si="883"/>
        <v>960</v>
      </c>
      <c r="AL182" s="94">
        <f t="shared" si="884"/>
        <v>1280</v>
      </c>
      <c r="AM182" s="94">
        <f t="shared" si="885"/>
        <v>1920</v>
      </c>
      <c r="AN182" s="94">
        <f t="shared" si="886"/>
        <v>2560</v>
      </c>
      <c r="AO182" s="94">
        <f t="shared" si="887"/>
        <v>3200</v>
      </c>
      <c r="AP182" s="94">
        <f t="shared" si="888"/>
        <v>3840</v>
      </c>
      <c r="AQ182" s="200">
        <v>520</v>
      </c>
      <c r="AR182" s="93">
        <f t="shared" si="889"/>
        <v>104</v>
      </c>
      <c r="AS182" s="93">
        <f t="shared" si="890"/>
        <v>130</v>
      </c>
      <c r="AT182" s="147"/>
      <c r="AU182" s="94">
        <f t="shared" si="891"/>
        <v>260</v>
      </c>
      <c r="AV182" s="94">
        <f t="shared" si="892"/>
        <v>780</v>
      </c>
      <c r="AW182" s="94">
        <f t="shared" si="893"/>
        <v>1040</v>
      </c>
      <c r="AX182" s="94">
        <f t="shared" si="894"/>
        <v>1560</v>
      </c>
      <c r="AY182" s="94">
        <f t="shared" si="895"/>
        <v>2080</v>
      </c>
      <c r="AZ182" s="94">
        <f t="shared" si="896"/>
        <v>2600</v>
      </c>
      <c r="BA182" s="94">
        <f t="shared" si="897"/>
        <v>3120</v>
      </c>
      <c r="BB182" s="147">
        <f t="shared" si="898"/>
        <v>716</v>
      </c>
      <c r="BC182" s="147">
        <f t="shared" si="899"/>
        <v>143.20000000000002</v>
      </c>
      <c r="BD182" s="147">
        <f t="shared" si="900"/>
        <v>179</v>
      </c>
      <c r="BE182" s="147">
        <f t="shared" si="901"/>
        <v>0</v>
      </c>
      <c r="BF182" s="147">
        <f t="shared" si="902"/>
        <v>358</v>
      </c>
      <c r="BG182" s="147">
        <f t="shared" si="903"/>
        <v>1074</v>
      </c>
      <c r="BH182" s="147">
        <f t="shared" si="904"/>
        <v>1432</v>
      </c>
      <c r="BI182" s="147">
        <f t="shared" si="905"/>
        <v>2148</v>
      </c>
      <c r="BJ182" s="147">
        <f t="shared" si="906"/>
        <v>2864</v>
      </c>
      <c r="BK182" s="147">
        <f t="shared" si="907"/>
        <v>3580</v>
      </c>
      <c r="BL182" s="147">
        <f t="shared" si="908"/>
        <v>4296</v>
      </c>
      <c r="BM182" s="147">
        <f t="shared" si="909"/>
        <v>640</v>
      </c>
      <c r="BN182" s="147">
        <f t="shared" si="910"/>
        <v>128</v>
      </c>
      <c r="BO182" s="147">
        <f t="shared" si="911"/>
        <v>160</v>
      </c>
      <c r="BP182" s="147">
        <f t="shared" si="912"/>
        <v>0</v>
      </c>
      <c r="BQ182" s="147">
        <f t="shared" si="913"/>
        <v>320</v>
      </c>
      <c r="BR182" s="147">
        <f t="shared" si="914"/>
        <v>960</v>
      </c>
      <c r="BS182" s="147">
        <f t="shared" si="915"/>
        <v>1280</v>
      </c>
      <c r="BT182" s="147">
        <f t="shared" si="916"/>
        <v>1920</v>
      </c>
      <c r="BU182" s="147">
        <f t="shared" si="917"/>
        <v>2560</v>
      </c>
      <c r="BV182" s="147">
        <f t="shared" si="918"/>
        <v>3200</v>
      </c>
      <c r="BW182" s="147">
        <f t="shared" si="919"/>
        <v>3840</v>
      </c>
      <c r="BX182" s="147">
        <f t="shared" si="920"/>
        <v>520</v>
      </c>
      <c r="BY182" s="147">
        <f t="shared" si="921"/>
        <v>104</v>
      </c>
      <c r="BZ182" s="147">
        <f t="shared" si="922"/>
        <v>130</v>
      </c>
      <c r="CA182" s="147">
        <f t="shared" si="923"/>
        <v>0</v>
      </c>
      <c r="CB182" s="147">
        <f t="shared" si="924"/>
        <v>260</v>
      </c>
      <c r="CC182" s="147">
        <f t="shared" si="925"/>
        <v>780</v>
      </c>
      <c r="CD182" s="147">
        <f t="shared" si="926"/>
        <v>1040</v>
      </c>
      <c r="CE182" s="147">
        <f t="shared" si="927"/>
        <v>1560</v>
      </c>
      <c r="CF182" s="147">
        <f t="shared" si="928"/>
        <v>2080</v>
      </c>
      <c r="CG182" s="147">
        <f t="shared" si="929"/>
        <v>2600</v>
      </c>
      <c r="CH182" s="147">
        <f t="shared" si="930"/>
        <v>3120</v>
      </c>
      <c r="CI182" s="147">
        <f t="shared" si="931"/>
        <v>1356</v>
      </c>
      <c r="CJ182" s="147">
        <f t="shared" si="932"/>
        <v>271.20000000000005</v>
      </c>
      <c r="CK182" s="147">
        <f t="shared" si="933"/>
        <v>339</v>
      </c>
      <c r="CL182" s="147">
        <f t="shared" si="934"/>
        <v>0</v>
      </c>
      <c r="CM182" s="147">
        <f t="shared" si="935"/>
        <v>678</v>
      </c>
      <c r="CN182" s="147">
        <f t="shared" si="936"/>
        <v>2034</v>
      </c>
      <c r="CO182" s="147">
        <f t="shared" si="937"/>
        <v>2712</v>
      </c>
      <c r="CP182" s="147">
        <f t="shared" si="938"/>
        <v>4068</v>
      </c>
      <c r="CQ182" s="147">
        <f t="shared" si="939"/>
        <v>5424</v>
      </c>
      <c r="CR182" s="147">
        <f t="shared" si="940"/>
        <v>6780</v>
      </c>
      <c r="CS182" s="147">
        <f t="shared" si="941"/>
        <v>8136</v>
      </c>
      <c r="CT182" s="147">
        <f t="shared" si="942"/>
        <v>1236</v>
      </c>
      <c r="CU182" s="147">
        <f t="shared" si="943"/>
        <v>247.20000000000002</v>
      </c>
      <c r="CV182" s="147">
        <f t="shared" si="944"/>
        <v>309</v>
      </c>
      <c r="CW182" s="147">
        <f t="shared" si="945"/>
        <v>0</v>
      </c>
      <c r="CX182" s="147">
        <f t="shared" si="946"/>
        <v>618</v>
      </c>
      <c r="CY182" s="147">
        <f t="shared" si="947"/>
        <v>1854</v>
      </c>
      <c r="CZ182" s="147">
        <f t="shared" si="948"/>
        <v>2472</v>
      </c>
      <c r="DA182" s="147">
        <f t="shared" si="949"/>
        <v>3708</v>
      </c>
      <c r="DB182" s="147">
        <f t="shared" si="950"/>
        <v>4944</v>
      </c>
      <c r="DC182" s="147">
        <f t="shared" si="951"/>
        <v>6180</v>
      </c>
      <c r="DD182" s="147">
        <f t="shared" si="952"/>
        <v>7416</v>
      </c>
      <c r="DE182" s="147">
        <f t="shared" si="953"/>
        <v>1160</v>
      </c>
      <c r="DF182" s="147">
        <f t="shared" si="954"/>
        <v>232</v>
      </c>
      <c r="DG182" s="147">
        <f t="shared" si="955"/>
        <v>290</v>
      </c>
      <c r="DH182" s="147">
        <f t="shared" si="956"/>
        <v>0</v>
      </c>
      <c r="DI182" s="147">
        <f t="shared" si="957"/>
        <v>580</v>
      </c>
      <c r="DJ182" s="147">
        <f t="shared" si="958"/>
        <v>1740</v>
      </c>
      <c r="DK182" s="147">
        <f t="shared" si="959"/>
        <v>2320</v>
      </c>
      <c r="DL182" s="147">
        <f t="shared" si="960"/>
        <v>3480</v>
      </c>
      <c r="DM182" s="147">
        <f t="shared" si="961"/>
        <v>4640</v>
      </c>
      <c r="DN182" s="147">
        <f t="shared" si="962"/>
        <v>5800</v>
      </c>
      <c r="DO182" s="147">
        <f t="shared" si="963"/>
        <v>6960</v>
      </c>
      <c r="DP182" s="147">
        <f t="shared" si="964"/>
        <v>1160</v>
      </c>
      <c r="DQ182" s="147">
        <f t="shared" si="965"/>
        <v>232</v>
      </c>
      <c r="DR182" s="147">
        <f t="shared" si="966"/>
        <v>290</v>
      </c>
      <c r="DS182" s="147">
        <f t="shared" si="967"/>
        <v>0</v>
      </c>
      <c r="DT182" s="147">
        <f t="shared" si="968"/>
        <v>580</v>
      </c>
      <c r="DU182" s="147">
        <f t="shared" si="969"/>
        <v>1740</v>
      </c>
      <c r="DV182" s="147">
        <f t="shared" si="970"/>
        <v>2320</v>
      </c>
      <c r="DW182" s="147">
        <f t="shared" si="971"/>
        <v>3480</v>
      </c>
      <c r="DX182" s="147">
        <f t="shared" si="972"/>
        <v>4640</v>
      </c>
      <c r="DY182" s="147">
        <f t="shared" si="973"/>
        <v>5800</v>
      </c>
      <c r="DZ182" s="147">
        <f t="shared" si="974"/>
        <v>6960</v>
      </c>
      <c r="EA182" s="147">
        <f t="shared" si="975"/>
        <v>1356</v>
      </c>
      <c r="EB182" s="147">
        <f t="shared" si="976"/>
        <v>271.20000000000005</v>
      </c>
      <c r="EC182" s="147">
        <f t="shared" si="977"/>
        <v>339</v>
      </c>
      <c r="ED182" s="147">
        <f t="shared" si="978"/>
        <v>0</v>
      </c>
      <c r="EE182" s="147">
        <f t="shared" si="979"/>
        <v>678</v>
      </c>
      <c r="EF182" s="147">
        <f t="shared" si="980"/>
        <v>2034</v>
      </c>
      <c r="EG182" s="147">
        <f t="shared" si="981"/>
        <v>2712</v>
      </c>
      <c r="EH182" s="147">
        <f t="shared" si="982"/>
        <v>4068</v>
      </c>
      <c r="EI182" s="147">
        <f t="shared" si="983"/>
        <v>5424</v>
      </c>
      <c r="EJ182" s="147">
        <f t="shared" si="984"/>
        <v>6780</v>
      </c>
      <c r="EK182" s="147">
        <f t="shared" si="985"/>
        <v>8136</v>
      </c>
      <c r="EL182" s="147">
        <f t="shared" si="986"/>
        <v>1236</v>
      </c>
      <c r="EM182" s="147">
        <f t="shared" si="987"/>
        <v>247.20000000000002</v>
      </c>
      <c r="EN182" s="147">
        <f t="shared" si="988"/>
        <v>309</v>
      </c>
      <c r="EO182" s="147">
        <f t="shared" si="989"/>
        <v>0</v>
      </c>
      <c r="EP182" s="147">
        <f t="shared" si="990"/>
        <v>618</v>
      </c>
      <c r="EQ182" s="147">
        <f t="shared" si="991"/>
        <v>1854</v>
      </c>
      <c r="ER182" s="147">
        <f t="shared" si="992"/>
        <v>2472</v>
      </c>
      <c r="ES182" s="147">
        <f t="shared" si="993"/>
        <v>3708</v>
      </c>
      <c r="ET182" s="147">
        <f t="shared" si="994"/>
        <v>4944</v>
      </c>
      <c r="EU182" s="147">
        <f t="shared" si="995"/>
        <v>6180</v>
      </c>
      <c r="EV182" s="147">
        <f t="shared" si="996"/>
        <v>7416</v>
      </c>
      <c r="EW182" s="147">
        <f t="shared" si="997"/>
        <v>1876</v>
      </c>
      <c r="EX182" s="147">
        <f t="shared" si="998"/>
        <v>375.20000000000005</v>
      </c>
      <c r="EY182" s="147">
        <f t="shared" si="999"/>
        <v>469</v>
      </c>
      <c r="EZ182" s="147">
        <f t="shared" si="1000"/>
        <v>0</v>
      </c>
      <c r="FA182" s="147">
        <f t="shared" si="1001"/>
        <v>938</v>
      </c>
      <c r="FB182" s="147">
        <f t="shared" si="1002"/>
        <v>2814</v>
      </c>
      <c r="FC182" s="147">
        <f t="shared" si="1003"/>
        <v>3752</v>
      </c>
      <c r="FD182" s="147">
        <f t="shared" si="1004"/>
        <v>5628</v>
      </c>
      <c r="FE182" s="147">
        <f t="shared" si="1005"/>
        <v>7504</v>
      </c>
      <c r="FF182" s="147">
        <f t="shared" si="1006"/>
        <v>9380</v>
      </c>
      <c r="FG182" s="147">
        <f t="shared" si="1007"/>
        <v>11256</v>
      </c>
      <c r="FH182" s="147">
        <f t="shared" si="1008"/>
        <v>1876</v>
      </c>
      <c r="FI182" s="147">
        <f t="shared" si="1009"/>
        <v>375.20000000000005</v>
      </c>
      <c r="FJ182" s="147">
        <f t="shared" si="1010"/>
        <v>469</v>
      </c>
      <c r="FK182" s="147">
        <f t="shared" si="1011"/>
        <v>0</v>
      </c>
      <c r="FL182" s="147">
        <f t="shared" si="1012"/>
        <v>938</v>
      </c>
      <c r="FM182" s="147">
        <f t="shared" si="1013"/>
        <v>2814</v>
      </c>
      <c r="FN182" s="147">
        <f t="shared" si="1014"/>
        <v>3752</v>
      </c>
      <c r="FO182" s="147">
        <f t="shared" si="1015"/>
        <v>5628</v>
      </c>
      <c r="FP182" s="147">
        <f t="shared" si="1016"/>
        <v>7504</v>
      </c>
      <c r="FQ182" s="147">
        <f t="shared" si="1017"/>
        <v>9380</v>
      </c>
      <c r="FR182" s="147">
        <f t="shared" si="1018"/>
        <v>11256</v>
      </c>
      <c r="FS182" s="122" t="str">
        <f t="shared" si="346"/>
        <v>0</v>
      </c>
      <c r="FT182" s="122" t="str">
        <f t="shared" si="347"/>
        <v>0</v>
      </c>
      <c r="FU182" s="122" t="str">
        <f t="shared" si="348"/>
        <v>0</v>
      </c>
      <c r="FV182" s="122" t="str">
        <f t="shared" si="349"/>
        <v>0</v>
      </c>
      <c r="FW182" s="122">
        <f t="shared" si="1019"/>
        <v>0</v>
      </c>
      <c r="FX182" s="122">
        <f t="shared" si="1020"/>
        <v>0</v>
      </c>
      <c r="FY182" s="122">
        <f t="shared" si="1021"/>
        <v>0</v>
      </c>
      <c r="FZ182" s="122">
        <f t="shared" si="1022"/>
        <v>0</v>
      </c>
      <c r="GA182" s="122">
        <f t="shared" si="1023"/>
        <v>0</v>
      </c>
      <c r="GB182" s="122">
        <f t="shared" si="1024"/>
        <v>0</v>
      </c>
      <c r="GC182" s="122">
        <f t="shared" si="1025"/>
        <v>0</v>
      </c>
      <c r="GD182" s="122">
        <f t="shared" si="1026"/>
        <v>0</v>
      </c>
      <c r="GE182" s="122">
        <f t="shared" si="1027"/>
        <v>0</v>
      </c>
      <c r="GF182" s="122">
        <f t="shared" si="1028"/>
        <v>0</v>
      </c>
      <c r="GG182" s="122">
        <f t="shared" si="1029"/>
        <v>0</v>
      </c>
      <c r="GH182" s="124" t="str">
        <f t="shared" si="350"/>
        <v>0</v>
      </c>
      <c r="GI182" s="57"/>
      <c r="GJ182" s="57"/>
      <c r="GK182" s="57"/>
      <c r="GW182" s="145"/>
      <c r="GX182" s="145"/>
      <c r="GY182" s="145"/>
      <c r="GZ182" s="145"/>
      <c r="HA182" s="145"/>
      <c r="HB182" s="145"/>
      <c r="HC182" s="145"/>
    </row>
    <row r="183" spans="1:211" x14ac:dyDescent="0.2">
      <c r="A183" s="298"/>
      <c r="B183" s="288"/>
      <c r="C183" s="299"/>
      <c r="D183" s="407">
        <f t="shared" si="862"/>
        <v>0</v>
      </c>
      <c r="E183" s="406"/>
      <c r="F183" s="406"/>
      <c r="G183" s="406"/>
      <c r="H183" s="407">
        <f t="shared" si="863"/>
        <v>0</v>
      </c>
      <c r="I183" s="406"/>
      <c r="J183" s="406"/>
      <c r="K183" s="406"/>
      <c r="L183" s="406"/>
      <c r="M183" s="147"/>
      <c r="N183" s="94">
        <f t="shared" si="864"/>
        <v>0</v>
      </c>
      <c r="O183" s="94">
        <f t="shared" si="865"/>
        <v>0</v>
      </c>
      <c r="P183" s="94">
        <f t="shared" si="866"/>
        <v>0</v>
      </c>
      <c r="Q183" s="94">
        <f t="shared" si="867"/>
        <v>0</v>
      </c>
      <c r="R183" s="94">
        <f t="shared" si="868"/>
        <v>0</v>
      </c>
      <c r="S183" s="94">
        <f t="shared" si="869"/>
        <v>0</v>
      </c>
      <c r="T183" s="94">
        <f t="shared" si="870"/>
        <v>0</v>
      </c>
      <c r="U183" s="200">
        <v>717</v>
      </c>
      <c r="V183" s="93">
        <f t="shared" si="871"/>
        <v>143.4</v>
      </c>
      <c r="W183" s="93">
        <f t="shared" si="872"/>
        <v>179.25</v>
      </c>
      <c r="X183" s="147"/>
      <c r="Y183" s="94">
        <f t="shared" si="873"/>
        <v>358.5</v>
      </c>
      <c r="Z183" s="94">
        <f t="shared" si="874"/>
        <v>1075.5</v>
      </c>
      <c r="AA183" s="94">
        <f t="shared" si="875"/>
        <v>1434</v>
      </c>
      <c r="AB183" s="94">
        <f t="shared" si="876"/>
        <v>2151</v>
      </c>
      <c r="AC183" s="94">
        <f t="shared" si="877"/>
        <v>2868</v>
      </c>
      <c r="AD183" s="94">
        <f t="shared" si="878"/>
        <v>3585</v>
      </c>
      <c r="AE183" s="94">
        <f t="shared" si="879"/>
        <v>4302</v>
      </c>
      <c r="AF183" s="200">
        <v>641</v>
      </c>
      <c r="AG183" s="93">
        <f t="shared" si="880"/>
        <v>128.20000000000002</v>
      </c>
      <c r="AH183" s="93">
        <f t="shared" si="881"/>
        <v>160.25</v>
      </c>
      <c r="AI183" s="147"/>
      <c r="AJ183" s="94">
        <f t="shared" si="882"/>
        <v>320.5</v>
      </c>
      <c r="AK183" s="94">
        <f t="shared" si="883"/>
        <v>961.5</v>
      </c>
      <c r="AL183" s="94">
        <f t="shared" si="884"/>
        <v>1282</v>
      </c>
      <c r="AM183" s="94">
        <f t="shared" si="885"/>
        <v>1923</v>
      </c>
      <c r="AN183" s="94">
        <f t="shared" si="886"/>
        <v>2564</v>
      </c>
      <c r="AO183" s="94">
        <f t="shared" si="887"/>
        <v>3205</v>
      </c>
      <c r="AP183" s="94">
        <f t="shared" si="888"/>
        <v>3846</v>
      </c>
      <c r="AQ183" s="200">
        <v>521</v>
      </c>
      <c r="AR183" s="93">
        <f t="shared" si="889"/>
        <v>104.2</v>
      </c>
      <c r="AS183" s="93">
        <f t="shared" si="890"/>
        <v>130.25</v>
      </c>
      <c r="AT183" s="147"/>
      <c r="AU183" s="94">
        <f t="shared" si="891"/>
        <v>260.5</v>
      </c>
      <c r="AV183" s="94">
        <f t="shared" si="892"/>
        <v>781.5</v>
      </c>
      <c r="AW183" s="94">
        <f t="shared" si="893"/>
        <v>1042</v>
      </c>
      <c r="AX183" s="94">
        <f t="shared" si="894"/>
        <v>1563</v>
      </c>
      <c r="AY183" s="94">
        <f t="shared" si="895"/>
        <v>2084</v>
      </c>
      <c r="AZ183" s="94">
        <f t="shared" si="896"/>
        <v>2605</v>
      </c>
      <c r="BA183" s="94">
        <f t="shared" si="897"/>
        <v>3126</v>
      </c>
      <c r="BB183" s="147">
        <f t="shared" si="898"/>
        <v>717</v>
      </c>
      <c r="BC183" s="147">
        <f t="shared" si="899"/>
        <v>143.4</v>
      </c>
      <c r="BD183" s="147">
        <f t="shared" si="900"/>
        <v>179.25</v>
      </c>
      <c r="BE183" s="147">
        <f t="shared" si="901"/>
        <v>0</v>
      </c>
      <c r="BF183" s="147">
        <f t="shared" si="902"/>
        <v>358.5</v>
      </c>
      <c r="BG183" s="147">
        <f t="shared" si="903"/>
        <v>1075.5</v>
      </c>
      <c r="BH183" s="147">
        <f t="shared" si="904"/>
        <v>1434</v>
      </c>
      <c r="BI183" s="147">
        <f t="shared" si="905"/>
        <v>2151</v>
      </c>
      <c r="BJ183" s="147">
        <f t="shared" si="906"/>
        <v>2868</v>
      </c>
      <c r="BK183" s="147">
        <f t="shared" si="907"/>
        <v>3585</v>
      </c>
      <c r="BL183" s="147">
        <f t="shared" si="908"/>
        <v>4302</v>
      </c>
      <c r="BM183" s="147">
        <f t="shared" si="909"/>
        <v>641</v>
      </c>
      <c r="BN183" s="147">
        <f t="shared" si="910"/>
        <v>128.20000000000002</v>
      </c>
      <c r="BO183" s="147">
        <f t="shared" si="911"/>
        <v>160.25</v>
      </c>
      <c r="BP183" s="147">
        <f t="shared" si="912"/>
        <v>0</v>
      </c>
      <c r="BQ183" s="147">
        <f t="shared" si="913"/>
        <v>320.5</v>
      </c>
      <c r="BR183" s="147">
        <f t="shared" si="914"/>
        <v>961.5</v>
      </c>
      <c r="BS183" s="147">
        <f t="shared" si="915"/>
        <v>1282</v>
      </c>
      <c r="BT183" s="147">
        <f t="shared" si="916"/>
        <v>1923</v>
      </c>
      <c r="BU183" s="147">
        <f t="shared" si="917"/>
        <v>2564</v>
      </c>
      <c r="BV183" s="147">
        <f t="shared" si="918"/>
        <v>3205</v>
      </c>
      <c r="BW183" s="147">
        <f t="shared" si="919"/>
        <v>3846</v>
      </c>
      <c r="BX183" s="147">
        <f t="shared" si="920"/>
        <v>521</v>
      </c>
      <c r="BY183" s="147">
        <f t="shared" si="921"/>
        <v>104.2</v>
      </c>
      <c r="BZ183" s="147">
        <f t="shared" si="922"/>
        <v>130.25</v>
      </c>
      <c r="CA183" s="147">
        <f t="shared" si="923"/>
        <v>0</v>
      </c>
      <c r="CB183" s="147">
        <f t="shared" si="924"/>
        <v>260.5</v>
      </c>
      <c r="CC183" s="147">
        <f t="shared" si="925"/>
        <v>781.5</v>
      </c>
      <c r="CD183" s="147">
        <f t="shared" si="926"/>
        <v>1042</v>
      </c>
      <c r="CE183" s="147">
        <f t="shared" si="927"/>
        <v>1563</v>
      </c>
      <c r="CF183" s="147">
        <f t="shared" si="928"/>
        <v>2084</v>
      </c>
      <c r="CG183" s="147">
        <f t="shared" si="929"/>
        <v>2605</v>
      </c>
      <c r="CH183" s="147">
        <f t="shared" si="930"/>
        <v>3126</v>
      </c>
      <c r="CI183" s="147">
        <f t="shared" si="931"/>
        <v>1358</v>
      </c>
      <c r="CJ183" s="147">
        <f t="shared" si="932"/>
        <v>271.60000000000002</v>
      </c>
      <c r="CK183" s="147">
        <f t="shared" si="933"/>
        <v>339.5</v>
      </c>
      <c r="CL183" s="147">
        <f t="shared" si="934"/>
        <v>0</v>
      </c>
      <c r="CM183" s="147">
        <f t="shared" si="935"/>
        <v>679</v>
      </c>
      <c r="CN183" s="147">
        <f t="shared" si="936"/>
        <v>2037</v>
      </c>
      <c r="CO183" s="147">
        <f t="shared" si="937"/>
        <v>2716</v>
      </c>
      <c r="CP183" s="147">
        <f t="shared" si="938"/>
        <v>4074</v>
      </c>
      <c r="CQ183" s="147">
        <f t="shared" si="939"/>
        <v>5432</v>
      </c>
      <c r="CR183" s="147">
        <f t="shared" si="940"/>
        <v>6790</v>
      </c>
      <c r="CS183" s="147">
        <f t="shared" si="941"/>
        <v>8148</v>
      </c>
      <c r="CT183" s="147">
        <f t="shared" si="942"/>
        <v>1238</v>
      </c>
      <c r="CU183" s="147">
        <f t="shared" si="943"/>
        <v>247.60000000000002</v>
      </c>
      <c r="CV183" s="147">
        <f t="shared" si="944"/>
        <v>309.5</v>
      </c>
      <c r="CW183" s="147">
        <f t="shared" si="945"/>
        <v>0</v>
      </c>
      <c r="CX183" s="147">
        <f t="shared" si="946"/>
        <v>619</v>
      </c>
      <c r="CY183" s="147">
        <f t="shared" si="947"/>
        <v>1857</v>
      </c>
      <c r="CZ183" s="147">
        <f t="shared" si="948"/>
        <v>2476</v>
      </c>
      <c r="DA183" s="147">
        <f t="shared" si="949"/>
        <v>3714</v>
      </c>
      <c r="DB183" s="147">
        <f t="shared" si="950"/>
        <v>4952</v>
      </c>
      <c r="DC183" s="147">
        <f t="shared" si="951"/>
        <v>6190</v>
      </c>
      <c r="DD183" s="147">
        <f t="shared" si="952"/>
        <v>7428</v>
      </c>
      <c r="DE183" s="147">
        <f t="shared" si="953"/>
        <v>1162</v>
      </c>
      <c r="DF183" s="147">
        <f t="shared" si="954"/>
        <v>232.40000000000003</v>
      </c>
      <c r="DG183" s="147">
        <f t="shared" si="955"/>
        <v>290.5</v>
      </c>
      <c r="DH183" s="147">
        <f t="shared" si="956"/>
        <v>0</v>
      </c>
      <c r="DI183" s="147">
        <f t="shared" si="957"/>
        <v>581</v>
      </c>
      <c r="DJ183" s="147">
        <f t="shared" si="958"/>
        <v>1743</v>
      </c>
      <c r="DK183" s="147">
        <f t="shared" si="959"/>
        <v>2324</v>
      </c>
      <c r="DL183" s="147">
        <f t="shared" si="960"/>
        <v>3486</v>
      </c>
      <c r="DM183" s="147">
        <f t="shared" si="961"/>
        <v>4648</v>
      </c>
      <c r="DN183" s="147">
        <f t="shared" si="962"/>
        <v>5810</v>
      </c>
      <c r="DO183" s="147">
        <f t="shared" si="963"/>
        <v>6972</v>
      </c>
      <c r="DP183" s="147">
        <f t="shared" si="964"/>
        <v>1162</v>
      </c>
      <c r="DQ183" s="147">
        <f t="shared" si="965"/>
        <v>232.40000000000003</v>
      </c>
      <c r="DR183" s="147">
        <f t="shared" si="966"/>
        <v>290.5</v>
      </c>
      <c r="DS183" s="147">
        <f t="shared" si="967"/>
        <v>0</v>
      </c>
      <c r="DT183" s="147">
        <f t="shared" si="968"/>
        <v>581</v>
      </c>
      <c r="DU183" s="147">
        <f t="shared" si="969"/>
        <v>1743</v>
      </c>
      <c r="DV183" s="147">
        <f t="shared" si="970"/>
        <v>2324</v>
      </c>
      <c r="DW183" s="147">
        <f t="shared" si="971"/>
        <v>3486</v>
      </c>
      <c r="DX183" s="147">
        <f t="shared" si="972"/>
        <v>4648</v>
      </c>
      <c r="DY183" s="147">
        <f t="shared" si="973"/>
        <v>5810</v>
      </c>
      <c r="DZ183" s="147">
        <f t="shared" si="974"/>
        <v>6972</v>
      </c>
      <c r="EA183" s="147">
        <f t="shared" si="975"/>
        <v>1358</v>
      </c>
      <c r="EB183" s="147">
        <f t="shared" si="976"/>
        <v>271.60000000000002</v>
      </c>
      <c r="EC183" s="147">
        <f t="shared" si="977"/>
        <v>339.5</v>
      </c>
      <c r="ED183" s="147">
        <f t="shared" si="978"/>
        <v>0</v>
      </c>
      <c r="EE183" s="147">
        <f t="shared" si="979"/>
        <v>679</v>
      </c>
      <c r="EF183" s="147">
        <f t="shared" si="980"/>
        <v>2037</v>
      </c>
      <c r="EG183" s="147">
        <f t="shared" si="981"/>
        <v>2716</v>
      </c>
      <c r="EH183" s="147">
        <f t="shared" si="982"/>
        <v>4074</v>
      </c>
      <c r="EI183" s="147">
        <f t="shared" si="983"/>
        <v>5432</v>
      </c>
      <c r="EJ183" s="147">
        <f t="shared" si="984"/>
        <v>6790</v>
      </c>
      <c r="EK183" s="147">
        <f t="shared" si="985"/>
        <v>8148</v>
      </c>
      <c r="EL183" s="147">
        <f t="shared" si="986"/>
        <v>1238</v>
      </c>
      <c r="EM183" s="147">
        <f t="shared" si="987"/>
        <v>247.60000000000002</v>
      </c>
      <c r="EN183" s="147">
        <f t="shared" si="988"/>
        <v>309.5</v>
      </c>
      <c r="EO183" s="147">
        <f t="shared" si="989"/>
        <v>0</v>
      </c>
      <c r="EP183" s="147">
        <f t="shared" si="990"/>
        <v>619</v>
      </c>
      <c r="EQ183" s="147">
        <f t="shared" si="991"/>
        <v>1857</v>
      </c>
      <c r="ER183" s="147">
        <f t="shared" si="992"/>
        <v>2476</v>
      </c>
      <c r="ES183" s="147">
        <f t="shared" si="993"/>
        <v>3714</v>
      </c>
      <c r="ET183" s="147">
        <f t="shared" si="994"/>
        <v>4952</v>
      </c>
      <c r="EU183" s="147">
        <f t="shared" si="995"/>
        <v>6190</v>
      </c>
      <c r="EV183" s="147">
        <f t="shared" si="996"/>
        <v>7428</v>
      </c>
      <c r="EW183" s="147">
        <f t="shared" si="997"/>
        <v>1879</v>
      </c>
      <c r="EX183" s="147">
        <f t="shared" si="998"/>
        <v>375.8</v>
      </c>
      <c r="EY183" s="147">
        <f t="shared" si="999"/>
        <v>469.75</v>
      </c>
      <c r="EZ183" s="147">
        <f t="shared" si="1000"/>
        <v>0</v>
      </c>
      <c r="FA183" s="147">
        <f t="shared" si="1001"/>
        <v>939.5</v>
      </c>
      <c r="FB183" s="147">
        <f t="shared" si="1002"/>
        <v>2818.5</v>
      </c>
      <c r="FC183" s="147">
        <f t="shared" si="1003"/>
        <v>3758</v>
      </c>
      <c r="FD183" s="147">
        <f t="shared" si="1004"/>
        <v>5637</v>
      </c>
      <c r="FE183" s="147">
        <f t="shared" si="1005"/>
        <v>7516</v>
      </c>
      <c r="FF183" s="147">
        <f t="shared" si="1006"/>
        <v>9395</v>
      </c>
      <c r="FG183" s="147">
        <f t="shared" si="1007"/>
        <v>11274</v>
      </c>
      <c r="FH183" s="147">
        <f t="shared" si="1008"/>
        <v>1879</v>
      </c>
      <c r="FI183" s="147">
        <f t="shared" si="1009"/>
        <v>375.8</v>
      </c>
      <c r="FJ183" s="147">
        <f t="shared" si="1010"/>
        <v>469.75</v>
      </c>
      <c r="FK183" s="147">
        <f t="shared" si="1011"/>
        <v>0</v>
      </c>
      <c r="FL183" s="147">
        <f t="shared" si="1012"/>
        <v>939.5</v>
      </c>
      <c r="FM183" s="147">
        <f t="shared" si="1013"/>
        <v>2818.5</v>
      </c>
      <c r="FN183" s="147">
        <f t="shared" si="1014"/>
        <v>3758</v>
      </c>
      <c r="FO183" s="147">
        <f t="shared" si="1015"/>
        <v>5637</v>
      </c>
      <c r="FP183" s="147">
        <f t="shared" si="1016"/>
        <v>7516</v>
      </c>
      <c r="FQ183" s="147">
        <f t="shared" si="1017"/>
        <v>9395</v>
      </c>
      <c r="FR183" s="147">
        <f t="shared" si="1018"/>
        <v>11274</v>
      </c>
      <c r="FS183" s="122" t="str">
        <f t="shared" si="346"/>
        <v>0</v>
      </c>
      <c r="FT183" s="122" t="str">
        <f t="shared" si="347"/>
        <v>0</v>
      </c>
      <c r="FU183" s="122" t="str">
        <f t="shared" si="348"/>
        <v>0</v>
      </c>
      <c r="FV183" s="122" t="str">
        <f t="shared" si="349"/>
        <v>0</v>
      </c>
      <c r="FW183" s="122">
        <f t="shared" si="1019"/>
        <v>0</v>
      </c>
      <c r="FX183" s="122">
        <f t="shared" si="1020"/>
        <v>0</v>
      </c>
      <c r="FY183" s="122">
        <f t="shared" si="1021"/>
        <v>0</v>
      </c>
      <c r="FZ183" s="122">
        <f t="shared" si="1022"/>
        <v>0</v>
      </c>
      <c r="GA183" s="122">
        <f t="shared" si="1023"/>
        <v>0</v>
      </c>
      <c r="GB183" s="122">
        <f t="shared" si="1024"/>
        <v>0</v>
      </c>
      <c r="GC183" s="122">
        <f t="shared" si="1025"/>
        <v>0</v>
      </c>
      <c r="GD183" s="122">
        <f t="shared" si="1026"/>
        <v>0</v>
      </c>
      <c r="GE183" s="122">
        <f t="shared" si="1027"/>
        <v>0</v>
      </c>
      <c r="GF183" s="122">
        <f t="shared" si="1028"/>
        <v>0</v>
      </c>
      <c r="GG183" s="122">
        <f t="shared" si="1029"/>
        <v>0</v>
      </c>
      <c r="GH183" s="124" t="str">
        <f t="shared" si="350"/>
        <v>0</v>
      </c>
      <c r="GI183" s="57"/>
      <c r="GJ183" s="57"/>
      <c r="GK183" s="57"/>
      <c r="GW183" s="145"/>
      <c r="GX183" s="145"/>
      <c r="GY183" s="145"/>
      <c r="GZ183" s="145"/>
      <c r="HA183" s="145"/>
      <c r="HB183" s="145"/>
      <c r="HC183" s="145"/>
    </row>
    <row r="184" spans="1:211" x14ac:dyDescent="0.2">
      <c r="A184" s="298"/>
      <c r="B184" s="288"/>
      <c r="C184" s="299"/>
      <c r="D184" s="407">
        <f t="shared" si="862"/>
        <v>0</v>
      </c>
      <c r="E184" s="406"/>
      <c r="F184" s="406"/>
      <c r="G184" s="406"/>
      <c r="H184" s="407">
        <f t="shared" si="863"/>
        <v>0</v>
      </c>
      <c r="I184" s="406"/>
      <c r="J184" s="406"/>
      <c r="K184" s="406"/>
      <c r="L184" s="406"/>
      <c r="M184" s="147"/>
      <c r="N184" s="94">
        <f t="shared" si="864"/>
        <v>0</v>
      </c>
      <c r="O184" s="94">
        <f t="shared" si="865"/>
        <v>0</v>
      </c>
      <c r="P184" s="94">
        <f t="shared" si="866"/>
        <v>0</v>
      </c>
      <c r="Q184" s="94">
        <f t="shared" si="867"/>
        <v>0</v>
      </c>
      <c r="R184" s="94">
        <f t="shared" si="868"/>
        <v>0</v>
      </c>
      <c r="S184" s="94">
        <f t="shared" si="869"/>
        <v>0</v>
      </c>
      <c r="T184" s="94">
        <f t="shared" si="870"/>
        <v>0</v>
      </c>
      <c r="U184" s="200">
        <v>718</v>
      </c>
      <c r="V184" s="93">
        <f t="shared" si="871"/>
        <v>143.6</v>
      </c>
      <c r="W184" s="93">
        <f t="shared" si="872"/>
        <v>179.5</v>
      </c>
      <c r="X184" s="147"/>
      <c r="Y184" s="94">
        <f t="shared" si="873"/>
        <v>359</v>
      </c>
      <c r="Z184" s="94">
        <f t="shared" si="874"/>
        <v>1077</v>
      </c>
      <c r="AA184" s="94">
        <f t="shared" si="875"/>
        <v>1436</v>
      </c>
      <c r="AB184" s="94">
        <f t="shared" si="876"/>
        <v>2154</v>
      </c>
      <c r="AC184" s="94">
        <f t="shared" si="877"/>
        <v>2872</v>
      </c>
      <c r="AD184" s="94">
        <f t="shared" si="878"/>
        <v>3590</v>
      </c>
      <c r="AE184" s="94">
        <f t="shared" si="879"/>
        <v>4308</v>
      </c>
      <c r="AF184" s="200">
        <v>642</v>
      </c>
      <c r="AG184" s="93">
        <f t="shared" si="880"/>
        <v>128.4</v>
      </c>
      <c r="AH184" s="93">
        <f t="shared" si="881"/>
        <v>160.5</v>
      </c>
      <c r="AI184" s="147"/>
      <c r="AJ184" s="94">
        <f t="shared" si="882"/>
        <v>321</v>
      </c>
      <c r="AK184" s="94">
        <f t="shared" si="883"/>
        <v>963</v>
      </c>
      <c r="AL184" s="94">
        <f t="shared" si="884"/>
        <v>1284</v>
      </c>
      <c r="AM184" s="94">
        <f t="shared" si="885"/>
        <v>1926</v>
      </c>
      <c r="AN184" s="94">
        <f t="shared" si="886"/>
        <v>2568</v>
      </c>
      <c r="AO184" s="94">
        <f t="shared" si="887"/>
        <v>3210</v>
      </c>
      <c r="AP184" s="94">
        <f t="shared" si="888"/>
        <v>3852</v>
      </c>
      <c r="AQ184" s="200">
        <v>522</v>
      </c>
      <c r="AR184" s="93">
        <f t="shared" si="889"/>
        <v>104.4</v>
      </c>
      <c r="AS184" s="93">
        <f t="shared" si="890"/>
        <v>130.5</v>
      </c>
      <c r="AT184" s="147"/>
      <c r="AU184" s="94">
        <f t="shared" si="891"/>
        <v>261</v>
      </c>
      <c r="AV184" s="94">
        <f t="shared" si="892"/>
        <v>783</v>
      </c>
      <c r="AW184" s="94">
        <f t="shared" si="893"/>
        <v>1044</v>
      </c>
      <c r="AX184" s="94">
        <f t="shared" si="894"/>
        <v>1566</v>
      </c>
      <c r="AY184" s="94">
        <f t="shared" si="895"/>
        <v>2088</v>
      </c>
      <c r="AZ184" s="94">
        <f t="shared" si="896"/>
        <v>2610</v>
      </c>
      <c r="BA184" s="94">
        <f t="shared" si="897"/>
        <v>3132</v>
      </c>
      <c r="BB184" s="147">
        <f t="shared" si="898"/>
        <v>718</v>
      </c>
      <c r="BC184" s="147">
        <f t="shared" si="899"/>
        <v>143.6</v>
      </c>
      <c r="BD184" s="147">
        <f t="shared" si="900"/>
        <v>179.5</v>
      </c>
      <c r="BE184" s="147">
        <f t="shared" si="901"/>
        <v>0</v>
      </c>
      <c r="BF184" s="147">
        <f t="shared" si="902"/>
        <v>359</v>
      </c>
      <c r="BG184" s="147">
        <f t="shared" si="903"/>
        <v>1077</v>
      </c>
      <c r="BH184" s="147">
        <f t="shared" si="904"/>
        <v>1436</v>
      </c>
      <c r="BI184" s="147">
        <f t="shared" si="905"/>
        <v>2154</v>
      </c>
      <c r="BJ184" s="147">
        <f t="shared" si="906"/>
        <v>2872</v>
      </c>
      <c r="BK184" s="147">
        <f t="shared" si="907"/>
        <v>3590</v>
      </c>
      <c r="BL184" s="147">
        <f t="shared" si="908"/>
        <v>4308</v>
      </c>
      <c r="BM184" s="147">
        <f t="shared" si="909"/>
        <v>642</v>
      </c>
      <c r="BN184" s="147">
        <f t="shared" si="910"/>
        <v>128.4</v>
      </c>
      <c r="BO184" s="147">
        <f t="shared" si="911"/>
        <v>160.5</v>
      </c>
      <c r="BP184" s="147">
        <f t="shared" si="912"/>
        <v>0</v>
      </c>
      <c r="BQ184" s="147">
        <f t="shared" si="913"/>
        <v>321</v>
      </c>
      <c r="BR184" s="147">
        <f t="shared" si="914"/>
        <v>963</v>
      </c>
      <c r="BS184" s="147">
        <f t="shared" si="915"/>
        <v>1284</v>
      </c>
      <c r="BT184" s="147">
        <f t="shared" si="916"/>
        <v>1926</v>
      </c>
      <c r="BU184" s="147">
        <f t="shared" si="917"/>
        <v>2568</v>
      </c>
      <c r="BV184" s="147">
        <f t="shared" si="918"/>
        <v>3210</v>
      </c>
      <c r="BW184" s="147">
        <f t="shared" si="919"/>
        <v>3852</v>
      </c>
      <c r="BX184" s="147">
        <f t="shared" si="920"/>
        <v>522</v>
      </c>
      <c r="BY184" s="147">
        <f t="shared" si="921"/>
        <v>104.4</v>
      </c>
      <c r="BZ184" s="147">
        <f t="shared" si="922"/>
        <v>130.5</v>
      </c>
      <c r="CA184" s="147">
        <f t="shared" si="923"/>
        <v>0</v>
      </c>
      <c r="CB184" s="147">
        <f t="shared" si="924"/>
        <v>261</v>
      </c>
      <c r="CC184" s="147">
        <f t="shared" si="925"/>
        <v>783</v>
      </c>
      <c r="CD184" s="147">
        <f t="shared" si="926"/>
        <v>1044</v>
      </c>
      <c r="CE184" s="147">
        <f t="shared" si="927"/>
        <v>1566</v>
      </c>
      <c r="CF184" s="147">
        <f t="shared" si="928"/>
        <v>2088</v>
      </c>
      <c r="CG184" s="147">
        <f t="shared" si="929"/>
        <v>2610</v>
      </c>
      <c r="CH184" s="147">
        <f t="shared" si="930"/>
        <v>3132</v>
      </c>
      <c r="CI184" s="147">
        <f t="shared" si="931"/>
        <v>1360</v>
      </c>
      <c r="CJ184" s="147">
        <f t="shared" si="932"/>
        <v>272</v>
      </c>
      <c r="CK184" s="147">
        <f t="shared" si="933"/>
        <v>340</v>
      </c>
      <c r="CL184" s="147">
        <f t="shared" si="934"/>
        <v>0</v>
      </c>
      <c r="CM184" s="147">
        <f t="shared" si="935"/>
        <v>680</v>
      </c>
      <c r="CN184" s="147">
        <f t="shared" si="936"/>
        <v>2040</v>
      </c>
      <c r="CO184" s="147">
        <f t="shared" si="937"/>
        <v>2720</v>
      </c>
      <c r="CP184" s="147">
        <f t="shared" si="938"/>
        <v>4080</v>
      </c>
      <c r="CQ184" s="147">
        <f t="shared" si="939"/>
        <v>5440</v>
      </c>
      <c r="CR184" s="147">
        <f t="shared" si="940"/>
        <v>6800</v>
      </c>
      <c r="CS184" s="147">
        <f t="shared" si="941"/>
        <v>8160</v>
      </c>
      <c r="CT184" s="147">
        <f t="shared" si="942"/>
        <v>1240</v>
      </c>
      <c r="CU184" s="147">
        <f t="shared" si="943"/>
        <v>248</v>
      </c>
      <c r="CV184" s="147">
        <f t="shared" si="944"/>
        <v>310</v>
      </c>
      <c r="CW184" s="147">
        <f t="shared" si="945"/>
        <v>0</v>
      </c>
      <c r="CX184" s="147">
        <f t="shared" si="946"/>
        <v>620</v>
      </c>
      <c r="CY184" s="147">
        <f t="shared" si="947"/>
        <v>1860</v>
      </c>
      <c r="CZ184" s="147">
        <f t="shared" si="948"/>
        <v>2480</v>
      </c>
      <c r="DA184" s="147">
        <f t="shared" si="949"/>
        <v>3720</v>
      </c>
      <c r="DB184" s="147">
        <f t="shared" si="950"/>
        <v>4960</v>
      </c>
      <c r="DC184" s="147">
        <f t="shared" si="951"/>
        <v>6200</v>
      </c>
      <c r="DD184" s="147">
        <f t="shared" si="952"/>
        <v>7440</v>
      </c>
      <c r="DE184" s="147">
        <f t="shared" si="953"/>
        <v>1164</v>
      </c>
      <c r="DF184" s="147">
        <f t="shared" si="954"/>
        <v>232.8</v>
      </c>
      <c r="DG184" s="147">
        <f t="shared" si="955"/>
        <v>291</v>
      </c>
      <c r="DH184" s="147">
        <f t="shared" si="956"/>
        <v>0</v>
      </c>
      <c r="DI184" s="147">
        <f t="shared" si="957"/>
        <v>582</v>
      </c>
      <c r="DJ184" s="147">
        <f t="shared" si="958"/>
        <v>1746</v>
      </c>
      <c r="DK184" s="147">
        <f t="shared" si="959"/>
        <v>2328</v>
      </c>
      <c r="DL184" s="147">
        <f t="shared" si="960"/>
        <v>3492</v>
      </c>
      <c r="DM184" s="147">
        <f t="shared" si="961"/>
        <v>4656</v>
      </c>
      <c r="DN184" s="147">
        <f t="shared" si="962"/>
        <v>5820</v>
      </c>
      <c r="DO184" s="147">
        <f t="shared" si="963"/>
        <v>6984</v>
      </c>
      <c r="DP184" s="147">
        <f t="shared" si="964"/>
        <v>1164</v>
      </c>
      <c r="DQ184" s="147">
        <f t="shared" si="965"/>
        <v>232.8</v>
      </c>
      <c r="DR184" s="147">
        <f t="shared" si="966"/>
        <v>291</v>
      </c>
      <c r="DS184" s="147">
        <f t="shared" si="967"/>
        <v>0</v>
      </c>
      <c r="DT184" s="147">
        <f t="shared" si="968"/>
        <v>582</v>
      </c>
      <c r="DU184" s="147">
        <f t="shared" si="969"/>
        <v>1746</v>
      </c>
      <c r="DV184" s="147">
        <f t="shared" si="970"/>
        <v>2328</v>
      </c>
      <c r="DW184" s="147">
        <f t="shared" si="971"/>
        <v>3492</v>
      </c>
      <c r="DX184" s="147">
        <f t="shared" si="972"/>
        <v>4656</v>
      </c>
      <c r="DY184" s="147">
        <f t="shared" si="973"/>
        <v>5820</v>
      </c>
      <c r="DZ184" s="147">
        <f t="shared" si="974"/>
        <v>6984</v>
      </c>
      <c r="EA184" s="147">
        <f t="shared" si="975"/>
        <v>1360</v>
      </c>
      <c r="EB184" s="147">
        <f t="shared" si="976"/>
        <v>272</v>
      </c>
      <c r="EC184" s="147">
        <f t="shared" si="977"/>
        <v>340</v>
      </c>
      <c r="ED184" s="147">
        <f t="shared" si="978"/>
        <v>0</v>
      </c>
      <c r="EE184" s="147">
        <f t="shared" si="979"/>
        <v>680</v>
      </c>
      <c r="EF184" s="147">
        <f t="shared" si="980"/>
        <v>2040</v>
      </c>
      <c r="EG184" s="147">
        <f t="shared" si="981"/>
        <v>2720</v>
      </c>
      <c r="EH184" s="147">
        <f t="shared" si="982"/>
        <v>4080</v>
      </c>
      <c r="EI184" s="147">
        <f t="shared" si="983"/>
        <v>5440</v>
      </c>
      <c r="EJ184" s="147">
        <f t="shared" si="984"/>
        <v>6800</v>
      </c>
      <c r="EK184" s="147">
        <f t="shared" si="985"/>
        <v>8160</v>
      </c>
      <c r="EL184" s="147">
        <f t="shared" si="986"/>
        <v>1240</v>
      </c>
      <c r="EM184" s="147">
        <f t="shared" si="987"/>
        <v>248</v>
      </c>
      <c r="EN184" s="147">
        <f t="shared" si="988"/>
        <v>310</v>
      </c>
      <c r="EO184" s="147">
        <f t="shared" si="989"/>
        <v>0</v>
      </c>
      <c r="EP184" s="147">
        <f t="shared" si="990"/>
        <v>620</v>
      </c>
      <c r="EQ184" s="147">
        <f t="shared" si="991"/>
        <v>1860</v>
      </c>
      <c r="ER184" s="147">
        <f t="shared" si="992"/>
        <v>2480</v>
      </c>
      <c r="ES184" s="147">
        <f t="shared" si="993"/>
        <v>3720</v>
      </c>
      <c r="ET184" s="147">
        <f t="shared" si="994"/>
        <v>4960</v>
      </c>
      <c r="EU184" s="147">
        <f t="shared" si="995"/>
        <v>6200</v>
      </c>
      <c r="EV184" s="147">
        <f t="shared" si="996"/>
        <v>7440</v>
      </c>
      <c r="EW184" s="147">
        <f t="shared" si="997"/>
        <v>1882</v>
      </c>
      <c r="EX184" s="147">
        <f t="shared" si="998"/>
        <v>376.4</v>
      </c>
      <c r="EY184" s="147">
        <f t="shared" si="999"/>
        <v>470.5</v>
      </c>
      <c r="EZ184" s="147">
        <f t="shared" si="1000"/>
        <v>0</v>
      </c>
      <c r="FA184" s="147">
        <f t="shared" si="1001"/>
        <v>941</v>
      </c>
      <c r="FB184" s="147">
        <f t="shared" si="1002"/>
        <v>2823</v>
      </c>
      <c r="FC184" s="147">
        <f t="shared" si="1003"/>
        <v>3764</v>
      </c>
      <c r="FD184" s="147">
        <f t="shared" si="1004"/>
        <v>5646</v>
      </c>
      <c r="FE184" s="147">
        <f t="shared" si="1005"/>
        <v>7528</v>
      </c>
      <c r="FF184" s="147">
        <f t="shared" si="1006"/>
        <v>9410</v>
      </c>
      <c r="FG184" s="147">
        <f t="shared" si="1007"/>
        <v>11292</v>
      </c>
      <c r="FH184" s="147">
        <f t="shared" si="1008"/>
        <v>1882</v>
      </c>
      <c r="FI184" s="147">
        <f t="shared" si="1009"/>
        <v>376.4</v>
      </c>
      <c r="FJ184" s="147">
        <f t="shared" si="1010"/>
        <v>470.5</v>
      </c>
      <c r="FK184" s="147">
        <f t="shared" si="1011"/>
        <v>0</v>
      </c>
      <c r="FL184" s="147">
        <f t="shared" si="1012"/>
        <v>941</v>
      </c>
      <c r="FM184" s="147">
        <f t="shared" si="1013"/>
        <v>2823</v>
      </c>
      <c r="FN184" s="147">
        <f t="shared" si="1014"/>
        <v>3764</v>
      </c>
      <c r="FO184" s="147">
        <f t="shared" si="1015"/>
        <v>5646</v>
      </c>
      <c r="FP184" s="147">
        <f t="shared" si="1016"/>
        <v>7528</v>
      </c>
      <c r="FQ184" s="147">
        <f t="shared" si="1017"/>
        <v>9410</v>
      </c>
      <c r="FR184" s="147">
        <f t="shared" si="1018"/>
        <v>11292</v>
      </c>
      <c r="FS184" s="122" t="str">
        <f t="shared" si="346"/>
        <v>0</v>
      </c>
      <c r="FT184" s="122" t="str">
        <f t="shared" si="347"/>
        <v>0</v>
      </c>
      <c r="FU184" s="122" t="str">
        <f t="shared" si="348"/>
        <v>0</v>
      </c>
      <c r="FV184" s="122" t="str">
        <f t="shared" si="349"/>
        <v>0</v>
      </c>
      <c r="FW184" s="122">
        <f t="shared" si="1019"/>
        <v>0</v>
      </c>
      <c r="FX184" s="122">
        <f t="shared" si="1020"/>
        <v>0</v>
      </c>
      <c r="FY184" s="122">
        <f t="shared" si="1021"/>
        <v>0</v>
      </c>
      <c r="FZ184" s="122">
        <f t="shared" si="1022"/>
        <v>0</v>
      </c>
      <c r="GA184" s="122">
        <f t="shared" si="1023"/>
        <v>0</v>
      </c>
      <c r="GB184" s="122">
        <f t="shared" si="1024"/>
        <v>0</v>
      </c>
      <c r="GC184" s="122">
        <f t="shared" si="1025"/>
        <v>0</v>
      </c>
      <c r="GD184" s="122">
        <f t="shared" si="1026"/>
        <v>0</v>
      </c>
      <c r="GE184" s="122">
        <f t="shared" si="1027"/>
        <v>0</v>
      </c>
      <c r="GF184" s="122">
        <f t="shared" si="1028"/>
        <v>0</v>
      </c>
      <c r="GG184" s="122">
        <f t="shared" si="1029"/>
        <v>0</v>
      </c>
      <c r="GH184" s="124" t="str">
        <f t="shared" si="350"/>
        <v>0</v>
      </c>
      <c r="GI184" s="57"/>
      <c r="GJ184" s="57"/>
      <c r="GK184" s="57"/>
      <c r="GW184" s="145"/>
      <c r="GX184" s="145"/>
      <c r="GY184" s="145"/>
      <c r="GZ184" s="145"/>
      <c r="HA184" s="145"/>
      <c r="HB184" s="145"/>
      <c r="HC184" s="145"/>
    </row>
    <row r="185" spans="1:211" x14ac:dyDescent="0.2">
      <c r="A185" s="298"/>
      <c r="B185" s="288"/>
      <c r="C185" s="299"/>
      <c r="D185" s="407">
        <f t="shared" si="862"/>
        <v>0</v>
      </c>
      <c r="E185" s="406"/>
      <c r="F185" s="406"/>
      <c r="G185" s="406"/>
      <c r="H185" s="407">
        <f t="shared" si="863"/>
        <v>0</v>
      </c>
      <c r="I185" s="406"/>
      <c r="J185" s="406"/>
      <c r="K185" s="406"/>
      <c r="L185" s="406"/>
      <c r="M185" s="147"/>
      <c r="N185" s="94">
        <f t="shared" si="864"/>
        <v>0</v>
      </c>
      <c r="O185" s="94">
        <f t="shared" si="865"/>
        <v>0</v>
      </c>
      <c r="P185" s="94">
        <f t="shared" si="866"/>
        <v>0</v>
      </c>
      <c r="Q185" s="94">
        <f t="shared" si="867"/>
        <v>0</v>
      </c>
      <c r="R185" s="94">
        <f t="shared" si="868"/>
        <v>0</v>
      </c>
      <c r="S185" s="94">
        <f t="shared" si="869"/>
        <v>0</v>
      </c>
      <c r="T185" s="94">
        <f t="shared" si="870"/>
        <v>0</v>
      </c>
      <c r="U185" s="200">
        <v>719</v>
      </c>
      <c r="V185" s="93">
        <f t="shared" si="871"/>
        <v>143.80000000000001</v>
      </c>
      <c r="W185" s="93">
        <f t="shared" si="872"/>
        <v>179.75</v>
      </c>
      <c r="X185" s="147"/>
      <c r="Y185" s="94">
        <f t="shared" si="873"/>
        <v>359.5</v>
      </c>
      <c r="Z185" s="94">
        <f t="shared" si="874"/>
        <v>1078.5</v>
      </c>
      <c r="AA185" s="94">
        <f t="shared" si="875"/>
        <v>1438</v>
      </c>
      <c r="AB185" s="94">
        <f t="shared" si="876"/>
        <v>2157</v>
      </c>
      <c r="AC185" s="94">
        <f t="shared" si="877"/>
        <v>2876</v>
      </c>
      <c r="AD185" s="94">
        <f t="shared" si="878"/>
        <v>3595</v>
      </c>
      <c r="AE185" s="94">
        <f t="shared" si="879"/>
        <v>4314</v>
      </c>
      <c r="AF185" s="200">
        <v>643</v>
      </c>
      <c r="AG185" s="93">
        <f t="shared" si="880"/>
        <v>128.6</v>
      </c>
      <c r="AH185" s="93">
        <f t="shared" si="881"/>
        <v>160.75</v>
      </c>
      <c r="AI185" s="147"/>
      <c r="AJ185" s="94">
        <f t="shared" si="882"/>
        <v>321.5</v>
      </c>
      <c r="AK185" s="94">
        <f t="shared" si="883"/>
        <v>964.5</v>
      </c>
      <c r="AL185" s="94">
        <f t="shared" si="884"/>
        <v>1286</v>
      </c>
      <c r="AM185" s="94">
        <f t="shared" si="885"/>
        <v>1929</v>
      </c>
      <c r="AN185" s="94">
        <f t="shared" si="886"/>
        <v>2572</v>
      </c>
      <c r="AO185" s="94">
        <f t="shared" si="887"/>
        <v>3215</v>
      </c>
      <c r="AP185" s="94">
        <f t="shared" si="888"/>
        <v>3858</v>
      </c>
      <c r="AQ185" s="200">
        <v>523</v>
      </c>
      <c r="AR185" s="93">
        <f t="shared" si="889"/>
        <v>104.60000000000001</v>
      </c>
      <c r="AS185" s="93">
        <f t="shared" si="890"/>
        <v>130.75</v>
      </c>
      <c r="AT185" s="147"/>
      <c r="AU185" s="94">
        <f t="shared" si="891"/>
        <v>261.5</v>
      </c>
      <c r="AV185" s="94">
        <f t="shared" si="892"/>
        <v>784.5</v>
      </c>
      <c r="AW185" s="94">
        <f t="shared" si="893"/>
        <v>1046</v>
      </c>
      <c r="AX185" s="94">
        <f t="shared" si="894"/>
        <v>1569</v>
      </c>
      <c r="AY185" s="94">
        <f t="shared" si="895"/>
        <v>2092</v>
      </c>
      <c r="AZ185" s="94">
        <f t="shared" si="896"/>
        <v>2615</v>
      </c>
      <c r="BA185" s="94">
        <f t="shared" si="897"/>
        <v>3138</v>
      </c>
      <c r="BB185" s="147">
        <f t="shared" si="898"/>
        <v>719</v>
      </c>
      <c r="BC185" s="147">
        <f t="shared" si="899"/>
        <v>143.80000000000001</v>
      </c>
      <c r="BD185" s="147">
        <f t="shared" si="900"/>
        <v>179.75</v>
      </c>
      <c r="BE185" s="147">
        <f t="shared" si="901"/>
        <v>0</v>
      </c>
      <c r="BF185" s="147">
        <f t="shared" si="902"/>
        <v>359.5</v>
      </c>
      <c r="BG185" s="147">
        <f t="shared" si="903"/>
        <v>1078.5</v>
      </c>
      <c r="BH185" s="147">
        <f t="shared" si="904"/>
        <v>1438</v>
      </c>
      <c r="BI185" s="147">
        <f t="shared" si="905"/>
        <v>2157</v>
      </c>
      <c r="BJ185" s="147">
        <f t="shared" si="906"/>
        <v>2876</v>
      </c>
      <c r="BK185" s="147">
        <f t="shared" si="907"/>
        <v>3595</v>
      </c>
      <c r="BL185" s="147">
        <f t="shared" si="908"/>
        <v>4314</v>
      </c>
      <c r="BM185" s="147">
        <f t="shared" si="909"/>
        <v>643</v>
      </c>
      <c r="BN185" s="147">
        <f t="shared" si="910"/>
        <v>128.6</v>
      </c>
      <c r="BO185" s="147">
        <f t="shared" si="911"/>
        <v>160.75</v>
      </c>
      <c r="BP185" s="147">
        <f t="shared" si="912"/>
        <v>0</v>
      </c>
      <c r="BQ185" s="147">
        <f t="shared" si="913"/>
        <v>321.5</v>
      </c>
      <c r="BR185" s="147">
        <f t="shared" si="914"/>
        <v>964.5</v>
      </c>
      <c r="BS185" s="147">
        <f t="shared" si="915"/>
        <v>1286</v>
      </c>
      <c r="BT185" s="147">
        <f t="shared" si="916"/>
        <v>1929</v>
      </c>
      <c r="BU185" s="147">
        <f t="shared" si="917"/>
        <v>2572</v>
      </c>
      <c r="BV185" s="147">
        <f t="shared" si="918"/>
        <v>3215</v>
      </c>
      <c r="BW185" s="147">
        <f t="shared" si="919"/>
        <v>3858</v>
      </c>
      <c r="BX185" s="147">
        <f t="shared" si="920"/>
        <v>523</v>
      </c>
      <c r="BY185" s="147">
        <f t="shared" si="921"/>
        <v>104.60000000000001</v>
      </c>
      <c r="BZ185" s="147">
        <f t="shared" si="922"/>
        <v>130.75</v>
      </c>
      <c r="CA185" s="147">
        <f t="shared" si="923"/>
        <v>0</v>
      </c>
      <c r="CB185" s="147">
        <f t="shared" si="924"/>
        <v>261.5</v>
      </c>
      <c r="CC185" s="147">
        <f t="shared" si="925"/>
        <v>784.5</v>
      </c>
      <c r="CD185" s="147">
        <f t="shared" si="926"/>
        <v>1046</v>
      </c>
      <c r="CE185" s="147">
        <f t="shared" si="927"/>
        <v>1569</v>
      </c>
      <c r="CF185" s="147">
        <f t="shared" si="928"/>
        <v>2092</v>
      </c>
      <c r="CG185" s="147">
        <f t="shared" si="929"/>
        <v>2615</v>
      </c>
      <c r="CH185" s="147">
        <f t="shared" si="930"/>
        <v>3138</v>
      </c>
      <c r="CI185" s="147">
        <f t="shared" si="931"/>
        <v>1362</v>
      </c>
      <c r="CJ185" s="147">
        <f t="shared" si="932"/>
        <v>272.39999999999998</v>
      </c>
      <c r="CK185" s="147">
        <f t="shared" si="933"/>
        <v>340.5</v>
      </c>
      <c r="CL185" s="147">
        <f t="shared" si="934"/>
        <v>0</v>
      </c>
      <c r="CM185" s="147">
        <f t="shared" si="935"/>
        <v>681</v>
      </c>
      <c r="CN185" s="147">
        <f t="shared" si="936"/>
        <v>2043</v>
      </c>
      <c r="CO185" s="147">
        <f t="shared" si="937"/>
        <v>2724</v>
      </c>
      <c r="CP185" s="147">
        <f t="shared" si="938"/>
        <v>4086</v>
      </c>
      <c r="CQ185" s="147">
        <f t="shared" si="939"/>
        <v>5448</v>
      </c>
      <c r="CR185" s="147">
        <f t="shared" si="940"/>
        <v>6810</v>
      </c>
      <c r="CS185" s="147">
        <f t="shared" si="941"/>
        <v>8172</v>
      </c>
      <c r="CT185" s="147">
        <f t="shared" si="942"/>
        <v>1242</v>
      </c>
      <c r="CU185" s="147">
        <f t="shared" si="943"/>
        <v>248.40000000000003</v>
      </c>
      <c r="CV185" s="147">
        <f t="shared" si="944"/>
        <v>310.5</v>
      </c>
      <c r="CW185" s="147">
        <f t="shared" si="945"/>
        <v>0</v>
      </c>
      <c r="CX185" s="147">
        <f t="shared" si="946"/>
        <v>621</v>
      </c>
      <c r="CY185" s="147">
        <f t="shared" si="947"/>
        <v>1863</v>
      </c>
      <c r="CZ185" s="147">
        <f t="shared" si="948"/>
        <v>2484</v>
      </c>
      <c r="DA185" s="147">
        <f t="shared" si="949"/>
        <v>3726</v>
      </c>
      <c r="DB185" s="147">
        <f t="shared" si="950"/>
        <v>4968</v>
      </c>
      <c r="DC185" s="147">
        <f t="shared" si="951"/>
        <v>6210</v>
      </c>
      <c r="DD185" s="147">
        <f t="shared" si="952"/>
        <v>7452</v>
      </c>
      <c r="DE185" s="147">
        <f t="shared" si="953"/>
        <v>1166</v>
      </c>
      <c r="DF185" s="147">
        <f t="shared" si="954"/>
        <v>233.2</v>
      </c>
      <c r="DG185" s="147">
        <f t="shared" si="955"/>
        <v>291.5</v>
      </c>
      <c r="DH185" s="147">
        <f t="shared" si="956"/>
        <v>0</v>
      </c>
      <c r="DI185" s="147">
        <f t="shared" si="957"/>
        <v>583</v>
      </c>
      <c r="DJ185" s="147">
        <f t="shared" si="958"/>
        <v>1749</v>
      </c>
      <c r="DK185" s="147">
        <f t="shared" si="959"/>
        <v>2332</v>
      </c>
      <c r="DL185" s="147">
        <f t="shared" si="960"/>
        <v>3498</v>
      </c>
      <c r="DM185" s="147">
        <f t="shared" si="961"/>
        <v>4664</v>
      </c>
      <c r="DN185" s="147">
        <f t="shared" si="962"/>
        <v>5830</v>
      </c>
      <c r="DO185" s="147">
        <f t="shared" si="963"/>
        <v>6996</v>
      </c>
      <c r="DP185" s="147">
        <f t="shared" si="964"/>
        <v>1166</v>
      </c>
      <c r="DQ185" s="147">
        <f t="shared" si="965"/>
        <v>233.2</v>
      </c>
      <c r="DR185" s="147">
        <f t="shared" si="966"/>
        <v>291.5</v>
      </c>
      <c r="DS185" s="147">
        <f t="shared" si="967"/>
        <v>0</v>
      </c>
      <c r="DT185" s="147">
        <f t="shared" si="968"/>
        <v>583</v>
      </c>
      <c r="DU185" s="147">
        <f t="shared" si="969"/>
        <v>1749</v>
      </c>
      <c r="DV185" s="147">
        <f t="shared" si="970"/>
        <v>2332</v>
      </c>
      <c r="DW185" s="147">
        <f t="shared" si="971"/>
        <v>3498</v>
      </c>
      <c r="DX185" s="147">
        <f t="shared" si="972"/>
        <v>4664</v>
      </c>
      <c r="DY185" s="147">
        <f t="shared" si="973"/>
        <v>5830</v>
      </c>
      <c r="DZ185" s="147">
        <f t="shared" si="974"/>
        <v>6996</v>
      </c>
      <c r="EA185" s="147">
        <f t="shared" si="975"/>
        <v>1362</v>
      </c>
      <c r="EB185" s="147">
        <f t="shared" si="976"/>
        <v>272.39999999999998</v>
      </c>
      <c r="EC185" s="147">
        <f t="shared" si="977"/>
        <v>340.5</v>
      </c>
      <c r="ED185" s="147">
        <f t="shared" si="978"/>
        <v>0</v>
      </c>
      <c r="EE185" s="147">
        <f t="shared" si="979"/>
        <v>681</v>
      </c>
      <c r="EF185" s="147">
        <f t="shared" si="980"/>
        <v>2043</v>
      </c>
      <c r="EG185" s="147">
        <f t="shared" si="981"/>
        <v>2724</v>
      </c>
      <c r="EH185" s="147">
        <f t="shared" si="982"/>
        <v>4086</v>
      </c>
      <c r="EI185" s="147">
        <f t="shared" si="983"/>
        <v>5448</v>
      </c>
      <c r="EJ185" s="147">
        <f t="shared" si="984"/>
        <v>6810</v>
      </c>
      <c r="EK185" s="147">
        <f t="shared" si="985"/>
        <v>8172</v>
      </c>
      <c r="EL185" s="147">
        <f t="shared" si="986"/>
        <v>1242</v>
      </c>
      <c r="EM185" s="147">
        <f t="shared" si="987"/>
        <v>248.40000000000003</v>
      </c>
      <c r="EN185" s="147">
        <f t="shared" si="988"/>
        <v>310.5</v>
      </c>
      <c r="EO185" s="147">
        <f t="shared" si="989"/>
        <v>0</v>
      </c>
      <c r="EP185" s="147">
        <f t="shared" si="990"/>
        <v>621</v>
      </c>
      <c r="EQ185" s="147">
        <f t="shared" si="991"/>
        <v>1863</v>
      </c>
      <c r="ER185" s="147">
        <f t="shared" si="992"/>
        <v>2484</v>
      </c>
      <c r="ES185" s="147">
        <f t="shared" si="993"/>
        <v>3726</v>
      </c>
      <c r="ET185" s="147">
        <f t="shared" si="994"/>
        <v>4968</v>
      </c>
      <c r="EU185" s="147">
        <f t="shared" si="995"/>
        <v>6210</v>
      </c>
      <c r="EV185" s="147">
        <f t="shared" si="996"/>
        <v>7452</v>
      </c>
      <c r="EW185" s="147">
        <f t="shared" si="997"/>
        <v>1885</v>
      </c>
      <c r="EX185" s="147">
        <f t="shared" si="998"/>
        <v>377</v>
      </c>
      <c r="EY185" s="147">
        <f t="shared" si="999"/>
        <v>471.25</v>
      </c>
      <c r="EZ185" s="147">
        <f t="shared" si="1000"/>
        <v>0</v>
      </c>
      <c r="FA185" s="147">
        <f t="shared" si="1001"/>
        <v>942.5</v>
      </c>
      <c r="FB185" s="147">
        <f t="shared" si="1002"/>
        <v>2827.5</v>
      </c>
      <c r="FC185" s="147">
        <f t="shared" si="1003"/>
        <v>3770</v>
      </c>
      <c r="FD185" s="147">
        <f t="shared" si="1004"/>
        <v>5655</v>
      </c>
      <c r="FE185" s="147">
        <f t="shared" si="1005"/>
        <v>7540</v>
      </c>
      <c r="FF185" s="147">
        <f t="shared" si="1006"/>
        <v>9425</v>
      </c>
      <c r="FG185" s="147">
        <f t="shared" si="1007"/>
        <v>11310</v>
      </c>
      <c r="FH185" s="147">
        <f t="shared" si="1008"/>
        <v>1885</v>
      </c>
      <c r="FI185" s="147">
        <f t="shared" si="1009"/>
        <v>377</v>
      </c>
      <c r="FJ185" s="147">
        <f t="shared" si="1010"/>
        <v>471.25</v>
      </c>
      <c r="FK185" s="147">
        <f t="shared" si="1011"/>
        <v>0</v>
      </c>
      <c r="FL185" s="147">
        <f t="shared" si="1012"/>
        <v>942.5</v>
      </c>
      <c r="FM185" s="147">
        <f t="shared" si="1013"/>
        <v>2827.5</v>
      </c>
      <c r="FN185" s="147">
        <f t="shared" si="1014"/>
        <v>3770</v>
      </c>
      <c r="FO185" s="147">
        <f t="shared" si="1015"/>
        <v>5655</v>
      </c>
      <c r="FP185" s="147">
        <f t="shared" si="1016"/>
        <v>7540</v>
      </c>
      <c r="FQ185" s="147">
        <f t="shared" si="1017"/>
        <v>9425</v>
      </c>
      <c r="FR185" s="147">
        <f t="shared" si="1018"/>
        <v>11310</v>
      </c>
      <c r="FS185" s="122" t="str">
        <f t="shared" si="346"/>
        <v>0</v>
      </c>
      <c r="FT185" s="122" t="str">
        <f t="shared" si="347"/>
        <v>0</v>
      </c>
      <c r="FU185" s="122" t="str">
        <f t="shared" si="348"/>
        <v>0</v>
      </c>
      <c r="FV185" s="122" t="str">
        <f t="shared" si="349"/>
        <v>0</v>
      </c>
      <c r="FW185" s="122">
        <f t="shared" si="1019"/>
        <v>0</v>
      </c>
      <c r="FX185" s="122">
        <f t="shared" si="1020"/>
        <v>0</v>
      </c>
      <c r="FY185" s="122">
        <f t="shared" si="1021"/>
        <v>0</v>
      </c>
      <c r="FZ185" s="122">
        <f t="shared" si="1022"/>
        <v>0</v>
      </c>
      <c r="GA185" s="122">
        <f t="shared" si="1023"/>
        <v>0</v>
      </c>
      <c r="GB185" s="122">
        <f t="shared" si="1024"/>
        <v>0</v>
      </c>
      <c r="GC185" s="122">
        <f t="shared" si="1025"/>
        <v>0</v>
      </c>
      <c r="GD185" s="122">
        <f t="shared" si="1026"/>
        <v>0</v>
      </c>
      <c r="GE185" s="122">
        <f t="shared" si="1027"/>
        <v>0</v>
      </c>
      <c r="GF185" s="122">
        <f t="shared" si="1028"/>
        <v>0</v>
      </c>
      <c r="GG185" s="122">
        <f t="shared" si="1029"/>
        <v>0</v>
      </c>
      <c r="GH185" s="124" t="str">
        <f t="shared" si="350"/>
        <v>0</v>
      </c>
      <c r="GI185" s="57"/>
      <c r="GJ185" s="57"/>
      <c r="GK185" s="57"/>
      <c r="GW185" s="145"/>
      <c r="GX185" s="145"/>
      <c r="GY185" s="145"/>
      <c r="GZ185" s="145"/>
      <c r="HA185" s="145"/>
      <c r="HB185" s="145"/>
      <c r="HC185" s="145"/>
    </row>
    <row r="186" spans="1:211" x14ac:dyDescent="0.2">
      <c r="A186" s="298"/>
      <c r="B186" s="288"/>
      <c r="C186" s="299"/>
      <c r="D186" s="407">
        <f t="shared" si="862"/>
        <v>0</v>
      </c>
      <c r="E186" s="406"/>
      <c r="F186" s="406"/>
      <c r="G186" s="406"/>
      <c r="H186" s="407">
        <f t="shared" si="863"/>
        <v>0</v>
      </c>
      <c r="I186" s="406"/>
      <c r="J186" s="406"/>
      <c r="K186" s="406"/>
      <c r="L186" s="406"/>
      <c r="M186" s="147"/>
      <c r="N186" s="94">
        <f t="shared" si="864"/>
        <v>0</v>
      </c>
      <c r="O186" s="94">
        <f t="shared" si="865"/>
        <v>0</v>
      </c>
      <c r="P186" s="94">
        <f t="shared" si="866"/>
        <v>0</v>
      </c>
      <c r="Q186" s="94">
        <f t="shared" si="867"/>
        <v>0</v>
      </c>
      <c r="R186" s="94">
        <f t="shared" si="868"/>
        <v>0</v>
      </c>
      <c r="S186" s="94">
        <f t="shared" si="869"/>
        <v>0</v>
      </c>
      <c r="T186" s="94">
        <f t="shared" si="870"/>
        <v>0</v>
      </c>
      <c r="U186" s="200">
        <v>720</v>
      </c>
      <c r="V186" s="93">
        <f t="shared" si="871"/>
        <v>144</v>
      </c>
      <c r="W186" s="93">
        <f t="shared" si="872"/>
        <v>180</v>
      </c>
      <c r="X186" s="147"/>
      <c r="Y186" s="94">
        <f t="shared" si="873"/>
        <v>360</v>
      </c>
      <c r="Z186" s="94">
        <f t="shared" si="874"/>
        <v>1080</v>
      </c>
      <c r="AA186" s="94">
        <f t="shared" si="875"/>
        <v>1440</v>
      </c>
      <c r="AB186" s="94">
        <f t="shared" si="876"/>
        <v>2160</v>
      </c>
      <c r="AC186" s="94">
        <f t="shared" si="877"/>
        <v>2880</v>
      </c>
      <c r="AD186" s="94">
        <f t="shared" si="878"/>
        <v>3600</v>
      </c>
      <c r="AE186" s="94">
        <f t="shared" si="879"/>
        <v>4320</v>
      </c>
      <c r="AF186" s="200">
        <v>644</v>
      </c>
      <c r="AG186" s="93">
        <f t="shared" si="880"/>
        <v>128.80000000000001</v>
      </c>
      <c r="AH186" s="93">
        <f t="shared" si="881"/>
        <v>161</v>
      </c>
      <c r="AI186" s="147"/>
      <c r="AJ186" s="94">
        <f t="shared" si="882"/>
        <v>322</v>
      </c>
      <c r="AK186" s="94">
        <f t="shared" si="883"/>
        <v>966</v>
      </c>
      <c r="AL186" s="94">
        <f t="shared" si="884"/>
        <v>1288</v>
      </c>
      <c r="AM186" s="94">
        <f t="shared" si="885"/>
        <v>1932</v>
      </c>
      <c r="AN186" s="94">
        <f t="shared" si="886"/>
        <v>2576</v>
      </c>
      <c r="AO186" s="94">
        <f t="shared" si="887"/>
        <v>3220</v>
      </c>
      <c r="AP186" s="94">
        <f t="shared" si="888"/>
        <v>3864</v>
      </c>
      <c r="AQ186" s="200">
        <v>524</v>
      </c>
      <c r="AR186" s="93">
        <f t="shared" si="889"/>
        <v>104.80000000000001</v>
      </c>
      <c r="AS186" s="93">
        <f t="shared" si="890"/>
        <v>131</v>
      </c>
      <c r="AT186" s="147"/>
      <c r="AU186" s="94">
        <f t="shared" si="891"/>
        <v>262</v>
      </c>
      <c r="AV186" s="94">
        <f t="shared" si="892"/>
        <v>786</v>
      </c>
      <c r="AW186" s="94">
        <f t="shared" si="893"/>
        <v>1048</v>
      </c>
      <c r="AX186" s="94">
        <f t="shared" si="894"/>
        <v>1572</v>
      </c>
      <c r="AY186" s="94">
        <f t="shared" si="895"/>
        <v>2096</v>
      </c>
      <c r="AZ186" s="94">
        <f t="shared" si="896"/>
        <v>2620</v>
      </c>
      <c r="BA186" s="94">
        <f t="shared" si="897"/>
        <v>3144</v>
      </c>
      <c r="BB186" s="147">
        <f t="shared" si="898"/>
        <v>720</v>
      </c>
      <c r="BC186" s="147">
        <f t="shared" si="899"/>
        <v>144</v>
      </c>
      <c r="BD186" s="147">
        <f t="shared" si="900"/>
        <v>180</v>
      </c>
      <c r="BE186" s="147">
        <f t="shared" si="901"/>
        <v>0</v>
      </c>
      <c r="BF186" s="147">
        <f t="shared" si="902"/>
        <v>360</v>
      </c>
      <c r="BG186" s="147">
        <f t="shared" si="903"/>
        <v>1080</v>
      </c>
      <c r="BH186" s="147">
        <f t="shared" si="904"/>
        <v>1440</v>
      </c>
      <c r="BI186" s="147">
        <f t="shared" si="905"/>
        <v>2160</v>
      </c>
      <c r="BJ186" s="147">
        <f t="shared" si="906"/>
        <v>2880</v>
      </c>
      <c r="BK186" s="147">
        <f t="shared" si="907"/>
        <v>3600</v>
      </c>
      <c r="BL186" s="147">
        <f t="shared" si="908"/>
        <v>4320</v>
      </c>
      <c r="BM186" s="147">
        <f t="shared" si="909"/>
        <v>644</v>
      </c>
      <c r="BN186" s="147">
        <f t="shared" si="910"/>
        <v>128.80000000000001</v>
      </c>
      <c r="BO186" s="147">
        <f t="shared" si="911"/>
        <v>161</v>
      </c>
      <c r="BP186" s="147">
        <f t="shared" si="912"/>
        <v>0</v>
      </c>
      <c r="BQ186" s="147">
        <f t="shared" si="913"/>
        <v>322</v>
      </c>
      <c r="BR186" s="147">
        <f t="shared" si="914"/>
        <v>966</v>
      </c>
      <c r="BS186" s="147">
        <f t="shared" si="915"/>
        <v>1288</v>
      </c>
      <c r="BT186" s="147">
        <f t="shared" si="916"/>
        <v>1932</v>
      </c>
      <c r="BU186" s="147">
        <f t="shared" si="917"/>
        <v>2576</v>
      </c>
      <c r="BV186" s="147">
        <f t="shared" si="918"/>
        <v>3220</v>
      </c>
      <c r="BW186" s="147">
        <f t="shared" si="919"/>
        <v>3864</v>
      </c>
      <c r="BX186" s="147">
        <f t="shared" si="920"/>
        <v>524</v>
      </c>
      <c r="BY186" s="147">
        <f t="shared" si="921"/>
        <v>104.80000000000001</v>
      </c>
      <c r="BZ186" s="147">
        <f t="shared" si="922"/>
        <v>131</v>
      </c>
      <c r="CA186" s="147">
        <f t="shared" si="923"/>
        <v>0</v>
      </c>
      <c r="CB186" s="147">
        <f t="shared" si="924"/>
        <v>262</v>
      </c>
      <c r="CC186" s="147">
        <f t="shared" si="925"/>
        <v>786</v>
      </c>
      <c r="CD186" s="147">
        <f t="shared" si="926"/>
        <v>1048</v>
      </c>
      <c r="CE186" s="147">
        <f t="shared" si="927"/>
        <v>1572</v>
      </c>
      <c r="CF186" s="147">
        <f t="shared" si="928"/>
        <v>2096</v>
      </c>
      <c r="CG186" s="147">
        <f t="shared" si="929"/>
        <v>2620</v>
      </c>
      <c r="CH186" s="147">
        <f t="shared" si="930"/>
        <v>3144</v>
      </c>
      <c r="CI186" s="147">
        <f t="shared" si="931"/>
        <v>1364</v>
      </c>
      <c r="CJ186" s="147">
        <f t="shared" si="932"/>
        <v>272.8</v>
      </c>
      <c r="CK186" s="147">
        <f t="shared" si="933"/>
        <v>341</v>
      </c>
      <c r="CL186" s="147">
        <f t="shared" si="934"/>
        <v>0</v>
      </c>
      <c r="CM186" s="147">
        <f t="shared" si="935"/>
        <v>682</v>
      </c>
      <c r="CN186" s="147">
        <f t="shared" si="936"/>
        <v>2046</v>
      </c>
      <c r="CO186" s="147">
        <f t="shared" si="937"/>
        <v>2728</v>
      </c>
      <c r="CP186" s="147">
        <f t="shared" si="938"/>
        <v>4092</v>
      </c>
      <c r="CQ186" s="147">
        <f t="shared" si="939"/>
        <v>5456</v>
      </c>
      <c r="CR186" s="147">
        <f t="shared" si="940"/>
        <v>6820</v>
      </c>
      <c r="CS186" s="147">
        <f t="shared" si="941"/>
        <v>8184</v>
      </c>
      <c r="CT186" s="147">
        <f t="shared" si="942"/>
        <v>1244</v>
      </c>
      <c r="CU186" s="147">
        <f t="shared" si="943"/>
        <v>248.8</v>
      </c>
      <c r="CV186" s="147">
        <f t="shared" si="944"/>
        <v>311</v>
      </c>
      <c r="CW186" s="147">
        <f t="shared" si="945"/>
        <v>0</v>
      </c>
      <c r="CX186" s="147">
        <f t="shared" si="946"/>
        <v>622</v>
      </c>
      <c r="CY186" s="147">
        <f t="shared" si="947"/>
        <v>1866</v>
      </c>
      <c r="CZ186" s="147">
        <f t="shared" si="948"/>
        <v>2488</v>
      </c>
      <c r="DA186" s="147">
        <f t="shared" si="949"/>
        <v>3732</v>
      </c>
      <c r="DB186" s="147">
        <f t="shared" si="950"/>
        <v>4976</v>
      </c>
      <c r="DC186" s="147">
        <f t="shared" si="951"/>
        <v>6220</v>
      </c>
      <c r="DD186" s="147">
        <f t="shared" si="952"/>
        <v>7464</v>
      </c>
      <c r="DE186" s="147">
        <f t="shared" si="953"/>
        <v>1168</v>
      </c>
      <c r="DF186" s="147">
        <f t="shared" si="954"/>
        <v>233.60000000000002</v>
      </c>
      <c r="DG186" s="147">
        <f t="shared" si="955"/>
        <v>292</v>
      </c>
      <c r="DH186" s="147">
        <f t="shared" si="956"/>
        <v>0</v>
      </c>
      <c r="DI186" s="147">
        <f t="shared" si="957"/>
        <v>584</v>
      </c>
      <c r="DJ186" s="147">
        <f t="shared" si="958"/>
        <v>1752</v>
      </c>
      <c r="DK186" s="147">
        <f t="shared" si="959"/>
        <v>2336</v>
      </c>
      <c r="DL186" s="147">
        <f t="shared" si="960"/>
        <v>3504</v>
      </c>
      <c r="DM186" s="147">
        <f t="shared" si="961"/>
        <v>4672</v>
      </c>
      <c r="DN186" s="147">
        <f t="shared" si="962"/>
        <v>5840</v>
      </c>
      <c r="DO186" s="147">
        <f t="shared" si="963"/>
        <v>7008</v>
      </c>
      <c r="DP186" s="147">
        <f t="shared" si="964"/>
        <v>1168</v>
      </c>
      <c r="DQ186" s="147">
        <f t="shared" si="965"/>
        <v>233.60000000000002</v>
      </c>
      <c r="DR186" s="147">
        <f t="shared" si="966"/>
        <v>292</v>
      </c>
      <c r="DS186" s="147">
        <f t="shared" si="967"/>
        <v>0</v>
      </c>
      <c r="DT186" s="147">
        <f t="shared" si="968"/>
        <v>584</v>
      </c>
      <c r="DU186" s="147">
        <f t="shared" si="969"/>
        <v>1752</v>
      </c>
      <c r="DV186" s="147">
        <f t="shared" si="970"/>
        <v>2336</v>
      </c>
      <c r="DW186" s="147">
        <f t="shared" si="971"/>
        <v>3504</v>
      </c>
      <c r="DX186" s="147">
        <f t="shared" si="972"/>
        <v>4672</v>
      </c>
      <c r="DY186" s="147">
        <f t="shared" si="973"/>
        <v>5840</v>
      </c>
      <c r="DZ186" s="147">
        <f t="shared" si="974"/>
        <v>7008</v>
      </c>
      <c r="EA186" s="147">
        <f t="shared" si="975"/>
        <v>1364</v>
      </c>
      <c r="EB186" s="147">
        <f t="shared" si="976"/>
        <v>272.8</v>
      </c>
      <c r="EC186" s="147">
        <f t="shared" si="977"/>
        <v>341</v>
      </c>
      <c r="ED186" s="147">
        <f t="shared" si="978"/>
        <v>0</v>
      </c>
      <c r="EE186" s="147">
        <f t="shared" si="979"/>
        <v>682</v>
      </c>
      <c r="EF186" s="147">
        <f t="shared" si="980"/>
        <v>2046</v>
      </c>
      <c r="EG186" s="147">
        <f t="shared" si="981"/>
        <v>2728</v>
      </c>
      <c r="EH186" s="147">
        <f t="shared" si="982"/>
        <v>4092</v>
      </c>
      <c r="EI186" s="147">
        <f t="shared" si="983"/>
        <v>5456</v>
      </c>
      <c r="EJ186" s="147">
        <f t="shared" si="984"/>
        <v>6820</v>
      </c>
      <c r="EK186" s="147">
        <f t="shared" si="985"/>
        <v>8184</v>
      </c>
      <c r="EL186" s="147">
        <f t="shared" si="986"/>
        <v>1244</v>
      </c>
      <c r="EM186" s="147">
        <f t="shared" si="987"/>
        <v>248.8</v>
      </c>
      <c r="EN186" s="147">
        <f t="shared" si="988"/>
        <v>311</v>
      </c>
      <c r="EO186" s="147">
        <f t="shared" si="989"/>
        <v>0</v>
      </c>
      <c r="EP186" s="147">
        <f t="shared" si="990"/>
        <v>622</v>
      </c>
      <c r="EQ186" s="147">
        <f t="shared" si="991"/>
        <v>1866</v>
      </c>
      <c r="ER186" s="147">
        <f t="shared" si="992"/>
        <v>2488</v>
      </c>
      <c r="ES186" s="147">
        <f t="shared" si="993"/>
        <v>3732</v>
      </c>
      <c r="ET186" s="147">
        <f t="shared" si="994"/>
        <v>4976</v>
      </c>
      <c r="EU186" s="147">
        <f t="shared" si="995"/>
        <v>6220</v>
      </c>
      <c r="EV186" s="147">
        <f t="shared" si="996"/>
        <v>7464</v>
      </c>
      <c r="EW186" s="147">
        <f t="shared" si="997"/>
        <v>1888</v>
      </c>
      <c r="EX186" s="147">
        <f t="shared" si="998"/>
        <v>377.6</v>
      </c>
      <c r="EY186" s="147">
        <f t="shared" si="999"/>
        <v>472</v>
      </c>
      <c r="EZ186" s="147">
        <f t="shared" si="1000"/>
        <v>0</v>
      </c>
      <c r="FA186" s="147">
        <f t="shared" si="1001"/>
        <v>944</v>
      </c>
      <c r="FB186" s="147">
        <f t="shared" si="1002"/>
        <v>2832</v>
      </c>
      <c r="FC186" s="147">
        <f t="shared" si="1003"/>
        <v>3776</v>
      </c>
      <c r="FD186" s="147">
        <f t="shared" si="1004"/>
        <v>5664</v>
      </c>
      <c r="FE186" s="147">
        <f t="shared" si="1005"/>
        <v>7552</v>
      </c>
      <c r="FF186" s="147">
        <f t="shared" si="1006"/>
        <v>9440</v>
      </c>
      <c r="FG186" s="147">
        <f t="shared" si="1007"/>
        <v>11328</v>
      </c>
      <c r="FH186" s="147">
        <f t="shared" si="1008"/>
        <v>1888</v>
      </c>
      <c r="FI186" s="147">
        <f t="shared" si="1009"/>
        <v>377.6</v>
      </c>
      <c r="FJ186" s="147">
        <f t="shared" si="1010"/>
        <v>472</v>
      </c>
      <c r="FK186" s="147">
        <f t="shared" si="1011"/>
        <v>0</v>
      </c>
      <c r="FL186" s="147">
        <f t="shared" si="1012"/>
        <v>944</v>
      </c>
      <c r="FM186" s="147">
        <f t="shared" si="1013"/>
        <v>2832</v>
      </c>
      <c r="FN186" s="147">
        <f t="shared" si="1014"/>
        <v>3776</v>
      </c>
      <c r="FO186" s="147">
        <f t="shared" si="1015"/>
        <v>5664</v>
      </c>
      <c r="FP186" s="147">
        <f t="shared" si="1016"/>
        <v>7552</v>
      </c>
      <c r="FQ186" s="147">
        <f t="shared" si="1017"/>
        <v>9440</v>
      </c>
      <c r="FR186" s="147">
        <f t="shared" si="1018"/>
        <v>11328</v>
      </c>
      <c r="FS186" s="122" t="str">
        <f t="shared" si="346"/>
        <v>0</v>
      </c>
      <c r="FT186" s="122" t="str">
        <f t="shared" si="347"/>
        <v>0</v>
      </c>
      <c r="FU186" s="122" t="str">
        <f t="shared" si="348"/>
        <v>0</v>
      </c>
      <c r="FV186" s="122" t="str">
        <f t="shared" si="349"/>
        <v>0</v>
      </c>
      <c r="FW186" s="122">
        <f t="shared" si="1019"/>
        <v>0</v>
      </c>
      <c r="FX186" s="122">
        <f t="shared" si="1020"/>
        <v>0</v>
      </c>
      <c r="FY186" s="122">
        <f t="shared" si="1021"/>
        <v>0</v>
      </c>
      <c r="FZ186" s="122">
        <f t="shared" si="1022"/>
        <v>0</v>
      </c>
      <c r="GA186" s="122">
        <f t="shared" si="1023"/>
        <v>0</v>
      </c>
      <c r="GB186" s="122">
        <f t="shared" si="1024"/>
        <v>0</v>
      </c>
      <c r="GC186" s="122">
        <f t="shared" si="1025"/>
        <v>0</v>
      </c>
      <c r="GD186" s="122">
        <f t="shared" si="1026"/>
        <v>0</v>
      </c>
      <c r="GE186" s="122">
        <f t="shared" si="1027"/>
        <v>0</v>
      </c>
      <c r="GF186" s="122">
        <f t="shared" si="1028"/>
        <v>0</v>
      </c>
      <c r="GG186" s="122">
        <f t="shared" si="1029"/>
        <v>0</v>
      </c>
      <c r="GH186" s="124" t="str">
        <f t="shared" si="350"/>
        <v>0</v>
      </c>
      <c r="GI186" s="57"/>
      <c r="GJ186" s="57"/>
      <c r="GK186" s="57"/>
      <c r="GW186" s="145"/>
      <c r="GX186" s="145"/>
      <c r="GY186" s="145"/>
      <c r="GZ186" s="145"/>
      <c r="HA186" s="145"/>
      <c r="HB186" s="145"/>
      <c r="HC186" s="145"/>
    </row>
    <row r="187" spans="1:211" x14ac:dyDescent="0.2">
      <c r="A187" s="298"/>
      <c r="B187" s="288"/>
      <c r="C187" s="299"/>
      <c r="D187" s="407">
        <f t="shared" si="862"/>
        <v>0</v>
      </c>
      <c r="E187" s="406"/>
      <c r="F187" s="406"/>
      <c r="G187" s="406"/>
      <c r="H187" s="407">
        <f t="shared" si="863"/>
        <v>0</v>
      </c>
      <c r="I187" s="406"/>
      <c r="J187" s="406"/>
      <c r="K187" s="406"/>
      <c r="L187" s="406"/>
      <c r="M187" s="147"/>
      <c r="N187" s="94">
        <f t="shared" si="864"/>
        <v>0</v>
      </c>
      <c r="O187" s="94">
        <f t="shared" si="865"/>
        <v>0</v>
      </c>
      <c r="P187" s="94">
        <f t="shared" si="866"/>
        <v>0</v>
      </c>
      <c r="Q187" s="94">
        <f t="shared" si="867"/>
        <v>0</v>
      </c>
      <c r="R187" s="94">
        <f t="shared" si="868"/>
        <v>0</v>
      </c>
      <c r="S187" s="94">
        <f t="shared" si="869"/>
        <v>0</v>
      </c>
      <c r="T187" s="94">
        <f t="shared" si="870"/>
        <v>0</v>
      </c>
      <c r="U187" s="200">
        <v>721</v>
      </c>
      <c r="V187" s="93">
        <f t="shared" si="871"/>
        <v>144.20000000000002</v>
      </c>
      <c r="W187" s="93">
        <f t="shared" si="872"/>
        <v>180.25</v>
      </c>
      <c r="X187" s="147"/>
      <c r="Y187" s="94">
        <f t="shared" si="873"/>
        <v>360.5</v>
      </c>
      <c r="Z187" s="94">
        <f t="shared" si="874"/>
        <v>1081.5</v>
      </c>
      <c r="AA187" s="94">
        <f t="shared" si="875"/>
        <v>1442</v>
      </c>
      <c r="AB187" s="94">
        <f t="shared" si="876"/>
        <v>2163</v>
      </c>
      <c r="AC187" s="94">
        <f t="shared" si="877"/>
        <v>2884</v>
      </c>
      <c r="AD187" s="94">
        <f t="shared" si="878"/>
        <v>3605</v>
      </c>
      <c r="AE187" s="94">
        <f t="shared" si="879"/>
        <v>4326</v>
      </c>
      <c r="AF187" s="200">
        <v>645</v>
      </c>
      <c r="AG187" s="93">
        <f t="shared" si="880"/>
        <v>129</v>
      </c>
      <c r="AH187" s="93">
        <f t="shared" si="881"/>
        <v>161.25</v>
      </c>
      <c r="AI187" s="147"/>
      <c r="AJ187" s="94">
        <f t="shared" si="882"/>
        <v>322.5</v>
      </c>
      <c r="AK187" s="94">
        <f t="shared" si="883"/>
        <v>967.5</v>
      </c>
      <c r="AL187" s="94">
        <f t="shared" si="884"/>
        <v>1290</v>
      </c>
      <c r="AM187" s="94">
        <f t="shared" si="885"/>
        <v>1935</v>
      </c>
      <c r="AN187" s="94">
        <f t="shared" si="886"/>
        <v>2580</v>
      </c>
      <c r="AO187" s="94">
        <f t="shared" si="887"/>
        <v>3225</v>
      </c>
      <c r="AP187" s="94">
        <f t="shared" si="888"/>
        <v>3870</v>
      </c>
      <c r="AQ187" s="200">
        <v>525</v>
      </c>
      <c r="AR187" s="93">
        <f t="shared" si="889"/>
        <v>105</v>
      </c>
      <c r="AS187" s="93">
        <f t="shared" si="890"/>
        <v>131.25</v>
      </c>
      <c r="AT187" s="147"/>
      <c r="AU187" s="94">
        <f t="shared" si="891"/>
        <v>262.5</v>
      </c>
      <c r="AV187" s="94">
        <f t="shared" si="892"/>
        <v>787.5</v>
      </c>
      <c r="AW187" s="94">
        <f t="shared" si="893"/>
        <v>1050</v>
      </c>
      <c r="AX187" s="94">
        <f t="shared" si="894"/>
        <v>1575</v>
      </c>
      <c r="AY187" s="94">
        <f t="shared" si="895"/>
        <v>2100</v>
      </c>
      <c r="AZ187" s="94">
        <f t="shared" si="896"/>
        <v>2625</v>
      </c>
      <c r="BA187" s="94">
        <f t="shared" si="897"/>
        <v>3150</v>
      </c>
      <c r="BB187" s="147">
        <f t="shared" si="898"/>
        <v>721</v>
      </c>
      <c r="BC187" s="147">
        <f t="shared" si="899"/>
        <v>144.20000000000002</v>
      </c>
      <c r="BD187" s="147">
        <f t="shared" si="900"/>
        <v>180.25</v>
      </c>
      <c r="BE187" s="147">
        <f t="shared" si="901"/>
        <v>0</v>
      </c>
      <c r="BF187" s="147">
        <f t="shared" si="902"/>
        <v>360.5</v>
      </c>
      <c r="BG187" s="147">
        <f t="shared" si="903"/>
        <v>1081.5</v>
      </c>
      <c r="BH187" s="147">
        <f t="shared" si="904"/>
        <v>1442</v>
      </c>
      <c r="BI187" s="147">
        <f t="shared" si="905"/>
        <v>2163</v>
      </c>
      <c r="BJ187" s="147">
        <f t="shared" si="906"/>
        <v>2884</v>
      </c>
      <c r="BK187" s="147">
        <f t="shared" si="907"/>
        <v>3605</v>
      </c>
      <c r="BL187" s="147">
        <f t="shared" si="908"/>
        <v>4326</v>
      </c>
      <c r="BM187" s="147">
        <f t="shared" si="909"/>
        <v>645</v>
      </c>
      <c r="BN187" s="147">
        <f t="shared" si="910"/>
        <v>129</v>
      </c>
      <c r="BO187" s="147">
        <f t="shared" si="911"/>
        <v>161.25</v>
      </c>
      <c r="BP187" s="147">
        <f t="shared" si="912"/>
        <v>0</v>
      </c>
      <c r="BQ187" s="147">
        <f t="shared" si="913"/>
        <v>322.5</v>
      </c>
      <c r="BR187" s="147">
        <f t="shared" si="914"/>
        <v>967.5</v>
      </c>
      <c r="BS187" s="147">
        <f t="shared" si="915"/>
        <v>1290</v>
      </c>
      <c r="BT187" s="147">
        <f t="shared" si="916"/>
        <v>1935</v>
      </c>
      <c r="BU187" s="147">
        <f t="shared" si="917"/>
        <v>2580</v>
      </c>
      <c r="BV187" s="147">
        <f t="shared" si="918"/>
        <v>3225</v>
      </c>
      <c r="BW187" s="147">
        <f t="shared" si="919"/>
        <v>3870</v>
      </c>
      <c r="BX187" s="147">
        <f t="shared" si="920"/>
        <v>525</v>
      </c>
      <c r="BY187" s="147">
        <f t="shared" si="921"/>
        <v>105</v>
      </c>
      <c r="BZ187" s="147">
        <f t="shared" si="922"/>
        <v>131.25</v>
      </c>
      <c r="CA187" s="147">
        <f t="shared" si="923"/>
        <v>0</v>
      </c>
      <c r="CB187" s="147">
        <f t="shared" si="924"/>
        <v>262.5</v>
      </c>
      <c r="CC187" s="147">
        <f t="shared" si="925"/>
        <v>787.5</v>
      </c>
      <c r="CD187" s="147">
        <f t="shared" si="926"/>
        <v>1050</v>
      </c>
      <c r="CE187" s="147">
        <f t="shared" si="927"/>
        <v>1575</v>
      </c>
      <c r="CF187" s="147">
        <f t="shared" si="928"/>
        <v>2100</v>
      </c>
      <c r="CG187" s="147">
        <f t="shared" si="929"/>
        <v>2625</v>
      </c>
      <c r="CH187" s="147">
        <f t="shared" si="930"/>
        <v>3150</v>
      </c>
      <c r="CI187" s="147">
        <f t="shared" si="931"/>
        <v>1366</v>
      </c>
      <c r="CJ187" s="147">
        <f t="shared" si="932"/>
        <v>273.20000000000005</v>
      </c>
      <c r="CK187" s="147">
        <f t="shared" si="933"/>
        <v>341.5</v>
      </c>
      <c r="CL187" s="147">
        <f t="shared" si="934"/>
        <v>0</v>
      </c>
      <c r="CM187" s="147">
        <f t="shared" si="935"/>
        <v>683</v>
      </c>
      <c r="CN187" s="147">
        <f t="shared" si="936"/>
        <v>2049</v>
      </c>
      <c r="CO187" s="147">
        <f t="shared" si="937"/>
        <v>2732</v>
      </c>
      <c r="CP187" s="147">
        <f t="shared" si="938"/>
        <v>4098</v>
      </c>
      <c r="CQ187" s="147">
        <f t="shared" si="939"/>
        <v>5464</v>
      </c>
      <c r="CR187" s="147">
        <f t="shared" si="940"/>
        <v>6830</v>
      </c>
      <c r="CS187" s="147">
        <f t="shared" si="941"/>
        <v>8196</v>
      </c>
      <c r="CT187" s="147">
        <f t="shared" si="942"/>
        <v>1246</v>
      </c>
      <c r="CU187" s="147">
        <f t="shared" si="943"/>
        <v>249.20000000000002</v>
      </c>
      <c r="CV187" s="147">
        <f t="shared" si="944"/>
        <v>311.5</v>
      </c>
      <c r="CW187" s="147">
        <f t="shared" si="945"/>
        <v>0</v>
      </c>
      <c r="CX187" s="147">
        <f t="shared" si="946"/>
        <v>623</v>
      </c>
      <c r="CY187" s="147">
        <f t="shared" si="947"/>
        <v>1869</v>
      </c>
      <c r="CZ187" s="147">
        <f t="shared" si="948"/>
        <v>2492</v>
      </c>
      <c r="DA187" s="147">
        <f t="shared" si="949"/>
        <v>3738</v>
      </c>
      <c r="DB187" s="147">
        <f t="shared" si="950"/>
        <v>4984</v>
      </c>
      <c r="DC187" s="147">
        <f t="shared" si="951"/>
        <v>6230</v>
      </c>
      <c r="DD187" s="147">
        <f t="shared" si="952"/>
        <v>7476</v>
      </c>
      <c r="DE187" s="147">
        <f t="shared" si="953"/>
        <v>1170</v>
      </c>
      <c r="DF187" s="147">
        <f t="shared" si="954"/>
        <v>234</v>
      </c>
      <c r="DG187" s="147">
        <f t="shared" si="955"/>
        <v>292.5</v>
      </c>
      <c r="DH187" s="147">
        <f t="shared" si="956"/>
        <v>0</v>
      </c>
      <c r="DI187" s="147">
        <f t="shared" si="957"/>
        <v>585</v>
      </c>
      <c r="DJ187" s="147">
        <f t="shared" si="958"/>
        <v>1755</v>
      </c>
      <c r="DK187" s="147">
        <f t="shared" si="959"/>
        <v>2340</v>
      </c>
      <c r="DL187" s="147">
        <f t="shared" si="960"/>
        <v>3510</v>
      </c>
      <c r="DM187" s="147">
        <f t="shared" si="961"/>
        <v>4680</v>
      </c>
      <c r="DN187" s="147">
        <f t="shared" si="962"/>
        <v>5850</v>
      </c>
      <c r="DO187" s="147">
        <f t="shared" si="963"/>
        <v>7020</v>
      </c>
      <c r="DP187" s="147">
        <f t="shared" si="964"/>
        <v>1170</v>
      </c>
      <c r="DQ187" s="147">
        <f t="shared" si="965"/>
        <v>234</v>
      </c>
      <c r="DR187" s="147">
        <f t="shared" si="966"/>
        <v>292.5</v>
      </c>
      <c r="DS187" s="147">
        <f t="shared" si="967"/>
        <v>0</v>
      </c>
      <c r="DT187" s="147">
        <f t="shared" si="968"/>
        <v>585</v>
      </c>
      <c r="DU187" s="147">
        <f t="shared" si="969"/>
        <v>1755</v>
      </c>
      <c r="DV187" s="147">
        <f t="shared" si="970"/>
        <v>2340</v>
      </c>
      <c r="DW187" s="147">
        <f t="shared" si="971"/>
        <v>3510</v>
      </c>
      <c r="DX187" s="147">
        <f t="shared" si="972"/>
        <v>4680</v>
      </c>
      <c r="DY187" s="147">
        <f t="shared" si="973"/>
        <v>5850</v>
      </c>
      <c r="DZ187" s="147">
        <f t="shared" si="974"/>
        <v>7020</v>
      </c>
      <c r="EA187" s="147">
        <f t="shared" si="975"/>
        <v>1366</v>
      </c>
      <c r="EB187" s="147">
        <f t="shared" si="976"/>
        <v>273.20000000000005</v>
      </c>
      <c r="EC187" s="147">
        <f t="shared" si="977"/>
        <v>341.5</v>
      </c>
      <c r="ED187" s="147">
        <f t="shared" si="978"/>
        <v>0</v>
      </c>
      <c r="EE187" s="147">
        <f t="shared" si="979"/>
        <v>683</v>
      </c>
      <c r="EF187" s="147">
        <f t="shared" si="980"/>
        <v>2049</v>
      </c>
      <c r="EG187" s="147">
        <f t="shared" si="981"/>
        <v>2732</v>
      </c>
      <c r="EH187" s="147">
        <f t="shared" si="982"/>
        <v>4098</v>
      </c>
      <c r="EI187" s="147">
        <f t="shared" si="983"/>
        <v>5464</v>
      </c>
      <c r="EJ187" s="147">
        <f t="shared" si="984"/>
        <v>6830</v>
      </c>
      <c r="EK187" s="147">
        <f t="shared" si="985"/>
        <v>8196</v>
      </c>
      <c r="EL187" s="147">
        <f t="shared" si="986"/>
        <v>1246</v>
      </c>
      <c r="EM187" s="147">
        <f t="shared" si="987"/>
        <v>249.20000000000002</v>
      </c>
      <c r="EN187" s="147">
        <f t="shared" si="988"/>
        <v>311.5</v>
      </c>
      <c r="EO187" s="147">
        <f t="shared" si="989"/>
        <v>0</v>
      </c>
      <c r="EP187" s="147">
        <f t="shared" si="990"/>
        <v>623</v>
      </c>
      <c r="EQ187" s="147">
        <f t="shared" si="991"/>
        <v>1869</v>
      </c>
      <c r="ER187" s="147">
        <f t="shared" si="992"/>
        <v>2492</v>
      </c>
      <c r="ES187" s="147">
        <f t="shared" si="993"/>
        <v>3738</v>
      </c>
      <c r="ET187" s="147">
        <f t="shared" si="994"/>
        <v>4984</v>
      </c>
      <c r="EU187" s="147">
        <f t="shared" si="995"/>
        <v>6230</v>
      </c>
      <c r="EV187" s="147">
        <f t="shared" si="996"/>
        <v>7476</v>
      </c>
      <c r="EW187" s="147">
        <f t="shared" si="997"/>
        <v>1891</v>
      </c>
      <c r="EX187" s="147">
        <f t="shared" si="998"/>
        <v>378.20000000000005</v>
      </c>
      <c r="EY187" s="147">
        <f t="shared" si="999"/>
        <v>472.75</v>
      </c>
      <c r="EZ187" s="147">
        <f t="shared" si="1000"/>
        <v>0</v>
      </c>
      <c r="FA187" s="147">
        <f t="shared" si="1001"/>
        <v>945.5</v>
      </c>
      <c r="FB187" s="147">
        <f t="shared" si="1002"/>
        <v>2836.5</v>
      </c>
      <c r="FC187" s="147">
        <f t="shared" si="1003"/>
        <v>3782</v>
      </c>
      <c r="FD187" s="147">
        <f t="shared" si="1004"/>
        <v>5673</v>
      </c>
      <c r="FE187" s="147">
        <f t="shared" si="1005"/>
        <v>7564</v>
      </c>
      <c r="FF187" s="147">
        <f t="shared" si="1006"/>
        <v>9455</v>
      </c>
      <c r="FG187" s="147">
        <f t="shared" si="1007"/>
        <v>11346</v>
      </c>
      <c r="FH187" s="147">
        <f t="shared" si="1008"/>
        <v>1891</v>
      </c>
      <c r="FI187" s="147">
        <f t="shared" si="1009"/>
        <v>378.20000000000005</v>
      </c>
      <c r="FJ187" s="147">
        <f t="shared" si="1010"/>
        <v>472.75</v>
      </c>
      <c r="FK187" s="147">
        <f t="shared" si="1011"/>
        <v>0</v>
      </c>
      <c r="FL187" s="147">
        <f t="shared" si="1012"/>
        <v>945.5</v>
      </c>
      <c r="FM187" s="147">
        <f t="shared" si="1013"/>
        <v>2836.5</v>
      </c>
      <c r="FN187" s="147">
        <f t="shared" si="1014"/>
        <v>3782</v>
      </c>
      <c r="FO187" s="147">
        <f t="shared" si="1015"/>
        <v>5673</v>
      </c>
      <c r="FP187" s="147">
        <f t="shared" si="1016"/>
        <v>7564</v>
      </c>
      <c r="FQ187" s="147">
        <f t="shared" si="1017"/>
        <v>9455</v>
      </c>
      <c r="FR187" s="147">
        <f t="shared" si="1018"/>
        <v>11346</v>
      </c>
      <c r="FS187" s="122" t="str">
        <f t="shared" si="346"/>
        <v>0</v>
      </c>
      <c r="FT187" s="122" t="str">
        <f t="shared" si="347"/>
        <v>0</v>
      </c>
      <c r="FU187" s="122" t="str">
        <f t="shared" si="348"/>
        <v>0</v>
      </c>
      <c r="FV187" s="122" t="str">
        <f t="shared" si="349"/>
        <v>0</v>
      </c>
      <c r="FW187" s="122">
        <f t="shared" si="1019"/>
        <v>0</v>
      </c>
      <c r="FX187" s="122">
        <f t="shared" si="1020"/>
        <v>0</v>
      </c>
      <c r="FY187" s="122">
        <f t="shared" si="1021"/>
        <v>0</v>
      </c>
      <c r="FZ187" s="122">
        <f t="shared" si="1022"/>
        <v>0</v>
      </c>
      <c r="GA187" s="122">
        <f t="shared" si="1023"/>
        <v>0</v>
      </c>
      <c r="GB187" s="122">
        <f t="shared" si="1024"/>
        <v>0</v>
      </c>
      <c r="GC187" s="122">
        <f t="shared" si="1025"/>
        <v>0</v>
      </c>
      <c r="GD187" s="122">
        <f t="shared" si="1026"/>
        <v>0</v>
      </c>
      <c r="GE187" s="122">
        <f t="shared" si="1027"/>
        <v>0</v>
      </c>
      <c r="GF187" s="122">
        <f t="shared" si="1028"/>
        <v>0</v>
      </c>
      <c r="GG187" s="122">
        <f t="shared" si="1029"/>
        <v>0</v>
      </c>
      <c r="GH187" s="124" t="str">
        <f t="shared" si="350"/>
        <v>0</v>
      </c>
      <c r="GI187" s="57"/>
      <c r="GJ187" s="57"/>
      <c r="GK187" s="57"/>
      <c r="GW187" s="145"/>
      <c r="GX187" s="145"/>
      <c r="GY187" s="145"/>
      <c r="GZ187" s="145"/>
      <c r="HA187" s="145"/>
      <c r="HB187" s="145"/>
      <c r="HC187" s="145"/>
    </row>
    <row r="188" spans="1:211" x14ac:dyDescent="0.2">
      <c r="A188" s="298"/>
      <c r="B188" s="288"/>
      <c r="C188" s="299"/>
      <c r="D188" s="407">
        <f t="shared" si="862"/>
        <v>0</v>
      </c>
      <c r="E188" s="406"/>
      <c r="F188" s="406"/>
      <c r="G188" s="406"/>
      <c r="H188" s="407">
        <f t="shared" si="863"/>
        <v>0</v>
      </c>
      <c r="I188" s="406"/>
      <c r="J188" s="406"/>
      <c r="K188" s="406"/>
      <c r="L188" s="406"/>
      <c r="M188" s="147"/>
      <c r="N188" s="94">
        <f t="shared" si="864"/>
        <v>0</v>
      </c>
      <c r="O188" s="94">
        <f t="shared" si="865"/>
        <v>0</v>
      </c>
      <c r="P188" s="94">
        <f t="shared" si="866"/>
        <v>0</v>
      </c>
      <c r="Q188" s="94">
        <f t="shared" si="867"/>
        <v>0</v>
      </c>
      <c r="R188" s="94">
        <f t="shared" si="868"/>
        <v>0</v>
      </c>
      <c r="S188" s="94">
        <f t="shared" si="869"/>
        <v>0</v>
      </c>
      <c r="T188" s="94">
        <f t="shared" si="870"/>
        <v>0</v>
      </c>
      <c r="U188" s="200">
        <v>722</v>
      </c>
      <c r="V188" s="93">
        <f t="shared" si="871"/>
        <v>144.4</v>
      </c>
      <c r="W188" s="93">
        <f t="shared" si="872"/>
        <v>180.5</v>
      </c>
      <c r="X188" s="147"/>
      <c r="Y188" s="94">
        <f t="shared" si="873"/>
        <v>361</v>
      </c>
      <c r="Z188" s="94">
        <f t="shared" si="874"/>
        <v>1083</v>
      </c>
      <c r="AA188" s="94">
        <f t="shared" si="875"/>
        <v>1444</v>
      </c>
      <c r="AB188" s="94">
        <f t="shared" si="876"/>
        <v>2166</v>
      </c>
      <c r="AC188" s="94">
        <f t="shared" si="877"/>
        <v>2888</v>
      </c>
      <c r="AD188" s="94">
        <f t="shared" si="878"/>
        <v>3610</v>
      </c>
      <c r="AE188" s="94">
        <f t="shared" si="879"/>
        <v>4332</v>
      </c>
      <c r="AF188" s="200">
        <v>646</v>
      </c>
      <c r="AG188" s="93">
        <f t="shared" si="880"/>
        <v>129.20000000000002</v>
      </c>
      <c r="AH188" s="93">
        <f t="shared" si="881"/>
        <v>161.5</v>
      </c>
      <c r="AI188" s="147"/>
      <c r="AJ188" s="94">
        <f t="shared" si="882"/>
        <v>323</v>
      </c>
      <c r="AK188" s="94">
        <f t="shared" si="883"/>
        <v>969</v>
      </c>
      <c r="AL188" s="94">
        <f t="shared" si="884"/>
        <v>1292</v>
      </c>
      <c r="AM188" s="94">
        <f t="shared" si="885"/>
        <v>1938</v>
      </c>
      <c r="AN188" s="94">
        <f t="shared" si="886"/>
        <v>2584</v>
      </c>
      <c r="AO188" s="94">
        <f t="shared" si="887"/>
        <v>3230</v>
      </c>
      <c r="AP188" s="94">
        <f t="shared" si="888"/>
        <v>3876</v>
      </c>
      <c r="AQ188" s="200">
        <v>526</v>
      </c>
      <c r="AR188" s="93">
        <f t="shared" si="889"/>
        <v>105.2</v>
      </c>
      <c r="AS188" s="93">
        <f t="shared" si="890"/>
        <v>131.5</v>
      </c>
      <c r="AT188" s="147"/>
      <c r="AU188" s="94">
        <f t="shared" si="891"/>
        <v>263</v>
      </c>
      <c r="AV188" s="94">
        <f t="shared" si="892"/>
        <v>789</v>
      </c>
      <c r="AW188" s="94">
        <f t="shared" si="893"/>
        <v>1052</v>
      </c>
      <c r="AX188" s="94">
        <f t="shared" si="894"/>
        <v>1578</v>
      </c>
      <c r="AY188" s="94">
        <f t="shared" si="895"/>
        <v>2104</v>
      </c>
      <c r="AZ188" s="94">
        <f t="shared" si="896"/>
        <v>2630</v>
      </c>
      <c r="BA188" s="94">
        <f t="shared" si="897"/>
        <v>3156</v>
      </c>
      <c r="BB188" s="147">
        <f t="shared" si="898"/>
        <v>722</v>
      </c>
      <c r="BC188" s="147">
        <f t="shared" si="899"/>
        <v>144.4</v>
      </c>
      <c r="BD188" s="147">
        <f t="shared" si="900"/>
        <v>180.5</v>
      </c>
      <c r="BE188" s="147">
        <f t="shared" si="901"/>
        <v>0</v>
      </c>
      <c r="BF188" s="147">
        <f t="shared" si="902"/>
        <v>361</v>
      </c>
      <c r="BG188" s="147">
        <f t="shared" si="903"/>
        <v>1083</v>
      </c>
      <c r="BH188" s="147">
        <f t="shared" si="904"/>
        <v>1444</v>
      </c>
      <c r="BI188" s="147">
        <f t="shared" si="905"/>
        <v>2166</v>
      </c>
      <c r="BJ188" s="147">
        <f t="shared" si="906"/>
        <v>2888</v>
      </c>
      <c r="BK188" s="147">
        <f t="shared" si="907"/>
        <v>3610</v>
      </c>
      <c r="BL188" s="147">
        <f t="shared" si="908"/>
        <v>4332</v>
      </c>
      <c r="BM188" s="147">
        <f t="shared" si="909"/>
        <v>646</v>
      </c>
      <c r="BN188" s="147">
        <f t="shared" si="910"/>
        <v>129.20000000000002</v>
      </c>
      <c r="BO188" s="147">
        <f t="shared" si="911"/>
        <v>161.5</v>
      </c>
      <c r="BP188" s="147">
        <f t="shared" si="912"/>
        <v>0</v>
      </c>
      <c r="BQ188" s="147">
        <f t="shared" si="913"/>
        <v>323</v>
      </c>
      <c r="BR188" s="147">
        <f t="shared" si="914"/>
        <v>969</v>
      </c>
      <c r="BS188" s="147">
        <f t="shared" si="915"/>
        <v>1292</v>
      </c>
      <c r="BT188" s="147">
        <f t="shared" si="916"/>
        <v>1938</v>
      </c>
      <c r="BU188" s="147">
        <f t="shared" si="917"/>
        <v>2584</v>
      </c>
      <c r="BV188" s="147">
        <f t="shared" si="918"/>
        <v>3230</v>
      </c>
      <c r="BW188" s="147">
        <f t="shared" si="919"/>
        <v>3876</v>
      </c>
      <c r="BX188" s="147">
        <f t="shared" si="920"/>
        <v>526</v>
      </c>
      <c r="BY188" s="147">
        <f t="shared" si="921"/>
        <v>105.2</v>
      </c>
      <c r="BZ188" s="147">
        <f t="shared" si="922"/>
        <v>131.5</v>
      </c>
      <c r="CA188" s="147">
        <f t="shared" si="923"/>
        <v>0</v>
      </c>
      <c r="CB188" s="147">
        <f t="shared" si="924"/>
        <v>263</v>
      </c>
      <c r="CC188" s="147">
        <f t="shared" si="925"/>
        <v>789</v>
      </c>
      <c r="CD188" s="147">
        <f t="shared" si="926"/>
        <v>1052</v>
      </c>
      <c r="CE188" s="147">
        <f t="shared" si="927"/>
        <v>1578</v>
      </c>
      <c r="CF188" s="147">
        <f t="shared" si="928"/>
        <v>2104</v>
      </c>
      <c r="CG188" s="147">
        <f t="shared" si="929"/>
        <v>2630</v>
      </c>
      <c r="CH188" s="147">
        <f t="shared" si="930"/>
        <v>3156</v>
      </c>
      <c r="CI188" s="147">
        <f t="shared" si="931"/>
        <v>1368</v>
      </c>
      <c r="CJ188" s="147">
        <f t="shared" si="932"/>
        <v>273.60000000000002</v>
      </c>
      <c r="CK188" s="147">
        <f t="shared" si="933"/>
        <v>342</v>
      </c>
      <c r="CL188" s="147">
        <f t="shared" si="934"/>
        <v>0</v>
      </c>
      <c r="CM188" s="147">
        <f t="shared" si="935"/>
        <v>684</v>
      </c>
      <c r="CN188" s="147">
        <f t="shared" si="936"/>
        <v>2052</v>
      </c>
      <c r="CO188" s="147">
        <f t="shared" si="937"/>
        <v>2736</v>
      </c>
      <c r="CP188" s="147">
        <f t="shared" si="938"/>
        <v>4104</v>
      </c>
      <c r="CQ188" s="147">
        <f t="shared" si="939"/>
        <v>5472</v>
      </c>
      <c r="CR188" s="147">
        <f t="shared" si="940"/>
        <v>6840</v>
      </c>
      <c r="CS188" s="147">
        <f t="shared" si="941"/>
        <v>8208</v>
      </c>
      <c r="CT188" s="147">
        <f t="shared" si="942"/>
        <v>1248</v>
      </c>
      <c r="CU188" s="147">
        <f t="shared" si="943"/>
        <v>249.60000000000002</v>
      </c>
      <c r="CV188" s="147">
        <f t="shared" si="944"/>
        <v>312</v>
      </c>
      <c r="CW188" s="147">
        <f t="shared" si="945"/>
        <v>0</v>
      </c>
      <c r="CX188" s="147">
        <f t="shared" si="946"/>
        <v>624</v>
      </c>
      <c r="CY188" s="147">
        <f t="shared" si="947"/>
        <v>1872</v>
      </c>
      <c r="CZ188" s="147">
        <f t="shared" si="948"/>
        <v>2496</v>
      </c>
      <c r="DA188" s="147">
        <f t="shared" si="949"/>
        <v>3744</v>
      </c>
      <c r="DB188" s="147">
        <f t="shared" si="950"/>
        <v>4992</v>
      </c>
      <c r="DC188" s="147">
        <f t="shared" si="951"/>
        <v>6240</v>
      </c>
      <c r="DD188" s="147">
        <f t="shared" si="952"/>
        <v>7488</v>
      </c>
      <c r="DE188" s="147">
        <f t="shared" si="953"/>
        <v>1172</v>
      </c>
      <c r="DF188" s="147">
        <f t="shared" si="954"/>
        <v>234.40000000000003</v>
      </c>
      <c r="DG188" s="147">
        <f t="shared" si="955"/>
        <v>293</v>
      </c>
      <c r="DH188" s="147">
        <f t="shared" si="956"/>
        <v>0</v>
      </c>
      <c r="DI188" s="147">
        <f t="shared" si="957"/>
        <v>586</v>
      </c>
      <c r="DJ188" s="147">
        <f t="shared" si="958"/>
        <v>1758</v>
      </c>
      <c r="DK188" s="147">
        <f t="shared" si="959"/>
        <v>2344</v>
      </c>
      <c r="DL188" s="147">
        <f t="shared" si="960"/>
        <v>3516</v>
      </c>
      <c r="DM188" s="147">
        <f t="shared" si="961"/>
        <v>4688</v>
      </c>
      <c r="DN188" s="147">
        <f t="shared" si="962"/>
        <v>5860</v>
      </c>
      <c r="DO188" s="147">
        <f t="shared" si="963"/>
        <v>7032</v>
      </c>
      <c r="DP188" s="147">
        <f t="shared" si="964"/>
        <v>1172</v>
      </c>
      <c r="DQ188" s="147">
        <f t="shared" si="965"/>
        <v>234.40000000000003</v>
      </c>
      <c r="DR188" s="147">
        <f t="shared" si="966"/>
        <v>293</v>
      </c>
      <c r="DS188" s="147">
        <f t="shared" si="967"/>
        <v>0</v>
      </c>
      <c r="DT188" s="147">
        <f t="shared" si="968"/>
        <v>586</v>
      </c>
      <c r="DU188" s="147">
        <f t="shared" si="969"/>
        <v>1758</v>
      </c>
      <c r="DV188" s="147">
        <f t="shared" si="970"/>
        <v>2344</v>
      </c>
      <c r="DW188" s="147">
        <f t="shared" si="971"/>
        <v>3516</v>
      </c>
      <c r="DX188" s="147">
        <f t="shared" si="972"/>
        <v>4688</v>
      </c>
      <c r="DY188" s="147">
        <f t="shared" si="973"/>
        <v>5860</v>
      </c>
      <c r="DZ188" s="147">
        <f t="shared" si="974"/>
        <v>7032</v>
      </c>
      <c r="EA188" s="147">
        <f t="shared" si="975"/>
        <v>1368</v>
      </c>
      <c r="EB188" s="147">
        <f t="shared" si="976"/>
        <v>273.60000000000002</v>
      </c>
      <c r="EC188" s="147">
        <f t="shared" si="977"/>
        <v>342</v>
      </c>
      <c r="ED188" s="147">
        <f t="shared" si="978"/>
        <v>0</v>
      </c>
      <c r="EE188" s="147">
        <f t="shared" si="979"/>
        <v>684</v>
      </c>
      <c r="EF188" s="147">
        <f t="shared" si="980"/>
        <v>2052</v>
      </c>
      <c r="EG188" s="147">
        <f t="shared" si="981"/>
        <v>2736</v>
      </c>
      <c r="EH188" s="147">
        <f t="shared" si="982"/>
        <v>4104</v>
      </c>
      <c r="EI188" s="147">
        <f t="shared" si="983"/>
        <v>5472</v>
      </c>
      <c r="EJ188" s="147">
        <f t="shared" si="984"/>
        <v>6840</v>
      </c>
      <c r="EK188" s="147">
        <f t="shared" si="985"/>
        <v>8208</v>
      </c>
      <c r="EL188" s="147">
        <f t="shared" si="986"/>
        <v>1248</v>
      </c>
      <c r="EM188" s="147">
        <f t="shared" si="987"/>
        <v>249.60000000000002</v>
      </c>
      <c r="EN188" s="147">
        <f t="shared" si="988"/>
        <v>312</v>
      </c>
      <c r="EO188" s="147">
        <f t="shared" si="989"/>
        <v>0</v>
      </c>
      <c r="EP188" s="147">
        <f t="shared" si="990"/>
        <v>624</v>
      </c>
      <c r="EQ188" s="147">
        <f t="shared" si="991"/>
        <v>1872</v>
      </c>
      <c r="ER188" s="147">
        <f t="shared" si="992"/>
        <v>2496</v>
      </c>
      <c r="ES188" s="147">
        <f t="shared" si="993"/>
        <v>3744</v>
      </c>
      <c r="ET188" s="147">
        <f t="shared" si="994"/>
        <v>4992</v>
      </c>
      <c r="EU188" s="147">
        <f t="shared" si="995"/>
        <v>6240</v>
      </c>
      <c r="EV188" s="147">
        <f t="shared" si="996"/>
        <v>7488</v>
      </c>
      <c r="EW188" s="147">
        <f t="shared" si="997"/>
        <v>1894</v>
      </c>
      <c r="EX188" s="147">
        <f t="shared" si="998"/>
        <v>378.8</v>
      </c>
      <c r="EY188" s="147">
        <f t="shared" si="999"/>
        <v>473.5</v>
      </c>
      <c r="EZ188" s="147">
        <f t="shared" si="1000"/>
        <v>0</v>
      </c>
      <c r="FA188" s="147">
        <f t="shared" si="1001"/>
        <v>947</v>
      </c>
      <c r="FB188" s="147">
        <f t="shared" si="1002"/>
        <v>2841</v>
      </c>
      <c r="FC188" s="147">
        <f t="shared" si="1003"/>
        <v>3788</v>
      </c>
      <c r="FD188" s="147">
        <f t="shared" si="1004"/>
        <v>5682</v>
      </c>
      <c r="FE188" s="147">
        <f t="shared" si="1005"/>
        <v>7576</v>
      </c>
      <c r="FF188" s="147">
        <f t="shared" si="1006"/>
        <v>9470</v>
      </c>
      <c r="FG188" s="147">
        <f t="shared" si="1007"/>
        <v>11364</v>
      </c>
      <c r="FH188" s="147">
        <f t="shared" si="1008"/>
        <v>1894</v>
      </c>
      <c r="FI188" s="147">
        <f t="shared" si="1009"/>
        <v>378.8</v>
      </c>
      <c r="FJ188" s="147">
        <f t="shared" si="1010"/>
        <v>473.5</v>
      </c>
      <c r="FK188" s="147">
        <f t="shared" si="1011"/>
        <v>0</v>
      </c>
      <c r="FL188" s="147">
        <f t="shared" si="1012"/>
        <v>947</v>
      </c>
      <c r="FM188" s="147">
        <f t="shared" si="1013"/>
        <v>2841</v>
      </c>
      <c r="FN188" s="147">
        <f t="shared" si="1014"/>
        <v>3788</v>
      </c>
      <c r="FO188" s="147">
        <f t="shared" si="1015"/>
        <v>5682</v>
      </c>
      <c r="FP188" s="147">
        <f t="shared" si="1016"/>
        <v>7576</v>
      </c>
      <c r="FQ188" s="147">
        <f t="shared" si="1017"/>
        <v>9470</v>
      </c>
      <c r="FR188" s="147">
        <f t="shared" si="1018"/>
        <v>11364</v>
      </c>
      <c r="FS188" s="122" t="str">
        <f t="shared" si="346"/>
        <v>0</v>
      </c>
      <c r="FT188" s="122" t="str">
        <f t="shared" si="347"/>
        <v>0</v>
      </c>
      <c r="FU188" s="122" t="str">
        <f t="shared" si="348"/>
        <v>0</v>
      </c>
      <c r="FV188" s="122" t="str">
        <f t="shared" si="349"/>
        <v>0</v>
      </c>
      <c r="FW188" s="122">
        <f t="shared" si="1019"/>
        <v>0</v>
      </c>
      <c r="FX188" s="122">
        <f t="shared" si="1020"/>
        <v>0</v>
      </c>
      <c r="FY188" s="122">
        <f t="shared" si="1021"/>
        <v>0</v>
      </c>
      <c r="FZ188" s="122">
        <f t="shared" si="1022"/>
        <v>0</v>
      </c>
      <c r="GA188" s="122">
        <f t="shared" si="1023"/>
        <v>0</v>
      </c>
      <c r="GB188" s="122">
        <f t="shared" si="1024"/>
        <v>0</v>
      </c>
      <c r="GC188" s="122">
        <f t="shared" si="1025"/>
        <v>0</v>
      </c>
      <c r="GD188" s="122">
        <f t="shared" si="1026"/>
        <v>0</v>
      </c>
      <c r="GE188" s="122">
        <f t="shared" si="1027"/>
        <v>0</v>
      </c>
      <c r="GF188" s="122">
        <f t="shared" si="1028"/>
        <v>0</v>
      </c>
      <c r="GG188" s="122">
        <f t="shared" si="1029"/>
        <v>0</v>
      </c>
      <c r="GH188" s="124" t="str">
        <f t="shared" si="350"/>
        <v>0</v>
      </c>
      <c r="GI188" s="57"/>
      <c r="GJ188" s="57"/>
      <c r="GK188" s="57"/>
      <c r="GW188" s="145"/>
      <c r="GX188" s="145"/>
      <c r="GY188" s="145"/>
      <c r="GZ188" s="145"/>
      <c r="HA188" s="145"/>
      <c r="HB188" s="145"/>
      <c r="HC188" s="145"/>
    </row>
    <row r="189" spans="1:211" x14ac:dyDescent="0.2">
      <c r="A189" s="298"/>
      <c r="B189" s="288"/>
      <c r="C189" s="299"/>
      <c r="D189" s="407">
        <f t="shared" si="862"/>
        <v>0</v>
      </c>
      <c r="E189" s="406"/>
      <c r="F189" s="406"/>
      <c r="G189" s="406"/>
      <c r="H189" s="407">
        <f t="shared" si="863"/>
        <v>0</v>
      </c>
      <c r="I189" s="406"/>
      <c r="J189" s="406"/>
      <c r="K189" s="406"/>
      <c r="L189" s="406"/>
      <c r="M189" s="147"/>
      <c r="N189" s="94">
        <f t="shared" si="864"/>
        <v>0</v>
      </c>
      <c r="O189" s="94">
        <f t="shared" si="865"/>
        <v>0</v>
      </c>
      <c r="P189" s="94">
        <f t="shared" si="866"/>
        <v>0</v>
      </c>
      <c r="Q189" s="94">
        <f t="shared" si="867"/>
        <v>0</v>
      </c>
      <c r="R189" s="94">
        <f t="shared" si="868"/>
        <v>0</v>
      </c>
      <c r="S189" s="94">
        <f t="shared" si="869"/>
        <v>0</v>
      </c>
      <c r="T189" s="94">
        <f t="shared" si="870"/>
        <v>0</v>
      </c>
      <c r="U189" s="200">
        <v>723</v>
      </c>
      <c r="V189" s="93">
        <f t="shared" si="871"/>
        <v>144.6</v>
      </c>
      <c r="W189" s="93">
        <f t="shared" si="872"/>
        <v>180.75</v>
      </c>
      <c r="X189" s="147"/>
      <c r="Y189" s="94">
        <f t="shared" si="873"/>
        <v>361.5</v>
      </c>
      <c r="Z189" s="94">
        <f t="shared" si="874"/>
        <v>1084.5</v>
      </c>
      <c r="AA189" s="94">
        <f t="shared" si="875"/>
        <v>1446</v>
      </c>
      <c r="AB189" s="94">
        <f t="shared" si="876"/>
        <v>2169</v>
      </c>
      <c r="AC189" s="94">
        <f t="shared" si="877"/>
        <v>2892</v>
      </c>
      <c r="AD189" s="94">
        <f t="shared" si="878"/>
        <v>3615</v>
      </c>
      <c r="AE189" s="94">
        <f t="shared" si="879"/>
        <v>4338</v>
      </c>
      <c r="AF189" s="200">
        <v>647</v>
      </c>
      <c r="AG189" s="93">
        <f t="shared" si="880"/>
        <v>129.4</v>
      </c>
      <c r="AH189" s="93">
        <f t="shared" si="881"/>
        <v>161.75</v>
      </c>
      <c r="AI189" s="147"/>
      <c r="AJ189" s="94">
        <f t="shared" si="882"/>
        <v>323.5</v>
      </c>
      <c r="AK189" s="94">
        <f t="shared" si="883"/>
        <v>970.5</v>
      </c>
      <c r="AL189" s="94">
        <f t="shared" si="884"/>
        <v>1294</v>
      </c>
      <c r="AM189" s="94">
        <f t="shared" si="885"/>
        <v>1941</v>
      </c>
      <c r="AN189" s="94">
        <f t="shared" si="886"/>
        <v>2588</v>
      </c>
      <c r="AO189" s="94">
        <f t="shared" si="887"/>
        <v>3235</v>
      </c>
      <c r="AP189" s="94">
        <f t="shared" si="888"/>
        <v>3882</v>
      </c>
      <c r="AQ189" s="200">
        <v>527</v>
      </c>
      <c r="AR189" s="93">
        <f t="shared" si="889"/>
        <v>105.4</v>
      </c>
      <c r="AS189" s="93">
        <f t="shared" si="890"/>
        <v>131.75</v>
      </c>
      <c r="AT189" s="147"/>
      <c r="AU189" s="94">
        <f t="shared" si="891"/>
        <v>263.5</v>
      </c>
      <c r="AV189" s="94">
        <f t="shared" si="892"/>
        <v>790.5</v>
      </c>
      <c r="AW189" s="94">
        <f t="shared" si="893"/>
        <v>1054</v>
      </c>
      <c r="AX189" s="94">
        <f t="shared" si="894"/>
        <v>1581</v>
      </c>
      <c r="AY189" s="94">
        <f t="shared" si="895"/>
        <v>2108</v>
      </c>
      <c r="AZ189" s="94">
        <f t="shared" si="896"/>
        <v>2635</v>
      </c>
      <c r="BA189" s="94">
        <f t="shared" si="897"/>
        <v>3162</v>
      </c>
      <c r="BB189" s="147">
        <f t="shared" si="898"/>
        <v>723</v>
      </c>
      <c r="BC189" s="147">
        <f t="shared" si="899"/>
        <v>144.6</v>
      </c>
      <c r="BD189" s="147">
        <f t="shared" si="900"/>
        <v>180.75</v>
      </c>
      <c r="BE189" s="147">
        <f t="shared" si="901"/>
        <v>0</v>
      </c>
      <c r="BF189" s="147">
        <f t="shared" si="902"/>
        <v>361.5</v>
      </c>
      <c r="BG189" s="147">
        <f t="shared" si="903"/>
        <v>1084.5</v>
      </c>
      <c r="BH189" s="147">
        <f t="shared" si="904"/>
        <v>1446</v>
      </c>
      <c r="BI189" s="147">
        <f t="shared" si="905"/>
        <v>2169</v>
      </c>
      <c r="BJ189" s="147">
        <f t="shared" si="906"/>
        <v>2892</v>
      </c>
      <c r="BK189" s="147">
        <f t="shared" si="907"/>
        <v>3615</v>
      </c>
      <c r="BL189" s="147">
        <f t="shared" si="908"/>
        <v>4338</v>
      </c>
      <c r="BM189" s="147">
        <f t="shared" si="909"/>
        <v>647</v>
      </c>
      <c r="BN189" s="147">
        <f t="shared" si="910"/>
        <v>129.4</v>
      </c>
      <c r="BO189" s="147">
        <f t="shared" si="911"/>
        <v>161.75</v>
      </c>
      <c r="BP189" s="147">
        <f t="shared" si="912"/>
        <v>0</v>
      </c>
      <c r="BQ189" s="147">
        <f t="shared" si="913"/>
        <v>323.5</v>
      </c>
      <c r="BR189" s="147">
        <f t="shared" si="914"/>
        <v>970.5</v>
      </c>
      <c r="BS189" s="147">
        <f t="shared" si="915"/>
        <v>1294</v>
      </c>
      <c r="BT189" s="147">
        <f t="shared" si="916"/>
        <v>1941</v>
      </c>
      <c r="BU189" s="147">
        <f t="shared" si="917"/>
        <v>2588</v>
      </c>
      <c r="BV189" s="147">
        <f t="shared" si="918"/>
        <v>3235</v>
      </c>
      <c r="BW189" s="147">
        <f t="shared" si="919"/>
        <v>3882</v>
      </c>
      <c r="BX189" s="147">
        <f t="shared" si="920"/>
        <v>527</v>
      </c>
      <c r="BY189" s="147">
        <f t="shared" si="921"/>
        <v>105.4</v>
      </c>
      <c r="BZ189" s="147">
        <f t="shared" si="922"/>
        <v>131.75</v>
      </c>
      <c r="CA189" s="147">
        <f t="shared" si="923"/>
        <v>0</v>
      </c>
      <c r="CB189" s="147">
        <f t="shared" si="924"/>
        <v>263.5</v>
      </c>
      <c r="CC189" s="147">
        <f t="shared" si="925"/>
        <v>790.5</v>
      </c>
      <c r="CD189" s="147">
        <f t="shared" si="926"/>
        <v>1054</v>
      </c>
      <c r="CE189" s="147">
        <f t="shared" si="927"/>
        <v>1581</v>
      </c>
      <c r="CF189" s="147">
        <f t="shared" si="928"/>
        <v>2108</v>
      </c>
      <c r="CG189" s="147">
        <f t="shared" si="929"/>
        <v>2635</v>
      </c>
      <c r="CH189" s="147">
        <f t="shared" si="930"/>
        <v>3162</v>
      </c>
      <c r="CI189" s="147">
        <f t="shared" si="931"/>
        <v>1370</v>
      </c>
      <c r="CJ189" s="147">
        <f t="shared" si="932"/>
        <v>274</v>
      </c>
      <c r="CK189" s="147">
        <f t="shared" si="933"/>
        <v>342.5</v>
      </c>
      <c r="CL189" s="147">
        <f t="shared" si="934"/>
        <v>0</v>
      </c>
      <c r="CM189" s="147">
        <f t="shared" si="935"/>
        <v>685</v>
      </c>
      <c r="CN189" s="147">
        <f t="shared" si="936"/>
        <v>2055</v>
      </c>
      <c r="CO189" s="147">
        <f t="shared" si="937"/>
        <v>2740</v>
      </c>
      <c r="CP189" s="147">
        <f t="shared" si="938"/>
        <v>4110</v>
      </c>
      <c r="CQ189" s="147">
        <f t="shared" si="939"/>
        <v>5480</v>
      </c>
      <c r="CR189" s="147">
        <f t="shared" si="940"/>
        <v>6850</v>
      </c>
      <c r="CS189" s="147">
        <f t="shared" si="941"/>
        <v>8220</v>
      </c>
      <c r="CT189" s="147">
        <f t="shared" si="942"/>
        <v>1250</v>
      </c>
      <c r="CU189" s="147">
        <f t="shared" si="943"/>
        <v>250</v>
      </c>
      <c r="CV189" s="147">
        <f t="shared" si="944"/>
        <v>312.5</v>
      </c>
      <c r="CW189" s="147">
        <f t="shared" si="945"/>
        <v>0</v>
      </c>
      <c r="CX189" s="147">
        <f t="shared" si="946"/>
        <v>625</v>
      </c>
      <c r="CY189" s="147">
        <f t="shared" si="947"/>
        <v>1875</v>
      </c>
      <c r="CZ189" s="147">
        <f t="shared" si="948"/>
        <v>2500</v>
      </c>
      <c r="DA189" s="147">
        <f t="shared" si="949"/>
        <v>3750</v>
      </c>
      <c r="DB189" s="147">
        <f t="shared" si="950"/>
        <v>5000</v>
      </c>
      <c r="DC189" s="147">
        <f t="shared" si="951"/>
        <v>6250</v>
      </c>
      <c r="DD189" s="147">
        <f t="shared" si="952"/>
        <v>7500</v>
      </c>
      <c r="DE189" s="147">
        <f t="shared" si="953"/>
        <v>1174</v>
      </c>
      <c r="DF189" s="147">
        <f t="shared" si="954"/>
        <v>234.8</v>
      </c>
      <c r="DG189" s="147">
        <f t="shared" si="955"/>
        <v>293.5</v>
      </c>
      <c r="DH189" s="147">
        <f t="shared" si="956"/>
        <v>0</v>
      </c>
      <c r="DI189" s="147">
        <f t="shared" si="957"/>
        <v>587</v>
      </c>
      <c r="DJ189" s="147">
        <f t="shared" si="958"/>
        <v>1761</v>
      </c>
      <c r="DK189" s="147">
        <f t="shared" si="959"/>
        <v>2348</v>
      </c>
      <c r="DL189" s="147">
        <f t="shared" si="960"/>
        <v>3522</v>
      </c>
      <c r="DM189" s="147">
        <f t="shared" si="961"/>
        <v>4696</v>
      </c>
      <c r="DN189" s="147">
        <f t="shared" si="962"/>
        <v>5870</v>
      </c>
      <c r="DO189" s="147">
        <f t="shared" si="963"/>
        <v>7044</v>
      </c>
      <c r="DP189" s="147">
        <f t="shared" si="964"/>
        <v>1174</v>
      </c>
      <c r="DQ189" s="147">
        <f t="shared" si="965"/>
        <v>234.8</v>
      </c>
      <c r="DR189" s="147">
        <f t="shared" si="966"/>
        <v>293.5</v>
      </c>
      <c r="DS189" s="147">
        <f t="shared" si="967"/>
        <v>0</v>
      </c>
      <c r="DT189" s="147">
        <f t="shared" si="968"/>
        <v>587</v>
      </c>
      <c r="DU189" s="147">
        <f t="shared" si="969"/>
        <v>1761</v>
      </c>
      <c r="DV189" s="147">
        <f t="shared" si="970"/>
        <v>2348</v>
      </c>
      <c r="DW189" s="147">
        <f t="shared" si="971"/>
        <v>3522</v>
      </c>
      <c r="DX189" s="147">
        <f t="shared" si="972"/>
        <v>4696</v>
      </c>
      <c r="DY189" s="147">
        <f t="shared" si="973"/>
        <v>5870</v>
      </c>
      <c r="DZ189" s="147">
        <f t="shared" si="974"/>
        <v>7044</v>
      </c>
      <c r="EA189" s="147">
        <f t="shared" si="975"/>
        <v>1370</v>
      </c>
      <c r="EB189" s="147">
        <f t="shared" si="976"/>
        <v>274</v>
      </c>
      <c r="EC189" s="147">
        <f t="shared" si="977"/>
        <v>342.5</v>
      </c>
      <c r="ED189" s="147">
        <f t="shared" si="978"/>
        <v>0</v>
      </c>
      <c r="EE189" s="147">
        <f t="shared" si="979"/>
        <v>685</v>
      </c>
      <c r="EF189" s="147">
        <f t="shared" si="980"/>
        <v>2055</v>
      </c>
      <c r="EG189" s="147">
        <f t="shared" si="981"/>
        <v>2740</v>
      </c>
      <c r="EH189" s="147">
        <f t="shared" si="982"/>
        <v>4110</v>
      </c>
      <c r="EI189" s="147">
        <f t="shared" si="983"/>
        <v>5480</v>
      </c>
      <c r="EJ189" s="147">
        <f t="shared" si="984"/>
        <v>6850</v>
      </c>
      <c r="EK189" s="147">
        <f t="shared" si="985"/>
        <v>8220</v>
      </c>
      <c r="EL189" s="147">
        <f t="shared" si="986"/>
        <v>1250</v>
      </c>
      <c r="EM189" s="147">
        <f t="shared" si="987"/>
        <v>250</v>
      </c>
      <c r="EN189" s="147">
        <f t="shared" si="988"/>
        <v>312.5</v>
      </c>
      <c r="EO189" s="147">
        <f t="shared" si="989"/>
        <v>0</v>
      </c>
      <c r="EP189" s="147">
        <f t="shared" si="990"/>
        <v>625</v>
      </c>
      <c r="EQ189" s="147">
        <f t="shared" si="991"/>
        <v>1875</v>
      </c>
      <c r="ER189" s="147">
        <f t="shared" si="992"/>
        <v>2500</v>
      </c>
      <c r="ES189" s="147">
        <f t="shared" si="993"/>
        <v>3750</v>
      </c>
      <c r="ET189" s="147">
        <f t="shared" si="994"/>
        <v>5000</v>
      </c>
      <c r="EU189" s="147">
        <f t="shared" si="995"/>
        <v>6250</v>
      </c>
      <c r="EV189" s="147">
        <f t="shared" si="996"/>
        <v>7500</v>
      </c>
      <c r="EW189" s="147">
        <f t="shared" si="997"/>
        <v>1897</v>
      </c>
      <c r="EX189" s="147">
        <f t="shared" si="998"/>
        <v>379.4</v>
      </c>
      <c r="EY189" s="147">
        <f t="shared" si="999"/>
        <v>474.25</v>
      </c>
      <c r="EZ189" s="147">
        <f t="shared" si="1000"/>
        <v>0</v>
      </c>
      <c r="FA189" s="147">
        <f t="shared" si="1001"/>
        <v>948.5</v>
      </c>
      <c r="FB189" s="147">
        <f t="shared" si="1002"/>
        <v>2845.5</v>
      </c>
      <c r="FC189" s="147">
        <f t="shared" si="1003"/>
        <v>3794</v>
      </c>
      <c r="FD189" s="147">
        <f t="shared" si="1004"/>
        <v>5691</v>
      </c>
      <c r="FE189" s="147">
        <f t="shared" si="1005"/>
        <v>7588</v>
      </c>
      <c r="FF189" s="147">
        <f t="shared" si="1006"/>
        <v>9485</v>
      </c>
      <c r="FG189" s="147">
        <f t="shared" si="1007"/>
        <v>11382</v>
      </c>
      <c r="FH189" s="147">
        <f t="shared" si="1008"/>
        <v>1897</v>
      </c>
      <c r="FI189" s="147">
        <f t="shared" si="1009"/>
        <v>379.4</v>
      </c>
      <c r="FJ189" s="147">
        <f t="shared" si="1010"/>
        <v>474.25</v>
      </c>
      <c r="FK189" s="147">
        <f t="shared" si="1011"/>
        <v>0</v>
      </c>
      <c r="FL189" s="147">
        <f t="shared" si="1012"/>
        <v>948.5</v>
      </c>
      <c r="FM189" s="147">
        <f t="shared" si="1013"/>
        <v>2845.5</v>
      </c>
      <c r="FN189" s="147">
        <f t="shared" si="1014"/>
        <v>3794</v>
      </c>
      <c r="FO189" s="147">
        <f t="shared" si="1015"/>
        <v>5691</v>
      </c>
      <c r="FP189" s="147">
        <f t="shared" si="1016"/>
        <v>7588</v>
      </c>
      <c r="FQ189" s="147">
        <f t="shared" si="1017"/>
        <v>9485</v>
      </c>
      <c r="FR189" s="147">
        <f t="shared" si="1018"/>
        <v>11382</v>
      </c>
      <c r="FS189" s="122" t="str">
        <f t="shared" si="346"/>
        <v>0</v>
      </c>
      <c r="FT189" s="122" t="str">
        <f t="shared" si="347"/>
        <v>0</v>
      </c>
      <c r="FU189" s="122" t="str">
        <f t="shared" si="348"/>
        <v>0</v>
      </c>
      <c r="FV189" s="122" t="str">
        <f t="shared" si="349"/>
        <v>0</v>
      </c>
      <c r="FW189" s="122">
        <f t="shared" si="1019"/>
        <v>0</v>
      </c>
      <c r="FX189" s="122">
        <f t="shared" si="1020"/>
        <v>0</v>
      </c>
      <c r="FY189" s="122">
        <f t="shared" si="1021"/>
        <v>0</v>
      </c>
      <c r="FZ189" s="122">
        <f t="shared" si="1022"/>
        <v>0</v>
      </c>
      <c r="GA189" s="122">
        <f t="shared" si="1023"/>
        <v>0</v>
      </c>
      <c r="GB189" s="122">
        <f t="shared" si="1024"/>
        <v>0</v>
      </c>
      <c r="GC189" s="122">
        <f t="shared" si="1025"/>
        <v>0</v>
      </c>
      <c r="GD189" s="122">
        <f t="shared" si="1026"/>
        <v>0</v>
      </c>
      <c r="GE189" s="122">
        <f t="shared" si="1027"/>
        <v>0</v>
      </c>
      <c r="GF189" s="122">
        <f t="shared" si="1028"/>
        <v>0</v>
      </c>
      <c r="GG189" s="122">
        <f t="shared" si="1029"/>
        <v>0</v>
      </c>
      <c r="GH189" s="124" t="str">
        <f t="shared" si="350"/>
        <v>0</v>
      </c>
      <c r="GI189" s="57"/>
      <c r="GJ189" s="57"/>
      <c r="GK189" s="57"/>
      <c r="GW189" s="145"/>
      <c r="GX189" s="145"/>
      <c r="GY189" s="145"/>
      <c r="GZ189" s="145"/>
      <c r="HA189" s="145"/>
      <c r="HB189" s="145"/>
      <c r="HC189" s="145"/>
    </row>
    <row r="190" spans="1:211" x14ac:dyDescent="0.2">
      <c r="A190" s="298"/>
      <c r="B190" s="288"/>
      <c r="C190" s="299"/>
      <c r="D190" s="407">
        <f t="shared" si="862"/>
        <v>0</v>
      </c>
      <c r="E190" s="406"/>
      <c r="F190" s="406"/>
      <c r="G190" s="406"/>
      <c r="H190" s="407">
        <f t="shared" si="863"/>
        <v>0</v>
      </c>
      <c r="I190" s="406"/>
      <c r="J190" s="406"/>
      <c r="K190" s="406"/>
      <c r="L190" s="406"/>
      <c r="M190" s="147"/>
      <c r="N190" s="94">
        <f t="shared" si="864"/>
        <v>0</v>
      </c>
      <c r="O190" s="94">
        <f t="shared" si="865"/>
        <v>0</v>
      </c>
      <c r="P190" s="94">
        <f t="shared" si="866"/>
        <v>0</v>
      </c>
      <c r="Q190" s="94">
        <f t="shared" si="867"/>
        <v>0</v>
      </c>
      <c r="R190" s="94">
        <f t="shared" si="868"/>
        <v>0</v>
      </c>
      <c r="S190" s="94">
        <f t="shared" si="869"/>
        <v>0</v>
      </c>
      <c r="T190" s="94">
        <f t="shared" si="870"/>
        <v>0</v>
      </c>
      <c r="U190" s="200">
        <v>724</v>
      </c>
      <c r="V190" s="93">
        <f t="shared" si="871"/>
        <v>144.80000000000001</v>
      </c>
      <c r="W190" s="93">
        <f t="shared" si="872"/>
        <v>181</v>
      </c>
      <c r="X190" s="147"/>
      <c r="Y190" s="94">
        <f t="shared" si="873"/>
        <v>362</v>
      </c>
      <c r="Z190" s="94">
        <f t="shared" si="874"/>
        <v>1086</v>
      </c>
      <c r="AA190" s="94">
        <f t="shared" si="875"/>
        <v>1448</v>
      </c>
      <c r="AB190" s="94">
        <f t="shared" si="876"/>
        <v>2172</v>
      </c>
      <c r="AC190" s="94">
        <f t="shared" si="877"/>
        <v>2896</v>
      </c>
      <c r="AD190" s="94">
        <f t="shared" si="878"/>
        <v>3620</v>
      </c>
      <c r="AE190" s="94">
        <f t="shared" si="879"/>
        <v>4344</v>
      </c>
      <c r="AF190" s="200">
        <v>648</v>
      </c>
      <c r="AG190" s="93">
        <f t="shared" si="880"/>
        <v>129.6</v>
      </c>
      <c r="AH190" s="93">
        <f t="shared" si="881"/>
        <v>162</v>
      </c>
      <c r="AI190" s="147"/>
      <c r="AJ190" s="94">
        <f t="shared" si="882"/>
        <v>324</v>
      </c>
      <c r="AK190" s="94">
        <f t="shared" si="883"/>
        <v>972</v>
      </c>
      <c r="AL190" s="94">
        <f t="shared" si="884"/>
        <v>1296</v>
      </c>
      <c r="AM190" s="94">
        <f t="shared" si="885"/>
        <v>1944</v>
      </c>
      <c r="AN190" s="94">
        <f t="shared" si="886"/>
        <v>2592</v>
      </c>
      <c r="AO190" s="94">
        <f t="shared" si="887"/>
        <v>3240</v>
      </c>
      <c r="AP190" s="94">
        <f t="shared" si="888"/>
        <v>3888</v>
      </c>
      <c r="AQ190" s="200">
        <v>528</v>
      </c>
      <c r="AR190" s="93">
        <f t="shared" si="889"/>
        <v>105.60000000000001</v>
      </c>
      <c r="AS190" s="93">
        <f t="shared" si="890"/>
        <v>132</v>
      </c>
      <c r="AT190" s="147"/>
      <c r="AU190" s="94">
        <f t="shared" si="891"/>
        <v>264</v>
      </c>
      <c r="AV190" s="94">
        <f t="shared" si="892"/>
        <v>792</v>
      </c>
      <c r="AW190" s="94">
        <f t="shared" si="893"/>
        <v>1056</v>
      </c>
      <c r="AX190" s="94">
        <f t="shared" si="894"/>
        <v>1584</v>
      </c>
      <c r="AY190" s="94">
        <f t="shared" si="895"/>
        <v>2112</v>
      </c>
      <c r="AZ190" s="94">
        <f t="shared" si="896"/>
        <v>2640</v>
      </c>
      <c r="BA190" s="94">
        <f t="shared" si="897"/>
        <v>3168</v>
      </c>
      <c r="BB190" s="147">
        <f t="shared" si="898"/>
        <v>724</v>
      </c>
      <c r="BC190" s="147">
        <f t="shared" si="899"/>
        <v>144.80000000000001</v>
      </c>
      <c r="BD190" s="147">
        <f t="shared" si="900"/>
        <v>181</v>
      </c>
      <c r="BE190" s="147">
        <f t="shared" si="901"/>
        <v>0</v>
      </c>
      <c r="BF190" s="147">
        <f t="shared" si="902"/>
        <v>362</v>
      </c>
      <c r="BG190" s="147">
        <f t="shared" si="903"/>
        <v>1086</v>
      </c>
      <c r="BH190" s="147">
        <f t="shared" si="904"/>
        <v>1448</v>
      </c>
      <c r="BI190" s="147">
        <f t="shared" si="905"/>
        <v>2172</v>
      </c>
      <c r="BJ190" s="147">
        <f t="shared" si="906"/>
        <v>2896</v>
      </c>
      <c r="BK190" s="147">
        <f t="shared" si="907"/>
        <v>3620</v>
      </c>
      <c r="BL190" s="147">
        <f t="shared" si="908"/>
        <v>4344</v>
      </c>
      <c r="BM190" s="147">
        <f t="shared" si="909"/>
        <v>648</v>
      </c>
      <c r="BN190" s="147">
        <f t="shared" si="910"/>
        <v>129.6</v>
      </c>
      <c r="BO190" s="147">
        <f t="shared" si="911"/>
        <v>162</v>
      </c>
      <c r="BP190" s="147">
        <f t="shared" si="912"/>
        <v>0</v>
      </c>
      <c r="BQ190" s="147">
        <f t="shared" si="913"/>
        <v>324</v>
      </c>
      <c r="BR190" s="147">
        <f t="shared" si="914"/>
        <v>972</v>
      </c>
      <c r="BS190" s="147">
        <f t="shared" si="915"/>
        <v>1296</v>
      </c>
      <c r="BT190" s="147">
        <f t="shared" si="916"/>
        <v>1944</v>
      </c>
      <c r="BU190" s="147">
        <f t="shared" si="917"/>
        <v>2592</v>
      </c>
      <c r="BV190" s="147">
        <f t="shared" si="918"/>
        <v>3240</v>
      </c>
      <c r="BW190" s="147">
        <f t="shared" si="919"/>
        <v>3888</v>
      </c>
      <c r="BX190" s="147">
        <f t="shared" si="920"/>
        <v>528</v>
      </c>
      <c r="BY190" s="147">
        <f t="shared" si="921"/>
        <v>105.60000000000001</v>
      </c>
      <c r="BZ190" s="147">
        <f t="shared" si="922"/>
        <v>132</v>
      </c>
      <c r="CA190" s="147">
        <f t="shared" si="923"/>
        <v>0</v>
      </c>
      <c r="CB190" s="147">
        <f t="shared" si="924"/>
        <v>264</v>
      </c>
      <c r="CC190" s="147">
        <f t="shared" si="925"/>
        <v>792</v>
      </c>
      <c r="CD190" s="147">
        <f t="shared" si="926"/>
        <v>1056</v>
      </c>
      <c r="CE190" s="147">
        <f t="shared" si="927"/>
        <v>1584</v>
      </c>
      <c r="CF190" s="147">
        <f t="shared" si="928"/>
        <v>2112</v>
      </c>
      <c r="CG190" s="147">
        <f t="shared" si="929"/>
        <v>2640</v>
      </c>
      <c r="CH190" s="147">
        <f t="shared" si="930"/>
        <v>3168</v>
      </c>
      <c r="CI190" s="147">
        <f t="shared" si="931"/>
        <v>1372</v>
      </c>
      <c r="CJ190" s="147">
        <f t="shared" si="932"/>
        <v>274.39999999999998</v>
      </c>
      <c r="CK190" s="147">
        <f t="shared" si="933"/>
        <v>343</v>
      </c>
      <c r="CL190" s="147">
        <f t="shared" si="934"/>
        <v>0</v>
      </c>
      <c r="CM190" s="147">
        <f t="shared" si="935"/>
        <v>686</v>
      </c>
      <c r="CN190" s="147">
        <f t="shared" si="936"/>
        <v>2058</v>
      </c>
      <c r="CO190" s="147">
        <f t="shared" si="937"/>
        <v>2744</v>
      </c>
      <c r="CP190" s="147">
        <f t="shared" si="938"/>
        <v>4116</v>
      </c>
      <c r="CQ190" s="147">
        <f t="shared" si="939"/>
        <v>5488</v>
      </c>
      <c r="CR190" s="147">
        <f t="shared" si="940"/>
        <v>6860</v>
      </c>
      <c r="CS190" s="147">
        <f t="shared" si="941"/>
        <v>8232</v>
      </c>
      <c r="CT190" s="147">
        <f t="shared" si="942"/>
        <v>1252</v>
      </c>
      <c r="CU190" s="147">
        <f t="shared" si="943"/>
        <v>250.40000000000003</v>
      </c>
      <c r="CV190" s="147">
        <f t="shared" si="944"/>
        <v>313</v>
      </c>
      <c r="CW190" s="147">
        <f t="shared" si="945"/>
        <v>0</v>
      </c>
      <c r="CX190" s="147">
        <f t="shared" si="946"/>
        <v>626</v>
      </c>
      <c r="CY190" s="147">
        <f t="shared" si="947"/>
        <v>1878</v>
      </c>
      <c r="CZ190" s="147">
        <f t="shared" si="948"/>
        <v>2504</v>
      </c>
      <c r="DA190" s="147">
        <f t="shared" si="949"/>
        <v>3756</v>
      </c>
      <c r="DB190" s="147">
        <f t="shared" si="950"/>
        <v>5008</v>
      </c>
      <c r="DC190" s="147">
        <f t="shared" si="951"/>
        <v>6260</v>
      </c>
      <c r="DD190" s="147">
        <f t="shared" si="952"/>
        <v>7512</v>
      </c>
      <c r="DE190" s="147">
        <f t="shared" si="953"/>
        <v>1176</v>
      </c>
      <c r="DF190" s="147">
        <f t="shared" si="954"/>
        <v>235.2</v>
      </c>
      <c r="DG190" s="147">
        <f t="shared" si="955"/>
        <v>294</v>
      </c>
      <c r="DH190" s="147">
        <f t="shared" si="956"/>
        <v>0</v>
      </c>
      <c r="DI190" s="147">
        <f t="shared" si="957"/>
        <v>588</v>
      </c>
      <c r="DJ190" s="147">
        <f t="shared" si="958"/>
        <v>1764</v>
      </c>
      <c r="DK190" s="147">
        <f t="shared" si="959"/>
        <v>2352</v>
      </c>
      <c r="DL190" s="147">
        <f t="shared" si="960"/>
        <v>3528</v>
      </c>
      <c r="DM190" s="147">
        <f t="shared" si="961"/>
        <v>4704</v>
      </c>
      <c r="DN190" s="147">
        <f t="shared" si="962"/>
        <v>5880</v>
      </c>
      <c r="DO190" s="147">
        <f t="shared" si="963"/>
        <v>7056</v>
      </c>
      <c r="DP190" s="147">
        <f t="shared" si="964"/>
        <v>1176</v>
      </c>
      <c r="DQ190" s="147">
        <f t="shared" si="965"/>
        <v>235.2</v>
      </c>
      <c r="DR190" s="147">
        <f t="shared" si="966"/>
        <v>294</v>
      </c>
      <c r="DS190" s="147">
        <f t="shared" si="967"/>
        <v>0</v>
      </c>
      <c r="DT190" s="147">
        <f t="shared" si="968"/>
        <v>588</v>
      </c>
      <c r="DU190" s="147">
        <f t="shared" si="969"/>
        <v>1764</v>
      </c>
      <c r="DV190" s="147">
        <f t="shared" si="970"/>
        <v>2352</v>
      </c>
      <c r="DW190" s="147">
        <f t="shared" si="971"/>
        <v>3528</v>
      </c>
      <c r="DX190" s="147">
        <f t="shared" si="972"/>
        <v>4704</v>
      </c>
      <c r="DY190" s="147">
        <f t="shared" si="973"/>
        <v>5880</v>
      </c>
      <c r="DZ190" s="147">
        <f t="shared" si="974"/>
        <v>7056</v>
      </c>
      <c r="EA190" s="147">
        <f t="shared" si="975"/>
        <v>1372</v>
      </c>
      <c r="EB190" s="147">
        <f t="shared" si="976"/>
        <v>274.39999999999998</v>
      </c>
      <c r="EC190" s="147">
        <f t="shared" si="977"/>
        <v>343</v>
      </c>
      <c r="ED190" s="147">
        <f t="shared" si="978"/>
        <v>0</v>
      </c>
      <c r="EE190" s="147">
        <f t="shared" si="979"/>
        <v>686</v>
      </c>
      <c r="EF190" s="147">
        <f t="shared" si="980"/>
        <v>2058</v>
      </c>
      <c r="EG190" s="147">
        <f t="shared" si="981"/>
        <v>2744</v>
      </c>
      <c r="EH190" s="147">
        <f t="shared" si="982"/>
        <v>4116</v>
      </c>
      <c r="EI190" s="147">
        <f t="shared" si="983"/>
        <v>5488</v>
      </c>
      <c r="EJ190" s="147">
        <f t="shared" si="984"/>
        <v>6860</v>
      </c>
      <c r="EK190" s="147">
        <f t="shared" si="985"/>
        <v>8232</v>
      </c>
      <c r="EL190" s="147">
        <f t="shared" si="986"/>
        <v>1252</v>
      </c>
      <c r="EM190" s="147">
        <f t="shared" si="987"/>
        <v>250.40000000000003</v>
      </c>
      <c r="EN190" s="147">
        <f t="shared" si="988"/>
        <v>313</v>
      </c>
      <c r="EO190" s="147">
        <f t="shared" si="989"/>
        <v>0</v>
      </c>
      <c r="EP190" s="147">
        <f t="shared" si="990"/>
        <v>626</v>
      </c>
      <c r="EQ190" s="147">
        <f t="shared" si="991"/>
        <v>1878</v>
      </c>
      <c r="ER190" s="147">
        <f t="shared" si="992"/>
        <v>2504</v>
      </c>
      <c r="ES190" s="147">
        <f t="shared" si="993"/>
        <v>3756</v>
      </c>
      <c r="ET190" s="147">
        <f t="shared" si="994"/>
        <v>5008</v>
      </c>
      <c r="EU190" s="147">
        <f t="shared" si="995"/>
        <v>6260</v>
      </c>
      <c r="EV190" s="147">
        <f t="shared" si="996"/>
        <v>7512</v>
      </c>
      <c r="EW190" s="147">
        <f t="shared" si="997"/>
        <v>1900</v>
      </c>
      <c r="EX190" s="147">
        <f t="shared" si="998"/>
        <v>380</v>
      </c>
      <c r="EY190" s="147">
        <f t="shared" si="999"/>
        <v>475</v>
      </c>
      <c r="EZ190" s="147">
        <f t="shared" si="1000"/>
        <v>0</v>
      </c>
      <c r="FA190" s="147">
        <f t="shared" si="1001"/>
        <v>950</v>
      </c>
      <c r="FB190" s="147">
        <f t="shared" si="1002"/>
        <v>2850</v>
      </c>
      <c r="FC190" s="147">
        <f t="shared" si="1003"/>
        <v>3800</v>
      </c>
      <c r="FD190" s="147">
        <f t="shared" si="1004"/>
        <v>5700</v>
      </c>
      <c r="FE190" s="147">
        <f t="shared" si="1005"/>
        <v>7600</v>
      </c>
      <c r="FF190" s="147">
        <f t="shared" si="1006"/>
        <v>9500</v>
      </c>
      <c r="FG190" s="147">
        <f t="shared" si="1007"/>
        <v>11400</v>
      </c>
      <c r="FH190" s="147">
        <f t="shared" si="1008"/>
        <v>1900</v>
      </c>
      <c r="FI190" s="147">
        <f t="shared" si="1009"/>
        <v>380</v>
      </c>
      <c r="FJ190" s="147">
        <f t="shared" si="1010"/>
        <v>475</v>
      </c>
      <c r="FK190" s="147">
        <f t="shared" si="1011"/>
        <v>0</v>
      </c>
      <c r="FL190" s="147">
        <f t="shared" si="1012"/>
        <v>950</v>
      </c>
      <c r="FM190" s="147">
        <f t="shared" si="1013"/>
        <v>2850</v>
      </c>
      <c r="FN190" s="147">
        <f t="shared" si="1014"/>
        <v>3800</v>
      </c>
      <c r="FO190" s="147">
        <f t="shared" si="1015"/>
        <v>5700</v>
      </c>
      <c r="FP190" s="147">
        <f t="shared" si="1016"/>
        <v>7600</v>
      </c>
      <c r="FQ190" s="147">
        <f t="shared" si="1017"/>
        <v>9500</v>
      </c>
      <c r="FR190" s="147">
        <f t="shared" si="1018"/>
        <v>11400</v>
      </c>
      <c r="FS190" s="122" t="str">
        <f t="shared" si="346"/>
        <v>0</v>
      </c>
      <c r="FT190" s="122" t="str">
        <f t="shared" si="347"/>
        <v>0</v>
      </c>
      <c r="FU190" s="122" t="str">
        <f t="shared" si="348"/>
        <v>0</v>
      </c>
      <c r="FV190" s="122" t="str">
        <f t="shared" si="349"/>
        <v>0</v>
      </c>
      <c r="FW190" s="122">
        <f t="shared" si="1019"/>
        <v>0</v>
      </c>
      <c r="FX190" s="122">
        <f t="shared" si="1020"/>
        <v>0</v>
      </c>
      <c r="FY190" s="122">
        <f t="shared" si="1021"/>
        <v>0</v>
      </c>
      <c r="FZ190" s="122">
        <f t="shared" si="1022"/>
        <v>0</v>
      </c>
      <c r="GA190" s="122">
        <f t="shared" si="1023"/>
        <v>0</v>
      </c>
      <c r="GB190" s="122">
        <f t="shared" si="1024"/>
        <v>0</v>
      </c>
      <c r="GC190" s="122">
        <f t="shared" si="1025"/>
        <v>0</v>
      </c>
      <c r="GD190" s="122">
        <f t="shared" si="1026"/>
        <v>0</v>
      </c>
      <c r="GE190" s="122">
        <f t="shared" si="1027"/>
        <v>0</v>
      </c>
      <c r="GF190" s="122">
        <f t="shared" si="1028"/>
        <v>0</v>
      </c>
      <c r="GG190" s="122">
        <f t="shared" si="1029"/>
        <v>0</v>
      </c>
      <c r="GH190" s="124" t="str">
        <f t="shared" si="350"/>
        <v>0</v>
      </c>
      <c r="GI190" s="57"/>
      <c r="GJ190" s="57"/>
      <c r="GK190" s="57"/>
      <c r="GW190" s="145"/>
      <c r="GX190" s="145"/>
      <c r="GY190" s="145"/>
      <c r="GZ190" s="145"/>
      <c r="HA190" s="145"/>
      <c r="HB190" s="145"/>
      <c r="HC190" s="145"/>
    </row>
    <row r="191" spans="1:211" x14ac:dyDescent="0.2">
      <c r="A191" s="298"/>
      <c r="B191" s="288"/>
      <c r="C191" s="299"/>
      <c r="D191" s="407">
        <f t="shared" si="862"/>
        <v>0</v>
      </c>
      <c r="E191" s="406"/>
      <c r="F191" s="406"/>
      <c r="G191" s="406"/>
      <c r="H191" s="407">
        <f t="shared" si="863"/>
        <v>0</v>
      </c>
      <c r="I191" s="406"/>
      <c r="J191" s="406"/>
      <c r="K191" s="406"/>
      <c r="L191" s="406"/>
      <c r="M191" s="147"/>
      <c r="N191" s="94">
        <f t="shared" si="864"/>
        <v>0</v>
      </c>
      <c r="O191" s="94">
        <f t="shared" si="865"/>
        <v>0</v>
      </c>
      <c r="P191" s="94">
        <f t="shared" si="866"/>
        <v>0</v>
      </c>
      <c r="Q191" s="94">
        <f t="shared" si="867"/>
        <v>0</v>
      </c>
      <c r="R191" s="94">
        <f t="shared" si="868"/>
        <v>0</v>
      </c>
      <c r="S191" s="94">
        <f t="shared" si="869"/>
        <v>0</v>
      </c>
      <c r="T191" s="94">
        <f t="shared" si="870"/>
        <v>0</v>
      </c>
      <c r="U191" s="200">
        <v>725</v>
      </c>
      <c r="V191" s="93">
        <f t="shared" si="871"/>
        <v>145</v>
      </c>
      <c r="W191" s="93">
        <f t="shared" si="872"/>
        <v>181.25</v>
      </c>
      <c r="X191" s="147"/>
      <c r="Y191" s="94">
        <f t="shared" si="873"/>
        <v>362.5</v>
      </c>
      <c r="Z191" s="94">
        <f t="shared" si="874"/>
        <v>1087.5</v>
      </c>
      <c r="AA191" s="94">
        <f t="shared" si="875"/>
        <v>1450</v>
      </c>
      <c r="AB191" s="94">
        <f t="shared" si="876"/>
        <v>2175</v>
      </c>
      <c r="AC191" s="94">
        <f t="shared" si="877"/>
        <v>2900</v>
      </c>
      <c r="AD191" s="94">
        <f t="shared" si="878"/>
        <v>3625</v>
      </c>
      <c r="AE191" s="94">
        <f t="shared" si="879"/>
        <v>4350</v>
      </c>
      <c r="AF191" s="200">
        <v>649</v>
      </c>
      <c r="AG191" s="93">
        <f t="shared" si="880"/>
        <v>129.80000000000001</v>
      </c>
      <c r="AH191" s="93">
        <f t="shared" si="881"/>
        <v>162.25</v>
      </c>
      <c r="AI191" s="147"/>
      <c r="AJ191" s="94">
        <f t="shared" si="882"/>
        <v>324.5</v>
      </c>
      <c r="AK191" s="94">
        <f t="shared" si="883"/>
        <v>973.5</v>
      </c>
      <c r="AL191" s="94">
        <f t="shared" si="884"/>
        <v>1298</v>
      </c>
      <c r="AM191" s="94">
        <f t="shared" si="885"/>
        <v>1947</v>
      </c>
      <c r="AN191" s="94">
        <f t="shared" si="886"/>
        <v>2596</v>
      </c>
      <c r="AO191" s="94">
        <f t="shared" si="887"/>
        <v>3245</v>
      </c>
      <c r="AP191" s="94">
        <f t="shared" si="888"/>
        <v>3894</v>
      </c>
      <c r="AQ191" s="200">
        <v>529</v>
      </c>
      <c r="AR191" s="93">
        <f t="shared" si="889"/>
        <v>105.80000000000001</v>
      </c>
      <c r="AS191" s="93">
        <f t="shared" si="890"/>
        <v>132.25</v>
      </c>
      <c r="AT191" s="147"/>
      <c r="AU191" s="94">
        <f t="shared" si="891"/>
        <v>264.5</v>
      </c>
      <c r="AV191" s="94">
        <f t="shared" si="892"/>
        <v>793.5</v>
      </c>
      <c r="AW191" s="94">
        <f t="shared" si="893"/>
        <v>1058</v>
      </c>
      <c r="AX191" s="94">
        <f t="shared" si="894"/>
        <v>1587</v>
      </c>
      <c r="AY191" s="94">
        <f t="shared" si="895"/>
        <v>2116</v>
      </c>
      <c r="AZ191" s="94">
        <f t="shared" si="896"/>
        <v>2645</v>
      </c>
      <c r="BA191" s="94">
        <f t="shared" si="897"/>
        <v>3174</v>
      </c>
      <c r="BB191" s="147">
        <f t="shared" si="898"/>
        <v>725</v>
      </c>
      <c r="BC191" s="147">
        <f t="shared" si="899"/>
        <v>145</v>
      </c>
      <c r="BD191" s="147">
        <f t="shared" si="900"/>
        <v>181.25</v>
      </c>
      <c r="BE191" s="147">
        <f t="shared" si="901"/>
        <v>0</v>
      </c>
      <c r="BF191" s="147">
        <f t="shared" si="902"/>
        <v>362.5</v>
      </c>
      <c r="BG191" s="147">
        <f t="shared" si="903"/>
        <v>1087.5</v>
      </c>
      <c r="BH191" s="147">
        <f t="shared" si="904"/>
        <v>1450</v>
      </c>
      <c r="BI191" s="147">
        <f t="shared" si="905"/>
        <v>2175</v>
      </c>
      <c r="BJ191" s="147">
        <f t="shared" si="906"/>
        <v>2900</v>
      </c>
      <c r="BK191" s="147">
        <f t="shared" si="907"/>
        <v>3625</v>
      </c>
      <c r="BL191" s="147">
        <f t="shared" si="908"/>
        <v>4350</v>
      </c>
      <c r="BM191" s="147">
        <f t="shared" si="909"/>
        <v>649</v>
      </c>
      <c r="BN191" s="147">
        <f t="shared" si="910"/>
        <v>129.80000000000001</v>
      </c>
      <c r="BO191" s="147">
        <f t="shared" si="911"/>
        <v>162.25</v>
      </c>
      <c r="BP191" s="147">
        <f t="shared" si="912"/>
        <v>0</v>
      </c>
      <c r="BQ191" s="147">
        <f t="shared" si="913"/>
        <v>324.5</v>
      </c>
      <c r="BR191" s="147">
        <f t="shared" si="914"/>
        <v>973.5</v>
      </c>
      <c r="BS191" s="147">
        <f t="shared" si="915"/>
        <v>1298</v>
      </c>
      <c r="BT191" s="147">
        <f t="shared" si="916"/>
        <v>1947</v>
      </c>
      <c r="BU191" s="147">
        <f t="shared" si="917"/>
        <v>2596</v>
      </c>
      <c r="BV191" s="147">
        <f t="shared" si="918"/>
        <v>3245</v>
      </c>
      <c r="BW191" s="147">
        <f t="shared" si="919"/>
        <v>3894</v>
      </c>
      <c r="BX191" s="147">
        <f t="shared" si="920"/>
        <v>529</v>
      </c>
      <c r="BY191" s="147">
        <f t="shared" si="921"/>
        <v>105.80000000000001</v>
      </c>
      <c r="BZ191" s="147">
        <f t="shared" si="922"/>
        <v>132.25</v>
      </c>
      <c r="CA191" s="147">
        <f t="shared" si="923"/>
        <v>0</v>
      </c>
      <c r="CB191" s="147">
        <f t="shared" si="924"/>
        <v>264.5</v>
      </c>
      <c r="CC191" s="147">
        <f t="shared" si="925"/>
        <v>793.5</v>
      </c>
      <c r="CD191" s="147">
        <f t="shared" si="926"/>
        <v>1058</v>
      </c>
      <c r="CE191" s="147">
        <f t="shared" si="927"/>
        <v>1587</v>
      </c>
      <c r="CF191" s="147">
        <f t="shared" si="928"/>
        <v>2116</v>
      </c>
      <c r="CG191" s="147">
        <f t="shared" si="929"/>
        <v>2645</v>
      </c>
      <c r="CH191" s="147">
        <f t="shared" si="930"/>
        <v>3174</v>
      </c>
      <c r="CI191" s="147">
        <f t="shared" si="931"/>
        <v>1374</v>
      </c>
      <c r="CJ191" s="147">
        <f t="shared" si="932"/>
        <v>274.8</v>
      </c>
      <c r="CK191" s="147">
        <f t="shared" si="933"/>
        <v>343.5</v>
      </c>
      <c r="CL191" s="147">
        <f t="shared" si="934"/>
        <v>0</v>
      </c>
      <c r="CM191" s="147">
        <f t="shared" si="935"/>
        <v>687</v>
      </c>
      <c r="CN191" s="147">
        <f t="shared" si="936"/>
        <v>2061</v>
      </c>
      <c r="CO191" s="147">
        <f t="shared" si="937"/>
        <v>2748</v>
      </c>
      <c r="CP191" s="147">
        <f t="shared" si="938"/>
        <v>4122</v>
      </c>
      <c r="CQ191" s="147">
        <f t="shared" si="939"/>
        <v>5496</v>
      </c>
      <c r="CR191" s="147">
        <f t="shared" si="940"/>
        <v>6870</v>
      </c>
      <c r="CS191" s="147">
        <f t="shared" si="941"/>
        <v>8244</v>
      </c>
      <c r="CT191" s="147">
        <f t="shared" si="942"/>
        <v>1254</v>
      </c>
      <c r="CU191" s="147">
        <f t="shared" si="943"/>
        <v>250.8</v>
      </c>
      <c r="CV191" s="147">
        <f t="shared" si="944"/>
        <v>313.5</v>
      </c>
      <c r="CW191" s="147">
        <f t="shared" si="945"/>
        <v>0</v>
      </c>
      <c r="CX191" s="147">
        <f t="shared" si="946"/>
        <v>627</v>
      </c>
      <c r="CY191" s="147">
        <f t="shared" si="947"/>
        <v>1881</v>
      </c>
      <c r="CZ191" s="147">
        <f t="shared" si="948"/>
        <v>2508</v>
      </c>
      <c r="DA191" s="147">
        <f t="shared" si="949"/>
        <v>3762</v>
      </c>
      <c r="DB191" s="147">
        <f t="shared" si="950"/>
        <v>5016</v>
      </c>
      <c r="DC191" s="147">
        <f t="shared" si="951"/>
        <v>6270</v>
      </c>
      <c r="DD191" s="147">
        <f t="shared" si="952"/>
        <v>7524</v>
      </c>
      <c r="DE191" s="147">
        <f t="shared" si="953"/>
        <v>1178</v>
      </c>
      <c r="DF191" s="147">
        <f t="shared" si="954"/>
        <v>235.60000000000002</v>
      </c>
      <c r="DG191" s="147">
        <f t="shared" si="955"/>
        <v>294.5</v>
      </c>
      <c r="DH191" s="147">
        <f t="shared" si="956"/>
        <v>0</v>
      </c>
      <c r="DI191" s="147">
        <f t="shared" si="957"/>
        <v>589</v>
      </c>
      <c r="DJ191" s="147">
        <f t="shared" si="958"/>
        <v>1767</v>
      </c>
      <c r="DK191" s="147">
        <f t="shared" si="959"/>
        <v>2356</v>
      </c>
      <c r="DL191" s="147">
        <f t="shared" si="960"/>
        <v>3534</v>
      </c>
      <c r="DM191" s="147">
        <f t="shared" si="961"/>
        <v>4712</v>
      </c>
      <c r="DN191" s="147">
        <f t="shared" si="962"/>
        <v>5890</v>
      </c>
      <c r="DO191" s="147">
        <f t="shared" si="963"/>
        <v>7068</v>
      </c>
      <c r="DP191" s="147">
        <f t="shared" si="964"/>
        <v>1178</v>
      </c>
      <c r="DQ191" s="147">
        <f t="shared" si="965"/>
        <v>235.60000000000002</v>
      </c>
      <c r="DR191" s="147">
        <f t="shared" si="966"/>
        <v>294.5</v>
      </c>
      <c r="DS191" s="147">
        <f t="shared" si="967"/>
        <v>0</v>
      </c>
      <c r="DT191" s="147">
        <f t="shared" si="968"/>
        <v>589</v>
      </c>
      <c r="DU191" s="147">
        <f t="shared" si="969"/>
        <v>1767</v>
      </c>
      <c r="DV191" s="147">
        <f t="shared" si="970"/>
        <v>2356</v>
      </c>
      <c r="DW191" s="147">
        <f t="shared" si="971"/>
        <v>3534</v>
      </c>
      <c r="DX191" s="147">
        <f t="shared" si="972"/>
        <v>4712</v>
      </c>
      <c r="DY191" s="147">
        <f t="shared" si="973"/>
        <v>5890</v>
      </c>
      <c r="DZ191" s="147">
        <f t="shared" si="974"/>
        <v>7068</v>
      </c>
      <c r="EA191" s="147">
        <f t="shared" si="975"/>
        <v>1374</v>
      </c>
      <c r="EB191" s="147">
        <f t="shared" si="976"/>
        <v>274.8</v>
      </c>
      <c r="EC191" s="147">
        <f t="shared" si="977"/>
        <v>343.5</v>
      </c>
      <c r="ED191" s="147">
        <f t="shared" si="978"/>
        <v>0</v>
      </c>
      <c r="EE191" s="147">
        <f t="shared" si="979"/>
        <v>687</v>
      </c>
      <c r="EF191" s="147">
        <f t="shared" si="980"/>
        <v>2061</v>
      </c>
      <c r="EG191" s="147">
        <f t="shared" si="981"/>
        <v>2748</v>
      </c>
      <c r="EH191" s="147">
        <f t="shared" si="982"/>
        <v>4122</v>
      </c>
      <c r="EI191" s="147">
        <f t="shared" si="983"/>
        <v>5496</v>
      </c>
      <c r="EJ191" s="147">
        <f t="shared" si="984"/>
        <v>6870</v>
      </c>
      <c r="EK191" s="147">
        <f t="shared" si="985"/>
        <v>8244</v>
      </c>
      <c r="EL191" s="147">
        <f t="shared" si="986"/>
        <v>1254</v>
      </c>
      <c r="EM191" s="147">
        <f t="shared" si="987"/>
        <v>250.8</v>
      </c>
      <c r="EN191" s="147">
        <f t="shared" si="988"/>
        <v>313.5</v>
      </c>
      <c r="EO191" s="147">
        <f t="shared" si="989"/>
        <v>0</v>
      </c>
      <c r="EP191" s="147">
        <f t="shared" si="990"/>
        <v>627</v>
      </c>
      <c r="EQ191" s="147">
        <f t="shared" si="991"/>
        <v>1881</v>
      </c>
      <c r="ER191" s="147">
        <f t="shared" si="992"/>
        <v>2508</v>
      </c>
      <c r="ES191" s="147">
        <f t="shared" si="993"/>
        <v>3762</v>
      </c>
      <c r="ET191" s="147">
        <f t="shared" si="994"/>
        <v>5016</v>
      </c>
      <c r="EU191" s="147">
        <f t="shared" si="995"/>
        <v>6270</v>
      </c>
      <c r="EV191" s="147">
        <f t="shared" si="996"/>
        <v>7524</v>
      </c>
      <c r="EW191" s="147">
        <f t="shared" si="997"/>
        <v>1903</v>
      </c>
      <c r="EX191" s="147">
        <f t="shared" si="998"/>
        <v>380.6</v>
      </c>
      <c r="EY191" s="147">
        <f t="shared" si="999"/>
        <v>475.75</v>
      </c>
      <c r="EZ191" s="147">
        <f t="shared" si="1000"/>
        <v>0</v>
      </c>
      <c r="FA191" s="147">
        <f t="shared" si="1001"/>
        <v>951.5</v>
      </c>
      <c r="FB191" s="147">
        <f t="shared" si="1002"/>
        <v>2854.5</v>
      </c>
      <c r="FC191" s="147">
        <f t="shared" si="1003"/>
        <v>3806</v>
      </c>
      <c r="FD191" s="147">
        <f t="shared" si="1004"/>
        <v>5709</v>
      </c>
      <c r="FE191" s="147">
        <f t="shared" si="1005"/>
        <v>7612</v>
      </c>
      <c r="FF191" s="147">
        <f t="shared" si="1006"/>
        <v>9515</v>
      </c>
      <c r="FG191" s="147">
        <f t="shared" si="1007"/>
        <v>11418</v>
      </c>
      <c r="FH191" s="147">
        <f t="shared" si="1008"/>
        <v>1903</v>
      </c>
      <c r="FI191" s="147">
        <f t="shared" si="1009"/>
        <v>380.6</v>
      </c>
      <c r="FJ191" s="147">
        <f t="shared" si="1010"/>
        <v>475.75</v>
      </c>
      <c r="FK191" s="147">
        <f t="shared" si="1011"/>
        <v>0</v>
      </c>
      <c r="FL191" s="147">
        <f t="shared" si="1012"/>
        <v>951.5</v>
      </c>
      <c r="FM191" s="147">
        <f t="shared" si="1013"/>
        <v>2854.5</v>
      </c>
      <c r="FN191" s="147">
        <f t="shared" si="1014"/>
        <v>3806</v>
      </c>
      <c r="FO191" s="147">
        <f t="shared" si="1015"/>
        <v>5709</v>
      </c>
      <c r="FP191" s="147">
        <f t="shared" si="1016"/>
        <v>7612</v>
      </c>
      <c r="FQ191" s="147">
        <f t="shared" si="1017"/>
        <v>9515</v>
      </c>
      <c r="FR191" s="147">
        <f t="shared" si="1018"/>
        <v>11418</v>
      </c>
      <c r="FS191" s="122" t="str">
        <f t="shared" si="346"/>
        <v>0</v>
      </c>
      <c r="FT191" s="122" t="str">
        <f t="shared" si="347"/>
        <v>0</v>
      </c>
      <c r="FU191" s="122" t="str">
        <f t="shared" si="348"/>
        <v>0</v>
      </c>
      <c r="FV191" s="122" t="str">
        <f t="shared" si="349"/>
        <v>0</v>
      </c>
      <c r="FW191" s="122">
        <f t="shared" si="1019"/>
        <v>0</v>
      </c>
      <c r="FX191" s="122">
        <f t="shared" si="1020"/>
        <v>0</v>
      </c>
      <c r="FY191" s="122">
        <f t="shared" si="1021"/>
        <v>0</v>
      </c>
      <c r="FZ191" s="122">
        <f t="shared" si="1022"/>
        <v>0</v>
      </c>
      <c r="GA191" s="122">
        <f t="shared" si="1023"/>
        <v>0</v>
      </c>
      <c r="GB191" s="122">
        <f t="shared" si="1024"/>
        <v>0</v>
      </c>
      <c r="GC191" s="122">
        <f t="shared" si="1025"/>
        <v>0</v>
      </c>
      <c r="GD191" s="122">
        <f t="shared" si="1026"/>
        <v>0</v>
      </c>
      <c r="GE191" s="122">
        <f t="shared" si="1027"/>
        <v>0</v>
      </c>
      <c r="GF191" s="122">
        <f t="shared" si="1028"/>
        <v>0</v>
      </c>
      <c r="GG191" s="122">
        <f t="shared" si="1029"/>
        <v>0</v>
      </c>
      <c r="GH191" s="124" t="str">
        <f t="shared" si="350"/>
        <v>0</v>
      </c>
      <c r="GI191" s="57"/>
      <c r="GJ191" s="57"/>
      <c r="GK191" s="57"/>
      <c r="GW191" s="145"/>
      <c r="GX191" s="145"/>
      <c r="GY191" s="145"/>
      <c r="GZ191" s="145"/>
      <c r="HA191" s="145"/>
      <c r="HB191" s="145"/>
      <c r="HC191" s="145"/>
    </row>
    <row r="192" spans="1:211" x14ac:dyDescent="0.2">
      <c r="A192" s="298"/>
      <c r="B192" s="288"/>
      <c r="C192" s="299"/>
      <c r="D192" s="407">
        <f t="shared" si="862"/>
        <v>0</v>
      </c>
      <c r="E192" s="406"/>
      <c r="F192" s="406"/>
      <c r="G192" s="406"/>
      <c r="H192" s="407">
        <f t="shared" si="863"/>
        <v>0</v>
      </c>
      <c r="I192" s="406"/>
      <c r="J192" s="406"/>
      <c r="K192" s="406"/>
      <c r="L192" s="406"/>
      <c r="M192" s="147"/>
      <c r="N192" s="94">
        <f t="shared" si="864"/>
        <v>0</v>
      </c>
      <c r="O192" s="94">
        <f t="shared" si="865"/>
        <v>0</v>
      </c>
      <c r="P192" s="94">
        <f t="shared" si="866"/>
        <v>0</v>
      </c>
      <c r="Q192" s="94">
        <f t="shared" si="867"/>
        <v>0</v>
      </c>
      <c r="R192" s="94">
        <f t="shared" si="868"/>
        <v>0</v>
      </c>
      <c r="S192" s="94">
        <f t="shared" si="869"/>
        <v>0</v>
      </c>
      <c r="T192" s="94">
        <f t="shared" si="870"/>
        <v>0</v>
      </c>
      <c r="U192" s="200">
        <v>726</v>
      </c>
      <c r="V192" s="93">
        <f t="shared" si="871"/>
        <v>145.20000000000002</v>
      </c>
      <c r="W192" s="93">
        <f t="shared" si="872"/>
        <v>181.5</v>
      </c>
      <c r="X192" s="147"/>
      <c r="Y192" s="94">
        <f t="shared" si="873"/>
        <v>363</v>
      </c>
      <c r="Z192" s="94">
        <f t="shared" si="874"/>
        <v>1089</v>
      </c>
      <c r="AA192" s="94">
        <f t="shared" si="875"/>
        <v>1452</v>
      </c>
      <c r="AB192" s="94">
        <f t="shared" si="876"/>
        <v>2178</v>
      </c>
      <c r="AC192" s="94">
        <f t="shared" si="877"/>
        <v>2904</v>
      </c>
      <c r="AD192" s="94">
        <f t="shared" si="878"/>
        <v>3630</v>
      </c>
      <c r="AE192" s="94">
        <f t="shared" si="879"/>
        <v>4356</v>
      </c>
      <c r="AF192" s="200">
        <v>650</v>
      </c>
      <c r="AG192" s="93">
        <f t="shared" si="880"/>
        <v>130</v>
      </c>
      <c r="AH192" s="93">
        <f t="shared" si="881"/>
        <v>162.5</v>
      </c>
      <c r="AI192" s="147"/>
      <c r="AJ192" s="94">
        <f t="shared" si="882"/>
        <v>325</v>
      </c>
      <c r="AK192" s="94">
        <f t="shared" si="883"/>
        <v>975</v>
      </c>
      <c r="AL192" s="94">
        <f t="shared" si="884"/>
        <v>1300</v>
      </c>
      <c r="AM192" s="94">
        <f t="shared" si="885"/>
        <v>1950</v>
      </c>
      <c r="AN192" s="94">
        <f t="shared" si="886"/>
        <v>2600</v>
      </c>
      <c r="AO192" s="94">
        <f t="shared" si="887"/>
        <v>3250</v>
      </c>
      <c r="AP192" s="94">
        <f t="shared" si="888"/>
        <v>3900</v>
      </c>
      <c r="AQ192" s="200">
        <v>530</v>
      </c>
      <c r="AR192" s="93">
        <f t="shared" si="889"/>
        <v>106</v>
      </c>
      <c r="AS192" s="93">
        <f t="shared" si="890"/>
        <v>132.5</v>
      </c>
      <c r="AT192" s="147"/>
      <c r="AU192" s="94">
        <f t="shared" si="891"/>
        <v>265</v>
      </c>
      <c r="AV192" s="94">
        <f t="shared" si="892"/>
        <v>795</v>
      </c>
      <c r="AW192" s="94">
        <f t="shared" si="893"/>
        <v>1060</v>
      </c>
      <c r="AX192" s="94">
        <f t="shared" si="894"/>
        <v>1590</v>
      </c>
      <c r="AY192" s="94">
        <f t="shared" si="895"/>
        <v>2120</v>
      </c>
      <c r="AZ192" s="94">
        <f t="shared" si="896"/>
        <v>2650</v>
      </c>
      <c r="BA192" s="94">
        <f t="shared" si="897"/>
        <v>3180</v>
      </c>
      <c r="BB192" s="147">
        <f t="shared" si="898"/>
        <v>726</v>
      </c>
      <c r="BC192" s="147">
        <f t="shared" si="899"/>
        <v>145.20000000000002</v>
      </c>
      <c r="BD192" s="147">
        <f t="shared" si="900"/>
        <v>181.5</v>
      </c>
      <c r="BE192" s="147">
        <f t="shared" si="901"/>
        <v>0</v>
      </c>
      <c r="BF192" s="147">
        <f t="shared" si="902"/>
        <v>363</v>
      </c>
      <c r="BG192" s="147">
        <f t="shared" si="903"/>
        <v>1089</v>
      </c>
      <c r="BH192" s="147">
        <f t="shared" si="904"/>
        <v>1452</v>
      </c>
      <c r="BI192" s="147">
        <f t="shared" si="905"/>
        <v>2178</v>
      </c>
      <c r="BJ192" s="147">
        <f t="shared" si="906"/>
        <v>2904</v>
      </c>
      <c r="BK192" s="147">
        <f t="shared" si="907"/>
        <v>3630</v>
      </c>
      <c r="BL192" s="147">
        <f t="shared" si="908"/>
        <v>4356</v>
      </c>
      <c r="BM192" s="147">
        <f t="shared" si="909"/>
        <v>650</v>
      </c>
      <c r="BN192" s="147">
        <f t="shared" si="910"/>
        <v>130</v>
      </c>
      <c r="BO192" s="147">
        <f t="shared" si="911"/>
        <v>162.5</v>
      </c>
      <c r="BP192" s="147">
        <f t="shared" si="912"/>
        <v>0</v>
      </c>
      <c r="BQ192" s="147">
        <f t="shared" si="913"/>
        <v>325</v>
      </c>
      <c r="BR192" s="147">
        <f t="shared" si="914"/>
        <v>975</v>
      </c>
      <c r="BS192" s="147">
        <f t="shared" si="915"/>
        <v>1300</v>
      </c>
      <c r="BT192" s="147">
        <f t="shared" si="916"/>
        <v>1950</v>
      </c>
      <c r="BU192" s="147">
        <f t="shared" si="917"/>
        <v>2600</v>
      </c>
      <c r="BV192" s="147">
        <f t="shared" si="918"/>
        <v>3250</v>
      </c>
      <c r="BW192" s="147">
        <f t="shared" si="919"/>
        <v>3900</v>
      </c>
      <c r="BX192" s="147">
        <f t="shared" si="920"/>
        <v>530</v>
      </c>
      <c r="BY192" s="147">
        <f t="shared" si="921"/>
        <v>106</v>
      </c>
      <c r="BZ192" s="147">
        <f t="shared" si="922"/>
        <v>132.5</v>
      </c>
      <c r="CA192" s="147">
        <f t="shared" si="923"/>
        <v>0</v>
      </c>
      <c r="CB192" s="147">
        <f t="shared" si="924"/>
        <v>265</v>
      </c>
      <c r="CC192" s="147">
        <f t="shared" si="925"/>
        <v>795</v>
      </c>
      <c r="CD192" s="147">
        <f t="shared" si="926"/>
        <v>1060</v>
      </c>
      <c r="CE192" s="147">
        <f t="shared" si="927"/>
        <v>1590</v>
      </c>
      <c r="CF192" s="147">
        <f t="shared" si="928"/>
        <v>2120</v>
      </c>
      <c r="CG192" s="147">
        <f t="shared" si="929"/>
        <v>2650</v>
      </c>
      <c r="CH192" s="147">
        <f t="shared" si="930"/>
        <v>3180</v>
      </c>
      <c r="CI192" s="147">
        <f t="shared" si="931"/>
        <v>1376</v>
      </c>
      <c r="CJ192" s="147">
        <f t="shared" si="932"/>
        <v>275.20000000000005</v>
      </c>
      <c r="CK192" s="147">
        <f t="shared" si="933"/>
        <v>344</v>
      </c>
      <c r="CL192" s="147">
        <f t="shared" si="934"/>
        <v>0</v>
      </c>
      <c r="CM192" s="147">
        <f t="shared" si="935"/>
        <v>688</v>
      </c>
      <c r="CN192" s="147">
        <f t="shared" si="936"/>
        <v>2064</v>
      </c>
      <c r="CO192" s="147">
        <f t="shared" si="937"/>
        <v>2752</v>
      </c>
      <c r="CP192" s="147">
        <f t="shared" si="938"/>
        <v>4128</v>
      </c>
      <c r="CQ192" s="147">
        <f t="shared" si="939"/>
        <v>5504</v>
      </c>
      <c r="CR192" s="147">
        <f t="shared" si="940"/>
        <v>6880</v>
      </c>
      <c r="CS192" s="147">
        <f t="shared" si="941"/>
        <v>8256</v>
      </c>
      <c r="CT192" s="147">
        <f t="shared" si="942"/>
        <v>1256</v>
      </c>
      <c r="CU192" s="147">
        <f t="shared" si="943"/>
        <v>251.20000000000002</v>
      </c>
      <c r="CV192" s="147">
        <f t="shared" si="944"/>
        <v>314</v>
      </c>
      <c r="CW192" s="147">
        <f t="shared" si="945"/>
        <v>0</v>
      </c>
      <c r="CX192" s="147">
        <f t="shared" si="946"/>
        <v>628</v>
      </c>
      <c r="CY192" s="147">
        <f t="shared" si="947"/>
        <v>1884</v>
      </c>
      <c r="CZ192" s="147">
        <f t="shared" si="948"/>
        <v>2512</v>
      </c>
      <c r="DA192" s="147">
        <f t="shared" si="949"/>
        <v>3768</v>
      </c>
      <c r="DB192" s="147">
        <f t="shared" si="950"/>
        <v>5024</v>
      </c>
      <c r="DC192" s="147">
        <f t="shared" si="951"/>
        <v>6280</v>
      </c>
      <c r="DD192" s="147">
        <f t="shared" si="952"/>
        <v>7536</v>
      </c>
      <c r="DE192" s="147">
        <f t="shared" si="953"/>
        <v>1180</v>
      </c>
      <c r="DF192" s="147">
        <f t="shared" si="954"/>
        <v>236</v>
      </c>
      <c r="DG192" s="147">
        <f t="shared" si="955"/>
        <v>295</v>
      </c>
      <c r="DH192" s="147">
        <f t="shared" si="956"/>
        <v>0</v>
      </c>
      <c r="DI192" s="147">
        <f t="shared" si="957"/>
        <v>590</v>
      </c>
      <c r="DJ192" s="147">
        <f t="shared" si="958"/>
        <v>1770</v>
      </c>
      <c r="DK192" s="147">
        <f t="shared" si="959"/>
        <v>2360</v>
      </c>
      <c r="DL192" s="147">
        <f t="shared" si="960"/>
        <v>3540</v>
      </c>
      <c r="DM192" s="147">
        <f t="shared" si="961"/>
        <v>4720</v>
      </c>
      <c r="DN192" s="147">
        <f t="shared" si="962"/>
        <v>5900</v>
      </c>
      <c r="DO192" s="147">
        <f t="shared" si="963"/>
        <v>7080</v>
      </c>
      <c r="DP192" s="147">
        <f t="shared" si="964"/>
        <v>1180</v>
      </c>
      <c r="DQ192" s="147">
        <f t="shared" si="965"/>
        <v>236</v>
      </c>
      <c r="DR192" s="147">
        <f t="shared" si="966"/>
        <v>295</v>
      </c>
      <c r="DS192" s="147">
        <f t="shared" si="967"/>
        <v>0</v>
      </c>
      <c r="DT192" s="147">
        <f t="shared" si="968"/>
        <v>590</v>
      </c>
      <c r="DU192" s="147">
        <f t="shared" si="969"/>
        <v>1770</v>
      </c>
      <c r="DV192" s="147">
        <f t="shared" si="970"/>
        <v>2360</v>
      </c>
      <c r="DW192" s="147">
        <f t="shared" si="971"/>
        <v>3540</v>
      </c>
      <c r="DX192" s="147">
        <f t="shared" si="972"/>
        <v>4720</v>
      </c>
      <c r="DY192" s="147">
        <f t="shared" si="973"/>
        <v>5900</v>
      </c>
      <c r="DZ192" s="147">
        <f t="shared" si="974"/>
        <v>7080</v>
      </c>
      <c r="EA192" s="147">
        <f t="shared" si="975"/>
        <v>1376</v>
      </c>
      <c r="EB192" s="147">
        <f t="shared" si="976"/>
        <v>275.20000000000005</v>
      </c>
      <c r="EC192" s="147">
        <f t="shared" si="977"/>
        <v>344</v>
      </c>
      <c r="ED192" s="147">
        <f t="shared" si="978"/>
        <v>0</v>
      </c>
      <c r="EE192" s="147">
        <f t="shared" si="979"/>
        <v>688</v>
      </c>
      <c r="EF192" s="147">
        <f t="shared" si="980"/>
        <v>2064</v>
      </c>
      <c r="EG192" s="147">
        <f t="shared" si="981"/>
        <v>2752</v>
      </c>
      <c r="EH192" s="147">
        <f t="shared" si="982"/>
        <v>4128</v>
      </c>
      <c r="EI192" s="147">
        <f t="shared" si="983"/>
        <v>5504</v>
      </c>
      <c r="EJ192" s="147">
        <f t="shared" si="984"/>
        <v>6880</v>
      </c>
      <c r="EK192" s="147">
        <f t="shared" si="985"/>
        <v>8256</v>
      </c>
      <c r="EL192" s="147">
        <f t="shared" si="986"/>
        <v>1256</v>
      </c>
      <c r="EM192" s="147">
        <f t="shared" si="987"/>
        <v>251.20000000000002</v>
      </c>
      <c r="EN192" s="147">
        <f t="shared" si="988"/>
        <v>314</v>
      </c>
      <c r="EO192" s="147">
        <f t="shared" si="989"/>
        <v>0</v>
      </c>
      <c r="EP192" s="147">
        <f t="shared" si="990"/>
        <v>628</v>
      </c>
      <c r="EQ192" s="147">
        <f t="shared" si="991"/>
        <v>1884</v>
      </c>
      <c r="ER192" s="147">
        <f t="shared" si="992"/>
        <v>2512</v>
      </c>
      <c r="ES192" s="147">
        <f t="shared" si="993"/>
        <v>3768</v>
      </c>
      <c r="ET192" s="147">
        <f t="shared" si="994"/>
        <v>5024</v>
      </c>
      <c r="EU192" s="147">
        <f t="shared" si="995"/>
        <v>6280</v>
      </c>
      <c r="EV192" s="147">
        <f t="shared" si="996"/>
        <v>7536</v>
      </c>
      <c r="EW192" s="147">
        <f t="shared" si="997"/>
        <v>1906</v>
      </c>
      <c r="EX192" s="147">
        <f t="shared" si="998"/>
        <v>381.20000000000005</v>
      </c>
      <c r="EY192" s="147">
        <f t="shared" si="999"/>
        <v>476.5</v>
      </c>
      <c r="EZ192" s="147">
        <f t="shared" si="1000"/>
        <v>0</v>
      </c>
      <c r="FA192" s="147">
        <f t="shared" si="1001"/>
        <v>953</v>
      </c>
      <c r="FB192" s="147">
        <f t="shared" si="1002"/>
        <v>2859</v>
      </c>
      <c r="FC192" s="147">
        <f t="shared" si="1003"/>
        <v>3812</v>
      </c>
      <c r="FD192" s="147">
        <f t="shared" si="1004"/>
        <v>5718</v>
      </c>
      <c r="FE192" s="147">
        <f t="shared" si="1005"/>
        <v>7624</v>
      </c>
      <c r="FF192" s="147">
        <f t="shared" si="1006"/>
        <v>9530</v>
      </c>
      <c r="FG192" s="147">
        <f t="shared" si="1007"/>
        <v>11436</v>
      </c>
      <c r="FH192" s="147">
        <f t="shared" si="1008"/>
        <v>1906</v>
      </c>
      <c r="FI192" s="147">
        <f t="shared" si="1009"/>
        <v>381.20000000000005</v>
      </c>
      <c r="FJ192" s="147">
        <f t="shared" si="1010"/>
        <v>476.5</v>
      </c>
      <c r="FK192" s="147">
        <f t="shared" si="1011"/>
        <v>0</v>
      </c>
      <c r="FL192" s="147">
        <f t="shared" si="1012"/>
        <v>953</v>
      </c>
      <c r="FM192" s="147">
        <f t="shared" si="1013"/>
        <v>2859</v>
      </c>
      <c r="FN192" s="147">
        <f t="shared" si="1014"/>
        <v>3812</v>
      </c>
      <c r="FO192" s="147">
        <f t="shared" si="1015"/>
        <v>5718</v>
      </c>
      <c r="FP192" s="147">
        <f t="shared" si="1016"/>
        <v>7624</v>
      </c>
      <c r="FQ192" s="147">
        <f t="shared" si="1017"/>
        <v>9530</v>
      </c>
      <c r="FR192" s="147">
        <f t="shared" si="1018"/>
        <v>11436</v>
      </c>
      <c r="FS192" s="122" t="str">
        <f t="shared" si="346"/>
        <v>0</v>
      </c>
      <c r="FT192" s="122" t="str">
        <f t="shared" si="347"/>
        <v>0</v>
      </c>
      <c r="FU192" s="122" t="str">
        <f t="shared" si="348"/>
        <v>0</v>
      </c>
      <c r="FV192" s="122" t="str">
        <f t="shared" si="349"/>
        <v>0</v>
      </c>
      <c r="FW192" s="122">
        <f t="shared" si="1019"/>
        <v>0</v>
      </c>
      <c r="FX192" s="122">
        <f t="shared" si="1020"/>
        <v>0</v>
      </c>
      <c r="FY192" s="122">
        <f t="shared" si="1021"/>
        <v>0</v>
      </c>
      <c r="FZ192" s="122">
        <f t="shared" si="1022"/>
        <v>0</v>
      </c>
      <c r="GA192" s="122">
        <f t="shared" si="1023"/>
        <v>0</v>
      </c>
      <c r="GB192" s="122">
        <f t="shared" si="1024"/>
        <v>0</v>
      </c>
      <c r="GC192" s="122">
        <f t="shared" si="1025"/>
        <v>0</v>
      </c>
      <c r="GD192" s="122">
        <f t="shared" si="1026"/>
        <v>0</v>
      </c>
      <c r="GE192" s="122">
        <f t="shared" si="1027"/>
        <v>0</v>
      </c>
      <c r="GF192" s="122">
        <f t="shared" si="1028"/>
        <v>0</v>
      </c>
      <c r="GG192" s="122">
        <f t="shared" si="1029"/>
        <v>0</v>
      </c>
      <c r="GH192" s="124" t="str">
        <f t="shared" si="350"/>
        <v>0</v>
      </c>
      <c r="GI192" s="57"/>
      <c r="GJ192" s="57"/>
      <c r="GK192" s="57"/>
      <c r="GW192" s="145"/>
      <c r="GX192" s="145"/>
      <c r="GY192" s="145"/>
      <c r="GZ192" s="145"/>
      <c r="HA192" s="145"/>
      <c r="HB192" s="145"/>
      <c r="HC192" s="145"/>
    </row>
    <row r="193" spans="1:211" x14ac:dyDescent="0.2">
      <c r="A193" s="298"/>
      <c r="B193" s="288"/>
      <c r="C193" s="299"/>
      <c r="D193" s="407">
        <f t="shared" si="862"/>
        <v>0</v>
      </c>
      <c r="E193" s="406"/>
      <c r="F193" s="406"/>
      <c r="G193" s="406"/>
      <c r="H193" s="407">
        <f t="shared" si="863"/>
        <v>0</v>
      </c>
      <c r="I193" s="406"/>
      <c r="J193" s="406"/>
      <c r="K193" s="406"/>
      <c r="L193" s="406"/>
      <c r="M193" s="147"/>
      <c r="N193" s="94">
        <f t="shared" si="864"/>
        <v>0</v>
      </c>
      <c r="O193" s="94">
        <f t="shared" si="865"/>
        <v>0</v>
      </c>
      <c r="P193" s="94">
        <f t="shared" si="866"/>
        <v>0</v>
      </c>
      <c r="Q193" s="94">
        <f t="shared" si="867"/>
        <v>0</v>
      </c>
      <c r="R193" s="94">
        <f t="shared" si="868"/>
        <v>0</v>
      </c>
      <c r="S193" s="94">
        <f t="shared" si="869"/>
        <v>0</v>
      </c>
      <c r="T193" s="94">
        <f t="shared" si="870"/>
        <v>0</v>
      </c>
      <c r="U193" s="200">
        <v>727</v>
      </c>
      <c r="V193" s="93">
        <f t="shared" si="871"/>
        <v>145.4</v>
      </c>
      <c r="W193" s="93">
        <f t="shared" si="872"/>
        <v>181.75</v>
      </c>
      <c r="X193" s="147"/>
      <c r="Y193" s="94">
        <f t="shared" si="873"/>
        <v>363.5</v>
      </c>
      <c r="Z193" s="94">
        <f t="shared" si="874"/>
        <v>1090.5</v>
      </c>
      <c r="AA193" s="94">
        <f t="shared" si="875"/>
        <v>1454</v>
      </c>
      <c r="AB193" s="94">
        <f t="shared" si="876"/>
        <v>2181</v>
      </c>
      <c r="AC193" s="94">
        <f t="shared" si="877"/>
        <v>2908</v>
      </c>
      <c r="AD193" s="94">
        <f t="shared" si="878"/>
        <v>3635</v>
      </c>
      <c r="AE193" s="94">
        <f t="shared" si="879"/>
        <v>4362</v>
      </c>
      <c r="AF193" s="200">
        <v>651</v>
      </c>
      <c r="AG193" s="93">
        <f t="shared" si="880"/>
        <v>130.20000000000002</v>
      </c>
      <c r="AH193" s="93">
        <f t="shared" si="881"/>
        <v>162.75</v>
      </c>
      <c r="AI193" s="147"/>
      <c r="AJ193" s="94">
        <f t="shared" si="882"/>
        <v>325.5</v>
      </c>
      <c r="AK193" s="94">
        <f t="shared" si="883"/>
        <v>976.5</v>
      </c>
      <c r="AL193" s="94">
        <f t="shared" si="884"/>
        <v>1302</v>
      </c>
      <c r="AM193" s="94">
        <f t="shared" si="885"/>
        <v>1953</v>
      </c>
      <c r="AN193" s="94">
        <f t="shared" si="886"/>
        <v>2604</v>
      </c>
      <c r="AO193" s="94">
        <f t="shared" si="887"/>
        <v>3255</v>
      </c>
      <c r="AP193" s="94">
        <f t="shared" si="888"/>
        <v>3906</v>
      </c>
      <c r="AQ193" s="200">
        <v>531</v>
      </c>
      <c r="AR193" s="93">
        <f t="shared" si="889"/>
        <v>106.2</v>
      </c>
      <c r="AS193" s="93">
        <f t="shared" si="890"/>
        <v>132.75</v>
      </c>
      <c r="AT193" s="147"/>
      <c r="AU193" s="94">
        <f t="shared" si="891"/>
        <v>265.5</v>
      </c>
      <c r="AV193" s="94">
        <f t="shared" si="892"/>
        <v>796.5</v>
      </c>
      <c r="AW193" s="94">
        <f t="shared" si="893"/>
        <v>1062</v>
      </c>
      <c r="AX193" s="94">
        <f t="shared" si="894"/>
        <v>1593</v>
      </c>
      <c r="AY193" s="94">
        <f t="shared" si="895"/>
        <v>2124</v>
      </c>
      <c r="AZ193" s="94">
        <f t="shared" si="896"/>
        <v>2655</v>
      </c>
      <c r="BA193" s="94">
        <f t="shared" si="897"/>
        <v>3186</v>
      </c>
      <c r="BB193" s="147">
        <f t="shared" si="898"/>
        <v>727</v>
      </c>
      <c r="BC193" s="147">
        <f t="shared" si="899"/>
        <v>145.4</v>
      </c>
      <c r="BD193" s="147">
        <f t="shared" si="900"/>
        <v>181.75</v>
      </c>
      <c r="BE193" s="147">
        <f t="shared" si="901"/>
        <v>0</v>
      </c>
      <c r="BF193" s="147">
        <f t="shared" si="902"/>
        <v>363.5</v>
      </c>
      <c r="BG193" s="147">
        <f t="shared" si="903"/>
        <v>1090.5</v>
      </c>
      <c r="BH193" s="147">
        <f t="shared" si="904"/>
        <v>1454</v>
      </c>
      <c r="BI193" s="147">
        <f t="shared" si="905"/>
        <v>2181</v>
      </c>
      <c r="BJ193" s="147">
        <f t="shared" si="906"/>
        <v>2908</v>
      </c>
      <c r="BK193" s="147">
        <f t="shared" si="907"/>
        <v>3635</v>
      </c>
      <c r="BL193" s="147">
        <f t="shared" si="908"/>
        <v>4362</v>
      </c>
      <c r="BM193" s="147">
        <f t="shared" si="909"/>
        <v>651</v>
      </c>
      <c r="BN193" s="147">
        <f t="shared" si="910"/>
        <v>130.20000000000002</v>
      </c>
      <c r="BO193" s="147">
        <f t="shared" si="911"/>
        <v>162.75</v>
      </c>
      <c r="BP193" s="147">
        <f t="shared" si="912"/>
        <v>0</v>
      </c>
      <c r="BQ193" s="147">
        <f t="shared" si="913"/>
        <v>325.5</v>
      </c>
      <c r="BR193" s="147">
        <f t="shared" si="914"/>
        <v>976.5</v>
      </c>
      <c r="BS193" s="147">
        <f t="shared" si="915"/>
        <v>1302</v>
      </c>
      <c r="BT193" s="147">
        <f t="shared" si="916"/>
        <v>1953</v>
      </c>
      <c r="BU193" s="147">
        <f t="shared" si="917"/>
        <v>2604</v>
      </c>
      <c r="BV193" s="147">
        <f t="shared" si="918"/>
        <v>3255</v>
      </c>
      <c r="BW193" s="147">
        <f t="shared" si="919"/>
        <v>3906</v>
      </c>
      <c r="BX193" s="147">
        <f t="shared" si="920"/>
        <v>531</v>
      </c>
      <c r="BY193" s="147">
        <f t="shared" si="921"/>
        <v>106.2</v>
      </c>
      <c r="BZ193" s="147">
        <f t="shared" si="922"/>
        <v>132.75</v>
      </c>
      <c r="CA193" s="147">
        <f t="shared" si="923"/>
        <v>0</v>
      </c>
      <c r="CB193" s="147">
        <f t="shared" si="924"/>
        <v>265.5</v>
      </c>
      <c r="CC193" s="147">
        <f t="shared" si="925"/>
        <v>796.5</v>
      </c>
      <c r="CD193" s="147">
        <f t="shared" si="926"/>
        <v>1062</v>
      </c>
      <c r="CE193" s="147">
        <f t="shared" si="927"/>
        <v>1593</v>
      </c>
      <c r="CF193" s="147">
        <f t="shared" si="928"/>
        <v>2124</v>
      </c>
      <c r="CG193" s="147">
        <f t="shared" si="929"/>
        <v>2655</v>
      </c>
      <c r="CH193" s="147">
        <f t="shared" si="930"/>
        <v>3186</v>
      </c>
      <c r="CI193" s="147">
        <f t="shared" si="931"/>
        <v>1378</v>
      </c>
      <c r="CJ193" s="147">
        <f t="shared" si="932"/>
        <v>275.60000000000002</v>
      </c>
      <c r="CK193" s="147">
        <f t="shared" si="933"/>
        <v>344.5</v>
      </c>
      <c r="CL193" s="147">
        <f t="shared" si="934"/>
        <v>0</v>
      </c>
      <c r="CM193" s="147">
        <f t="shared" si="935"/>
        <v>689</v>
      </c>
      <c r="CN193" s="147">
        <f t="shared" si="936"/>
        <v>2067</v>
      </c>
      <c r="CO193" s="147">
        <f t="shared" si="937"/>
        <v>2756</v>
      </c>
      <c r="CP193" s="147">
        <f t="shared" si="938"/>
        <v>4134</v>
      </c>
      <c r="CQ193" s="147">
        <f t="shared" si="939"/>
        <v>5512</v>
      </c>
      <c r="CR193" s="147">
        <f t="shared" si="940"/>
        <v>6890</v>
      </c>
      <c r="CS193" s="147">
        <f t="shared" si="941"/>
        <v>8268</v>
      </c>
      <c r="CT193" s="147">
        <f t="shared" si="942"/>
        <v>1258</v>
      </c>
      <c r="CU193" s="147">
        <f t="shared" si="943"/>
        <v>251.60000000000002</v>
      </c>
      <c r="CV193" s="147">
        <f t="shared" si="944"/>
        <v>314.5</v>
      </c>
      <c r="CW193" s="147">
        <f t="shared" si="945"/>
        <v>0</v>
      </c>
      <c r="CX193" s="147">
        <f t="shared" si="946"/>
        <v>629</v>
      </c>
      <c r="CY193" s="147">
        <f t="shared" si="947"/>
        <v>1887</v>
      </c>
      <c r="CZ193" s="147">
        <f t="shared" si="948"/>
        <v>2516</v>
      </c>
      <c r="DA193" s="147">
        <f t="shared" si="949"/>
        <v>3774</v>
      </c>
      <c r="DB193" s="147">
        <f t="shared" si="950"/>
        <v>5032</v>
      </c>
      <c r="DC193" s="147">
        <f t="shared" si="951"/>
        <v>6290</v>
      </c>
      <c r="DD193" s="147">
        <f t="shared" si="952"/>
        <v>7548</v>
      </c>
      <c r="DE193" s="147">
        <f t="shared" si="953"/>
        <v>1182</v>
      </c>
      <c r="DF193" s="147">
        <f t="shared" si="954"/>
        <v>236.40000000000003</v>
      </c>
      <c r="DG193" s="147">
        <f t="shared" si="955"/>
        <v>295.5</v>
      </c>
      <c r="DH193" s="147">
        <f t="shared" si="956"/>
        <v>0</v>
      </c>
      <c r="DI193" s="147">
        <f t="shared" si="957"/>
        <v>591</v>
      </c>
      <c r="DJ193" s="147">
        <f t="shared" si="958"/>
        <v>1773</v>
      </c>
      <c r="DK193" s="147">
        <f t="shared" si="959"/>
        <v>2364</v>
      </c>
      <c r="DL193" s="147">
        <f t="shared" si="960"/>
        <v>3546</v>
      </c>
      <c r="DM193" s="147">
        <f t="shared" si="961"/>
        <v>4728</v>
      </c>
      <c r="DN193" s="147">
        <f t="shared" si="962"/>
        <v>5910</v>
      </c>
      <c r="DO193" s="147">
        <f t="shared" si="963"/>
        <v>7092</v>
      </c>
      <c r="DP193" s="147">
        <f t="shared" si="964"/>
        <v>1182</v>
      </c>
      <c r="DQ193" s="147">
        <f t="shared" si="965"/>
        <v>236.40000000000003</v>
      </c>
      <c r="DR193" s="147">
        <f t="shared" si="966"/>
        <v>295.5</v>
      </c>
      <c r="DS193" s="147">
        <f t="shared" si="967"/>
        <v>0</v>
      </c>
      <c r="DT193" s="147">
        <f t="shared" si="968"/>
        <v>591</v>
      </c>
      <c r="DU193" s="147">
        <f t="shared" si="969"/>
        <v>1773</v>
      </c>
      <c r="DV193" s="147">
        <f t="shared" si="970"/>
        <v>2364</v>
      </c>
      <c r="DW193" s="147">
        <f t="shared" si="971"/>
        <v>3546</v>
      </c>
      <c r="DX193" s="147">
        <f t="shared" si="972"/>
        <v>4728</v>
      </c>
      <c r="DY193" s="147">
        <f t="shared" si="973"/>
        <v>5910</v>
      </c>
      <c r="DZ193" s="147">
        <f t="shared" si="974"/>
        <v>7092</v>
      </c>
      <c r="EA193" s="147">
        <f t="shared" si="975"/>
        <v>1378</v>
      </c>
      <c r="EB193" s="147">
        <f t="shared" si="976"/>
        <v>275.60000000000002</v>
      </c>
      <c r="EC193" s="147">
        <f t="shared" si="977"/>
        <v>344.5</v>
      </c>
      <c r="ED193" s="147">
        <f t="shared" si="978"/>
        <v>0</v>
      </c>
      <c r="EE193" s="147">
        <f t="shared" si="979"/>
        <v>689</v>
      </c>
      <c r="EF193" s="147">
        <f t="shared" si="980"/>
        <v>2067</v>
      </c>
      <c r="EG193" s="147">
        <f t="shared" si="981"/>
        <v>2756</v>
      </c>
      <c r="EH193" s="147">
        <f t="shared" si="982"/>
        <v>4134</v>
      </c>
      <c r="EI193" s="147">
        <f t="shared" si="983"/>
        <v>5512</v>
      </c>
      <c r="EJ193" s="147">
        <f t="shared" si="984"/>
        <v>6890</v>
      </c>
      <c r="EK193" s="147">
        <f t="shared" si="985"/>
        <v>8268</v>
      </c>
      <c r="EL193" s="147">
        <f t="shared" si="986"/>
        <v>1258</v>
      </c>
      <c r="EM193" s="147">
        <f t="shared" si="987"/>
        <v>251.60000000000002</v>
      </c>
      <c r="EN193" s="147">
        <f t="shared" si="988"/>
        <v>314.5</v>
      </c>
      <c r="EO193" s="147">
        <f t="shared" si="989"/>
        <v>0</v>
      </c>
      <c r="EP193" s="147">
        <f t="shared" si="990"/>
        <v>629</v>
      </c>
      <c r="EQ193" s="147">
        <f t="shared" si="991"/>
        <v>1887</v>
      </c>
      <c r="ER193" s="147">
        <f t="shared" si="992"/>
        <v>2516</v>
      </c>
      <c r="ES193" s="147">
        <f t="shared" si="993"/>
        <v>3774</v>
      </c>
      <c r="ET193" s="147">
        <f t="shared" si="994"/>
        <v>5032</v>
      </c>
      <c r="EU193" s="147">
        <f t="shared" si="995"/>
        <v>6290</v>
      </c>
      <c r="EV193" s="147">
        <f t="shared" si="996"/>
        <v>7548</v>
      </c>
      <c r="EW193" s="147">
        <f t="shared" si="997"/>
        <v>1909</v>
      </c>
      <c r="EX193" s="147">
        <f t="shared" si="998"/>
        <v>381.8</v>
      </c>
      <c r="EY193" s="147">
        <f t="shared" si="999"/>
        <v>477.25</v>
      </c>
      <c r="EZ193" s="147">
        <f t="shared" si="1000"/>
        <v>0</v>
      </c>
      <c r="FA193" s="147">
        <f t="shared" si="1001"/>
        <v>954.5</v>
      </c>
      <c r="FB193" s="147">
        <f t="shared" si="1002"/>
        <v>2863.5</v>
      </c>
      <c r="FC193" s="147">
        <f t="shared" si="1003"/>
        <v>3818</v>
      </c>
      <c r="FD193" s="147">
        <f t="shared" si="1004"/>
        <v>5727</v>
      </c>
      <c r="FE193" s="147">
        <f t="shared" si="1005"/>
        <v>7636</v>
      </c>
      <c r="FF193" s="147">
        <f t="shared" si="1006"/>
        <v>9545</v>
      </c>
      <c r="FG193" s="147">
        <f t="shared" si="1007"/>
        <v>11454</v>
      </c>
      <c r="FH193" s="147">
        <f t="shared" si="1008"/>
        <v>1909</v>
      </c>
      <c r="FI193" s="147">
        <f t="shared" si="1009"/>
        <v>381.8</v>
      </c>
      <c r="FJ193" s="147">
        <f t="shared" si="1010"/>
        <v>477.25</v>
      </c>
      <c r="FK193" s="147">
        <f t="shared" si="1011"/>
        <v>0</v>
      </c>
      <c r="FL193" s="147">
        <f t="shared" si="1012"/>
        <v>954.5</v>
      </c>
      <c r="FM193" s="147">
        <f t="shared" si="1013"/>
        <v>2863.5</v>
      </c>
      <c r="FN193" s="147">
        <f t="shared" si="1014"/>
        <v>3818</v>
      </c>
      <c r="FO193" s="147">
        <f t="shared" si="1015"/>
        <v>5727</v>
      </c>
      <c r="FP193" s="147">
        <f t="shared" si="1016"/>
        <v>7636</v>
      </c>
      <c r="FQ193" s="147">
        <f t="shared" si="1017"/>
        <v>9545</v>
      </c>
      <c r="FR193" s="147">
        <f t="shared" si="1018"/>
        <v>11454</v>
      </c>
      <c r="FS193" s="122" t="str">
        <f t="shared" si="346"/>
        <v>0</v>
      </c>
      <c r="FT193" s="122" t="str">
        <f t="shared" si="347"/>
        <v>0</v>
      </c>
      <c r="FU193" s="122" t="str">
        <f t="shared" si="348"/>
        <v>0</v>
      </c>
      <c r="FV193" s="122" t="str">
        <f t="shared" si="349"/>
        <v>0</v>
      </c>
      <c r="FW193" s="122">
        <f t="shared" si="1019"/>
        <v>0</v>
      </c>
      <c r="FX193" s="122">
        <f t="shared" si="1020"/>
        <v>0</v>
      </c>
      <c r="FY193" s="122">
        <f t="shared" si="1021"/>
        <v>0</v>
      </c>
      <c r="FZ193" s="122">
        <f t="shared" si="1022"/>
        <v>0</v>
      </c>
      <c r="GA193" s="122">
        <f t="shared" si="1023"/>
        <v>0</v>
      </c>
      <c r="GB193" s="122">
        <f t="shared" si="1024"/>
        <v>0</v>
      </c>
      <c r="GC193" s="122">
        <f t="shared" si="1025"/>
        <v>0</v>
      </c>
      <c r="GD193" s="122">
        <f t="shared" si="1026"/>
        <v>0</v>
      </c>
      <c r="GE193" s="122">
        <f t="shared" si="1027"/>
        <v>0</v>
      </c>
      <c r="GF193" s="122">
        <f t="shared" si="1028"/>
        <v>0</v>
      </c>
      <c r="GG193" s="122">
        <f t="shared" si="1029"/>
        <v>0</v>
      </c>
      <c r="GH193" s="124" t="str">
        <f t="shared" si="350"/>
        <v>0</v>
      </c>
      <c r="GI193" s="57"/>
      <c r="GJ193" s="57"/>
      <c r="GK193" s="57"/>
      <c r="GW193" s="145"/>
      <c r="GX193" s="145"/>
      <c r="GY193" s="145"/>
      <c r="GZ193" s="145"/>
      <c r="HA193" s="145"/>
      <c r="HB193" s="145"/>
      <c r="HC193" s="145"/>
    </row>
    <row r="194" spans="1:211" x14ac:dyDescent="0.2">
      <c r="A194" s="298"/>
      <c r="B194" s="288"/>
      <c r="C194" s="299"/>
      <c r="D194" s="407">
        <f t="shared" si="862"/>
        <v>0</v>
      </c>
      <c r="E194" s="406"/>
      <c r="F194" s="406"/>
      <c r="G194" s="406"/>
      <c r="H194" s="407">
        <f t="shared" si="863"/>
        <v>0</v>
      </c>
      <c r="I194" s="406"/>
      <c r="J194" s="406"/>
      <c r="K194" s="406"/>
      <c r="L194" s="406"/>
      <c r="M194" s="147"/>
      <c r="N194" s="94">
        <f t="shared" si="864"/>
        <v>0</v>
      </c>
      <c r="O194" s="94">
        <f t="shared" si="865"/>
        <v>0</v>
      </c>
      <c r="P194" s="94">
        <f t="shared" si="866"/>
        <v>0</v>
      </c>
      <c r="Q194" s="94">
        <f t="shared" si="867"/>
        <v>0</v>
      </c>
      <c r="R194" s="94">
        <f t="shared" si="868"/>
        <v>0</v>
      </c>
      <c r="S194" s="94">
        <f t="shared" si="869"/>
        <v>0</v>
      </c>
      <c r="T194" s="94">
        <f t="shared" si="870"/>
        <v>0</v>
      </c>
      <c r="U194" s="200">
        <v>728</v>
      </c>
      <c r="V194" s="93">
        <f t="shared" si="871"/>
        <v>145.6</v>
      </c>
      <c r="W194" s="93">
        <f t="shared" si="872"/>
        <v>182</v>
      </c>
      <c r="X194" s="147"/>
      <c r="Y194" s="94">
        <f t="shared" si="873"/>
        <v>364</v>
      </c>
      <c r="Z194" s="94">
        <f t="shared" si="874"/>
        <v>1092</v>
      </c>
      <c r="AA194" s="94">
        <f t="shared" si="875"/>
        <v>1456</v>
      </c>
      <c r="AB194" s="94">
        <f t="shared" si="876"/>
        <v>2184</v>
      </c>
      <c r="AC194" s="94">
        <f t="shared" si="877"/>
        <v>2912</v>
      </c>
      <c r="AD194" s="94">
        <f t="shared" si="878"/>
        <v>3640</v>
      </c>
      <c r="AE194" s="94">
        <f t="shared" si="879"/>
        <v>4368</v>
      </c>
      <c r="AF194" s="200">
        <v>652</v>
      </c>
      <c r="AG194" s="93">
        <f t="shared" si="880"/>
        <v>130.4</v>
      </c>
      <c r="AH194" s="93">
        <f t="shared" si="881"/>
        <v>163</v>
      </c>
      <c r="AI194" s="147"/>
      <c r="AJ194" s="94">
        <f t="shared" si="882"/>
        <v>326</v>
      </c>
      <c r="AK194" s="94">
        <f t="shared" si="883"/>
        <v>978</v>
      </c>
      <c r="AL194" s="94">
        <f t="shared" si="884"/>
        <v>1304</v>
      </c>
      <c r="AM194" s="94">
        <f t="shared" si="885"/>
        <v>1956</v>
      </c>
      <c r="AN194" s="94">
        <f t="shared" si="886"/>
        <v>2608</v>
      </c>
      <c r="AO194" s="94">
        <f t="shared" si="887"/>
        <v>3260</v>
      </c>
      <c r="AP194" s="94">
        <f t="shared" si="888"/>
        <v>3912</v>
      </c>
      <c r="AQ194" s="200">
        <v>532</v>
      </c>
      <c r="AR194" s="93">
        <f t="shared" si="889"/>
        <v>106.4</v>
      </c>
      <c r="AS194" s="93">
        <f t="shared" si="890"/>
        <v>133</v>
      </c>
      <c r="AT194" s="147"/>
      <c r="AU194" s="94">
        <f t="shared" si="891"/>
        <v>266</v>
      </c>
      <c r="AV194" s="94">
        <f t="shared" si="892"/>
        <v>798</v>
      </c>
      <c r="AW194" s="94">
        <f t="shared" si="893"/>
        <v>1064</v>
      </c>
      <c r="AX194" s="94">
        <f t="shared" si="894"/>
        <v>1596</v>
      </c>
      <c r="AY194" s="94">
        <f t="shared" si="895"/>
        <v>2128</v>
      </c>
      <c r="AZ194" s="94">
        <f t="shared" si="896"/>
        <v>2660</v>
      </c>
      <c r="BA194" s="94">
        <f t="shared" si="897"/>
        <v>3192</v>
      </c>
      <c r="BB194" s="147">
        <f t="shared" si="898"/>
        <v>728</v>
      </c>
      <c r="BC194" s="147">
        <f t="shared" si="899"/>
        <v>145.6</v>
      </c>
      <c r="BD194" s="147">
        <f t="shared" si="900"/>
        <v>182</v>
      </c>
      <c r="BE194" s="147">
        <f t="shared" si="901"/>
        <v>0</v>
      </c>
      <c r="BF194" s="147">
        <f t="shared" si="902"/>
        <v>364</v>
      </c>
      <c r="BG194" s="147">
        <f t="shared" si="903"/>
        <v>1092</v>
      </c>
      <c r="BH194" s="147">
        <f t="shared" si="904"/>
        <v>1456</v>
      </c>
      <c r="BI194" s="147">
        <f t="shared" si="905"/>
        <v>2184</v>
      </c>
      <c r="BJ194" s="147">
        <f t="shared" si="906"/>
        <v>2912</v>
      </c>
      <c r="BK194" s="147">
        <f t="shared" si="907"/>
        <v>3640</v>
      </c>
      <c r="BL194" s="147">
        <f t="shared" si="908"/>
        <v>4368</v>
      </c>
      <c r="BM194" s="147">
        <f t="shared" si="909"/>
        <v>652</v>
      </c>
      <c r="BN194" s="147">
        <f t="shared" si="910"/>
        <v>130.4</v>
      </c>
      <c r="BO194" s="147">
        <f t="shared" si="911"/>
        <v>163</v>
      </c>
      <c r="BP194" s="147">
        <f t="shared" si="912"/>
        <v>0</v>
      </c>
      <c r="BQ194" s="147">
        <f t="shared" si="913"/>
        <v>326</v>
      </c>
      <c r="BR194" s="147">
        <f t="shared" si="914"/>
        <v>978</v>
      </c>
      <c r="BS194" s="147">
        <f t="shared" si="915"/>
        <v>1304</v>
      </c>
      <c r="BT194" s="147">
        <f t="shared" si="916"/>
        <v>1956</v>
      </c>
      <c r="BU194" s="147">
        <f t="shared" si="917"/>
        <v>2608</v>
      </c>
      <c r="BV194" s="147">
        <f t="shared" si="918"/>
        <v>3260</v>
      </c>
      <c r="BW194" s="147">
        <f t="shared" si="919"/>
        <v>3912</v>
      </c>
      <c r="BX194" s="147">
        <f t="shared" si="920"/>
        <v>532</v>
      </c>
      <c r="BY194" s="147">
        <f t="shared" si="921"/>
        <v>106.4</v>
      </c>
      <c r="BZ194" s="147">
        <f t="shared" si="922"/>
        <v>133</v>
      </c>
      <c r="CA194" s="147">
        <f t="shared" si="923"/>
        <v>0</v>
      </c>
      <c r="CB194" s="147">
        <f t="shared" si="924"/>
        <v>266</v>
      </c>
      <c r="CC194" s="147">
        <f t="shared" si="925"/>
        <v>798</v>
      </c>
      <c r="CD194" s="147">
        <f t="shared" si="926"/>
        <v>1064</v>
      </c>
      <c r="CE194" s="147">
        <f t="shared" si="927"/>
        <v>1596</v>
      </c>
      <c r="CF194" s="147">
        <f t="shared" si="928"/>
        <v>2128</v>
      </c>
      <c r="CG194" s="147">
        <f t="shared" si="929"/>
        <v>2660</v>
      </c>
      <c r="CH194" s="147">
        <f t="shared" si="930"/>
        <v>3192</v>
      </c>
      <c r="CI194" s="147">
        <f t="shared" si="931"/>
        <v>1380</v>
      </c>
      <c r="CJ194" s="147">
        <f t="shared" si="932"/>
        <v>276</v>
      </c>
      <c r="CK194" s="147">
        <f t="shared" si="933"/>
        <v>345</v>
      </c>
      <c r="CL194" s="147">
        <f t="shared" si="934"/>
        <v>0</v>
      </c>
      <c r="CM194" s="147">
        <f t="shared" si="935"/>
        <v>690</v>
      </c>
      <c r="CN194" s="147">
        <f t="shared" si="936"/>
        <v>2070</v>
      </c>
      <c r="CO194" s="147">
        <f t="shared" si="937"/>
        <v>2760</v>
      </c>
      <c r="CP194" s="147">
        <f t="shared" si="938"/>
        <v>4140</v>
      </c>
      <c r="CQ194" s="147">
        <f t="shared" si="939"/>
        <v>5520</v>
      </c>
      <c r="CR194" s="147">
        <f t="shared" si="940"/>
        <v>6900</v>
      </c>
      <c r="CS194" s="147">
        <f t="shared" si="941"/>
        <v>8280</v>
      </c>
      <c r="CT194" s="147">
        <f t="shared" si="942"/>
        <v>1260</v>
      </c>
      <c r="CU194" s="147">
        <f t="shared" si="943"/>
        <v>252</v>
      </c>
      <c r="CV194" s="147">
        <f t="shared" si="944"/>
        <v>315</v>
      </c>
      <c r="CW194" s="147">
        <f t="shared" si="945"/>
        <v>0</v>
      </c>
      <c r="CX194" s="147">
        <f t="shared" si="946"/>
        <v>630</v>
      </c>
      <c r="CY194" s="147">
        <f t="shared" si="947"/>
        <v>1890</v>
      </c>
      <c r="CZ194" s="147">
        <f t="shared" si="948"/>
        <v>2520</v>
      </c>
      <c r="DA194" s="147">
        <f t="shared" si="949"/>
        <v>3780</v>
      </c>
      <c r="DB194" s="147">
        <f t="shared" si="950"/>
        <v>5040</v>
      </c>
      <c r="DC194" s="147">
        <f t="shared" si="951"/>
        <v>6300</v>
      </c>
      <c r="DD194" s="147">
        <f t="shared" si="952"/>
        <v>7560</v>
      </c>
      <c r="DE194" s="147">
        <f t="shared" si="953"/>
        <v>1184</v>
      </c>
      <c r="DF194" s="147">
        <f t="shared" si="954"/>
        <v>236.8</v>
      </c>
      <c r="DG194" s="147">
        <f t="shared" si="955"/>
        <v>296</v>
      </c>
      <c r="DH194" s="147">
        <f t="shared" si="956"/>
        <v>0</v>
      </c>
      <c r="DI194" s="147">
        <f t="shared" si="957"/>
        <v>592</v>
      </c>
      <c r="DJ194" s="147">
        <f t="shared" si="958"/>
        <v>1776</v>
      </c>
      <c r="DK194" s="147">
        <f t="shared" si="959"/>
        <v>2368</v>
      </c>
      <c r="DL194" s="147">
        <f t="shared" si="960"/>
        <v>3552</v>
      </c>
      <c r="DM194" s="147">
        <f t="shared" si="961"/>
        <v>4736</v>
      </c>
      <c r="DN194" s="147">
        <f t="shared" si="962"/>
        <v>5920</v>
      </c>
      <c r="DO194" s="147">
        <f t="shared" si="963"/>
        <v>7104</v>
      </c>
      <c r="DP194" s="147">
        <f t="shared" si="964"/>
        <v>1184</v>
      </c>
      <c r="DQ194" s="147">
        <f t="shared" si="965"/>
        <v>236.8</v>
      </c>
      <c r="DR194" s="147">
        <f t="shared" si="966"/>
        <v>296</v>
      </c>
      <c r="DS194" s="147">
        <f t="shared" si="967"/>
        <v>0</v>
      </c>
      <c r="DT194" s="147">
        <f t="shared" si="968"/>
        <v>592</v>
      </c>
      <c r="DU194" s="147">
        <f t="shared" si="969"/>
        <v>1776</v>
      </c>
      <c r="DV194" s="147">
        <f t="shared" si="970"/>
        <v>2368</v>
      </c>
      <c r="DW194" s="147">
        <f t="shared" si="971"/>
        <v>3552</v>
      </c>
      <c r="DX194" s="147">
        <f t="shared" si="972"/>
        <v>4736</v>
      </c>
      <c r="DY194" s="147">
        <f t="shared" si="973"/>
        <v>5920</v>
      </c>
      <c r="DZ194" s="147">
        <f t="shared" si="974"/>
        <v>7104</v>
      </c>
      <c r="EA194" s="147">
        <f t="shared" si="975"/>
        <v>1380</v>
      </c>
      <c r="EB194" s="147">
        <f t="shared" si="976"/>
        <v>276</v>
      </c>
      <c r="EC194" s="147">
        <f t="shared" si="977"/>
        <v>345</v>
      </c>
      <c r="ED194" s="147">
        <f t="shared" si="978"/>
        <v>0</v>
      </c>
      <c r="EE194" s="147">
        <f t="shared" si="979"/>
        <v>690</v>
      </c>
      <c r="EF194" s="147">
        <f t="shared" si="980"/>
        <v>2070</v>
      </c>
      <c r="EG194" s="147">
        <f t="shared" si="981"/>
        <v>2760</v>
      </c>
      <c r="EH194" s="147">
        <f t="shared" si="982"/>
        <v>4140</v>
      </c>
      <c r="EI194" s="147">
        <f t="shared" si="983"/>
        <v>5520</v>
      </c>
      <c r="EJ194" s="147">
        <f t="shared" si="984"/>
        <v>6900</v>
      </c>
      <c r="EK194" s="147">
        <f t="shared" si="985"/>
        <v>8280</v>
      </c>
      <c r="EL194" s="147">
        <f t="shared" si="986"/>
        <v>1260</v>
      </c>
      <c r="EM194" s="147">
        <f t="shared" si="987"/>
        <v>252</v>
      </c>
      <c r="EN194" s="147">
        <f t="shared" si="988"/>
        <v>315</v>
      </c>
      <c r="EO194" s="147">
        <f t="shared" si="989"/>
        <v>0</v>
      </c>
      <c r="EP194" s="147">
        <f t="shared" si="990"/>
        <v>630</v>
      </c>
      <c r="EQ194" s="147">
        <f t="shared" si="991"/>
        <v>1890</v>
      </c>
      <c r="ER194" s="147">
        <f t="shared" si="992"/>
        <v>2520</v>
      </c>
      <c r="ES194" s="147">
        <f t="shared" si="993"/>
        <v>3780</v>
      </c>
      <c r="ET194" s="147">
        <f t="shared" si="994"/>
        <v>5040</v>
      </c>
      <c r="EU194" s="147">
        <f t="shared" si="995"/>
        <v>6300</v>
      </c>
      <c r="EV194" s="147">
        <f t="shared" si="996"/>
        <v>7560</v>
      </c>
      <c r="EW194" s="147">
        <f t="shared" si="997"/>
        <v>1912</v>
      </c>
      <c r="EX194" s="147">
        <f t="shared" si="998"/>
        <v>382.4</v>
      </c>
      <c r="EY194" s="147">
        <f t="shared" si="999"/>
        <v>478</v>
      </c>
      <c r="EZ194" s="147">
        <f t="shared" si="1000"/>
        <v>0</v>
      </c>
      <c r="FA194" s="147">
        <f t="shared" si="1001"/>
        <v>956</v>
      </c>
      <c r="FB194" s="147">
        <f t="shared" si="1002"/>
        <v>2868</v>
      </c>
      <c r="FC194" s="147">
        <f t="shared" si="1003"/>
        <v>3824</v>
      </c>
      <c r="FD194" s="147">
        <f t="shared" si="1004"/>
        <v>5736</v>
      </c>
      <c r="FE194" s="147">
        <f t="shared" si="1005"/>
        <v>7648</v>
      </c>
      <c r="FF194" s="147">
        <f t="shared" si="1006"/>
        <v>9560</v>
      </c>
      <c r="FG194" s="147">
        <f t="shared" si="1007"/>
        <v>11472</v>
      </c>
      <c r="FH194" s="147">
        <f t="shared" si="1008"/>
        <v>1912</v>
      </c>
      <c r="FI194" s="147">
        <f t="shared" si="1009"/>
        <v>382.4</v>
      </c>
      <c r="FJ194" s="147">
        <f t="shared" si="1010"/>
        <v>478</v>
      </c>
      <c r="FK194" s="147">
        <f t="shared" si="1011"/>
        <v>0</v>
      </c>
      <c r="FL194" s="147">
        <f t="shared" si="1012"/>
        <v>956</v>
      </c>
      <c r="FM194" s="147">
        <f t="shared" si="1013"/>
        <v>2868</v>
      </c>
      <c r="FN194" s="147">
        <f t="shared" si="1014"/>
        <v>3824</v>
      </c>
      <c r="FO194" s="147">
        <f t="shared" si="1015"/>
        <v>5736</v>
      </c>
      <c r="FP194" s="147">
        <f t="shared" si="1016"/>
        <v>7648</v>
      </c>
      <c r="FQ194" s="147">
        <f t="shared" si="1017"/>
        <v>9560</v>
      </c>
      <c r="FR194" s="147">
        <f t="shared" si="1018"/>
        <v>11472</v>
      </c>
      <c r="FS194" s="122" t="str">
        <f t="shared" si="346"/>
        <v>0</v>
      </c>
      <c r="FT194" s="122" t="str">
        <f t="shared" si="347"/>
        <v>0</v>
      </c>
      <c r="FU194" s="122" t="str">
        <f t="shared" si="348"/>
        <v>0</v>
      </c>
      <c r="FV194" s="122" t="str">
        <f t="shared" si="349"/>
        <v>0</v>
      </c>
      <c r="FW194" s="122">
        <f t="shared" si="1019"/>
        <v>0</v>
      </c>
      <c r="FX194" s="122">
        <f t="shared" si="1020"/>
        <v>0</v>
      </c>
      <c r="FY194" s="122">
        <f t="shared" si="1021"/>
        <v>0</v>
      </c>
      <c r="FZ194" s="122">
        <f t="shared" si="1022"/>
        <v>0</v>
      </c>
      <c r="GA194" s="122">
        <f t="shared" si="1023"/>
        <v>0</v>
      </c>
      <c r="GB194" s="122">
        <f t="shared" si="1024"/>
        <v>0</v>
      </c>
      <c r="GC194" s="122">
        <f t="shared" si="1025"/>
        <v>0</v>
      </c>
      <c r="GD194" s="122">
        <f t="shared" si="1026"/>
        <v>0</v>
      </c>
      <c r="GE194" s="122">
        <f t="shared" si="1027"/>
        <v>0</v>
      </c>
      <c r="GF194" s="122">
        <f t="shared" si="1028"/>
        <v>0</v>
      </c>
      <c r="GG194" s="122">
        <f t="shared" si="1029"/>
        <v>0</v>
      </c>
      <c r="GH194" s="124" t="str">
        <f t="shared" si="350"/>
        <v>0</v>
      </c>
      <c r="GI194" s="57"/>
      <c r="GJ194" s="57"/>
      <c r="GK194" s="57"/>
      <c r="GW194" s="145"/>
      <c r="GX194" s="145"/>
      <c r="GY194" s="145"/>
      <c r="GZ194" s="145"/>
      <c r="HA194" s="145"/>
      <c r="HB194" s="145"/>
      <c r="HC194" s="145"/>
    </row>
    <row r="195" spans="1:211" x14ac:dyDescent="0.2">
      <c r="A195" s="298"/>
      <c r="B195" s="288"/>
      <c r="C195" s="299"/>
      <c r="D195" s="407">
        <f t="shared" si="862"/>
        <v>0</v>
      </c>
      <c r="E195" s="406"/>
      <c r="F195" s="406"/>
      <c r="G195" s="406"/>
      <c r="H195" s="407">
        <f t="shared" si="863"/>
        <v>0</v>
      </c>
      <c r="I195" s="406"/>
      <c r="J195" s="406"/>
      <c r="K195" s="406"/>
      <c r="L195" s="406"/>
      <c r="M195" s="147"/>
      <c r="N195" s="94">
        <f t="shared" si="864"/>
        <v>0</v>
      </c>
      <c r="O195" s="94">
        <f t="shared" si="865"/>
        <v>0</v>
      </c>
      <c r="P195" s="94">
        <f t="shared" si="866"/>
        <v>0</v>
      </c>
      <c r="Q195" s="94">
        <f t="shared" si="867"/>
        <v>0</v>
      </c>
      <c r="R195" s="94">
        <f t="shared" si="868"/>
        <v>0</v>
      </c>
      <c r="S195" s="94">
        <f t="shared" si="869"/>
        <v>0</v>
      </c>
      <c r="T195" s="94">
        <f t="shared" si="870"/>
        <v>0</v>
      </c>
      <c r="U195" s="200">
        <v>729</v>
      </c>
      <c r="V195" s="93">
        <f t="shared" si="871"/>
        <v>145.80000000000001</v>
      </c>
      <c r="W195" s="93">
        <f t="shared" si="872"/>
        <v>182.25</v>
      </c>
      <c r="X195" s="147"/>
      <c r="Y195" s="94">
        <f t="shared" si="873"/>
        <v>364.5</v>
      </c>
      <c r="Z195" s="94">
        <f t="shared" si="874"/>
        <v>1093.5</v>
      </c>
      <c r="AA195" s="94">
        <f t="shared" si="875"/>
        <v>1458</v>
      </c>
      <c r="AB195" s="94">
        <f t="shared" si="876"/>
        <v>2187</v>
      </c>
      <c r="AC195" s="94">
        <f t="shared" si="877"/>
        <v>2916</v>
      </c>
      <c r="AD195" s="94">
        <f t="shared" si="878"/>
        <v>3645</v>
      </c>
      <c r="AE195" s="94">
        <f t="shared" si="879"/>
        <v>4374</v>
      </c>
      <c r="AF195" s="200">
        <v>653</v>
      </c>
      <c r="AG195" s="93">
        <f t="shared" si="880"/>
        <v>130.6</v>
      </c>
      <c r="AH195" s="93">
        <f t="shared" si="881"/>
        <v>163.25</v>
      </c>
      <c r="AI195" s="147"/>
      <c r="AJ195" s="94">
        <f t="shared" si="882"/>
        <v>326.5</v>
      </c>
      <c r="AK195" s="94">
        <f t="shared" si="883"/>
        <v>979.5</v>
      </c>
      <c r="AL195" s="94">
        <f t="shared" si="884"/>
        <v>1306</v>
      </c>
      <c r="AM195" s="94">
        <f t="shared" si="885"/>
        <v>1959</v>
      </c>
      <c r="AN195" s="94">
        <f t="shared" si="886"/>
        <v>2612</v>
      </c>
      <c r="AO195" s="94">
        <f t="shared" si="887"/>
        <v>3265</v>
      </c>
      <c r="AP195" s="94">
        <f t="shared" si="888"/>
        <v>3918</v>
      </c>
      <c r="AQ195" s="200">
        <v>533</v>
      </c>
      <c r="AR195" s="93">
        <f t="shared" si="889"/>
        <v>106.60000000000001</v>
      </c>
      <c r="AS195" s="93">
        <f t="shared" si="890"/>
        <v>133.25</v>
      </c>
      <c r="AT195" s="147"/>
      <c r="AU195" s="94">
        <f t="shared" si="891"/>
        <v>266.5</v>
      </c>
      <c r="AV195" s="94">
        <f t="shared" si="892"/>
        <v>799.5</v>
      </c>
      <c r="AW195" s="94">
        <f t="shared" si="893"/>
        <v>1066</v>
      </c>
      <c r="AX195" s="94">
        <f t="shared" si="894"/>
        <v>1599</v>
      </c>
      <c r="AY195" s="94">
        <f t="shared" si="895"/>
        <v>2132</v>
      </c>
      <c r="AZ195" s="94">
        <f t="shared" si="896"/>
        <v>2665</v>
      </c>
      <c r="BA195" s="94">
        <f t="shared" si="897"/>
        <v>3198</v>
      </c>
      <c r="BB195" s="147">
        <f t="shared" si="898"/>
        <v>729</v>
      </c>
      <c r="BC195" s="147">
        <f t="shared" si="899"/>
        <v>145.80000000000001</v>
      </c>
      <c r="BD195" s="147">
        <f t="shared" si="900"/>
        <v>182.25</v>
      </c>
      <c r="BE195" s="147">
        <f t="shared" si="901"/>
        <v>0</v>
      </c>
      <c r="BF195" s="147">
        <f t="shared" si="902"/>
        <v>364.5</v>
      </c>
      <c r="BG195" s="147">
        <f t="shared" si="903"/>
        <v>1093.5</v>
      </c>
      <c r="BH195" s="147">
        <f t="shared" si="904"/>
        <v>1458</v>
      </c>
      <c r="BI195" s="147">
        <f t="shared" si="905"/>
        <v>2187</v>
      </c>
      <c r="BJ195" s="147">
        <f t="shared" si="906"/>
        <v>2916</v>
      </c>
      <c r="BK195" s="147">
        <f t="shared" si="907"/>
        <v>3645</v>
      </c>
      <c r="BL195" s="147">
        <f t="shared" si="908"/>
        <v>4374</v>
      </c>
      <c r="BM195" s="147">
        <f t="shared" si="909"/>
        <v>653</v>
      </c>
      <c r="BN195" s="147">
        <f t="shared" si="910"/>
        <v>130.6</v>
      </c>
      <c r="BO195" s="147">
        <f t="shared" si="911"/>
        <v>163.25</v>
      </c>
      <c r="BP195" s="147">
        <f t="shared" si="912"/>
        <v>0</v>
      </c>
      <c r="BQ195" s="147">
        <f t="shared" si="913"/>
        <v>326.5</v>
      </c>
      <c r="BR195" s="147">
        <f t="shared" si="914"/>
        <v>979.5</v>
      </c>
      <c r="BS195" s="147">
        <f t="shared" si="915"/>
        <v>1306</v>
      </c>
      <c r="BT195" s="147">
        <f t="shared" si="916"/>
        <v>1959</v>
      </c>
      <c r="BU195" s="147">
        <f t="shared" si="917"/>
        <v>2612</v>
      </c>
      <c r="BV195" s="147">
        <f t="shared" si="918"/>
        <v>3265</v>
      </c>
      <c r="BW195" s="147">
        <f t="shared" si="919"/>
        <v>3918</v>
      </c>
      <c r="BX195" s="147">
        <f t="shared" si="920"/>
        <v>533</v>
      </c>
      <c r="BY195" s="147">
        <f t="shared" si="921"/>
        <v>106.60000000000001</v>
      </c>
      <c r="BZ195" s="147">
        <f t="shared" si="922"/>
        <v>133.25</v>
      </c>
      <c r="CA195" s="147">
        <f t="shared" si="923"/>
        <v>0</v>
      </c>
      <c r="CB195" s="147">
        <f t="shared" si="924"/>
        <v>266.5</v>
      </c>
      <c r="CC195" s="147">
        <f t="shared" si="925"/>
        <v>799.5</v>
      </c>
      <c r="CD195" s="147">
        <f t="shared" si="926"/>
        <v>1066</v>
      </c>
      <c r="CE195" s="147">
        <f t="shared" si="927"/>
        <v>1599</v>
      </c>
      <c r="CF195" s="147">
        <f t="shared" si="928"/>
        <v>2132</v>
      </c>
      <c r="CG195" s="147">
        <f t="shared" si="929"/>
        <v>2665</v>
      </c>
      <c r="CH195" s="147">
        <f t="shared" si="930"/>
        <v>3198</v>
      </c>
      <c r="CI195" s="147">
        <f t="shared" si="931"/>
        <v>1382</v>
      </c>
      <c r="CJ195" s="147">
        <f t="shared" si="932"/>
        <v>276.39999999999998</v>
      </c>
      <c r="CK195" s="147">
        <f t="shared" si="933"/>
        <v>345.5</v>
      </c>
      <c r="CL195" s="147">
        <f t="shared" si="934"/>
        <v>0</v>
      </c>
      <c r="CM195" s="147">
        <f t="shared" si="935"/>
        <v>691</v>
      </c>
      <c r="CN195" s="147">
        <f t="shared" si="936"/>
        <v>2073</v>
      </c>
      <c r="CO195" s="147">
        <f t="shared" si="937"/>
        <v>2764</v>
      </c>
      <c r="CP195" s="147">
        <f t="shared" si="938"/>
        <v>4146</v>
      </c>
      <c r="CQ195" s="147">
        <f t="shared" si="939"/>
        <v>5528</v>
      </c>
      <c r="CR195" s="147">
        <f t="shared" si="940"/>
        <v>6910</v>
      </c>
      <c r="CS195" s="147">
        <f t="shared" si="941"/>
        <v>8292</v>
      </c>
      <c r="CT195" s="147">
        <f t="shared" si="942"/>
        <v>1262</v>
      </c>
      <c r="CU195" s="147">
        <f t="shared" si="943"/>
        <v>252.40000000000003</v>
      </c>
      <c r="CV195" s="147">
        <f t="shared" si="944"/>
        <v>315.5</v>
      </c>
      <c r="CW195" s="147">
        <f t="shared" si="945"/>
        <v>0</v>
      </c>
      <c r="CX195" s="147">
        <f t="shared" si="946"/>
        <v>631</v>
      </c>
      <c r="CY195" s="147">
        <f t="shared" si="947"/>
        <v>1893</v>
      </c>
      <c r="CZ195" s="147">
        <f t="shared" si="948"/>
        <v>2524</v>
      </c>
      <c r="DA195" s="147">
        <f t="shared" si="949"/>
        <v>3786</v>
      </c>
      <c r="DB195" s="147">
        <f t="shared" si="950"/>
        <v>5048</v>
      </c>
      <c r="DC195" s="147">
        <f t="shared" si="951"/>
        <v>6310</v>
      </c>
      <c r="DD195" s="147">
        <f t="shared" si="952"/>
        <v>7572</v>
      </c>
      <c r="DE195" s="147">
        <f t="shared" si="953"/>
        <v>1186</v>
      </c>
      <c r="DF195" s="147">
        <f t="shared" si="954"/>
        <v>237.2</v>
      </c>
      <c r="DG195" s="147">
        <f t="shared" si="955"/>
        <v>296.5</v>
      </c>
      <c r="DH195" s="147">
        <f t="shared" si="956"/>
        <v>0</v>
      </c>
      <c r="DI195" s="147">
        <f t="shared" si="957"/>
        <v>593</v>
      </c>
      <c r="DJ195" s="147">
        <f t="shared" si="958"/>
        <v>1779</v>
      </c>
      <c r="DK195" s="147">
        <f t="shared" si="959"/>
        <v>2372</v>
      </c>
      <c r="DL195" s="147">
        <f t="shared" si="960"/>
        <v>3558</v>
      </c>
      <c r="DM195" s="147">
        <f t="shared" si="961"/>
        <v>4744</v>
      </c>
      <c r="DN195" s="147">
        <f t="shared" si="962"/>
        <v>5930</v>
      </c>
      <c r="DO195" s="147">
        <f t="shared" si="963"/>
        <v>7116</v>
      </c>
      <c r="DP195" s="147">
        <f t="shared" si="964"/>
        <v>1186</v>
      </c>
      <c r="DQ195" s="147">
        <f t="shared" si="965"/>
        <v>237.2</v>
      </c>
      <c r="DR195" s="147">
        <f t="shared" si="966"/>
        <v>296.5</v>
      </c>
      <c r="DS195" s="147">
        <f t="shared" si="967"/>
        <v>0</v>
      </c>
      <c r="DT195" s="147">
        <f t="shared" si="968"/>
        <v>593</v>
      </c>
      <c r="DU195" s="147">
        <f t="shared" si="969"/>
        <v>1779</v>
      </c>
      <c r="DV195" s="147">
        <f t="shared" si="970"/>
        <v>2372</v>
      </c>
      <c r="DW195" s="147">
        <f t="shared" si="971"/>
        <v>3558</v>
      </c>
      <c r="DX195" s="147">
        <f t="shared" si="972"/>
        <v>4744</v>
      </c>
      <c r="DY195" s="147">
        <f t="shared" si="973"/>
        <v>5930</v>
      </c>
      <c r="DZ195" s="147">
        <f t="shared" si="974"/>
        <v>7116</v>
      </c>
      <c r="EA195" s="147">
        <f t="shared" si="975"/>
        <v>1382</v>
      </c>
      <c r="EB195" s="147">
        <f t="shared" si="976"/>
        <v>276.39999999999998</v>
      </c>
      <c r="EC195" s="147">
        <f t="shared" si="977"/>
        <v>345.5</v>
      </c>
      <c r="ED195" s="147">
        <f t="shared" si="978"/>
        <v>0</v>
      </c>
      <c r="EE195" s="147">
        <f t="shared" si="979"/>
        <v>691</v>
      </c>
      <c r="EF195" s="147">
        <f t="shared" si="980"/>
        <v>2073</v>
      </c>
      <c r="EG195" s="147">
        <f t="shared" si="981"/>
        <v>2764</v>
      </c>
      <c r="EH195" s="147">
        <f t="shared" si="982"/>
        <v>4146</v>
      </c>
      <c r="EI195" s="147">
        <f t="shared" si="983"/>
        <v>5528</v>
      </c>
      <c r="EJ195" s="147">
        <f t="shared" si="984"/>
        <v>6910</v>
      </c>
      <c r="EK195" s="147">
        <f t="shared" si="985"/>
        <v>8292</v>
      </c>
      <c r="EL195" s="147">
        <f t="shared" si="986"/>
        <v>1262</v>
      </c>
      <c r="EM195" s="147">
        <f t="shared" si="987"/>
        <v>252.40000000000003</v>
      </c>
      <c r="EN195" s="147">
        <f t="shared" si="988"/>
        <v>315.5</v>
      </c>
      <c r="EO195" s="147">
        <f t="shared" si="989"/>
        <v>0</v>
      </c>
      <c r="EP195" s="147">
        <f t="shared" si="990"/>
        <v>631</v>
      </c>
      <c r="EQ195" s="147">
        <f t="shared" si="991"/>
        <v>1893</v>
      </c>
      <c r="ER195" s="147">
        <f t="shared" si="992"/>
        <v>2524</v>
      </c>
      <c r="ES195" s="147">
        <f t="shared" si="993"/>
        <v>3786</v>
      </c>
      <c r="ET195" s="147">
        <f t="shared" si="994"/>
        <v>5048</v>
      </c>
      <c r="EU195" s="147">
        <f t="shared" si="995"/>
        <v>6310</v>
      </c>
      <c r="EV195" s="147">
        <f t="shared" si="996"/>
        <v>7572</v>
      </c>
      <c r="EW195" s="147">
        <f t="shared" si="997"/>
        <v>1915</v>
      </c>
      <c r="EX195" s="147">
        <f t="shared" si="998"/>
        <v>383</v>
      </c>
      <c r="EY195" s="147">
        <f t="shared" si="999"/>
        <v>478.75</v>
      </c>
      <c r="EZ195" s="147">
        <f t="shared" si="1000"/>
        <v>0</v>
      </c>
      <c r="FA195" s="147">
        <f t="shared" si="1001"/>
        <v>957.5</v>
      </c>
      <c r="FB195" s="147">
        <f t="shared" si="1002"/>
        <v>2872.5</v>
      </c>
      <c r="FC195" s="147">
        <f t="shared" si="1003"/>
        <v>3830</v>
      </c>
      <c r="FD195" s="147">
        <f t="shared" si="1004"/>
        <v>5745</v>
      </c>
      <c r="FE195" s="147">
        <f t="shared" si="1005"/>
        <v>7660</v>
      </c>
      <c r="FF195" s="147">
        <f t="shared" si="1006"/>
        <v>9575</v>
      </c>
      <c r="FG195" s="147">
        <f t="shared" si="1007"/>
        <v>11490</v>
      </c>
      <c r="FH195" s="147">
        <f t="shared" si="1008"/>
        <v>1915</v>
      </c>
      <c r="FI195" s="147">
        <f t="shared" si="1009"/>
        <v>383</v>
      </c>
      <c r="FJ195" s="147">
        <f t="shared" si="1010"/>
        <v>478.75</v>
      </c>
      <c r="FK195" s="147">
        <f t="shared" si="1011"/>
        <v>0</v>
      </c>
      <c r="FL195" s="147">
        <f t="shared" si="1012"/>
        <v>957.5</v>
      </c>
      <c r="FM195" s="147">
        <f t="shared" si="1013"/>
        <v>2872.5</v>
      </c>
      <c r="FN195" s="147">
        <f t="shared" si="1014"/>
        <v>3830</v>
      </c>
      <c r="FO195" s="147">
        <f t="shared" si="1015"/>
        <v>5745</v>
      </c>
      <c r="FP195" s="147">
        <f t="shared" si="1016"/>
        <v>7660</v>
      </c>
      <c r="FQ195" s="147">
        <f t="shared" si="1017"/>
        <v>9575</v>
      </c>
      <c r="FR195" s="147">
        <f t="shared" si="1018"/>
        <v>11490</v>
      </c>
      <c r="FS195" s="122" t="str">
        <f t="shared" si="346"/>
        <v>0</v>
      </c>
      <c r="FT195" s="122" t="str">
        <f t="shared" si="347"/>
        <v>0</v>
      </c>
      <c r="FU195" s="122" t="str">
        <f t="shared" si="348"/>
        <v>0</v>
      </c>
      <c r="FV195" s="122" t="str">
        <f t="shared" si="349"/>
        <v>0</v>
      </c>
      <c r="FW195" s="122">
        <f t="shared" si="1019"/>
        <v>0</v>
      </c>
      <c r="FX195" s="122">
        <f t="shared" si="1020"/>
        <v>0</v>
      </c>
      <c r="FY195" s="122">
        <f t="shared" si="1021"/>
        <v>0</v>
      </c>
      <c r="FZ195" s="122">
        <f t="shared" si="1022"/>
        <v>0</v>
      </c>
      <c r="GA195" s="122">
        <f t="shared" si="1023"/>
        <v>0</v>
      </c>
      <c r="GB195" s="122">
        <f t="shared" si="1024"/>
        <v>0</v>
      </c>
      <c r="GC195" s="122">
        <f t="shared" si="1025"/>
        <v>0</v>
      </c>
      <c r="GD195" s="122">
        <f t="shared" si="1026"/>
        <v>0</v>
      </c>
      <c r="GE195" s="122">
        <f t="shared" si="1027"/>
        <v>0</v>
      </c>
      <c r="GF195" s="122">
        <f t="shared" si="1028"/>
        <v>0</v>
      </c>
      <c r="GG195" s="122">
        <f t="shared" si="1029"/>
        <v>0</v>
      </c>
      <c r="GH195" s="124" t="str">
        <f t="shared" si="350"/>
        <v>0</v>
      </c>
      <c r="GI195" s="57"/>
      <c r="GJ195" s="57"/>
      <c r="GK195" s="57"/>
      <c r="GW195" s="145"/>
      <c r="GX195" s="145"/>
      <c r="GY195" s="145"/>
      <c r="GZ195" s="145"/>
      <c r="HA195" s="145"/>
      <c r="HB195" s="145"/>
      <c r="HC195" s="145"/>
    </row>
    <row r="196" spans="1:211" x14ac:dyDescent="0.2">
      <c r="A196" s="298"/>
      <c r="B196" s="288"/>
      <c r="C196" s="299"/>
      <c r="D196" s="407">
        <f t="shared" si="862"/>
        <v>0</v>
      </c>
      <c r="E196" s="406"/>
      <c r="F196" s="406"/>
      <c r="G196" s="406"/>
      <c r="H196" s="407">
        <f t="shared" si="863"/>
        <v>0</v>
      </c>
      <c r="I196" s="406"/>
      <c r="J196" s="406"/>
      <c r="K196" s="406"/>
      <c r="L196" s="406"/>
      <c r="M196" s="147"/>
      <c r="N196" s="94">
        <f t="shared" si="864"/>
        <v>0</v>
      </c>
      <c r="O196" s="94">
        <f t="shared" si="865"/>
        <v>0</v>
      </c>
      <c r="P196" s="94">
        <f t="shared" si="866"/>
        <v>0</v>
      </c>
      <c r="Q196" s="94">
        <f t="shared" si="867"/>
        <v>0</v>
      </c>
      <c r="R196" s="94">
        <f t="shared" si="868"/>
        <v>0</v>
      </c>
      <c r="S196" s="94">
        <f t="shared" si="869"/>
        <v>0</v>
      </c>
      <c r="T196" s="94">
        <f t="shared" si="870"/>
        <v>0</v>
      </c>
      <c r="U196" s="200">
        <v>730</v>
      </c>
      <c r="V196" s="93">
        <f t="shared" si="871"/>
        <v>146</v>
      </c>
      <c r="W196" s="93">
        <f t="shared" si="872"/>
        <v>182.5</v>
      </c>
      <c r="X196" s="147"/>
      <c r="Y196" s="94">
        <f t="shared" si="873"/>
        <v>365</v>
      </c>
      <c r="Z196" s="94">
        <f t="shared" si="874"/>
        <v>1095</v>
      </c>
      <c r="AA196" s="94">
        <f t="shared" si="875"/>
        <v>1460</v>
      </c>
      <c r="AB196" s="94">
        <f t="shared" si="876"/>
        <v>2190</v>
      </c>
      <c r="AC196" s="94">
        <f t="shared" si="877"/>
        <v>2920</v>
      </c>
      <c r="AD196" s="94">
        <f t="shared" si="878"/>
        <v>3650</v>
      </c>
      <c r="AE196" s="94">
        <f t="shared" si="879"/>
        <v>4380</v>
      </c>
      <c r="AF196" s="200">
        <v>654</v>
      </c>
      <c r="AG196" s="93">
        <f t="shared" si="880"/>
        <v>130.80000000000001</v>
      </c>
      <c r="AH196" s="93">
        <f t="shared" si="881"/>
        <v>163.5</v>
      </c>
      <c r="AI196" s="147"/>
      <c r="AJ196" s="94">
        <f t="shared" si="882"/>
        <v>327</v>
      </c>
      <c r="AK196" s="94">
        <f t="shared" si="883"/>
        <v>981</v>
      </c>
      <c r="AL196" s="94">
        <f t="shared" si="884"/>
        <v>1308</v>
      </c>
      <c r="AM196" s="94">
        <f t="shared" si="885"/>
        <v>1962</v>
      </c>
      <c r="AN196" s="94">
        <f t="shared" si="886"/>
        <v>2616</v>
      </c>
      <c r="AO196" s="94">
        <f t="shared" si="887"/>
        <v>3270</v>
      </c>
      <c r="AP196" s="94">
        <f t="shared" si="888"/>
        <v>3924</v>
      </c>
      <c r="AQ196" s="200">
        <v>534</v>
      </c>
      <c r="AR196" s="93">
        <f t="shared" si="889"/>
        <v>106.80000000000001</v>
      </c>
      <c r="AS196" s="93">
        <f t="shared" si="890"/>
        <v>133.5</v>
      </c>
      <c r="AT196" s="147"/>
      <c r="AU196" s="94">
        <f t="shared" si="891"/>
        <v>267</v>
      </c>
      <c r="AV196" s="94">
        <f t="shared" si="892"/>
        <v>801</v>
      </c>
      <c r="AW196" s="94">
        <f t="shared" si="893"/>
        <v>1068</v>
      </c>
      <c r="AX196" s="94">
        <f t="shared" si="894"/>
        <v>1602</v>
      </c>
      <c r="AY196" s="94">
        <f t="shared" si="895"/>
        <v>2136</v>
      </c>
      <c r="AZ196" s="94">
        <f t="shared" si="896"/>
        <v>2670</v>
      </c>
      <c r="BA196" s="94">
        <f t="shared" si="897"/>
        <v>3204</v>
      </c>
      <c r="BB196" s="147">
        <f t="shared" si="898"/>
        <v>730</v>
      </c>
      <c r="BC196" s="147">
        <f t="shared" si="899"/>
        <v>146</v>
      </c>
      <c r="BD196" s="147">
        <f t="shared" si="900"/>
        <v>182.5</v>
      </c>
      <c r="BE196" s="147">
        <f t="shared" si="901"/>
        <v>0</v>
      </c>
      <c r="BF196" s="147">
        <f t="shared" si="902"/>
        <v>365</v>
      </c>
      <c r="BG196" s="147">
        <f t="shared" si="903"/>
        <v>1095</v>
      </c>
      <c r="BH196" s="147">
        <f t="shared" si="904"/>
        <v>1460</v>
      </c>
      <c r="BI196" s="147">
        <f t="shared" si="905"/>
        <v>2190</v>
      </c>
      <c r="BJ196" s="147">
        <f t="shared" si="906"/>
        <v>2920</v>
      </c>
      <c r="BK196" s="147">
        <f t="shared" si="907"/>
        <v>3650</v>
      </c>
      <c r="BL196" s="147">
        <f t="shared" si="908"/>
        <v>4380</v>
      </c>
      <c r="BM196" s="147">
        <f t="shared" si="909"/>
        <v>654</v>
      </c>
      <c r="BN196" s="147">
        <f t="shared" si="910"/>
        <v>130.80000000000001</v>
      </c>
      <c r="BO196" s="147">
        <f t="shared" si="911"/>
        <v>163.5</v>
      </c>
      <c r="BP196" s="147">
        <f t="shared" si="912"/>
        <v>0</v>
      </c>
      <c r="BQ196" s="147">
        <f t="shared" si="913"/>
        <v>327</v>
      </c>
      <c r="BR196" s="147">
        <f t="shared" si="914"/>
        <v>981</v>
      </c>
      <c r="BS196" s="147">
        <f t="shared" si="915"/>
        <v>1308</v>
      </c>
      <c r="BT196" s="147">
        <f t="shared" si="916"/>
        <v>1962</v>
      </c>
      <c r="BU196" s="147">
        <f t="shared" si="917"/>
        <v>2616</v>
      </c>
      <c r="BV196" s="147">
        <f t="shared" si="918"/>
        <v>3270</v>
      </c>
      <c r="BW196" s="147">
        <f t="shared" si="919"/>
        <v>3924</v>
      </c>
      <c r="BX196" s="147">
        <f t="shared" si="920"/>
        <v>534</v>
      </c>
      <c r="BY196" s="147">
        <f t="shared" si="921"/>
        <v>106.80000000000001</v>
      </c>
      <c r="BZ196" s="147">
        <f t="shared" si="922"/>
        <v>133.5</v>
      </c>
      <c r="CA196" s="147">
        <f t="shared" si="923"/>
        <v>0</v>
      </c>
      <c r="CB196" s="147">
        <f t="shared" si="924"/>
        <v>267</v>
      </c>
      <c r="CC196" s="147">
        <f t="shared" si="925"/>
        <v>801</v>
      </c>
      <c r="CD196" s="147">
        <f t="shared" si="926"/>
        <v>1068</v>
      </c>
      <c r="CE196" s="147">
        <f t="shared" si="927"/>
        <v>1602</v>
      </c>
      <c r="CF196" s="147">
        <f t="shared" si="928"/>
        <v>2136</v>
      </c>
      <c r="CG196" s="147">
        <f t="shared" si="929"/>
        <v>2670</v>
      </c>
      <c r="CH196" s="147">
        <f t="shared" si="930"/>
        <v>3204</v>
      </c>
      <c r="CI196" s="147">
        <f t="shared" si="931"/>
        <v>1384</v>
      </c>
      <c r="CJ196" s="147">
        <f t="shared" si="932"/>
        <v>276.8</v>
      </c>
      <c r="CK196" s="147">
        <f t="shared" si="933"/>
        <v>346</v>
      </c>
      <c r="CL196" s="147">
        <f t="shared" si="934"/>
        <v>0</v>
      </c>
      <c r="CM196" s="147">
        <f t="shared" si="935"/>
        <v>692</v>
      </c>
      <c r="CN196" s="147">
        <f t="shared" si="936"/>
        <v>2076</v>
      </c>
      <c r="CO196" s="147">
        <f t="shared" si="937"/>
        <v>2768</v>
      </c>
      <c r="CP196" s="147">
        <f t="shared" si="938"/>
        <v>4152</v>
      </c>
      <c r="CQ196" s="147">
        <f t="shared" si="939"/>
        <v>5536</v>
      </c>
      <c r="CR196" s="147">
        <f t="shared" si="940"/>
        <v>6920</v>
      </c>
      <c r="CS196" s="147">
        <f t="shared" si="941"/>
        <v>8304</v>
      </c>
      <c r="CT196" s="147">
        <f t="shared" si="942"/>
        <v>1264</v>
      </c>
      <c r="CU196" s="147">
        <f t="shared" si="943"/>
        <v>252.8</v>
      </c>
      <c r="CV196" s="147">
        <f t="shared" si="944"/>
        <v>316</v>
      </c>
      <c r="CW196" s="147">
        <f t="shared" si="945"/>
        <v>0</v>
      </c>
      <c r="CX196" s="147">
        <f t="shared" si="946"/>
        <v>632</v>
      </c>
      <c r="CY196" s="147">
        <f t="shared" si="947"/>
        <v>1896</v>
      </c>
      <c r="CZ196" s="147">
        <f t="shared" si="948"/>
        <v>2528</v>
      </c>
      <c r="DA196" s="147">
        <f t="shared" si="949"/>
        <v>3792</v>
      </c>
      <c r="DB196" s="147">
        <f t="shared" si="950"/>
        <v>5056</v>
      </c>
      <c r="DC196" s="147">
        <f t="shared" si="951"/>
        <v>6320</v>
      </c>
      <c r="DD196" s="147">
        <f t="shared" si="952"/>
        <v>7584</v>
      </c>
      <c r="DE196" s="147">
        <f t="shared" si="953"/>
        <v>1188</v>
      </c>
      <c r="DF196" s="147">
        <f t="shared" si="954"/>
        <v>237.60000000000002</v>
      </c>
      <c r="DG196" s="147">
        <f t="shared" si="955"/>
        <v>297</v>
      </c>
      <c r="DH196" s="147">
        <f t="shared" si="956"/>
        <v>0</v>
      </c>
      <c r="DI196" s="147">
        <f t="shared" si="957"/>
        <v>594</v>
      </c>
      <c r="DJ196" s="147">
        <f t="shared" si="958"/>
        <v>1782</v>
      </c>
      <c r="DK196" s="147">
        <f t="shared" si="959"/>
        <v>2376</v>
      </c>
      <c r="DL196" s="147">
        <f t="shared" si="960"/>
        <v>3564</v>
      </c>
      <c r="DM196" s="147">
        <f t="shared" si="961"/>
        <v>4752</v>
      </c>
      <c r="DN196" s="147">
        <f t="shared" si="962"/>
        <v>5940</v>
      </c>
      <c r="DO196" s="147">
        <f t="shared" si="963"/>
        <v>7128</v>
      </c>
      <c r="DP196" s="147">
        <f t="shared" si="964"/>
        <v>1188</v>
      </c>
      <c r="DQ196" s="147">
        <f t="shared" si="965"/>
        <v>237.60000000000002</v>
      </c>
      <c r="DR196" s="147">
        <f t="shared" si="966"/>
        <v>297</v>
      </c>
      <c r="DS196" s="147">
        <f t="shared" si="967"/>
        <v>0</v>
      </c>
      <c r="DT196" s="147">
        <f t="shared" si="968"/>
        <v>594</v>
      </c>
      <c r="DU196" s="147">
        <f t="shared" si="969"/>
        <v>1782</v>
      </c>
      <c r="DV196" s="147">
        <f t="shared" si="970"/>
        <v>2376</v>
      </c>
      <c r="DW196" s="147">
        <f t="shared" si="971"/>
        <v>3564</v>
      </c>
      <c r="DX196" s="147">
        <f t="shared" si="972"/>
        <v>4752</v>
      </c>
      <c r="DY196" s="147">
        <f t="shared" si="973"/>
        <v>5940</v>
      </c>
      <c r="DZ196" s="147">
        <f t="shared" si="974"/>
        <v>7128</v>
      </c>
      <c r="EA196" s="147">
        <f t="shared" si="975"/>
        <v>1384</v>
      </c>
      <c r="EB196" s="147">
        <f t="shared" si="976"/>
        <v>276.8</v>
      </c>
      <c r="EC196" s="147">
        <f t="shared" si="977"/>
        <v>346</v>
      </c>
      <c r="ED196" s="147">
        <f t="shared" si="978"/>
        <v>0</v>
      </c>
      <c r="EE196" s="147">
        <f t="shared" si="979"/>
        <v>692</v>
      </c>
      <c r="EF196" s="147">
        <f t="shared" si="980"/>
        <v>2076</v>
      </c>
      <c r="EG196" s="147">
        <f t="shared" si="981"/>
        <v>2768</v>
      </c>
      <c r="EH196" s="147">
        <f t="shared" si="982"/>
        <v>4152</v>
      </c>
      <c r="EI196" s="147">
        <f t="shared" si="983"/>
        <v>5536</v>
      </c>
      <c r="EJ196" s="147">
        <f t="shared" si="984"/>
        <v>6920</v>
      </c>
      <c r="EK196" s="147">
        <f t="shared" si="985"/>
        <v>8304</v>
      </c>
      <c r="EL196" s="147">
        <f t="shared" si="986"/>
        <v>1264</v>
      </c>
      <c r="EM196" s="147">
        <f t="shared" si="987"/>
        <v>252.8</v>
      </c>
      <c r="EN196" s="147">
        <f t="shared" si="988"/>
        <v>316</v>
      </c>
      <c r="EO196" s="147">
        <f t="shared" si="989"/>
        <v>0</v>
      </c>
      <c r="EP196" s="147">
        <f t="shared" si="990"/>
        <v>632</v>
      </c>
      <c r="EQ196" s="147">
        <f t="shared" si="991"/>
        <v>1896</v>
      </c>
      <c r="ER196" s="147">
        <f t="shared" si="992"/>
        <v>2528</v>
      </c>
      <c r="ES196" s="147">
        <f t="shared" si="993"/>
        <v>3792</v>
      </c>
      <c r="ET196" s="147">
        <f t="shared" si="994"/>
        <v>5056</v>
      </c>
      <c r="EU196" s="147">
        <f t="shared" si="995"/>
        <v>6320</v>
      </c>
      <c r="EV196" s="147">
        <f t="shared" si="996"/>
        <v>7584</v>
      </c>
      <c r="EW196" s="147">
        <f t="shared" si="997"/>
        <v>1918</v>
      </c>
      <c r="EX196" s="147">
        <f t="shared" si="998"/>
        <v>383.6</v>
      </c>
      <c r="EY196" s="147">
        <f t="shared" si="999"/>
        <v>479.5</v>
      </c>
      <c r="EZ196" s="147">
        <f t="shared" si="1000"/>
        <v>0</v>
      </c>
      <c r="FA196" s="147">
        <f t="shared" si="1001"/>
        <v>959</v>
      </c>
      <c r="FB196" s="147">
        <f t="shared" si="1002"/>
        <v>2877</v>
      </c>
      <c r="FC196" s="147">
        <f t="shared" si="1003"/>
        <v>3836</v>
      </c>
      <c r="FD196" s="147">
        <f t="shared" si="1004"/>
        <v>5754</v>
      </c>
      <c r="FE196" s="147">
        <f t="shared" si="1005"/>
        <v>7672</v>
      </c>
      <c r="FF196" s="147">
        <f t="shared" si="1006"/>
        <v>9590</v>
      </c>
      <c r="FG196" s="147">
        <f t="shared" si="1007"/>
        <v>11508</v>
      </c>
      <c r="FH196" s="147">
        <f t="shared" si="1008"/>
        <v>1918</v>
      </c>
      <c r="FI196" s="147">
        <f t="shared" si="1009"/>
        <v>383.6</v>
      </c>
      <c r="FJ196" s="147">
        <f t="shared" si="1010"/>
        <v>479.5</v>
      </c>
      <c r="FK196" s="147">
        <f t="shared" si="1011"/>
        <v>0</v>
      </c>
      <c r="FL196" s="147">
        <f t="shared" si="1012"/>
        <v>959</v>
      </c>
      <c r="FM196" s="147">
        <f t="shared" si="1013"/>
        <v>2877</v>
      </c>
      <c r="FN196" s="147">
        <f t="shared" si="1014"/>
        <v>3836</v>
      </c>
      <c r="FO196" s="147">
        <f t="shared" si="1015"/>
        <v>5754</v>
      </c>
      <c r="FP196" s="147">
        <f t="shared" si="1016"/>
        <v>7672</v>
      </c>
      <c r="FQ196" s="147">
        <f t="shared" si="1017"/>
        <v>9590</v>
      </c>
      <c r="FR196" s="147">
        <f t="shared" si="1018"/>
        <v>11508</v>
      </c>
      <c r="FS196" s="122" t="str">
        <f t="shared" si="346"/>
        <v>0</v>
      </c>
      <c r="FT196" s="122" t="str">
        <f t="shared" si="347"/>
        <v>0</v>
      </c>
      <c r="FU196" s="122" t="str">
        <f t="shared" si="348"/>
        <v>0</v>
      </c>
      <c r="FV196" s="122" t="str">
        <f t="shared" si="349"/>
        <v>0</v>
      </c>
      <c r="FW196" s="122">
        <f t="shared" si="1019"/>
        <v>0</v>
      </c>
      <c r="FX196" s="122">
        <f t="shared" si="1020"/>
        <v>0</v>
      </c>
      <c r="FY196" s="122">
        <f t="shared" si="1021"/>
        <v>0</v>
      </c>
      <c r="FZ196" s="122">
        <f t="shared" si="1022"/>
        <v>0</v>
      </c>
      <c r="GA196" s="122">
        <f t="shared" si="1023"/>
        <v>0</v>
      </c>
      <c r="GB196" s="122">
        <f t="shared" si="1024"/>
        <v>0</v>
      </c>
      <c r="GC196" s="122">
        <f t="shared" si="1025"/>
        <v>0</v>
      </c>
      <c r="GD196" s="122">
        <f t="shared" si="1026"/>
        <v>0</v>
      </c>
      <c r="GE196" s="122">
        <f t="shared" si="1027"/>
        <v>0</v>
      </c>
      <c r="GF196" s="122">
        <f t="shared" si="1028"/>
        <v>0</v>
      </c>
      <c r="GG196" s="122">
        <f t="shared" si="1029"/>
        <v>0</v>
      </c>
      <c r="GH196" s="124" t="str">
        <f t="shared" si="350"/>
        <v>0</v>
      </c>
      <c r="GI196" s="57"/>
      <c r="GJ196" s="57"/>
      <c r="GK196" s="57"/>
      <c r="GW196" s="145"/>
      <c r="GX196" s="145"/>
      <c r="GY196" s="145"/>
      <c r="GZ196" s="145"/>
      <c r="HA196" s="145"/>
      <c r="HB196" s="145"/>
      <c r="HC196" s="145"/>
    </row>
    <row r="197" spans="1:211" x14ac:dyDescent="0.2">
      <c r="A197" s="298"/>
      <c r="B197" s="288"/>
      <c r="C197" s="299"/>
      <c r="D197" s="407">
        <f t="shared" si="862"/>
        <v>0</v>
      </c>
      <c r="E197" s="406"/>
      <c r="F197" s="406"/>
      <c r="G197" s="406"/>
      <c r="H197" s="407">
        <f t="shared" si="863"/>
        <v>0</v>
      </c>
      <c r="I197" s="406"/>
      <c r="J197" s="406"/>
      <c r="K197" s="406"/>
      <c r="L197" s="406"/>
      <c r="M197" s="147"/>
      <c r="N197" s="94">
        <f t="shared" si="864"/>
        <v>0</v>
      </c>
      <c r="O197" s="94">
        <f t="shared" si="865"/>
        <v>0</v>
      </c>
      <c r="P197" s="94">
        <f t="shared" si="866"/>
        <v>0</v>
      </c>
      <c r="Q197" s="94">
        <f t="shared" si="867"/>
        <v>0</v>
      </c>
      <c r="R197" s="94">
        <f t="shared" si="868"/>
        <v>0</v>
      </c>
      <c r="S197" s="94">
        <f t="shared" si="869"/>
        <v>0</v>
      </c>
      <c r="T197" s="94">
        <f t="shared" si="870"/>
        <v>0</v>
      </c>
      <c r="U197" s="200">
        <v>731</v>
      </c>
      <c r="V197" s="93">
        <f t="shared" si="871"/>
        <v>146.20000000000002</v>
      </c>
      <c r="W197" s="93">
        <f t="shared" si="872"/>
        <v>182.75</v>
      </c>
      <c r="X197" s="147"/>
      <c r="Y197" s="94">
        <f t="shared" si="873"/>
        <v>365.5</v>
      </c>
      <c r="Z197" s="94">
        <f t="shared" si="874"/>
        <v>1096.5</v>
      </c>
      <c r="AA197" s="94">
        <f t="shared" si="875"/>
        <v>1462</v>
      </c>
      <c r="AB197" s="94">
        <f t="shared" si="876"/>
        <v>2193</v>
      </c>
      <c r="AC197" s="94">
        <f t="shared" si="877"/>
        <v>2924</v>
      </c>
      <c r="AD197" s="94">
        <f t="shared" si="878"/>
        <v>3655</v>
      </c>
      <c r="AE197" s="94">
        <f t="shared" si="879"/>
        <v>4386</v>
      </c>
      <c r="AF197" s="200">
        <v>655</v>
      </c>
      <c r="AG197" s="93">
        <f t="shared" si="880"/>
        <v>131</v>
      </c>
      <c r="AH197" s="93">
        <f t="shared" si="881"/>
        <v>163.75</v>
      </c>
      <c r="AI197" s="147"/>
      <c r="AJ197" s="94">
        <f t="shared" si="882"/>
        <v>327.5</v>
      </c>
      <c r="AK197" s="94">
        <f t="shared" si="883"/>
        <v>982.5</v>
      </c>
      <c r="AL197" s="94">
        <f t="shared" si="884"/>
        <v>1310</v>
      </c>
      <c r="AM197" s="94">
        <f t="shared" si="885"/>
        <v>1965</v>
      </c>
      <c r="AN197" s="94">
        <f t="shared" si="886"/>
        <v>2620</v>
      </c>
      <c r="AO197" s="94">
        <f t="shared" si="887"/>
        <v>3275</v>
      </c>
      <c r="AP197" s="94">
        <f t="shared" si="888"/>
        <v>3930</v>
      </c>
      <c r="AQ197" s="200">
        <v>535</v>
      </c>
      <c r="AR197" s="93">
        <f t="shared" si="889"/>
        <v>107</v>
      </c>
      <c r="AS197" s="93">
        <f t="shared" si="890"/>
        <v>133.75</v>
      </c>
      <c r="AT197" s="147"/>
      <c r="AU197" s="94">
        <f t="shared" si="891"/>
        <v>267.5</v>
      </c>
      <c r="AV197" s="94">
        <f t="shared" si="892"/>
        <v>802.5</v>
      </c>
      <c r="AW197" s="94">
        <f t="shared" si="893"/>
        <v>1070</v>
      </c>
      <c r="AX197" s="94">
        <f t="shared" si="894"/>
        <v>1605</v>
      </c>
      <c r="AY197" s="94">
        <f t="shared" si="895"/>
        <v>2140</v>
      </c>
      <c r="AZ197" s="94">
        <f t="shared" si="896"/>
        <v>2675</v>
      </c>
      <c r="BA197" s="94">
        <f t="shared" si="897"/>
        <v>3210</v>
      </c>
      <c r="BB197" s="147">
        <f t="shared" si="898"/>
        <v>731</v>
      </c>
      <c r="BC197" s="147">
        <f t="shared" si="899"/>
        <v>146.20000000000002</v>
      </c>
      <c r="BD197" s="147">
        <f t="shared" si="900"/>
        <v>182.75</v>
      </c>
      <c r="BE197" s="147">
        <f t="shared" si="901"/>
        <v>0</v>
      </c>
      <c r="BF197" s="147">
        <f t="shared" si="902"/>
        <v>365.5</v>
      </c>
      <c r="BG197" s="147">
        <f t="shared" si="903"/>
        <v>1096.5</v>
      </c>
      <c r="BH197" s="147">
        <f t="shared" si="904"/>
        <v>1462</v>
      </c>
      <c r="BI197" s="147">
        <f t="shared" si="905"/>
        <v>2193</v>
      </c>
      <c r="BJ197" s="147">
        <f t="shared" si="906"/>
        <v>2924</v>
      </c>
      <c r="BK197" s="147">
        <f t="shared" si="907"/>
        <v>3655</v>
      </c>
      <c r="BL197" s="147">
        <f t="shared" si="908"/>
        <v>4386</v>
      </c>
      <c r="BM197" s="147">
        <f t="shared" si="909"/>
        <v>655</v>
      </c>
      <c r="BN197" s="147">
        <f t="shared" si="910"/>
        <v>131</v>
      </c>
      <c r="BO197" s="147">
        <f t="shared" si="911"/>
        <v>163.75</v>
      </c>
      <c r="BP197" s="147">
        <f t="shared" si="912"/>
        <v>0</v>
      </c>
      <c r="BQ197" s="147">
        <f t="shared" si="913"/>
        <v>327.5</v>
      </c>
      <c r="BR197" s="147">
        <f t="shared" si="914"/>
        <v>982.5</v>
      </c>
      <c r="BS197" s="147">
        <f t="shared" si="915"/>
        <v>1310</v>
      </c>
      <c r="BT197" s="147">
        <f t="shared" si="916"/>
        <v>1965</v>
      </c>
      <c r="BU197" s="147">
        <f t="shared" si="917"/>
        <v>2620</v>
      </c>
      <c r="BV197" s="147">
        <f t="shared" si="918"/>
        <v>3275</v>
      </c>
      <c r="BW197" s="147">
        <f t="shared" si="919"/>
        <v>3930</v>
      </c>
      <c r="BX197" s="147">
        <f t="shared" si="920"/>
        <v>535</v>
      </c>
      <c r="BY197" s="147">
        <f t="shared" si="921"/>
        <v>107</v>
      </c>
      <c r="BZ197" s="147">
        <f t="shared" si="922"/>
        <v>133.75</v>
      </c>
      <c r="CA197" s="147">
        <f t="shared" si="923"/>
        <v>0</v>
      </c>
      <c r="CB197" s="147">
        <f t="shared" si="924"/>
        <v>267.5</v>
      </c>
      <c r="CC197" s="147">
        <f t="shared" si="925"/>
        <v>802.5</v>
      </c>
      <c r="CD197" s="147">
        <f t="shared" si="926"/>
        <v>1070</v>
      </c>
      <c r="CE197" s="147">
        <f t="shared" si="927"/>
        <v>1605</v>
      </c>
      <c r="CF197" s="147">
        <f t="shared" si="928"/>
        <v>2140</v>
      </c>
      <c r="CG197" s="147">
        <f t="shared" si="929"/>
        <v>2675</v>
      </c>
      <c r="CH197" s="147">
        <f t="shared" si="930"/>
        <v>3210</v>
      </c>
      <c r="CI197" s="147">
        <f t="shared" si="931"/>
        <v>1386</v>
      </c>
      <c r="CJ197" s="147">
        <f t="shared" si="932"/>
        <v>277.20000000000005</v>
      </c>
      <c r="CK197" s="147">
        <f t="shared" si="933"/>
        <v>346.5</v>
      </c>
      <c r="CL197" s="147">
        <f t="shared" si="934"/>
        <v>0</v>
      </c>
      <c r="CM197" s="147">
        <f t="shared" si="935"/>
        <v>693</v>
      </c>
      <c r="CN197" s="147">
        <f t="shared" si="936"/>
        <v>2079</v>
      </c>
      <c r="CO197" s="147">
        <f t="shared" si="937"/>
        <v>2772</v>
      </c>
      <c r="CP197" s="147">
        <f t="shared" si="938"/>
        <v>4158</v>
      </c>
      <c r="CQ197" s="147">
        <f t="shared" si="939"/>
        <v>5544</v>
      </c>
      <c r="CR197" s="147">
        <f t="shared" si="940"/>
        <v>6930</v>
      </c>
      <c r="CS197" s="147">
        <f t="shared" si="941"/>
        <v>8316</v>
      </c>
      <c r="CT197" s="147">
        <f t="shared" si="942"/>
        <v>1266</v>
      </c>
      <c r="CU197" s="147">
        <f t="shared" si="943"/>
        <v>253.20000000000002</v>
      </c>
      <c r="CV197" s="147">
        <f t="shared" si="944"/>
        <v>316.5</v>
      </c>
      <c r="CW197" s="147">
        <f t="shared" si="945"/>
        <v>0</v>
      </c>
      <c r="CX197" s="147">
        <f t="shared" si="946"/>
        <v>633</v>
      </c>
      <c r="CY197" s="147">
        <f t="shared" si="947"/>
        <v>1899</v>
      </c>
      <c r="CZ197" s="147">
        <f t="shared" si="948"/>
        <v>2532</v>
      </c>
      <c r="DA197" s="147">
        <f t="shared" si="949"/>
        <v>3798</v>
      </c>
      <c r="DB197" s="147">
        <f t="shared" si="950"/>
        <v>5064</v>
      </c>
      <c r="DC197" s="147">
        <f t="shared" si="951"/>
        <v>6330</v>
      </c>
      <c r="DD197" s="147">
        <f t="shared" si="952"/>
        <v>7596</v>
      </c>
      <c r="DE197" s="147">
        <f t="shared" si="953"/>
        <v>1190</v>
      </c>
      <c r="DF197" s="147">
        <f t="shared" si="954"/>
        <v>238</v>
      </c>
      <c r="DG197" s="147">
        <f t="shared" si="955"/>
        <v>297.5</v>
      </c>
      <c r="DH197" s="147">
        <f t="shared" si="956"/>
        <v>0</v>
      </c>
      <c r="DI197" s="147">
        <f t="shared" si="957"/>
        <v>595</v>
      </c>
      <c r="DJ197" s="147">
        <f t="shared" si="958"/>
        <v>1785</v>
      </c>
      <c r="DK197" s="147">
        <f t="shared" si="959"/>
        <v>2380</v>
      </c>
      <c r="DL197" s="147">
        <f t="shared" si="960"/>
        <v>3570</v>
      </c>
      <c r="DM197" s="147">
        <f t="shared" si="961"/>
        <v>4760</v>
      </c>
      <c r="DN197" s="147">
        <f t="shared" si="962"/>
        <v>5950</v>
      </c>
      <c r="DO197" s="147">
        <f t="shared" si="963"/>
        <v>7140</v>
      </c>
      <c r="DP197" s="147">
        <f t="shared" si="964"/>
        <v>1190</v>
      </c>
      <c r="DQ197" s="147">
        <f t="shared" si="965"/>
        <v>238</v>
      </c>
      <c r="DR197" s="147">
        <f t="shared" si="966"/>
        <v>297.5</v>
      </c>
      <c r="DS197" s="147">
        <f t="shared" si="967"/>
        <v>0</v>
      </c>
      <c r="DT197" s="147">
        <f t="shared" si="968"/>
        <v>595</v>
      </c>
      <c r="DU197" s="147">
        <f t="shared" si="969"/>
        <v>1785</v>
      </c>
      <c r="DV197" s="147">
        <f t="shared" si="970"/>
        <v>2380</v>
      </c>
      <c r="DW197" s="147">
        <f t="shared" si="971"/>
        <v>3570</v>
      </c>
      <c r="DX197" s="147">
        <f t="shared" si="972"/>
        <v>4760</v>
      </c>
      <c r="DY197" s="147">
        <f t="shared" si="973"/>
        <v>5950</v>
      </c>
      <c r="DZ197" s="147">
        <f t="shared" si="974"/>
        <v>7140</v>
      </c>
      <c r="EA197" s="147">
        <f t="shared" si="975"/>
        <v>1386</v>
      </c>
      <c r="EB197" s="147">
        <f t="shared" si="976"/>
        <v>277.20000000000005</v>
      </c>
      <c r="EC197" s="147">
        <f t="shared" si="977"/>
        <v>346.5</v>
      </c>
      <c r="ED197" s="147">
        <f t="shared" si="978"/>
        <v>0</v>
      </c>
      <c r="EE197" s="147">
        <f t="shared" si="979"/>
        <v>693</v>
      </c>
      <c r="EF197" s="147">
        <f t="shared" si="980"/>
        <v>2079</v>
      </c>
      <c r="EG197" s="147">
        <f t="shared" si="981"/>
        <v>2772</v>
      </c>
      <c r="EH197" s="147">
        <f t="shared" si="982"/>
        <v>4158</v>
      </c>
      <c r="EI197" s="147">
        <f t="shared" si="983"/>
        <v>5544</v>
      </c>
      <c r="EJ197" s="147">
        <f t="shared" si="984"/>
        <v>6930</v>
      </c>
      <c r="EK197" s="147">
        <f t="shared" si="985"/>
        <v>8316</v>
      </c>
      <c r="EL197" s="147">
        <f t="shared" si="986"/>
        <v>1266</v>
      </c>
      <c r="EM197" s="147">
        <f t="shared" si="987"/>
        <v>253.20000000000002</v>
      </c>
      <c r="EN197" s="147">
        <f t="shared" si="988"/>
        <v>316.5</v>
      </c>
      <c r="EO197" s="147">
        <f t="shared" si="989"/>
        <v>0</v>
      </c>
      <c r="EP197" s="147">
        <f t="shared" si="990"/>
        <v>633</v>
      </c>
      <c r="EQ197" s="147">
        <f t="shared" si="991"/>
        <v>1899</v>
      </c>
      <c r="ER197" s="147">
        <f t="shared" si="992"/>
        <v>2532</v>
      </c>
      <c r="ES197" s="147">
        <f t="shared" si="993"/>
        <v>3798</v>
      </c>
      <c r="ET197" s="147">
        <f t="shared" si="994"/>
        <v>5064</v>
      </c>
      <c r="EU197" s="147">
        <f t="shared" si="995"/>
        <v>6330</v>
      </c>
      <c r="EV197" s="147">
        <f t="shared" si="996"/>
        <v>7596</v>
      </c>
      <c r="EW197" s="147">
        <f t="shared" si="997"/>
        <v>1921</v>
      </c>
      <c r="EX197" s="147">
        <f t="shared" si="998"/>
        <v>384.20000000000005</v>
      </c>
      <c r="EY197" s="147">
        <f t="shared" si="999"/>
        <v>480.25</v>
      </c>
      <c r="EZ197" s="147">
        <f t="shared" si="1000"/>
        <v>0</v>
      </c>
      <c r="FA197" s="147">
        <f t="shared" si="1001"/>
        <v>960.5</v>
      </c>
      <c r="FB197" s="147">
        <f t="shared" si="1002"/>
        <v>2881.5</v>
      </c>
      <c r="FC197" s="147">
        <f t="shared" si="1003"/>
        <v>3842</v>
      </c>
      <c r="FD197" s="147">
        <f t="shared" si="1004"/>
        <v>5763</v>
      </c>
      <c r="FE197" s="147">
        <f t="shared" si="1005"/>
        <v>7684</v>
      </c>
      <c r="FF197" s="147">
        <f t="shared" si="1006"/>
        <v>9605</v>
      </c>
      <c r="FG197" s="147">
        <f t="shared" si="1007"/>
        <v>11526</v>
      </c>
      <c r="FH197" s="147">
        <f t="shared" si="1008"/>
        <v>1921</v>
      </c>
      <c r="FI197" s="147">
        <f t="shared" si="1009"/>
        <v>384.20000000000005</v>
      </c>
      <c r="FJ197" s="147">
        <f t="shared" si="1010"/>
        <v>480.25</v>
      </c>
      <c r="FK197" s="147">
        <f t="shared" si="1011"/>
        <v>0</v>
      </c>
      <c r="FL197" s="147">
        <f t="shared" si="1012"/>
        <v>960.5</v>
      </c>
      <c r="FM197" s="147">
        <f t="shared" si="1013"/>
        <v>2881.5</v>
      </c>
      <c r="FN197" s="147">
        <f t="shared" si="1014"/>
        <v>3842</v>
      </c>
      <c r="FO197" s="147">
        <f t="shared" si="1015"/>
        <v>5763</v>
      </c>
      <c r="FP197" s="147">
        <f t="shared" si="1016"/>
        <v>7684</v>
      </c>
      <c r="FQ197" s="147">
        <f t="shared" si="1017"/>
        <v>9605</v>
      </c>
      <c r="FR197" s="147">
        <f t="shared" si="1018"/>
        <v>11526</v>
      </c>
      <c r="FS197" s="122" t="str">
        <f t="shared" si="346"/>
        <v>0</v>
      </c>
      <c r="FT197" s="122" t="str">
        <f t="shared" si="347"/>
        <v>0</v>
      </c>
      <c r="FU197" s="122" t="str">
        <f t="shared" si="348"/>
        <v>0</v>
      </c>
      <c r="FV197" s="122" t="str">
        <f t="shared" si="349"/>
        <v>0</v>
      </c>
      <c r="FW197" s="122">
        <f t="shared" si="1019"/>
        <v>0</v>
      </c>
      <c r="FX197" s="122">
        <f t="shared" si="1020"/>
        <v>0</v>
      </c>
      <c r="FY197" s="122">
        <f t="shared" si="1021"/>
        <v>0</v>
      </c>
      <c r="FZ197" s="122">
        <f t="shared" si="1022"/>
        <v>0</v>
      </c>
      <c r="GA197" s="122">
        <f t="shared" si="1023"/>
        <v>0</v>
      </c>
      <c r="GB197" s="122">
        <f t="shared" si="1024"/>
        <v>0</v>
      </c>
      <c r="GC197" s="122">
        <f t="shared" si="1025"/>
        <v>0</v>
      </c>
      <c r="GD197" s="122">
        <f t="shared" si="1026"/>
        <v>0</v>
      </c>
      <c r="GE197" s="122">
        <f t="shared" si="1027"/>
        <v>0</v>
      </c>
      <c r="GF197" s="122">
        <f t="shared" si="1028"/>
        <v>0</v>
      </c>
      <c r="GG197" s="122">
        <f t="shared" si="1029"/>
        <v>0</v>
      </c>
      <c r="GH197" s="124" t="str">
        <f t="shared" si="350"/>
        <v>0</v>
      </c>
      <c r="GI197" s="57"/>
      <c r="GJ197" s="57"/>
      <c r="GK197" s="57"/>
      <c r="GW197" s="145"/>
      <c r="GX197" s="145"/>
      <c r="GY197" s="145"/>
      <c r="GZ197" s="145"/>
      <c r="HA197" s="145"/>
      <c r="HB197" s="145"/>
      <c r="HC197" s="145"/>
    </row>
    <row r="198" spans="1:211" x14ac:dyDescent="0.2">
      <c r="A198" s="298"/>
      <c r="B198" s="288"/>
      <c r="C198" s="299"/>
      <c r="D198" s="407">
        <f t="shared" si="862"/>
        <v>0</v>
      </c>
      <c r="E198" s="406"/>
      <c r="F198" s="406"/>
      <c r="G198" s="406"/>
      <c r="H198" s="407">
        <f t="shared" si="863"/>
        <v>0</v>
      </c>
      <c r="I198" s="406"/>
      <c r="J198" s="406"/>
      <c r="K198" s="406"/>
      <c r="L198" s="406"/>
      <c r="M198" s="147"/>
      <c r="N198" s="94">
        <f t="shared" si="864"/>
        <v>0</v>
      </c>
      <c r="O198" s="94">
        <f t="shared" si="865"/>
        <v>0</v>
      </c>
      <c r="P198" s="94">
        <f t="shared" si="866"/>
        <v>0</v>
      </c>
      <c r="Q198" s="94">
        <f t="shared" si="867"/>
        <v>0</v>
      </c>
      <c r="R198" s="94">
        <f t="shared" si="868"/>
        <v>0</v>
      </c>
      <c r="S198" s="94">
        <f t="shared" si="869"/>
        <v>0</v>
      </c>
      <c r="T198" s="94">
        <f t="shared" si="870"/>
        <v>0</v>
      </c>
      <c r="U198" s="200">
        <v>732</v>
      </c>
      <c r="V198" s="93">
        <f t="shared" si="871"/>
        <v>146.4</v>
      </c>
      <c r="W198" s="93">
        <f t="shared" si="872"/>
        <v>183</v>
      </c>
      <c r="X198" s="147"/>
      <c r="Y198" s="94">
        <f t="shared" si="873"/>
        <v>366</v>
      </c>
      <c r="Z198" s="94">
        <f t="shared" si="874"/>
        <v>1098</v>
      </c>
      <c r="AA198" s="94">
        <f t="shared" si="875"/>
        <v>1464</v>
      </c>
      <c r="AB198" s="94">
        <f t="shared" si="876"/>
        <v>2196</v>
      </c>
      <c r="AC198" s="94">
        <f t="shared" si="877"/>
        <v>2928</v>
      </c>
      <c r="AD198" s="94">
        <f t="shared" si="878"/>
        <v>3660</v>
      </c>
      <c r="AE198" s="94">
        <f t="shared" si="879"/>
        <v>4392</v>
      </c>
      <c r="AF198" s="200">
        <v>656</v>
      </c>
      <c r="AG198" s="93">
        <f t="shared" si="880"/>
        <v>131.20000000000002</v>
      </c>
      <c r="AH198" s="93">
        <f t="shared" si="881"/>
        <v>164</v>
      </c>
      <c r="AI198" s="147"/>
      <c r="AJ198" s="94">
        <f t="shared" si="882"/>
        <v>328</v>
      </c>
      <c r="AK198" s="94">
        <f t="shared" si="883"/>
        <v>984</v>
      </c>
      <c r="AL198" s="94">
        <f t="shared" si="884"/>
        <v>1312</v>
      </c>
      <c r="AM198" s="94">
        <f t="shared" si="885"/>
        <v>1968</v>
      </c>
      <c r="AN198" s="94">
        <f t="shared" si="886"/>
        <v>2624</v>
      </c>
      <c r="AO198" s="94">
        <f t="shared" si="887"/>
        <v>3280</v>
      </c>
      <c r="AP198" s="94">
        <f t="shared" si="888"/>
        <v>3936</v>
      </c>
      <c r="AQ198" s="200">
        <v>536</v>
      </c>
      <c r="AR198" s="93">
        <f t="shared" si="889"/>
        <v>107.2</v>
      </c>
      <c r="AS198" s="93">
        <f t="shared" si="890"/>
        <v>134</v>
      </c>
      <c r="AT198" s="147"/>
      <c r="AU198" s="94">
        <f t="shared" si="891"/>
        <v>268</v>
      </c>
      <c r="AV198" s="94">
        <f t="shared" si="892"/>
        <v>804</v>
      </c>
      <c r="AW198" s="94">
        <f t="shared" si="893"/>
        <v>1072</v>
      </c>
      <c r="AX198" s="94">
        <f t="shared" si="894"/>
        <v>1608</v>
      </c>
      <c r="AY198" s="94">
        <f t="shared" si="895"/>
        <v>2144</v>
      </c>
      <c r="AZ198" s="94">
        <f t="shared" si="896"/>
        <v>2680</v>
      </c>
      <c r="BA198" s="94">
        <f t="shared" si="897"/>
        <v>3216</v>
      </c>
      <c r="BB198" s="147">
        <f t="shared" si="898"/>
        <v>732</v>
      </c>
      <c r="BC198" s="147">
        <f t="shared" si="899"/>
        <v>146.4</v>
      </c>
      <c r="BD198" s="147">
        <f t="shared" si="900"/>
        <v>183</v>
      </c>
      <c r="BE198" s="147">
        <f t="shared" si="901"/>
        <v>0</v>
      </c>
      <c r="BF198" s="147">
        <f t="shared" si="902"/>
        <v>366</v>
      </c>
      <c r="BG198" s="147">
        <f t="shared" si="903"/>
        <v>1098</v>
      </c>
      <c r="BH198" s="147">
        <f t="shared" si="904"/>
        <v>1464</v>
      </c>
      <c r="BI198" s="147">
        <f t="shared" si="905"/>
        <v>2196</v>
      </c>
      <c r="BJ198" s="147">
        <f t="shared" si="906"/>
        <v>2928</v>
      </c>
      <c r="BK198" s="147">
        <f t="shared" si="907"/>
        <v>3660</v>
      </c>
      <c r="BL198" s="147">
        <f t="shared" si="908"/>
        <v>4392</v>
      </c>
      <c r="BM198" s="147">
        <f t="shared" si="909"/>
        <v>656</v>
      </c>
      <c r="BN198" s="147">
        <f t="shared" si="910"/>
        <v>131.20000000000002</v>
      </c>
      <c r="BO198" s="147">
        <f t="shared" si="911"/>
        <v>164</v>
      </c>
      <c r="BP198" s="147">
        <f t="shared" si="912"/>
        <v>0</v>
      </c>
      <c r="BQ198" s="147">
        <f t="shared" si="913"/>
        <v>328</v>
      </c>
      <c r="BR198" s="147">
        <f t="shared" si="914"/>
        <v>984</v>
      </c>
      <c r="BS198" s="147">
        <f t="shared" si="915"/>
        <v>1312</v>
      </c>
      <c r="BT198" s="147">
        <f t="shared" si="916"/>
        <v>1968</v>
      </c>
      <c r="BU198" s="147">
        <f t="shared" si="917"/>
        <v>2624</v>
      </c>
      <c r="BV198" s="147">
        <f t="shared" si="918"/>
        <v>3280</v>
      </c>
      <c r="BW198" s="147">
        <f t="shared" si="919"/>
        <v>3936</v>
      </c>
      <c r="BX198" s="147">
        <f t="shared" si="920"/>
        <v>536</v>
      </c>
      <c r="BY198" s="147">
        <f t="shared" si="921"/>
        <v>107.2</v>
      </c>
      <c r="BZ198" s="147">
        <f t="shared" si="922"/>
        <v>134</v>
      </c>
      <c r="CA198" s="147">
        <f t="shared" si="923"/>
        <v>0</v>
      </c>
      <c r="CB198" s="147">
        <f t="shared" si="924"/>
        <v>268</v>
      </c>
      <c r="CC198" s="147">
        <f t="shared" si="925"/>
        <v>804</v>
      </c>
      <c r="CD198" s="147">
        <f t="shared" si="926"/>
        <v>1072</v>
      </c>
      <c r="CE198" s="147">
        <f t="shared" si="927"/>
        <v>1608</v>
      </c>
      <c r="CF198" s="147">
        <f t="shared" si="928"/>
        <v>2144</v>
      </c>
      <c r="CG198" s="147">
        <f t="shared" si="929"/>
        <v>2680</v>
      </c>
      <c r="CH198" s="147">
        <f t="shared" si="930"/>
        <v>3216</v>
      </c>
      <c r="CI198" s="147">
        <f t="shared" si="931"/>
        <v>1388</v>
      </c>
      <c r="CJ198" s="147">
        <f t="shared" si="932"/>
        <v>277.60000000000002</v>
      </c>
      <c r="CK198" s="147">
        <f t="shared" si="933"/>
        <v>347</v>
      </c>
      <c r="CL198" s="147">
        <f t="shared" si="934"/>
        <v>0</v>
      </c>
      <c r="CM198" s="147">
        <f t="shared" si="935"/>
        <v>694</v>
      </c>
      <c r="CN198" s="147">
        <f t="shared" si="936"/>
        <v>2082</v>
      </c>
      <c r="CO198" s="147">
        <f t="shared" si="937"/>
        <v>2776</v>
      </c>
      <c r="CP198" s="147">
        <f t="shared" si="938"/>
        <v>4164</v>
      </c>
      <c r="CQ198" s="147">
        <f t="shared" si="939"/>
        <v>5552</v>
      </c>
      <c r="CR198" s="147">
        <f t="shared" si="940"/>
        <v>6940</v>
      </c>
      <c r="CS198" s="147">
        <f t="shared" si="941"/>
        <v>8328</v>
      </c>
      <c r="CT198" s="147">
        <f t="shared" si="942"/>
        <v>1268</v>
      </c>
      <c r="CU198" s="147">
        <f t="shared" si="943"/>
        <v>253.60000000000002</v>
      </c>
      <c r="CV198" s="147">
        <f t="shared" si="944"/>
        <v>317</v>
      </c>
      <c r="CW198" s="147">
        <f t="shared" si="945"/>
        <v>0</v>
      </c>
      <c r="CX198" s="147">
        <f t="shared" si="946"/>
        <v>634</v>
      </c>
      <c r="CY198" s="147">
        <f t="shared" si="947"/>
        <v>1902</v>
      </c>
      <c r="CZ198" s="147">
        <f t="shared" si="948"/>
        <v>2536</v>
      </c>
      <c r="DA198" s="147">
        <f t="shared" si="949"/>
        <v>3804</v>
      </c>
      <c r="DB198" s="147">
        <f t="shared" si="950"/>
        <v>5072</v>
      </c>
      <c r="DC198" s="147">
        <f t="shared" si="951"/>
        <v>6340</v>
      </c>
      <c r="DD198" s="147">
        <f t="shared" si="952"/>
        <v>7608</v>
      </c>
      <c r="DE198" s="147">
        <f t="shared" si="953"/>
        <v>1192</v>
      </c>
      <c r="DF198" s="147">
        <f t="shared" si="954"/>
        <v>238.40000000000003</v>
      </c>
      <c r="DG198" s="147">
        <f t="shared" si="955"/>
        <v>298</v>
      </c>
      <c r="DH198" s="147">
        <f t="shared" si="956"/>
        <v>0</v>
      </c>
      <c r="DI198" s="147">
        <f t="shared" si="957"/>
        <v>596</v>
      </c>
      <c r="DJ198" s="147">
        <f t="shared" si="958"/>
        <v>1788</v>
      </c>
      <c r="DK198" s="147">
        <f t="shared" si="959"/>
        <v>2384</v>
      </c>
      <c r="DL198" s="147">
        <f t="shared" si="960"/>
        <v>3576</v>
      </c>
      <c r="DM198" s="147">
        <f t="shared" si="961"/>
        <v>4768</v>
      </c>
      <c r="DN198" s="147">
        <f t="shared" si="962"/>
        <v>5960</v>
      </c>
      <c r="DO198" s="147">
        <f t="shared" si="963"/>
        <v>7152</v>
      </c>
      <c r="DP198" s="147">
        <f t="shared" si="964"/>
        <v>1192</v>
      </c>
      <c r="DQ198" s="147">
        <f t="shared" si="965"/>
        <v>238.40000000000003</v>
      </c>
      <c r="DR198" s="147">
        <f t="shared" si="966"/>
        <v>298</v>
      </c>
      <c r="DS198" s="147">
        <f t="shared" si="967"/>
        <v>0</v>
      </c>
      <c r="DT198" s="147">
        <f t="shared" si="968"/>
        <v>596</v>
      </c>
      <c r="DU198" s="147">
        <f t="shared" si="969"/>
        <v>1788</v>
      </c>
      <c r="DV198" s="147">
        <f t="shared" si="970"/>
        <v>2384</v>
      </c>
      <c r="DW198" s="147">
        <f t="shared" si="971"/>
        <v>3576</v>
      </c>
      <c r="DX198" s="147">
        <f t="shared" si="972"/>
        <v>4768</v>
      </c>
      <c r="DY198" s="147">
        <f t="shared" si="973"/>
        <v>5960</v>
      </c>
      <c r="DZ198" s="147">
        <f t="shared" si="974"/>
        <v>7152</v>
      </c>
      <c r="EA198" s="147">
        <f t="shared" si="975"/>
        <v>1388</v>
      </c>
      <c r="EB198" s="147">
        <f t="shared" si="976"/>
        <v>277.60000000000002</v>
      </c>
      <c r="EC198" s="147">
        <f t="shared" si="977"/>
        <v>347</v>
      </c>
      <c r="ED198" s="147">
        <f t="shared" si="978"/>
        <v>0</v>
      </c>
      <c r="EE198" s="147">
        <f t="shared" si="979"/>
        <v>694</v>
      </c>
      <c r="EF198" s="147">
        <f t="shared" si="980"/>
        <v>2082</v>
      </c>
      <c r="EG198" s="147">
        <f t="shared" si="981"/>
        <v>2776</v>
      </c>
      <c r="EH198" s="147">
        <f t="shared" si="982"/>
        <v>4164</v>
      </c>
      <c r="EI198" s="147">
        <f t="shared" si="983"/>
        <v>5552</v>
      </c>
      <c r="EJ198" s="147">
        <f t="shared" si="984"/>
        <v>6940</v>
      </c>
      <c r="EK198" s="147">
        <f t="shared" si="985"/>
        <v>8328</v>
      </c>
      <c r="EL198" s="147">
        <f t="shared" si="986"/>
        <v>1268</v>
      </c>
      <c r="EM198" s="147">
        <f t="shared" si="987"/>
        <v>253.60000000000002</v>
      </c>
      <c r="EN198" s="147">
        <f t="shared" si="988"/>
        <v>317</v>
      </c>
      <c r="EO198" s="147">
        <f t="shared" si="989"/>
        <v>0</v>
      </c>
      <c r="EP198" s="147">
        <f t="shared" si="990"/>
        <v>634</v>
      </c>
      <c r="EQ198" s="147">
        <f t="shared" si="991"/>
        <v>1902</v>
      </c>
      <c r="ER198" s="147">
        <f t="shared" si="992"/>
        <v>2536</v>
      </c>
      <c r="ES198" s="147">
        <f t="shared" si="993"/>
        <v>3804</v>
      </c>
      <c r="ET198" s="147">
        <f t="shared" si="994"/>
        <v>5072</v>
      </c>
      <c r="EU198" s="147">
        <f t="shared" si="995"/>
        <v>6340</v>
      </c>
      <c r="EV198" s="147">
        <f t="shared" si="996"/>
        <v>7608</v>
      </c>
      <c r="EW198" s="147">
        <f t="shared" si="997"/>
        <v>1924</v>
      </c>
      <c r="EX198" s="147">
        <f t="shared" si="998"/>
        <v>384.8</v>
      </c>
      <c r="EY198" s="147">
        <f t="shared" si="999"/>
        <v>481</v>
      </c>
      <c r="EZ198" s="147">
        <f t="shared" si="1000"/>
        <v>0</v>
      </c>
      <c r="FA198" s="147">
        <f t="shared" si="1001"/>
        <v>962</v>
      </c>
      <c r="FB198" s="147">
        <f t="shared" si="1002"/>
        <v>2886</v>
      </c>
      <c r="FC198" s="147">
        <f t="shared" si="1003"/>
        <v>3848</v>
      </c>
      <c r="FD198" s="147">
        <f t="shared" si="1004"/>
        <v>5772</v>
      </c>
      <c r="FE198" s="147">
        <f t="shared" si="1005"/>
        <v>7696</v>
      </c>
      <c r="FF198" s="147">
        <f t="shared" si="1006"/>
        <v>9620</v>
      </c>
      <c r="FG198" s="147">
        <f t="shared" si="1007"/>
        <v>11544</v>
      </c>
      <c r="FH198" s="147">
        <f t="shared" si="1008"/>
        <v>1924</v>
      </c>
      <c r="FI198" s="147">
        <f t="shared" si="1009"/>
        <v>384.8</v>
      </c>
      <c r="FJ198" s="147">
        <f t="shared" si="1010"/>
        <v>481</v>
      </c>
      <c r="FK198" s="147">
        <f t="shared" si="1011"/>
        <v>0</v>
      </c>
      <c r="FL198" s="147">
        <f t="shared" si="1012"/>
        <v>962</v>
      </c>
      <c r="FM198" s="147">
        <f t="shared" si="1013"/>
        <v>2886</v>
      </c>
      <c r="FN198" s="147">
        <f t="shared" si="1014"/>
        <v>3848</v>
      </c>
      <c r="FO198" s="147">
        <f t="shared" si="1015"/>
        <v>5772</v>
      </c>
      <c r="FP198" s="147">
        <f t="shared" si="1016"/>
        <v>7696</v>
      </c>
      <c r="FQ198" s="147">
        <f t="shared" si="1017"/>
        <v>9620</v>
      </c>
      <c r="FR198" s="147">
        <f t="shared" si="1018"/>
        <v>11544</v>
      </c>
      <c r="FS198" s="122" t="str">
        <f t="shared" si="346"/>
        <v>0</v>
      </c>
      <c r="FT198" s="122" t="str">
        <f t="shared" si="347"/>
        <v>0</v>
      </c>
      <c r="FU198" s="122" t="str">
        <f t="shared" si="348"/>
        <v>0</v>
      </c>
      <c r="FV198" s="122" t="str">
        <f t="shared" si="349"/>
        <v>0</v>
      </c>
      <c r="FW198" s="122">
        <f t="shared" si="1019"/>
        <v>0</v>
      </c>
      <c r="FX198" s="122">
        <f t="shared" si="1020"/>
        <v>0</v>
      </c>
      <c r="FY198" s="122">
        <f t="shared" si="1021"/>
        <v>0</v>
      </c>
      <c r="FZ198" s="122">
        <f t="shared" si="1022"/>
        <v>0</v>
      </c>
      <c r="GA198" s="122">
        <f t="shared" si="1023"/>
        <v>0</v>
      </c>
      <c r="GB198" s="122">
        <f t="shared" si="1024"/>
        <v>0</v>
      </c>
      <c r="GC198" s="122">
        <f t="shared" si="1025"/>
        <v>0</v>
      </c>
      <c r="GD198" s="122">
        <f t="shared" si="1026"/>
        <v>0</v>
      </c>
      <c r="GE198" s="122">
        <f t="shared" si="1027"/>
        <v>0</v>
      </c>
      <c r="GF198" s="122">
        <f t="shared" si="1028"/>
        <v>0</v>
      </c>
      <c r="GG198" s="122">
        <f t="shared" si="1029"/>
        <v>0</v>
      </c>
      <c r="GH198" s="124" t="str">
        <f t="shared" si="350"/>
        <v>0</v>
      </c>
      <c r="GI198" s="57"/>
      <c r="GJ198" s="57"/>
      <c r="GK198" s="57"/>
      <c r="GW198" s="145"/>
      <c r="GX198" s="145"/>
      <c r="GY198" s="145"/>
      <c r="GZ198" s="145"/>
      <c r="HA198" s="145"/>
      <c r="HB198" s="145"/>
      <c r="HC198" s="145"/>
    </row>
    <row r="199" spans="1:211" x14ac:dyDescent="0.2">
      <c r="A199" s="298"/>
      <c r="B199" s="288"/>
      <c r="C199" s="299"/>
      <c r="D199" s="407">
        <f t="shared" si="862"/>
        <v>0</v>
      </c>
      <c r="E199" s="406"/>
      <c r="F199" s="406"/>
      <c r="G199" s="406"/>
      <c r="H199" s="407">
        <f t="shared" si="863"/>
        <v>0</v>
      </c>
      <c r="I199" s="406"/>
      <c r="J199" s="406"/>
      <c r="K199" s="406"/>
      <c r="L199" s="406"/>
      <c r="M199" s="147"/>
      <c r="N199" s="94">
        <f t="shared" si="864"/>
        <v>0</v>
      </c>
      <c r="O199" s="94">
        <f t="shared" si="865"/>
        <v>0</v>
      </c>
      <c r="P199" s="94">
        <f t="shared" si="866"/>
        <v>0</v>
      </c>
      <c r="Q199" s="94">
        <f t="shared" si="867"/>
        <v>0</v>
      </c>
      <c r="R199" s="94">
        <f t="shared" si="868"/>
        <v>0</v>
      </c>
      <c r="S199" s="94">
        <f t="shared" si="869"/>
        <v>0</v>
      </c>
      <c r="T199" s="94">
        <f t="shared" si="870"/>
        <v>0</v>
      </c>
      <c r="U199" s="200">
        <v>733</v>
      </c>
      <c r="V199" s="93">
        <f t="shared" si="871"/>
        <v>146.6</v>
      </c>
      <c r="W199" s="93">
        <f t="shared" si="872"/>
        <v>183.25</v>
      </c>
      <c r="X199" s="147"/>
      <c r="Y199" s="94">
        <f t="shared" si="873"/>
        <v>366.5</v>
      </c>
      <c r="Z199" s="94">
        <f t="shared" si="874"/>
        <v>1099.5</v>
      </c>
      <c r="AA199" s="94">
        <f t="shared" si="875"/>
        <v>1466</v>
      </c>
      <c r="AB199" s="94">
        <f t="shared" si="876"/>
        <v>2199</v>
      </c>
      <c r="AC199" s="94">
        <f t="shared" si="877"/>
        <v>2932</v>
      </c>
      <c r="AD199" s="94">
        <f t="shared" si="878"/>
        <v>3665</v>
      </c>
      <c r="AE199" s="94">
        <f t="shared" si="879"/>
        <v>4398</v>
      </c>
      <c r="AF199" s="200">
        <v>657</v>
      </c>
      <c r="AG199" s="93">
        <f t="shared" si="880"/>
        <v>131.4</v>
      </c>
      <c r="AH199" s="93">
        <f t="shared" si="881"/>
        <v>164.25</v>
      </c>
      <c r="AI199" s="147"/>
      <c r="AJ199" s="94">
        <f t="shared" si="882"/>
        <v>328.5</v>
      </c>
      <c r="AK199" s="94">
        <f t="shared" si="883"/>
        <v>985.5</v>
      </c>
      <c r="AL199" s="94">
        <f t="shared" si="884"/>
        <v>1314</v>
      </c>
      <c r="AM199" s="94">
        <f t="shared" si="885"/>
        <v>1971</v>
      </c>
      <c r="AN199" s="94">
        <f t="shared" si="886"/>
        <v>2628</v>
      </c>
      <c r="AO199" s="94">
        <f t="shared" si="887"/>
        <v>3285</v>
      </c>
      <c r="AP199" s="94">
        <f t="shared" si="888"/>
        <v>3942</v>
      </c>
      <c r="AQ199" s="200">
        <v>537</v>
      </c>
      <c r="AR199" s="93">
        <f t="shared" si="889"/>
        <v>107.4</v>
      </c>
      <c r="AS199" s="93">
        <f t="shared" si="890"/>
        <v>134.25</v>
      </c>
      <c r="AT199" s="147"/>
      <c r="AU199" s="94">
        <f t="shared" si="891"/>
        <v>268.5</v>
      </c>
      <c r="AV199" s="94">
        <f t="shared" si="892"/>
        <v>805.5</v>
      </c>
      <c r="AW199" s="94">
        <f t="shared" si="893"/>
        <v>1074</v>
      </c>
      <c r="AX199" s="94">
        <f t="shared" si="894"/>
        <v>1611</v>
      </c>
      <c r="AY199" s="94">
        <f t="shared" si="895"/>
        <v>2148</v>
      </c>
      <c r="AZ199" s="94">
        <f t="shared" si="896"/>
        <v>2685</v>
      </c>
      <c r="BA199" s="94">
        <f t="shared" si="897"/>
        <v>3222</v>
      </c>
      <c r="BB199" s="147">
        <f t="shared" si="898"/>
        <v>733</v>
      </c>
      <c r="BC199" s="147">
        <f t="shared" si="899"/>
        <v>146.6</v>
      </c>
      <c r="BD199" s="147">
        <f t="shared" si="900"/>
        <v>183.25</v>
      </c>
      <c r="BE199" s="147">
        <f t="shared" si="901"/>
        <v>0</v>
      </c>
      <c r="BF199" s="147">
        <f t="shared" si="902"/>
        <v>366.5</v>
      </c>
      <c r="BG199" s="147">
        <f t="shared" si="903"/>
        <v>1099.5</v>
      </c>
      <c r="BH199" s="147">
        <f t="shared" si="904"/>
        <v>1466</v>
      </c>
      <c r="BI199" s="147">
        <f t="shared" si="905"/>
        <v>2199</v>
      </c>
      <c r="BJ199" s="147">
        <f t="shared" si="906"/>
        <v>2932</v>
      </c>
      <c r="BK199" s="147">
        <f t="shared" si="907"/>
        <v>3665</v>
      </c>
      <c r="BL199" s="147">
        <f t="shared" si="908"/>
        <v>4398</v>
      </c>
      <c r="BM199" s="147">
        <f t="shared" si="909"/>
        <v>657</v>
      </c>
      <c r="BN199" s="147">
        <f t="shared" si="910"/>
        <v>131.4</v>
      </c>
      <c r="BO199" s="147">
        <f t="shared" si="911"/>
        <v>164.25</v>
      </c>
      <c r="BP199" s="147">
        <f t="shared" si="912"/>
        <v>0</v>
      </c>
      <c r="BQ199" s="147">
        <f t="shared" si="913"/>
        <v>328.5</v>
      </c>
      <c r="BR199" s="147">
        <f t="shared" si="914"/>
        <v>985.5</v>
      </c>
      <c r="BS199" s="147">
        <f t="shared" si="915"/>
        <v>1314</v>
      </c>
      <c r="BT199" s="147">
        <f t="shared" si="916"/>
        <v>1971</v>
      </c>
      <c r="BU199" s="147">
        <f t="shared" si="917"/>
        <v>2628</v>
      </c>
      <c r="BV199" s="147">
        <f t="shared" si="918"/>
        <v>3285</v>
      </c>
      <c r="BW199" s="147">
        <f t="shared" si="919"/>
        <v>3942</v>
      </c>
      <c r="BX199" s="147">
        <f t="shared" si="920"/>
        <v>537</v>
      </c>
      <c r="BY199" s="147">
        <f t="shared" si="921"/>
        <v>107.4</v>
      </c>
      <c r="BZ199" s="147">
        <f t="shared" si="922"/>
        <v>134.25</v>
      </c>
      <c r="CA199" s="147">
        <f t="shared" si="923"/>
        <v>0</v>
      </c>
      <c r="CB199" s="147">
        <f t="shared" si="924"/>
        <v>268.5</v>
      </c>
      <c r="CC199" s="147">
        <f t="shared" si="925"/>
        <v>805.5</v>
      </c>
      <c r="CD199" s="147">
        <f t="shared" si="926"/>
        <v>1074</v>
      </c>
      <c r="CE199" s="147">
        <f t="shared" si="927"/>
        <v>1611</v>
      </c>
      <c r="CF199" s="147">
        <f t="shared" si="928"/>
        <v>2148</v>
      </c>
      <c r="CG199" s="147">
        <f t="shared" si="929"/>
        <v>2685</v>
      </c>
      <c r="CH199" s="147">
        <f t="shared" si="930"/>
        <v>3222</v>
      </c>
      <c r="CI199" s="147">
        <f t="shared" si="931"/>
        <v>1390</v>
      </c>
      <c r="CJ199" s="147">
        <f t="shared" si="932"/>
        <v>278</v>
      </c>
      <c r="CK199" s="147">
        <f t="shared" si="933"/>
        <v>347.5</v>
      </c>
      <c r="CL199" s="147">
        <f t="shared" si="934"/>
        <v>0</v>
      </c>
      <c r="CM199" s="147">
        <f t="shared" si="935"/>
        <v>695</v>
      </c>
      <c r="CN199" s="147">
        <f t="shared" si="936"/>
        <v>2085</v>
      </c>
      <c r="CO199" s="147">
        <f t="shared" si="937"/>
        <v>2780</v>
      </c>
      <c r="CP199" s="147">
        <f t="shared" si="938"/>
        <v>4170</v>
      </c>
      <c r="CQ199" s="147">
        <f t="shared" si="939"/>
        <v>5560</v>
      </c>
      <c r="CR199" s="147">
        <f t="shared" si="940"/>
        <v>6950</v>
      </c>
      <c r="CS199" s="147">
        <f t="shared" si="941"/>
        <v>8340</v>
      </c>
      <c r="CT199" s="147">
        <f t="shared" si="942"/>
        <v>1270</v>
      </c>
      <c r="CU199" s="147">
        <f t="shared" si="943"/>
        <v>254</v>
      </c>
      <c r="CV199" s="147">
        <f t="shared" si="944"/>
        <v>317.5</v>
      </c>
      <c r="CW199" s="147">
        <f t="shared" si="945"/>
        <v>0</v>
      </c>
      <c r="CX199" s="147">
        <f t="shared" si="946"/>
        <v>635</v>
      </c>
      <c r="CY199" s="147">
        <f t="shared" si="947"/>
        <v>1905</v>
      </c>
      <c r="CZ199" s="147">
        <f t="shared" si="948"/>
        <v>2540</v>
      </c>
      <c r="DA199" s="147">
        <f t="shared" si="949"/>
        <v>3810</v>
      </c>
      <c r="DB199" s="147">
        <f t="shared" si="950"/>
        <v>5080</v>
      </c>
      <c r="DC199" s="147">
        <f t="shared" si="951"/>
        <v>6350</v>
      </c>
      <c r="DD199" s="147">
        <f t="shared" si="952"/>
        <v>7620</v>
      </c>
      <c r="DE199" s="147">
        <f t="shared" si="953"/>
        <v>1194</v>
      </c>
      <c r="DF199" s="147">
        <f t="shared" si="954"/>
        <v>238.8</v>
      </c>
      <c r="DG199" s="147">
        <f t="shared" si="955"/>
        <v>298.5</v>
      </c>
      <c r="DH199" s="147">
        <f t="shared" si="956"/>
        <v>0</v>
      </c>
      <c r="DI199" s="147">
        <f t="shared" si="957"/>
        <v>597</v>
      </c>
      <c r="DJ199" s="147">
        <f t="shared" si="958"/>
        <v>1791</v>
      </c>
      <c r="DK199" s="147">
        <f t="shared" si="959"/>
        <v>2388</v>
      </c>
      <c r="DL199" s="147">
        <f t="shared" si="960"/>
        <v>3582</v>
      </c>
      <c r="DM199" s="147">
        <f t="shared" si="961"/>
        <v>4776</v>
      </c>
      <c r="DN199" s="147">
        <f t="shared" si="962"/>
        <v>5970</v>
      </c>
      <c r="DO199" s="147">
        <f t="shared" si="963"/>
        <v>7164</v>
      </c>
      <c r="DP199" s="147">
        <f t="shared" si="964"/>
        <v>1194</v>
      </c>
      <c r="DQ199" s="147">
        <f t="shared" si="965"/>
        <v>238.8</v>
      </c>
      <c r="DR199" s="147">
        <f t="shared" si="966"/>
        <v>298.5</v>
      </c>
      <c r="DS199" s="147">
        <f t="shared" si="967"/>
        <v>0</v>
      </c>
      <c r="DT199" s="147">
        <f t="shared" si="968"/>
        <v>597</v>
      </c>
      <c r="DU199" s="147">
        <f t="shared" si="969"/>
        <v>1791</v>
      </c>
      <c r="DV199" s="147">
        <f t="shared" si="970"/>
        <v>2388</v>
      </c>
      <c r="DW199" s="147">
        <f t="shared" si="971"/>
        <v>3582</v>
      </c>
      <c r="DX199" s="147">
        <f t="shared" si="972"/>
        <v>4776</v>
      </c>
      <c r="DY199" s="147">
        <f t="shared" si="973"/>
        <v>5970</v>
      </c>
      <c r="DZ199" s="147">
        <f t="shared" si="974"/>
        <v>7164</v>
      </c>
      <c r="EA199" s="147">
        <f t="shared" si="975"/>
        <v>1390</v>
      </c>
      <c r="EB199" s="147">
        <f t="shared" si="976"/>
        <v>278</v>
      </c>
      <c r="EC199" s="147">
        <f t="shared" si="977"/>
        <v>347.5</v>
      </c>
      <c r="ED199" s="147">
        <f t="shared" si="978"/>
        <v>0</v>
      </c>
      <c r="EE199" s="147">
        <f t="shared" si="979"/>
        <v>695</v>
      </c>
      <c r="EF199" s="147">
        <f t="shared" si="980"/>
        <v>2085</v>
      </c>
      <c r="EG199" s="147">
        <f t="shared" si="981"/>
        <v>2780</v>
      </c>
      <c r="EH199" s="147">
        <f t="shared" si="982"/>
        <v>4170</v>
      </c>
      <c r="EI199" s="147">
        <f t="shared" si="983"/>
        <v>5560</v>
      </c>
      <c r="EJ199" s="147">
        <f t="shared" si="984"/>
        <v>6950</v>
      </c>
      <c r="EK199" s="147">
        <f t="shared" si="985"/>
        <v>8340</v>
      </c>
      <c r="EL199" s="147">
        <f t="shared" si="986"/>
        <v>1270</v>
      </c>
      <c r="EM199" s="147">
        <f t="shared" si="987"/>
        <v>254</v>
      </c>
      <c r="EN199" s="147">
        <f t="shared" si="988"/>
        <v>317.5</v>
      </c>
      <c r="EO199" s="147">
        <f t="shared" si="989"/>
        <v>0</v>
      </c>
      <c r="EP199" s="147">
        <f t="shared" si="990"/>
        <v>635</v>
      </c>
      <c r="EQ199" s="147">
        <f t="shared" si="991"/>
        <v>1905</v>
      </c>
      <c r="ER199" s="147">
        <f t="shared" si="992"/>
        <v>2540</v>
      </c>
      <c r="ES199" s="147">
        <f t="shared" si="993"/>
        <v>3810</v>
      </c>
      <c r="ET199" s="147">
        <f t="shared" si="994"/>
        <v>5080</v>
      </c>
      <c r="EU199" s="147">
        <f t="shared" si="995"/>
        <v>6350</v>
      </c>
      <c r="EV199" s="147">
        <f t="shared" si="996"/>
        <v>7620</v>
      </c>
      <c r="EW199" s="147">
        <f t="shared" si="997"/>
        <v>1927</v>
      </c>
      <c r="EX199" s="147">
        <f t="shared" si="998"/>
        <v>385.4</v>
      </c>
      <c r="EY199" s="147">
        <f t="shared" si="999"/>
        <v>481.75</v>
      </c>
      <c r="EZ199" s="147">
        <f t="shared" si="1000"/>
        <v>0</v>
      </c>
      <c r="FA199" s="147">
        <f t="shared" si="1001"/>
        <v>963.5</v>
      </c>
      <c r="FB199" s="147">
        <f t="shared" si="1002"/>
        <v>2890.5</v>
      </c>
      <c r="FC199" s="147">
        <f t="shared" si="1003"/>
        <v>3854</v>
      </c>
      <c r="FD199" s="147">
        <f t="shared" si="1004"/>
        <v>5781</v>
      </c>
      <c r="FE199" s="147">
        <f t="shared" si="1005"/>
        <v>7708</v>
      </c>
      <c r="FF199" s="147">
        <f t="shared" si="1006"/>
        <v>9635</v>
      </c>
      <c r="FG199" s="147">
        <f t="shared" si="1007"/>
        <v>11562</v>
      </c>
      <c r="FH199" s="147">
        <f t="shared" si="1008"/>
        <v>1927</v>
      </c>
      <c r="FI199" s="147">
        <f t="shared" si="1009"/>
        <v>385.4</v>
      </c>
      <c r="FJ199" s="147">
        <f t="shared" si="1010"/>
        <v>481.75</v>
      </c>
      <c r="FK199" s="147">
        <f t="shared" si="1011"/>
        <v>0</v>
      </c>
      <c r="FL199" s="147">
        <f t="shared" si="1012"/>
        <v>963.5</v>
      </c>
      <c r="FM199" s="147">
        <f t="shared" si="1013"/>
        <v>2890.5</v>
      </c>
      <c r="FN199" s="147">
        <f t="shared" si="1014"/>
        <v>3854</v>
      </c>
      <c r="FO199" s="147">
        <f t="shared" si="1015"/>
        <v>5781</v>
      </c>
      <c r="FP199" s="147">
        <f t="shared" si="1016"/>
        <v>7708</v>
      </c>
      <c r="FQ199" s="147">
        <f t="shared" si="1017"/>
        <v>9635</v>
      </c>
      <c r="FR199" s="147">
        <f t="shared" si="1018"/>
        <v>11562</v>
      </c>
      <c r="FS199" s="122" t="str">
        <f t="shared" si="346"/>
        <v>0</v>
      </c>
      <c r="FT199" s="122" t="str">
        <f t="shared" si="347"/>
        <v>0</v>
      </c>
      <c r="FU199" s="122" t="str">
        <f t="shared" si="348"/>
        <v>0</v>
      </c>
      <c r="FV199" s="122" t="str">
        <f t="shared" si="349"/>
        <v>0</v>
      </c>
      <c r="FW199" s="122">
        <f t="shared" si="1019"/>
        <v>0</v>
      </c>
      <c r="FX199" s="122">
        <f t="shared" si="1020"/>
        <v>0</v>
      </c>
      <c r="FY199" s="122">
        <f t="shared" si="1021"/>
        <v>0</v>
      </c>
      <c r="FZ199" s="122">
        <f t="shared" si="1022"/>
        <v>0</v>
      </c>
      <c r="GA199" s="122">
        <f t="shared" si="1023"/>
        <v>0</v>
      </c>
      <c r="GB199" s="122">
        <f t="shared" si="1024"/>
        <v>0</v>
      </c>
      <c r="GC199" s="122">
        <f t="shared" si="1025"/>
        <v>0</v>
      </c>
      <c r="GD199" s="122">
        <f t="shared" si="1026"/>
        <v>0</v>
      </c>
      <c r="GE199" s="122">
        <f t="shared" si="1027"/>
        <v>0</v>
      </c>
      <c r="GF199" s="122">
        <f t="shared" si="1028"/>
        <v>0</v>
      </c>
      <c r="GG199" s="122">
        <f t="shared" si="1029"/>
        <v>0</v>
      </c>
      <c r="GH199" s="124" t="str">
        <f t="shared" si="350"/>
        <v>0</v>
      </c>
      <c r="GI199" s="57"/>
      <c r="GJ199" s="57"/>
      <c r="GK199" s="57"/>
      <c r="GW199" s="145"/>
      <c r="GX199" s="145"/>
      <c r="GY199" s="145"/>
      <c r="GZ199" s="145"/>
      <c r="HA199" s="145"/>
      <c r="HB199" s="145"/>
      <c r="HC199" s="145"/>
    </row>
    <row r="200" spans="1:211" x14ac:dyDescent="0.2">
      <c r="A200" s="298" t="s">
        <v>559</v>
      </c>
      <c r="B200" s="288" t="s">
        <v>560</v>
      </c>
      <c r="C200" s="299"/>
      <c r="D200" s="407">
        <f t="shared" si="862"/>
        <v>0</v>
      </c>
      <c r="E200" s="406"/>
      <c r="F200" s="406"/>
      <c r="G200" s="406"/>
      <c r="H200" s="407">
        <f t="shared" si="863"/>
        <v>0</v>
      </c>
      <c r="I200" s="406"/>
      <c r="J200" s="406"/>
      <c r="K200" s="406"/>
      <c r="L200" s="406"/>
      <c r="M200" s="147"/>
      <c r="N200" s="94">
        <f t="shared" si="864"/>
        <v>0</v>
      </c>
      <c r="O200" s="94">
        <f t="shared" si="865"/>
        <v>0</v>
      </c>
      <c r="P200" s="94">
        <f t="shared" si="866"/>
        <v>0</v>
      </c>
      <c r="Q200" s="94">
        <f t="shared" si="867"/>
        <v>0</v>
      </c>
      <c r="R200" s="94">
        <f t="shared" si="868"/>
        <v>0</v>
      </c>
      <c r="S200" s="94">
        <f t="shared" si="869"/>
        <v>0</v>
      </c>
      <c r="T200" s="94">
        <f t="shared" si="870"/>
        <v>0</v>
      </c>
      <c r="U200" s="200">
        <v>734</v>
      </c>
      <c r="V200" s="93">
        <f t="shared" si="871"/>
        <v>146.80000000000001</v>
      </c>
      <c r="W200" s="93">
        <f t="shared" si="872"/>
        <v>183.5</v>
      </c>
      <c r="X200" s="147"/>
      <c r="Y200" s="94">
        <f t="shared" si="873"/>
        <v>367</v>
      </c>
      <c r="Z200" s="94">
        <f t="shared" si="874"/>
        <v>1101</v>
      </c>
      <c r="AA200" s="94">
        <f t="shared" si="875"/>
        <v>1468</v>
      </c>
      <c r="AB200" s="94">
        <f t="shared" si="876"/>
        <v>2202</v>
      </c>
      <c r="AC200" s="94">
        <f t="shared" si="877"/>
        <v>2936</v>
      </c>
      <c r="AD200" s="94">
        <f t="shared" si="878"/>
        <v>3670</v>
      </c>
      <c r="AE200" s="94">
        <f t="shared" si="879"/>
        <v>4404</v>
      </c>
      <c r="AF200" s="200">
        <v>658</v>
      </c>
      <c r="AG200" s="93">
        <f t="shared" si="880"/>
        <v>131.6</v>
      </c>
      <c r="AH200" s="93">
        <f t="shared" si="881"/>
        <v>164.5</v>
      </c>
      <c r="AI200" s="147"/>
      <c r="AJ200" s="94">
        <f t="shared" si="882"/>
        <v>329</v>
      </c>
      <c r="AK200" s="94">
        <f t="shared" si="883"/>
        <v>987</v>
      </c>
      <c r="AL200" s="94">
        <f t="shared" si="884"/>
        <v>1316</v>
      </c>
      <c r="AM200" s="94">
        <f t="shared" si="885"/>
        <v>1974</v>
      </c>
      <c r="AN200" s="94">
        <f t="shared" si="886"/>
        <v>2632</v>
      </c>
      <c r="AO200" s="94">
        <f t="shared" si="887"/>
        <v>3290</v>
      </c>
      <c r="AP200" s="94">
        <f t="shared" si="888"/>
        <v>3948</v>
      </c>
      <c r="AQ200" s="200">
        <v>538</v>
      </c>
      <c r="AR200" s="93">
        <f t="shared" si="889"/>
        <v>107.60000000000001</v>
      </c>
      <c r="AS200" s="93">
        <f t="shared" si="890"/>
        <v>134.5</v>
      </c>
      <c r="AT200" s="147"/>
      <c r="AU200" s="94">
        <f t="shared" si="891"/>
        <v>269</v>
      </c>
      <c r="AV200" s="94">
        <f t="shared" si="892"/>
        <v>807</v>
      </c>
      <c r="AW200" s="94">
        <f t="shared" si="893"/>
        <v>1076</v>
      </c>
      <c r="AX200" s="94">
        <f t="shared" si="894"/>
        <v>1614</v>
      </c>
      <c r="AY200" s="94">
        <f t="shared" si="895"/>
        <v>2152</v>
      </c>
      <c r="AZ200" s="94">
        <f t="shared" si="896"/>
        <v>2690</v>
      </c>
      <c r="BA200" s="94">
        <f t="shared" si="897"/>
        <v>3228</v>
      </c>
      <c r="BB200" s="147">
        <f t="shared" si="898"/>
        <v>734</v>
      </c>
      <c r="BC200" s="147">
        <f t="shared" si="899"/>
        <v>146.80000000000001</v>
      </c>
      <c r="BD200" s="147">
        <f t="shared" si="900"/>
        <v>183.5</v>
      </c>
      <c r="BE200" s="147">
        <f t="shared" si="901"/>
        <v>0</v>
      </c>
      <c r="BF200" s="147">
        <f t="shared" si="902"/>
        <v>367</v>
      </c>
      <c r="BG200" s="147">
        <f t="shared" si="903"/>
        <v>1101</v>
      </c>
      <c r="BH200" s="147">
        <f t="shared" si="904"/>
        <v>1468</v>
      </c>
      <c r="BI200" s="147">
        <f t="shared" si="905"/>
        <v>2202</v>
      </c>
      <c r="BJ200" s="147">
        <f t="shared" si="906"/>
        <v>2936</v>
      </c>
      <c r="BK200" s="147">
        <f t="shared" si="907"/>
        <v>3670</v>
      </c>
      <c r="BL200" s="147">
        <f t="shared" si="908"/>
        <v>4404</v>
      </c>
      <c r="BM200" s="147">
        <f t="shared" si="909"/>
        <v>658</v>
      </c>
      <c r="BN200" s="147">
        <f t="shared" si="910"/>
        <v>131.6</v>
      </c>
      <c r="BO200" s="147">
        <f t="shared" si="911"/>
        <v>164.5</v>
      </c>
      <c r="BP200" s="147">
        <f t="shared" si="912"/>
        <v>0</v>
      </c>
      <c r="BQ200" s="147">
        <f t="shared" si="913"/>
        <v>329</v>
      </c>
      <c r="BR200" s="147">
        <f t="shared" si="914"/>
        <v>987</v>
      </c>
      <c r="BS200" s="147">
        <f t="shared" si="915"/>
        <v>1316</v>
      </c>
      <c r="BT200" s="147">
        <f t="shared" si="916"/>
        <v>1974</v>
      </c>
      <c r="BU200" s="147">
        <f t="shared" si="917"/>
        <v>2632</v>
      </c>
      <c r="BV200" s="147">
        <f t="shared" si="918"/>
        <v>3290</v>
      </c>
      <c r="BW200" s="147">
        <f t="shared" si="919"/>
        <v>3948</v>
      </c>
      <c r="BX200" s="147">
        <f t="shared" si="920"/>
        <v>538</v>
      </c>
      <c r="BY200" s="147">
        <f t="shared" si="921"/>
        <v>107.60000000000001</v>
      </c>
      <c r="BZ200" s="147">
        <f t="shared" si="922"/>
        <v>134.5</v>
      </c>
      <c r="CA200" s="147">
        <f t="shared" si="923"/>
        <v>0</v>
      </c>
      <c r="CB200" s="147">
        <f t="shared" si="924"/>
        <v>269</v>
      </c>
      <c r="CC200" s="147">
        <f t="shared" si="925"/>
        <v>807</v>
      </c>
      <c r="CD200" s="147">
        <f t="shared" si="926"/>
        <v>1076</v>
      </c>
      <c r="CE200" s="147">
        <f t="shared" si="927"/>
        <v>1614</v>
      </c>
      <c r="CF200" s="147">
        <f t="shared" si="928"/>
        <v>2152</v>
      </c>
      <c r="CG200" s="147">
        <f t="shared" si="929"/>
        <v>2690</v>
      </c>
      <c r="CH200" s="147">
        <f t="shared" si="930"/>
        <v>3228</v>
      </c>
      <c r="CI200" s="147">
        <f t="shared" si="931"/>
        <v>1392</v>
      </c>
      <c r="CJ200" s="147">
        <f t="shared" si="932"/>
        <v>278.39999999999998</v>
      </c>
      <c r="CK200" s="147">
        <f t="shared" si="933"/>
        <v>348</v>
      </c>
      <c r="CL200" s="147">
        <f t="shared" si="934"/>
        <v>0</v>
      </c>
      <c r="CM200" s="147">
        <f t="shared" si="935"/>
        <v>696</v>
      </c>
      <c r="CN200" s="147">
        <f t="shared" si="936"/>
        <v>2088</v>
      </c>
      <c r="CO200" s="147">
        <f t="shared" si="937"/>
        <v>2784</v>
      </c>
      <c r="CP200" s="147">
        <f t="shared" si="938"/>
        <v>4176</v>
      </c>
      <c r="CQ200" s="147">
        <f t="shared" si="939"/>
        <v>5568</v>
      </c>
      <c r="CR200" s="147">
        <f t="shared" si="940"/>
        <v>6960</v>
      </c>
      <c r="CS200" s="147">
        <f t="shared" si="941"/>
        <v>8352</v>
      </c>
      <c r="CT200" s="147">
        <f t="shared" si="942"/>
        <v>1272</v>
      </c>
      <c r="CU200" s="147">
        <f t="shared" si="943"/>
        <v>254.40000000000003</v>
      </c>
      <c r="CV200" s="147">
        <f t="shared" si="944"/>
        <v>318</v>
      </c>
      <c r="CW200" s="147">
        <f t="shared" si="945"/>
        <v>0</v>
      </c>
      <c r="CX200" s="147">
        <f t="shared" si="946"/>
        <v>636</v>
      </c>
      <c r="CY200" s="147">
        <f t="shared" si="947"/>
        <v>1908</v>
      </c>
      <c r="CZ200" s="147">
        <f t="shared" si="948"/>
        <v>2544</v>
      </c>
      <c r="DA200" s="147">
        <f t="shared" si="949"/>
        <v>3816</v>
      </c>
      <c r="DB200" s="147">
        <f t="shared" si="950"/>
        <v>5088</v>
      </c>
      <c r="DC200" s="147">
        <f t="shared" si="951"/>
        <v>6360</v>
      </c>
      <c r="DD200" s="147">
        <f t="shared" si="952"/>
        <v>7632</v>
      </c>
      <c r="DE200" s="147">
        <f t="shared" si="953"/>
        <v>1196</v>
      </c>
      <c r="DF200" s="147">
        <f t="shared" si="954"/>
        <v>239.2</v>
      </c>
      <c r="DG200" s="147">
        <f t="shared" si="955"/>
        <v>299</v>
      </c>
      <c r="DH200" s="147">
        <f t="shared" si="956"/>
        <v>0</v>
      </c>
      <c r="DI200" s="147">
        <f t="shared" si="957"/>
        <v>598</v>
      </c>
      <c r="DJ200" s="147">
        <f t="shared" si="958"/>
        <v>1794</v>
      </c>
      <c r="DK200" s="147">
        <f t="shared" si="959"/>
        <v>2392</v>
      </c>
      <c r="DL200" s="147">
        <f t="shared" si="960"/>
        <v>3588</v>
      </c>
      <c r="DM200" s="147">
        <f t="shared" si="961"/>
        <v>4784</v>
      </c>
      <c r="DN200" s="147">
        <f t="shared" si="962"/>
        <v>5980</v>
      </c>
      <c r="DO200" s="147">
        <f t="shared" si="963"/>
        <v>7176</v>
      </c>
      <c r="DP200" s="147">
        <f t="shared" si="964"/>
        <v>1196</v>
      </c>
      <c r="DQ200" s="147">
        <f t="shared" si="965"/>
        <v>239.2</v>
      </c>
      <c r="DR200" s="147">
        <f t="shared" si="966"/>
        <v>299</v>
      </c>
      <c r="DS200" s="147">
        <f t="shared" si="967"/>
        <v>0</v>
      </c>
      <c r="DT200" s="147">
        <f t="shared" si="968"/>
        <v>598</v>
      </c>
      <c r="DU200" s="147">
        <f t="shared" si="969"/>
        <v>1794</v>
      </c>
      <c r="DV200" s="147">
        <f t="shared" si="970"/>
        <v>2392</v>
      </c>
      <c r="DW200" s="147">
        <f t="shared" si="971"/>
        <v>3588</v>
      </c>
      <c r="DX200" s="147">
        <f t="shared" si="972"/>
        <v>4784</v>
      </c>
      <c r="DY200" s="147">
        <f t="shared" si="973"/>
        <v>5980</v>
      </c>
      <c r="DZ200" s="147">
        <f t="shared" si="974"/>
        <v>7176</v>
      </c>
      <c r="EA200" s="147">
        <f t="shared" si="975"/>
        <v>1392</v>
      </c>
      <c r="EB200" s="147">
        <f t="shared" si="976"/>
        <v>278.39999999999998</v>
      </c>
      <c r="EC200" s="147">
        <f t="shared" si="977"/>
        <v>348</v>
      </c>
      <c r="ED200" s="147">
        <f t="shared" si="978"/>
        <v>0</v>
      </c>
      <c r="EE200" s="147">
        <f t="shared" si="979"/>
        <v>696</v>
      </c>
      <c r="EF200" s="147">
        <f t="shared" si="980"/>
        <v>2088</v>
      </c>
      <c r="EG200" s="147">
        <f t="shared" si="981"/>
        <v>2784</v>
      </c>
      <c r="EH200" s="147">
        <f t="shared" si="982"/>
        <v>4176</v>
      </c>
      <c r="EI200" s="147">
        <f t="shared" si="983"/>
        <v>5568</v>
      </c>
      <c r="EJ200" s="147">
        <f t="shared" si="984"/>
        <v>6960</v>
      </c>
      <c r="EK200" s="147">
        <f t="shared" si="985"/>
        <v>8352</v>
      </c>
      <c r="EL200" s="147">
        <f t="shared" si="986"/>
        <v>1272</v>
      </c>
      <c r="EM200" s="147">
        <f t="shared" si="987"/>
        <v>254.40000000000003</v>
      </c>
      <c r="EN200" s="147">
        <f t="shared" si="988"/>
        <v>318</v>
      </c>
      <c r="EO200" s="147">
        <f t="shared" si="989"/>
        <v>0</v>
      </c>
      <c r="EP200" s="147">
        <f t="shared" si="990"/>
        <v>636</v>
      </c>
      <c r="EQ200" s="147">
        <f t="shared" si="991"/>
        <v>1908</v>
      </c>
      <c r="ER200" s="147">
        <f t="shared" si="992"/>
        <v>2544</v>
      </c>
      <c r="ES200" s="147">
        <f t="shared" si="993"/>
        <v>3816</v>
      </c>
      <c r="ET200" s="147">
        <f t="shared" si="994"/>
        <v>5088</v>
      </c>
      <c r="EU200" s="147">
        <f t="shared" si="995"/>
        <v>6360</v>
      </c>
      <c r="EV200" s="147">
        <f t="shared" si="996"/>
        <v>7632</v>
      </c>
      <c r="EW200" s="147">
        <f t="shared" si="997"/>
        <v>1930</v>
      </c>
      <c r="EX200" s="147">
        <f t="shared" si="998"/>
        <v>386</v>
      </c>
      <c r="EY200" s="147">
        <f t="shared" si="999"/>
        <v>482.5</v>
      </c>
      <c r="EZ200" s="147">
        <f t="shared" si="1000"/>
        <v>0</v>
      </c>
      <c r="FA200" s="147">
        <f t="shared" si="1001"/>
        <v>965</v>
      </c>
      <c r="FB200" s="147">
        <f t="shared" si="1002"/>
        <v>2895</v>
      </c>
      <c r="FC200" s="147">
        <f t="shared" si="1003"/>
        <v>3860</v>
      </c>
      <c r="FD200" s="147">
        <f t="shared" si="1004"/>
        <v>5790</v>
      </c>
      <c r="FE200" s="147">
        <f t="shared" si="1005"/>
        <v>7720</v>
      </c>
      <c r="FF200" s="147">
        <f t="shared" si="1006"/>
        <v>9650</v>
      </c>
      <c r="FG200" s="147">
        <f t="shared" si="1007"/>
        <v>11580</v>
      </c>
      <c r="FH200" s="147">
        <f t="shared" si="1008"/>
        <v>1930</v>
      </c>
      <c r="FI200" s="147">
        <f t="shared" si="1009"/>
        <v>386</v>
      </c>
      <c r="FJ200" s="147">
        <f t="shared" si="1010"/>
        <v>482.5</v>
      </c>
      <c r="FK200" s="147">
        <f t="shared" si="1011"/>
        <v>0</v>
      </c>
      <c r="FL200" s="147">
        <f t="shared" si="1012"/>
        <v>965</v>
      </c>
      <c r="FM200" s="147">
        <f t="shared" si="1013"/>
        <v>2895</v>
      </c>
      <c r="FN200" s="147">
        <f t="shared" si="1014"/>
        <v>3860</v>
      </c>
      <c r="FO200" s="147">
        <f t="shared" si="1015"/>
        <v>5790</v>
      </c>
      <c r="FP200" s="147">
        <f t="shared" si="1016"/>
        <v>7720</v>
      </c>
      <c r="FQ200" s="147">
        <f t="shared" si="1017"/>
        <v>9650</v>
      </c>
      <c r="FR200" s="147">
        <f t="shared" si="1018"/>
        <v>11580</v>
      </c>
      <c r="FS200" s="122" t="str">
        <f t="shared" si="346"/>
        <v>0</v>
      </c>
      <c r="FT200" s="122" t="str">
        <f t="shared" si="347"/>
        <v>0</v>
      </c>
      <c r="FU200" s="122" t="str">
        <f t="shared" si="348"/>
        <v>0</v>
      </c>
      <c r="FV200" s="122" t="str">
        <f t="shared" si="349"/>
        <v>0</v>
      </c>
      <c r="FW200" s="122">
        <f t="shared" si="1019"/>
        <v>0</v>
      </c>
      <c r="FX200" s="122">
        <f t="shared" si="1020"/>
        <v>0</v>
      </c>
      <c r="FY200" s="122">
        <f t="shared" si="1021"/>
        <v>0</v>
      </c>
      <c r="FZ200" s="122">
        <f t="shared" si="1022"/>
        <v>0</v>
      </c>
      <c r="GA200" s="122">
        <f t="shared" si="1023"/>
        <v>0</v>
      </c>
      <c r="GB200" s="122">
        <f t="shared" si="1024"/>
        <v>0</v>
      </c>
      <c r="GC200" s="122">
        <f t="shared" si="1025"/>
        <v>0</v>
      </c>
      <c r="GD200" s="122">
        <f t="shared" si="1026"/>
        <v>0</v>
      </c>
      <c r="GE200" s="122">
        <f t="shared" si="1027"/>
        <v>0</v>
      </c>
      <c r="GF200" s="122">
        <f t="shared" si="1028"/>
        <v>0</v>
      </c>
      <c r="GG200" s="122">
        <f t="shared" si="1029"/>
        <v>0</v>
      </c>
      <c r="GH200" s="124" t="str">
        <f t="shared" si="350"/>
        <v>0</v>
      </c>
      <c r="GI200" s="57"/>
      <c r="GJ200" s="57"/>
      <c r="GK200" s="57"/>
      <c r="GW200" s="145"/>
      <c r="GX200" s="145"/>
      <c r="GY200" s="145"/>
      <c r="GZ200" s="145"/>
      <c r="HA200" s="145"/>
      <c r="HB200" s="145"/>
      <c r="HC200" s="145"/>
    </row>
    <row r="201" spans="1:211" x14ac:dyDescent="0.2">
      <c r="A201" s="35"/>
      <c r="B201" s="35"/>
    </row>
    <row r="202" spans="1:211" x14ac:dyDescent="0.2">
      <c r="A202" s="35"/>
      <c r="B202" s="35"/>
    </row>
    <row r="203" spans="1:211" x14ac:dyDescent="0.2">
      <c r="A203" s="35"/>
      <c r="B203" s="35"/>
    </row>
    <row r="204" spans="1:211" x14ac:dyDescent="0.2">
      <c r="A204" s="35"/>
      <c r="B204" s="35"/>
    </row>
    <row r="205" spans="1:211" x14ac:dyDescent="0.2">
      <c r="A205" s="35"/>
      <c r="B205" s="35"/>
    </row>
    <row r="206" spans="1:211" x14ac:dyDescent="0.2">
      <c r="A206" s="35"/>
      <c r="B206" s="35"/>
    </row>
    <row r="207" spans="1:211" x14ac:dyDescent="0.2">
      <c r="A207" s="35"/>
      <c r="B207" s="35"/>
    </row>
    <row r="208" spans="1:211" x14ac:dyDescent="0.2">
      <c r="A208" s="35"/>
      <c r="B208" s="35"/>
    </row>
    <row r="209" spans="1:2" x14ac:dyDescent="0.2">
      <c r="A209" s="35"/>
      <c r="B209" s="35"/>
    </row>
    <row r="210" spans="1:2" x14ac:dyDescent="0.2">
      <c r="A210" s="35"/>
      <c r="B210" s="35"/>
    </row>
    <row r="211" spans="1:2" x14ac:dyDescent="0.2">
      <c r="A211" s="35"/>
      <c r="B211" s="35"/>
    </row>
    <row r="212" spans="1:2" x14ac:dyDescent="0.2">
      <c r="A212" s="35"/>
      <c r="B212" s="35"/>
    </row>
    <row r="213" spans="1:2" x14ac:dyDescent="0.2">
      <c r="A213" s="35"/>
      <c r="B213" s="35"/>
    </row>
    <row r="214" spans="1:2" x14ac:dyDescent="0.2">
      <c r="A214" s="35"/>
      <c r="B214" s="35"/>
    </row>
    <row r="215" spans="1:2" x14ac:dyDescent="0.2">
      <c r="A215" s="35"/>
      <c r="B215" s="35"/>
    </row>
    <row r="216" spans="1:2" x14ac:dyDescent="0.2">
      <c r="A216" s="35"/>
      <c r="B216" s="35"/>
    </row>
    <row r="217" spans="1:2" x14ac:dyDescent="0.2">
      <c r="A217" s="35"/>
      <c r="B217" s="35"/>
    </row>
    <row r="218" spans="1:2" x14ac:dyDescent="0.2">
      <c r="A218" s="35"/>
      <c r="B218" s="35"/>
    </row>
    <row r="219" spans="1:2" x14ac:dyDescent="0.2">
      <c r="A219" s="35"/>
      <c r="B219" s="35"/>
    </row>
    <row r="220" spans="1:2" x14ac:dyDescent="0.2">
      <c r="A220" s="35"/>
      <c r="B220" s="35"/>
    </row>
    <row r="221" spans="1:2" x14ac:dyDescent="0.2">
      <c r="A221" s="35"/>
      <c r="B221" s="35"/>
    </row>
    <row r="222" spans="1:2" x14ac:dyDescent="0.2">
      <c r="A222" s="35"/>
      <c r="B222" s="35"/>
    </row>
    <row r="223" spans="1:2" x14ac:dyDescent="0.2">
      <c r="A223" s="35"/>
      <c r="B223" s="35"/>
    </row>
    <row r="224" spans="1:2" x14ac:dyDescent="0.2">
      <c r="A224" s="35"/>
      <c r="B224" s="35"/>
    </row>
    <row r="225" spans="1:2" x14ac:dyDescent="0.2">
      <c r="A225" s="35"/>
      <c r="B225" s="35"/>
    </row>
    <row r="226" spans="1:2" x14ac:dyDescent="0.2">
      <c r="A226" s="35"/>
      <c r="B226" s="35"/>
    </row>
    <row r="227" spans="1:2" x14ac:dyDescent="0.2">
      <c r="A227" s="35"/>
      <c r="B227" s="35"/>
    </row>
    <row r="228" spans="1:2" x14ac:dyDescent="0.2">
      <c r="A228" s="35"/>
      <c r="B228" s="35"/>
    </row>
    <row r="229" spans="1:2" x14ac:dyDescent="0.2">
      <c r="A229" s="35"/>
      <c r="B229" s="35"/>
    </row>
    <row r="230" spans="1:2" x14ac:dyDescent="0.2">
      <c r="A230" s="35"/>
      <c r="B230" s="35"/>
    </row>
    <row r="231" spans="1:2" x14ac:dyDescent="0.2">
      <c r="A231" s="35"/>
      <c r="B231" s="35"/>
    </row>
    <row r="232" spans="1:2" x14ac:dyDescent="0.2">
      <c r="A232" s="35"/>
      <c r="B232" s="35"/>
    </row>
    <row r="233" spans="1:2" x14ac:dyDescent="0.2">
      <c r="A233" s="35"/>
      <c r="B233" s="35"/>
    </row>
    <row r="234" spans="1:2" x14ac:dyDescent="0.2">
      <c r="A234" s="35"/>
      <c r="B234" s="35"/>
    </row>
    <row r="235" spans="1:2" x14ac:dyDescent="0.2">
      <c r="A235" s="35"/>
      <c r="B235" s="35"/>
    </row>
    <row r="236" spans="1:2" x14ac:dyDescent="0.2">
      <c r="A236" s="35"/>
      <c r="B236" s="35"/>
    </row>
    <row r="237" spans="1:2" x14ac:dyDescent="0.2">
      <c r="A237" s="35"/>
      <c r="B237" s="35"/>
    </row>
    <row r="238" spans="1:2" x14ac:dyDescent="0.2">
      <c r="A238" s="35"/>
      <c r="B238" s="35"/>
    </row>
    <row r="239" spans="1:2" x14ac:dyDescent="0.2">
      <c r="A239" s="35"/>
      <c r="B239" s="35"/>
    </row>
    <row r="240" spans="1:2" x14ac:dyDescent="0.2">
      <c r="A240" s="35"/>
      <c r="B240" s="35"/>
    </row>
    <row r="241" spans="1:2" x14ac:dyDescent="0.2">
      <c r="A241" s="35"/>
      <c r="B241" s="35"/>
    </row>
    <row r="242" spans="1:2" x14ac:dyDescent="0.2">
      <c r="A242" s="35"/>
      <c r="B242" s="35"/>
    </row>
    <row r="243" spans="1:2" x14ac:dyDescent="0.2">
      <c r="A243" s="35"/>
      <c r="B243" s="35"/>
    </row>
    <row r="244" spans="1:2" x14ac:dyDescent="0.2">
      <c r="A244" s="35"/>
      <c r="B244" s="35"/>
    </row>
    <row r="245" spans="1:2" x14ac:dyDescent="0.2">
      <c r="A245" s="35"/>
      <c r="B245" s="35"/>
    </row>
    <row r="246" spans="1:2" x14ac:dyDescent="0.2">
      <c r="A246" s="35"/>
      <c r="B246" s="35"/>
    </row>
    <row r="247" spans="1:2" x14ac:dyDescent="0.2">
      <c r="A247" s="35"/>
      <c r="B247" s="35"/>
    </row>
    <row r="248" spans="1:2" x14ac:dyDescent="0.2">
      <c r="A248" s="35"/>
      <c r="B248" s="35"/>
    </row>
    <row r="249" spans="1:2" x14ac:dyDescent="0.2">
      <c r="A249" s="35"/>
      <c r="B249" s="35"/>
    </row>
    <row r="250" spans="1:2" x14ac:dyDescent="0.2">
      <c r="A250" s="35"/>
      <c r="B250" s="35"/>
    </row>
    <row r="251" spans="1:2" x14ac:dyDescent="0.2">
      <c r="A251" s="35"/>
      <c r="B251" s="35"/>
    </row>
    <row r="252" spans="1:2" x14ac:dyDescent="0.2">
      <c r="A252" s="35"/>
      <c r="B252" s="35"/>
    </row>
    <row r="253" spans="1:2" x14ac:dyDescent="0.2">
      <c r="A253" s="35"/>
      <c r="B253" s="35"/>
    </row>
    <row r="254" spans="1:2" x14ac:dyDescent="0.2">
      <c r="A254" s="35"/>
      <c r="B254" s="35"/>
    </row>
    <row r="255" spans="1:2" x14ac:dyDescent="0.2">
      <c r="A255" s="35"/>
      <c r="B255" s="35"/>
    </row>
    <row r="256" spans="1:2" x14ac:dyDescent="0.2">
      <c r="A256" s="35"/>
      <c r="B256" s="35"/>
    </row>
    <row r="257" spans="1:2" x14ac:dyDescent="0.2">
      <c r="A257" s="35"/>
      <c r="B257" s="35"/>
    </row>
    <row r="258" spans="1:2" x14ac:dyDescent="0.2">
      <c r="A258" s="35"/>
      <c r="B258" s="35"/>
    </row>
    <row r="259" spans="1:2" x14ac:dyDescent="0.2">
      <c r="A259" s="35"/>
      <c r="B259" s="35"/>
    </row>
    <row r="260" spans="1:2" x14ac:dyDescent="0.2">
      <c r="A260" s="35"/>
      <c r="B260" s="35"/>
    </row>
    <row r="261" spans="1:2" x14ac:dyDescent="0.2">
      <c r="A261" s="35"/>
      <c r="B261" s="35"/>
    </row>
    <row r="262" spans="1:2" x14ac:dyDescent="0.2">
      <c r="A262" s="35"/>
      <c r="B262" s="35"/>
    </row>
    <row r="263" spans="1:2" x14ac:dyDescent="0.2">
      <c r="A263" s="35"/>
      <c r="B263" s="35"/>
    </row>
    <row r="264" spans="1:2" x14ac:dyDescent="0.2">
      <c r="A264" s="35"/>
      <c r="B264" s="35"/>
    </row>
    <row r="265" spans="1:2" x14ac:dyDescent="0.2">
      <c r="A265" s="35"/>
      <c r="B265" s="35"/>
    </row>
    <row r="266" spans="1:2" x14ac:dyDescent="0.2">
      <c r="A266" s="35"/>
      <c r="B266" s="35"/>
    </row>
    <row r="267" spans="1:2" x14ac:dyDescent="0.2">
      <c r="A267" s="35"/>
      <c r="B267" s="35"/>
    </row>
    <row r="268" spans="1:2" x14ac:dyDescent="0.2">
      <c r="A268" s="35"/>
      <c r="B268" s="35"/>
    </row>
    <row r="269" spans="1:2" x14ac:dyDescent="0.2">
      <c r="A269" s="35"/>
      <c r="B269" s="35"/>
    </row>
    <row r="270" spans="1:2" x14ac:dyDescent="0.2">
      <c r="A270" s="35"/>
      <c r="B270" s="35"/>
    </row>
    <row r="271" spans="1:2" x14ac:dyDescent="0.2">
      <c r="A271" s="35"/>
      <c r="B271" s="35"/>
    </row>
    <row r="272" spans="1:2" x14ac:dyDescent="0.2">
      <c r="A272" s="35"/>
      <c r="B272" s="35"/>
    </row>
    <row r="273" spans="1:2" x14ac:dyDescent="0.2">
      <c r="A273" s="35"/>
      <c r="B273" s="35"/>
    </row>
    <row r="274" spans="1:2" x14ac:dyDescent="0.2">
      <c r="A274" s="35"/>
      <c r="B274" s="35"/>
    </row>
    <row r="275" spans="1:2" x14ac:dyDescent="0.2">
      <c r="A275" s="35"/>
      <c r="B275" s="35"/>
    </row>
    <row r="276" spans="1:2" x14ac:dyDescent="0.2">
      <c r="A276" s="35"/>
      <c r="B276" s="35"/>
    </row>
    <row r="277" spans="1:2" x14ac:dyDescent="0.2">
      <c r="A277" s="35"/>
      <c r="B277" s="35"/>
    </row>
    <row r="278" spans="1:2" x14ac:dyDescent="0.2">
      <c r="A278" s="35"/>
      <c r="B278" s="35"/>
    </row>
    <row r="279" spans="1:2" x14ac:dyDescent="0.2">
      <c r="A279" s="35"/>
      <c r="B279" s="35"/>
    </row>
    <row r="280" spans="1:2" x14ac:dyDescent="0.2">
      <c r="A280" s="35"/>
      <c r="B280" s="35"/>
    </row>
    <row r="281" spans="1:2" x14ac:dyDescent="0.2">
      <c r="A281" s="35"/>
      <c r="B281" s="35"/>
    </row>
    <row r="282" spans="1:2" x14ac:dyDescent="0.2">
      <c r="A282" s="35"/>
      <c r="B282" s="35"/>
    </row>
    <row r="283" spans="1:2" x14ac:dyDescent="0.2">
      <c r="A283" s="35"/>
      <c r="B283" s="35"/>
    </row>
    <row r="284" spans="1:2" x14ac:dyDescent="0.2">
      <c r="A284" s="35"/>
      <c r="B284" s="35"/>
    </row>
    <row r="285" spans="1:2" x14ac:dyDescent="0.2">
      <c r="A285" s="35"/>
      <c r="B285" s="35"/>
    </row>
    <row r="286" spans="1:2" x14ac:dyDescent="0.2">
      <c r="A286" s="35"/>
      <c r="B286" s="35"/>
    </row>
    <row r="287" spans="1:2" x14ac:dyDescent="0.2">
      <c r="A287" s="35"/>
      <c r="B287" s="35"/>
    </row>
    <row r="288" spans="1:2" x14ac:dyDescent="0.2">
      <c r="A288" s="35"/>
      <c r="B288" s="35"/>
    </row>
    <row r="289" spans="1:2" x14ac:dyDescent="0.2">
      <c r="A289" s="35"/>
      <c r="B289" s="35"/>
    </row>
    <row r="290" spans="1:2" x14ac:dyDescent="0.2">
      <c r="A290" s="35"/>
      <c r="B290" s="35"/>
    </row>
    <row r="291" spans="1:2" x14ac:dyDescent="0.2">
      <c r="A291" s="35"/>
      <c r="B291" s="35"/>
    </row>
    <row r="292" spans="1:2" x14ac:dyDescent="0.2">
      <c r="A292" s="35"/>
      <c r="B292" s="35"/>
    </row>
    <row r="293" spans="1:2" x14ac:dyDescent="0.2">
      <c r="A293" s="35"/>
      <c r="B293" s="35"/>
    </row>
    <row r="294" spans="1:2" x14ac:dyDescent="0.2">
      <c r="A294" s="35"/>
      <c r="B294" s="35"/>
    </row>
    <row r="295" spans="1:2" x14ac:dyDescent="0.2">
      <c r="A295" s="35"/>
      <c r="B295" s="35"/>
    </row>
    <row r="296" spans="1:2" x14ac:dyDescent="0.2">
      <c r="A296" s="35"/>
      <c r="B296" s="35"/>
    </row>
    <row r="297" spans="1:2" x14ac:dyDescent="0.2">
      <c r="A297" s="35"/>
      <c r="B297" s="35"/>
    </row>
    <row r="298" spans="1:2" x14ac:dyDescent="0.2">
      <c r="A298" s="35"/>
      <c r="B298" s="35"/>
    </row>
    <row r="299" spans="1:2" x14ac:dyDescent="0.2">
      <c r="A299" s="35"/>
      <c r="B299" s="35"/>
    </row>
    <row r="300" spans="1:2" x14ac:dyDescent="0.2">
      <c r="A300" s="35"/>
      <c r="B300" s="35"/>
    </row>
    <row r="301" spans="1:2" x14ac:dyDescent="0.2">
      <c r="A301" s="35"/>
      <c r="B301" s="35"/>
    </row>
    <row r="302" spans="1:2" x14ac:dyDescent="0.2">
      <c r="A302" s="35"/>
      <c r="B302" s="35"/>
    </row>
    <row r="303" spans="1:2" x14ac:dyDescent="0.2">
      <c r="A303" s="35"/>
      <c r="B303" s="35"/>
    </row>
    <row r="304" spans="1:2" x14ac:dyDescent="0.2">
      <c r="A304" s="35"/>
      <c r="B304" s="35"/>
    </row>
    <row r="305" spans="1:2" x14ac:dyDescent="0.2">
      <c r="A305" s="35"/>
      <c r="B305" s="35"/>
    </row>
    <row r="306" spans="1:2" x14ac:dyDescent="0.2">
      <c r="A306" s="35"/>
      <c r="B306" s="35"/>
    </row>
    <row r="307" spans="1:2" x14ac:dyDescent="0.2">
      <c r="A307" s="35"/>
      <c r="B307" s="35"/>
    </row>
    <row r="308" spans="1:2" x14ac:dyDescent="0.2">
      <c r="A308" s="35"/>
      <c r="B308" s="35"/>
    </row>
    <row r="309" spans="1:2" x14ac:dyDescent="0.2">
      <c r="A309" s="35"/>
      <c r="B309" s="35"/>
    </row>
    <row r="310" spans="1:2" x14ac:dyDescent="0.2">
      <c r="A310" s="35"/>
      <c r="B310" s="35"/>
    </row>
    <row r="311" spans="1:2" x14ac:dyDescent="0.2">
      <c r="A311" s="35"/>
      <c r="B311" s="35"/>
    </row>
    <row r="312" spans="1:2" x14ac:dyDescent="0.2">
      <c r="A312" s="35"/>
      <c r="B312" s="35"/>
    </row>
    <row r="313" spans="1:2" x14ac:dyDescent="0.2">
      <c r="A313" s="35"/>
      <c r="B313" s="35"/>
    </row>
    <row r="314" spans="1:2" x14ac:dyDescent="0.2">
      <c r="A314" s="35"/>
      <c r="B314" s="35"/>
    </row>
    <row r="315" spans="1:2" x14ac:dyDescent="0.2">
      <c r="A315" s="35"/>
      <c r="B315" s="35"/>
    </row>
    <row r="316" spans="1:2" x14ac:dyDescent="0.2">
      <c r="A316" s="35"/>
      <c r="B316" s="35"/>
    </row>
    <row r="317" spans="1:2" x14ac:dyDescent="0.2">
      <c r="A317" s="35"/>
      <c r="B317" s="35"/>
    </row>
    <row r="318" spans="1:2" x14ac:dyDescent="0.2">
      <c r="A318" s="35"/>
      <c r="B318" s="35"/>
    </row>
    <row r="319" spans="1:2" x14ac:dyDescent="0.2">
      <c r="A319" s="35"/>
      <c r="B319" s="35"/>
    </row>
    <row r="320" spans="1:2" x14ac:dyDescent="0.2">
      <c r="A320" s="35"/>
      <c r="B320" s="35"/>
    </row>
    <row r="321" spans="1:2" x14ac:dyDescent="0.2">
      <c r="A321" s="35"/>
      <c r="B321" s="35"/>
    </row>
    <row r="322" spans="1:2" x14ac:dyDescent="0.2">
      <c r="A322" s="35"/>
      <c r="B322" s="35"/>
    </row>
    <row r="323" spans="1:2" x14ac:dyDescent="0.2">
      <c r="A323" s="35"/>
      <c r="B323" s="35"/>
    </row>
    <row r="324" spans="1:2" x14ac:dyDescent="0.2">
      <c r="A324" s="35"/>
      <c r="B324" s="35"/>
    </row>
    <row r="325" spans="1:2" x14ac:dyDescent="0.2">
      <c r="A325" s="35"/>
      <c r="B325" s="35"/>
    </row>
    <row r="326" spans="1:2" x14ac:dyDescent="0.2">
      <c r="A326" s="35"/>
      <c r="B326" s="35"/>
    </row>
    <row r="327" spans="1:2" x14ac:dyDescent="0.2">
      <c r="A327" s="35"/>
      <c r="B327" s="35"/>
    </row>
    <row r="328" spans="1:2" x14ac:dyDescent="0.2">
      <c r="A328" s="35"/>
      <c r="B328" s="35"/>
    </row>
    <row r="329" spans="1:2" x14ac:dyDescent="0.2">
      <c r="A329" s="35"/>
      <c r="B329" s="35"/>
    </row>
    <row r="330" spans="1:2" x14ac:dyDescent="0.2">
      <c r="A330" s="35"/>
      <c r="B330" s="35"/>
    </row>
    <row r="331" spans="1:2" x14ac:dyDescent="0.2">
      <c r="A331" s="35"/>
      <c r="B331" s="35"/>
    </row>
    <row r="332" spans="1:2" x14ac:dyDescent="0.2">
      <c r="A332" s="35"/>
      <c r="B332" s="35"/>
    </row>
    <row r="333" spans="1:2" x14ac:dyDescent="0.2">
      <c r="A333" s="35"/>
      <c r="B333" s="35"/>
    </row>
    <row r="334" spans="1:2" x14ac:dyDescent="0.2">
      <c r="A334" s="35"/>
      <c r="B334" s="35"/>
    </row>
    <row r="335" spans="1:2" x14ac:dyDescent="0.2">
      <c r="A335" s="35"/>
      <c r="B335" s="35"/>
    </row>
    <row r="336" spans="1:2" x14ac:dyDescent="0.2">
      <c r="A336" s="35"/>
      <c r="B336" s="35"/>
    </row>
    <row r="337" spans="1:2" x14ac:dyDescent="0.2">
      <c r="A337" s="35"/>
      <c r="B337" s="35"/>
    </row>
    <row r="338" spans="1:2" x14ac:dyDescent="0.2">
      <c r="A338" s="35"/>
      <c r="B338" s="35"/>
    </row>
    <row r="339" spans="1:2" x14ac:dyDescent="0.2">
      <c r="A339" s="35"/>
      <c r="B339" s="35"/>
    </row>
    <row r="340" spans="1:2" x14ac:dyDescent="0.2">
      <c r="A340" s="35"/>
      <c r="B340" s="35"/>
    </row>
    <row r="341" spans="1:2" x14ac:dyDescent="0.2">
      <c r="A341" s="35"/>
      <c r="B341" s="35"/>
    </row>
    <row r="342" spans="1:2" x14ac:dyDescent="0.2">
      <c r="A342" s="35"/>
      <c r="B342" s="35"/>
    </row>
    <row r="343" spans="1:2" x14ac:dyDescent="0.2">
      <c r="A343" s="35"/>
      <c r="B343" s="35"/>
    </row>
    <row r="344" spans="1:2" x14ac:dyDescent="0.2">
      <c r="A344" s="35"/>
      <c r="B344" s="35"/>
    </row>
    <row r="345" spans="1:2" x14ac:dyDescent="0.2">
      <c r="A345" s="35"/>
      <c r="B345" s="35"/>
    </row>
    <row r="346" spans="1:2" x14ac:dyDescent="0.2">
      <c r="A346" s="35"/>
      <c r="B346" s="35"/>
    </row>
    <row r="347" spans="1:2" x14ac:dyDescent="0.2">
      <c r="A347" s="35"/>
      <c r="B347" s="35"/>
    </row>
    <row r="348" spans="1:2" x14ac:dyDescent="0.2">
      <c r="A348" s="35"/>
      <c r="B348" s="35"/>
    </row>
    <row r="349" spans="1:2" x14ac:dyDescent="0.2">
      <c r="A349" s="35"/>
      <c r="B349" s="35"/>
    </row>
    <row r="350" spans="1:2" x14ac:dyDescent="0.2">
      <c r="A350" s="35"/>
      <c r="B350" s="35"/>
    </row>
    <row r="351" spans="1:2" x14ac:dyDescent="0.2">
      <c r="A351" s="35"/>
      <c r="B351" s="35"/>
    </row>
    <row r="352" spans="1:2" x14ac:dyDescent="0.2">
      <c r="A352" s="35"/>
      <c r="B352" s="35"/>
    </row>
    <row r="353" spans="1:2" x14ac:dyDescent="0.2">
      <c r="A353" s="35"/>
      <c r="B353" s="35"/>
    </row>
    <row r="354" spans="1:2" x14ac:dyDescent="0.2">
      <c r="A354" s="35"/>
      <c r="B354" s="35"/>
    </row>
    <row r="355" spans="1:2" x14ac:dyDescent="0.2">
      <c r="A355" s="35"/>
      <c r="B355" s="35"/>
    </row>
    <row r="356" spans="1:2" x14ac:dyDescent="0.2">
      <c r="A356" s="35"/>
      <c r="B356" s="35"/>
    </row>
    <row r="357" spans="1:2" x14ac:dyDescent="0.2">
      <c r="A357" s="35"/>
      <c r="B357" s="35"/>
    </row>
    <row r="358" spans="1:2" x14ac:dyDescent="0.2">
      <c r="A358" s="35"/>
      <c r="B358" s="35"/>
    </row>
    <row r="359" spans="1:2" x14ac:dyDescent="0.2">
      <c r="A359" s="35"/>
      <c r="B359" s="35"/>
    </row>
    <row r="360" spans="1:2" x14ac:dyDescent="0.2">
      <c r="A360" s="35"/>
      <c r="B360" s="35"/>
    </row>
    <row r="361" spans="1:2" x14ac:dyDescent="0.2">
      <c r="A361" s="35"/>
      <c r="B361" s="35"/>
    </row>
    <row r="362" spans="1:2" x14ac:dyDescent="0.2">
      <c r="A362" s="35"/>
      <c r="B362" s="35"/>
    </row>
    <row r="363" spans="1:2" x14ac:dyDescent="0.2">
      <c r="A363" s="35"/>
      <c r="B363" s="35"/>
    </row>
    <row r="364" spans="1:2" x14ac:dyDescent="0.2">
      <c r="A364" s="35"/>
      <c r="B364" s="35"/>
    </row>
    <row r="365" spans="1:2" x14ac:dyDescent="0.2">
      <c r="A365" s="35"/>
      <c r="B365" s="35"/>
    </row>
    <row r="366" spans="1:2" x14ac:dyDescent="0.2">
      <c r="A366" s="35"/>
      <c r="B366" s="35"/>
    </row>
    <row r="367" spans="1:2" x14ac:dyDescent="0.2">
      <c r="A367" s="35"/>
      <c r="B367" s="35"/>
    </row>
    <row r="368" spans="1:2" x14ac:dyDescent="0.2">
      <c r="A368" s="35"/>
      <c r="B368" s="35"/>
    </row>
    <row r="369" spans="1:2" x14ac:dyDescent="0.2">
      <c r="A369" s="35"/>
      <c r="B369" s="35"/>
    </row>
    <row r="370" spans="1:2" x14ac:dyDescent="0.2">
      <c r="A370" s="35"/>
      <c r="B370" s="35"/>
    </row>
    <row r="371" spans="1:2" x14ac:dyDescent="0.2">
      <c r="A371" s="35"/>
      <c r="B371" s="35"/>
    </row>
    <row r="372" spans="1:2" x14ac:dyDescent="0.2">
      <c r="A372" s="35"/>
      <c r="B372" s="35"/>
    </row>
    <row r="373" spans="1:2" x14ac:dyDescent="0.2">
      <c r="A373" s="35"/>
      <c r="B373" s="35"/>
    </row>
    <row r="374" spans="1:2" x14ac:dyDescent="0.2">
      <c r="A374" s="35"/>
      <c r="B374" s="35"/>
    </row>
    <row r="375" spans="1:2" x14ac:dyDescent="0.2">
      <c r="A375" s="35"/>
      <c r="B375" s="35"/>
    </row>
    <row r="376" spans="1:2" x14ac:dyDescent="0.2">
      <c r="A376" s="35"/>
      <c r="B376" s="35"/>
    </row>
    <row r="377" spans="1:2" x14ac:dyDescent="0.2">
      <c r="A377" s="35"/>
      <c r="B377" s="35"/>
    </row>
    <row r="378" spans="1:2" x14ac:dyDescent="0.2">
      <c r="A378" s="35"/>
      <c r="B378" s="35"/>
    </row>
    <row r="379" spans="1:2" x14ac:dyDescent="0.2">
      <c r="A379" s="35"/>
      <c r="B379" s="35"/>
    </row>
    <row r="380" spans="1:2" x14ac:dyDescent="0.2">
      <c r="A380" s="35"/>
      <c r="B380" s="35"/>
    </row>
    <row r="381" spans="1:2" x14ac:dyDescent="0.2">
      <c r="A381" s="35"/>
      <c r="B381" s="35"/>
    </row>
    <row r="382" spans="1:2" x14ac:dyDescent="0.2">
      <c r="A382" s="35"/>
      <c r="B382" s="35"/>
    </row>
    <row r="383" spans="1:2" x14ac:dyDescent="0.2">
      <c r="A383" s="35"/>
      <c r="B383" s="35"/>
    </row>
    <row r="384" spans="1:2" x14ac:dyDescent="0.2">
      <c r="A384" s="35"/>
      <c r="B384" s="35"/>
    </row>
    <row r="385" spans="1:2" x14ac:dyDescent="0.2">
      <c r="A385" s="35"/>
      <c r="B385" s="35"/>
    </row>
    <row r="386" spans="1:2" x14ac:dyDescent="0.2">
      <c r="A386" s="35"/>
      <c r="B386" s="35"/>
    </row>
    <row r="387" spans="1:2" x14ac:dyDescent="0.2">
      <c r="A387" s="35"/>
      <c r="B387" s="35"/>
    </row>
    <row r="388" spans="1:2" x14ac:dyDescent="0.2">
      <c r="A388" s="35"/>
      <c r="B388" s="35"/>
    </row>
    <row r="389" spans="1:2" x14ac:dyDescent="0.2">
      <c r="A389" s="35"/>
      <c r="B389" s="35"/>
    </row>
    <row r="390" spans="1:2" x14ac:dyDescent="0.2">
      <c r="A390" s="35"/>
      <c r="B390" s="35"/>
    </row>
    <row r="391" spans="1:2" x14ac:dyDescent="0.2">
      <c r="A391" s="35"/>
      <c r="B391" s="35"/>
    </row>
    <row r="392" spans="1:2" x14ac:dyDescent="0.2">
      <c r="A392" s="35"/>
      <c r="B392" s="35"/>
    </row>
    <row r="393" spans="1:2" x14ac:dyDescent="0.2">
      <c r="A393" s="35"/>
      <c r="B393" s="35"/>
    </row>
    <row r="394" spans="1:2" x14ac:dyDescent="0.2">
      <c r="A394" s="35"/>
      <c r="B394" s="35"/>
    </row>
    <row r="395" spans="1:2" x14ac:dyDescent="0.2">
      <c r="A395" s="35"/>
      <c r="B395" s="35"/>
    </row>
    <row r="396" spans="1:2" x14ac:dyDescent="0.2">
      <c r="A396" s="35"/>
      <c r="B396" s="35"/>
    </row>
    <row r="397" spans="1:2" x14ac:dyDescent="0.2">
      <c r="A397" s="35"/>
      <c r="B397" s="35"/>
    </row>
    <row r="398" spans="1:2" x14ac:dyDescent="0.2">
      <c r="A398" s="35"/>
      <c r="B398" s="35"/>
    </row>
    <row r="399" spans="1:2" x14ac:dyDescent="0.2">
      <c r="A399" s="35"/>
      <c r="B399" s="35"/>
    </row>
    <row r="400" spans="1:2" x14ac:dyDescent="0.2">
      <c r="A400" s="35"/>
      <c r="B400" s="35"/>
    </row>
    <row r="401" spans="1:2" x14ac:dyDescent="0.2">
      <c r="A401" s="35"/>
      <c r="B401" s="35"/>
    </row>
    <row r="402" spans="1:2" x14ac:dyDescent="0.2">
      <c r="A402" s="35"/>
      <c r="B402" s="35"/>
    </row>
    <row r="403" spans="1:2" x14ac:dyDescent="0.2">
      <c r="A403" s="35"/>
      <c r="B403" s="35"/>
    </row>
    <row r="404" spans="1:2" x14ac:dyDescent="0.2">
      <c r="A404" s="35"/>
      <c r="B404" s="35"/>
    </row>
    <row r="405" spans="1:2" x14ac:dyDescent="0.2">
      <c r="A405" s="35"/>
      <c r="B405" s="35"/>
    </row>
    <row r="406" spans="1:2" x14ac:dyDescent="0.2">
      <c r="A406" s="35"/>
      <c r="B406" s="35"/>
    </row>
    <row r="407" spans="1:2" x14ac:dyDescent="0.2">
      <c r="A407" s="35"/>
      <c r="B407" s="35"/>
    </row>
    <row r="408" spans="1:2" x14ac:dyDescent="0.2">
      <c r="A408" s="35"/>
      <c r="B408" s="35"/>
    </row>
    <row r="409" spans="1:2" x14ac:dyDescent="0.2">
      <c r="A409" s="35"/>
      <c r="B409" s="35"/>
    </row>
    <row r="410" spans="1:2" x14ac:dyDescent="0.2">
      <c r="A410" s="35"/>
      <c r="B410" s="35"/>
    </row>
    <row r="411" spans="1:2" x14ac:dyDescent="0.2">
      <c r="A411" s="35"/>
      <c r="B411" s="35"/>
    </row>
    <row r="412" spans="1:2" x14ac:dyDescent="0.2">
      <c r="A412" s="35"/>
      <c r="B412" s="35"/>
    </row>
    <row r="413" spans="1:2" x14ac:dyDescent="0.2">
      <c r="A413" s="35"/>
      <c r="B413" s="35"/>
    </row>
    <row r="414" spans="1:2" x14ac:dyDescent="0.2">
      <c r="A414" s="35"/>
      <c r="B414" s="35"/>
    </row>
    <row r="415" spans="1:2" x14ac:dyDescent="0.2">
      <c r="A415" s="35"/>
      <c r="B415" s="35"/>
    </row>
    <row r="416" spans="1:2" x14ac:dyDescent="0.2">
      <c r="A416" s="35"/>
      <c r="B416" s="35"/>
    </row>
    <row r="417" spans="1:2" x14ac:dyDescent="0.2">
      <c r="A417" s="35"/>
      <c r="B417" s="35"/>
    </row>
    <row r="418" spans="1:2" x14ac:dyDescent="0.2">
      <c r="A418" s="35"/>
      <c r="B418" s="35"/>
    </row>
    <row r="419" spans="1:2" x14ac:dyDescent="0.2">
      <c r="A419" s="35"/>
      <c r="B419" s="35"/>
    </row>
    <row r="420" spans="1:2" x14ac:dyDescent="0.2">
      <c r="A420" s="35"/>
      <c r="B420" s="35"/>
    </row>
    <row r="421" spans="1:2" x14ac:dyDescent="0.2">
      <c r="A421" s="35"/>
      <c r="B421" s="35"/>
    </row>
    <row r="422" spans="1:2" x14ac:dyDescent="0.2">
      <c r="A422" s="35"/>
      <c r="B422" s="35"/>
    </row>
    <row r="423" spans="1:2" x14ac:dyDescent="0.2">
      <c r="A423" s="35"/>
      <c r="B423" s="35"/>
    </row>
    <row r="424" spans="1:2" x14ac:dyDescent="0.2">
      <c r="A424" s="35"/>
      <c r="B424" s="35"/>
    </row>
    <row r="425" spans="1:2" x14ac:dyDescent="0.2">
      <c r="A425" s="35"/>
      <c r="B425" s="35"/>
    </row>
    <row r="426" spans="1:2" x14ac:dyDescent="0.2">
      <c r="A426" s="35"/>
      <c r="B426" s="35"/>
    </row>
    <row r="427" spans="1:2" x14ac:dyDescent="0.2">
      <c r="A427" s="35"/>
      <c r="B427" s="35"/>
    </row>
    <row r="428" spans="1:2" x14ac:dyDescent="0.2">
      <c r="A428" s="35"/>
      <c r="B428" s="35"/>
    </row>
    <row r="429" spans="1:2" x14ac:dyDescent="0.2">
      <c r="A429" s="35"/>
      <c r="B429" s="35"/>
    </row>
    <row r="430" spans="1:2" x14ac:dyDescent="0.2">
      <c r="A430" s="35"/>
      <c r="B430" s="35"/>
    </row>
    <row r="431" spans="1:2" x14ac:dyDescent="0.2">
      <c r="A431" s="35"/>
      <c r="B431" s="35"/>
    </row>
    <row r="432" spans="1:2" x14ac:dyDescent="0.2">
      <c r="A432" s="35"/>
      <c r="B432" s="35"/>
    </row>
    <row r="433" spans="1:2" x14ac:dyDescent="0.2">
      <c r="A433" s="35"/>
      <c r="B433" s="35"/>
    </row>
    <row r="434" spans="1:2" x14ac:dyDescent="0.2">
      <c r="A434" s="35"/>
      <c r="B434" s="35"/>
    </row>
    <row r="435" spans="1:2" x14ac:dyDescent="0.2">
      <c r="A435" s="35"/>
      <c r="B435" s="35"/>
    </row>
    <row r="436" spans="1:2" x14ac:dyDescent="0.2">
      <c r="A436" s="35"/>
      <c r="B436" s="35"/>
    </row>
    <row r="437" spans="1:2" x14ac:dyDescent="0.2">
      <c r="A437" s="35"/>
      <c r="B437" s="35"/>
    </row>
    <row r="438" spans="1:2" x14ac:dyDescent="0.2">
      <c r="A438" s="35"/>
      <c r="B438" s="35"/>
    </row>
    <row r="439" spans="1:2" x14ac:dyDescent="0.2">
      <c r="A439" s="35"/>
      <c r="B439" s="35"/>
    </row>
    <row r="440" spans="1:2" x14ac:dyDescent="0.2">
      <c r="A440" s="35"/>
      <c r="B440" s="35"/>
    </row>
    <row r="441" spans="1:2" x14ac:dyDescent="0.2">
      <c r="A441" s="35"/>
      <c r="B441" s="35"/>
    </row>
    <row r="442" spans="1:2" x14ac:dyDescent="0.2">
      <c r="A442" s="35"/>
      <c r="B442" s="35"/>
    </row>
    <row r="443" spans="1:2" x14ac:dyDescent="0.2">
      <c r="A443" s="35"/>
      <c r="B443" s="35"/>
    </row>
    <row r="444" spans="1:2" x14ac:dyDescent="0.2">
      <c r="A444" s="35"/>
      <c r="B444" s="35"/>
    </row>
    <row r="445" spans="1:2" x14ac:dyDescent="0.2">
      <c r="A445" s="35"/>
      <c r="B445" s="35"/>
    </row>
    <row r="446" spans="1:2" x14ac:dyDescent="0.2">
      <c r="A446" s="35"/>
      <c r="B446" s="35"/>
    </row>
    <row r="447" spans="1:2" x14ac:dyDescent="0.2">
      <c r="A447" s="35"/>
      <c r="B447" s="35"/>
    </row>
    <row r="448" spans="1:2" x14ac:dyDescent="0.2">
      <c r="A448" s="35"/>
      <c r="B448" s="35"/>
    </row>
    <row r="449" spans="1:2" x14ac:dyDescent="0.2">
      <c r="A449" s="35"/>
      <c r="B449" s="35"/>
    </row>
    <row r="450" spans="1:2" x14ac:dyDescent="0.2">
      <c r="A450" s="35"/>
      <c r="B450" s="35"/>
    </row>
    <row r="451" spans="1:2" x14ac:dyDescent="0.2">
      <c r="A451" s="35"/>
      <c r="B451" s="35"/>
    </row>
    <row r="452" spans="1:2" x14ac:dyDescent="0.2">
      <c r="A452" s="35"/>
      <c r="B452" s="35"/>
    </row>
    <row r="453" spans="1:2" x14ac:dyDescent="0.2">
      <c r="A453" s="35"/>
      <c r="B453" s="35"/>
    </row>
    <row r="454" spans="1:2" x14ac:dyDescent="0.2">
      <c r="A454" s="35"/>
      <c r="B454" s="35"/>
    </row>
    <row r="455" spans="1:2" x14ac:dyDescent="0.2">
      <c r="A455" s="35"/>
      <c r="B455" s="35"/>
    </row>
    <row r="456" spans="1:2" x14ac:dyDescent="0.2">
      <c r="A456" s="35"/>
      <c r="B456" s="35"/>
    </row>
    <row r="457" spans="1:2" x14ac:dyDescent="0.2">
      <c r="A457" s="35"/>
      <c r="B457" s="35"/>
    </row>
    <row r="458" spans="1:2" x14ac:dyDescent="0.2">
      <c r="A458" s="35"/>
      <c r="B458" s="35"/>
    </row>
    <row r="459" spans="1:2" x14ac:dyDescent="0.2">
      <c r="A459" s="35"/>
      <c r="B459" s="35"/>
    </row>
    <row r="460" spans="1:2" x14ac:dyDescent="0.2">
      <c r="A460" s="35"/>
      <c r="B460" s="35"/>
    </row>
    <row r="461" spans="1:2" x14ac:dyDescent="0.2">
      <c r="A461" s="35"/>
      <c r="B461" s="35"/>
    </row>
    <row r="462" spans="1:2" x14ac:dyDescent="0.2">
      <c r="A462" s="35"/>
      <c r="B462" s="35"/>
    </row>
    <row r="463" spans="1:2" x14ac:dyDescent="0.2">
      <c r="A463" s="35"/>
      <c r="B463" s="35"/>
    </row>
    <row r="464" spans="1:2" x14ac:dyDescent="0.2">
      <c r="A464" s="35"/>
      <c r="B464" s="35"/>
    </row>
    <row r="465" spans="1:2" x14ac:dyDescent="0.2">
      <c r="A465" s="35"/>
      <c r="B465" s="35"/>
    </row>
    <row r="466" spans="1:2" x14ac:dyDescent="0.2">
      <c r="A466" s="35"/>
      <c r="B466" s="35"/>
    </row>
    <row r="467" spans="1:2" x14ac:dyDescent="0.2">
      <c r="A467" s="35"/>
      <c r="B467" s="35"/>
    </row>
    <row r="468" spans="1:2" x14ac:dyDescent="0.2">
      <c r="A468" s="35"/>
      <c r="B468" s="35"/>
    </row>
    <row r="469" spans="1:2" x14ac:dyDescent="0.2">
      <c r="A469" s="35"/>
      <c r="B469" s="35"/>
    </row>
    <row r="470" spans="1:2" x14ac:dyDescent="0.2">
      <c r="A470" s="35"/>
      <c r="B470" s="35"/>
    </row>
    <row r="471" spans="1:2" x14ac:dyDescent="0.2">
      <c r="A471" s="35"/>
      <c r="B471" s="35"/>
    </row>
    <row r="472" spans="1:2" x14ac:dyDescent="0.2">
      <c r="A472" s="35"/>
      <c r="B472" s="35"/>
    </row>
    <row r="473" spans="1:2" x14ac:dyDescent="0.2">
      <c r="A473" s="35"/>
      <c r="B473" s="35"/>
    </row>
    <row r="474" spans="1:2" x14ac:dyDescent="0.2">
      <c r="A474" s="35"/>
      <c r="B474" s="35"/>
    </row>
    <row r="475" spans="1:2" x14ac:dyDescent="0.2">
      <c r="A475" s="35"/>
      <c r="B475" s="35"/>
    </row>
    <row r="476" spans="1:2" x14ac:dyDescent="0.2">
      <c r="A476" s="35"/>
      <c r="B476" s="35"/>
    </row>
    <row r="477" spans="1:2" x14ac:dyDescent="0.2">
      <c r="A477" s="35"/>
      <c r="B477" s="35"/>
    </row>
    <row r="478" spans="1:2" x14ac:dyDescent="0.2">
      <c r="A478" s="35"/>
      <c r="B478" s="35"/>
    </row>
    <row r="479" spans="1:2" x14ac:dyDescent="0.2">
      <c r="A479" s="35"/>
      <c r="B479" s="35"/>
    </row>
    <row r="480" spans="1:2" x14ac:dyDescent="0.2">
      <c r="A480" s="35"/>
      <c r="B480" s="35"/>
    </row>
    <row r="481" spans="1:2" x14ac:dyDescent="0.2">
      <c r="A481" s="35"/>
      <c r="B481" s="35"/>
    </row>
    <row r="482" spans="1:2" x14ac:dyDescent="0.2">
      <c r="A482" s="35"/>
      <c r="B482" s="35"/>
    </row>
    <row r="483" spans="1:2" x14ac:dyDescent="0.2">
      <c r="A483" s="35"/>
      <c r="B483" s="35"/>
    </row>
    <row r="484" spans="1:2" x14ac:dyDescent="0.2">
      <c r="A484" s="35"/>
      <c r="B484" s="35"/>
    </row>
    <row r="485" spans="1:2" x14ac:dyDescent="0.2">
      <c r="A485" s="35"/>
      <c r="B485" s="35"/>
    </row>
    <row r="486" spans="1:2" x14ac:dyDescent="0.2">
      <c r="A486" s="35"/>
      <c r="B486" s="35"/>
    </row>
    <row r="487" spans="1:2" x14ac:dyDescent="0.2">
      <c r="A487" s="35"/>
      <c r="B487" s="35"/>
    </row>
    <row r="488" spans="1:2" x14ac:dyDescent="0.2">
      <c r="A488" s="35"/>
      <c r="B488" s="35"/>
    </row>
    <row r="489" spans="1:2" x14ac:dyDescent="0.2">
      <c r="A489" s="35"/>
      <c r="B489" s="35"/>
    </row>
    <row r="490" spans="1:2" x14ac:dyDescent="0.2">
      <c r="A490" s="35"/>
      <c r="B490" s="35"/>
    </row>
    <row r="491" spans="1:2" x14ac:dyDescent="0.2">
      <c r="A491" s="35"/>
      <c r="B491" s="35"/>
    </row>
    <row r="492" spans="1:2" x14ac:dyDescent="0.2">
      <c r="A492" s="35"/>
      <c r="B492" s="35"/>
    </row>
    <row r="493" spans="1:2" x14ac:dyDescent="0.2">
      <c r="A493" s="35"/>
      <c r="B493" s="35"/>
    </row>
    <row r="494" spans="1:2" x14ac:dyDescent="0.2">
      <c r="A494" s="35"/>
      <c r="B494" s="35"/>
    </row>
    <row r="495" spans="1:2" x14ac:dyDescent="0.2">
      <c r="A495" s="35"/>
      <c r="B495" s="35"/>
    </row>
    <row r="496" spans="1:2" x14ac:dyDescent="0.2">
      <c r="A496" s="35"/>
      <c r="B496" s="35"/>
    </row>
    <row r="497" spans="1:2" x14ac:dyDescent="0.2">
      <c r="A497" s="35"/>
      <c r="B497" s="35"/>
    </row>
    <row r="498" spans="1:2" x14ac:dyDescent="0.2">
      <c r="A498" s="35"/>
      <c r="B498" s="35"/>
    </row>
    <row r="499" spans="1:2" x14ac:dyDescent="0.2">
      <c r="A499" s="35"/>
      <c r="B499" s="35"/>
    </row>
    <row r="500" spans="1:2" x14ac:dyDescent="0.2">
      <c r="A500" s="35"/>
      <c r="B500" s="35"/>
    </row>
    <row r="501" spans="1:2" x14ac:dyDescent="0.2">
      <c r="A501" s="35"/>
      <c r="B501" s="35"/>
    </row>
    <row r="502" spans="1:2" x14ac:dyDescent="0.2">
      <c r="A502" s="35"/>
      <c r="B502" s="35"/>
    </row>
    <row r="503" spans="1:2" x14ac:dyDescent="0.2">
      <c r="A503" s="35"/>
      <c r="B503" s="35"/>
    </row>
    <row r="504" spans="1:2" x14ac:dyDescent="0.2">
      <c r="A504" s="35"/>
      <c r="B504" s="35"/>
    </row>
    <row r="505" spans="1:2" x14ac:dyDescent="0.2">
      <c r="A505" s="35"/>
      <c r="B505" s="35"/>
    </row>
    <row r="506" spans="1:2" x14ac:dyDescent="0.2">
      <c r="A506" s="35"/>
      <c r="B506" s="35"/>
    </row>
    <row r="507" spans="1:2" x14ac:dyDescent="0.2">
      <c r="A507" s="35"/>
      <c r="B507" s="35"/>
    </row>
    <row r="508" spans="1:2" x14ac:dyDescent="0.2">
      <c r="A508" s="35"/>
      <c r="B508" s="35"/>
    </row>
  </sheetData>
  <mergeCells count="16">
    <mergeCell ref="GW1:HC1"/>
    <mergeCell ref="C2:T2"/>
    <mergeCell ref="U2:AE2"/>
    <mergeCell ref="AF2:AP2"/>
    <mergeCell ref="AQ2:BA2"/>
    <mergeCell ref="BB2:BL2"/>
    <mergeCell ref="BM2:BW2"/>
    <mergeCell ref="BX2:CH2"/>
    <mergeCell ref="CI2:CS2"/>
    <mergeCell ref="CT2:DD2"/>
    <mergeCell ref="EW2:FG2"/>
    <mergeCell ref="FH2:FR2"/>
    <mergeCell ref="DE2:DO2"/>
    <mergeCell ref="DP2:DZ2"/>
    <mergeCell ref="EA2:EK2"/>
    <mergeCell ref="EL2:EV2"/>
  </mergeCells>
  <phoneticPr fontId="7" type="noConversion"/>
  <printOptions horizontalCentered="1" verticalCentered="1"/>
  <pageMargins left="0.27569444444444446" right="0.78749999999999998" top="0.19652777777777777" bottom="0.55138888888888893" header="0.51180555555555562" footer="0.51180555555555562"/>
  <pageSetup paperSize="9" scale="80" firstPageNumber="0" orientation="portrait" horizontalDpi="300" verticalDpi="300" r:id="rId1"/>
  <headerFooter alignWithMargins="0"/>
  <ignoredErrors>
    <ignoredError sqref="N59" formula="1"/>
  </ignoredError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JL202"/>
  <sheetViews>
    <sheetView showGridLines="0" zoomScale="85" zoomScaleNormal="85" zoomScaleSheetLayoutView="75" workbookViewId="0">
      <pane xSplit="2" ySplit="4" topLeftCell="C5" activePane="bottomRight" state="frozen"/>
      <selection activeCell="E11" sqref="E11"/>
      <selection pane="topRight" activeCell="E11" sqref="E11"/>
      <selection pane="bottomLeft" activeCell="E11" sqref="E11"/>
      <selection pane="bottomRight" activeCell="M116" sqref="M116"/>
    </sheetView>
  </sheetViews>
  <sheetFormatPr defaultColWidth="9.140625" defaultRowHeight="12.75" x14ac:dyDescent="0.2"/>
  <cols>
    <col min="1" max="1" width="8.140625" customWidth="1"/>
    <col min="2" max="2" width="51.140625" customWidth="1"/>
    <col min="3" max="4" width="11.85546875" style="3" bestFit="1" customWidth="1"/>
    <col min="5" max="8" width="11.85546875" style="3" customWidth="1"/>
    <col min="9" max="9" width="11.85546875" style="3" bestFit="1" customWidth="1"/>
    <col min="10" max="13" width="11.85546875" style="3" customWidth="1"/>
    <col min="14" max="14" width="13.28515625" style="3" bestFit="1" customWidth="1"/>
    <col min="15" max="15" width="11.85546875" style="3" bestFit="1" customWidth="1"/>
    <col min="16" max="20" width="13.28515625" style="3" bestFit="1" customWidth="1"/>
    <col min="21" max="21" width="13.42578125" style="3" customWidth="1"/>
    <col min="22" max="22" width="11.85546875" style="3" hidden="1" customWidth="1"/>
    <col min="23" max="23" width="9.85546875" style="3" hidden="1" customWidth="1"/>
    <col min="24" max="24" width="8" style="3" hidden="1" customWidth="1"/>
    <col min="25" max="25" width="10.5703125" style="3" hidden="1" customWidth="1"/>
    <col min="26" max="33" width="9.5703125" style="3" hidden="1" customWidth="1"/>
    <col min="34" max="35" width="8" style="3" hidden="1" customWidth="1"/>
    <col min="36" max="36" width="10.5703125" style="3" hidden="1" customWidth="1"/>
    <col min="37" max="37" width="8" style="3" hidden="1" customWidth="1"/>
    <col min="38" max="44" width="9.5703125" style="3" hidden="1" customWidth="1"/>
    <col min="45" max="46" width="8" style="3" hidden="1" customWidth="1"/>
    <col min="47" max="47" width="10.5703125" style="3" hidden="1" customWidth="1"/>
    <col min="48" max="48" width="8" style="3" hidden="1" customWidth="1"/>
    <col min="49" max="57" width="9.5703125" style="3" hidden="1" customWidth="1"/>
    <col min="58" max="58" width="11.5703125" style="3" hidden="1" customWidth="1"/>
    <col min="59" max="59" width="9.5703125" style="3" hidden="1" customWidth="1"/>
    <col min="60" max="65" width="10.5703125" style="3" hidden="1" customWidth="1"/>
    <col min="66" max="68" width="9.5703125" style="3" hidden="1" customWidth="1"/>
    <col min="69" max="69" width="11.5703125" style="3" hidden="1" customWidth="1"/>
    <col min="70" max="70" width="9.5703125" style="3" hidden="1" customWidth="1"/>
    <col min="71" max="76" width="10.5703125" style="3" hidden="1" customWidth="1"/>
    <col min="77" max="79" width="9.5703125" style="3" hidden="1" customWidth="1"/>
    <col min="80" max="80" width="11.5703125" style="3" hidden="1" customWidth="1"/>
    <col min="81" max="81" width="9.5703125" style="3" hidden="1" customWidth="1"/>
    <col min="82" max="87" width="10.5703125" style="3" hidden="1" customWidth="1"/>
    <col min="88" max="88" width="9.5703125" style="3" hidden="1" customWidth="1"/>
    <col min="89" max="90" width="8" style="3" hidden="1" customWidth="1"/>
    <col min="91" max="91" width="10.5703125" style="3" hidden="1" customWidth="1"/>
    <col min="92" max="95" width="9.5703125" style="3" hidden="1" customWidth="1"/>
    <col min="96" max="98" width="10.5703125" style="3" hidden="1" customWidth="1"/>
    <col min="99" max="99" width="9.5703125" style="3" hidden="1" customWidth="1"/>
    <col min="100" max="101" width="8" style="3" hidden="1" customWidth="1"/>
    <col min="102" max="102" width="10.5703125" style="3" hidden="1" customWidth="1"/>
    <col min="103" max="106" width="9.5703125" style="3" hidden="1" customWidth="1"/>
    <col min="107" max="109" width="10.5703125" style="3" hidden="1" customWidth="1"/>
    <col min="110" max="110" width="9.5703125" style="3" hidden="1" customWidth="1"/>
    <col min="111" max="112" width="8" style="3" hidden="1" customWidth="1"/>
    <col min="113" max="113" width="10.5703125" style="3" hidden="1" customWidth="1"/>
    <col min="114" max="117" width="9.5703125" style="3" hidden="1" customWidth="1"/>
    <col min="118" max="120" width="10.5703125" style="3" hidden="1" customWidth="1"/>
    <col min="121" max="123" width="9.5703125" style="3" hidden="1" customWidth="1"/>
    <col min="124" max="124" width="11.5703125" style="3" hidden="1" customWidth="1"/>
    <col min="125" max="125" width="9.5703125" style="3" hidden="1" customWidth="1"/>
    <col min="126" max="132" width="10.5703125" style="3" hidden="1" customWidth="1"/>
    <col min="133" max="134" width="9.5703125" style="3" hidden="1" customWidth="1"/>
    <col min="135" max="135" width="11.5703125" style="3" hidden="1" customWidth="1"/>
    <col min="136" max="136" width="9.5703125" style="3" hidden="1" customWidth="1"/>
    <col min="137" max="142" width="10.5703125" style="3" hidden="1" customWidth="1"/>
    <col min="143" max="145" width="9.5703125" style="3" hidden="1" customWidth="1"/>
    <col min="146" max="146" width="11.5703125" style="3" hidden="1" customWidth="1"/>
    <col min="147" max="147" width="9.5703125" style="3" hidden="1" customWidth="1"/>
    <col min="148" max="153" width="10.5703125" style="3" hidden="1" customWidth="1"/>
    <col min="154" max="154" width="9.5703125" style="3" hidden="1" customWidth="1"/>
    <col min="155" max="155" width="8" style="3" hidden="1" customWidth="1"/>
    <col min="156" max="156" width="9.5703125" style="3" hidden="1" customWidth="1"/>
    <col min="157" max="157" width="10.5703125" style="3" hidden="1" customWidth="1"/>
    <col min="158" max="160" width="9.5703125" style="3" hidden="1" customWidth="1"/>
    <col min="161" max="165" width="10.5703125" style="3" hidden="1" customWidth="1"/>
    <col min="166" max="167" width="9.5703125" style="3" hidden="1" customWidth="1"/>
    <col min="168" max="168" width="11.5703125" style="3" hidden="1" customWidth="1"/>
    <col min="169" max="169" width="9.5703125" style="3" hidden="1" customWidth="1"/>
    <col min="170" max="172" width="10.5703125" style="3" hidden="1" customWidth="1"/>
    <col min="173" max="173" width="5.85546875" style="3" customWidth="1"/>
    <col min="174" max="174" width="7.42578125" style="3" customWidth="1"/>
    <col min="175" max="175" width="9.42578125" style="3" customWidth="1"/>
    <col min="176" max="176" width="10.42578125" style="3" bestFit="1" customWidth="1"/>
    <col min="177" max="177" width="13.28515625" style="3" customWidth="1"/>
    <col min="178" max="178" width="15" style="3" customWidth="1"/>
    <col min="179" max="179" width="11.42578125" style="3" customWidth="1"/>
    <col min="180" max="180" width="24.7109375" style="3" customWidth="1"/>
    <col min="181" max="181" width="26.5703125" style="3" customWidth="1"/>
    <col min="182" max="182" width="29.7109375" style="3" customWidth="1"/>
    <col min="183" max="183" width="30" style="3" customWidth="1"/>
    <col min="184" max="184" width="33" style="3" customWidth="1"/>
    <col min="185" max="185" width="34.85546875" style="3" customWidth="1"/>
    <col min="186" max="186" width="46.42578125" style="3" customWidth="1"/>
    <col min="187" max="187" width="41.42578125" style="3" customWidth="1"/>
    <col min="188" max="188" width="44.5703125" style="3" customWidth="1"/>
    <col min="189" max="189" width="49.7109375" style="3" customWidth="1"/>
    <col min="190" max="190" width="7.140625" style="3" customWidth="1"/>
    <col min="191" max="191" width="13.140625" style="3" customWidth="1"/>
    <col min="192" max="192" width="13.28515625" style="3" customWidth="1"/>
    <col min="193" max="193" width="15" style="3" customWidth="1"/>
    <col min="194" max="194" width="11.42578125" style="3" customWidth="1"/>
    <col min="195" max="195" width="24.7109375" style="3" customWidth="1"/>
    <col min="196" max="196" width="26.5703125" style="3" customWidth="1"/>
    <col min="197" max="197" width="29.7109375" style="3" customWidth="1"/>
    <col min="198" max="198" width="30" style="3" customWidth="1"/>
    <col min="199" max="199" width="33" style="3" customWidth="1"/>
    <col min="200" max="200" width="34.85546875" style="3" customWidth="1"/>
    <col min="201" max="201" width="46.42578125" style="3" customWidth="1"/>
    <col min="202" max="202" width="41.42578125" style="3" customWidth="1"/>
    <col min="203" max="203" width="44.5703125" style="3" customWidth="1"/>
    <col min="204" max="204" width="49.7109375" style="3" customWidth="1"/>
    <col min="205" max="205" width="10.5703125" style="3" customWidth="1"/>
    <col min="206" max="206" width="4.5703125" style="3" bestFit="1" customWidth="1"/>
    <col min="207" max="207" width="4.140625" style="3" bestFit="1" customWidth="1"/>
    <col min="208" max="208" width="3.28515625" style="3" bestFit="1" customWidth="1"/>
    <col min="209" max="209" width="4.140625" style="3" bestFit="1" customWidth="1"/>
    <col min="210" max="210" width="3.5703125" style="3" bestFit="1" customWidth="1"/>
    <col min="211" max="212" width="4.140625" style="3" bestFit="1" customWidth="1"/>
    <col min="213" max="213" width="34.140625" style="7" customWidth="1"/>
    <col min="214" max="229" width="9.140625" style="3"/>
  </cols>
  <sheetData>
    <row r="1" spans="1:249" x14ac:dyDescent="0.2">
      <c r="A1" s="113" t="str">
        <f>IF(Parametros!$P$3=1,'4 - Tabela atual'!A1,'5 - Tabela anterior'!A1)</f>
        <v>TABELA DE PREÇOS - SETEMBRO A DEZEMBRO/19</v>
      </c>
      <c r="B1" s="114"/>
      <c r="C1" s="114"/>
      <c r="D1" s="114"/>
      <c r="E1" s="400"/>
      <c r="F1" s="400"/>
      <c r="G1" s="400"/>
      <c r="H1" s="400"/>
      <c r="I1" s="114"/>
      <c r="J1" s="400"/>
      <c r="K1" s="400"/>
      <c r="L1" s="400"/>
      <c r="M1" s="400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4"/>
      <c r="AU1" s="114"/>
      <c r="AV1" s="114"/>
      <c r="AW1" s="114"/>
      <c r="AX1" s="114"/>
      <c r="AY1" s="114"/>
      <c r="AZ1" s="114"/>
      <c r="BA1" s="114"/>
      <c r="BB1" s="114"/>
      <c r="BC1" s="114"/>
      <c r="BD1" s="114"/>
      <c r="BE1" s="114"/>
      <c r="BF1" s="114"/>
      <c r="BG1" s="114"/>
      <c r="BH1" s="114"/>
      <c r="BI1" s="114"/>
      <c r="BJ1" s="114"/>
      <c r="BK1" s="114"/>
      <c r="BL1" s="114"/>
      <c r="BM1" s="114"/>
      <c r="BN1" s="114"/>
      <c r="BO1" s="114"/>
      <c r="BP1" s="114"/>
      <c r="BQ1" s="114"/>
      <c r="BR1" s="114"/>
      <c r="BS1" s="114"/>
      <c r="BT1" s="114"/>
      <c r="BU1" s="114"/>
      <c r="BV1" s="114"/>
      <c r="BW1" s="114"/>
      <c r="BX1" s="114"/>
      <c r="BY1" s="114"/>
      <c r="BZ1" s="114"/>
      <c r="CA1" s="114"/>
      <c r="CB1" s="114"/>
      <c r="CC1" s="114"/>
      <c r="CD1" s="114"/>
      <c r="CE1" s="114"/>
      <c r="CF1" s="114"/>
      <c r="CG1" s="114"/>
      <c r="CH1" s="114"/>
      <c r="CI1" s="114"/>
      <c r="CJ1" s="114"/>
      <c r="CK1" s="114"/>
      <c r="CL1" s="114"/>
      <c r="CM1" s="114"/>
      <c r="CN1" s="114"/>
      <c r="CO1" s="114"/>
      <c r="CP1" s="114"/>
      <c r="CQ1" s="114"/>
      <c r="CR1" s="114"/>
      <c r="CS1" s="114"/>
      <c r="CT1" s="114"/>
      <c r="CU1" s="114"/>
      <c r="CV1" s="114"/>
      <c r="CW1" s="114"/>
      <c r="CX1" s="114"/>
      <c r="CY1" s="114"/>
      <c r="CZ1" s="114"/>
      <c r="DA1" s="114"/>
      <c r="DB1" s="114"/>
      <c r="DC1" s="114"/>
      <c r="DD1" s="114"/>
      <c r="DE1" s="114"/>
      <c r="DF1" s="114"/>
      <c r="DG1" s="114"/>
      <c r="DH1" s="114"/>
      <c r="DI1" s="114"/>
      <c r="DJ1" s="114"/>
      <c r="DK1" s="114"/>
      <c r="DL1" s="114"/>
      <c r="DM1" s="114"/>
      <c r="DN1" s="114"/>
      <c r="DO1" s="114"/>
      <c r="DP1" s="114"/>
      <c r="DQ1" s="114"/>
      <c r="DR1" s="114"/>
      <c r="DS1" s="114"/>
      <c r="DT1" s="114"/>
      <c r="DU1" s="114"/>
      <c r="DV1" s="114"/>
      <c r="DW1" s="114"/>
      <c r="DX1" s="114"/>
      <c r="DY1" s="114"/>
      <c r="DZ1" s="114"/>
      <c r="EA1" s="114"/>
      <c r="EB1" s="114"/>
      <c r="EC1" s="114"/>
      <c r="ED1" s="114"/>
      <c r="EE1" s="114"/>
      <c r="EF1" s="114"/>
      <c r="EG1" s="114"/>
      <c r="EH1" s="114"/>
      <c r="EI1" s="114"/>
      <c r="EJ1" s="114"/>
      <c r="EK1" s="114"/>
      <c r="EL1" s="114"/>
      <c r="EM1" s="114"/>
      <c r="EN1" s="114"/>
      <c r="EO1" s="114"/>
      <c r="EP1" s="114"/>
      <c r="EQ1" s="114"/>
      <c r="ER1" s="114"/>
      <c r="ES1" s="114"/>
      <c r="ET1" s="114"/>
      <c r="EU1" s="114"/>
      <c r="EV1" s="114"/>
      <c r="EW1" s="114"/>
      <c r="EX1" s="114"/>
      <c r="EY1" s="114"/>
      <c r="EZ1" s="114"/>
      <c r="FA1" s="114"/>
      <c r="FB1" s="114"/>
      <c r="FC1" s="114"/>
      <c r="FD1" s="114"/>
      <c r="FE1" s="114"/>
      <c r="FF1" s="114"/>
      <c r="FG1" s="114"/>
      <c r="FH1" s="114"/>
      <c r="FI1" s="114"/>
      <c r="FJ1" s="114"/>
      <c r="FK1" s="114"/>
      <c r="FL1" s="114"/>
      <c r="FM1" s="114"/>
      <c r="FN1" s="114"/>
      <c r="FO1" s="114"/>
      <c r="FP1" s="114"/>
      <c r="FQ1" s="114"/>
      <c r="FR1" s="114"/>
      <c r="FS1" s="114"/>
      <c r="FT1" s="114"/>
      <c r="FU1" s="115"/>
      <c r="FV1" s="115"/>
      <c r="FW1" s="115"/>
      <c r="FX1" s="115"/>
      <c r="FY1" s="116"/>
      <c r="FZ1" s="115"/>
      <c r="GA1" s="115"/>
      <c r="GB1" s="115"/>
      <c r="GC1" s="114"/>
      <c r="GD1" s="114"/>
      <c r="GE1" s="114"/>
      <c r="GF1" s="114"/>
      <c r="GG1" s="114"/>
      <c r="GH1" s="114"/>
      <c r="GI1" s="114"/>
      <c r="GJ1" s="114"/>
      <c r="GK1" s="114"/>
      <c r="GL1" s="114"/>
      <c r="GM1" s="114"/>
      <c r="GN1" s="114"/>
      <c r="GO1" s="114"/>
      <c r="GP1" s="114"/>
      <c r="GQ1" s="114"/>
      <c r="GR1" s="114"/>
      <c r="GS1" s="114"/>
      <c r="GT1" s="114"/>
      <c r="GU1" s="114"/>
      <c r="GV1" s="114"/>
      <c r="GW1" s="114"/>
      <c r="GX1" s="114"/>
      <c r="GY1" s="114"/>
      <c r="GZ1" s="114"/>
      <c r="HA1" s="114"/>
      <c r="HB1" s="114"/>
      <c r="HC1" s="114"/>
      <c r="HD1" s="117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</row>
    <row r="2" spans="1:249" s="4" customFormat="1" x14ac:dyDescent="0.2">
      <c r="A2" s="118"/>
      <c r="B2" s="119" t="s">
        <v>91</v>
      </c>
      <c r="C2" s="119">
        <v>30</v>
      </c>
      <c r="D2" s="119">
        <v>5</v>
      </c>
      <c r="E2" s="401" t="s">
        <v>583</v>
      </c>
      <c r="F2" s="401" t="s">
        <v>582</v>
      </c>
      <c r="G2" s="401" t="s">
        <v>584</v>
      </c>
      <c r="H2" s="410" t="s">
        <v>596</v>
      </c>
      <c r="I2" s="119">
        <v>7</v>
      </c>
      <c r="J2" s="401" t="s">
        <v>585</v>
      </c>
      <c r="K2" s="401" t="s">
        <v>586</v>
      </c>
      <c r="L2" s="401" t="s">
        <v>587</v>
      </c>
      <c r="M2" s="410" t="s">
        <v>597</v>
      </c>
      <c r="N2" s="119">
        <v>10</v>
      </c>
      <c r="O2" s="119">
        <v>15</v>
      </c>
      <c r="P2" s="119">
        <v>45</v>
      </c>
      <c r="Q2" s="119">
        <v>60</v>
      </c>
      <c r="R2" s="119">
        <v>90</v>
      </c>
      <c r="S2" s="119">
        <v>120</v>
      </c>
      <c r="T2" s="119">
        <v>150</v>
      </c>
      <c r="U2" s="119">
        <v>180</v>
      </c>
      <c r="V2" s="119">
        <v>30</v>
      </c>
      <c r="W2" s="119">
        <v>5</v>
      </c>
      <c r="X2" s="119">
        <v>7</v>
      </c>
      <c r="Y2" s="119">
        <v>10</v>
      </c>
      <c r="Z2" s="119">
        <v>15</v>
      </c>
      <c r="AA2" s="119">
        <v>45</v>
      </c>
      <c r="AB2" s="119">
        <v>60</v>
      </c>
      <c r="AC2" s="119">
        <v>90</v>
      </c>
      <c r="AD2" s="119">
        <v>120</v>
      </c>
      <c r="AE2" s="119">
        <v>150</v>
      </c>
      <c r="AF2" s="119">
        <v>180</v>
      </c>
      <c r="AG2" s="119">
        <v>30</v>
      </c>
      <c r="AH2" s="119">
        <v>5</v>
      </c>
      <c r="AI2" s="119">
        <v>7</v>
      </c>
      <c r="AJ2" s="119">
        <v>10</v>
      </c>
      <c r="AK2" s="119">
        <v>15</v>
      </c>
      <c r="AL2" s="119">
        <v>45</v>
      </c>
      <c r="AM2" s="119">
        <v>60</v>
      </c>
      <c r="AN2" s="119">
        <v>90</v>
      </c>
      <c r="AO2" s="119">
        <v>120</v>
      </c>
      <c r="AP2" s="119">
        <v>150</v>
      </c>
      <c r="AQ2" s="119">
        <v>180</v>
      </c>
      <c r="AR2" s="119">
        <v>30</v>
      </c>
      <c r="AS2" s="119">
        <v>5</v>
      </c>
      <c r="AT2" s="119">
        <v>7</v>
      </c>
      <c r="AU2" s="119">
        <v>10</v>
      </c>
      <c r="AV2" s="119">
        <v>15</v>
      </c>
      <c r="AW2" s="119">
        <v>45</v>
      </c>
      <c r="AX2" s="119">
        <v>60</v>
      </c>
      <c r="AY2" s="119">
        <v>90</v>
      </c>
      <c r="AZ2" s="119">
        <v>120</v>
      </c>
      <c r="BA2" s="119">
        <v>150</v>
      </c>
      <c r="BB2" s="119">
        <v>180</v>
      </c>
      <c r="BC2" s="119">
        <v>30</v>
      </c>
      <c r="BD2" s="119">
        <v>5</v>
      </c>
      <c r="BE2" s="119">
        <v>7</v>
      </c>
      <c r="BF2" s="119">
        <v>10</v>
      </c>
      <c r="BG2" s="119">
        <v>15</v>
      </c>
      <c r="BH2" s="119">
        <v>45</v>
      </c>
      <c r="BI2" s="119">
        <v>60</v>
      </c>
      <c r="BJ2" s="119">
        <v>90</v>
      </c>
      <c r="BK2" s="119">
        <v>120</v>
      </c>
      <c r="BL2" s="119">
        <v>150</v>
      </c>
      <c r="BM2" s="119">
        <v>180</v>
      </c>
      <c r="BN2" s="119">
        <v>30</v>
      </c>
      <c r="BO2" s="119">
        <v>5</v>
      </c>
      <c r="BP2" s="119">
        <v>7</v>
      </c>
      <c r="BQ2" s="119">
        <v>10</v>
      </c>
      <c r="BR2" s="119">
        <v>15</v>
      </c>
      <c r="BS2" s="119">
        <v>45</v>
      </c>
      <c r="BT2" s="119">
        <v>60</v>
      </c>
      <c r="BU2" s="119">
        <v>90</v>
      </c>
      <c r="BV2" s="119">
        <v>120</v>
      </c>
      <c r="BW2" s="119">
        <v>150</v>
      </c>
      <c r="BX2" s="119">
        <v>180</v>
      </c>
      <c r="BY2" s="119">
        <v>30</v>
      </c>
      <c r="BZ2" s="119">
        <v>5</v>
      </c>
      <c r="CA2" s="119">
        <v>7</v>
      </c>
      <c r="CB2" s="119">
        <v>10</v>
      </c>
      <c r="CC2" s="119">
        <v>15</v>
      </c>
      <c r="CD2" s="119">
        <v>45</v>
      </c>
      <c r="CE2" s="119">
        <v>60</v>
      </c>
      <c r="CF2" s="119">
        <v>90</v>
      </c>
      <c r="CG2" s="119">
        <v>120</v>
      </c>
      <c r="CH2" s="119">
        <v>150</v>
      </c>
      <c r="CI2" s="119">
        <v>180</v>
      </c>
      <c r="CJ2" s="119">
        <v>30</v>
      </c>
      <c r="CK2" s="119">
        <v>5</v>
      </c>
      <c r="CL2" s="119">
        <v>7</v>
      </c>
      <c r="CM2" s="119">
        <v>10</v>
      </c>
      <c r="CN2" s="119">
        <v>15</v>
      </c>
      <c r="CO2" s="119">
        <v>45</v>
      </c>
      <c r="CP2" s="119">
        <v>60</v>
      </c>
      <c r="CQ2" s="119">
        <v>90</v>
      </c>
      <c r="CR2" s="119">
        <v>120</v>
      </c>
      <c r="CS2" s="119">
        <v>150</v>
      </c>
      <c r="CT2" s="119">
        <v>180</v>
      </c>
      <c r="CU2" s="119">
        <v>30</v>
      </c>
      <c r="CV2" s="119">
        <v>5</v>
      </c>
      <c r="CW2" s="119">
        <v>7</v>
      </c>
      <c r="CX2" s="119">
        <v>10</v>
      </c>
      <c r="CY2" s="119">
        <v>15</v>
      </c>
      <c r="CZ2" s="119">
        <v>45</v>
      </c>
      <c r="DA2" s="119">
        <v>60</v>
      </c>
      <c r="DB2" s="119">
        <v>90</v>
      </c>
      <c r="DC2" s="119">
        <v>120</v>
      </c>
      <c r="DD2" s="119">
        <v>150</v>
      </c>
      <c r="DE2" s="119">
        <v>180</v>
      </c>
      <c r="DF2" s="119">
        <v>30</v>
      </c>
      <c r="DG2" s="119">
        <v>5</v>
      </c>
      <c r="DH2" s="119">
        <v>7</v>
      </c>
      <c r="DI2" s="119">
        <v>10</v>
      </c>
      <c r="DJ2" s="119">
        <v>15</v>
      </c>
      <c r="DK2" s="119">
        <v>45</v>
      </c>
      <c r="DL2" s="119">
        <v>60</v>
      </c>
      <c r="DM2" s="119">
        <v>90</v>
      </c>
      <c r="DN2" s="119">
        <v>120</v>
      </c>
      <c r="DO2" s="119">
        <v>150</v>
      </c>
      <c r="DP2" s="119">
        <v>180</v>
      </c>
      <c r="DQ2" s="119">
        <v>30</v>
      </c>
      <c r="DR2" s="119">
        <v>5</v>
      </c>
      <c r="DS2" s="119">
        <v>7</v>
      </c>
      <c r="DT2" s="119">
        <v>10</v>
      </c>
      <c r="DU2" s="119">
        <v>15</v>
      </c>
      <c r="DV2" s="119">
        <v>45</v>
      </c>
      <c r="DW2" s="119">
        <v>60</v>
      </c>
      <c r="DX2" s="119">
        <v>90</v>
      </c>
      <c r="DY2" s="119">
        <v>120</v>
      </c>
      <c r="DZ2" s="119">
        <v>150</v>
      </c>
      <c r="EA2" s="119">
        <v>180</v>
      </c>
      <c r="EB2" s="119">
        <v>30</v>
      </c>
      <c r="EC2" s="119">
        <v>5</v>
      </c>
      <c r="ED2" s="119">
        <v>7</v>
      </c>
      <c r="EE2" s="119">
        <v>10</v>
      </c>
      <c r="EF2" s="119">
        <v>15</v>
      </c>
      <c r="EG2" s="119">
        <v>45</v>
      </c>
      <c r="EH2" s="119">
        <v>60</v>
      </c>
      <c r="EI2" s="119">
        <v>90</v>
      </c>
      <c r="EJ2" s="119">
        <v>120</v>
      </c>
      <c r="EK2" s="119">
        <v>150</v>
      </c>
      <c r="EL2" s="119">
        <v>180</v>
      </c>
      <c r="EM2" s="119">
        <v>30</v>
      </c>
      <c r="EN2" s="119">
        <v>5</v>
      </c>
      <c r="EO2" s="119">
        <v>7</v>
      </c>
      <c r="EP2" s="119">
        <v>10</v>
      </c>
      <c r="EQ2" s="119">
        <v>15</v>
      </c>
      <c r="ER2" s="119">
        <v>45</v>
      </c>
      <c r="ES2" s="119">
        <v>60</v>
      </c>
      <c r="ET2" s="119">
        <v>90</v>
      </c>
      <c r="EU2" s="119">
        <v>120</v>
      </c>
      <c r="EV2" s="119">
        <v>150</v>
      </c>
      <c r="EW2" s="119">
        <v>180</v>
      </c>
      <c r="EX2" s="119">
        <v>30</v>
      </c>
      <c r="EY2" s="119">
        <v>5</v>
      </c>
      <c r="EZ2" s="119">
        <v>7</v>
      </c>
      <c r="FA2" s="119">
        <v>10</v>
      </c>
      <c r="FB2" s="119">
        <v>15</v>
      </c>
      <c r="FC2" s="119">
        <v>45</v>
      </c>
      <c r="FD2" s="119">
        <v>60</v>
      </c>
      <c r="FE2" s="119">
        <v>90</v>
      </c>
      <c r="FF2" s="119">
        <v>120</v>
      </c>
      <c r="FG2" s="119">
        <v>150</v>
      </c>
      <c r="FH2" s="119">
        <v>180</v>
      </c>
      <c r="FI2" s="119">
        <v>30</v>
      </c>
      <c r="FJ2" s="119">
        <v>5</v>
      </c>
      <c r="FK2" s="119">
        <v>7</v>
      </c>
      <c r="FL2" s="119">
        <v>10</v>
      </c>
      <c r="FM2" s="119">
        <v>15</v>
      </c>
      <c r="FN2" s="119">
        <v>45</v>
      </c>
      <c r="FO2" s="119">
        <v>60</v>
      </c>
      <c r="FP2" s="119">
        <v>90</v>
      </c>
      <c r="FQ2" s="119">
        <v>120</v>
      </c>
      <c r="FR2" s="119">
        <v>150</v>
      </c>
      <c r="FS2" s="119">
        <v>180</v>
      </c>
      <c r="FT2" s="114" t="str">
        <f>IF(Parametros!$P$3=1,'4 - Tabela atual'!FT1,'5 - Tabela anterior'!FS1)</f>
        <v>Índice GRP</v>
      </c>
      <c r="FU2" s="114">
        <f>IF(Parametros!$P$3=1,'4 - Tabela atual'!FU1,'5 - Tabela anterior'!FT1)</f>
        <v>0</v>
      </c>
      <c r="FV2" s="114">
        <f>IF(Parametros!$P$3=1,'4 - Tabela atual'!FV1,'5 - Tabela anterior'!FU1)</f>
        <v>0</v>
      </c>
      <c r="FW2" s="114">
        <f>IF(Parametros!$P$3=1,'4 - Tabela atual'!FW1,'5 - Tabela anterior'!FV1)</f>
        <v>0</v>
      </c>
      <c r="FX2" s="114">
        <f>IF(Parametros!$P$3=1,'4 - Tabela atual'!FX1,'5 - Tabela anterior'!FW1)</f>
        <v>0</v>
      </c>
      <c r="FY2" s="114">
        <f>IF(Parametros!$P$3=1,'4 - Tabela atual'!FY1,'5 - Tabela anterior'!FX1)</f>
        <v>0</v>
      </c>
      <c r="FZ2" s="114">
        <f>IF(Parametros!$P$3=1,'4 - Tabela atual'!FZ1,'5 - Tabela anterior'!FY1)</f>
        <v>0</v>
      </c>
      <c r="GA2" s="114">
        <f>IF(Parametros!$P$3=1,'4 - Tabela atual'!GA1,'5 - Tabela anterior'!FZ1)</f>
        <v>0</v>
      </c>
      <c r="GB2" s="114">
        <f>IF(Parametros!$P$3=1,'4 - Tabela atual'!GB1,'5 - Tabela anterior'!GA1)</f>
        <v>0</v>
      </c>
      <c r="GC2" s="114">
        <f>IF(Parametros!$P$3=1,'4 - Tabela atual'!GC1,'5 - Tabela anterior'!GB1)</f>
        <v>0</v>
      </c>
      <c r="GD2" s="114">
        <f>IF(Parametros!$P$3=1,'4 - Tabela atual'!GD1,'5 - Tabela anterior'!GC1)</f>
        <v>0</v>
      </c>
      <c r="GE2" s="114">
        <f>IF(Parametros!$P$3=1,'4 - Tabela atual'!GE1,'5 - Tabela anterior'!GD1)</f>
        <v>0</v>
      </c>
      <c r="GF2" s="114">
        <f>IF(Parametros!$P$3=1,'4 - Tabela atual'!GF1,'5 - Tabela anterior'!GE1)</f>
        <v>0</v>
      </c>
      <c r="GG2" s="114">
        <f>IF(Parametros!$P$3=1,'4 - Tabela atual'!GG1,'5 - Tabela anterior'!GF1)</f>
        <v>0</v>
      </c>
      <c r="GH2" s="114">
        <f>IF(Parametros!$P$3=1,'4 - Tabela atual'!GH1,'5 - Tabela anterior'!GG1)</f>
        <v>0</v>
      </c>
      <c r="GI2" s="114" t="str">
        <f>IF(Parametros!$P$3=1,'4 - Tabela atual'!GI1,'5 - Tabela anterior'!GH1)</f>
        <v>Indice Impacto</v>
      </c>
      <c r="GJ2" s="114">
        <f>IF(Parametros!$P$3=1,'4 - Tabela atual'!GJ1,'5 - Tabela anterior'!GI1)</f>
        <v>0</v>
      </c>
      <c r="GK2" s="114">
        <f>IF(Parametros!$P$3=1,'4 - Tabela atual'!GK1,'5 - Tabela anterior'!GJ1)</f>
        <v>0</v>
      </c>
      <c r="GL2" s="114">
        <f>IF(Parametros!$P$3=1,'4 - Tabela atual'!GL1,'5 - Tabela anterior'!GK1)</f>
        <v>0</v>
      </c>
      <c r="GM2" s="114">
        <f>IF(Parametros!$P$3=1,'4 - Tabela atual'!GM1,'5 - Tabela anterior'!GL1)</f>
        <v>0</v>
      </c>
      <c r="GN2" s="114">
        <f>IF(Parametros!$P$3=1,'4 - Tabela atual'!GN1,'5 - Tabela anterior'!GM1)</f>
        <v>0</v>
      </c>
      <c r="GO2" s="114">
        <f>IF(Parametros!$P$3=1,'4 - Tabela atual'!GO1,'5 - Tabela anterior'!GN1)</f>
        <v>0</v>
      </c>
      <c r="GP2" s="114">
        <f>IF(Parametros!$P$3=1,'4 - Tabela atual'!GP1,'5 - Tabela anterior'!GO1)</f>
        <v>0</v>
      </c>
      <c r="GQ2" s="114">
        <f>IF(Parametros!$P$3=1,'4 - Tabela atual'!GQ1,'5 - Tabela anterior'!GP1)</f>
        <v>0</v>
      </c>
      <c r="GR2" s="114">
        <f>IF(Parametros!$P$3=1,'4 - Tabela atual'!GR1,'5 - Tabela anterior'!GQ1)</f>
        <v>0</v>
      </c>
      <c r="GS2" s="114">
        <f>IF(Parametros!$P$3=1,'4 - Tabela atual'!GS1,'5 - Tabela anterior'!GR1)</f>
        <v>0</v>
      </c>
      <c r="GT2" s="114">
        <f>IF(Parametros!$P$3=1,'4 - Tabela atual'!GT1,'5 - Tabela anterior'!GS1)</f>
        <v>0</v>
      </c>
      <c r="GU2" s="114">
        <f>IF(Parametros!$P$3=1,'4 - Tabela atual'!GU1,'5 - Tabela anterior'!GT1)</f>
        <v>0</v>
      </c>
      <c r="GV2" s="114">
        <f>IF(Parametros!$P$3=1,'4 - Tabela atual'!GV1,'5 - Tabela anterior'!GU1)</f>
        <v>0</v>
      </c>
      <c r="GW2" s="114">
        <f>IF(Parametros!$P$3=1,'4 - Tabela atual'!GW1,'5 - Tabela anterior'!GV1)</f>
        <v>0</v>
      </c>
      <c r="GX2" s="443" t="str">
        <f>IF(Parametros!$P$3=1,'4 - Tabela atual'!GX1,'5 - Tabela anterior'!GW1)</f>
        <v>Dias de semana com exibição</v>
      </c>
      <c r="GY2" s="443"/>
      <c r="GZ2" s="443"/>
      <c r="HA2" s="443"/>
      <c r="HB2" s="443"/>
      <c r="HC2" s="443"/>
      <c r="HD2" s="444"/>
    </row>
    <row r="3" spans="1:249" x14ac:dyDescent="0.2">
      <c r="A3" s="118">
        <f>IF(Parametros!$P$3=1,'4 - Tabela atual'!A2,'5 - Tabela anterior'!A2)</f>
        <v>0</v>
      </c>
      <c r="B3" s="119"/>
      <c r="C3" s="445" t="str">
        <f>IF(Parametros!$P$3=1,'4 - Tabela atual'!C2,'5 - Tabela anterior'!C2)</f>
        <v>TV Rio Sul</v>
      </c>
      <c r="D3" s="445"/>
      <c r="E3" s="446"/>
      <c r="F3" s="446"/>
      <c r="G3" s="446"/>
      <c r="H3" s="446"/>
      <c r="I3" s="445"/>
      <c r="J3" s="446"/>
      <c r="K3" s="446"/>
      <c r="L3" s="446"/>
      <c r="M3" s="446"/>
      <c r="N3" s="445"/>
      <c r="O3" s="445"/>
      <c r="P3" s="445"/>
      <c r="Q3" s="445"/>
      <c r="R3" s="445"/>
      <c r="S3" s="445"/>
      <c r="T3" s="445"/>
      <c r="U3" s="445"/>
      <c r="V3" s="445" t="str">
        <f>IF(Parametros!$P$3=1,'4 - Tabela atual'!V2,'5 - Tabela anterior'!U2)</f>
        <v>TV Gazeta Sul</v>
      </c>
      <c r="W3" s="445"/>
      <c r="X3" s="445"/>
      <c r="Y3" s="445"/>
      <c r="Z3" s="445"/>
      <c r="AA3" s="445"/>
      <c r="AB3" s="445"/>
      <c r="AC3" s="445"/>
      <c r="AD3" s="445"/>
      <c r="AE3" s="445"/>
      <c r="AF3" s="445"/>
      <c r="AG3" s="445" t="str">
        <f>IF(Parametros!$P$3=1,'4 - Tabela atual'!AG2,'5 - Tabela anterior'!AF2)</f>
        <v>TV Gazeta Norte</v>
      </c>
      <c r="AH3" s="445"/>
      <c r="AI3" s="445"/>
      <c r="AJ3" s="445"/>
      <c r="AK3" s="445"/>
      <c r="AL3" s="445"/>
      <c r="AM3" s="445"/>
      <c r="AN3" s="445"/>
      <c r="AO3" s="445"/>
      <c r="AP3" s="445"/>
      <c r="AQ3" s="445"/>
      <c r="AR3" s="445" t="str">
        <f>IF(Parametros!$P$3=1,'4 - Tabela atual'!AR2,'5 - Tabela anterior'!AQ2)</f>
        <v>TV Gazeta Noroeste</v>
      </c>
      <c r="AS3" s="445"/>
      <c r="AT3" s="445"/>
      <c r="AU3" s="445"/>
      <c r="AV3" s="445"/>
      <c r="AW3" s="445"/>
      <c r="AX3" s="445"/>
      <c r="AY3" s="445"/>
      <c r="AZ3" s="445"/>
      <c r="BA3" s="445"/>
      <c r="BB3" s="445"/>
      <c r="BC3" s="445" t="str">
        <f>IF(Parametros!$P$3=1,'4 - Tabela atual'!BC2,'5 - Tabela anterior'!BB2)</f>
        <v>TV Gazeta + TV Gazeta Sul</v>
      </c>
      <c r="BD3" s="445"/>
      <c r="BE3" s="445"/>
      <c r="BF3" s="445"/>
      <c r="BG3" s="445"/>
      <c r="BH3" s="445"/>
      <c r="BI3" s="445"/>
      <c r="BJ3" s="445"/>
      <c r="BK3" s="445"/>
      <c r="BL3" s="445"/>
      <c r="BM3" s="445"/>
      <c r="BN3" s="445" t="str">
        <f>IF(Parametros!$P$3=1,'4 - Tabela atual'!BN2,'5 - Tabela anterior'!BM2)</f>
        <v>TV Gazeta + TV Gazeta Norte</v>
      </c>
      <c r="BO3" s="445"/>
      <c r="BP3" s="445"/>
      <c r="BQ3" s="445"/>
      <c r="BR3" s="445"/>
      <c r="BS3" s="445"/>
      <c r="BT3" s="445"/>
      <c r="BU3" s="445"/>
      <c r="BV3" s="445"/>
      <c r="BW3" s="445"/>
      <c r="BX3" s="445"/>
      <c r="BY3" s="445" t="str">
        <f>IF(Parametros!$P$3=1,'4 - Tabela atual'!BY2,'5 - Tabela anterior'!BX2)</f>
        <v>TV Gazeta + TV Gazeta Noroeste</v>
      </c>
      <c r="BZ3" s="445"/>
      <c r="CA3" s="445"/>
      <c r="CB3" s="445"/>
      <c r="CC3" s="445"/>
      <c r="CD3" s="445"/>
      <c r="CE3" s="445"/>
      <c r="CF3" s="445"/>
      <c r="CG3" s="445"/>
      <c r="CH3" s="445"/>
      <c r="CI3" s="445"/>
      <c r="CJ3" s="445" t="str">
        <f>IF(Parametros!$P$3=1,'4 - Tabela atual'!CJ2,'5 - Tabela anterior'!CI2)</f>
        <v>TV Gazeta Sul + TV Gazeta Norte</v>
      </c>
      <c r="CK3" s="445"/>
      <c r="CL3" s="445"/>
      <c r="CM3" s="445"/>
      <c r="CN3" s="445"/>
      <c r="CO3" s="445"/>
      <c r="CP3" s="445"/>
      <c r="CQ3" s="445"/>
      <c r="CR3" s="445"/>
      <c r="CS3" s="445"/>
      <c r="CT3" s="445"/>
      <c r="CU3" s="445" t="str">
        <f>IF(Parametros!$P$3=1,'4 - Tabela atual'!CU2,'5 - Tabela anterior'!CT2)</f>
        <v>TV Gazeta Sul + TV Gazeta Noroeste</v>
      </c>
      <c r="CV3" s="445"/>
      <c r="CW3" s="445"/>
      <c r="CX3" s="445"/>
      <c r="CY3" s="445"/>
      <c r="CZ3" s="445"/>
      <c r="DA3" s="445"/>
      <c r="DB3" s="445"/>
      <c r="DC3" s="445"/>
      <c r="DD3" s="445"/>
      <c r="DE3" s="445"/>
      <c r="DF3" s="445" t="str">
        <f>IF(Parametros!$P$3=1,'4 - Tabela atual'!DF2,'5 - Tabela anterior'!DE2)</f>
        <v>TV Gazeta Norte + TV Gazeta Noroeste</v>
      </c>
      <c r="DG3" s="445"/>
      <c r="DH3" s="445"/>
      <c r="DI3" s="445"/>
      <c r="DJ3" s="445"/>
      <c r="DK3" s="445"/>
      <c r="DL3" s="445"/>
      <c r="DM3" s="445"/>
      <c r="DN3" s="445"/>
      <c r="DO3" s="445"/>
      <c r="DP3" s="445"/>
      <c r="DQ3" s="445" t="str">
        <f>IF(Parametros!$P$3=1,'4 - Tabela atual'!DQ2,'5 - Tabela anterior'!DP2)</f>
        <v>TV Gazeta + TV Gazeta Norte + TV Gazeta Noroeste</v>
      </c>
      <c r="DR3" s="445"/>
      <c r="DS3" s="445"/>
      <c r="DT3" s="445"/>
      <c r="DU3" s="445"/>
      <c r="DV3" s="445"/>
      <c r="DW3" s="445"/>
      <c r="DX3" s="445"/>
      <c r="DY3" s="445"/>
      <c r="DZ3" s="445"/>
      <c r="EA3" s="445"/>
      <c r="EB3" s="445" t="str">
        <f>IF(Parametros!$P$3=1,'4 - Tabela atual'!EB2,'5 - Tabela anterior'!EA2)</f>
        <v>TV Gazeta + TV Gazeta Norte + TV Gazeta Sul</v>
      </c>
      <c r="EC3" s="445"/>
      <c r="ED3" s="445"/>
      <c r="EE3" s="445"/>
      <c r="EF3" s="445"/>
      <c r="EG3" s="445"/>
      <c r="EH3" s="445"/>
      <c r="EI3" s="445"/>
      <c r="EJ3" s="445"/>
      <c r="EK3" s="445"/>
      <c r="EL3" s="445"/>
      <c r="EM3" s="445" t="str">
        <f>IF(Parametros!$P$3=1,'4 - Tabela atual'!EM2,'5 - Tabela anterior'!EL2)</f>
        <v>TV Gazeta + TV Gazeta Sul + TV Gazeta Noroeste</v>
      </c>
      <c r="EN3" s="445"/>
      <c r="EO3" s="445"/>
      <c r="EP3" s="445"/>
      <c r="EQ3" s="445"/>
      <c r="ER3" s="445"/>
      <c r="ES3" s="445"/>
      <c r="ET3" s="445"/>
      <c r="EU3" s="445"/>
      <c r="EV3" s="445"/>
      <c r="EW3" s="445"/>
      <c r="EX3" s="445" t="str">
        <f>IF(Parametros!$P$3=1,'4 - Tabela atual'!EX2,'5 - Tabela anterior'!EW2)</f>
        <v>TV Gazeta Norte + TV Gazeta Noroeste + TV Gazeta Sul</v>
      </c>
      <c r="EY3" s="445"/>
      <c r="EZ3" s="445"/>
      <c r="FA3" s="445"/>
      <c r="FB3" s="445"/>
      <c r="FC3" s="445"/>
      <c r="FD3" s="445"/>
      <c r="FE3" s="445"/>
      <c r="FF3" s="445"/>
      <c r="FG3" s="445"/>
      <c r="FH3" s="445"/>
      <c r="FI3" s="445" t="str">
        <f>IF(Parametros!$P$3=1,'4 - Tabela atual'!FI2,'5 - Tabela anterior'!FH2)</f>
        <v>Estado</v>
      </c>
      <c r="FJ3" s="445"/>
      <c r="FK3" s="445"/>
      <c r="FL3" s="445"/>
      <c r="FM3" s="445"/>
      <c r="FN3" s="445"/>
      <c r="FO3" s="445"/>
      <c r="FP3" s="445"/>
      <c r="FQ3" s="445"/>
      <c r="FR3" s="445"/>
      <c r="FS3" s="445"/>
      <c r="FT3" s="114" t="str">
        <f>IF(Parametros!$P$3=1,'4 - Tabela atual'!FT2,'5 - Tabela anterior'!FS2)</f>
        <v>TV Rio Sul</v>
      </c>
      <c r="FU3" s="114" t="str">
        <f>IF(Parametros!$P$3=1,'4 - Tabela atual'!FU2,'5 - Tabela anterior'!FT2)</f>
        <v>TV Gazeta Sul</v>
      </c>
      <c r="FV3" s="114" t="str">
        <f>IF(Parametros!$P$3=1,'4 - Tabela atual'!FV2,'5 - Tabela anterior'!FU2)</f>
        <v>TV Gazeta Norte</v>
      </c>
      <c r="FW3" s="114" t="str">
        <f>IF(Parametros!$P$3=1,'4 - Tabela atual'!FW2,'5 - Tabela anterior'!FV2)</f>
        <v>TV Gazeta Noroeste</v>
      </c>
      <c r="FX3" s="114" t="str">
        <f>IF(Parametros!$P$3=1,'4 - Tabela atual'!FX2,'5 - Tabela anterior'!FW2)</f>
        <v>TV Gazeta + TV Gazeta Sul</v>
      </c>
      <c r="FY3" s="114" t="str">
        <f>IF(Parametros!$P$3=1,'4 - Tabela atual'!FY2,'5 - Tabela anterior'!FX2)</f>
        <v>TV Gazeta + TV Gazeta Norte</v>
      </c>
      <c r="FZ3" s="114" t="str">
        <f>IF(Parametros!$P$3=1,'4 - Tabela atual'!FZ2,'5 - Tabela anterior'!FY2)</f>
        <v>TV Gazeta + TV Gazeta Noroeste</v>
      </c>
      <c r="GA3" s="114" t="str">
        <f>IF(Parametros!$P$3=1,'4 - Tabela atual'!GA2,'5 - Tabela anterior'!FZ2)</f>
        <v>TV Gazeta Sul + TV Gazeta Norte</v>
      </c>
      <c r="GB3" s="114" t="str">
        <f>IF(Parametros!$P$3=1,'4 - Tabela atual'!GB2,'5 - Tabela anterior'!GA2)</f>
        <v>TV Gazeta Sul + TV Gazeta Noroeste</v>
      </c>
      <c r="GC3" s="114" t="str">
        <f>IF(Parametros!$P$3=1,'4 - Tabela atual'!GC2,'5 - Tabela anterior'!GB2)</f>
        <v>TV Gazeta Norte + TV Gazeta Noroeste</v>
      </c>
      <c r="GD3" s="114" t="str">
        <f>IF(Parametros!$P$3=1,'4 - Tabela atual'!GD2,'5 - Tabela anterior'!GC2)</f>
        <v>TV Gazeta + TV Gazeta Norte + TV Gazeta Noroeste</v>
      </c>
      <c r="GE3" s="114" t="str">
        <f>IF(Parametros!$P$3=1,'4 - Tabela atual'!GE2,'5 - Tabela anterior'!GD2)</f>
        <v>TV Gazeta + TV Gazeta Norte + TV Gazeta Sul</v>
      </c>
      <c r="GF3" s="114" t="str">
        <f>IF(Parametros!$P$3=1,'4 - Tabela atual'!GF2,'5 - Tabela anterior'!GE2)</f>
        <v>TV Gazeta + TV Gazeta Sul + TV Gazeta Noroeste</v>
      </c>
      <c r="GG3" s="114" t="str">
        <f>IF(Parametros!$P$3=1,'4 - Tabela atual'!GG2,'5 - Tabela anterior'!GF2)</f>
        <v>TV Gazeta Norte + TV Gazeta Noroeste + TV Gazeta Sul</v>
      </c>
      <c r="GH3" s="114" t="str">
        <f>IF(Parametros!$P$3=1,'4 - Tabela atual'!GH2,'5 - Tabela anterior'!GG2)</f>
        <v>Estado</v>
      </c>
      <c r="GI3" s="114" t="str">
        <f>IF(Parametros!$P$3=1,'4 - Tabela atual'!GI2,'5 - Tabela anterior'!GH2)</f>
        <v>TV Rio Sul</v>
      </c>
      <c r="GJ3" s="114" t="str">
        <f>IF(Parametros!$P$3=1,'4 - Tabela atual'!GJ2,'5 - Tabela anterior'!GI2)</f>
        <v>TV Gazeta Sul</v>
      </c>
      <c r="GK3" s="114" t="str">
        <f>IF(Parametros!$P$3=1,'4 - Tabela atual'!GK2,'5 - Tabela anterior'!GJ2)</f>
        <v>TV Gazeta Norte</v>
      </c>
      <c r="GL3" s="114" t="str">
        <f>IF(Parametros!$P$3=1,'4 - Tabela atual'!GL2,'5 - Tabela anterior'!GK2)</f>
        <v>TV Gazeta Noroeste</v>
      </c>
      <c r="GM3" s="114" t="str">
        <f>IF(Parametros!$P$3=1,'4 - Tabela atual'!GM2,'5 - Tabela anterior'!GL2)</f>
        <v>TV Gazeta + TV Gazeta Sul</v>
      </c>
      <c r="GN3" s="114" t="str">
        <f>IF(Parametros!$P$3=1,'4 - Tabela atual'!GN2,'5 - Tabela anterior'!GM2)</f>
        <v>TV Gazeta + TV Gazeta Norte</v>
      </c>
      <c r="GO3" s="114" t="str">
        <f>IF(Parametros!$P$3=1,'4 - Tabela atual'!GO2,'5 - Tabela anterior'!GN2)</f>
        <v>TV Gazeta + TV Gazeta Noroeste</v>
      </c>
      <c r="GP3" s="114" t="str">
        <f>IF(Parametros!$P$3=1,'4 - Tabela atual'!GP2,'5 - Tabela anterior'!GO2)</f>
        <v>TV Gazeta Sul + TV Gazeta Norte</v>
      </c>
      <c r="GQ3" s="114" t="str">
        <f>IF(Parametros!$P$3=1,'4 - Tabela atual'!GQ2,'5 - Tabela anterior'!GP2)</f>
        <v>TV Gazeta Sul + TV Gazeta Noroeste</v>
      </c>
      <c r="GR3" s="114" t="str">
        <f>IF(Parametros!$P$3=1,'4 - Tabela atual'!GR2,'5 - Tabela anterior'!GQ2)</f>
        <v>TV Gazeta Norte + TV Gazeta Noroeste</v>
      </c>
      <c r="GS3" s="114" t="str">
        <f>IF(Parametros!$P$3=1,'4 - Tabela atual'!GS2,'5 - Tabela anterior'!GR2)</f>
        <v>TV Gazeta + TV Gazeta Norte + TV Gazeta Noroeste</v>
      </c>
      <c r="GT3" s="114" t="str">
        <f>IF(Parametros!$P$3=1,'4 - Tabela atual'!GT2,'5 - Tabela anterior'!GS2)</f>
        <v>TV Gazeta + TV Gazeta Norte + TV Gazeta Sul</v>
      </c>
      <c r="GU3" s="114" t="str">
        <f>IF(Parametros!$P$3=1,'4 - Tabela atual'!GU2,'5 - Tabela anterior'!GT2)</f>
        <v>TV Gazeta + TV Gazeta Sul + TV Gazeta Noroeste</v>
      </c>
      <c r="GV3" s="114" t="str">
        <f>IF(Parametros!$P$3=1,'4 - Tabela atual'!GV2,'5 - Tabela anterior'!GU2)</f>
        <v>TV Gazeta Norte + TV Gazeta Noroeste + TV Gazeta Sul</v>
      </c>
      <c r="GW3" s="114" t="str">
        <f>IF(Parametros!$P$3=1,'4 - Tabela atual'!GW2,'5 - Tabela anterior'!GV2)</f>
        <v>Estado</v>
      </c>
      <c r="GX3" s="114" t="str">
        <f>IF(Parametros!$P$3=1,'4 - Tabela atual'!GX2,'5 - Tabela anterior'!GW2)</f>
        <v>dom</v>
      </c>
      <c r="GY3" s="114" t="str">
        <f>IF(Parametros!$P$3=1,'4 - Tabela atual'!GY2,'5 - Tabela anterior'!GX2)</f>
        <v>seg</v>
      </c>
      <c r="GZ3" s="114" t="str">
        <f>IF(Parametros!$P$3=1,'4 - Tabela atual'!GZ2,'5 - Tabela anterior'!GY2)</f>
        <v>ter</v>
      </c>
      <c r="HA3" s="114" t="str">
        <f>IF(Parametros!$P$3=1,'4 - Tabela atual'!HA2,'5 - Tabela anterior'!GZ2)</f>
        <v>qua</v>
      </c>
      <c r="HB3" s="114" t="str">
        <f>IF(Parametros!$P$3=1,'4 - Tabela atual'!HB2,'5 - Tabela anterior'!HA2)</f>
        <v>qui</v>
      </c>
      <c r="HC3" s="114" t="str">
        <f>IF(Parametros!$P$3=1,'4 - Tabela atual'!HC2,'5 - Tabela anterior'!HB2)</f>
        <v>sex</v>
      </c>
      <c r="HD3" s="117" t="str">
        <f>IF(Parametros!$P$3=1,'4 - Tabela atual'!HD2,'5 - Tabela anterior'!HC2)</f>
        <v>sab</v>
      </c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</row>
    <row r="4" spans="1:249" x14ac:dyDescent="0.2">
      <c r="A4" s="113" t="str">
        <f>IF(Parametros!$P$3=1,'4 - Tabela atual'!A3,'5 - Tabela anterior'!A3)</f>
        <v>Não apagar essa linha</v>
      </c>
      <c r="B4" s="120"/>
      <c r="C4" s="119">
        <f>IF(Parametros!$P$3=1,'4 - Tabela atual'!C3,'5 - Tabela anterior'!C3)</f>
        <v>30</v>
      </c>
      <c r="D4" s="119">
        <f>IF(Parametros!$P$3=1,'4 - Tabela atual'!D3,'5 - Tabela anterior'!D3)</f>
        <v>5</v>
      </c>
      <c r="E4" s="397" t="str">
        <f>IF(Parametros!$P$3=1,'4 - Tabela atual'!E3,'5 - Tabela anterior'!E3)</f>
        <v>5VB</v>
      </c>
      <c r="F4" s="397" t="str">
        <f>IF(Parametros!$P$3=1,'4 - Tabela atual'!F3,'5 - Tabela anterior'!F3)</f>
        <v>5AE</v>
      </c>
      <c r="G4" s="397" t="str">
        <f>IF(Parametros!$P$3=1,'4 - Tabela atual'!G3,'5 - Tabela anterior'!G3)</f>
        <v>5VP</v>
      </c>
      <c r="H4" s="409" t="str">
        <f>IF(Parametros!$P$3=1,'4 - Tabela atual'!H3,'5 - Tabela anterior'!H3)</f>
        <v>5IN</v>
      </c>
      <c r="I4" s="119">
        <f>IF(Parametros!$P$3=1,'4 - Tabela atual'!I3,'5 - Tabela anterior'!H3)</f>
        <v>7</v>
      </c>
      <c r="J4" s="397" t="str">
        <f>IF(Parametros!$P$3=1,'4 - Tabela atual'!J3,'5 - Tabela anterior'!I3)</f>
        <v>7VB</v>
      </c>
      <c r="K4" s="397" t="str">
        <f>IF(Parametros!$P$3=1,'4 - Tabela atual'!K3,'5 - Tabela anterior'!J3)</f>
        <v>7AE</v>
      </c>
      <c r="L4" s="397" t="str">
        <f>IF(Parametros!$P$3=1,'4 - Tabela atual'!L3,'5 - Tabela anterior'!K3)</f>
        <v>7VP</v>
      </c>
      <c r="M4" s="409" t="str">
        <f>IF(Parametros!$P$3=1,'4 - Tabela atual'!M3,'5 - Tabela anterior'!L3)</f>
        <v>7IN</v>
      </c>
      <c r="N4" s="119">
        <f>IF(Parametros!$P$3=1,'4 - Tabela atual'!N3,'5 - Tabela anterior'!M3)</f>
        <v>10</v>
      </c>
      <c r="O4" s="119">
        <f>IF(Parametros!$P$3=1,'4 - Tabela atual'!O3,'5 - Tabela anterior'!N3)</f>
        <v>15</v>
      </c>
      <c r="P4" s="119">
        <f>IF(Parametros!$P$3=1,'4 - Tabela atual'!P3,'5 - Tabela anterior'!O3)</f>
        <v>45</v>
      </c>
      <c r="Q4" s="119">
        <f>IF(Parametros!$P$3=1,'4 - Tabela atual'!Q3,'5 - Tabela anterior'!P3)</f>
        <v>60</v>
      </c>
      <c r="R4" s="119">
        <f>IF(Parametros!$P$3=1,'4 - Tabela atual'!R3,'5 - Tabela anterior'!Q3)</f>
        <v>90</v>
      </c>
      <c r="S4" s="119">
        <f>IF(Parametros!$P$3=1,'4 - Tabela atual'!S3,'5 - Tabela anterior'!R3)</f>
        <v>120</v>
      </c>
      <c r="T4" s="119">
        <f>IF(Parametros!$P$3=1,'4 - Tabela atual'!T3,'5 - Tabela anterior'!S3)</f>
        <v>150</v>
      </c>
      <c r="U4" s="119">
        <f>IF(Parametros!$P$3=1,'4 - Tabela atual'!U3,'5 - Tabela anterior'!T3)</f>
        <v>180</v>
      </c>
      <c r="V4" s="119">
        <f>IF(Parametros!$P$3=1,'4 - Tabela atual'!V3,'5 - Tabela anterior'!U3)</f>
        <v>30</v>
      </c>
      <c r="W4" s="119">
        <f>IF(Parametros!$P$3=1,'4 - Tabela atual'!W3,'5 - Tabela anterior'!V3)</f>
        <v>5</v>
      </c>
      <c r="X4" s="119">
        <f>IF(Parametros!$P$3=1,'4 - Tabela atual'!X3,'5 - Tabela anterior'!W3)</f>
        <v>7</v>
      </c>
      <c r="Y4" s="119">
        <f>IF(Parametros!$P$3=1,'4 - Tabela atual'!Y3,'5 - Tabela anterior'!X3)</f>
        <v>10</v>
      </c>
      <c r="Z4" s="119">
        <f>IF(Parametros!$P$3=1,'4 - Tabela atual'!Z3,'5 - Tabela anterior'!Y3)</f>
        <v>15</v>
      </c>
      <c r="AA4" s="119">
        <f>IF(Parametros!$P$3=1,'4 - Tabela atual'!AA3,'5 - Tabela anterior'!Z3)</f>
        <v>45</v>
      </c>
      <c r="AB4" s="119">
        <f>IF(Parametros!$P$3=1,'4 - Tabela atual'!AB3,'5 - Tabela anterior'!AA3)</f>
        <v>60</v>
      </c>
      <c r="AC4" s="119">
        <f>IF(Parametros!$P$3=1,'4 - Tabela atual'!AC3,'5 - Tabela anterior'!AB3)</f>
        <v>90</v>
      </c>
      <c r="AD4" s="119">
        <f>IF(Parametros!$P$3=1,'4 - Tabela atual'!AD3,'5 - Tabela anterior'!AC3)</f>
        <v>120</v>
      </c>
      <c r="AE4" s="119">
        <f>IF(Parametros!$P$3=1,'4 - Tabela atual'!AE3,'5 - Tabela anterior'!AD3)</f>
        <v>150</v>
      </c>
      <c r="AF4" s="119">
        <f>IF(Parametros!$P$3=1,'4 - Tabela atual'!AF3,'5 - Tabela anterior'!AE3)</f>
        <v>180</v>
      </c>
      <c r="AG4" s="119">
        <f>IF(Parametros!$P$3=1,'4 - Tabela atual'!AG3,'5 - Tabela anterior'!AF3)</f>
        <v>30</v>
      </c>
      <c r="AH4" s="119">
        <f>IF(Parametros!$P$3=1,'4 - Tabela atual'!AH3,'5 - Tabela anterior'!AG3)</f>
        <v>5</v>
      </c>
      <c r="AI4" s="119">
        <f>IF(Parametros!$P$3=1,'4 - Tabela atual'!AI3,'5 - Tabela anterior'!AH3)</f>
        <v>7</v>
      </c>
      <c r="AJ4" s="119">
        <f>IF(Parametros!$P$3=1,'4 - Tabela atual'!AJ3,'5 - Tabela anterior'!AI3)</f>
        <v>10</v>
      </c>
      <c r="AK4" s="119">
        <f>IF(Parametros!$P$3=1,'4 - Tabela atual'!AK3,'5 - Tabela anterior'!AJ3)</f>
        <v>15</v>
      </c>
      <c r="AL4" s="119">
        <f>IF(Parametros!$P$3=1,'4 - Tabela atual'!AL3,'5 - Tabela anterior'!AK3)</f>
        <v>45</v>
      </c>
      <c r="AM4" s="119">
        <f>IF(Parametros!$P$3=1,'4 - Tabela atual'!AM3,'5 - Tabela anterior'!AL3)</f>
        <v>60</v>
      </c>
      <c r="AN4" s="119">
        <f>IF(Parametros!$P$3=1,'4 - Tabela atual'!AN3,'5 - Tabela anterior'!AM3)</f>
        <v>90</v>
      </c>
      <c r="AO4" s="119">
        <f>IF(Parametros!$P$3=1,'4 - Tabela atual'!AO3,'5 - Tabela anterior'!AN3)</f>
        <v>120</v>
      </c>
      <c r="AP4" s="119">
        <f>IF(Parametros!$P$3=1,'4 - Tabela atual'!AP3,'5 - Tabela anterior'!AO3)</f>
        <v>150</v>
      </c>
      <c r="AQ4" s="119">
        <f>IF(Parametros!$P$3=1,'4 - Tabela atual'!AQ3,'5 - Tabela anterior'!AP3)</f>
        <v>180</v>
      </c>
      <c r="AR4" s="119">
        <f>IF(Parametros!$P$3=1,'4 - Tabela atual'!AR3,'5 - Tabela anterior'!AQ3)</f>
        <v>30</v>
      </c>
      <c r="AS4" s="119">
        <f>IF(Parametros!$P$3=1,'4 - Tabela atual'!AS3,'5 - Tabela anterior'!AR3)</f>
        <v>5</v>
      </c>
      <c r="AT4" s="119">
        <f>IF(Parametros!$P$3=1,'4 - Tabela atual'!AT3,'5 - Tabela anterior'!AS3)</f>
        <v>7</v>
      </c>
      <c r="AU4" s="119">
        <f>IF(Parametros!$P$3=1,'4 - Tabela atual'!AU3,'5 - Tabela anterior'!AT3)</f>
        <v>10</v>
      </c>
      <c r="AV4" s="119">
        <f>IF(Parametros!$P$3=1,'4 - Tabela atual'!AV3,'5 - Tabela anterior'!AU3)</f>
        <v>15</v>
      </c>
      <c r="AW4" s="119">
        <f>IF(Parametros!$P$3=1,'4 - Tabela atual'!AW3,'5 - Tabela anterior'!AV3)</f>
        <v>45</v>
      </c>
      <c r="AX4" s="119">
        <f>IF(Parametros!$P$3=1,'4 - Tabela atual'!AX3,'5 - Tabela anterior'!AW3)</f>
        <v>60</v>
      </c>
      <c r="AY4" s="119">
        <f>IF(Parametros!$P$3=1,'4 - Tabela atual'!AY3,'5 - Tabela anterior'!AX3)</f>
        <v>90</v>
      </c>
      <c r="AZ4" s="119">
        <f>IF(Parametros!$P$3=1,'4 - Tabela atual'!AZ3,'5 - Tabela anterior'!AY3)</f>
        <v>120</v>
      </c>
      <c r="BA4" s="119">
        <f>IF(Parametros!$P$3=1,'4 - Tabela atual'!BA3,'5 - Tabela anterior'!AZ3)</f>
        <v>150</v>
      </c>
      <c r="BB4" s="119">
        <f>IF(Parametros!$P$3=1,'4 - Tabela atual'!BB3,'5 - Tabela anterior'!BA3)</f>
        <v>180</v>
      </c>
      <c r="BC4" s="119">
        <f>IF(Parametros!$P$3=1,'4 - Tabela atual'!BC3,'5 - Tabela anterior'!BB3)</f>
        <v>30</v>
      </c>
      <c r="BD4" s="119">
        <f>IF(Parametros!$P$3=1,'4 - Tabela atual'!BD3,'5 - Tabela anterior'!BC3)</f>
        <v>5</v>
      </c>
      <c r="BE4" s="119">
        <f>IF(Parametros!$P$3=1,'4 - Tabela atual'!BE3,'5 - Tabela anterior'!BD3)</f>
        <v>7</v>
      </c>
      <c r="BF4" s="119">
        <f>IF(Parametros!$P$3=1,'4 - Tabela atual'!BF3,'5 - Tabela anterior'!BE3)</f>
        <v>10</v>
      </c>
      <c r="BG4" s="119">
        <f>IF(Parametros!$P$3=1,'4 - Tabela atual'!BG3,'5 - Tabela anterior'!BF3)</f>
        <v>15</v>
      </c>
      <c r="BH4" s="119">
        <f>IF(Parametros!$P$3=1,'4 - Tabela atual'!BH3,'5 - Tabela anterior'!BG3)</f>
        <v>45</v>
      </c>
      <c r="BI4" s="119">
        <f>IF(Parametros!$P$3=1,'4 - Tabela atual'!BI3,'5 - Tabela anterior'!BH3)</f>
        <v>60</v>
      </c>
      <c r="BJ4" s="119">
        <f>IF(Parametros!$P$3=1,'4 - Tabela atual'!BJ3,'5 - Tabela anterior'!BI3)</f>
        <v>90</v>
      </c>
      <c r="BK4" s="119">
        <f>IF(Parametros!$P$3=1,'4 - Tabela atual'!BK3,'5 - Tabela anterior'!BJ3)</f>
        <v>120</v>
      </c>
      <c r="BL4" s="119">
        <f>IF(Parametros!$P$3=1,'4 - Tabela atual'!BL3,'5 - Tabela anterior'!BK3)</f>
        <v>150</v>
      </c>
      <c r="BM4" s="119">
        <f>IF(Parametros!$P$3=1,'4 - Tabela atual'!BM3,'5 - Tabela anterior'!BL3)</f>
        <v>180</v>
      </c>
      <c r="BN4" s="119">
        <f>IF(Parametros!$P$3=1,'4 - Tabela atual'!BN3,'5 - Tabela anterior'!BM3)</f>
        <v>30</v>
      </c>
      <c r="BO4" s="119">
        <f>IF(Parametros!$P$3=1,'4 - Tabela atual'!BO3,'5 - Tabela anterior'!BN3)</f>
        <v>5</v>
      </c>
      <c r="BP4" s="119">
        <f>IF(Parametros!$P$3=1,'4 - Tabela atual'!BP3,'5 - Tabela anterior'!BO3)</f>
        <v>7</v>
      </c>
      <c r="BQ4" s="119">
        <f>IF(Parametros!$P$3=1,'4 - Tabela atual'!BQ3,'5 - Tabela anterior'!BP3)</f>
        <v>10</v>
      </c>
      <c r="BR4" s="119">
        <f>IF(Parametros!$P$3=1,'4 - Tabela atual'!BR3,'5 - Tabela anterior'!BQ3)</f>
        <v>15</v>
      </c>
      <c r="BS4" s="119">
        <f>IF(Parametros!$P$3=1,'4 - Tabela atual'!BS3,'5 - Tabela anterior'!BR3)</f>
        <v>45</v>
      </c>
      <c r="BT4" s="119">
        <f>IF(Parametros!$P$3=1,'4 - Tabela atual'!BT3,'5 - Tabela anterior'!BS3)</f>
        <v>60</v>
      </c>
      <c r="BU4" s="119">
        <f>IF(Parametros!$P$3=1,'4 - Tabela atual'!BU3,'5 - Tabela anterior'!BT3)</f>
        <v>90</v>
      </c>
      <c r="BV4" s="119">
        <f>IF(Parametros!$P$3=1,'4 - Tabela atual'!BV3,'5 - Tabela anterior'!BU3)</f>
        <v>120</v>
      </c>
      <c r="BW4" s="119">
        <f>IF(Parametros!$P$3=1,'4 - Tabela atual'!BW3,'5 - Tabela anterior'!BV3)</f>
        <v>150</v>
      </c>
      <c r="BX4" s="119">
        <f>IF(Parametros!$P$3=1,'4 - Tabela atual'!BX3,'5 - Tabela anterior'!BW3)</f>
        <v>180</v>
      </c>
      <c r="BY4" s="119">
        <f>IF(Parametros!$P$3=1,'4 - Tabela atual'!BY3,'5 - Tabela anterior'!BX3)</f>
        <v>30</v>
      </c>
      <c r="BZ4" s="119">
        <f>IF(Parametros!$P$3=1,'4 - Tabela atual'!BZ3,'5 - Tabela anterior'!BY3)</f>
        <v>5</v>
      </c>
      <c r="CA4" s="119">
        <f>IF(Parametros!$P$3=1,'4 - Tabela atual'!CA3,'5 - Tabela anterior'!BZ3)</f>
        <v>7</v>
      </c>
      <c r="CB4" s="119">
        <f>IF(Parametros!$P$3=1,'4 - Tabela atual'!CB3,'5 - Tabela anterior'!CA3)</f>
        <v>10</v>
      </c>
      <c r="CC4" s="119">
        <f>IF(Parametros!$P$3=1,'4 - Tabela atual'!CC3,'5 - Tabela anterior'!CB3)</f>
        <v>15</v>
      </c>
      <c r="CD4" s="119">
        <f>IF(Parametros!$P$3=1,'4 - Tabela atual'!CD3,'5 - Tabela anterior'!CC3)</f>
        <v>45</v>
      </c>
      <c r="CE4" s="119">
        <f>IF(Parametros!$P$3=1,'4 - Tabela atual'!CE3,'5 - Tabela anterior'!CD3)</f>
        <v>60</v>
      </c>
      <c r="CF4" s="119">
        <f>IF(Parametros!$P$3=1,'4 - Tabela atual'!CF3,'5 - Tabela anterior'!CE3)</f>
        <v>90</v>
      </c>
      <c r="CG4" s="119">
        <f>IF(Parametros!$P$3=1,'4 - Tabela atual'!CG3,'5 - Tabela anterior'!CF3)</f>
        <v>120</v>
      </c>
      <c r="CH4" s="119">
        <f>IF(Parametros!$P$3=1,'4 - Tabela atual'!CH3,'5 - Tabela anterior'!CG3)</f>
        <v>150</v>
      </c>
      <c r="CI4" s="119">
        <f>IF(Parametros!$P$3=1,'4 - Tabela atual'!CI3,'5 - Tabela anterior'!CH3)</f>
        <v>180</v>
      </c>
      <c r="CJ4" s="119">
        <f>IF(Parametros!$P$3=1,'4 - Tabela atual'!CJ3,'5 - Tabela anterior'!CI3)</f>
        <v>30</v>
      </c>
      <c r="CK4" s="119">
        <f>IF(Parametros!$P$3=1,'4 - Tabela atual'!CK3,'5 - Tabela anterior'!CJ3)</f>
        <v>5</v>
      </c>
      <c r="CL4" s="119">
        <f>IF(Parametros!$P$3=1,'4 - Tabela atual'!CL3,'5 - Tabela anterior'!CK3)</f>
        <v>7</v>
      </c>
      <c r="CM4" s="119">
        <f>IF(Parametros!$P$3=1,'4 - Tabela atual'!CM3,'5 - Tabela anterior'!CL3)</f>
        <v>10</v>
      </c>
      <c r="CN4" s="119">
        <f>IF(Parametros!$P$3=1,'4 - Tabela atual'!CN3,'5 - Tabela anterior'!CM3)</f>
        <v>15</v>
      </c>
      <c r="CO4" s="119">
        <f>IF(Parametros!$P$3=1,'4 - Tabela atual'!CO3,'5 - Tabela anterior'!CN3)</f>
        <v>45</v>
      </c>
      <c r="CP4" s="119">
        <f>IF(Parametros!$P$3=1,'4 - Tabela atual'!CP3,'5 - Tabela anterior'!CO3)</f>
        <v>60</v>
      </c>
      <c r="CQ4" s="119">
        <f>IF(Parametros!$P$3=1,'4 - Tabela atual'!CQ3,'5 - Tabela anterior'!CP3)</f>
        <v>90</v>
      </c>
      <c r="CR4" s="119">
        <f>IF(Parametros!$P$3=1,'4 - Tabela atual'!CR3,'5 - Tabela anterior'!CQ3)</f>
        <v>120</v>
      </c>
      <c r="CS4" s="119">
        <f>IF(Parametros!$P$3=1,'4 - Tabela atual'!CS3,'5 - Tabela anterior'!CR3)</f>
        <v>150</v>
      </c>
      <c r="CT4" s="119">
        <f>IF(Parametros!$P$3=1,'4 - Tabela atual'!CT3,'5 - Tabela anterior'!CS3)</f>
        <v>180</v>
      </c>
      <c r="CU4" s="119">
        <f>IF(Parametros!$P$3=1,'4 - Tabela atual'!CU3,'5 - Tabela anterior'!CT3)</f>
        <v>30</v>
      </c>
      <c r="CV4" s="119">
        <f>IF(Parametros!$P$3=1,'4 - Tabela atual'!CV3,'5 - Tabela anterior'!CU3)</f>
        <v>5</v>
      </c>
      <c r="CW4" s="119">
        <f>IF(Parametros!$P$3=1,'4 - Tabela atual'!CW3,'5 - Tabela anterior'!CV3)</f>
        <v>7</v>
      </c>
      <c r="CX4" s="119">
        <f>IF(Parametros!$P$3=1,'4 - Tabela atual'!CX3,'5 - Tabela anterior'!CW3)</f>
        <v>10</v>
      </c>
      <c r="CY4" s="119">
        <f>IF(Parametros!$P$3=1,'4 - Tabela atual'!CY3,'5 - Tabela anterior'!CX3)</f>
        <v>15</v>
      </c>
      <c r="CZ4" s="119">
        <f>IF(Parametros!$P$3=1,'4 - Tabela atual'!CZ3,'5 - Tabela anterior'!CY3)</f>
        <v>45</v>
      </c>
      <c r="DA4" s="119">
        <f>IF(Parametros!$P$3=1,'4 - Tabela atual'!DA3,'5 - Tabela anterior'!CZ3)</f>
        <v>60</v>
      </c>
      <c r="DB4" s="119">
        <f>IF(Parametros!$P$3=1,'4 - Tabela atual'!DB3,'5 - Tabela anterior'!DA3)</f>
        <v>90</v>
      </c>
      <c r="DC4" s="119">
        <f>IF(Parametros!$P$3=1,'4 - Tabela atual'!DC3,'5 - Tabela anterior'!DB3)</f>
        <v>120</v>
      </c>
      <c r="DD4" s="119">
        <f>IF(Parametros!$P$3=1,'4 - Tabela atual'!DD3,'5 - Tabela anterior'!DC3)</f>
        <v>150</v>
      </c>
      <c r="DE4" s="119">
        <f>IF(Parametros!$P$3=1,'4 - Tabela atual'!DE3,'5 - Tabela anterior'!DD3)</f>
        <v>180</v>
      </c>
      <c r="DF4" s="119">
        <f>IF(Parametros!$P$3=1,'4 - Tabela atual'!DF3,'5 - Tabela anterior'!DE3)</f>
        <v>30</v>
      </c>
      <c r="DG4" s="119">
        <f>IF(Parametros!$P$3=1,'4 - Tabela atual'!DG3,'5 - Tabela anterior'!DF3)</f>
        <v>5</v>
      </c>
      <c r="DH4" s="119">
        <f>IF(Parametros!$P$3=1,'4 - Tabela atual'!DH3,'5 - Tabela anterior'!DG3)</f>
        <v>7</v>
      </c>
      <c r="DI4" s="119">
        <f>IF(Parametros!$P$3=1,'4 - Tabela atual'!DI3,'5 - Tabela anterior'!DH3)</f>
        <v>10</v>
      </c>
      <c r="DJ4" s="119">
        <f>IF(Parametros!$P$3=1,'4 - Tabela atual'!DJ3,'5 - Tabela anterior'!DI3)</f>
        <v>15</v>
      </c>
      <c r="DK4" s="119">
        <f>IF(Parametros!$P$3=1,'4 - Tabela atual'!DK3,'5 - Tabela anterior'!DJ3)</f>
        <v>45</v>
      </c>
      <c r="DL4" s="119">
        <f>IF(Parametros!$P$3=1,'4 - Tabela atual'!DL3,'5 - Tabela anterior'!DK3)</f>
        <v>60</v>
      </c>
      <c r="DM4" s="119">
        <f>IF(Parametros!$P$3=1,'4 - Tabela atual'!DM3,'5 - Tabela anterior'!DL3)</f>
        <v>90</v>
      </c>
      <c r="DN4" s="119">
        <f>IF(Parametros!$P$3=1,'4 - Tabela atual'!DN3,'5 - Tabela anterior'!DM3)</f>
        <v>120</v>
      </c>
      <c r="DO4" s="119">
        <f>IF(Parametros!$P$3=1,'4 - Tabela atual'!DO3,'5 - Tabela anterior'!DN3)</f>
        <v>150</v>
      </c>
      <c r="DP4" s="119">
        <f>IF(Parametros!$P$3=1,'4 - Tabela atual'!DP3,'5 - Tabela anterior'!DO3)</f>
        <v>180</v>
      </c>
      <c r="DQ4" s="119">
        <f>IF(Parametros!$P$3=1,'4 - Tabela atual'!DQ3,'5 - Tabela anterior'!DP3)</f>
        <v>30</v>
      </c>
      <c r="DR4" s="119">
        <f>IF(Parametros!$P$3=1,'4 - Tabela atual'!DR3,'5 - Tabela anterior'!DQ3)</f>
        <v>5</v>
      </c>
      <c r="DS4" s="119">
        <f>IF(Parametros!$P$3=1,'4 - Tabela atual'!DS3,'5 - Tabela anterior'!DR3)</f>
        <v>7</v>
      </c>
      <c r="DT4" s="119">
        <f>IF(Parametros!$P$3=1,'4 - Tabela atual'!DT3,'5 - Tabela anterior'!DS3)</f>
        <v>10</v>
      </c>
      <c r="DU4" s="119">
        <f>IF(Parametros!$P$3=1,'4 - Tabela atual'!DU3,'5 - Tabela anterior'!DT3)</f>
        <v>15</v>
      </c>
      <c r="DV4" s="119">
        <f>IF(Parametros!$P$3=1,'4 - Tabela atual'!DV3,'5 - Tabela anterior'!DU3)</f>
        <v>45</v>
      </c>
      <c r="DW4" s="119">
        <f>IF(Parametros!$P$3=1,'4 - Tabela atual'!DW3,'5 - Tabela anterior'!DV3)</f>
        <v>60</v>
      </c>
      <c r="DX4" s="119">
        <f>IF(Parametros!$P$3=1,'4 - Tabela atual'!DX3,'5 - Tabela anterior'!DW3)</f>
        <v>90</v>
      </c>
      <c r="DY4" s="119">
        <f>IF(Parametros!$P$3=1,'4 - Tabela atual'!DY3,'5 - Tabela anterior'!DX3)</f>
        <v>120</v>
      </c>
      <c r="DZ4" s="119">
        <f>IF(Parametros!$P$3=1,'4 - Tabela atual'!DZ3,'5 - Tabela anterior'!DY3)</f>
        <v>150</v>
      </c>
      <c r="EA4" s="119">
        <f>IF(Parametros!$P$3=1,'4 - Tabela atual'!EA3,'5 - Tabela anterior'!DZ3)</f>
        <v>180</v>
      </c>
      <c r="EB4" s="119">
        <f>IF(Parametros!$P$3=1,'4 - Tabela atual'!EB3,'5 - Tabela anterior'!EA3)</f>
        <v>30</v>
      </c>
      <c r="EC4" s="119">
        <f>IF(Parametros!$P$3=1,'4 - Tabela atual'!EC3,'5 - Tabela anterior'!EB3)</f>
        <v>5</v>
      </c>
      <c r="ED4" s="119">
        <f>IF(Parametros!$P$3=1,'4 - Tabela atual'!ED3,'5 - Tabela anterior'!EC3)</f>
        <v>7</v>
      </c>
      <c r="EE4" s="119">
        <f>IF(Parametros!$P$3=1,'4 - Tabela atual'!EE3,'5 - Tabela anterior'!ED3)</f>
        <v>10</v>
      </c>
      <c r="EF4" s="119">
        <f>IF(Parametros!$P$3=1,'4 - Tabela atual'!EF3,'5 - Tabela anterior'!EE3)</f>
        <v>15</v>
      </c>
      <c r="EG4" s="119">
        <f>IF(Parametros!$P$3=1,'4 - Tabela atual'!EG3,'5 - Tabela anterior'!EF3)</f>
        <v>45</v>
      </c>
      <c r="EH4" s="119">
        <f>IF(Parametros!$P$3=1,'4 - Tabela atual'!EH3,'5 - Tabela anterior'!EG3)</f>
        <v>60</v>
      </c>
      <c r="EI4" s="119">
        <f>IF(Parametros!$P$3=1,'4 - Tabela atual'!EI3,'5 - Tabela anterior'!EH3)</f>
        <v>90</v>
      </c>
      <c r="EJ4" s="119">
        <f>IF(Parametros!$P$3=1,'4 - Tabela atual'!EJ3,'5 - Tabela anterior'!EI3)</f>
        <v>120</v>
      </c>
      <c r="EK4" s="119">
        <f>IF(Parametros!$P$3=1,'4 - Tabela atual'!EK3,'5 - Tabela anterior'!EJ3)</f>
        <v>150</v>
      </c>
      <c r="EL4" s="119">
        <f>IF(Parametros!$P$3=1,'4 - Tabela atual'!EL3,'5 - Tabela anterior'!EK3)</f>
        <v>180</v>
      </c>
      <c r="EM4" s="119">
        <f>IF(Parametros!$P$3=1,'4 - Tabela atual'!EM3,'5 - Tabela anterior'!EL3)</f>
        <v>30</v>
      </c>
      <c r="EN4" s="119">
        <f>IF(Parametros!$P$3=1,'4 - Tabela atual'!EN3,'5 - Tabela anterior'!EM3)</f>
        <v>5</v>
      </c>
      <c r="EO4" s="119">
        <f>IF(Parametros!$P$3=1,'4 - Tabela atual'!EO3,'5 - Tabela anterior'!EN3)</f>
        <v>7</v>
      </c>
      <c r="EP4" s="119">
        <f>IF(Parametros!$P$3=1,'4 - Tabela atual'!EP3,'5 - Tabela anterior'!EO3)</f>
        <v>10</v>
      </c>
      <c r="EQ4" s="119">
        <f>IF(Parametros!$P$3=1,'4 - Tabela atual'!EQ3,'5 - Tabela anterior'!EP3)</f>
        <v>15</v>
      </c>
      <c r="ER4" s="119">
        <f>IF(Parametros!$P$3=1,'4 - Tabela atual'!ER3,'5 - Tabela anterior'!EQ3)</f>
        <v>45</v>
      </c>
      <c r="ES4" s="119">
        <f>IF(Parametros!$P$3=1,'4 - Tabela atual'!ES3,'5 - Tabela anterior'!ER3)</f>
        <v>60</v>
      </c>
      <c r="ET4" s="119">
        <f>IF(Parametros!$P$3=1,'4 - Tabela atual'!ET3,'5 - Tabela anterior'!ES3)</f>
        <v>90</v>
      </c>
      <c r="EU4" s="119">
        <f>IF(Parametros!$P$3=1,'4 - Tabela atual'!EU3,'5 - Tabela anterior'!ET3)</f>
        <v>120</v>
      </c>
      <c r="EV4" s="119">
        <f>IF(Parametros!$P$3=1,'4 - Tabela atual'!EV3,'5 - Tabela anterior'!EU3)</f>
        <v>150</v>
      </c>
      <c r="EW4" s="119">
        <f>IF(Parametros!$P$3=1,'4 - Tabela atual'!EW3,'5 - Tabela anterior'!EV3)</f>
        <v>180</v>
      </c>
      <c r="EX4" s="119">
        <f>IF(Parametros!$P$3=1,'4 - Tabela atual'!EX3,'5 - Tabela anterior'!EW3)</f>
        <v>30</v>
      </c>
      <c r="EY4" s="119">
        <f>IF(Parametros!$P$3=1,'4 - Tabela atual'!EY3,'5 - Tabela anterior'!EX3)</f>
        <v>5</v>
      </c>
      <c r="EZ4" s="119">
        <f>IF(Parametros!$P$3=1,'4 - Tabela atual'!EZ3,'5 - Tabela anterior'!EY3)</f>
        <v>7</v>
      </c>
      <c r="FA4" s="119">
        <f>IF(Parametros!$P$3=1,'4 - Tabela atual'!FA3,'5 - Tabela anterior'!EZ3)</f>
        <v>10</v>
      </c>
      <c r="FB4" s="119">
        <f>IF(Parametros!$P$3=1,'4 - Tabela atual'!FB3,'5 - Tabela anterior'!FA3)</f>
        <v>15</v>
      </c>
      <c r="FC4" s="119">
        <f>IF(Parametros!$P$3=1,'4 - Tabela atual'!FC3,'5 - Tabela anterior'!FB3)</f>
        <v>45</v>
      </c>
      <c r="FD4" s="119">
        <f>IF(Parametros!$P$3=1,'4 - Tabela atual'!FD3,'5 - Tabela anterior'!FC3)</f>
        <v>60</v>
      </c>
      <c r="FE4" s="119">
        <f>IF(Parametros!$P$3=1,'4 - Tabela atual'!FE3,'5 - Tabela anterior'!FD3)</f>
        <v>90</v>
      </c>
      <c r="FF4" s="119">
        <f>IF(Parametros!$P$3=1,'4 - Tabela atual'!FF3,'5 - Tabela anterior'!FE3)</f>
        <v>120</v>
      </c>
      <c r="FG4" s="119">
        <f>IF(Parametros!$P$3=1,'4 - Tabela atual'!FG3,'5 - Tabela anterior'!FF3)</f>
        <v>150</v>
      </c>
      <c r="FH4" s="119">
        <f>IF(Parametros!$P$3=1,'4 - Tabela atual'!FH3,'5 - Tabela anterior'!FG3)</f>
        <v>180</v>
      </c>
      <c r="FI4" s="119">
        <f>IF(Parametros!$P$3=1,'4 - Tabela atual'!FI3,'5 - Tabela anterior'!FH3)</f>
        <v>30</v>
      </c>
      <c r="FJ4" s="119">
        <f>IF(Parametros!$P$3=1,'4 - Tabela atual'!FJ3,'5 - Tabela anterior'!FI3)</f>
        <v>5</v>
      </c>
      <c r="FK4" s="119">
        <f>IF(Parametros!$P$3=1,'4 - Tabela atual'!FK3,'5 - Tabela anterior'!FJ3)</f>
        <v>7</v>
      </c>
      <c r="FL4" s="119">
        <f>IF(Parametros!$P$3=1,'4 - Tabela atual'!FL3,'5 - Tabela anterior'!FK3)</f>
        <v>10</v>
      </c>
      <c r="FM4" s="119">
        <f>IF(Parametros!$P$3=1,'4 - Tabela atual'!FM3,'5 - Tabela anterior'!FL3)</f>
        <v>15</v>
      </c>
      <c r="FN4" s="119">
        <f>IF(Parametros!$P$3=1,'4 - Tabela atual'!FN3,'5 - Tabela anterior'!FM3)</f>
        <v>45</v>
      </c>
      <c r="FO4" s="119">
        <f>IF(Parametros!$P$3=1,'4 - Tabela atual'!FO3,'5 - Tabela anterior'!FN3)</f>
        <v>60</v>
      </c>
      <c r="FP4" s="119">
        <f>IF(Parametros!$P$3=1,'4 - Tabela atual'!FP3,'5 - Tabela anterior'!FO3)</f>
        <v>90</v>
      </c>
      <c r="FQ4" s="119">
        <f>IF(Parametros!$P$3=1,'4 - Tabela atual'!FQ3,'5 - Tabela anterior'!FP3)</f>
        <v>120</v>
      </c>
      <c r="FR4" s="119">
        <f>IF(Parametros!$P$3=1,'4 - Tabela atual'!FR3,'5 - Tabela anterior'!FQ3)</f>
        <v>150</v>
      </c>
      <c r="FS4" s="119">
        <f>IF(Parametros!$P$3=1,'4 - Tabela atual'!FS3,'5 - Tabela anterior'!FR3)</f>
        <v>180</v>
      </c>
      <c r="FT4" s="114">
        <f>IF(Parametros!$P$3=1,'4 - Tabela atual'!FT3,'5 - Tabela anterior'!FS3)</f>
        <v>0</v>
      </c>
      <c r="FU4" s="114">
        <f>IF(Parametros!$P$3=1,'4 - Tabela atual'!FU3,'5 - Tabela anterior'!FT3)</f>
        <v>0</v>
      </c>
      <c r="FV4" s="114">
        <f>IF(Parametros!$P$3=1,'4 - Tabela atual'!FV3,'5 - Tabela anterior'!FU3)</f>
        <v>0</v>
      </c>
      <c r="FW4" s="114">
        <f>IF(Parametros!$P$3=1,'4 - Tabela atual'!FW3,'5 - Tabela anterior'!FV3)</f>
        <v>0</v>
      </c>
      <c r="FX4" s="114">
        <f>IF(Parametros!$P$3=1,'4 - Tabela atual'!FX3,'5 - Tabela anterior'!FW3)</f>
        <v>0</v>
      </c>
      <c r="FY4" s="114">
        <f>IF(Parametros!$P$3=1,'4 - Tabela atual'!FY3,'5 - Tabela anterior'!FX3)</f>
        <v>0</v>
      </c>
      <c r="FZ4" s="114">
        <f>IF(Parametros!$P$3=1,'4 - Tabela atual'!FZ3,'5 - Tabela anterior'!FY3)</f>
        <v>0</v>
      </c>
      <c r="GA4" s="114">
        <f>IF(Parametros!$P$3=1,'4 - Tabela atual'!GA3,'5 - Tabela anterior'!FZ3)</f>
        <v>0</v>
      </c>
      <c r="GB4" s="114">
        <f>IF(Parametros!$P$3=1,'4 - Tabela atual'!GB3,'5 - Tabela anterior'!GA3)</f>
        <v>0</v>
      </c>
      <c r="GC4" s="114">
        <f>IF(Parametros!$P$3=1,'4 - Tabela atual'!GC3,'5 - Tabela anterior'!GB3)</f>
        <v>0</v>
      </c>
      <c r="GD4" s="114">
        <f>IF(Parametros!$P$3=1,'4 - Tabela atual'!GD3,'5 - Tabela anterior'!GC3)</f>
        <v>0</v>
      </c>
      <c r="GE4" s="114">
        <f>IF(Parametros!$P$3=1,'4 - Tabela atual'!GE3,'5 - Tabela anterior'!GD3)</f>
        <v>0</v>
      </c>
      <c r="GF4" s="114">
        <f>IF(Parametros!$P$3=1,'4 - Tabela atual'!GF3,'5 - Tabela anterior'!GE3)</f>
        <v>0</v>
      </c>
      <c r="GG4" s="114">
        <f>IF(Parametros!$P$3=1,'4 - Tabela atual'!GG3,'5 - Tabela anterior'!GF3)</f>
        <v>0</v>
      </c>
      <c r="GH4" s="114">
        <f>IF(Parametros!$P$3=1,'4 - Tabela atual'!GH3,'5 - Tabela anterior'!GG3)</f>
        <v>0</v>
      </c>
      <c r="GI4" s="114">
        <f>IF(Parametros!$P$3=1,'4 - Tabela atual'!GI3,'5 - Tabela anterior'!GH3)</f>
        <v>0</v>
      </c>
      <c r="GJ4" s="114">
        <f>IF(Parametros!$P$3=1,'4 - Tabela atual'!GJ3,'5 - Tabela anterior'!GI3)</f>
        <v>0</v>
      </c>
      <c r="GK4" s="114">
        <f>IF(Parametros!$P$3=1,'4 - Tabela atual'!GK3,'5 - Tabela anterior'!GJ3)</f>
        <v>0</v>
      </c>
      <c r="GL4" s="114">
        <f>IF(Parametros!$P$3=1,'4 - Tabela atual'!GL3,'5 - Tabela anterior'!GK3)</f>
        <v>0</v>
      </c>
      <c r="GM4" s="114">
        <f>IF(Parametros!$P$3=1,'4 - Tabela atual'!GM3,'5 - Tabela anterior'!GL3)</f>
        <v>0</v>
      </c>
      <c r="GN4" s="114">
        <f>IF(Parametros!$P$3=1,'4 - Tabela atual'!GN3,'5 - Tabela anterior'!GM3)</f>
        <v>0</v>
      </c>
      <c r="GO4" s="114">
        <f>IF(Parametros!$P$3=1,'4 - Tabela atual'!GO3,'5 - Tabela anterior'!GN3)</f>
        <v>0</v>
      </c>
      <c r="GP4" s="114">
        <f>IF(Parametros!$P$3=1,'4 - Tabela atual'!GP3,'5 - Tabela anterior'!GO3)</f>
        <v>0</v>
      </c>
      <c r="GQ4" s="114">
        <f>IF(Parametros!$P$3=1,'4 - Tabela atual'!GQ3,'5 - Tabela anterior'!GP3)</f>
        <v>0</v>
      </c>
      <c r="GR4" s="114">
        <f>IF(Parametros!$P$3=1,'4 - Tabela atual'!GR3,'5 - Tabela anterior'!GQ3)</f>
        <v>0</v>
      </c>
      <c r="GS4" s="114">
        <f>IF(Parametros!$P$3=1,'4 - Tabela atual'!GS3,'5 - Tabela anterior'!GR3)</f>
        <v>0</v>
      </c>
      <c r="GT4" s="114">
        <f>IF(Parametros!$P$3=1,'4 - Tabela atual'!GT3,'5 - Tabela anterior'!GS3)</f>
        <v>0</v>
      </c>
      <c r="GU4" s="114">
        <f>IF(Parametros!$P$3=1,'4 - Tabela atual'!GU3,'5 - Tabela anterior'!GT3)</f>
        <v>0</v>
      </c>
      <c r="GV4" s="114">
        <f>IF(Parametros!$P$3=1,'4 - Tabela atual'!GV3,'5 - Tabela anterior'!GU3)</f>
        <v>0</v>
      </c>
      <c r="GW4" s="114">
        <f>IF(Parametros!$P$3=1,'4 - Tabela atual'!GW3,'5 - Tabela anterior'!GV3)</f>
        <v>0</v>
      </c>
      <c r="GX4" s="114">
        <f>IF(Parametros!$P$3=1,'4 - Tabela atual'!GX3,'5 - Tabela anterior'!GW3)</f>
        <v>0</v>
      </c>
      <c r="GY4" s="114">
        <f>IF(Parametros!$P$3=1,'4 - Tabela atual'!GY3,'5 - Tabela anterior'!GX3)</f>
        <v>0</v>
      </c>
      <c r="GZ4" s="114">
        <f>IF(Parametros!$P$3=1,'4 - Tabela atual'!GZ3,'5 - Tabela anterior'!GY3)</f>
        <v>0</v>
      </c>
      <c r="HA4" s="114">
        <f>IF(Parametros!$P$3=1,'4 - Tabela atual'!HA3,'5 - Tabela anterior'!GZ3)</f>
        <v>0</v>
      </c>
      <c r="HB4" s="114">
        <f>IF(Parametros!$P$3=1,'4 - Tabela atual'!HB3,'5 - Tabela anterior'!HA3)</f>
        <v>0</v>
      </c>
      <c r="HC4" s="114">
        <f>IF(Parametros!$P$3=1,'4 - Tabela atual'!HC3,'5 - Tabela anterior'!HB3)</f>
        <v>0</v>
      </c>
      <c r="HD4" s="117">
        <f>IF(Parametros!$P$3=1,'4 - Tabela atual'!HD3,'5 - Tabela anterior'!HC3)</f>
        <v>0</v>
      </c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</row>
    <row r="5" spans="1:249" s="5" customFormat="1" ht="14.25" customHeight="1" x14ac:dyDescent="0.2">
      <c r="A5" s="148" t="str">
        <f>IF(Parametros!$P$3=1,'4 - Tabela atual'!A4,'5 - Tabela anterior'!A4)</f>
        <v>HORA</v>
      </c>
      <c r="B5" s="112" t="str">
        <f>IF(Parametros!$P$3=1,'4 - Tabela atual'!B4,'5 - Tabela anterior'!B4)</f>
        <v>HORA UM</v>
      </c>
      <c r="C5" s="9">
        <f>IF(Parametros!$P$3=1,'4 - Tabela atual'!C4,'5 - Tabela anterior'!C4)</f>
        <v>131</v>
      </c>
      <c r="D5" s="9">
        <f>IF(Parametros!$P$3=1,'4 - Tabela atual'!D4,'5 - Tabela anterior'!D4)</f>
        <v>26.200000000000003</v>
      </c>
      <c r="E5" s="9">
        <f>IF(Parametros!$P$3=1,'4 - Tabela atual'!E4,'5 - Tabela anterior'!E4)</f>
        <v>32.75</v>
      </c>
      <c r="F5" s="9">
        <f>IF(Parametros!$P$3=1,'4 - Tabela atual'!F4,'5 - Tabela anterior'!F4)</f>
        <v>49.125</v>
      </c>
      <c r="G5" s="9">
        <f>IF(Parametros!$P$3=1,'4 - Tabela atual'!G4,'5 - Tabela anterior'!G4)</f>
        <v>26.200000000000003</v>
      </c>
      <c r="H5" s="9">
        <f>IF(Parametros!$P$3=1,'4 - Tabela atual'!H4,'5 - Tabela anterior'!H4)</f>
        <v>32.75</v>
      </c>
      <c r="I5" s="9">
        <f>IF(Parametros!$P$3=1,'4 - Tabela atual'!I4,'5 - Tabela anterior'!H4)</f>
        <v>32.75</v>
      </c>
      <c r="J5" s="9">
        <f>IF(Parametros!$P$3=1,'4 - Tabela atual'!J4,'5 - Tabela anterior'!I4)</f>
        <v>32.75</v>
      </c>
      <c r="K5" s="9">
        <f>IF(Parametros!$P$3=1,'4 - Tabela atual'!K4,'5 - Tabela anterior'!J4)</f>
        <v>49.125</v>
      </c>
      <c r="L5" s="9">
        <f>IF(Parametros!$P$3=1,'4 - Tabela atual'!L4,'5 - Tabela anterior'!K4)</f>
        <v>26.200000000000003</v>
      </c>
      <c r="M5" s="9">
        <f>IF(Parametros!$P$3=1,'4 - Tabela atual'!M4,'5 - Tabela anterior'!L4)</f>
        <v>32.75</v>
      </c>
      <c r="N5" s="9">
        <f>IF(Parametros!$P$3=1,'4 - Tabela atual'!N4,'5 - Tabela anterior'!M4)</f>
        <v>58.95</v>
      </c>
      <c r="O5" s="9">
        <f>IF(Parametros!$P$3=1,'4 - Tabela atual'!O4,'5 - Tabela anterior'!N4)</f>
        <v>65.5</v>
      </c>
      <c r="P5" s="9">
        <f>IF(Parametros!$P$3=1,'4 - Tabela atual'!P4,'5 - Tabela anterior'!O4)</f>
        <v>196.5</v>
      </c>
      <c r="Q5" s="9">
        <f>IF(Parametros!$P$3=1,'4 - Tabela atual'!Q4,'5 - Tabela anterior'!P4)</f>
        <v>262</v>
      </c>
      <c r="R5" s="9">
        <f>IF(Parametros!$P$3=1,'4 - Tabela atual'!R4,'5 - Tabela anterior'!Q4)</f>
        <v>393</v>
      </c>
      <c r="S5" s="9">
        <f>IF(Parametros!$P$3=1,'4 - Tabela atual'!S4,'5 - Tabela anterior'!R4)</f>
        <v>524</v>
      </c>
      <c r="T5" s="9">
        <f>IF(Parametros!$P$3=1,'4 - Tabela atual'!T4,'5 - Tabela anterior'!S4)</f>
        <v>655</v>
      </c>
      <c r="U5" s="9">
        <f>IF(Parametros!$P$3=1,'4 - Tabela atual'!U4,'5 - Tabela anterior'!T4)</f>
        <v>786</v>
      </c>
      <c r="V5" s="9">
        <f>IF(Parametros!$P$3=1,'4 - Tabela atual'!V4,'5 - Tabela anterior'!U4)</f>
        <v>171</v>
      </c>
      <c r="W5" s="9">
        <f>IF(Parametros!$P$3=1,'4 - Tabela atual'!W4,'5 - Tabela anterior'!V4)</f>
        <v>34.200000000000003</v>
      </c>
      <c r="X5" s="9">
        <f>IF(Parametros!$P$3=1,'4 - Tabela atual'!X4,'5 - Tabela anterior'!W4)</f>
        <v>42.75</v>
      </c>
      <c r="Y5" s="9">
        <f>IF(Parametros!$P$3=1,'4 - Tabela atual'!Y4,'5 - Tabela anterior'!X4)</f>
        <v>0</v>
      </c>
      <c r="Z5" s="9">
        <f>IF(Parametros!$P$3=1,'4 - Tabela atual'!Z4,'5 - Tabela anterior'!Y4)</f>
        <v>85.5</v>
      </c>
      <c r="AA5" s="9">
        <f>IF(Parametros!$P$3=1,'4 - Tabela atual'!AA4,'5 - Tabela anterior'!Z4)</f>
        <v>256.5</v>
      </c>
      <c r="AB5" s="9">
        <f>IF(Parametros!$P$3=1,'4 - Tabela atual'!AB4,'5 - Tabela anterior'!AA4)</f>
        <v>342</v>
      </c>
      <c r="AC5" s="9">
        <f>IF(Parametros!$P$3=1,'4 - Tabela atual'!AC4,'5 - Tabela anterior'!AB4)</f>
        <v>513</v>
      </c>
      <c r="AD5" s="9">
        <f>IF(Parametros!$P$3=1,'4 - Tabela atual'!AD4,'5 - Tabela anterior'!AC4)</f>
        <v>684</v>
      </c>
      <c r="AE5" s="9">
        <f>IF(Parametros!$P$3=1,'4 - Tabela atual'!AE4,'5 - Tabela anterior'!AD4)</f>
        <v>855</v>
      </c>
      <c r="AF5" s="9">
        <f>IF(Parametros!$P$3=1,'4 - Tabela atual'!AF4,'5 - Tabela anterior'!AE4)</f>
        <v>1026</v>
      </c>
      <c r="AG5" s="9">
        <f>IF(Parametros!$P$3=1,'4 - Tabela atual'!AG4,'5 - Tabela anterior'!AF4)</f>
        <v>180</v>
      </c>
      <c r="AH5" s="9">
        <f>IF(Parametros!$P$3=1,'4 - Tabela atual'!AH4,'5 - Tabela anterior'!AG4)</f>
        <v>36</v>
      </c>
      <c r="AI5" s="9">
        <f>IF(Parametros!$P$3=1,'4 - Tabela atual'!AI4,'5 - Tabela anterior'!AH4)</f>
        <v>45</v>
      </c>
      <c r="AJ5" s="9">
        <f>IF(Parametros!$P$3=1,'4 - Tabela atual'!AJ4,'5 - Tabela anterior'!AI4)</f>
        <v>0</v>
      </c>
      <c r="AK5" s="9">
        <f>IF(Parametros!$P$3=1,'4 - Tabela atual'!AK4,'5 - Tabela anterior'!AJ4)</f>
        <v>90</v>
      </c>
      <c r="AL5" s="9">
        <f>IF(Parametros!$P$3=1,'4 - Tabela atual'!AL4,'5 - Tabela anterior'!AK4)</f>
        <v>270</v>
      </c>
      <c r="AM5" s="9">
        <f>IF(Parametros!$P$3=1,'4 - Tabela atual'!AM4,'5 - Tabela anterior'!AL4)</f>
        <v>360</v>
      </c>
      <c r="AN5" s="9">
        <f>IF(Parametros!$P$3=1,'4 - Tabela atual'!AN4,'5 - Tabela anterior'!AM4)</f>
        <v>540</v>
      </c>
      <c r="AO5" s="9">
        <f>IF(Parametros!$P$3=1,'4 - Tabela atual'!AO4,'5 - Tabela anterior'!AN4)</f>
        <v>720</v>
      </c>
      <c r="AP5" s="9">
        <f>IF(Parametros!$P$3=1,'4 - Tabela atual'!AP4,'5 - Tabela anterior'!AO4)</f>
        <v>900</v>
      </c>
      <c r="AQ5" s="9">
        <f>IF(Parametros!$P$3=1,'4 - Tabela atual'!AQ4,'5 - Tabela anterior'!AP4)</f>
        <v>1080</v>
      </c>
      <c r="AR5" s="9">
        <f>IF(Parametros!$P$3=1,'4 - Tabela atual'!AR4,'5 - Tabela anterior'!AQ4)</f>
        <v>132</v>
      </c>
      <c r="AS5" s="9">
        <f>IF(Parametros!$P$3=1,'4 - Tabela atual'!AS4,'5 - Tabela anterior'!AR4)</f>
        <v>26.400000000000002</v>
      </c>
      <c r="AT5" s="9">
        <f>IF(Parametros!$P$3=1,'4 - Tabela atual'!AT4,'5 - Tabela anterior'!AS4)</f>
        <v>33</v>
      </c>
      <c r="AU5" s="9">
        <f>IF(Parametros!$P$3=1,'4 - Tabela atual'!AU4,'5 - Tabela anterior'!AT4)</f>
        <v>0</v>
      </c>
      <c r="AV5" s="9">
        <f>IF(Parametros!$P$3=1,'4 - Tabela atual'!AV4,'5 - Tabela anterior'!AU4)</f>
        <v>66</v>
      </c>
      <c r="AW5" s="9">
        <f>IF(Parametros!$P$3=1,'4 - Tabela atual'!AW4,'5 - Tabela anterior'!AV4)</f>
        <v>198</v>
      </c>
      <c r="AX5" s="9">
        <f>IF(Parametros!$P$3=1,'4 - Tabela atual'!AX4,'5 - Tabela anterior'!AW4)</f>
        <v>264</v>
      </c>
      <c r="AY5" s="9">
        <f>IF(Parametros!$P$3=1,'4 - Tabela atual'!AY4,'5 - Tabela anterior'!AX4)</f>
        <v>396</v>
      </c>
      <c r="AZ5" s="9">
        <f>IF(Parametros!$P$3=1,'4 - Tabela atual'!AZ4,'5 - Tabela anterior'!AY4)</f>
        <v>528</v>
      </c>
      <c r="BA5" s="9">
        <f>IF(Parametros!$P$3=1,'4 - Tabela atual'!BA4,'5 - Tabela anterior'!AZ4)</f>
        <v>660</v>
      </c>
      <c r="BB5" s="9">
        <f>IF(Parametros!$P$3=1,'4 - Tabela atual'!BB4,'5 - Tabela anterior'!BA4)</f>
        <v>792</v>
      </c>
      <c r="BC5" s="9">
        <f>IF(Parametros!$P$3=1,'4 - Tabela atual'!BC4,'5 - Tabela anterior'!BB4)</f>
        <v>302</v>
      </c>
      <c r="BD5" s="9">
        <f>IF(Parametros!$P$3=1,'4 - Tabela atual'!BD4,'5 - Tabela anterior'!BC4)</f>
        <v>60.400000000000006</v>
      </c>
      <c r="BE5" s="9">
        <f>IF(Parametros!$P$3=1,'4 - Tabela atual'!BE4,'5 - Tabela anterior'!BD4)</f>
        <v>75.5</v>
      </c>
      <c r="BF5" s="9">
        <f>IF(Parametros!$P$3=1,'4 - Tabela atual'!BF4,'5 - Tabela anterior'!BE4)</f>
        <v>58.95</v>
      </c>
      <c r="BG5" s="9">
        <f>IF(Parametros!$P$3=1,'4 - Tabela atual'!BG4,'5 - Tabela anterior'!BF4)</f>
        <v>151</v>
      </c>
      <c r="BH5" s="9">
        <f>IF(Parametros!$P$3=1,'4 - Tabela atual'!BH4,'5 - Tabela anterior'!BG4)</f>
        <v>453</v>
      </c>
      <c r="BI5" s="9">
        <f>IF(Parametros!$P$3=1,'4 - Tabela atual'!BI4,'5 - Tabela anterior'!BH4)</f>
        <v>604</v>
      </c>
      <c r="BJ5" s="9">
        <f>IF(Parametros!$P$3=1,'4 - Tabela atual'!BJ4,'5 - Tabela anterior'!BI4)</f>
        <v>906</v>
      </c>
      <c r="BK5" s="9">
        <f>IF(Parametros!$P$3=1,'4 - Tabela atual'!BK4,'5 - Tabela anterior'!BJ4)</f>
        <v>1208</v>
      </c>
      <c r="BL5" s="9">
        <f>IF(Parametros!$P$3=1,'4 - Tabela atual'!BL4,'5 - Tabela anterior'!BK4)</f>
        <v>1510</v>
      </c>
      <c r="BM5" s="9">
        <f>IF(Parametros!$P$3=1,'4 - Tabela atual'!BM4,'5 - Tabela anterior'!BL4)</f>
        <v>1812</v>
      </c>
      <c r="BN5" s="9">
        <f>IF(Parametros!$P$3=1,'4 - Tabela atual'!BN4,'5 - Tabela anterior'!BM4)</f>
        <v>311</v>
      </c>
      <c r="BO5" s="9">
        <f>IF(Parametros!$P$3=1,'4 - Tabela atual'!BO4,'5 - Tabela anterior'!BN4)</f>
        <v>62.2</v>
      </c>
      <c r="BP5" s="9">
        <f>IF(Parametros!$P$3=1,'4 - Tabela atual'!BP4,'5 - Tabela anterior'!BO4)</f>
        <v>77.75</v>
      </c>
      <c r="BQ5" s="9">
        <f>IF(Parametros!$P$3=1,'4 - Tabela atual'!BQ4,'5 - Tabela anterior'!BP4)</f>
        <v>58.95</v>
      </c>
      <c r="BR5" s="9">
        <f>IF(Parametros!$P$3=1,'4 - Tabela atual'!BR4,'5 - Tabela anterior'!BQ4)</f>
        <v>155.5</v>
      </c>
      <c r="BS5" s="9">
        <f>IF(Parametros!$P$3=1,'4 - Tabela atual'!BS4,'5 - Tabela anterior'!BR4)</f>
        <v>466.5</v>
      </c>
      <c r="BT5" s="9">
        <f>IF(Parametros!$P$3=1,'4 - Tabela atual'!BT4,'5 - Tabela anterior'!BS4)</f>
        <v>622</v>
      </c>
      <c r="BU5" s="9">
        <f>IF(Parametros!$P$3=1,'4 - Tabela atual'!BU4,'5 - Tabela anterior'!BT4)</f>
        <v>933</v>
      </c>
      <c r="BV5" s="9">
        <f>IF(Parametros!$P$3=1,'4 - Tabela atual'!BV4,'5 - Tabela anterior'!BU4)</f>
        <v>1244</v>
      </c>
      <c r="BW5" s="9">
        <f>IF(Parametros!$P$3=1,'4 - Tabela atual'!BW4,'5 - Tabela anterior'!BV4)</f>
        <v>1555</v>
      </c>
      <c r="BX5" s="9">
        <f>IF(Parametros!$P$3=1,'4 - Tabela atual'!BX4,'5 - Tabela anterior'!BW4)</f>
        <v>1866</v>
      </c>
      <c r="BY5" s="9">
        <f>IF(Parametros!$P$3=1,'4 - Tabela atual'!BY4,'5 - Tabela anterior'!BX4)</f>
        <v>263</v>
      </c>
      <c r="BZ5" s="9">
        <f>IF(Parametros!$P$3=1,'4 - Tabela atual'!BZ4,'5 - Tabela anterior'!BY4)</f>
        <v>52.600000000000009</v>
      </c>
      <c r="CA5" s="9">
        <f>IF(Parametros!$P$3=1,'4 - Tabela atual'!CA4,'5 - Tabela anterior'!BZ4)</f>
        <v>65.75</v>
      </c>
      <c r="CB5" s="9">
        <f>IF(Parametros!$P$3=1,'4 - Tabela atual'!CB4,'5 - Tabela anterior'!CA4)</f>
        <v>58.95</v>
      </c>
      <c r="CC5" s="9">
        <f>IF(Parametros!$P$3=1,'4 - Tabela atual'!CC4,'5 - Tabela anterior'!CB4)</f>
        <v>131.5</v>
      </c>
      <c r="CD5" s="9">
        <f>IF(Parametros!$P$3=1,'4 - Tabela atual'!CD4,'5 - Tabela anterior'!CC4)</f>
        <v>394.5</v>
      </c>
      <c r="CE5" s="9">
        <f>IF(Parametros!$P$3=1,'4 - Tabela atual'!CE4,'5 - Tabela anterior'!CD4)</f>
        <v>526</v>
      </c>
      <c r="CF5" s="9">
        <f>IF(Parametros!$P$3=1,'4 - Tabela atual'!CF4,'5 - Tabela anterior'!CE4)</f>
        <v>789</v>
      </c>
      <c r="CG5" s="9">
        <f>IF(Parametros!$P$3=1,'4 - Tabela atual'!CG4,'5 - Tabela anterior'!CF4)</f>
        <v>1052</v>
      </c>
      <c r="CH5" s="9">
        <f>IF(Parametros!$P$3=1,'4 - Tabela atual'!CH4,'5 - Tabela anterior'!CG4)</f>
        <v>1315</v>
      </c>
      <c r="CI5" s="9">
        <f>IF(Parametros!$P$3=1,'4 - Tabela atual'!CI4,'5 - Tabela anterior'!CH4)</f>
        <v>1578</v>
      </c>
      <c r="CJ5" s="9">
        <f>IF(Parametros!$P$3=1,'4 - Tabela atual'!CJ4,'5 - Tabela anterior'!CI4)</f>
        <v>351</v>
      </c>
      <c r="CK5" s="9">
        <f>IF(Parametros!$P$3=1,'4 - Tabela atual'!CK4,'5 - Tabela anterior'!CJ4)</f>
        <v>70.2</v>
      </c>
      <c r="CL5" s="9">
        <f>IF(Parametros!$P$3=1,'4 - Tabela atual'!CL4,'5 - Tabela anterior'!CK4)</f>
        <v>87.75</v>
      </c>
      <c r="CM5" s="9">
        <f>IF(Parametros!$P$3=1,'4 - Tabela atual'!CM4,'5 - Tabela anterior'!CL4)</f>
        <v>0</v>
      </c>
      <c r="CN5" s="9">
        <f>IF(Parametros!$P$3=1,'4 - Tabela atual'!CN4,'5 - Tabela anterior'!CM4)</f>
        <v>175.5</v>
      </c>
      <c r="CO5" s="9">
        <f>IF(Parametros!$P$3=1,'4 - Tabela atual'!CO4,'5 - Tabela anterior'!CN4)</f>
        <v>526.5</v>
      </c>
      <c r="CP5" s="9">
        <f>IF(Parametros!$P$3=1,'4 - Tabela atual'!CP4,'5 - Tabela anterior'!CO4)</f>
        <v>702</v>
      </c>
      <c r="CQ5" s="9">
        <f>IF(Parametros!$P$3=1,'4 - Tabela atual'!CQ4,'5 - Tabela anterior'!CP4)</f>
        <v>1053</v>
      </c>
      <c r="CR5" s="9">
        <f>IF(Parametros!$P$3=1,'4 - Tabela atual'!CR4,'5 - Tabela anterior'!CQ4)</f>
        <v>1404</v>
      </c>
      <c r="CS5" s="9">
        <f>IF(Parametros!$P$3=1,'4 - Tabela atual'!CS4,'5 - Tabela anterior'!CR4)</f>
        <v>1755</v>
      </c>
      <c r="CT5" s="9">
        <f>IF(Parametros!$P$3=1,'4 - Tabela atual'!CT4,'5 - Tabela anterior'!CS4)</f>
        <v>2106</v>
      </c>
      <c r="CU5" s="9">
        <f>IF(Parametros!$P$3=1,'4 - Tabela atual'!CU4,'5 - Tabela anterior'!CT4)</f>
        <v>303</v>
      </c>
      <c r="CV5" s="9">
        <f>IF(Parametros!$P$3=1,'4 - Tabela atual'!CV4,'5 - Tabela anterior'!CU4)</f>
        <v>60.600000000000009</v>
      </c>
      <c r="CW5" s="9">
        <f>IF(Parametros!$P$3=1,'4 - Tabela atual'!CW4,'5 - Tabela anterior'!CV4)</f>
        <v>75.75</v>
      </c>
      <c r="CX5" s="9">
        <f>IF(Parametros!$P$3=1,'4 - Tabela atual'!CX4,'5 - Tabela anterior'!CW4)</f>
        <v>0</v>
      </c>
      <c r="CY5" s="9">
        <f>IF(Parametros!$P$3=1,'4 - Tabela atual'!CY4,'5 - Tabela anterior'!CX4)</f>
        <v>151.5</v>
      </c>
      <c r="CZ5" s="9">
        <f>IF(Parametros!$P$3=1,'4 - Tabela atual'!CZ4,'5 - Tabela anterior'!CY4)</f>
        <v>454.5</v>
      </c>
      <c r="DA5" s="9">
        <f>IF(Parametros!$P$3=1,'4 - Tabela atual'!DA4,'5 - Tabela anterior'!CZ4)</f>
        <v>606</v>
      </c>
      <c r="DB5" s="9">
        <f>IF(Parametros!$P$3=1,'4 - Tabela atual'!DB4,'5 - Tabela anterior'!DA4)</f>
        <v>909</v>
      </c>
      <c r="DC5" s="9">
        <f>IF(Parametros!$P$3=1,'4 - Tabela atual'!DC4,'5 - Tabela anterior'!DB4)</f>
        <v>1212</v>
      </c>
      <c r="DD5" s="9">
        <f>IF(Parametros!$P$3=1,'4 - Tabela atual'!DD4,'5 - Tabela anterior'!DC4)</f>
        <v>1515</v>
      </c>
      <c r="DE5" s="9">
        <f>IF(Parametros!$P$3=1,'4 - Tabela atual'!DE4,'5 - Tabela anterior'!DD4)</f>
        <v>1818</v>
      </c>
      <c r="DF5" s="9">
        <f>IF(Parametros!$P$3=1,'4 - Tabela atual'!DF4,'5 - Tabela anterior'!DE4)</f>
        <v>312</v>
      </c>
      <c r="DG5" s="9">
        <f>IF(Parametros!$P$3=1,'4 - Tabela atual'!DG4,'5 - Tabela anterior'!DF4)</f>
        <v>62.400000000000006</v>
      </c>
      <c r="DH5" s="9">
        <f>IF(Parametros!$P$3=1,'4 - Tabela atual'!DH4,'5 - Tabela anterior'!DG4)</f>
        <v>78</v>
      </c>
      <c r="DI5" s="9">
        <f>IF(Parametros!$P$3=1,'4 - Tabela atual'!DI4,'5 - Tabela anterior'!DH4)</f>
        <v>0</v>
      </c>
      <c r="DJ5" s="9">
        <f>IF(Parametros!$P$3=1,'4 - Tabela atual'!DJ4,'5 - Tabela anterior'!DI4)</f>
        <v>156</v>
      </c>
      <c r="DK5" s="9">
        <f>IF(Parametros!$P$3=1,'4 - Tabela atual'!DK4,'5 - Tabela anterior'!DJ4)</f>
        <v>468</v>
      </c>
      <c r="DL5" s="9">
        <f>IF(Parametros!$P$3=1,'4 - Tabela atual'!DL4,'5 - Tabela anterior'!DK4)</f>
        <v>624</v>
      </c>
      <c r="DM5" s="9">
        <f>IF(Parametros!$P$3=1,'4 - Tabela atual'!DM4,'5 - Tabela anterior'!DL4)</f>
        <v>936</v>
      </c>
      <c r="DN5" s="9">
        <f>IF(Parametros!$P$3=1,'4 - Tabela atual'!DN4,'5 - Tabela anterior'!DM4)</f>
        <v>1248</v>
      </c>
      <c r="DO5" s="9">
        <f>IF(Parametros!$P$3=1,'4 - Tabela atual'!DO4,'5 - Tabela anterior'!DN4)</f>
        <v>1560</v>
      </c>
      <c r="DP5" s="9">
        <f>IF(Parametros!$P$3=1,'4 - Tabela atual'!DP4,'5 - Tabela anterior'!DO4)</f>
        <v>1872</v>
      </c>
      <c r="DQ5" s="9">
        <f>IF(Parametros!$P$3=1,'4 - Tabela atual'!DQ4,'5 - Tabela anterior'!DP4)</f>
        <v>443</v>
      </c>
      <c r="DR5" s="9">
        <f>IF(Parametros!$P$3=1,'4 - Tabela atual'!DR4,'5 - Tabela anterior'!DQ4)</f>
        <v>88.600000000000009</v>
      </c>
      <c r="DS5" s="9">
        <f>IF(Parametros!$P$3=1,'4 - Tabela atual'!DS4,'5 - Tabela anterior'!DR4)</f>
        <v>110.75</v>
      </c>
      <c r="DT5" s="9">
        <f>IF(Parametros!$P$3=1,'4 - Tabela atual'!DT4,'5 - Tabela anterior'!DS4)</f>
        <v>58.95</v>
      </c>
      <c r="DU5" s="9">
        <f>IF(Parametros!$P$3=1,'4 - Tabela atual'!DU4,'5 - Tabela anterior'!DT4)</f>
        <v>221.5</v>
      </c>
      <c r="DV5" s="9">
        <f>IF(Parametros!$P$3=1,'4 - Tabela atual'!DV4,'5 - Tabela anterior'!DU4)</f>
        <v>664.5</v>
      </c>
      <c r="DW5" s="9">
        <f>IF(Parametros!$P$3=1,'4 - Tabela atual'!DW4,'5 - Tabela anterior'!DV4)</f>
        <v>886</v>
      </c>
      <c r="DX5" s="9">
        <f>IF(Parametros!$P$3=1,'4 - Tabela atual'!DX4,'5 - Tabela anterior'!DW4)</f>
        <v>1329</v>
      </c>
      <c r="DY5" s="9">
        <f>IF(Parametros!$P$3=1,'4 - Tabela atual'!DY4,'5 - Tabela anterior'!DX4)</f>
        <v>1772</v>
      </c>
      <c r="DZ5" s="9">
        <f>IF(Parametros!$P$3=1,'4 - Tabela atual'!DZ4,'5 - Tabela anterior'!DY4)</f>
        <v>2215</v>
      </c>
      <c r="EA5" s="9">
        <f>IF(Parametros!$P$3=1,'4 - Tabela atual'!EA4,'5 - Tabela anterior'!DZ4)</f>
        <v>2658</v>
      </c>
      <c r="EB5" s="9">
        <f>IF(Parametros!$P$3=1,'4 - Tabela atual'!EB4,'5 - Tabela anterior'!EA4)</f>
        <v>482</v>
      </c>
      <c r="EC5" s="9">
        <f>IF(Parametros!$P$3=1,'4 - Tabela atual'!EC4,'5 - Tabela anterior'!EB4)</f>
        <v>96.4</v>
      </c>
      <c r="ED5" s="9">
        <f>IF(Parametros!$P$3=1,'4 - Tabela atual'!ED4,'5 - Tabela anterior'!EC4)</f>
        <v>120.5</v>
      </c>
      <c r="EE5" s="9">
        <f>IF(Parametros!$P$3=1,'4 - Tabela atual'!EE4,'5 - Tabela anterior'!ED4)</f>
        <v>58.95</v>
      </c>
      <c r="EF5" s="9">
        <f>IF(Parametros!$P$3=1,'4 - Tabela atual'!EF4,'5 - Tabela anterior'!EE4)</f>
        <v>241</v>
      </c>
      <c r="EG5" s="9">
        <f>IF(Parametros!$P$3=1,'4 - Tabela atual'!EG4,'5 - Tabela anterior'!EF4)</f>
        <v>723</v>
      </c>
      <c r="EH5" s="9">
        <f>IF(Parametros!$P$3=1,'4 - Tabela atual'!EH4,'5 - Tabela anterior'!EG4)</f>
        <v>964</v>
      </c>
      <c r="EI5" s="9">
        <f>IF(Parametros!$P$3=1,'4 - Tabela atual'!EI4,'5 - Tabela anterior'!EH4)</f>
        <v>1446</v>
      </c>
      <c r="EJ5" s="9">
        <f>IF(Parametros!$P$3=1,'4 - Tabela atual'!EJ4,'5 - Tabela anterior'!EI4)</f>
        <v>1928</v>
      </c>
      <c r="EK5" s="9">
        <f>IF(Parametros!$P$3=1,'4 - Tabela atual'!EK4,'5 - Tabela anterior'!EJ4)</f>
        <v>2410</v>
      </c>
      <c r="EL5" s="9">
        <f>IF(Parametros!$P$3=1,'4 - Tabela atual'!EL4,'5 - Tabela anterior'!EK4)</f>
        <v>2892</v>
      </c>
      <c r="EM5" s="9">
        <f>IF(Parametros!$P$3=1,'4 - Tabela atual'!EM4,'5 - Tabela anterior'!EL4)</f>
        <v>434</v>
      </c>
      <c r="EN5" s="9">
        <f>IF(Parametros!$P$3=1,'4 - Tabela atual'!EN4,'5 - Tabela anterior'!EM4)</f>
        <v>86.800000000000011</v>
      </c>
      <c r="EO5" s="9">
        <f>IF(Parametros!$P$3=1,'4 - Tabela atual'!EO4,'5 - Tabela anterior'!EN4)</f>
        <v>108.5</v>
      </c>
      <c r="EP5" s="9">
        <f>IF(Parametros!$P$3=1,'4 - Tabela atual'!EP4,'5 - Tabela anterior'!EO4)</f>
        <v>58.95</v>
      </c>
      <c r="EQ5" s="9">
        <f>IF(Parametros!$P$3=1,'4 - Tabela atual'!EQ4,'5 - Tabela anterior'!EP4)</f>
        <v>217</v>
      </c>
      <c r="ER5" s="9">
        <f>IF(Parametros!$P$3=1,'4 - Tabela atual'!ER4,'5 - Tabela anterior'!EQ4)</f>
        <v>651</v>
      </c>
      <c r="ES5" s="9">
        <f>IF(Parametros!$P$3=1,'4 - Tabela atual'!ES4,'5 - Tabela anterior'!ER4)</f>
        <v>868</v>
      </c>
      <c r="ET5" s="9">
        <f>IF(Parametros!$P$3=1,'4 - Tabela atual'!ET4,'5 - Tabela anterior'!ES4)</f>
        <v>1302</v>
      </c>
      <c r="EU5" s="9">
        <f>IF(Parametros!$P$3=1,'4 - Tabela atual'!EU4,'5 - Tabela anterior'!ET4)</f>
        <v>1736</v>
      </c>
      <c r="EV5" s="9">
        <f>IF(Parametros!$P$3=1,'4 - Tabela atual'!EV4,'5 - Tabela anterior'!EU4)</f>
        <v>2170</v>
      </c>
      <c r="EW5" s="9">
        <f>IF(Parametros!$P$3=1,'4 - Tabela atual'!EW4,'5 - Tabela anterior'!EV4)</f>
        <v>2604</v>
      </c>
      <c r="EX5" s="9">
        <f>IF(Parametros!$P$3=1,'4 - Tabela atual'!EX4,'5 - Tabela anterior'!EW4)</f>
        <v>483</v>
      </c>
      <c r="EY5" s="9">
        <f>IF(Parametros!$P$3=1,'4 - Tabela atual'!EY4,'5 - Tabela anterior'!EX4)</f>
        <v>96.600000000000009</v>
      </c>
      <c r="EZ5" s="9">
        <f>IF(Parametros!$P$3=1,'4 - Tabela atual'!EZ4,'5 - Tabela anterior'!EY4)</f>
        <v>120.75</v>
      </c>
      <c r="FA5" s="9">
        <f>IF(Parametros!$P$3=1,'4 - Tabela atual'!FA4,'5 - Tabela anterior'!EZ4)</f>
        <v>0</v>
      </c>
      <c r="FB5" s="9">
        <f>IF(Parametros!$P$3=1,'4 - Tabela atual'!FB4,'5 - Tabela anterior'!FA4)</f>
        <v>241.5</v>
      </c>
      <c r="FC5" s="9">
        <f>IF(Parametros!$P$3=1,'4 - Tabela atual'!FC4,'5 - Tabela anterior'!FB4)</f>
        <v>724.5</v>
      </c>
      <c r="FD5" s="9">
        <f>IF(Parametros!$P$3=1,'4 - Tabela atual'!FD4,'5 - Tabela anterior'!FC4)</f>
        <v>966</v>
      </c>
      <c r="FE5" s="9">
        <f>IF(Parametros!$P$3=1,'4 - Tabela atual'!FE4,'5 - Tabela anterior'!FD4)</f>
        <v>1449</v>
      </c>
      <c r="FF5" s="9">
        <f>IF(Parametros!$P$3=1,'4 - Tabela atual'!FF4,'5 - Tabela anterior'!FE4)</f>
        <v>1932</v>
      </c>
      <c r="FG5" s="9">
        <f>IF(Parametros!$P$3=1,'4 - Tabela atual'!FG4,'5 - Tabela anterior'!FF4)</f>
        <v>2415</v>
      </c>
      <c r="FH5" s="9">
        <f>IF(Parametros!$P$3=1,'4 - Tabela atual'!FH4,'5 - Tabela anterior'!FG4)</f>
        <v>2898</v>
      </c>
      <c r="FI5" s="9">
        <f>IF(Parametros!$P$3=1,'4 - Tabela atual'!FI4,'5 - Tabela anterior'!FH4)</f>
        <v>614</v>
      </c>
      <c r="FJ5" s="9">
        <f>IF(Parametros!$P$3=1,'4 - Tabela atual'!FJ4,'5 - Tabela anterior'!FI4)</f>
        <v>122.80000000000001</v>
      </c>
      <c r="FK5" s="9">
        <f>IF(Parametros!$P$3=1,'4 - Tabela atual'!FK4,'5 - Tabela anterior'!FJ4)</f>
        <v>153.5</v>
      </c>
      <c r="FL5" s="9">
        <f>IF(Parametros!$P$3=1,'4 - Tabela atual'!FL4,'5 - Tabela anterior'!FK4)</f>
        <v>58.95</v>
      </c>
      <c r="FM5" s="9">
        <f>IF(Parametros!$P$3=1,'4 - Tabela atual'!FM4,'5 - Tabela anterior'!FL4)</f>
        <v>307</v>
      </c>
      <c r="FN5" s="9">
        <f>IF(Parametros!$P$3=1,'4 - Tabela atual'!FN4,'5 - Tabela anterior'!FM4)</f>
        <v>921</v>
      </c>
      <c r="FO5" s="9">
        <f>IF(Parametros!$P$3=1,'4 - Tabela atual'!FO4,'5 - Tabela anterior'!FN4)</f>
        <v>1228</v>
      </c>
      <c r="FP5" s="9">
        <f>IF(Parametros!$P$3=1,'4 - Tabela atual'!FP4,'5 - Tabela anterior'!FO4)</f>
        <v>1842</v>
      </c>
      <c r="FQ5" s="9">
        <f>IF(Parametros!$P$3=1,'4 - Tabela atual'!FQ4,'5 - Tabela anterior'!FP4)</f>
        <v>2456</v>
      </c>
      <c r="FR5" s="9">
        <f>IF(Parametros!$P$3=1,'4 - Tabela atual'!FR4,'5 - Tabela anterior'!FQ4)</f>
        <v>3070</v>
      </c>
      <c r="FS5" s="9">
        <f>IF(Parametros!$P$3=1,'4 - Tabela atual'!FS4,'5 - Tabela anterior'!FR4)</f>
        <v>3684</v>
      </c>
      <c r="FT5">
        <f>IF(Parametros!$P$3=1,'4 - Tabela atual'!FT4,'5 - Tabela anterior'!FS4)</f>
        <v>3.35</v>
      </c>
      <c r="FU5" t="str">
        <f>IF(Parametros!$P$3=1,'4 - Tabela atual'!FU4,'5 - Tabela anterior'!FT4)</f>
        <v/>
      </c>
      <c r="FV5" t="str">
        <f>IF(Parametros!$P$3=1,'4 - Tabela atual'!FV4,'5 - Tabela anterior'!FU4)</f>
        <v/>
      </c>
      <c r="FW5" t="str">
        <f>IF(Parametros!$P$3=1,'4 - Tabela atual'!FW4,'5 - Tabela anterior'!FV4)</f>
        <v/>
      </c>
      <c r="FX5" t="str">
        <f>IF(Parametros!$P$3=1,'4 - Tabela atual'!FX4,'5 - Tabela anterior'!FW4)</f>
        <v/>
      </c>
      <c r="FY5" t="str">
        <f>IF(Parametros!$P$3=1,'4 - Tabela atual'!FY4,'5 - Tabela anterior'!FX4)</f>
        <v/>
      </c>
      <c r="FZ5" t="str">
        <f>IF(Parametros!$P$3=1,'4 - Tabela atual'!FZ4,'5 - Tabela anterior'!FY4)</f>
        <v/>
      </c>
      <c r="GA5" t="str">
        <f>IF(Parametros!$P$3=1,'4 - Tabela atual'!GA4,'5 - Tabela anterior'!FZ4)</f>
        <v/>
      </c>
      <c r="GB5" t="str">
        <f>IF(Parametros!$P$3=1,'4 - Tabela atual'!GB4,'5 - Tabela anterior'!GA4)</f>
        <v/>
      </c>
      <c r="GC5" t="str">
        <f>IF(Parametros!$P$3=1,'4 - Tabela atual'!GC4,'5 - Tabela anterior'!GB4)</f>
        <v/>
      </c>
      <c r="GD5" t="str">
        <f>IF(Parametros!$P$3=1,'4 - Tabela atual'!GD4,'5 - Tabela anterior'!GC4)</f>
        <v/>
      </c>
      <c r="GE5" t="str">
        <f>IF(Parametros!$P$3=1,'4 - Tabela atual'!GE4,'5 - Tabela anterior'!GD4)</f>
        <v/>
      </c>
      <c r="GF5" t="str">
        <f>IF(Parametros!$P$3=1,'4 - Tabela atual'!GF4,'5 - Tabela anterior'!GE4)</f>
        <v/>
      </c>
      <c r="GG5" t="str">
        <f>IF(Parametros!$P$3=1,'4 - Tabela atual'!GG4,'5 - Tabela anterior'!GF4)</f>
        <v/>
      </c>
      <c r="GH5">
        <f>IF(Parametros!$P$3=1,'4 - Tabela atual'!GH4,'5 - Tabela anterior'!GG4)</f>
        <v>3.35</v>
      </c>
      <c r="GI5" s="8">
        <f>IF(Parametros!$P$3=1,'4 - Tabela atual'!GI4,'5 - Tabela anterior'!GH4)</f>
        <v>35277.105199999998</v>
      </c>
      <c r="GJ5" s="8" t="str">
        <f>IF(Parametros!$P$3=1,'4 - Tabela atual'!GJ4,'5 - Tabela anterior'!GI4)</f>
        <v/>
      </c>
      <c r="GK5" s="8" t="str">
        <f>IF(Parametros!$P$3=1,'4 - Tabela atual'!GK4,'5 - Tabela anterior'!GJ4)</f>
        <v/>
      </c>
      <c r="GL5" s="8" t="str">
        <f>IF(Parametros!$P$3=1,'4 - Tabela atual'!GL4,'5 - Tabela anterior'!GK4)</f>
        <v/>
      </c>
      <c r="GM5" s="8" t="str">
        <f>IF(Parametros!$P$3=1,'4 - Tabela atual'!GM4,'5 - Tabela anterior'!GL4)</f>
        <v/>
      </c>
      <c r="GN5" s="8" t="str">
        <f>IF(Parametros!$P$3=1,'4 - Tabela atual'!GN4,'5 - Tabela anterior'!GM4)</f>
        <v/>
      </c>
      <c r="GO5" s="8" t="str">
        <f>IF(Parametros!$P$3=1,'4 - Tabela atual'!GO4,'5 - Tabela anterior'!GN4)</f>
        <v/>
      </c>
      <c r="GP5" s="8" t="str">
        <f>IF(Parametros!$P$3=1,'4 - Tabela atual'!GP4,'5 - Tabela anterior'!GO4)</f>
        <v/>
      </c>
      <c r="GQ5" s="8" t="str">
        <f>IF(Parametros!$P$3=1,'4 - Tabela atual'!GQ4,'5 - Tabela anterior'!GP4)</f>
        <v/>
      </c>
      <c r="GR5" s="8" t="str">
        <f>IF(Parametros!$P$3=1,'4 - Tabela atual'!GR4,'5 - Tabela anterior'!GQ4)</f>
        <v/>
      </c>
      <c r="GS5" s="8" t="str">
        <f>IF(Parametros!$P$3=1,'4 - Tabela atual'!GS4,'5 - Tabela anterior'!GR4)</f>
        <v/>
      </c>
      <c r="GT5" s="8" t="str">
        <f>IF(Parametros!$P$3=1,'4 - Tabela atual'!GT4,'5 - Tabela anterior'!GS4)</f>
        <v/>
      </c>
      <c r="GU5" s="8" t="str">
        <f>IF(Parametros!$P$3=1,'4 - Tabela atual'!GU4,'5 - Tabela anterior'!GT4)</f>
        <v/>
      </c>
      <c r="GV5" s="8" t="str">
        <f>IF(Parametros!$P$3=1,'4 - Tabela atual'!GV4,'5 - Tabela anterior'!GU4)</f>
        <v/>
      </c>
      <c r="GW5" s="8">
        <f>IF(Parametros!$P$3=1,'4 - Tabela atual'!GW4,'5 - Tabela anterior'!GV4)</f>
        <v>35277.105199999998</v>
      </c>
      <c r="GX5">
        <f>IF(Parametros!$P$3=1,'4 - Tabela atual'!GX4,'5 - Tabela anterior'!GW4)</f>
        <v>0</v>
      </c>
      <c r="GY5">
        <f>IF(Parametros!$P$3=1,'4 - Tabela atual'!GY4,'5 - Tabela anterior'!GX4)</f>
        <v>1</v>
      </c>
      <c r="GZ5">
        <f>IF(Parametros!$P$3=1,'4 - Tabela atual'!GZ4,'5 - Tabela anterior'!GY4)</f>
        <v>1</v>
      </c>
      <c r="HA5">
        <f>IF(Parametros!$P$3=1,'4 - Tabela atual'!HA4,'5 - Tabela anterior'!GZ4)</f>
        <v>1</v>
      </c>
      <c r="HB5">
        <f>IF(Parametros!$P$3=1,'4 - Tabela atual'!HB4,'5 - Tabela anterior'!HA4)</f>
        <v>1</v>
      </c>
      <c r="HC5">
        <f>IF(Parametros!$P$3=1,'4 - Tabela atual'!HC4,'5 - Tabela anterior'!HB4)</f>
        <v>1</v>
      </c>
      <c r="HD5">
        <f>IF(Parametros!$P$3=1,'4 - Tabela atual'!HD4,'5 - Tabela anterior'!HC4)</f>
        <v>0</v>
      </c>
      <c r="HE5" s="6" t="str">
        <f t="shared" ref="HE5:HE43" si="0">B5&amp;" - ("&amp;A5&amp;")"</f>
        <v>HORA UM - (HORA)</v>
      </c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</row>
    <row r="6" spans="1:249" s="5" customFormat="1" ht="14.25" customHeight="1" x14ac:dyDescent="0.2">
      <c r="A6" s="148" t="str">
        <f>IF(Parametros!$P$3=1,'4 - Tabela atual'!A5,'5 - Tabela anterior'!A5)</f>
        <v>BPRA</v>
      </c>
      <c r="B6" s="112" t="str">
        <f>IF(Parametros!$P$3=1,'4 - Tabela atual'!B5,'5 - Tabela anterior'!B5)</f>
        <v>BOM DIA RIO</v>
      </c>
      <c r="C6" s="9">
        <f>IF(Parametros!$P$3=1,'4 - Tabela atual'!C5,'5 - Tabela anterior'!C5)</f>
        <v>299</v>
      </c>
      <c r="D6" s="9">
        <f>IF(Parametros!$P$3=1,'4 - Tabela atual'!D5,'5 - Tabela anterior'!D5)</f>
        <v>59.800000000000004</v>
      </c>
      <c r="E6" s="9">
        <f>IF(Parametros!$P$3=1,'4 - Tabela atual'!E5,'5 - Tabela anterior'!E5)</f>
        <v>74.75</v>
      </c>
      <c r="F6" s="9">
        <f>IF(Parametros!$P$3=1,'4 - Tabela atual'!F5,'5 - Tabela anterior'!F5)</f>
        <v>112.125</v>
      </c>
      <c r="G6" s="9">
        <f>IF(Parametros!$P$3=1,'4 - Tabela atual'!G5,'5 - Tabela anterior'!G5)</f>
        <v>59.800000000000004</v>
      </c>
      <c r="H6" s="9">
        <f>IF(Parametros!$P$3=1,'4 - Tabela atual'!H5,'5 - Tabela anterior'!H5)</f>
        <v>74.75</v>
      </c>
      <c r="I6" s="9">
        <f>IF(Parametros!$P$3=1,'4 - Tabela atual'!I5,'5 - Tabela anterior'!H5)</f>
        <v>74.75</v>
      </c>
      <c r="J6" s="9">
        <f>IF(Parametros!$P$3=1,'4 - Tabela atual'!J5,'5 - Tabela anterior'!I5)</f>
        <v>74.75</v>
      </c>
      <c r="K6" s="9">
        <f>IF(Parametros!$P$3=1,'4 - Tabela atual'!K5,'5 - Tabela anterior'!J5)</f>
        <v>112.125</v>
      </c>
      <c r="L6" s="9">
        <f>IF(Parametros!$P$3=1,'4 - Tabela atual'!L5,'5 - Tabela anterior'!K5)</f>
        <v>59.800000000000004</v>
      </c>
      <c r="M6" s="9">
        <f>IF(Parametros!$P$3=1,'4 - Tabela atual'!M5,'5 - Tabela anterior'!L5)</f>
        <v>74.75</v>
      </c>
      <c r="N6" s="9">
        <f>IF(Parametros!$P$3=1,'4 - Tabela atual'!N5,'5 - Tabela anterior'!M5)</f>
        <v>134.55000000000001</v>
      </c>
      <c r="O6" s="9">
        <f>IF(Parametros!$P$3=1,'4 - Tabela atual'!O5,'5 - Tabela anterior'!N5)</f>
        <v>149.5</v>
      </c>
      <c r="P6" s="9">
        <f>IF(Parametros!$P$3=1,'4 - Tabela atual'!P5,'5 - Tabela anterior'!O5)</f>
        <v>448.5</v>
      </c>
      <c r="Q6" s="9">
        <f>IF(Parametros!$P$3=1,'4 - Tabela atual'!Q5,'5 - Tabela anterior'!P5)</f>
        <v>598</v>
      </c>
      <c r="R6" s="9">
        <f>IF(Parametros!$P$3=1,'4 - Tabela atual'!R5,'5 - Tabela anterior'!Q5)</f>
        <v>897</v>
      </c>
      <c r="S6" s="9">
        <f>IF(Parametros!$P$3=1,'4 - Tabela atual'!S5,'5 - Tabela anterior'!R5)</f>
        <v>1196</v>
      </c>
      <c r="T6" s="9">
        <f>IF(Parametros!$P$3=1,'4 - Tabela atual'!T5,'5 - Tabela anterior'!S5)</f>
        <v>1495</v>
      </c>
      <c r="U6" s="9">
        <f>IF(Parametros!$P$3=1,'4 - Tabela atual'!U5,'5 - Tabela anterior'!T5)</f>
        <v>1794</v>
      </c>
      <c r="V6" s="9">
        <f>IF(Parametros!$P$3=1,'4 - Tabela atual'!V5,'5 - Tabela anterior'!U5)</f>
        <v>278</v>
      </c>
      <c r="W6" s="9">
        <f>IF(Parametros!$P$3=1,'4 - Tabela atual'!W5,'5 - Tabela anterior'!V5)</f>
        <v>55.6</v>
      </c>
      <c r="X6" s="9">
        <f>IF(Parametros!$P$3=1,'4 - Tabela atual'!X5,'5 - Tabela anterior'!W5)</f>
        <v>69.5</v>
      </c>
      <c r="Y6" s="9">
        <f>IF(Parametros!$P$3=1,'4 - Tabela atual'!Y5,'5 - Tabela anterior'!X5)</f>
        <v>0</v>
      </c>
      <c r="Z6" s="9">
        <f>IF(Parametros!$P$3=1,'4 - Tabela atual'!Z5,'5 - Tabela anterior'!Y5)</f>
        <v>139</v>
      </c>
      <c r="AA6" s="9">
        <f>IF(Parametros!$P$3=1,'4 - Tabela atual'!AA5,'5 - Tabela anterior'!Z5)</f>
        <v>417</v>
      </c>
      <c r="AB6" s="9">
        <f>IF(Parametros!$P$3=1,'4 - Tabela atual'!AB5,'5 - Tabela anterior'!AA5)</f>
        <v>556</v>
      </c>
      <c r="AC6" s="9">
        <f>IF(Parametros!$P$3=1,'4 - Tabela atual'!AC5,'5 - Tabela anterior'!AB5)</f>
        <v>834</v>
      </c>
      <c r="AD6" s="9">
        <f>IF(Parametros!$P$3=1,'4 - Tabela atual'!AD5,'5 - Tabela anterior'!AC5)</f>
        <v>1112</v>
      </c>
      <c r="AE6" s="9">
        <f>IF(Parametros!$P$3=1,'4 - Tabela atual'!AE5,'5 - Tabela anterior'!AD5)</f>
        <v>1390</v>
      </c>
      <c r="AF6" s="9">
        <f>IF(Parametros!$P$3=1,'4 - Tabela atual'!AF5,'5 - Tabela anterior'!AE5)</f>
        <v>1668</v>
      </c>
      <c r="AG6" s="9">
        <f>IF(Parametros!$P$3=1,'4 - Tabela atual'!AG5,'5 - Tabela anterior'!AF5)</f>
        <v>260</v>
      </c>
      <c r="AH6" s="9">
        <f>IF(Parametros!$P$3=1,'4 - Tabela atual'!AH5,'5 - Tabela anterior'!AG5)</f>
        <v>52</v>
      </c>
      <c r="AI6" s="9">
        <f>IF(Parametros!$P$3=1,'4 - Tabela atual'!AI5,'5 - Tabela anterior'!AH5)</f>
        <v>65</v>
      </c>
      <c r="AJ6" s="9">
        <f>IF(Parametros!$P$3=1,'4 - Tabela atual'!AJ5,'5 - Tabela anterior'!AI5)</f>
        <v>0</v>
      </c>
      <c r="AK6" s="9">
        <f>IF(Parametros!$P$3=1,'4 - Tabela atual'!AK5,'5 - Tabela anterior'!AJ5)</f>
        <v>130</v>
      </c>
      <c r="AL6" s="9">
        <f>IF(Parametros!$P$3=1,'4 - Tabela atual'!AL5,'5 - Tabela anterior'!AK5)</f>
        <v>390</v>
      </c>
      <c r="AM6" s="9">
        <f>IF(Parametros!$P$3=1,'4 - Tabela atual'!AM5,'5 - Tabela anterior'!AL5)</f>
        <v>520</v>
      </c>
      <c r="AN6" s="9">
        <f>IF(Parametros!$P$3=1,'4 - Tabela atual'!AN5,'5 - Tabela anterior'!AM5)</f>
        <v>780</v>
      </c>
      <c r="AO6" s="9">
        <f>IF(Parametros!$P$3=1,'4 - Tabela atual'!AO5,'5 - Tabela anterior'!AN5)</f>
        <v>1040</v>
      </c>
      <c r="AP6" s="9">
        <f>IF(Parametros!$P$3=1,'4 - Tabela atual'!AP5,'5 - Tabela anterior'!AO5)</f>
        <v>1300</v>
      </c>
      <c r="AQ6" s="9">
        <f>IF(Parametros!$P$3=1,'4 - Tabela atual'!AQ5,'5 - Tabela anterior'!AP5)</f>
        <v>1560</v>
      </c>
      <c r="AR6" s="9">
        <f>IF(Parametros!$P$3=1,'4 - Tabela atual'!AR5,'5 - Tabela anterior'!AQ5)</f>
        <v>215</v>
      </c>
      <c r="AS6" s="9">
        <f>IF(Parametros!$P$3=1,'4 - Tabela atual'!AS5,'5 - Tabela anterior'!AR5)</f>
        <v>43</v>
      </c>
      <c r="AT6" s="9">
        <f>IF(Parametros!$P$3=1,'4 - Tabela atual'!AT5,'5 - Tabela anterior'!AS5)</f>
        <v>53.75</v>
      </c>
      <c r="AU6" s="9">
        <f>IF(Parametros!$P$3=1,'4 - Tabela atual'!AU5,'5 - Tabela anterior'!AT5)</f>
        <v>0</v>
      </c>
      <c r="AV6" s="9">
        <f>IF(Parametros!$P$3=1,'4 - Tabela atual'!AV5,'5 - Tabela anterior'!AU5)</f>
        <v>107.5</v>
      </c>
      <c r="AW6" s="9">
        <f>IF(Parametros!$P$3=1,'4 - Tabela atual'!AW5,'5 - Tabela anterior'!AV5)</f>
        <v>322.5</v>
      </c>
      <c r="AX6" s="9">
        <f>IF(Parametros!$P$3=1,'4 - Tabela atual'!AX5,'5 - Tabela anterior'!AW5)</f>
        <v>430</v>
      </c>
      <c r="AY6" s="9">
        <f>IF(Parametros!$P$3=1,'4 - Tabela atual'!AY5,'5 - Tabela anterior'!AX5)</f>
        <v>645</v>
      </c>
      <c r="AZ6" s="9">
        <f>IF(Parametros!$P$3=1,'4 - Tabela atual'!AZ5,'5 - Tabela anterior'!AY5)</f>
        <v>860</v>
      </c>
      <c r="BA6" s="9">
        <f>IF(Parametros!$P$3=1,'4 - Tabela atual'!BA5,'5 - Tabela anterior'!AZ5)</f>
        <v>1075</v>
      </c>
      <c r="BB6" s="9">
        <f>IF(Parametros!$P$3=1,'4 - Tabela atual'!BB5,'5 - Tabela anterior'!BA5)</f>
        <v>1290</v>
      </c>
      <c r="BC6" s="9">
        <f>IF(Parametros!$P$3=1,'4 - Tabela atual'!BC5,'5 - Tabela anterior'!BB5)</f>
        <v>577</v>
      </c>
      <c r="BD6" s="9">
        <f>IF(Parametros!$P$3=1,'4 - Tabela atual'!BD5,'5 - Tabela anterior'!BC5)</f>
        <v>115.4</v>
      </c>
      <c r="BE6" s="9">
        <f>IF(Parametros!$P$3=1,'4 - Tabela atual'!BE5,'5 - Tabela anterior'!BD5)</f>
        <v>144.25</v>
      </c>
      <c r="BF6" s="9">
        <f>IF(Parametros!$P$3=1,'4 - Tabela atual'!BF5,'5 - Tabela anterior'!BE5)</f>
        <v>134.55000000000001</v>
      </c>
      <c r="BG6" s="9">
        <f>IF(Parametros!$P$3=1,'4 - Tabela atual'!BG5,'5 - Tabela anterior'!BF5)</f>
        <v>288.5</v>
      </c>
      <c r="BH6" s="9">
        <f>IF(Parametros!$P$3=1,'4 - Tabela atual'!BH5,'5 - Tabela anterior'!BG5)</f>
        <v>865.5</v>
      </c>
      <c r="BI6" s="9">
        <f>IF(Parametros!$P$3=1,'4 - Tabela atual'!BI5,'5 - Tabela anterior'!BH5)</f>
        <v>1154</v>
      </c>
      <c r="BJ6" s="9">
        <f>IF(Parametros!$P$3=1,'4 - Tabela atual'!BJ5,'5 - Tabela anterior'!BI5)</f>
        <v>1731</v>
      </c>
      <c r="BK6" s="9">
        <f>IF(Parametros!$P$3=1,'4 - Tabela atual'!BK5,'5 - Tabela anterior'!BJ5)</f>
        <v>2308</v>
      </c>
      <c r="BL6" s="9">
        <f>IF(Parametros!$P$3=1,'4 - Tabela atual'!BL5,'5 - Tabela anterior'!BK5)</f>
        <v>2885</v>
      </c>
      <c r="BM6" s="9">
        <f>IF(Parametros!$P$3=1,'4 - Tabela atual'!BM5,'5 - Tabela anterior'!BL5)</f>
        <v>3462</v>
      </c>
      <c r="BN6" s="9">
        <f>IF(Parametros!$P$3=1,'4 - Tabela atual'!BN5,'5 - Tabela anterior'!BM5)</f>
        <v>559</v>
      </c>
      <c r="BO6" s="9">
        <f>IF(Parametros!$P$3=1,'4 - Tabela atual'!BO5,'5 - Tabela anterior'!BN5)</f>
        <v>111.80000000000001</v>
      </c>
      <c r="BP6" s="9">
        <f>IF(Parametros!$P$3=1,'4 - Tabela atual'!BP5,'5 - Tabela anterior'!BO5)</f>
        <v>139.75</v>
      </c>
      <c r="BQ6" s="9">
        <f>IF(Parametros!$P$3=1,'4 - Tabela atual'!BQ5,'5 - Tabela anterior'!BP5)</f>
        <v>134.55000000000001</v>
      </c>
      <c r="BR6" s="9">
        <f>IF(Parametros!$P$3=1,'4 - Tabela atual'!BR5,'5 - Tabela anterior'!BQ5)</f>
        <v>279.5</v>
      </c>
      <c r="BS6" s="9">
        <f>IF(Parametros!$P$3=1,'4 - Tabela atual'!BS5,'5 - Tabela anterior'!BR5)</f>
        <v>838.5</v>
      </c>
      <c r="BT6" s="9">
        <f>IF(Parametros!$P$3=1,'4 - Tabela atual'!BT5,'5 - Tabela anterior'!BS5)</f>
        <v>1118</v>
      </c>
      <c r="BU6" s="9">
        <f>IF(Parametros!$P$3=1,'4 - Tabela atual'!BU5,'5 - Tabela anterior'!BT5)</f>
        <v>1677</v>
      </c>
      <c r="BV6" s="9">
        <f>IF(Parametros!$P$3=1,'4 - Tabela atual'!BV5,'5 - Tabela anterior'!BU5)</f>
        <v>2236</v>
      </c>
      <c r="BW6" s="9">
        <f>IF(Parametros!$P$3=1,'4 - Tabela atual'!BW5,'5 - Tabela anterior'!BV5)</f>
        <v>2795</v>
      </c>
      <c r="BX6" s="9">
        <f>IF(Parametros!$P$3=1,'4 - Tabela atual'!BX5,'5 - Tabela anterior'!BW5)</f>
        <v>3354</v>
      </c>
      <c r="BY6" s="9">
        <f>IF(Parametros!$P$3=1,'4 - Tabela atual'!BY5,'5 - Tabela anterior'!BX5)</f>
        <v>514</v>
      </c>
      <c r="BZ6" s="9">
        <f>IF(Parametros!$P$3=1,'4 - Tabela atual'!BZ5,'5 - Tabela anterior'!BY5)</f>
        <v>102.80000000000001</v>
      </c>
      <c r="CA6" s="9">
        <f>IF(Parametros!$P$3=1,'4 - Tabela atual'!CA5,'5 - Tabela anterior'!BZ5)</f>
        <v>128.5</v>
      </c>
      <c r="CB6" s="9">
        <f>IF(Parametros!$P$3=1,'4 - Tabela atual'!CB5,'5 - Tabela anterior'!CA5)</f>
        <v>134.55000000000001</v>
      </c>
      <c r="CC6" s="9">
        <f>IF(Parametros!$P$3=1,'4 - Tabela atual'!CC5,'5 - Tabela anterior'!CB5)</f>
        <v>257</v>
      </c>
      <c r="CD6" s="9">
        <f>IF(Parametros!$P$3=1,'4 - Tabela atual'!CD5,'5 - Tabela anterior'!CC5)</f>
        <v>771</v>
      </c>
      <c r="CE6" s="9">
        <f>IF(Parametros!$P$3=1,'4 - Tabela atual'!CE5,'5 - Tabela anterior'!CD5)</f>
        <v>1028</v>
      </c>
      <c r="CF6" s="9">
        <f>IF(Parametros!$P$3=1,'4 - Tabela atual'!CF5,'5 - Tabela anterior'!CE5)</f>
        <v>1542</v>
      </c>
      <c r="CG6" s="9">
        <f>IF(Parametros!$P$3=1,'4 - Tabela atual'!CG5,'5 - Tabela anterior'!CF5)</f>
        <v>2056</v>
      </c>
      <c r="CH6" s="9">
        <f>IF(Parametros!$P$3=1,'4 - Tabela atual'!CH5,'5 - Tabela anterior'!CG5)</f>
        <v>2570</v>
      </c>
      <c r="CI6" s="9">
        <f>IF(Parametros!$P$3=1,'4 - Tabela atual'!CI5,'5 - Tabela anterior'!CH5)</f>
        <v>3084</v>
      </c>
      <c r="CJ6" s="9">
        <f>IF(Parametros!$P$3=1,'4 - Tabela atual'!CJ5,'5 - Tabela anterior'!CI5)</f>
        <v>538</v>
      </c>
      <c r="CK6" s="9">
        <f>IF(Parametros!$P$3=1,'4 - Tabela atual'!CK5,'5 - Tabela anterior'!CJ5)</f>
        <v>107.6</v>
      </c>
      <c r="CL6" s="9">
        <f>IF(Parametros!$P$3=1,'4 - Tabela atual'!CL5,'5 - Tabela anterior'!CK5)</f>
        <v>134.5</v>
      </c>
      <c r="CM6" s="9">
        <f>IF(Parametros!$P$3=1,'4 - Tabela atual'!CM5,'5 - Tabela anterior'!CL5)</f>
        <v>0</v>
      </c>
      <c r="CN6" s="9">
        <f>IF(Parametros!$P$3=1,'4 - Tabela atual'!CN5,'5 - Tabela anterior'!CM5)</f>
        <v>269</v>
      </c>
      <c r="CO6" s="9">
        <f>IF(Parametros!$P$3=1,'4 - Tabela atual'!CO5,'5 - Tabela anterior'!CN5)</f>
        <v>807</v>
      </c>
      <c r="CP6" s="9">
        <f>IF(Parametros!$P$3=1,'4 - Tabela atual'!CP5,'5 - Tabela anterior'!CO5)</f>
        <v>1076</v>
      </c>
      <c r="CQ6" s="9">
        <f>IF(Parametros!$P$3=1,'4 - Tabela atual'!CQ5,'5 - Tabela anterior'!CP5)</f>
        <v>1614</v>
      </c>
      <c r="CR6" s="9">
        <f>IF(Parametros!$P$3=1,'4 - Tabela atual'!CR5,'5 - Tabela anterior'!CQ5)</f>
        <v>2152</v>
      </c>
      <c r="CS6" s="9">
        <f>IF(Parametros!$P$3=1,'4 - Tabela atual'!CS5,'5 - Tabela anterior'!CR5)</f>
        <v>2690</v>
      </c>
      <c r="CT6" s="9">
        <f>IF(Parametros!$P$3=1,'4 - Tabela atual'!CT5,'5 - Tabela anterior'!CS5)</f>
        <v>3228</v>
      </c>
      <c r="CU6" s="9">
        <f>IF(Parametros!$P$3=1,'4 - Tabela atual'!CU5,'5 - Tabela anterior'!CT5)</f>
        <v>493</v>
      </c>
      <c r="CV6" s="9">
        <f>IF(Parametros!$P$3=1,'4 - Tabela atual'!CV5,'5 - Tabela anterior'!CU5)</f>
        <v>98.6</v>
      </c>
      <c r="CW6" s="9">
        <f>IF(Parametros!$P$3=1,'4 - Tabela atual'!CW5,'5 - Tabela anterior'!CV5)</f>
        <v>123.25</v>
      </c>
      <c r="CX6" s="9">
        <f>IF(Parametros!$P$3=1,'4 - Tabela atual'!CX5,'5 - Tabela anterior'!CW5)</f>
        <v>0</v>
      </c>
      <c r="CY6" s="9">
        <f>IF(Parametros!$P$3=1,'4 - Tabela atual'!CY5,'5 - Tabela anterior'!CX5)</f>
        <v>246.5</v>
      </c>
      <c r="CZ6" s="9">
        <f>IF(Parametros!$P$3=1,'4 - Tabela atual'!CZ5,'5 - Tabela anterior'!CY5)</f>
        <v>739.5</v>
      </c>
      <c r="DA6" s="9">
        <f>IF(Parametros!$P$3=1,'4 - Tabela atual'!DA5,'5 - Tabela anterior'!CZ5)</f>
        <v>986</v>
      </c>
      <c r="DB6" s="9">
        <f>IF(Parametros!$P$3=1,'4 - Tabela atual'!DB5,'5 - Tabela anterior'!DA5)</f>
        <v>1479</v>
      </c>
      <c r="DC6" s="9">
        <f>IF(Parametros!$P$3=1,'4 - Tabela atual'!DC5,'5 - Tabela anterior'!DB5)</f>
        <v>1972</v>
      </c>
      <c r="DD6" s="9">
        <f>IF(Parametros!$P$3=1,'4 - Tabela atual'!DD5,'5 - Tabela anterior'!DC5)</f>
        <v>2465</v>
      </c>
      <c r="DE6" s="9">
        <f>IF(Parametros!$P$3=1,'4 - Tabela atual'!DE5,'5 - Tabela anterior'!DD5)</f>
        <v>2958</v>
      </c>
      <c r="DF6" s="9">
        <f>IF(Parametros!$P$3=1,'4 - Tabela atual'!DF5,'5 - Tabela anterior'!DE5)</f>
        <v>475</v>
      </c>
      <c r="DG6" s="9">
        <f>IF(Parametros!$P$3=1,'4 - Tabela atual'!DG5,'5 - Tabela anterior'!DF5)</f>
        <v>95</v>
      </c>
      <c r="DH6" s="9">
        <f>IF(Parametros!$P$3=1,'4 - Tabela atual'!DH5,'5 - Tabela anterior'!DG5)</f>
        <v>118.75</v>
      </c>
      <c r="DI6" s="9">
        <f>IF(Parametros!$P$3=1,'4 - Tabela atual'!DI5,'5 - Tabela anterior'!DH5)</f>
        <v>0</v>
      </c>
      <c r="DJ6" s="9">
        <f>IF(Parametros!$P$3=1,'4 - Tabela atual'!DJ5,'5 - Tabela anterior'!DI5)</f>
        <v>237.5</v>
      </c>
      <c r="DK6" s="9">
        <f>IF(Parametros!$P$3=1,'4 - Tabela atual'!DK5,'5 - Tabela anterior'!DJ5)</f>
        <v>712.5</v>
      </c>
      <c r="DL6" s="9">
        <f>IF(Parametros!$P$3=1,'4 - Tabela atual'!DL5,'5 - Tabela anterior'!DK5)</f>
        <v>950</v>
      </c>
      <c r="DM6" s="9">
        <f>IF(Parametros!$P$3=1,'4 - Tabela atual'!DM5,'5 - Tabela anterior'!DL5)</f>
        <v>1425</v>
      </c>
      <c r="DN6" s="9">
        <f>IF(Parametros!$P$3=1,'4 - Tabela atual'!DN5,'5 - Tabela anterior'!DM5)</f>
        <v>1900</v>
      </c>
      <c r="DO6" s="9">
        <f>IF(Parametros!$P$3=1,'4 - Tabela atual'!DO5,'5 - Tabela anterior'!DN5)</f>
        <v>2375</v>
      </c>
      <c r="DP6" s="9">
        <f>IF(Parametros!$P$3=1,'4 - Tabela atual'!DP5,'5 - Tabela anterior'!DO5)</f>
        <v>2850</v>
      </c>
      <c r="DQ6" s="9">
        <f>IF(Parametros!$P$3=1,'4 - Tabela atual'!DQ5,'5 - Tabela anterior'!DP5)</f>
        <v>774</v>
      </c>
      <c r="DR6" s="9">
        <f>IF(Parametros!$P$3=1,'4 - Tabela atual'!DR5,'5 - Tabela anterior'!DQ5)</f>
        <v>154.80000000000001</v>
      </c>
      <c r="DS6" s="9">
        <f>IF(Parametros!$P$3=1,'4 - Tabela atual'!DS5,'5 - Tabela anterior'!DR5)</f>
        <v>193.5</v>
      </c>
      <c r="DT6" s="9">
        <f>IF(Parametros!$P$3=1,'4 - Tabela atual'!DT5,'5 - Tabela anterior'!DS5)</f>
        <v>134.55000000000001</v>
      </c>
      <c r="DU6" s="9">
        <f>IF(Parametros!$P$3=1,'4 - Tabela atual'!DU5,'5 - Tabela anterior'!DT5)</f>
        <v>387</v>
      </c>
      <c r="DV6" s="9">
        <f>IF(Parametros!$P$3=1,'4 - Tabela atual'!DV5,'5 - Tabela anterior'!DU5)</f>
        <v>1161</v>
      </c>
      <c r="DW6" s="9">
        <f>IF(Parametros!$P$3=1,'4 - Tabela atual'!DW5,'5 - Tabela anterior'!DV5)</f>
        <v>1548</v>
      </c>
      <c r="DX6" s="9">
        <f>IF(Parametros!$P$3=1,'4 - Tabela atual'!DX5,'5 - Tabela anterior'!DW5)</f>
        <v>2322</v>
      </c>
      <c r="DY6" s="9">
        <f>IF(Parametros!$P$3=1,'4 - Tabela atual'!DY5,'5 - Tabela anterior'!DX5)</f>
        <v>3096</v>
      </c>
      <c r="DZ6" s="9">
        <f>IF(Parametros!$P$3=1,'4 - Tabela atual'!DZ5,'5 - Tabela anterior'!DY5)</f>
        <v>3870</v>
      </c>
      <c r="EA6" s="9">
        <f>IF(Parametros!$P$3=1,'4 - Tabela atual'!EA5,'5 - Tabela anterior'!DZ5)</f>
        <v>4644</v>
      </c>
      <c r="EB6" s="9">
        <f>IF(Parametros!$P$3=1,'4 - Tabela atual'!EB5,'5 - Tabela anterior'!EA5)</f>
        <v>837</v>
      </c>
      <c r="EC6" s="9">
        <f>IF(Parametros!$P$3=1,'4 - Tabela atual'!EC5,'5 - Tabela anterior'!EB5)</f>
        <v>167.4</v>
      </c>
      <c r="ED6" s="9">
        <f>IF(Parametros!$P$3=1,'4 - Tabela atual'!ED5,'5 - Tabela anterior'!EC5)</f>
        <v>209.25</v>
      </c>
      <c r="EE6" s="9">
        <f>IF(Parametros!$P$3=1,'4 - Tabela atual'!EE5,'5 - Tabela anterior'!ED5)</f>
        <v>134.55000000000001</v>
      </c>
      <c r="EF6" s="9">
        <f>IF(Parametros!$P$3=1,'4 - Tabela atual'!EF5,'5 - Tabela anterior'!EE5)</f>
        <v>418.5</v>
      </c>
      <c r="EG6" s="9">
        <f>IF(Parametros!$P$3=1,'4 - Tabela atual'!EG5,'5 - Tabela anterior'!EF5)</f>
        <v>1255.5</v>
      </c>
      <c r="EH6" s="9">
        <f>IF(Parametros!$P$3=1,'4 - Tabela atual'!EH5,'5 - Tabela anterior'!EG5)</f>
        <v>1674</v>
      </c>
      <c r="EI6" s="9">
        <f>IF(Parametros!$P$3=1,'4 - Tabela atual'!EI5,'5 - Tabela anterior'!EH5)</f>
        <v>2511</v>
      </c>
      <c r="EJ6" s="9">
        <f>IF(Parametros!$P$3=1,'4 - Tabela atual'!EJ5,'5 - Tabela anterior'!EI5)</f>
        <v>3348</v>
      </c>
      <c r="EK6" s="9">
        <f>IF(Parametros!$P$3=1,'4 - Tabela atual'!EK5,'5 - Tabela anterior'!EJ5)</f>
        <v>4185</v>
      </c>
      <c r="EL6" s="9">
        <f>IF(Parametros!$P$3=1,'4 - Tabela atual'!EL5,'5 - Tabela anterior'!EK5)</f>
        <v>5022</v>
      </c>
      <c r="EM6" s="9">
        <f>IF(Parametros!$P$3=1,'4 - Tabela atual'!EM5,'5 - Tabela anterior'!EL5)</f>
        <v>792</v>
      </c>
      <c r="EN6" s="9">
        <f>IF(Parametros!$P$3=1,'4 - Tabela atual'!EN5,'5 - Tabela anterior'!EM5)</f>
        <v>158.4</v>
      </c>
      <c r="EO6" s="9">
        <f>IF(Parametros!$P$3=1,'4 - Tabela atual'!EO5,'5 - Tabela anterior'!EN5)</f>
        <v>198</v>
      </c>
      <c r="EP6" s="9">
        <f>IF(Parametros!$P$3=1,'4 - Tabela atual'!EP5,'5 - Tabela anterior'!EO5)</f>
        <v>134.55000000000001</v>
      </c>
      <c r="EQ6" s="9">
        <f>IF(Parametros!$P$3=1,'4 - Tabela atual'!EQ5,'5 - Tabela anterior'!EP5)</f>
        <v>396</v>
      </c>
      <c r="ER6" s="9">
        <f>IF(Parametros!$P$3=1,'4 - Tabela atual'!ER5,'5 - Tabela anterior'!EQ5)</f>
        <v>1188</v>
      </c>
      <c r="ES6" s="9">
        <f>IF(Parametros!$P$3=1,'4 - Tabela atual'!ES5,'5 - Tabela anterior'!ER5)</f>
        <v>1584</v>
      </c>
      <c r="ET6" s="9">
        <f>IF(Parametros!$P$3=1,'4 - Tabela atual'!ET5,'5 - Tabela anterior'!ES5)</f>
        <v>2376</v>
      </c>
      <c r="EU6" s="9">
        <f>IF(Parametros!$P$3=1,'4 - Tabela atual'!EU5,'5 - Tabela anterior'!ET5)</f>
        <v>3168</v>
      </c>
      <c r="EV6" s="9">
        <f>IF(Parametros!$P$3=1,'4 - Tabela atual'!EV5,'5 - Tabela anterior'!EU5)</f>
        <v>3960</v>
      </c>
      <c r="EW6" s="9">
        <f>IF(Parametros!$P$3=1,'4 - Tabela atual'!EW5,'5 - Tabela anterior'!EV5)</f>
        <v>4752</v>
      </c>
      <c r="EX6" s="9">
        <f>IF(Parametros!$P$3=1,'4 - Tabela atual'!EX5,'5 - Tabela anterior'!EW5)</f>
        <v>753</v>
      </c>
      <c r="EY6" s="9">
        <f>IF(Parametros!$P$3=1,'4 - Tabela atual'!EY5,'5 - Tabela anterior'!EX5)</f>
        <v>150.6</v>
      </c>
      <c r="EZ6" s="9">
        <f>IF(Parametros!$P$3=1,'4 - Tabela atual'!EZ5,'5 - Tabela anterior'!EY5)</f>
        <v>188.25</v>
      </c>
      <c r="FA6" s="9">
        <f>IF(Parametros!$P$3=1,'4 - Tabela atual'!FA5,'5 - Tabela anterior'!EZ5)</f>
        <v>0</v>
      </c>
      <c r="FB6" s="9">
        <f>IF(Parametros!$P$3=1,'4 - Tabela atual'!FB5,'5 - Tabela anterior'!FA5)</f>
        <v>376.5</v>
      </c>
      <c r="FC6" s="9">
        <f>IF(Parametros!$P$3=1,'4 - Tabela atual'!FC5,'5 - Tabela anterior'!FB5)</f>
        <v>1129.5</v>
      </c>
      <c r="FD6" s="9">
        <f>IF(Parametros!$P$3=1,'4 - Tabela atual'!FD5,'5 - Tabela anterior'!FC5)</f>
        <v>1506</v>
      </c>
      <c r="FE6" s="9">
        <f>IF(Parametros!$P$3=1,'4 - Tabela atual'!FE5,'5 - Tabela anterior'!FD5)</f>
        <v>2259</v>
      </c>
      <c r="FF6" s="9">
        <f>IF(Parametros!$P$3=1,'4 - Tabela atual'!FF5,'5 - Tabela anterior'!FE5)</f>
        <v>3012</v>
      </c>
      <c r="FG6" s="9">
        <f>IF(Parametros!$P$3=1,'4 - Tabela atual'!FG5,'5 - Tabela anterior'!FF5)</f>
        <v>3765</v>
      </c>
      <c r="FH6" s="9">
        <f>IF(Parametros!$P$3=1,'4 - Tabela atual'!FH5,'5 - Tabela anterior'!FG5)</f>
        <v>4518</v>
      </c>
      <c r="FI6" s="9">
        <f>IF(Parametros!$P$3=1,'4 - Tabela atual'!FI5,'5 - Tabela anterior'!FH5)</f>
        <v>1052</v>
      </c>
      <c r="FJ6" s="9">
        <f>IF(Parametros!$P$3=1,'4 - Tabela atual'!FJ5,'5 - Tabela anterior'!FI5)</f>
        <v>210.4</v>
      </c>
      <c r="FK6" s="9">
        <f>IF(Parametros!$P$3=1,'4 - Tabela atual'!FK5,'5 - Tabela anterior'!FJ5)</f>
        <v>263</v>
      </c>
      <c r="FL6" s="9">
        <f>IF(Parametros!$P$3=1,'4 - Tabela atual'!FL5,'5 - Tabela anterior'!FK5)</f>
        <v>134.55000000000001</v>
      </c>
      <c r="FM6" s="9">
        <f>IF(Parametros!$P$3=1,'4 - Tabela atual'!FM5,'5 - Tabela anterior'!FL5)</f>
        <v>526</v>
      </c>
      <c r="FN6" s="9">
        <f>IF(Parametros!$P$3=1,'4 - Tabela atual'!FN5,'5 - Tabela anterior'!FM5)</f>
        <v>1578</v>
      </c>
      <c r="FO6" s="9">
        <f>IF(Parametros!$P$3=1,'4 - Tabela atual'!FO5,'5 - Tabela anterior'!FN5)</f>
        <v>2104</v>
      </c>
      <c r="FP6" s="9">
        <f>IF(Parametros!$P$3=1,'4 - Tabela atual'!FP5,'5 - Tabela anterior'!FO5)</f>
        <v>3156</v>
      </c>
      <c r="FQ6" s="9">
        <f>IF(Parametros!$P$3=1,'4 - Tabela atual'!FQ5,'5 - Tabela anterior'!FP5)</f>
        <v>4208</v>
      </c>
      <c r="FR6" s="9">
        <f>IF(Parametros!$P$3=1,'4 - Tabela atual'!FR5,'5 - Tabela anterior'!FQ5)</f>
        <v>5260</v>
      </c>
      <c r="FS6" s="9">
        <f>IF(Parametros!$P$3=1,'4 - Tabela atual'!FS5,'5 - Tabela anterior'!FR5)</f>
        <v>6312</v>
      </c>
      <c r="FT6">
        <f>IF(Parametros!$P$3=1,'4 - Tabela atual'!FT5,'5 - Tabela anterior'!FS5)</f>
        <v>14.12</v>
      </c>
      <c r="FU6" t="str">
        <f>IF(Parametros!$P$3=1,'4 - Tabela atual'!FU5,'5 - Tabela anterior'!FT5)</f>
        <v/>
      </c>
      <c r="FV6" t="str">
        <f>IF(Parametros!$P$3=1,'4 - Tabela atual'!FV5,'5 - Tabela anterior'!FU5)</f>
        <v/>
      </c>
      <c r="FW6" t="str">
        <f>IF(Parametros!$P$3=1,'4 - Tabela atual'!FW5,'5 - Tabela anterior'!FV5)</f>
        <v/>
      </c>
      <c r="FX6" t="str">
        <f>IF(Parametros!$P$3=1,'4 - Tabela atual'!FX5,'5 - Tabela anterior'!FW5)</f>
        <v/>
      </c>
      <c r="FY6" t="str">
        <f>IF(Parametros!$P$3=1,'4 - Tabela atual'!FY5,'5 - Tabela anterior'!FX5)</f>
        <v/>
      </c>
      <c r="FZ6" t="str">
        <f>IF(Parametros!$P$3=1,'4 - Tabela atual'!FZ5,'5 - Tabela anterior'!FY5)</f>
        <v/>
      </c>
      <c r="GA6" t="str">
        <f>IF(Parametros!$P$3=1,'4 - Tabela atual'!GA5,'5 - Tabela anterior'!FZ5)</f>
        <v/>
      </c>
      <c r="GB6" t="str">
        <f>IF(Parametros!$P$3=1,'4 - Tabela atual'!GB5,'5 - Tabela anterior'!GA5)</f>
        <v/>
      </c>
      <c r="GC6" t="str">
        <f>IF(Parametros!$P$3=1,'4 - Tabela atual'!GC5,'5 - Tabela anterior'!GB5)</f>
        <v/>
      </c>
      <c r="GD6" t="str">
        <f>IF(Parametros!$P$3=1,'4 - Tabela atual'!GD5,'5 - Tabela anterior'!GC5)</f>
        <v/>
      </c>
      <c r="GE6" t="str">
        <f>IF(Parametros!$P$3=1,'4 - Tabela atual'!GE5,'5 - Tabela anterior'!GD5)</f>
        <v/>
      </c>
      <c r="GF6" t="str">
        <f>IF(Parametros!$P$3=1,'4 - Tabela atual'!GF5,'5 - Tabela anterior'!GE5)</f>
        <v/>
      </c>
      <c r="GG6" t="str">
        <f>IF(Parametros!$P$3=1,'4 - Tabela atual'!GG5,'5 - Tabela anterior'!GF5)</f>
        <v/>
      </c>
      <c r="GH6">
        <f>IF(Parametros!$P$3=1,'4 - Tabela atual'!GH5,'5 - Tabela anterior'!GG5)</f>
        <v>14.12</v>
      </c>
      <c r="GI6" s="8">
        <f>IF(Parametros!$P$3=1,'4 - Tabela atual'!GI5,'5 - Tabela anterior'!GH5)</f>
        <v>129542.15680000001</v>
      </c>
      <c r="GJ6" s="8" t="str">
        <f>IF(Parametros!$P$3=1,'4 - Tabela atual'!GJ5,'5 - Tabela anterior'!GI5)</f>
        <v/>
      </c>
      <c r="GK6" s="8" t="str">
        <f>IF(Parametros!$P$3=1,'4 - Tabela atual'!GK5,'5 - Tabela anterior'!GJ5)</f>
        <v/>
      </c>
      <c r="GL6" s="8" t="str">
        <f>IF(Parametros!$P$3=1,'4 - Tabela atual'!GL5,'5 - Tabela anterior'!GK5)</f>
        <v/>
      </c>
      <c r="GM6" s="8" t="str">
        <f>IF(Parametros!$P$3=1,'4 - Tabela atual'!GM5,'5 - Tabela anterior'!GL5)</f>
        <v/>
      </c>
      <c r="GN6" s="8" t="str">
        <f>IF(Parametros!$P$3=1,'4 - Tabela atual'!GN5,'5 - Tabela anterior'!GM5)</f>
        <v/>
      </c>
      <c r="GO6" s="8" t="str">
        <f>IF(Parametros!$P$3=1,'4 - Tabela atual'!GO5,'5 - Tabela anterior'!GN5)</f>
        <v/>
      </c>
      <c r="GP6" s="8" t="str">
        <f>IF(Parametros!$P$3=1,'4 - Tabela atual'!GP5,'5 - Tabela anterior'!GO5)</f>
        <v/>
      </c>
      <c r="GQ6" s="8" t="str">
        <f>IF(Parametros!$P$3=1,'4 - Tabela atual'!GQ5,'5 - Tabela anterior'!GP5)</f>
        <v/>
      </c>
      <c r="GR6" s="8" t="str">
        <f>IF(Parametros!$P$3=1,'4 - Tabela atual'!GR5,'5 - Tabela anterior'!GQ5)</f>
        <v/>
      </c>
      <c r="GS6" s="8" t="str">
        <f>IF(Parametros!$P$3=1,'4 - Tabela atual'!GS5,'5 - Tabela anterior'!GR5)</f>
        <v/>
      </c>
      <c r="GT6" s="8" t="str">
        <f>IF(Parametros!$P$3=1,'4 - Tabela atual'!GT5,'5 - Tabela anterior'!GS5)</f>
        <v/>
      </c>
      <c r="GU6" s="8" t="str">
        <f>IF(Parametros!$P$3=1,'4 - Tabela atual'!GU5,'5 - Tabela anterior'!GT5)</f>
        <v/>
      </c>
      <c r="GV6" s="8" t="str">
        <f>IF(Parametros!$P$3=1,'4 - Tabela atual'!GV5,'5 - Tabela anterior'!GU5)</f>
        <v/>
      </c>
      <c r="GW6" s="8">
        <f>IF(Parametros!$P$3=1,'4 - Tabela atual'!GW5,'5 - Tabela anterior'!GV5)</f>
        <v>129542.15680000001</v>
      </c>
      <c r="GX6">
        <f>IF(Parametros!$P$3=1,'4 - Tabela atual'!GX5,'5 - Tabela anterior'!GW5)</f>
        <v>0</v>
      </c>
      <c r="GY6">
        <f>IF(Parametros!$P$3=1,'4 - Tabela atual'!GY5,'5 - Tabela anterior'!GX5)</f>
        <v>1</v>
      </c>
      <c r="GZ6">
        <f>IF(Parametros!$P$3=1,'4 - Tabela atual'!GZ5,'5 - Tabela anterior'!GY5)</f>
        <v>1</v>
      </c>
      <c r="HA6">
        <f>IF(Parametros!$P$3=1,'4 - Tabela atual'!HA5,'5 - Tabela anterior'!GZ5)</f>
        <v>1</v>
      </c>
      <c r="HB6">
        <f>IF(Parametros!$P$3=1,'4 - Tabela atual'!HB5,'5 - Tabela anterior'!HA5)</f>
        <v>1</v>
      </c>
      <c r="HC6">
        <f>IF(Parametros!$P$3=1,'4 - Tabela atual'!HC5,'5 - Tabela anterior'!HB5)</f>
        <v>1</v>
      </c>
      <c r="HD6">
        <f>IF(Parametros!$P$3=1,'4 - Tabela atual'!HD5,'5 - Tabela anterior'!HC5)</f>
        <v>0</v>
      </c>
      <c r="HE6" s="6" t="str">
        <f t="shared" si="0"/>
        <v>BOM DIA RIO - (BPRA)</v>
      </c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</row>
    <row r="7" spans="1:249" s="5" customFormat="1" ht="14.25" customHeight="1" x14ac:dyDescent="0.2">
      <c r="A7" s="148" t="str">
        <f>IF(Parametros!$P$3=1,'4 - Tabela atual'!A6,'5 - Tabela anterior'!A6)</f>
        <v>NBRA</v>
      </c>
      <c r="B7" s="112" t="str">
        <f>IF(Parametros!$P$3=1,'4 - Tabela atual'!B6,'5 - Tabela anterior'!B6)</f>
        <v>BOM DIA BRASIL</v>
      </c>
      <c r="C7" s="9">
        <f>IF(Parametros!$P$3=1,'4 - Tabela atual'!C6,'5 - Tabela anterior'!C6)</f>
        <v>522</v>
      </c>
      <c r="D7" s="9">
        <f>IF(Parametros!$P$3=1,'4 - Tabela atual'!D6,'5 - Tabela anterior'!D6)</f>
        <v>104.4</v>
      </c>
      <c r="E7" s="9">
        <f>IF(Parametros!$P$3=1,'4 - Tabela atual'!E6,'5 - Tabela anterior'!E6)</f>
        <v>130.5</v>
      </c>
      <c r="F7" s="9">
        <f>IF(Parametros!$P$3=1,'4 - Tabela atual'!F6,'5 - Tabela anterior'!F6)</f>
        <v>195.75</v>
      </c>
      <c r="G7" s="9">
        <f>IF(Parametros!$P$3=1,'4 - Tabela atual'!G6,'5 - Tabela anterior'!G6)</f>
        <v>104.4</v>
      </c>
      <c r="H7" s="9">
        <f>IF(Parametros!$P$3=1,'4 - Tabela atual'!H6,'5 - Tabela anterior'!H6)</f>
        <v>130.5</v>
      </c>
      <c r="I7" s="9">
        <f>IF(Parametros!$P$3=1,'4 - Tabela atual'!I6,'5 - Tabela anterior'!H6)</f>
        <v>130.5</v>
      </c>
      <c r="J7" s="9">
        <f>IF(Parametros!$P$3=1,'4 - Tabela atual'!J6,'5 - Tabela anterior'!I6)</f>
        <v>130.5</v>
      </c>
      <c r="K7" s="9">
        <f>IF(Parametros!$P$3=1,'4 - Tabela atual'!K6,'5 - Tabela anterior'!J6)</f>
        <v>195.75</v>
      </c>
      <c r="L7" s="9">
        <f>IF(Parametros!$P$3=1,'4 - Tabela atual'!L6,'5 - Tabela anterior'!K6)</f>
        <v>104.4</v>
      </c>
      <c r="M7" s="9">
        <f>IF(Parametros!$P$3=1,'4 - Tabela atual'!M6,'5 - Tabela anterior'!L6)</f>
        <v>130.5</v>
      </c>
      <c r="N7" s="9">
        <f>IF(Parametros!$P$3=1,'4 - Tabela atual'!N6,'5 - Tabela anterior'!M6)</f>
        <v>234.9</v>
      </c>
      <c r="O7" s="9">
        <f>IF(Parametros!$P$3=1,'4 - Tabela atual'!O6,'5 - Tabela anterior'!N6)</f>
        <v>261</v>
      </c>
      <c r="P7" s="9">
        <f>IF(Parametros!$P$3=1,'4 - Tabela atual'!P6,'5 - Tabela anterior'!O6)</f>
        <v>783</v>
      </c>
      <c r="Q7" s="9">
        <f>IF(Parametros!$P$3=1,'4 - Tabela atual'!Q6,'5 - Tabela anterior'!P6)</f>
        <v>1044</v>
      </c>
      <c r="R7" s="9">
        <f>IF(Parametros!$P$3=1,'4 - Tabela atual'!R6,'5 - Tabela anterior'!Q6)</f>
        <v>1566</v>
      </c>
      <c r="S7" s="9">
        <f>IF(Parametros!$P$3=1,'4 - Tabela atual'!S6,'5 - Tabela anterior'!R6)</f>
        <v>2088</v>
      </c>
      <c r="T7" s="9">
        <f>IF(Parametros!$P$3=1,'4 - Tabela atual'!T6,'5 - Tabela anterior'!S6)</f>
        <v>2610</v>
      </c>
      <c r="U7" s="9">
        <f>IF(Parametros!$P$3=1,'4 - Tabela atual'!U6,'5 - Tabela anterior'!T6)</f>
        <v>3132</v>
      </c>
      <c r="V7" s="9">
        <f>IF(Parametros!$P$3=1,'4 - Tabela atual'!V6,'5 - Tabela anterior'!U6)</f>
        <v>400</v>
      </c>
      <c r="W7" s="9">
        <f>IF(Parametros!$P$3=1,'4 - Tabela atual'!W6,'5 - Tabela anterior'!V6)</f>
        <v>80</v>
      </c>
      <c r="X7" s="9">
        <f>IF(Parametros!$P$3=1,'4 - Tabela atual'!X6,'5 - Tabela anterior'!W6)</f>
        <v>100</v>
      </c>
      <c r="Y7" s="9">
        <f>IF(Parametros!$P$3=1,'4 - Tabela atual'!Y6,'5 - Tabela anterior'!X6)</f>
        <v>0</v>
      </c>
      <c r="Z7" s="9">
        <f>IF(Parametros!$P$3=1,'4 - Tabela atual'!Z6,'5 - Tabela anterior'!Y6)</f>
        <v>200</v>
      </c>
      <c r="AA7" s="9">
        <f>IF(Parametros!$P$3=1,'4 - Tabela atual'!AA6,'5 - Tabela anterior'!Z6)</f>
        <v>600</v>
      </c>
      <c r="AB7" s="9">
        <f>IF(Parametros!$P$3=1,'4 - Tabela atual'!AB6,'5 - Tabela anterior'!AA6)</f>
        <v>800</v>
      </c>
      <c r="AC7" s="9">
        <f>IF(Parametros!$P$3=1,'4 - Tabela atual'!AC6,'5 - Tabela anterior'!AB6)</f>
        <v>1200</v>
      </c>
      <c r="AD7" s="9">
        <f>IF(Parametros!$P$3=1,'4 - Tabela atual'!AD6,'5 - Tabela anterior'!AC6)</f>
        <v>1600</v>
      </c>
      <c r="AE7" s="9">
        <f>IF(Parametros!$P$3=1,'4 - Tabela atual'!AE6,'5 - Tabela anterior'!AD6)</f>
        <v>2000</v>
      </c>
      <c r="AF7" s="9">
        <f>IF(Parametros!$P$3=1,'4 - Tabela atual'!AF6,'5 - Tabela anterior'!AE6)</f>
        <v>2400</v>
      </c>
      <c r="AG7" s="9">
        <f>IF(Parametros!$P$3=1,'4 - Tabela atual'!AG6,'5 - Tabela anterior'!AF6)</f>
        <v>363</v>
      </c>
      <c r="AH7" s="9">
        <f>IF(Parametros!$P$3=1,'4 - Tabela atual'!AH6,'5 - Tabela anterior'!AG6)</f>
        <v>72.600000000000009</v>
      </c>
      <c r="AI7" s="9">
        <f>IF(Parametros!$P$3=1,'4 - Tabela atual'!AI6,'5 - Tabela anterior'!AH6)</f>
        <v>90.75</v>
      </c>
      <c r="AJ7" s="9">
        <f>IF(Parametros!$P$3=1,'4 - Tabela atual'!AJ6,'5 - Tabela anterior'!AI6)</f>
        <v>0</v>
      </c>
      <c r="AK7" s="9">
        <f>IF(Parametros!$P$3=1,'4 - Tabela atual'!AK6,'5 - Tabela anterior'!AJ6)</f>
        <v>181.5</v>
      </c>
      <c r="AL7" s="9">
        <f>IF(Parametros!$P$3=1,'4 - Tabela atual'!AL6,'5 - Tabela anterior'!AK6)</f>
        <v>544.5</v>
      </c>
      <c r="AM7" s="9">
        <f>IF(Parametros!$P$3=1,'4 - Tabela atual'!AM6,'5 - Tabela anterior'!AL6)</f>
        <v>726</v>
      </c>
      <c r="AN7" s="9">
        <f>IF(Parametros!$P$3=1,'4 - Tabela atual'!AN6,'5 - Tabela anterior'!AM6)</f>
        <v>1089</v>
      </c>
      <c r="AO7" s="9">
        <f>IF(Parametros!$P$3=1,'4 - Tabela atual'!AO6,'5 - Tabela anterior'!AN6)</f>
        <v>1452</v>
      </c>
      <c r="AP7" s="9">
        <f>IF(Parametros!$P$3=1,'4 - Tabela atual'!AP6,'5 - Tabela anterior'!AO6)</f>
        <v>1815</v>
      </c>
      <c r="AQ7" s="9">
        <f>IF(Parametros!$P$3=1,'4 - Tabela atual'!AQ6,'5 - Tabela anterior'!AP6)</f>
        <v>2178</v>
      </c>
      <c r="AR7" s="9">
        <f>IF(Parametros!$P$3=1,'4 - Tabela atual'!AR6,'5 - Tabela anterior'!AQ6)</f>
        <v>283</v>
      </c>
      <c r="AS7" s="9">
        <f>IF(Parametros!$P$3=1,'4 - Tabela atual'!AS6,'5 - Tabela anterior'!AR6)</f>
        <v>56.6</v>
      </c>
      <c r="AT7" s="9">
        <f>IF(Parametros!$P$3=1,'4 - Tabela atual'!AT6,'5 - Tabela anterior'!AS6)</f>
        <v>70.75</v>
      </c>
      <c r="AU7" s="9">
        <f>IF(Parametros!$P$3=1,'4 - Tabela atual'!AU6,'5 - Tabela anterior'!AT6)</f>
        <v>0</v>
      </c>
      <c r="AV7" s="9">
        <f>IF(Parametros!$P$3=1,'4 - Tabela atual'!AV6,'5 - Tabela anterior'!AU6)</f>
        <v>141.5</v>
      </c>
      <c r="AW7" s="9">
        <f>IF(Parametros!$P$3=1,'4 - Tabela atual'!AW6,'5 - Tabela anterior'!AV6)</f>
        <v>424.5</v>
      </c>
      <c r="AX7" s="9">
        <f>IF(Parametros!$P$3=1,'4 - Tabela atual'!AX6,'5 - Tabela anterior'!AW6)</f>
        <v>566</v>
      </c>
      <c r="AY7" s="9">
        <f>IF(Parametros!$P$3=1,'4 - Tabela atual'!AY6,'5 - Tabela anterior'!AX6)</f>
        <v>849</v>
      </c>
      <c r="AZ7" s="9">
        <f>IF(Parametros!$P$3=1,'4 - Tabela atual'!AZ6,'5 - Tabela anterior'!AY6)</f>
        <v>1132</v>
      </c>
      <c r="BA7" s="9">
        <f>IF(Parametros!$P$3=1,'4 - Tabela atual'!BA6,'5 - Tabela anterior'!AZ6)</f>
        <v>1415</v>
      </c>
      <c r="BB7" s="9">
        <f>IF(Parametros!$P$3=1,'4 - Tabela atual'!BB6,'5 - Tabela anterior'!BA6)</f>
        <v>1698</v>
      </c>
      <c r="BC7" s="9">
        <f>IF(Parametros!$P$3=1,'4 - Tabela atual'!BC6,'5 - Tabela anterior'!BB6)</f>
        <v>922</v>
      </c>
      <c r="BD7" s="9">
        <f>IF(Parametros!$P$3=1,'4 - Tabela atual'!BD6,'5 - Tabela anterior'!BC6)</f>
        <v>184.4</v>
      </c>
      <c r="BE7" s="9">
        <f>IF(Parametros!$P$3=1,'4 - Tabela atual'!BE6,'5 - Tabela anterior'!BD6)</f>
        <v>230.5</v>
      </c>
      <c r="BF7" s="9">
        <f>IF(Parametros!$P$3=1,'4 - Tabela atual'!BF6,'5 - Tabela anterior'!BE6)</f>
        <v>234.9</v>
      </c>
      <c r="BG7" s="9">
        <f>IF(Parametros!$P$3=1,'4 - Tabela atual'!BG6,'5 - Tabela anterior'!BF6)</f>
        <v>461</v>
      </c>
      <c r="BH7" s="9">
        <f>IF(Parametros!$P$3=1,'4 - Tabela atual'!BH6,'5 - Tabela anterior'!BG6)</f>
        <v>1383</v>
      </c>
      <c r="BI7" s="9">
        <f>IF(Parametros!$P$3=1,'4 - Tabela atual'!BI6,'5 - Tabela anterior'!BH6)</f>
        <v>1844</v>
      </c>
      <c r="BJ7" s="9">
        <f>IF(Parametros!$P$3=1,'4 - Tabela atual'!BJ6,'5 - Tabela anterior'!BI6)</f>
        <v>2766</v>
      </c>
      <c r="BK7" s="9">
        <f>IF(Parametros!$P$3=1,'4 - Tabela atual'!BK6,'5 - Tabela anterior'!BJ6)</f>
        <v>3688</v>
      </c>
      <c r="BL7" s="9">
        <f>IF(Parametros!$P$3=1,'4 - Tabela atual'!BL6,'5 - Tabela anterior'!BK6)</f>
        <v>4610</v>
      </c>
      <c r="BM7" s="9">
        <f>IF(Parametros!$P$3=1,'4 - Tabela atual'!BM6,'5 - Tabela anterior'!BL6)</f>
        <v>5532</v>
      </c>
      <c r="BN7" s="9">
        <f>IF(Parametros!$P$3=1,'4 - Tabela atual'!BN6,'5 - Tabela anterior'!BM6)</f>
        <v>885</v>
      </c>
      <c r="BO7" s="9">
        <f>IF(Parametros!$P$3=1,'4 - Tabela atual'!BO6,'5 - Tabela anterior'!BN6)</f>
        <v>177</v>
      </c>
      <c r="BP7" s="9">
        <f>IF(Parametros!$P$3=1,'4 - Tabela atual'!BP6,'5 - Tabela anterior'!BO6)</f>
        <v>221.25</v>
      </c>
      <c r="BQ7" s="9">
        <f>IF(Parametros!$P$3=1,'4 - Tabela atual'!BQ6,'5 - Tabela anterior'!BP6)</f>
        <v>234.9</v>
      </c>
      <c r="BR7" s="9">
        <f>IF(Parametros!$P$3=1,'4 - Tabela atual'!BR6,'5 - Tabela anterior'!BQ6)</f>
        <v>442.5</v>
      </c>
      <c r="BS7" s="9">
        <f>IF(Parametros!$P$3=1,'4 - Tabela atual'!BS6,'5 - Tabela anterior'!BR6)</f>
        <v>1327.5</v>
      </c>
      <c r="BT7" s="9">
        <f>IF(Parametros!$P$3=1,'4 - Tabela atual'!BT6,'5 - Tabela anterior'!BS6)</f>
        <v>1770</v>
      </c>
      <c r="BU7" s="9">
        <f>IF(Parametros!$P$3=1,'4 - Tabela atual'!BU6,'5 - Tabela anterior'!BT6)</f>
        <v>2655</v>
      </c>
      <c r="BV7" s="9">
        <f>IF(Parametros!$P$3=1,'4 - Tabela atual'!BV6,'5 - Tabela anterior'!BU6)</f>
        <v>3540</v>
      </c>
      <c r="BW7" s="9">
        <f>IF(Parametros!$P$3=1,'4 - Tabela atual'!BW6,'5 - Tabela anterior'!BV6)</f>
        <v>4425</v>
      </c>
      <c r="BX7" s="9">
        <f>IF(Parametros!$P$3=1,'4 - Tabela atual'!BX6,'5 - Tabela anterior'!BW6)</f>
        <v>5310</v>
      </c>
      <c r="BY7" s="9">
        <f>IF(Parametros!$P$3=1,'4 - Tabela atual'!BY6,'5 - Tabela anterior'!BX6)</f>
        <v>805</v>
      </c>
      <c r="BZ7" s="9">
        <f>IF(Parametros!$P$3=1,'4 - Tabela atual'!BZ6,'5 - Tabela anterior'!BY6)</f>
        <v>161</v>
      </c>
      <c r="CA7" s="9">
        <f>IF(Parametros!$P$3=1,'4 - Tabela atual'!CA6,'5 - Tabela anterior'!BZ6)</f>
        <v>201.25</v>
      </c>
      <c r="CB7" s="9">
        <f>IF(Parametros!$P$3=1,'4 - Tabela atual'!CB6,'5 - Tabela anterior'!CA6)</f>
        <v>234.9</v>
      </c>
      <c r="CC7" s="9">
        <f>IF(Parametros!$P$3=1,'4 - Tabela atual'!CC6,'5 - Tabela anterior'!CB6)</f>
        <v>402.5</v>
      </c>
      <c r="CD7" s="9">
        <f>IF(Parametros!$P$3=1,'4 - Tabela atual'!CD6,'5 - Tabela anterior'!CC6)</f>
        <v>1207.5</v>
      </c>
      <c r="CE7" s="9">
        <f>IF(Parametros!$P$3=1,'4 - Tabela atual'!CE6,'5 - Tabela anterior'!CD6)</f>
        <v>1610</v>
      </c>
      <c r="CF7" s="9">
        <f>IF(Parametros!$P$3=1,'4 - Tabela atual'!CF6,'5 - Tabela anterior'!CE6)</f>
        <v>2415</v>
      </c>
      <c r="CG7" s="9">
        <f>IF(Parametros!$P$3=1,'4 - Tabela atual'!CG6,'5 - Tabela anterior'!CF6)</f>
        <v>3220</v>
      </c>
      <c r="CH7" s="9">
        <f>IF(Parametros!$P$3=1,'4 - Tabela atual'!CH6,'5 - Tabela anterior'!CG6)</f>
        <v>4025</v>
      </c>
      <c r="CI7" s="9">
        <f>IF(Parametros!$P$3=1,'4 - Tabela atual'!CI6,'5 - Tabela anterior'!CH6)</f>
        <v>4830</v>
      </c>
      <c r="CJ7" s="9">
        <f>IF(Parametros!$P$3=1,'4 - Tabela atual'!CJ6,'5 - Tabela anterior'!CI6)</f>
        <v>763</v>
      </c>
      <c r="CK7" s="9">
        <f>IF(Parametros!$P$3=1,'4 - Tabela atual'!CK6,'5 - Tabela anterior'!CJ6)</f>
        <v>152.60000000000002</v>
      </c>
      <c r="CL7" s="9">
        <f>IF(Parametros!$P$3=1,'4 - Tabela atual'!CL6,'5 - Tabela anterior'!CK6)</f>
        <v>190.75</v>
      </c>
      <c r="CM7" s="9">
        <f>IF(Parametros!$P$3=1,'4 - Tabela atual'!CM6,'5 - Tabela anterior'!CL6)</f>
        <v>0</v>
      </c>
      <c r="CN7" s="9">
        <f>IF(Parametros!$P$3=1,'4 - Tabela atual'!CN6,'5 - Tabela anterior'!CM6)</f>
        <v>381.5</v>
      </c>
      <c r="CO7" s="9">
        <f>IF(Parametros!$P$3=1,'4 - Tabela atual'!CO6,'5 - Tabela anterior'!CN6)</f>
        <v>1144.5</v>
      </c>
      <c r="CP7" s="9">
        <f>IF(Parametros!$P$3=1,'4 - Tabela atual'!CP6,'5 - Tabela anterior'!CO6)</f>
        <v>1526</v>
      </c>
      <c r="CQ7" s="9">
        <f>IF(Parametros!$P$3=1,'4 - Tabela atual'!CQ6,'5 - Tabela anterior'!CP6)</f>
        <v>2289</v>
      </c>
      <c r="CR7" s="9">
        <f>IF(Parametros!$P$3=1,'4 - Tabela atual'!CR6,'5 - Tabela anterior'!CQ6)</f>
        <v>3052</v>
      </c>
      <c r="CS7" s="9">
        <f>IF(Parametros!$P$3=1,'4 - Tabela atual'!CS6,'5 - Tabela anterior'!CR6)</f>
        <v>3815</v>
      </c>
      <c r="CT7" s="9">
        <f>IF(Parametros!$P$3=1,'4 - Tabela atual'!CT6,'5 - Tabela anterior'!CS6)</f>
        <v>4578</v>
      </c>
      <c r="CU7" s="9">
        <f>IF(Parametros!$P$3=1,'4 - Tabela atual'!CU6,'5 - Tabela anterior'!CT6)</f>
        <v>683</v>
      </c>
      <c r="CV7" s="9">
        <f>IF(Parametros!$P$3=1,'4 - Tabela atual'!CV6,'5 - Tabela anterior'!CU6)</f>
        <v>136.6</v>
      </c>
      <c r="CW7" s="9">
        <f>IF(Parametros!$P$3=1,'4 - Tabela atual'!CW6,'5 - Tabela anterior'!CV6)</f>
        <v>170.75</v>
      </c>
      <c r="CX7" s="9">
        <f>IF(Parametros!$P$3=1,'4 - Tabela atual'!CX6,'5 - Tabela anterior'!CW6)</f>
        <v>0</v>
      </c>
      <c r="CY7" s="9">
        <f>IF(Parametros!$P$3=1,'4 - Tabela atual'!CY6,'5 - Tabela anterior'!CX6)</f>
        <v>341.5</v>
      </c>
      <c r="CZ7" s="9">
        <f>IF(Parametros!$P$3=1,'4 - Tabela atual'!CZ6,'5 - Tabela anterior'!CY6)</f>
        <v>1024.5</v>
      </c>
      <c r="DA7" s="9">
        <f>IF(Parametros!$P$3=1,'4 - Tabela atual'!DA6,'5 - Tabela anterior'!CZ6)</f>
        <v>1366</v>
      </c>
      <c r="DB7" s="9">
        <f>IF(Parametros!$P$3=1,'4 - Tabela atual'!DB6,'5 - Tabela anterior'!DA6)</f>
        <v>2049</v>
      </c>
      <c r="DC7" s="9">
        <f>IF(Parametros!$P$3=1,'4 - Tabela atual'!DC6,'5 - Tabela anterior'!DB6)</f>
        <v>2732</v>
      </c>
      <c r="DD7" s="9">
        <f>IF(Parametros!$P$3=1,'4 - Tabela atual'!DD6,'5 - Tabela anterior'!DC6)</f>
        <v>3415</v>
      </c>
      <c r="DE7" s="9">
        <f>IF(Parametros!$P$3=1,'4 - Tabela atual'!DE6,'5 - Tabela anterior'!DD6)</f>
        <v>4098</v>
      </c>
      <c r="DF7" s="9">
        <f>IF(Parametros!$P$3=1,'4 - Tabela atual'!DF6,'5 - Tabela anterior'!DE6)</f>
        <v>646</v>
      </c>
      <c r="DG7" s="9">
        <f>IF(Parametros!$P$3=1,'4 - Tabela atual'!DG6,'5 - Tabela anterior'!DF6)</f>
        <v>129.20000000000002</v>
      </c>
      <c r="DH7" s="9">
        <f>IF(Parametros!$P$3=1,'4 - Tabela atual'!DH6,'5 - Tabela anterior'!DG6)</f>
        <v>161.5</v>
      </c>
      <c r="DI7" s="9">
        <f>IF(Parametros!$P$3=1,'4 - Tabela atual'!DI6,'5 - Tabela anterior'!DH6)</f>
        <v>0</v>
      </c>
      <c r="DJ7" s="9">
        <f>IF(Parametros!$P$3=1,'4 - Tabela atual'!DJ6,'5 - Tabela anterior'!DI6)</f>
        <v>323</v>
      </c>
      <c r="DK7" s="9">
        <f>IF(Parametros!$P$3=1,'4 - Tabela atual'!DK6,'5 - Tabela anterior'!DJ6)</f>
        <v>969</v>
      </c>
      <c r="DL7" s="9">
        <f>IF(Parametros!$P$3=1,'4 - Tabela atual'!DL6,'5 - Tabela anterior'!DK6)</f>
        <v>1292</v>
      </c>
      <c r="DM7" s="9">
        <f>IF(Parametros!$P$3=1,'4 - Tabela atual'!DM6,'5 - Tabela anterior'!DL6)</f>
        <v>1938</v>
      </c>
      <c r="DN7" s="9">
        <f>IF(Parametros!$P$3=1,'4 - Tabela atual'!DN6,'5 - Tabela anterior'!DM6)</f>
        <v>2584</v>
      </c>
      <c r="DO7" s="9">
        <f>IF(Parametros!$P$3=1,'4 - Tabela atual'!DO6,'5 - Tabela anterior'!DN6)</f>
        <v>3230</v>
      </c>
      <c r="DP7" s="9">
        <f>IF(Parametros!$P$3=1,'4 - Tabela atual'!DP6,'5 - Tabela anterior'!DO6)</f>
        <v>3876</v>
      </c>
      <c r="DQ7" s="9">
        <f>IF(Parametros!$P$3=1,'4 - Tabela atual'!DQ6,'5 - Tabela anterior'!DP6)</f>
        <v>1168</v>
      </c>
      <c r="DR7" s="9">
        <f>IF(Parametros!$P$3=1,'4 - Tabela atual'!DR6,'5 - Tabela anterior'!DQ6)</f>
        <v>233.6</v>
      </c>
      <c r="DS7" s="9">
        <f>IF(Parametros!$P$3=1,'4 - Tabela atual'!DS6,'5 - Tabela anterior'!DR6)</f>
        <v>292</v>
      </c>
      <c r="DT7" s="9">
        <f>IF(Parametros!$P$3=1,'4 - Tabela atual'!DT6,'5 - Tabela anterior'!DS6)</f>
        <v>234.9</v>
      </c>
      <c r="DU7" s="9">
        <f>IF(Parametros!$P$3=1,'4 - Tabela atual'!DU6,'5 - Tabela anterior'!DT6)</f>
        <v>584</v>
      </c>
      <c r="DV7" s="9">
        <f>IF(Parametros!$P$3=1,'4 - Tabela atual'!DV6,'5 - Tabela anterior'!DU6)</f>
        <v>1752</v>
      </c>
      <c r="DW7" s="9">
        <f>IF(Parametros!$P$3=1,'4 - Tabela atual'!DW6,'5 - Tabela anterior'!DV6)</f>
        <v>2336</v>
      </c>
      <c r="DX7" s="9">
        <f>IF(Parametros!$P$3=1,'4 - Tabela atual'!DX6,'5 - Tabela anterior'!DW6)</f>
        <v>3504</v>
      </c>
      <c r="DY7" s="9">
        <f>IF(Parametros!$P$3=1,'4 - Tabela atual'!DY6,'5 - Tabela anterior'!DX6)</f>
        <v>4672</v>
      </c>
      <c r="DZ7" s="9">
        <f>IF(Parametros!$P$3=1,'4 - Tabela atual'!DZ6,'5 - Tabela anterior'!DY6)</f>
        <v>5840</v>
      </c>
      <c r="EA7" s="9">
        <f>IF(Parametros!$P$3=1,'4 - Tabela atual'!EA6,'5 - Tabela anterior'!DZ6)</f>
        <v>7008</v>
      </c>
      <c r="EB7" s="9">
        <f>IF(Parametros!$P$3=1,'4 - Tabela atual'!EB6,'5 - Tabela anterior'!EA6)</f>
        <v>1285</v>
      </c>
      <c r="EC7" s="9">
        <f>IF(Parametros!$P$3=1,'4 - Tabela atual'!EC6,'5 - Tabela anterior'!EB6)</f>
        <v>257</v>
      </c>
      <c r="ED7" s="9">
        <f>IF(Parametros!$P$3=1,'4 - Tabela atual'!ED6,'5 - Tabela anterior'!EC6)</f>
        <v>321.25</v>
      </c>
      <c r="EE7" s="9">
        <f>IF(Parametros!$P$3=1,'4 - Tabela atual'!EE6,'5 - Tabela anterior'!ED6)</f>
        <v>234.9</v>
      </c>
      <c r="EF7" s="9">
        <f>IF(Parametros!$P$3=1,'4 - Tabela atual'!EF6,'5 - Tabela anterior'!EE6)</f>
        <v>642.5</v>
      </c>
      <c r="EG7" s="9">
        <f>IF(Parametros!$P$3=1,'4 - Tabela atual'!EG6,'5 - Tabela anterior'!EF6)</f>
        <v>1927.5</v>
      </c>
      <c r="EH7" s="9">
        <f>IF(Parametros!$P$3=1,'4 - Tabela atual'!EH6,'5 - Tabela anterior'!EG6)</f>
        <v>2570</v>
      </c>
      <c r="EI7" s="9">
        <f>IF(Parametros!$P$3=1,'4 - Tabela atual'!EI6,'5 - Tabela anterior'!EH6)</f>
        <v>3855</v>
      </c>
      <c r="EJ7" s="9">
        <f>IF(Parametros!$P$3=1,'4 - Tabela atual'!EJ6,'5 - Tabela anterior'!EI6)</f>
        <v>5140</v>
      </c>
      <c r="EK7" s="9">
        <f>IF(Parametros!$P$3=1,'4 - Tabela atual'!EK6,'5 - Tabela anterior'!EJ6)</f>
        <v>6425</v>
      </c>
      <c r="EL7" s="9">
        <f>IF(Parametros!$P$3=1,'4 - Tabela atual'!EL6,'5 - Tabela anterior'!EK6)</f>
        <v>7710</v>
      </c>
      <c r="EM7" s="9">
        <f>IF(Parametros!$P$3=1,'4 - Tabela atual'!EM6,'5 - Tabela anterior'!EL6)</f>
        <v>1205</v>
      </c>
      <c r="EN7" s="9">
        <f>IF(Parametros!$P$3=1,'4 - Tabela atual'!EN6,'5 - Tabela anterior'!EM6)</f>
        <v>241</v>
      </c>
      <c r="EO7" s="9">
        <f>IF(Parametros!$P$3=1,'4 - Tabela atual'!EO6,'5 - Tabela anterior'!EN6)</f>
        <v>301.25</v>
      </c>
      <c r="EP7" s="9">
        <f>IF(Parametros!$P$3=1,'4 - Tabela atual'!EP6,'5 - Tabela anterior'!EO6)</f>
        <v>234.9</v>
      </c>
      <c r="EQ7" s="9">
        <f>IF(Parametros!$P$3=1,'4 - Tabela atual'!EQ6,'5 - Tabela anterior'!EP6)</f>
        <v>602.5</v>
      </c>
      <c r="ER7" s="9">
        <f>IF(Parametros!$P$3=1,'4 - Tabela atual'!ER6,'5 - Tabela anterior'!EQ6)</f>
        <v>1807.5</v>
      </c>
      <c r="ES7" s="9">
        <f>IF(Parametros!$P$3=1,'4 - Tabela atual'!ES6,'5 - Tabela anterior'!ER6)</f>
        <v>2410</v>
      </c>
      <c r="ET7" s="9">
        <f>IF(Parametros!$P$3=1,'4 - Tabela atual'!ET6,'5 - Tabela anterior'!ES6)</f>
        <v>3615</v>
      </c>
      <c r="EU7" s="9">
        <f>IF(Parametros!$P$3=1,'4 - Tabela atual'!EU6,'5 - Tabela anterior'!ET6)</f>
        <v>4820</v>
      </c>
      <c r="EV7" s="9">
        <f>IF(Parametros!$P$3=1,'4 - Tabela atual'!EV6,'5 - Tabela anterior'!EU6)</f>
        <v>6025</v>
      </c>
      <c r="EW7" s="9">
        <f>IF(Parametros!$P$3=1,'4 - Tabela atual'!EW6,'5 - Tabela anterior'!EV6)</f>
        <v>7230</v>
      </c>
      <c r="EX7" s="9">
        <f>IF(Parametros!$P$3=1,'4 - Tabela atual'!EX6,'5 - Tabela anterior'!EW6)</f>
        <v>1046</v>
      </c>
      <c r="EY7" s="9">
        <f>IF(Parametros!$P$3=1,'4 - Tabela atual'!EY6,'5 - Tabela anterior'!EX6)</f>
        <v>209.20000000000002</v>
      </c>
      <c r="EZ7" s="9">
        <f>IF(Parametros!$P$3=1,'4 - Tabela atual'!EZ6,'5 - Tabela anterior'!EY6)</f>
        <v>261.5</v>
      </c>
      <c r="FA7" s="9">
        <f>IF(Parametros!$P$3=1,'4 - Tabela atual'!FA6,'5 - Tabela anterior'!EZ6)</f>
        <v>0</v>
      </c>
      <c r="FB7" s="9">
        <f>IF(Parametros!$P$3=1,'4 - Tabela atual'!FB6,'5 - Tabela anterior'!FA6)</f>
        <v>523</v>
      </c>
      <c r="FC7" s="9">
        <f>IF(Parametros!$P$3=1,'4 - Tabela atual'!FC6,'5 - Tabela anterior'!FB6)</f>
        <v>1569</v>
      </c>
      <c r="FD7" s="9">
        <f>IF(Parametros!$P$3=1,'4 - Tabela atual'!FD6,'5 - Tabela anterior'!FC6)</f>
        <v>2092</v>
      </c>
      <c r="FE7" s="9">
        <f>IF(Parametros!$P$3=1,'4 - Tabela atual'!FE6,'5 - Tabela anterior'!FD6)</f>
        <v>3138</v>
      </c>
      <c r="FF7" s="9">
        <f>IF(Parametros!$P$3=1,'4 - Tabela atual'!FF6,'5 - Tabela anterior'!FE6)</f>
        <v>4184</v>
      </c>
      <c r="FG7" s="9">
        <f>IF(Parametros!$P$3=1,'4 - Tabela atual'!FG6,'5 - Tabela anterior'!FF6)</f>
        <v>5230</v>
      </c>
      <c r="FH7" s="9">
        <f>IF(Parametros!$P$3=1,'4 - Tabela atual'!FH6,'5 - Tabela anterior'!FG6)</f>
        <v>6276</v>
      </c>
      <c r="FI7" s="9">
        <f>IF(Parametros!$P$3=1,'4 - Tabela atual'!FI6,'5 - Tabela anterior'!FH6)</f>
        <v>1568</v>
      </c>
      <c r="FJ7" s="9">
        <f>IF(Parametros!$P$3=1,'4 - Tabela atual'!FJ6,'5 - Tabela anterior'!FI6)</f>
        <v>313.60000000000002</v>
      </c>
      <c r="FK7" s="9">
        <f>IF(Parametros!$P$3=1,'4 - Tabela atual'!FK6,'5 - Tabela anterior'!FJ6)</f>
        <v>392</v>
      </c>
      <c r="FL7" s="9">
        <f>IF(Parametros!$P$3=1,'4 - Tabela atual'!FL6,'5 - Tabela anterior'!FK6)</f>
        <v>234.9</v>
      </c>
      <c r="FM7" s="9">
        <f>IF(Parametros!$P$3=1,'4 - Tabela atual'!FM6,'5 - Tabela anterior'!FL6)</f>
        <v>784</v>
      </c>
      <c r="FN7" s="9">
        <f>IF(Parametros!$P$3=1,'4 - Tabela atual'!FN6,'5 - Tabela anterior'!FM6)</f>
        <v>2352</v>
      </c>
      <c r="FO7" s="9">
        <f>IF(Parametros!$P$3=1,'4 - Tabela atual'!FO6,'5 - Tabela anterior'!FN6)</f>
        <v>3136</v>
      </c>
      <c r="FP7" s="9">
        <f>IF(Parametros!$P$3=1,'4 - Tabela atual'!FP6,'5 - Tabela anterior'!FO6)</f>
        <v>4704</v>
      </c>
      <c r="FQ7" s="9">
        <f>IF(Parametros!$P$3=1,'4 - Tabela atual'!FQ6,'5 - Tabela anterior'!FP6)</f>
        <v>6272</v>
      </c>
      <c r="FR7" s="9">
        <f>IF(Parametros!$P$3=1,'4 - Tabela atual'!FR6,'5 - Tabela anterior'!FQ6)</f>
        <v>7840</v>
      </c>
      <c r="FS7" s="9">
        <f>IF(Parametros!$P$3=1,'4 - Tabela atual'!FS6,'5 - Tabela anterior'!FR6)</f>
        <v>9408</v>
      </c>
      <c r="FT7">
        <f>IF(Parametros!$P$3=1,'4 - Tabela atual'!FT6,'5 - Tabela anterior'!FS6)</f>
        <v>12.03</v>
      </c>
      <c r="FU7" t="str">
        <f>IF(Parametros!$P$3=1,'4 - Tabela atual'!FU6,'5 - Tabela anterior'!FT6)</f>
        <v/>
      </c>
      <c r="FV7" t="str">
        <f>IF(Parametros!$P$3=1,'4 - Tabela atual'!FV6,'5 - Tabela anterior'!FU6)</f>
        <v/>
      </c>
      <c r="FW7" t="str">
        <f>IF(Parametros!$P$3=1,'4 - Tabela atual'!FW6,'5 - Tabela anterior'!FV6)</f>
        <v/>
      </c>
      <c r="FX7" t="str">
        <f>IF(Parametros!$P$3=1,'4 - Tabela atual'!FX6,'5 - Tabela anterior'!FW6)</f>
        <v/>
      </c>
      <c r="FY7" t="str">
        <f>IF(Parametros!$P$3=1,'4 - Tabela atual'!FY6,'5 - Tabela anterior'!FX6)</f>
        <v/>
      </c>
      <c r="FZ7" t="str">
        <f>IF(Parametros!$P$3=1,'4 - Tabela atual'!FZ6,'5 - Tabela anterior'!FY6)</f>
        <v/>
      </c>
      <c r="GA7" t="str">
        <f>IF(Parametros!$P$3=1,'4 - Tabela atual'!GA6,'5 - Tabela anterior'!FZ6)</f>
        <v/>
      </c>
      <c r="GB7" t="str">
        <f>IF(Parametros!$P$3=1,'4 - Tabela atual'!GB6,'5 - Tabela anterior'!GA6)</f>
        <v/>
      </c>
      <c r="GC7" t="str">
        <f>IF(Parametros!$P$3=1,'4 - Tabela atual'!GC6,'5 - Tabela anterior'!GB6)</f>
        <v/>
      </c>
      <c r="GD7" t="str">
        <f>IF(Parametros!$P$3=1,'4 - Tabela atual'!GD6,'5 - Tabela anterior'!GC6)</f>
        <v/>
      </c>
      <c r="GE7" t="str">
        <f>IF(Parametros!$P$3=1,'4 - Tabela atual'!GE6,'5 - Tabela anterior'!GD6)</f>
        <v/>
      </c>
      <c r="GF7" t="str">
        <f>IF(Parametros!$P$3=1,'4 - Tabela atual'!GF6,'5 - Tabela anterior'!GE6)</f>
        <v/>
      </c>
      <c r="GG7" t="str">
        <f>IF(Parametros!$P$3=1,'4 - Tabela atual'!GG6,'5 - Tabela anterior'!GF6)</f>
        <v/>
      </c>
      <c r="GH7">
        <f>IF(Parametros!$P$3=1,'4 - Tabela atual'!GH6,'5 - Tabela anterior'!GG6)</f>
        <v>12.03</v>
      </c>
      <c r="GI7" s="8">
        <f>IF(Parametros!$P$3=1,'4 - Tabela atual'!GI6,'5 - Tabela anterior'!GH6)</f>
        <v>96867.46100000001</v>
      </c>
      <c r="GJ7" s="8" t="str">
        <f>IF(Parametros!$P$3=1,'4 - Tabela atual'!GJ6,'5 - Tabela anterior'!GI6)</f>
        <v/>
      </c>
      <c r="GK7" s="8" t="str">
        <f>IF(Parametros!$P$3=1,'4 - Tabela atual'!GK6,'5 - Tabela anterior'!GJ6)</f>
        <v/>
      </c>
      <c r="GL7" s="8" t="str">
        <f>IF(Parametros!$P$3=1,'4 - Tabela atual'!GL6,'5 - Tabela anterior'!GK6)</f>
        <v/>
      </c>
      <c r="GM7" s="8" t="str">
        <f>IF(Parametros!$P$3=1,'4 - Tabela atual'!GM6,'5 - Tabela anterior'!GL6)</f>
        <v/>
      </c>
      <c r="GN7" s="8" t="str">
        <f>IF(Parametros!$P$3=1,'4 - Tabela atual'!GN6,'5 - Tabela anterior'!GM6)</f>
        <v/>
      </c>
      <c r="GO7" s="8" t="str">
        <f>IF(Parametros!$P$3=1,'4 - Tabela atual'!GO6,'5 - Tabela anterior'!GN6)</f>
        <v/>
      </c>
      <c r="GP7" s="8" t="str">
        <f>IF(Parametros!$P$3=1,'4 - Tabela atual'!GP6,'5 - Tabela anterior'!GO6)</f>
        <v/>
      </c>
      <c r="GQ7" s="8" t="str">
        <f>IF(Parametros!$P$3=1,'4 - Tabela atual'!GQ6,'5 - Tabela anterior'!GP6)</f>
        <v/>
      </c>
      <c r="GR7" s="8" t="str">
        <f>IF(Parametros!$P$3=1,'4 - Tabela atual'!GR6,'5 - Tabela anterior'!GQ6)</f>
        <v/>
      </c>
      <c r="GS7" s="8" t="str">
        <f>IF(Parametros!$P$3=1,'4 - Tabela atual'!GS6,'5 - Tabela anterior'!GR6)</f>
        <v/>
      </c>
      <c r="GT7" s="8" t="str">
        <f>IF(Parametros!$P$3=1,'4 - Tabela atual'!GT6,'5 - Tabela anterior'!GS6)</f>
        <v/>
      </c>
      <c r="GU7" s="8" t="str">
        <f>IF(Parametros!$P$3=1,'4 - Tabela atual'!GU6,'5 - Tabela anterior'!GT6)</f>
        <v/>
      </c>
      <c r="GV7" s="8" t="str">
        <f>IF(Parametros!$P$3=1,'4 - Tabela atual'!GV6,'5 - Tabela anterior'!GU6)</f>
        <v/>
      </c>
      <c r="GW7" s="8">
        <f>IF(Parametros!$P$3=1,'4 - Tabela atual'!GW6,'5 - Tabela anterior'!GV6)</f>
        <v>96867.46100000001</v>
      </c>
      <c r="GX7">
        <f>IF(Parametros!$P$3=1,'4 - Tabela atual'!GX6,'5 - Tabela anterior'!GW6)</f>
        <v>0</v>
      </c>
      <c r="GY7">
        <f>IF(Parametros!$P$3=1,'4 - Tabela atual'!GY6,'5 - Tabela anterior'!GX6)</f>
        <v>1</v>
      </c>
      <c r="GZ7">
        <f>IF(Parametros!$P$3=1,'4 - Tabela atual'!GZ6,'5 - Tabela anterior'!GY6)</f>
        <v>1</v>
      </c>
      <c r="HA7">
        <f>IF(Parametros!$P$3=1,'4 - Tabela atual'!HA6,'5 - Tabela anterior'!GZ6)</f>
        <v>1</v>
      </c>
      <c r="HB7">
        <f>IF(Parametros!$P$3=1,'4 - Tabela atual'!HB6,'5 - Tabela anterior'!HA6)</f>
        <v>1</v>
      </c>
      <c r="HC7">
        <f>IF(Parametros!$P$3=1,'4 - Tabela atual'!HC6,'5 - Tabela anterior'!HB6)</f>
        <v>1</v>
      </c>
      <c r="HD7">
        <f>IF(Parametros!$P$3=1,'4 - Tabela atual'!HD6,'5 - Tabela anterior'!HC6)</f>
        <v>0</v>
      </c>
      <c r="HE7" s="6" t="str">
        <f t="shared" si="0"/>
        <v>BOM DIA BRASIL - (NBRA)</v>
      </c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</row>
    <row r="8" spans="1:249" s="5" customFormat="1" ht="14.25" customHeight="1" x14ac:dyDescent="0.2">
      <c r="A8" s="148" t="str">
        <f>IF(Parametros!$P$3=1,'4 - Tabela atual'!A7,'5 - Tabela anterior'!A7)</f>
        <v>MAVO</v>
      </c>
      <c r="B8" s="112" t="str">
        <f>IF(Parametros!$P$3=1,'4 - Tabela atual'!B7,'5 - Tabela anterior'!B7)</f>
        <v>MAIS VOCÊ</v>
      </c>
      <c r="C8" s="9">
        <f>IF(Parametros!$P$3=1,'4 - Tabela atual'!C7,'5 - Tabela anterior'!C7)</f>
        <v>513</v>
      </c>
      <c r="D8" s="9">
        <f>IF(Parametros!$P$3=1,'4 - Tabela atual'!D7,'5 - Tabela anterior'!D7)</f>
        <v>102.60000000000001</v>
      </c>
      <c r="E8" s="9">
        <f>IF(Parametros!$P$3=1,'4 - Tabela atual'!E7,'5 - Tabela anterior'!E7)</f>
        <v>128.25</v>
      </c>
      <c r="F8" s="9">
        <f>IF(Parametros!$P$3=1,'4 - Tabela atual'!F7,'5 - Tabela anterior'!F7)</f>
        <v>192.375</v>
      </c>
      <c r="G8" s="9">
        <f>IF(Parametros!$P$3=1,'4 - Tabela atual'!G7,'5 - Tabela anterior'!G7)</f>
        <v>102.60000000000001</v>
      </c>
      <c r="H8" s="9">
        <f>IF(Parametros!$P$3=1,'4 - Tabela atual'!H7,'5 - Tabela anterior'!H7)</f>
        <v>128.25</v>
      </c>
      <c r="I8" s="9">
        <f>IF(Parametros!$P$3=1,'4 - Tabela atual'!I7,'5 - Tabela anterior'!H7)</f>
        <v>128.25</v>
      </c>
      <c r="J8" s="9">
        <f>IF(Parametros!$P$3=1,'4 - Tabela atual'!J7,'5 - Tabela anterior'!I7)</f>
        <v>128.25</v>
      </c>
      <c r="K8" s="9">
        <f>IF(Parametros!$P$3=1,'4 - Tabela atual'!K7,'5 - Tabela anterior'!J7)</f>
        <v>192.375</v>
      </c>
      <c r="L8" s="9">
        <f>IF(Parametros!$P$3=1,'4 - Tabela atual'!L7,'5 - Tabela anterior'!K7)</f>
        <v>102.60000000000001</v>
      </c>
      <c r="M8" s="9">
        <f>IF(Parametros!$P$3=1,'4 - Tabela atual'!M7,'5 - Tabela anterior'!L7)</f>
        <v>128.25</v>
      </c>
      <c r="N8" s="9">
        <f>IF(Parametros!$P$3=1,'4 - Tabela atual'!N7,'5 - Tabela anterior'!M7)</f>
        <v>230.85</v>
      </c>
      <c r="O8" s="9">
        <f>IF(Parametros!$P$3=1,'4 - Tabela atual'!O7,'5 - Tabela anterior'!N7)</f>
        <v>256.5</v>
      </c>
      <c r="P8" s="9">
        <f>IF(Parametros!$P$3=1,'4 - Tabela atual'!P7,'5 - Tabela anterior'!O7)</f>
        <v>769.5</v>
      </c>
      <c r="Q8" s="9">
        <f>IF(Parametros!$P$3=1,'4 - Tabela atual'!Q7,'5 - Tabela anterior'!P7)</f>
        <v>1026</v>
      </c>
      <c r="R8" s="9">
        <f>IF(Parametros!$P$3=1,'4 - Tabela atual'!R7,'5 - Tabela anterior'!Q7)</f>
        <v>1539</v>
      </c>
      <c r="S8" s="9">
        <f>IF(Parametros!$P$3=1,'4 - Tabela atual'!S7,'5 - Tabela anterior'!R7)</f>
        <v>2052</v>
      </c>
      <c r="T8" s="9">
        <f>IF(Parametros!$P$3=1,'4 - Tabela atual'!T7,'5 - Tabela anterior'!S7)</f>
        <v>2565</v>
      </c>
      <c r="U8" s="9">
        <f>IF(Parametros!$P$3=1,'4 - Tabela atual'!U7,'5 - Tabela anterior'!T7)</f>
        <v>3078</v>
      </c>
      <c r="V8" s="9">
        <f>IF(Parametros!$P$3=1,'4 - Tabela atual'!V7,'5 - Tabela anterior'!U7)</f>
        <v>346</v>
      </c>
      <c r="W8" s="9">
        <f>IF(Parametros!$P$3=1,'4 - Tabela atual'!W7,'5 - Tabela anterior'!V7)</f>
        <v>69.2</v>
      </c>
      <c r="X8" s="9">
        <f>IF(Parametros!$P$3=1,'4 - Tabela atual'!X7,'5 - Tabela anterior'!W7)</f>
        <v>86.5</v>
      </c>
      <c r="Y8" s="9">
        <f>IF(Parametros!$P$3=1,'4 - Tabela atual'!Y7,'5 - Tabela anterior'!X7)</f>
        <v>0</v>
      </c>
      <c r="Z8" s="9">
        <f>IF(Parametros!$P$3=1,'4 - Tabela atual'!Z7,'5 - Tabela anterior'!Y7)</f>
        <v>173</v>
      </c>
      <c r="AA8" s="9">
        <f>IF(Parametros!$P$3=1,'4 - Tabela atual'!AA7,'5 - Tabela anterior'!Z7)</f>
        <v>519</v>
      </c>
      <c r="AB8" s="9">
        <f>IF(Parametros!$P$3=1,'4 - Tabela atual'!AB7,'5 - Tabela anterior'!AA7)</f>
        <v>692</v>
      </c>
      <c r="AC8" s="9">
        <f>IF(Parametros!$P$3=1,'4 - Tabela atual'!AC7,'5 - Tabela anterior'!AB7)</f>
        <v>1038</v>
      </c>
      <c r="AD8" s="9">
        <f>IF(Parametros!$P$3=1,'4 - Tabela atual'!AD7,'5 - Tabela anterior'!AC7)</f>
        <v>1384</v>
      </c>
      <c r="AE8" s="9">
        <f>IF(Parametros!$P$3=1,'4 - Tabela atual'!AE7,'5 - Tabela anterior'!AD7)</f>
        <v>1730</v>
      </c>
      <c r="AF8" s="9">
        <f>IF(Parametros!$P$3=1,'4 - Tabela atual'!AF7,'5 - Tabela anterior'!AE7)</f>
        <v>2076</v>
      </c>
      <c r="AG8" s="9">
        <f>IF(Parametros!$P$3=1,'4 - Tabela atual'!AG7,'5 - Tabela anterior'!AF7)</f>
        <v>266</v>
      </c>
      <c r="AH8" s="9">
        <f>IF(Parametros!$P$3=1,'4 - Tabela atual'!AH7,'5 - Tabela anterior'!AG7)</f>
        <v>53.2</v>
      </c>
      <c r="AI8" s="9">
        <f>IF(Parametros!$P$3=1,'4 - Tabela atual'!AI7,'5 - Tabela anterior'!AH7)</f>
        <v>66.5</v>
      </c>
      <c r="AJ8" s="9">
        <f>IF(Parametros!$P$3=1,'4 - Tabela atual'!AJ7,'5 - Tabela anterior'!AI7)</f>
        <v>0</v>
      </c>
      <c r="AK8" s="9">
        <f>IF(Parametros!$P$3=1,'4 - Tabela atual'!AK7,'5 - Tabela anterior'!AJ7)</f>
        <v>133</v>
      </c>
      <c r="AL8" s="9">
        <f>IF(Parametros!$P$3=1,'4 - Tabela atual'!AL7,'5 - Tabela anterior'!AK7)</f>
        <v>399</v>
      </c>
      <c r="AM8" s="9">
        <f>IF(Parametros!$P$3=1,'4 - Tabela atual'!AM7,'5 - Tabela anterior'!AL7)</f>
        <v>532</v>
      </c>
      <c r="AN8" s="9">
        <f>IF(Parametros!$P$3=1,'4 - Tabela atual'!AN7,'5 - Tabela anterior'!AM7)</f>
        <v>798</v>
      </c>
      <c r="AO8" s="9">
        <f>IF(Parametros!$P$3=1,'4 - Tabela atual'!AO7,'5 - Tabela anterior'!AN7)</f>
        <v>1064</v>
      </c>
      <c r="AP8" s="9">
        <f>IF(Parametros!$P$3=1,'4 - Tabela atual'!AP7,'5 - Tabela anterior'!AO7)</f>
        <v>1330</v>
      </c>
      <c r="AQ8" s="9">
        <f>IF(Parametros!$P$3=1,'4 - Tabela atual'!AQ7,'5 - Tabela anterior'!AP7)</f>
        <v>1596</v>
      </c>
      <c r="AR8" s="9">
        <f>IF(Parametros!$P$3=1,'4 - Tabela atual'!AR7,'5 - Tabela anterior'!AQ7)</f>
        <v>194</v>
      </c>
      <c r="AS8" s="9">
        <f>IF(Parametros!$P$3=1,'4 - Tabela atual'!AS7,'5 - Tabela anterior'!AR7)</f>
        <v>38.800000000000004</v>
      </c>
      <c r="AT8" s="9">
        <f>IF(Parametros!$P$3=1,'4 - Tabela atual'!AT7,'5 - Tabela anterior'!AS7)</f>
        <v>48.5</v>
      </c>
      <c r="AU8" s="9">
        <f>IF(Parametros!$P$3=1,'4 - Tabela atual'!AU7,'5 - Tabela anterior'!AT7)</f>
        <v>0</v>
      </c>
      <c r="AV8" s="9">
        <f>IF(Parametros!$P$3=1,'4 - Tabela atual'!AV7,'5 - Tabela anterior'!AU7)</f>
        <v>97</v>
      </c>
      <c r="AW8" s="9">
        <f>IF(Parametros!$P$3=1,'4 - Tabela atual'!AW7,'5 - Tabela anterior'!AV7)</f>
        <v>291</v>
      </c>
      <c r="AX8" s="9">
        <f>IF(Parametros!$P$3=1,'4 - Tabela atual'!AX7,'5 - Tabela anterior'!AW7)</f>
        <v>388</v>
      </c>
      <c r="AY8" s="9">
        <f>IF(Parametros!$P$3=1,'4 - Tabela atual'!AY7,'5 - Tabela anterior'!AX7)</f>
        <v>582</v>
      </c>
      <c r="AZ8" s="9">
        <f>IF(Parametros!$P$3=1,'4 - Tabela atual'!AZ7,'5 - Tabela anterior'!AY7)</f>
        <v>776</v>
      </c>
      <c r="BA8" s="9">
        <f>IF(Parametros!$P$3=1,'4 - Tabela atual'!BA7,'5 - Tabela anterior'!AZ7)</f>
        <v>970</v>
      </c>
      <c r="BB8" s="9">
        <f>IF(Parametros!$P$3=1,'4 - Tabela atual'!BB7,'5 - Tabela anterior'!BA7)</f>
        <v>1164</v>
      </c>
      <c r="BC8" s="9">
        <f>IF(Parametros!$P$3=1,'4 - Tabela atual'!BC7,'5 - Tabela anterior'!BB7)</f>
        <v>859</v>
      </c>
      <c r="BD8" s="9">
        <f>IF(Parametros!$P$3=1,'4 - Tabela atual'!BD7,'5 - Tabela anterior'!BC7)</f>
        <v>171.8</v>
      </c>
      <c r="BE8" s="9">
        <f>IF(Parametros!$P$3=1,'4 - Tabela atual'!BE7,'5 - Tabela anterior'!BD7)</f>
        <v>214.75</v>
      </c>
      <c r="BF8" s="9">
        <f>IF(Parametros!$P$3=1,'4 - Tabela atual'!BF7,'5 - Tabela anterior'!BE7)</f>
        <v>230.85</v>
      </c>
      <c r="BG8" s="9">
        <f>IF(Parametros!$P$3=1,'4 - Tabela atual'!BG7,'5 - Tabela anterior'!BF7)</f>
        <v>429.5</v>
      </c>
      <c r="BH8" s="9">
        <f>IF(Parametros!$P$3=1,'4 - Tabela atual'!BH7,'5 - Tabela anterior'!BG7)</f>
        <v>1288.5</v>
      </c>
      <c r="BI8" s="9">
        <f>IF(Parametros!$P$3=1,'4 - Tabela atual'!BI7,'5 - Tabela anterior'!BH7)</f>
        <v>1718</v>
      </c>
      <c r="BJ8" s="9">
        <f>IF(Parametros!$P$3=1,'4 - Tabela atual'!BJ7,'5 - Tabela anterior'!BI7)</f>
        <v>2577</v>
      </c>
      <c r="BK8" s="9">
        <f>IF(Parametros!$P$3=1,'4 - Tabela atual'!BK7,'5 - Tabela anterior'!BJ7)</f>
        <v>3436</v>
      </c>
      <c r="BL8" s="9">
        <f>IF(Parametros!$P$3=1,'4 - Tabela atual'!BL7,'5 - Tabela anterior'!BK7)</f>
        <v>4295</v>
      </c>
      <c r="BM8" s="9">
        <f>IF(Parametros!$P$3=1,'4 - Tabela atual'!BM7,'5 - Tabela anterior'!BL7)</f>
        <v>5154</v>
      </c>
      <c r="BN8" s="9">
        <f>IF(Parametros!$P$3=1,'4 - Tabela atual'!BN7,'5 - Tabela anterior'!BM7)</f>
        <v>779</v>
      </c>
      <c r="BO8" s="9">
        <f>IF(Parametros!$P$3=1,'4 - Tabela atual'!BO7,'5 - Tabela anterior'!BN7)</f>
        <v>155.80000000000001</v>
      </c>
      <c r="BP8" s="9">
        <f>IF(Parametros!$P$3=1,'4 - Tabela atual'!BP7,'5 - Tabela anterior'!BO7)</f>
        <v>194.75</v>
      </c>
      <c r="BQ8" s="9">
        <f>IF(Parametros!$P$3=1,'4 - Tabela atual'!BQ7,'5 - Tabela anterior'!BP7)</f>
        <v>230.85</v>
      </c>
      <c r="BR8" s="9">
        <f>IF(Parametros!$P$3=1,'4 - Tabela atual'!BR7,'5 - Tabela anterior'!BQ7)</f>
        <v>389.5</v>
      </c>
      <c r="BS8" s="9">
        <f>IF(Parametros!$P$3=1,'4 - Tabela atual'!BS7,'5 - Tabela anterior'!BR7)</f>
        <v>1168.5</v>
      </c>
      <c r="BT8" s="9">
        <f>IF(Parametros!$P$3=1,'4 - Tabela atual'!BT7,'5 - Tabela anterior'!BS7)</f>
        <v>1558</v>
      </c>
      <c r="BU8" s="9">
        <f>IF(Parametros!$P$3=1,'4 - Tabela atual'!BU7,'5 - Tabela anterior'!BT7)</f>
        <v>2337</v>
      </c>
      <c r="BV8" s="9">
        <f>IF(Parametros!$P$3=1,'4 - Tabela atual'!BV7,'5 - Tabela anterior'!BU7)</f>
        <v>3116</v>
      </c>
      <c r="BW8" s="9">
        <f>IF(Parametros!$P$3=1,'4 - Tabela atual'!BW7,'5 - Tabela anterior'!BV7)</f>
        <v>3895</v>
      </c>
      <c r="BX8" s="9">
        <f>IF(Parametros!$P$3=1,'4 - Tabela atual'!BX7,'5 - Tabela anterior'!BW7)</f>
        <v>4674</v>
      </c>
      <c r="BY8" s="9">
        <f>IF(Parametros!$P$3=1,'4 - Tabela atual'!BY7,'5 - Tabela anterior'!BX7)</f>
        <v>707</v>
      </c>
      <c r="BZ8" s="9">
        <f>IF(Parametros!$P$3=1,'4 - Tabela atual'!BZ7,'5 - Tabela anterior'!BY7)</f>
        <v>141.4</v>
      </c>
      <c r="CA8" s="9">
        <f>IF(Parametros!$P$3=1,'4 - Tabela atual'!CA7,'5 - Tabela anterior'!BZ7)</f>
        <v>176.75</v>
      </c>
      <c r="CB8" s="9">
        <f>IF(Parametros!$P$3=1,'4 - Tabela atual'!CB7,'5 - Tabela anterior'!CA7)</f>
        <v>230.85</v>
      </c>
      <c r="CC8" s="9">
        <f>IF(Parametros!$P$3=1,'4 - Tabela atual'!CC7,'5 - Tabela anterior'!CB7)</f>
        <v>353.5</v>
      </c>
      <c r="CD8" s="9">
        <f>IF(Parametros!$P$3=1,'4 - Tabela atual'!CD7,'5 - Tabela anterior'!CC7)</f>
        <v>1060.5</v>
      </c>
      <c r="CE8" s="9">
        <f>IF(Parametros!$P$3=1,'4 - Tabela atual'!CE7,'5 - Tabela anterior'!CD7)</f>
        <v>1414</v>
      </c>
      <c r="CF8" s="9">
        <f>IF(Parametros!$P$3=1,'4 - Tabela atual'!CF7,'5 - Tabela anterior'!CE7)</f>
        <v>2121</v>
      </c>
      <c r="CG8" s="9">
        <f>IF(Parametros!$P$3=1,'4 - Tabela atual'!CG7,'5 - Tabela anterior'!CF7)</f>
        <v>2828</v>
      </c>
      <c r="CH8" s="9">
        <f>IF(Parametros!$P$3=1,'4 - Tabela atual'!CH7,'5 - Tabela anterior'!CG7)</f>
        <v>3535</v>
      </c>
      <c r="CI8" s="9">
        <f>IF(Parametros!$P$3=1,'4 - Tabela atual'!CI7,'5 - Tabela anterior'!CH7)</f>
        <v>4242</v>
      </c>
      <c r="CJ8" s="9">
        <f>IF(Parametros!$P$3=1,'4 - Tabela atual'!CJ7,'5 - Tabela anterior'!CI7)</f>
        <v>612</v>
      </c>
      <c r="CK8" s="9">
        <f>IF(Parametros!$P$3=1,'4 - Tabela atual'!CK7,'5 - Tabela anterior'!CJ7)</f>
        <v>122.4</v>
      </c>
      <c r="CL8" s="9">
        <f>IF(Parametros!$P$3=1,'4 - Tabela atual'!CL7,'5 - Tabela anterior'!CK7)</f>
        <v>153</v>
      </c>
      <c r="CM8" s="9">
        <f>IF(Parametros!$P$3=1,'4 - Tabela atual'!CM7,'5 - Tabela anterior'!CL7)</f>
        <v>0</v>
      </c>
      <c r="CN8" s="9">
        <f>IF(Parametros!$P$3=1,'4 - Tabela atual'!CN7,'5 - Tabela anterior'!CM7)</f>
        <v>306</v>
      </c>
      <c r="CO8" s="9">
        <f>IF(Parametros!$P$3=1,'4 - Tabela atual'!CO7,'5 - Tabela anterior'!CN7)</f>
        <v>918</v>
      </c>
      <c r="CP8" s="9">
        <f>IF(Parametros!$P$3=1,'4 - Tabela atual'!CP7,'5 - Tabela anterior'!CO7)</f>
        <v>1224</v>
      </c>
      <c r="CQ8" s="9">
        <f>IF(Parametros!$P$3=1,'4 - Tabela atual'!CQ7,'5 - Tabela anterior'!CP7)</f>
        <v>1836</v>
      </c>
      <c r="CR8" s="9">
        <f>IF(Parametros!$P$3=1,'4 - Tabela atual'!CR7,'5 - Tabela anterior'!CQ7)</f>
        <v>2448</v>
      </c>
      <c r="CS8" s="9">
        <f>IF(Parametros!$P$3=1,'4 - Tabela atual'!CS7,'5 - Tabela anterior'!CR7)</f>
        <v>3060</v>
      </c>
      <c r="CT8" s="9">
        <f>IF(Parametros!$P$3=1,'4 - Tabela atual'!CT7,'5 - Tabela anterior'!CS7)</f>
        <v>3672</v>
      </c>
      <c r="CU8" s="9">
        <f>IF(Parametros!$P$3=1,'4 - Tabela atual'!CU7,'5 - Tabela anterior'!CT7)</f>
        <v>540</v>
      </c>
      <c r="CV8" s="9">
        <f>IF(Parametros!$P$3=1,'4 - Tabela atual'!CV7,'5 - Tabela anterior'!CU7)</f>
        <v>108</v>
      </c>
      <c r="CW8" s="9">
        <f>IF(Parametros!$P$3=1,'4 - Tabela atual'!CW7,'5 - Tabela anterior'!CV7)</f>
        <v>135</v>
      </c>
      <c r="CX8" s="9">
        <f>IF(Parametros!$P$3=1,'4 - Tabela atual'!CX7,'5 - Tabela anterior'!CW7)</f>
        <v>0</v>
      </c>
      <c r="CY8" s="9">
        <f>IF(Parametros!$P$3=1,'4 - Tabela atual'!CY7,'5 - Tabela anterior'!CX7)</f>
        <v>270</v>
      </c>
      <c r="CZ8" s="9">
        <f>IF(Parametros!$P$3=1,'4 - Tabela atual'!CZ7,'5 - Tabela anterior'!CY7)</f>
        <v>810</v>
      </c>
      <c r="DA8" s="9">
        <f>IF(Parametros!$P$3=1,'4 - Tabela atual'!DA7,'5 - Tabela anterior'!CZ7)</f>
        <v>1080</v>
      </c>
      <c r="DB8" s="9">
        <f>IF(Parametros!$P$3=1,'4 - Tabela atual'!DB7,'5 - Tabela anterior'!DA7)</f>
        <v>1620</v>
      </c>
      <c r="DC8" s="9">
        <f>IF(Parametros!$P$3=1,'4 - Tabela atual'!DC7,'5 - Tabela anterior'!DB7)</f>
        <v>2160</v>
      </c>
      <c r="DD8" s="9">
        <f>IF(Parametros!$P$3=1,'4 - Tabela atual'!DD7,'5 - Tabela anterior'!DC7)</f>
        <v>2700</v>
      </c>
      <c r="DE8" s="9">
        <f>IF(Parametros!$P$3=1,'4 - Tabela atual'!DE7,'5 - Tabela anterior'!DD7)</f>
        <v>3240</v>
      </c>
      <c r="DF8" s="9">
        <f>IF(Parametros!$P$3=1,'4 - Tabela atual'!DF7,'5 - Tabela anterior'!DE7)</f>
        <v>460</v>
      </c>
      <c r="DG8" s="9">
        <f>IF(Parametros!$P$3=1,'4 - Tabela atual'!DG7,'5 - Tabela anterior'!DF7)</f>
        <v>92</v>
      </c>
      <c r="DH8" s="9">
        <f>IF(Parametros!$P$3=1,'4 - Tabela atual'!DH7,'5 - Tabela anterior'!DG7)</f>
        <v>115</v>
      </c>
      <c r="DI8" s="9">
        <f>IF(Parametros!$P$3=1,'4 - Tabela atual'!DI7,'5 - Tabela anterior'!DH7)</f>
        <v>0</v>
      </c>
      <c r="DJ8" s="9">
        <f>IF(Parametros!$P$3=1,'4 - Tabela atual'!DJ7,'5 - Tabela anterior'!DI7)</f>
        <v>230</v>
      </c>
      <c r="DK8" s="9">
        <f>IF(Parametros!$P$3=1,'4 - Tabela atual'!DK7,'5 - Tabela anterior'!DJ7)</f>
        <v>690</v>
      </c>
      <c r="DL8" s="9">
        <f>IF(Parametros!$P$3=1,'4 - Tabela atual'!DL7,'5 - Tabela anterior'!DK7)</f>
        <v>920</v>
      </c>
      <c r="DM8" s="9">
        <f>IF(Parametros!$P$3=1,'4 - Tabela atual'!DM7,'5 - Tabela anterior'!DL7)</f>
        <v>1380</v>
      </c>
      <c r="DN8" s="9">
        <f>IF(Parametros!$P$3=1,'4 - Tabela atual'!DN7,'5 - Tabela anterior'!DM7)</f>
        <v>1840</v>
      </c>
      <c r="DO8" s="9">
        <f>IF(Parametros!$P$3=1,'4 - Tabela atual'!DO7,'5 - Tabela anterior'!DN7)</f>
        <v>2300</v>
      </c>
      <c r="DP8" s="9">
        <f>IF(Parametros!$P$3=1,'4 - Tabela atual'!DP7,'5 - Tabela anterior'!DO7)</f>
        <v>2760</v>
      </c>
      <c r="DQ8" s="9">
        <f>IF(Parametros!$P$3=1,'4 - Tabela atual'!DQ7,'5 - Tabela anterior'!DP7)</f>
        <v>973</v>
      </c>
      <c r="DR8" s="9">
        <f>IF(Parametros!$P$3=1,'4 - Tabela atual'!DR7,'5 - Tabela anterior'!DQ7)</f>
        <v>194.60000000000002</v>
      </c>
      <c r="DS8" s="9">
        <f>IF(Parametros!$P$3=1,'4 - Tabela atual'!DS7,'5 - Tabela anterior'!DR7)</f>
        <v>243.25</v>
      </c>
      <c r="DT8" s="9">
        <f>IF(Parametros!$P$3=1,'4 - Tabela atual'!DT7,'5 - Tabela anterior'!DS7)</f>
        <v>230.85</v>
      </c>
      <c r="DU8" s="9">
        <f>IF(Parametros!$P$3=1,'4 - Tabela atual'!DU7,'5 - Tabela anterior'!DT7)</f>
        <v>486.5</v>
      </c>
      <c r="DV8" s="9">
        <f>IF(Parametros!$P$3=1,'4 - Tabela atual'!DV7,'5 - Tabela anterior'!DU7)</f>
        <v>1459.5</v>
      </c>
      <c r="DW8" s="9">
        <f>IF(Parametros!$P$3=1,'4 - Tabela atual'!DW7,'5 - Tabela anterior'!DV7)</f>
        <v>1946</v>
      </c>
      <c r="DX8" s="9">
        <f>IF(Parametros!$P$3=1,'4 - Tabela atual'!DX7,'5 - Tabela anterior'!DW7)</f>
        <v>2919</v>
      </c>
      <c r="DY8" s="9">
        <f>IF(Parametros!$P$3=1,'4 - Tabela atual'!DY7,'5 - Tabela anterior'!DX7)</f>
        <v>3892</v>
      </c>
      <c r="DZ8" s="9">
        <f>IF(Parametros!$P$3=1,'4 - Tabela atual'!DZ7,'5 - Tabela anterior'!DY7)</f>
        <v>4865</v>
      </c>
      <c r="EA8" s="9">
        <f>IF(Parametros!$P$3=1,'4 - Tabela atual'!EA7,'5 - Tabela anterior'!DZ7)</f>
        <v>5838</v>
      </c>
      <c r="EB8" s="9">
        <f>IF(Parametros!$P$3=1,'4 - Tabela atual'!EB7,'5 - Tabela anterior'!EA7)</f>
        <v>1125</v>
      </c>
      <c r="EC8" s="9">
        <f>IF(Parametros!$P$3=1,'4 - Tabela atual'!EC7,'5 - Tabela anterior'!EB7)</f>
        <v>225</v>
      </c>
      <c r="ED8" s="9">
        <f>IF(Parametros!$P$3=1,'4 - Tabela atual'!ED7,'5 - Tabela anterior'!EC7)</f>
        <v>281.25</v>
      </c>
      <c r="EE8" s="9">
        <f>IF(Parametros!$P$3=1,'4 - Tabela atual'!EE7,'5 - Tabela anterior'!ED7)</f>
        <v>230.85</v>
      </c>
      <c r="EF8" s="9">
        <f>IF(Parametros!$P$3=1,'4 - Tabela atual'!EF7,'5 - Tabela anterior'!EE7)</f>
        <v>562.5</v>
      </c>
      <c r="EG8" s="9">
        <f>IF(Parametros!$P$3=1,'4 - Tabela atual'!EG7,'5 - Tabela anterior'!EF7)</f>
        <v>1687.5</v>
      </c>
      <c r="EH8" s="9">
        <f>IF(Parametros!$P$3=1,'4 - Tabela atual'!EH7,'5 - Tabela anterior'!EG7)</f>
        <v>2250</v>
      </c>
      <c r="EI8" s="9">
        <f>IF(Parametros!$P$3=1,'4 - Tabela atual'!EI7,'5 - Tabela anterior'!EH7)</f>
        <v>3375</v>
      </c>
      <c r="EJ8" s="9">
        <f>IF(Parametros!$P$3=1,'4 - Tabela atual'!EJ7,'5 - Tabela anterior'!EI7)</f>
        <v>4500</v>
      </c>
      <c r="EK8" s="9">
        <f>IF(Parametros!$P$3=1,'4 - Tabela atual'!EK7,'5 - Tabela anterior'!EJ7)</f>
        <v>5625</v>
      </c>
      <c r="EL8" s="9">
        <f>IF(Parametros!$P$3=1,'4 - Tabela atual'!EL7,'5 - Tabela anterior'!EK7)</f>
        <v>6750</v>
      </c>
      <c r="EM8" s="9">
        <f>IF(Parametros!$P$3=1,'4 - Tabela atual'!EM7,'5 - Tabela anterior'!EL7)</f>
        <v>1053</v>
      </c>
      <c r="EN8" s="9">
        <f>IF(Parametros!$P$3=1,'4 - Tabela atual'!EN7,'5 - Tabela anterior'!EM7)</f>
        <v>210.60000000000002</v>
      </c>
      <c r="EO8" s="9">
        <f>IF(Parametros!$P$3=1,'4 - Tabela atual'!EO7,'5 - Tabela anterior'!EN7)</f>
        <v>263.25</v>
      </c>
      <c r="EP8" s="9">
        <f>IF(Parametros!$P$3=1,'4 - Tabela atual'!EP7,'5 - Tabela anterior'!EO7)</f>
        <v>230.85</v>
      </c>
      <c r="EQ8" s="9">
        <f>IF(Parametros!$P$3=1,'4 - Tabela atual'!EQ7,'5 - Tabela anterior'!EP7)</f>
        <v>526.5</v>
      </c>
      <c r="ER8" s="9">
        <f>IF(Parametros!$P$3=1,'4 - Tabela atual'!ER7,'5 - Tabela anterior'!EQ7)</f>
        <v>1579.5</v>
      </c>
      <c r="ES8" s="9">
        <f>IF(Parametros!$P$3=1,'4 - Tabela atual'!ES7,'5 - Tabela anterior'!ER7)</f>
        <v>2106</v>
      </c>
      <c r="ET8" s="9">
        <f>IF(Parametros!$P$3=1,'4 - Tabela atual'!ET7,'5 - Tabela anterior'!ES7)</f>
        <v>3159</v>
      </c>
      <c r="EU8" s="9">
        <f>IF(Parametros!$P$3=1,'4 - Tabela atual'!EU7,'5 - Tabela anterior'!ET7)</f>
        <v>4212</v>
      </c>
      <c r="EV8" s="9">
        <f>IF(Parametros!$P$3=1,'4 - Tabela atual'!EV7,'5 - Tabela anterior'!EU7)</f>
        <v>5265</v>
      </c>
      <c r="EW8" s="9">
        <f>IF(Parametros!$P$3=1,'4 - Tabela atual'!EW7,'5 - Tabela anterior'!EV7)</f>
        <v>6318</v>
      </c>
      <c r="EX8" s="9">
        <f>IF(Parametros!$P$3=1,'4 - Tabela atual'!EX7,'5 - Tabela anterior'!EW7)</f>
        <v>806</v>
      </c>
      <c r="EY8" s="9">
        <f>IF(Parametros!$P$3=1,'4 - Tabela atual'!EY7,'5 - Tabela anterior'!EX7)</f>
        <v>161.20000000000002</v>
      </c>
      <c r="EZ8" s="9">
        <f>IF(Parametros!$P$3=1,'4 - Tabela atual'!EZ7,'5 - Tabela anterior'!EY7)</f>
        <v>201.5</v>
      </c>
      <c r="FA8" s="9">
        <f>IF(Parametros!$P$3=1,'4 - Tabela atual'!FA7,'5 - Tabela anterior'!EZ7)</f>
        <v>0</v>
      </c>
      <c r="FB8" s="9">
        <f>IF(Parametros!$P$3=1,'4 - Tabela atual'!FB7,'5 - Tabela anterior'!FA7)</f>
        <v>403</v>
      </c>
      <c r="FC8" s="9">
        <f>IF(Parametros!$P$3=1,'4 - Tabela atual'!FC7,'5 - Tabela anterior'!FB7)</f>
        <v>1209</v>
      </c>
      <c r="FD8" s="9">
        <f>IF(Parametros!$P$3=1,'4 - Tabela atual'!FD7,'5 - Tabela anterior'!FC7)</f>
        <v>1612</v>
      </c>
      <c r="FE8" s="9">
        <f>IF(Parametros!$P$3=1,'4 - Tabela atual'!FE7,'5 - Tabela anterior'!FD7)</f>
        <v>2418</v>
      </c>
      <c r="FF8" s="9">
        <f>IF(Parametros!$P$3=1,'4 - Tabela atual'!FF7,'5 - Tabela anterior'!FE7)</f>
        <v>3224</v>
      </c>
      <c r="FG8" s="9">
        <f>IF(Parametros!$P$3=1,'4 - Tabela atual'!FG7,'5 - Tabela anterior'!FF7)</f>
        <v>4030</v>
      </c>
      <c r="FH8" s="9">
        <f>IF(Parametros!$P$3=1,'4 - Tabela atual'!FH7,'5 - Tabela anterior'!FG7)</f>
        <v>4836</v>
      </c>
      <c r="FI8" s="9">
        <f>IF(Parametros!$P$3=1,'4 - Tabela atual'!FI7,'5 - Tabela anterior'!FH7)</f>
        <v>1319</v>
      </c>
      <c r="FJ8" s="9">
        <f>IF(Parametros!$P$3=1,'4 - Tabela atual'!FJ7,'5 - Tabela anterior'!FI7)</f>
        <v>263.8</v>
      </c>
      <c r="FK8" s="9">
        <f>IF(Parametros!$P$3=1,'4 - Tabela atual'!FK7,'5 - Tabela anterior'!FJ7)</f>
        <v>329.75</v>
      </c>
      <c r="FL8" s="9">
        <f>IF(Parametros!$P$3=1,'4 - Tabela atual'!FL7,'5 - Tabela anterior'!FK7)</f>
        <v>230.85</v>
      </c>
      <c r="FM8" s="9">
        <f>IF(Parametros!$P$3=1,'4 - Tabela atual'!FM7,'5 - Tabela anterior'!FL7)</f>
        <v>659.5</v>
      </c>
      <c r="FN8" s="9">
        <f>IF(Parametros!$P$3=1,'4 - Tabela atual'!FN7,'5 - Tabela anterior'!FM7)</f>
        <v>1978.5</v>
      </c>
      <c r="FO8" s="9">
        <f>IF(Parametros!$P$3=1,'4 - Tabela atual'!FO7,'5 - Tabela anterior'!FN7)</f>
        <v>2638</v>
      </c>
      <c r="FP8" s="9">
        <f>IF(Parametros!$P$3=1,'4 - Tabela atual'!FP7,'5 - Tabela anterior'!FO7)</f>
        <v>3957</v>
      </c>
      <c r="FQ8" s="9">
        <f>IF(Parametros!$P$3=1,'4 - Tabela atual'!FQ7,'5 - Tabela anterior'!FP7)</f>
        <v>5276</v>
      </c>
      <c r="FR8" s="9">
        <f>IF(Parametros!$P$3=1,'4 - Tabela atual'!FR7,'5 - Tabela anterior'!FQ7)</f>
        <v>6595</v>
      </c>
      <c r="FS8" s="9">
        <f>IF(Parametros!$P$3=1,'4 - Tabela atual'!FS7,'5 - Tabela anterior'!FR7)</f>
        <v>7914</v>
      </c>
      <c r="FT8">
        <f>IF(Parametros!$P$3=1,'4 - Tabela atual'!FT7,'5 - Tabela anterior'!FS7)</f>
        <v>13.06</v>
      </c>
      <c r="FU8" t="str">
        <f>IF(Parametros!$P$3=1,'4 - Tabela atual'!FU7,'5 - Tabela anterior'!FT7)</f>
        <v/>
      </c>
      <c r="FV8" t="str">
        <f>IF(Parametros!$P$3=1,'4 - Tabela atual'!FV7,'5 - Tabela anterior'!FU7)</f>
        <v/>
      </c>
      <c r="FW8" t="str">
        <f>IF(Parametros!$P$3=1,'4 - Tabela atual'!FW7,'5 - Tabela anterior'!FV7)</f>
        <v/>
      </c>
      <c r="FX8" t="str">
        <f>IF(Parametros!$P$3=1,'4 - Tabela atual'!FX7,'5 - Tabela anterior'!FW7)</f>
        <v/>
      </c>
      <c r="FY8" t="str">
        <f>IF(Parametros!$P$3=1,'4 - Tabela atual'!FY7,'5 - Tabela anterior'!FX7)</f>
        <v/>
      </c>
      <c r="FZ8" t="str">
        <f>IF(Parametros!$P$3=1,'4 - Tabela atual'!FZ7,'5 - Tabela anterior'!FY7)</f>
        <v/>
      </c>
      <c r="GA8" t="str">
        <f>IF(Parametros!$P$3=1,'4 - Tabela atual'!GA7,'5 - Tabela anterior'!FZ7)</f>
        <v/>
      </c>
      <c r="GB8" t="str">
        <f>IF(Parametros!$P$3=1,'4 - Tabela atual'!GB7,'5 - Tabela anterior'!GA7)</f>
        <v/>
      </c>
      <c r="GC8" t="str">
        <f>IF(Parametros!$P$3=1,'4 - Tabela atual'!GC7,'5 - Tabela anterior'!GB7)</f>
        <v/>
      </c>
      <c r="GD8" t="str">
        <f>IF(Parametros!$P$3=1,'4 - Tabela atual'!GD7,'5 - Tabela anterior'!GC7)</f>
        <v/>
      </c>
      <c r="GE8" t="str">
        <f>IF(Parametros!$P$3=1,'4 - Tabela atual'!GE7,'5 - Tabela anterior'!GD7)</f>
        <v/>
      </c>
      <c r="GF8" t="str">
        <f>IF(Parametros!$P$3=1,'4 - Tabela atual'!GF7,'5 - Tabela anterior'!GE7)</f>
        <v/>
      </c>
      <c r="GG8" t="str">
        <f>IF(Parametros!$P$3=1,'4 - Tabela atual'!GG7,'5 - Tabela anterior'!GF7)</f>
        <v/>
      </c>
      <c r="GH8">
        <f>IF(Parametros!$P$3=1,'4 - Tabela atual'!GH7,'5 - Tabela anterior'!GG7)</f>
        <v>13.06</v>
      </c>
      <c r="GI8" s="8">
        <f>IF(Parametros!$P$3=1,'4 - Tabela atual'!GI7,'5 - Tabela anterior'!GH7)</f>
        <v>113783.12210000001</v>
      </c>
      <c r="GJ8" s="8" t="str">
        <f>IF(Parametros!$P$3=1,'4 - Tabela atual'!GJ7,'5 - Tabela anterior'!GI7)</f>
        <v/>
      </c>
      <c r="GK8" s="8" t="str">
        <f>IF(Parametros!$P$3=1,'4 - Tabela atual'!GK7,'5 - Tabela anterior'!GJ7)</f>
        <v/>
      </c>
      <c r="GL8" s="8" t="str">
        <f>IF(Parametros!$P$3=1,'4 - Tabela atual'!GL7,'5 - Tabela anterior'!GK7)</f>
        <v/>
      </c>
      <c r="GM8" s="8" t="str">
        <f>IF(Parametros!$P$3=1,'4 - Tabela atual'!GM7,'5 - Tabela anterior'!GL7)</f>
        <v/>
      </c>
      <c r="GN8" s="8" t="str">
        <f>IF(Parametros!$P$3=1,'4 - Tabela atual'!GN7,'5 - Tabela anterior'!GM7)</f>
        <v/>
      </c>
      <c r="GO8" s="8" t="str">
        <f>IF(Parametros!$P$3=1,'4 - Tabela atual'!GO7,'5 - Tabela anterior'!GN7)</f>
        <v/>
      </c>
      <c r="GP8" s="8" t="str">
        <f>IF(Parametros!$P$3=1,'4 - Tabela atual'!GP7,'5 - Tabela anterior'!GO7)</f>
        <v/>
      </c>
      <c r="GQ8" s="8" t="str">
        <f>IF(Parametros!$P$3=1,'4 - Tabela atual'!GQ7,'5 - Tabela anterior'!GP7)</f>
        <v/>
      </c>
      <c r="GR8" s="8" t="str">
        <f>IF(Parametros!$P$3=1,'4 - Tabela atual'!GR7,'5 - Tabela anterior'!GQ7)</f>
        <v/>
      </c>
      <c r="GS8" s="8" t="str">
        <f>IF(Parametros!$P$3=1,'4 - Tabela atual'!GS7,'5 - Tabela anterior'!GR7)</f>
        <v/>
      </c>
      <c r="GT8" s="8" t="str">
        <f>IF(Parametros!$P$3=1,'4 - Tabela atual'!GT7,'5 - Tabela anterior'!GS7)</f>
        <v/>
      </c>
      <c r="GU8" s="8" t="str">
        <f>IF(Parametros!$P$3=1,'4 - Tabela atual'!GU7,'5 - Tabela anterior'!GT7)</f>
        <v/>
      </c>
      <c r="GV8" s="8" t="str">
        <f>IF(Parametros!$P$3=1,'4 - Tabela atual'!GV7,'5 - Tabela anterior'!GU7)</f>
        <v/>
      </c>
      <c r="GW8" s="8">
        <f>IF(Parametros!$P$3=1,'4 - Tabela atual'!GW7,'5 - Tabela anterior'!GV7)</f>
        <v>113783.12210000001</v>
      </c>
      <c r="GX8">
        <f>IF(Parametros!$P$3=1,'4 - Tabela atual'!GX7,'5 - Tabela anterior'!GW7)</f>
        <v>0</v>
      </c>
      <c r="GY8">
        <f>IF(Parametros!$P$3=1,'4 - Tabela atual'!GY7,'5 - Tabela anterior'!GX7)</f>
        <v>1</v>
      </c>
      <c r="GZ8">
        <f>IF(Parametros!$P$3=1,'4 - Tabela atual'!GZ7,'5 - Tabela anterior'!GY7)</f>
        <v>1</v>
      </c>
      <c r="HA8">
        <f>IF(Parametros!$P$3=1,'4 - Tabela atual'!HA7,'5 - Tabela anterior'!GZ7)</f>
        <v>1</v>
      </c>
      <c r="HB8">
        <f>IF(Parametros!$P$3=1,'4 - Tabela atual'!HB7,'5 - Tabela anterior'!HA7)</f>
        <v>1</v>
      </c>
      <c r="HC8">
        <f>IF(Parametros!$P$3=1,'4 - Tabela atual'!HC7,'5 - Tabela anterior'!HB7)</f>
        <v>1</v>
      </c>
      <c r="HD8">
        <f>IF(Parametros!$P$3=1,'4 - Tabela atual'!HD7,'5 - Tabela anterior'!HC7)</f>
        <v>0</v>
      </c>
      <c r="HE8" s="6" t="str">
        <f t="shared" si="0"/>
        <v>MAIS VOCÊ - (MAVO)</v>
      </c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</row>
    <row r="9" spans="1:249" s="5" customFormat="1" ht="14.25" customHeight="1" x14ac:dyDescent="0.2">
      <c r="A9" s="148" t="str">
        <f>IF(Parametros!$P$3=1,'4 - Tabela atual'!A8,'5 - Tabela anterior'!A8)</f>
        <v>FBES</v>
      </c>
      <c r="B9" s="112" t="str">
        <f>IF(Parametros!$P$3=1,'4 - Tabela atual'!B8,'5 - Tabela anterior'!B8)</f>
        <v>BEM ESTAR</v>
      </c>
      <c r="C9" s="9">
        <f>IF(Parametros!$P$3=1,'4 - Tabela atual'!C8,'5 - Tabela anterior'!C8)</f>
        <v>626</v>
      </c>
      <c r="D9" s="9">
        <f>IF(Parametros!$P$3=1,'4 - Tabela atual'!D8,'5 - Tabela anterior'!D8)</f>
        <v>125.2</v>
      </c>
      <c r="E9" s="9">
        <f>IF(Parametros!$P$3=1,'4 - Tabela atual'!E8,'5 - Tabela anterior'!E8)</f>
        <v>156.5</v>
      </c>
      <c r="F9" s="9">
        <f>IF(Parametros!$P$3=1,'4 - Tabela atual'!F8,'5 - Tabela anterior'!F8)</f>
        <v>234.75</v>
      </c>
      <c r="G9" s="9">
        <f>IF(Parametros!$P$3=1,'4 - Tabela atual'!G8,'5 - Tabela anterior'!G8)</f>
        <v>125.2</v>
      </c>
      <c r="H9" s="9">
        <f>IF(Parametros!$P$3=1,'4 - Tabela atual'!H8,'5 - Tabela anterior'!H8)</f>
        <v>156.5</v>
      </c>
      <c r="I9" s="9">
        <f>IF(Parametros!$P$3=1,'4 - Tabela atual'!I8,'5 - Tabela anterior'!H8)</f>
        <v>156.5</v>
      </c>
      <c r="J9" s="9">
        <f>IF(Parametros!$P$3=1,'4 - Tabela atual'!J8,'5 - Tabela anterior'!I8)</f>
        <v>156.5</v>
      </c>
      <c r="K9" s="9">
        <f>IF(Parametros!$P$3=1,'4 - Tabela atual'!K8,'5 - Tabela anterior'!J8)</f>
        <v>234.75</v>
      </c>
      <c r="L9" s="9">
        <f>IF(Parametros!$P$3=1,'4 - Tabela atual'!L8,'5 - Tabela anterior'!K8)</f>
        <v>125.2</v>
      </c>
      <c r="M9" s="9">
        <f>IF(Parametros!$P$3=1,'4 - Tabela atual'!M8,'5 - Tabela anterior'!L8)</f>
        <v>156.5</v>
      </c>
      <c r="N9" s="9">
        <f>IF(Parametros!$P$3=1,'4 - Tabela atual'!N8,'5 - Tabela anterior'!M8)</f>
        <v>281.7</v>
      </c>
      <c r="O9" s="9">
        <f>IF(Parametros!$P$3=1,'4 - Tabela atual'!O8,'5 - Tabela anterior'!N8)</f>
        <v>313</v>
      </c>
      <c r="P9" s="9">
        <f>IF(Parametros!$P$3=1,'4 - Tabela atual'!P8,'5 - Tabela anterior'!O8)</f>
        <v>939</v>
      </c>
      <c r="Q9" s="9">
        <f>IF(Parametros!$P$3=1,'4 - Tabela atual'!Q8,'5 - Tabela anterior'!P8)</f>
        <v>1252</v>
      </c>
      <c r="R9" s="9">
        <f>IF(Parametros!$P$3=1,'4 - Tabela atual'!R8,'5 - Tabela anterior'!Q8)</f>
        <v>1878</v>
      </c>
      <c r="S9" s="9">
        <f>IF(Parametros!$P$3=1,'4 - Tabela atual'!S8,'5 - Tabela anterior'!R8)</f>
        <v>2504</v>
      </c>
      <c r="T9" s="9">
        <f>IF(Parametros!$P$3=1,'4 - Tabela atual'!T8,'5 - Tabela anterior'!S8)</f>
        <v>3130</v>
      </c>
      <c r="U9" s="9">
        <f>IF(Parametros!$P$3=1,'4 - Tabela atual'!U8,'5 - Tabela anterior'!T8)</f>
        <v>3756</v>
      </c>
      <c r="V9" s="9">
        <f>IF(Parametros!$P$3=1,'4 - Tabela atual'!V8,'5 - Tabela anterior'!U8)</f>
        <v>346</v>
      </c>
      <c r="W9" s="9">
        <f>IF(Parametros!$P$3=1,'4 - Tabela atual'!W8,'5 - Tabela anterior'!V8)</f>
        <v>69.2</v>
      </c>
      <c r="X9" s="9">
        <f>IF(Parametros!$P$3=1,'4 - Tabela atual'!X8,'5 - Tabela anterior'!W8)</f>
        <v>86.5</v>
      </c>
      <c r="Y9" s="9">
        <f>IF(Parametros!$P$3=1,'4 - Tabela atual'!Y8,'5 - Tabela anterior'!X8)</f>
        <v>0</v>
      </c>
      <c r="Z9" s="9">
        <f>IF(Parametros!$P$3=1,'4 - Tabela atual'!Z8,'5 - Tabela anterior'!Y8)</f>
        <v>173</v>
      </c>
      <c r="AA9" s="9">
        <f>IF(Parametros!$P$3=1,'4 - Tabela atual'!AA8,'5 - Tabela anterior'!Z8)</f>
        <v>519</v>
      </c>
      <c r="AB9" s="9">
        <f>IF(Parametros!$P$3=1,'4 - Tabela atual'!AB8,'5 - Tabela anterior'!AA8)</f>
        <v>692</v>
      </c>
      <c r="AC9" s="9">
        <f>IF(Parametros!$P$3=1,'4 - Tabela atual'!AC8,'5 - Tabela anterior'!AB8)</f>
        <v>1038</v>
      </c>
      <c r="AD9" s="9">
        <f>IF(Parametros!$P$3=1,'4 - Tabela atual'!AD8,'5 - Tabela anterior'!AC8)</f>
        <v>1384</v>
      </c>
      <c r="AE9" s="9">
        <f>IF(Parametros!$P$3=1,'4 - Tabela atual'!AE8,'5 - Tabela anterior'!AD8)</f>
        <v>1730</v>
      </c>
      <c r="AF9" s="9">
        <f>IF(Parametros!$P$3=1,'4 - Tabela atual'!AF8,'5 - Tabela anterior'!AE8)</f>
        <v>2076</v>
      </c>
      <c r="AG9" s="9">
        <f>IF(Parametros!$P$3=1,'4 - Tabela atual'!AG8,'5 - Tabela anterior'!AF8)</f>
        <v>266</v>
      </c>
      <c r="AH9" s="9">
        <f>IF(Parametros!$P$3=1,'4 - Tabela atual'!AH8,'5 - Tabela anterior'!AG8)</f>
        <v>53.2</v>
      </c>
      <c r="AI9" s="9">
        <f>IF(Parametros!$P$3=1,'4 - Tabela atual'!AI8,'5 - Tabela anterior'!AH8)</f>
        <v>66.5</v>
      </c>
      <c r="AJ9" s="9">
        <f>IF(Parametros!$P$3=1,'4 - Tabela atual'!AJ8,'5 - Tabela anterior'!AI8)</f>
        <v>0</v>
      </c>
      <c r="AK9" s="9">
        <f>IF(Parametros!$P$3=1,'4 - Tabela atual'!AK8,'5 - Tabela anterior'!AJ8)</f>
        <v>133</v>
      </c>
      <c r="AL9" s="9">
        <f>IF(Parametros!$P$3=1,'4 - Tabela atual'!AL8,'5 - Tabela anterior'!AK8)</f>
        <v>399</v>
      </c>
      <c r="AM9" s="9">
        <f>IF(Parametros!$P$3=1,'4 - Tabela atual'!AM8,'5 - Tabela anterior'!AL8)</f>
        <v>532</v>
      </c>
      <c r="AN9" s="9">
        <f>IF(Parametros!$P$3=1,'4 - Tabela atual'!AN8,'5 - Tabela anterior'!AM8)</f>
        <v>798</v>
      </c>
      <c r="AO9" s="9">
        <f>IF(Parametros!$P$3=1,'4 - Tabela atual'!AO8,'5 - Tabela anterior'!AN8)</f>
        <v>1064</v>
      </c>
      <c r="AP9" s="9">
        <f>IF(Parametros!$P$3=1,'4 - Tabela atual'!AP8,'5 - Tabela anterior'!AO8)</f>
        <v>1330</v>
      </c>
      <c r="AQ9" s="9">
        <f>IF(Parametros!$P$3=1,'4 - Tabela atual'!AQ8,'5 - Tabela anterior'!AP8)</f>
        <v>1596</v>
      </c>
      <c r="AR9" s="9">
        <f>IF(Parametros!$P$3=1,'4 - Tabela atual'!AR8,'5 - Tabela anterior'!AQ8)</f>
        <v>194</v>
      </c>
      <c r="AS9" s="9">
        <f>IF(Parametros!$P$3=1,'4 - Tabela atual'!AS8,'5 - Tabela anterior'!AR8)</f>
        <v>38.800000000000004</v>
      </c>
      <c r="AT9" s="9">
        <f>IF(Parametros!$P$3=1,'4 - Tabela atual'!AT8,'5 - Tabela anterior'!AS8)</f>
        <v>48.5</v>
      </c>
      <c r="AU9" s="9">
        <f>IF(Parametros!$P$3=1,'4 - Tabela atual'!AU8,'5 - Tabela anterior'!AT8)</f>
        <v>0</v>
      </c>
      <c r="AV9" s="9">
        <f>IF(Parametros!$P$3=1,'4 - Tabela atual'!AV8,'5 - Tabela anterior'!AU8)</f>
        <v>97</v>
      </c>
      <c r="AW9" s="9">
        <f>IF(Parametros!$P$3=1,'4 - Tabela atual'!AW8,'5 - Tabela anterior'!AV8)</f>
        <v>291</v>
      </c>
      <c r="AX9" s="9">
        <f>IF(Parametros!$P$3=1,'4 - Tabela atual'!AX8,'5 - Tabela anterior'!AW8)</f>
        <v>388</v>
      </c>
      <c r="AY9" s="9">
        <f>IF(Parametros!$P$3=1,'4 - Tabela atual'!AY8,'5 - Tabela anterior'!AX8)</f>
        <v>582</v>
      </c>
      <c r="AZ9" s="9">
        <f>IF(Parametros!$P$3=1,'4 - Tabela atual'!AZ8,'5 - Tabela anterior'!AY8)</f>
        <v>776</v>
      </c>
      <c r="BA9" s="9">
        <f>IF(Parametros!$P$3=1,'4 - Tabela atual'!BA8,'5 - Tabela anterior'!AZ8)</f>
        <v>970</v>
      </c>
      <c r="BB9" s="9">
        <f>IF(Parametros!$P$3=1,'4 - Tabela atual'!BB8,'5 - Tabela anterior'!BA8)</f>
        <v>1164</v>
      </c>
      <c r="BC9" s="9">
        <f>IF(Parametros!$P$3=1,'4 - Tabela atual'!BC8,'5 - Tabela anterior'!BB8)</f>
        <v>972</v>
      </c>
      <c r="BD9" s="9">
        <f>IF(Parametros!$P$3=1,'4 - Tabela atual'!BD8,'5 - Tabela anterior'!BC8)</f>
        <v>194.4</v>
      </c>
      <c r="BE9" s="9">
        <f>IF(Parametros!$P$3=1,'4 - Tabela atual'!BE8,'5 - Tabela anterior'!BD8)</f>
        <v>243</v>
      </c>
      <c r="BF9" s="9">
        <f>IF(Parametros!$P$3=1,'4 - Tabela atual'!BF8,'5 - Tabela anterior'!BE8)</f>
        <v>281.7</v>
      </c>
      <c r="BG9" s="9">
        <f>IF(Parametros!$P$3=1,'4 - Tabela atual'!BG8,'5 - Tabela anterior'!BF8)</f>
        <v>486</v>
      </c>
      <c r="BH9" s="9">
        <f>IF(Parametros!$P$3=1,'4 - Tabela atual'!BH8,'5 - Tabela anterior'!BG8)</f>
        <v>1458</v>
      </c>
      <c r="BI9" s="9">
        <f>IF(Parametros!$P$3=1,'4 - Tabela atual'!BI8,'5 - Tabela anterior'!BH8)</f>
        <v>1944</v>
      </c>
      <c r="BJ9" s="9">
        <f>IF(Parametros!$P$3=1,'4 - Tabela atual'!BJ8,'5 - Tabela anterior'!BI8)</f>
        <v>2916</v>
      </c>
      <c r="BK9" s="9">
        <f>IF(Parametros!$P$3=1,'4 - Tabela atual'!BK8,'5 - Tabela anterior'!BJ8)</f>
        <v>3888</v>
      </c>
      <c r="BL9" s="9">
        <f>IF(Parametros!$P$3=1,'4 - Tabela atual'!BL8,'5 - Tabela anterior'!BK8)</f>
        <v>4860</v>
      </c>
      <c r="BM9" s="9">
        <f>IF(Parametros!$P$3=1,'4 - Tabela atual'!BM8,'5 - Tabela anterior'!BL8)</f>
        <v>5832</v>
      </c>
      <c r="BN9" s="9">
        <f>IF(Parametros!$P$3=1,'4 - Tabela atual'!BN8,'5 - Tabela anterior'!BM8)</f>
        <v>892</v>
      </c>
      <c r="BO9" s="9">
        <f>IF(Parametros!$P$3=1,'4 - Tabela atual'!BO8,'5 - Tabela anterior'!BN8)</f>
        <v>178.4</v>
      </c>
      <c r="BP9" s="9">
        <f>IF(Parametros!$P$3=1,'4 - Tabela atual'!BP8,'5 - Tabela anterior'!BO8)</f>
        <v>223</v>
      </c>
      <c r="BQ9" s="9">
        <f>IF(Parametros!$P$3=1,'4 - Tabela atual'!BQ8,'5 - Tabela anterior'!BP8)</f>
        <v>281.7</v>
      </c>
      <c r="BR9" s="9">
        <f>IF(Parametros!$P$3=1,'4 - Tabela atual'!BR8,'5 - Tabela anterior'!BQ8)</f>
        <v>446</v>
      </c>
      <c r="BS9" s="9">
        <f>IF(Parametros!$P$3=1,'4 - Tabela atual'!BS8,'5 - Tabela anterior'!BR8)</f>
        <v>1338</v>
      </c>
      <c r="BT9" s="9">
        <f>IF(Parametros!$P$3=1,'4 - Tabela atual'!BT8,'5 - Tabela anterior'!BS8)</f>
        <v>1784</v>
      </c>
      <c r="BU9" s="9">
        <f>IF(Parametros!$P$3=1,'4 - Tabela atual'!BU8,'5 - Tabela anterior'!BT8)</f>
        <v>2676</v>
      </c>
      <c r="BV9" s="9">
        <f>IF(Parametros!$P$3=1,'4 - Tabela atual'!BV8,'5 - Tabela anterior'!BU8)</f>
        <v>3568</v>
      </c>
      <c r="BW9" s="9">
        <f>IF(Parametros!$P$3=1,'4 - Tabela atual'!BW8,'5 - Tabela anterior'!BV8)</f>
        <v>4460</v>
      </c>
      <c r="BX9" s="9">
        <f>IF(Parametros!$P$3=1,'4 - Tabela atual'!BX8,'5 - Tabela anterior'!BW8)</f>
        <v>5352</v>
      </c>
      <c r="BY9" s="9">
        <f>IF(Parametros!$P$3=1,'4 - Tabela atual'!BY8,'5 - Tabela anterior'!BX8)</f>
        <v>820</v>
      </c>
      <c r="BZ9" s="9">
        <f>IF(Parametros!$P$3=1,'4 - Tabela atual'!BZ8,'5 - Tabela anterior'!BY8)</f>
        <v>164</v>
      </c>
      <c r="CA9" s="9">
        <f>IF(Parametros!$P$3=1,'4 - Tabela atual'!CA8,'5 - Tabela anterior'!BZ8)</f>
        <v>205</v>
      </c>
      <c r="CB9" s="9">
        <f>IF(Parametros!$P$3=1,'4 - Tabela atual'!CB8,'5 - Tabela anterior'!CA8)</f>
        <v>281.7</v>
      </c>
      <c r="CC9" s="9">
        <f>IF(Parametros!$P$3=1,'4 - Tabela atual'!CC8,'5 - Tabela anterior'!CB8)</f>
        <v>410</v>
      </c>
      <c r="CD9" s="9">
        <f>IF(Parametros!$P$3=1,'4 - Tabela atual'!CD8,'5 - Tabela anterior'!CC8)</f>
        <v>1230</v>
      </c>
      <c r="CE9" s="9">
        <f>IF(Parametros!$P$3=1,'4 - Tabela atual'!CE8,'5 - Tabela anterior'!CD8)</f>
        <v>1640</v>
      </c>
      <c r="CF9" s="9">
        <f>IF(Parametros!$P$3=1,'4 - Tabela atual'!CF8,'5 - Tabela anterior'!CE8)</f>
        <v>2460</v>
      </c>
      <c r="CG9" s="9">
        <f>IF(Parametros!$P$3=1,'4 - Tabela atual'!CG8,'5 - Tabela anterior'!CF8)</f>
        <v>3280</v>
      </c>
      <c r="CH9" s="9">
        <f>IF(Parametros!$P$3=1,'4 - Tabela atual'!CH8,'5 - Tabela anterior'!CG8)</f>
        <v>4100</v>
      </c>
      <c r="CI9" s="9">
        <f>IF(Parametros!$P$3=1,'4 - Tabela atual'!CI8,'5 - Tabela anterior'!CH8)</f>
        <v>4920</v>
      </c>
      <c r="CJ9" s="9">
        <f>IF(Parametros!$P$3=1,'4 - Tabela atual'!CJ8,'5 - Tabela anterior'!CI8)</f>
        <v>612</v>
      </c>
      <c r="CK9" s="9">
        <f>IF(Parametros!$P$3=1,'4 - Tabela atual'!CK8,'5 - Tabela anterior'!CJ8)</f>
        <v>122.4</v>
      </c>
      <c r="CL9" s="9">
        <f>IF(Parametros!$P$3=1,'4 - Tabela atual'!CL8,'5 - Tabela anterior'!CK8)</f>
        <v>153</v>
      </c>
      <c r="CM9" s="9">
        <f>IF(Parametros!$P$3=1,'4 - Tabela atual'!CM8,'5 - Tabela anterior'!CL8)</f>
        <v>0</v>
      </c>
      <c r="CN9" s="9">
        <f>IF(Parametros!$P$3=1,'4 - Tabela atual'!CN8,'5 - Tabela anterior'!CM8)</f>
        <v>306</v>
      </c>
      <c r="CO9" s="9">
        <f>IF(Parametros!$P$3=1,'4 - Tabela atual'!CO8,'5 - Tabela anterior'!CN8)</f>
        <v>918</v>
      </c>
      <c r="CP9" s="9">
        <f>IF(Parametros!$P$3=1,'4 - Tabela atual'!CP8,'5 - Tabela anterior'!CO8)</f>
        <v>1224</v>
      </c>
      <c r="CQ9" s="9">
        <f>IF(Parametros!$P$3=1,'4 - Tabela atual'!CQ8,'5 - Tabela anterior'!CP8)</f>
        <v>1836</v>
      </c>
      <c r="CR9" s="9">
        <f>IF(Parametros!$P$3=1,'4 - Tabela atual'!CR8,'5 - Tabela anterior'!CQ8)</f>
        <v>2448</v>
      </c>
      <c r="CS9" s="9">
        <f>IF(Parametros!$P$3=1,'4 - Tabela atual'!CS8,'5 - Tabela anterior'!CR8)</f>
        <v>3060</v>
      </c>
      <c r="CT9" s="9">
        <f>IF(Parametros!$P$3=1,'4 - Tabela atual'!CT8,'5 - Tabela anterior'!CS8)</f>
        <v>3672</v>
      </c>
      <c r="CU9" s="9">
        <f>IF(Parametros!$P$3=1,'4 - Tabela atual'!CU8,'5 - Tabela anterior'!CT8)</f>
        <v>540</v>
      </c>
      <c r="CV9" s="9">
        <f>IF(Parametros!$P$3=1,'4 - Tabela atual'!CV8,'5 - Tabela anterior'!CU8)</f>
        <v>108</v>
      </c>
      <c r="CW9" s="9">
        <f>IF(Parametros!$P$3=1,'4 - Tabela atual'!CW8,'5 - Tabela anterior'!CV8)</f>
        <v>135</v>
      </c>
      <c r="CX9" s="9">
        <f>IF(Parametros!$P$3=1,'4 - Tabela atual'!CX8,'5 - Tabela anterior'!CW8)</f>
        <v>0</v>
      </c>
      <c r="CY9" s="9">
        <f>IF(Parametros!$P$3=1,'4 - Tabela atual'!CY8,'5 - Tabela anterior'!CX8)</f>
        <v>270</v>
      </c>
      <c r="CZ9" s="9">
        <f>IF(Parametros!$P$3=1,'4 - Tabela atual'!CZ8,'5 - Tabela anterior'!CY8)</f>
        <v>810</v>
      </c>
      <c r="DA9" s="9">
        <f>IF(Parametros!$P$3=1,'4 - Tabela atual'!DA8,'5 - Tabela anterior'!CZ8)</f>
        <v>1080</v>
      </c>
      <c r="DB9" s="9">
        <f>IF(Parametros!$P$3=1,'4 - Tabela atual'!DB8,'5 - Tabela anterior'!DA8)</f>
        <v>1620</v>
      </c>
      <c r="DC9" s="9">
        <f>IF(Parametros!$P$3=1,'4 - Tabela atual'!DC8,'5 - Tabela anterior'!DB8)</f>
        <v>2160</v>
      </c>
      <c r="DD9" s="9">
        <f>IF(Parametros!$P$3=1,'4 - Tabela atual'!DD8,'5 - Tabela anterior'!DC8)</f>
        <v>2700</v>
      </c>
      <c r="DE9" s="9">
        <f>IF(Parametros!$P$3=1,'4 - Tabela atual'!DE8,'5 - Tabela anterior'!DD8)</f>
        <v>3240</v>
      </c>
      <c r="DF9" s="9">
        <f>IF(Parametros!$P$3=1,'4 - Tabela atual'!DF8,'5 - Tabela anterior'!DE8)</f>
        <v>460</v>
      </c>
      <c r="DG9" s="9">
        <f>IF(Parametros!$P$3=1,'4 - Tabela atual'!DG8,'5 - Tabela anterior'!DF8)</f>
        <v>92</v>
      </c>
      <c r="DH9" s="9">
        <f>IF(Parametros!$P$3=1,'4 - Tabela atual'!DH8,'5 - Tabela anterior'!DG8)</f>
        <v>115</v>
      </c>
      <c r="DI9" s="9">
        <f>IF(Parametros!$P$3=1,'4 - Tabela atual'!DI8,'5 - Tabela anterior'!DH8)</f>
        <v>0</v>
      </c>
      <c r="DJ9" s="9">
        <f>IF(Parametros!$P$3=1,'4 - Tabela atual'!DJ8,'5 - Tabela anterior'!DI8)</f>
        <v>230</v>
      </c>
      <c r="DK9" s="9">
        <f>IF(Parametros!$P$3=1,'4 - Tabela atual'!DK8,'5 - Tabela anterior'!DJ8)</f>
        <v>690</v>
      </c>
      <c r="DL9" s="9">
        <f>IF(Parametros!$P$3=1,'4 - Tabela atual'!DL8,'5 - Tabela anterior'!DK8)</f>
        <v>920</v>
      </c>
      <c r="DM9" s="9">
        <f>IF(Parametros!$P$3=1,'4 - Tabela atual'!DM8,'5 - Tabela anterior'!DL8)</f>
        <v>1380</v>
      </c>
      <c r="DN9" s="9">
        <f>IF(Parametros!$P$3=1,'4 - Tabela atual'!DN8,'5 - Tabela anterior'!DM8)</f>
        <v>1840</v>
      </c>
      <c r="DO9" s="9">
        <f>IF(Parametros!$P$3=1,'4 - Tabela atual'!DO8,'5 - Tabela anterior'!DN8)</f>
        <v>2300</v>
      </c>
      <c r="DP9" s="9">
        <f>IF(Parametros!$P$3=1,'4 - Tabela atual'!DP8,'5 - Tabela anterior'!DO8)</f>
        <v>2760</v>
      </c>
      <c r="DQ9" s="9">
        <f>IF(Parametros!$P$3=1,'4 - Tabela atual'!DQ8,'5 - Tabela anterior'!DP8)</f>
        <v>1086</v>
      </c>
      <c r="DR9" s="9">
        <f>IF(Parametros!$P$3=1,'4 - Tabela atual'!DR8,'5 - Tabela anterior'!DQ8)</f>
        <v>217.20000000000002</v>
      </c>
      <c r="DS9" s="9">
        <f>IF(Parametros!$P$3=1,'4 - Tabela atual'!DS8,'5 - Tabela anterior'!DR8)</f>
        <v>271.5</v>
      </c>
      <c r="DT9" s="9">
        <f>IF(Parametros!$P$3=1,'4 - Tabela atual'!DT8,'5 - Tabela anterior'!DS8)</f>
        <v>281.7</v>
      </c>
      <c r="DU9" s="9">
        <f>IF(Parametros!$P$3=1,'4 - Tabela atual'!DU8,'5 - Tabela anterior'!DT8)</f>
        <v>543</v>
      </c>
      <c r="DV9" s="9">
        <f>IF(Parametros!$P$3=1,'4 - Tabela atual'!DV8,'5 - Tabela anterior'!DU8)</f>
        <v>1629</v>
      </c>
      <c r="DW9" s="9">
        <f>IF(Parametros!$P$3=1,'4 - Tabela atual'!DW8,'5 - Tabela anterior'!DV8)</f>
        <v>2172</v>
      </c>
      <c r="DX9" s="9">
        <f>IF(Parametros!$P$3=1,'4 - Tabela atual'!DX8,'5 - Tabela anterior'!DW8)</f>
        <v>3258</v>
      </c>
      <c r="DY9" s="9">
        <f>IF(Parametros!$P$3=1,'4 - Tabela atual'!DY8,'5 - Tabela anterior'!DX8)</f>
        <v>4344</v>
      </c>
      <c r="DZ9" s="9">
        <f>IF(Parametros!$P$3=1,'4 - Tabela atual'!DZ8,'5 - Tabela anterior'!DY8)</f>
        <v>5430</v>
      </c>
      <c r="EA9" s="9">
        <f>IF(Parametros!$P$3=1,'4 - Tabela atual'!EA8,'5 - Tabela anterior'!DZ8)</f>
        <v>6516</v>
      </c>
      <c r="EB9" s="9">
        <f>IF(Parametros!$P$3=1,'4 - Tabela atual'!EB8,'5 - Tabela anterior'!EA8)</f>
        <v>1238</v>
      </c>
      <c r="EC9" s="9">
        <f>IF(Parametros!$P$3=1,'4 - Tabela atual'!EC8,'5 - Tabela anterior'!EB8)</f>
        <v>247.60000000000002</v>
      </c>
      <c r="ED9" s="9">
        <f>IF(Parametros!$P$3=1,'4 - Tabela atual'!ED8,'5 - Tabela anterior'!EC8)</f>
        <v>309.5</v>
      </c>
      <c r="EE9" s="9">
        <f>IF(Parametros!$P$3=1,'4 - Tabela atual'!EE8,'5 - Tabela anterior'!ED8)</f>
        <v>281.7</v>
      </c>
      <c r="EF9" s="9">
        <f>IF(Parametros!$P$3=1,'4 - Tabela atual'!EF8,'5 - Tabela anterior'!EE8)</f>
        <v>619</v>
      </c>
      <c r="EG9" s="9">
        <f>IF(Parametros!$P$3=1,'4 - Tabela atual'!EG8,'5 - Tabela anterior'!EF8)</f>
        <v>1857</v>
      </c>
      <c r="EH9" s="9">
        <f>IF(Parametros!$P$3=1,'4 - Tabela atual'!EH8,'5 - Tabela anterior'!EG8)</f>
        <v>2476</v>
      </c>
      <c r="EI9" s="9">
        <f>IF(Parametros!$P$3=1,'4 - Tabela atual'!EI8,'5 - Tabela anterior'!EH8)</f>
        <v>3714</v>
      </c>
      <c r="EJ9" s="9">
        <f>IF(Parametros!$P$3=1,'4 - Tabela atual'!EJ8,'5 - Tabela anterior'!EI8)</f>
        <v>4952</v>
      </c>
      <c r="EK9" s="9">
        <f>IF(Parametros!$P$3=1,'4 - Tabela atual'!EK8,'5 - Tabela anterior'!EJ8)</f>
        <v>6190</v>
      </c>
      <c r="EL9" s="9">
        <f>IF(Parametros!$P$3=1,'4 - Tabela atual'!EL8,'5 - Tabela anterior'!EK8)</f>
        <v>7428</v>
      </c>
      <c r="EM9" s="9">
        <f>IF(Parametros!$P$3=1,'4 - Tabela atual'!EM8,'5 - Tabela anterior'!EL8)</f>
        <v>1166</v>
      </c>
      <c r="EN9" s="9">
        <f>IF(Parametros!$P$3=1,'4 - Tabela atual'!EN8,'5 - Tabela anterior'!EM8)</f>
        <v>233.20000000000002</v>
      </c>
      <c r="EO9" s="9">
        <f>IF(Parametros!$P$3=1,'4 - Tabela atual'!EO8,'5 - Tabela anterior'!EN8)</f>
        <v>291.5</v>
      </c>
      <c r="EP9" s="9">
        <f>IF(Parametros!$P$3=1,'4 - Tabela atual'!EP8,'5 - Tabela anterior'!EO8)</f>
        <v>281.7</v>
      </c>
      <c r="EQ9" s="9">
        <f>IF(Parametros!$P$3=1,'4 - Tabela atual'!EQ8,'5 - Tabela anterior'!EP8)</f>
        <v>583</v>
      </c>
      <c r="ER9" s="9">
        <f>IF(Parametros!$P$3=1,'4 - Tabela atual'!ER8,'5 - Tabela anterior'!EQ8)</f>
        <v>1749</v>
      </c>
      <c r="ES9" s="9">
        <f>IF(Parametros!$P$3=1,'4 - Tabela atual'!ES8,'5 - Tabela anterior'!ER8)</f>
        <v>2332</v>
      </c>
      <c r="ET9" s="9">
        <f>IF(Parametros!$P$3=1,'4 - Tabela atual'!ET8,'5 - Tabela anterior'!ES8)</f>
        <v>3498</v>
      </c>
      <c r="EU9" s="9">
        <f>IF(Parametros!$P$3=1,'4 - Tabela atual'!EU8,'5 - Tabela anterior'!ET8)</f>
        <v>4664</v>
      </c>
      <c r="EV9" s="9">
        <f>IF(Parametros!$P$3=1,'4 - Tabela atual'!EV8,'5 - Tabela anterior'!EU8)</f>
        <v>5830</v>
      </c>
      <c r="EW9" s="9">
        <f>IF(Parametros!$P$3=1,'4 - Tabela atual'!EW8,'5 - Tabela anterior'!EV8)</f>
        <v>6996</v>
      </c>
      <c r="EX9" s="9">
        <f>IF(Parametros!$P$3=1,'4 - Tabela atual'!EX8,'5 - Tabela anterior'!EW8)</f>
        <v>806</v>
      </c>
      <c r="EY9" s="9">
        <f>IF(Parametros!$P$3=1,'4 - Tabela atual'!EY8,'5 - Tabela anterior'!EX8)</f>
        <v>161.20000000000002</v>
      </c>
      <c r="EZ9" s="9">
        <f>IF(Parametros!$P$3=1,'4 - Tabela atual'!EZ8,'5 - Tabela anterior'!EY8)</f>
        <v>201.5</v>
      </c>
      <c r="FA9" s="9">
        <f>IF(Parametros!$P$3=1,'4 - Tabela atual'!FA8,'5 - Tabela anterior'!EZ8)</f>
        <v>0</v>
      </c>
      <c r="FB9" s="9">
        <f>IF(Parametros!$P$3=1,'4 - Tabela atual'!FB8,'5 - Tabela anterior'!FA8)</f>
        <v>403</v>
      </c>
      <c r="FC9" s="9">
        <f>IF(Parametros!$P$3=1,'4 - Tabela atual'!FC8,'5 - Tabela anterior'!FB8)</f>
        <v>1209</v>
      </c>
      <c r="FD9" s="9">
        <f>IF(Parametros!$P$3=1,'4 - Tabela atual'!FD8,'5 - Tabela anterior'!FC8)</f>
        <v>1612</v>
      </c>
      <c r="FE9" s="9">
        <f>IF(Parametros!$P$3=1,'4 - Tabela atual'!FE8,'5 - Tabela anterior'!FD8)</f>
        <v>2418</v>
      </c>
      <c r="FF9" s="9">
        <f>IF(Parametros!$P$3=1,'4 - Tabela atual'!FF8,'5 - Tabela anterior'!FE8)</f>
        <v>3224</v>
      </c>
      <c r="FG9" s="9">
        <f>IF(Parametros!$P$3=1,'4 - Tabela atual'!FG8,'5 - Tabela anterior'!FF8)</f>
        <v>4030</v>
      </c>
      <c r="FH9" s="9">
        <f>IF(Parametros!$P$3=1,'4 - Tabela atual'!FH8,'5 - Tabela anterior'!FG8)</f>
        <v>4836</v>
      </c>
      <c r="FI9" s="9">
        <f>IF(Parametros!$P$3=1,'4 - Tabela atual'!FI8,'5 - Tabela anterior'!FH8)</f>
        <v>1432</v>
      </c>
      <c r="FJ9" s="9">
        <f>IF(Parametros!$P$3=1,'4 - Tabela atual'!FJ8,'5 - Tabela anterior'!FI8)</f>
        <v>286.40000000000003</v>
      </c>
      <c r="FK9" s="9">
        <f>IF(Parametros!$P$3=1,'4 - Tabela atual'!FK8,'5 - Tabela anterior'!FJ8)</f>
        <v>358</v>
      </c>
      <c r="FL9" s="9">
        <f>IF(Parametros!$P$3=1,'4 - Tabela atual'!FL8,'5 - Tabela anterior'!FK8)</f>
        <v>281.7</v>
      </c>
      <c r="FM9" s="9">
        <f>IF(Parametros!$P$3=1,'4 - Tabela atual'!FM8,'5 - Tabela anterior'!FL8)</f>
        <v>716</v>
      </c>
      <c r="FN9" s="9">
        <f>IF(Parametros!$P$3=1,'4 - Tabela atual'!FN8,'5 - Tabela anterior'!FM8)</f>
        <v>2148</v>
      </c>
      <c r="FO9" s="9">
        <f>IF(Parametros!$P$3=1,'4 - Tabela atual'!FO8,'5 - Tabela anterior'!FN8)</f>
        <v>2864</v>
      </c>
      <c r="FP9" s="9">
        <f>IF(Parametros!$P$3=1,'4 - Tabela atual'!FP8,'5 - Tabela anterior'!FO8)</f>
        <v>4296</v>
      </c>
      <c r="FQ9" s="9">
        <f>IF(Parametros!$P$3=1,'4 - Tabela atual'!FQ8,'5 - Tabela anterior'!FP8)</f>
        <v>5728</v>
      </c>
      <c r="FR9" s="9">
        <f>IF(Parametros!$P$3=1,'4 - Tabela atual'!FR8,'5 - Tabela anterior'!FQ8)</f>
        <v>7160</v>
      </c>
      <c r="FS9" s="9">
        <f>IF(Parametros!$P$3=1,'4 - Tabela atual'!FS8,'5 - Tabela anterior'!FR8)</f>
        <v>8592</v>
      </c>
      <c r="FT9">
        <f>IF(Parametros!$P$3=1,'4 - Tabela atual'!FT8,'5 - Tabela anterior'!FS8)</f>
        <v>13.41</v>
      </c>
      <c r="FU9" t="str">
        <f>IF(Parametros!$P$3=1,'4 - Tabela atual'!FU8,'5 - Tabela anterior'!FT8)</f>
        <v/>
      </c>
      <c r="FV9" t="str">
        <f>IF(Parametros!$P$3=1,'4 - Tabela atual'!FV8,'5 - Tabela anterior'!FU8)</f>
        <v/>
      </c>
      <c r="FW9" t="str">
        <f>IF(Parametros!$P$3=1,'4 - Tabela atual'!FW8,'5 - Tabela anterior'!FV8)</f>
        <v/>
      </c>
      <c r="FX9" t="str">
        <f>IF(Parametros!$P$3=1,'4 - Tabela atual'!FX8,'5 - Tabela anterior'!FW8)</f>
        <v/>
      </c>
      <c r="FY9" t="str">
        <f>IF(Parametros!$P$3=1,'4 - Tabela atual'!FY8,'5 - Tabela anterior'!FX8)</f>
        <v/>
      </c>
      <c r="FZ9" t="str">
        <f>IF(Parametros!$P$3=1,'4 - Tabela atual'!FZ8,'5 - Tabela anterior'!FY8)</f>
        <v/>
      </c>
      <c r="GA9" t="str">
        <f>IF(Parametros!$P$3=1,'4 - Tabela atual'!GA8,'5 - Tabela anterior'!FZ8)</f>
        <v/>
      </c>
      <c r="GB9" t="str">
        <f>IF(Parametros!$P$3=1,'4 - Tabela atual'!GB8,'5 - Tabela anterior'!GA8)</f>
        <v/>
      </c>
      <c r="GC9" t="str">
        <f>IF(Parametros!$P$3=1,'4 - Tabela atual'!GC8,'5 - Tabela anterior'!GB8)</f>
        <v/>
      </c>
      <c r="GD9" t="str">
        <f>IF(Parametros!$P$3=1,'4 - Tabela atual'!GD8,'5 - Tabela anterior'!GC8)</f>
        <v/>
      </c>
      <c r="GE9" t="str">
        <f>IF(Parametros!$P$3=1,'4 - Tabela atual'!GE8,'5 - Tabela anterior'!GD8)</f>
        <v/>
      </c>
      <c r="GF9" t="str">
        <f>IF(Parametros!$P$3=1,'4 - Tabela atual'!GF8,'5 - Tabela anterior'!GE8)</f>
        <v/>
      </c>
      <c r="GG9" t="str">
        <f>IF(Parametros!$P$3=1,'4 - Tabela atual'!GG8,'5 - Tabela anterior'!GF8)</f>
        <v/>
      </c>
      <c r="GH9">
        <f>IF(Parametros!$P$3=1,'4 - Tabela atual'!GH8,'5 - Tabela anterior'!GG8)</f>
        <v>13.41</v>
      </c>
      <c r="GI9" s="8">
        <f>IF(Parametros!$P$3=1,'4 - Tabela atual'!GI8,'5 - Tabela anterior'!GH8)</f>
        <v>233349.37620000003</v>
      </c>
      <c r="GJ9" s="8" t="str">
        <f>IF(Parametros!$P$3=1,'4 - Tabela atual'!GJ8,'5 - Tabela anterior'!GI8)</f>
        <v/>
      </c>
      <c r="GK9" s="8" t="str">
        <f>IF(Parametros!$P$3=1,'4 - Tabela atual'!GK8,'5 - Tabela anterior'!GJ8)</f>
        <v/>
      </c>
      <c r="GL9" s="8" t="str">
        <f>IF(Parametros!$P$3=1,'4 - Tabela atual'!GL8,'5 - Tabela anterior'!GK8)</f>
        <v/>
      </c>
      <c r="GM9" s="8" t="str">
        <f>IF(Parametros!$P$3=1,'4 - Tabela atual'!GM8,'5 - Tabela anterior'!GL8)</f>
        <v/>
      </c>
      <c r="GN9" s="8" t="str">
        <f>IF(Parametros!$P$3=1,'4 - Tabela atual'!GN8,'5 - Tabela anterior'!GM8)</f>
        <v/>
      </c>
      <c r="GO9" s="8" t="str">
        <f>IF(Parametros!$P$3=1,'4 - Tabela atual'!GO8,'5 - Tabela anterior'!GN8)</f>
        <v/>
      </c>
      <c r="GP9" s="8" t="str">
        <f>IF(Parametros!$P$3=1,'4 - Tabela atual'!GP8,'5 - Tabela anterior'!GO8)</f>
        <v/>
      </c>
      <c r="GQ9" s="8" t="str">
        <f>IF(Parametros!$P$3=1,'4 - Tabela atual'!GQ8,'5 - Tabela anterior'!GP8)</f>
        <v/>
      </c>
      <c r="GR9" s="8" t="str">
        <f>IF(Parametros!$P$3=1,'4 - Tabela atual'!GR8,'5 - Tabela anterior'!GQ8)</f>
        <v/>
      </c>
      <c r="GS9" s="8" t="str">
        <f>IF(Parametros!$P$3=1,'4 - Tabela atual'!GS8,'5 - Tabela anterior'!GR8)</f>
        <v/>
      </c>
      <c r="GT9" s="8" t="str">
        <f>IF(Parametros!$P$3=1,'4 - Tabela atual'!GT8,'5 - Tabela anterior'!GS8)</f>
        <v/>
      </c>
      <c r="GU9" s="8" t="str">
        <f>IF(Parametros!$P$3=1,'4 - Tabela atual'!GU8,'5 - Tabela anterior'!GT8)</f>
        <v/>
      </c>
      <c r="GV9" s="8" t="str">
        <f>IF(Parametros!$P$3=1,'4 - Tabela atual'!GV8,'5 - Tabela anterior'!GU8)</f>
        <v/>
      </c>
      <c r="GW9" s="8">
        <f>IF(Parametros!$P$3=1,'4 - Tabela atual'!GW8,'5 - Tabela anterior'!GV8)</f>
        <v>233349.37620000003</v>
      </c>
      <c r="GX9">
        <f>IF(Parametros!$P$3=1,'4 - Tabela atual'!GX8,'5 - Tabela anterior'!GW8)</f>
        <v>0</v>
      </c>
      <c r="GY9">
        <f>IF(Parametros!$P$3=1,'4 - Tabela atual'!GY8,'5 - Tabela anterior'!GX8)</f>
        <v>1</v>
      </c>
      <c r="GZ9">
        <f>IF(Parametros!$P$3=1,'4 - Tabela atual'!GZ8,'5 - Tabela anterior'!GY8)</f>
        <v>1</v>
      </c>
      <c r="HA9">
        <f>IF(Parametros!$P$3=1,'4 - Tabela atual'!HA8,'5 - Tabela anterior'!GZ8)</f>
        <v>1</v>
      </c>
      <c r="HB9">
        <f>IF(Parametros!$P$3=1,'4 - Tabela atual'!HB8,'5 - Tabela anterior'!HA8)</f>
        <v>1</v>
      </c>
      <c r="HC9">
        <f>IF(Parametros!$P$3=1,'4 - Tabela atual'!HC8,'5 - Tabela anterior'!HB8)</f>
        <v>1</v>
      </c>
      <c r="HD9">
        <f>IF(Parametros!$P$3=1,'4 - Tabela atual'!HD8,'5 - Tabela anterior'!HC8)</f>
        <v>0</v>
      </c>
      <c r="HE9" s="6" t="str">
        <f t="shared" si="0"/>
        <v>BEM ESTAR - (FBES)</v>
      </c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</row>
    <row r="10" spans="1:249" s="5" customFormat="1" ht="14.25" customHeight="1" x14ac:dyDescent="0.2">
      <c r="A10" s="148" t="str">
        <f>IF(Parametros!$P$3=1,'4 - Tabela atual'!A9,'5 - Tabela anterior'!A9)</f>
        <v>FATI</v>
      </c>
      <c r="B10" s="112" t="str">
        <f>IF(Parametros!$P$3=1,'4 - Tabela atual'!B9,'5 - Tabela anterior'!B9)</f>
        <v>ENCONTRO</v>
      </c>
      <c r="C10" s="9">
        <f>IF(Parametros!$P$3=1,'4 - Tabela atual'!C9,'5 - Tabela anterior'!C9)</f>
        <v>626</v>
      </c>
      <c r="D10" s="9">
        <f>IF(Parametros!$P$3=1,'4 - Tabela atual'!D9,'5 - Tabela anterior'!D9)</f>
        <v>125.2</v>
      </c>
      <c r="E10" s="9">
        <f>IF(Parametros!$P$3=1,'4 - Tabela atual'!E9,'5 - Tabela anterior'!E9)</f>
        <v>156.5</v>
      </c>
      <c r="F10" s="9">
        <f>IF(Parametros!$P$3=1,'4 - Tabela atual'!F9,'5 - Tabela anterior'!F9)</f>
        <v>234.75</v>
      </c>
      <c r="G10" s="9">
        <f>IF(Parametros!$P$3=1,'4 - Tabela atual'!G9,'5 - Tabela anterior'!G9)</f>
        <v>125.2</v>
      </c>
      <c r="H10" s="9">
        <f>IF(Parametros!$P$3=1,'4 - Tabela atual'!H9,'5 - Tabela anterior'!H9)</f>
        <v>156.5</v>
      </c>
      <c r="I10" s="9">
        <f>IF(Parametros!$P$3=1,'4 - Tabela atual'!I9,'5 - Tabela anterior'!H9)</f>
        <v>156.5</v>
      </c>
      <c r="J10" s="9">
        <f>IF(Parametros!$P$3=1,'4 - Tabela atual'!J9,'5 - Tabela anterior'!I9)</f>
        <v>156.5</v>
      </c>
      <c r="K10" s="9">
        <f>IF(Parametros!$P$3=1,'4 - Tabela atual'!K9,'5 - Tabela anterior'!J9)</f>
        <v>234.75</v>
      </c>
      <c r="L10" s="9">
        <f>IF(Parametros!$P$3=1,'4 - Tabela atual'!L9,'5 - Tabela anterior'!K9)</f>
        <v>125.2</v>
      </c>
      <c r="M10" s="9">
        <f>IF(Parametros!$P$3=1,'4 - Tabela atual'!M9,'5 - Tabela anterior'!L9)</f>
        <v>156.5</v>
      </c>
      <c r="N10" s="9">
        <f>IF(Parametros!$P$3=1,'4 - Tabela atual'!N9,'5 - Tabela anterior'!M9)</f>
        <v>281.7</v>
      </c>
      <c r="O10" s="9">
        <f>IF(Parametros!$P$3=1,'4 - Tabela atual'!O9,'5 - Tabela anterior'!N9)</f>
        <v>313</v>
      </c>
      <c r="P10" s="9">
        <f>IF(Parametros!$P$3=1,'4 - Tabela atual'!P9,'5 - Tabela anterior'!O9)</f>
        <v>939</v>
      </c>
      <c r="Q10" s="9">
        <f>IF(Parametros!$P$3=1,'4 - Tabela atual'!Q9,'5 - Tabela anterior'!P9)</f>
        <v>1252</v>
      </c>
      <c r="R10" s="9">
        <f>IF(Parametros!$P$3=1,'4 - Tabela atual'!R9,'5 - Tabela anterior'!Q9)</f>
        <v>1878</v>
      </c>
      <c r="S10" s="9">
        <f>IF(Parametros!$P$3=1,'4 - Tabela atual'!S9,'5 - Tabela anterior'!R9)</f>
        <v>2504</v>
      </c>
      <c r="T10" s="9">
        <f>IF(Parametros!$P$3=1,'4 - Tabela atual'!T9,'5 - Tabela anterior'!S9)</f>
        <v>3130</v>
      </c>
      <c r="U10" s="9">
        <f>IF(Parametros!$P$3=1,'4 - Tabela atual'!U9,'5 - Tabela anterior'!T9)</f>
        <v>3756</v>
      </c>
      <c r="V10" s="9">
        <f>IF(Parametros!$P$3=1,'4 - Tabela atual'!V9,'5 - Tabela anterior'!U9)</f>
        <v>390</v>
      </c>
      <c r="W10" s="9">
        <f>IF(Parametros!$P$3=1,'4 - Tabela atual'!W9,'5 - Tabela anterior'!V9)</f>
        <v>78</v>
      </c>
      <c r="X10" s="9">
        <f>IF(Parametros!$P$3=1,'4 - Tabela atual'!X9,'5 - Tabela anterior'!W9)</f>
        <v>97.5</v>
      </c>
      <c r="Y10" s="9">
        <f>IF(Parametros!$P$3=1,'4 - Tabela atual'!Y9,'5 - Tabela anterior'!X9)</f>
        <v>0</v>
      </c>
      <c r="Z10" s="9">
        <f>IF(Parametros!$P$3=1,'4 - Tabela atual'!Z9,'5 - Tabela anterior'!Y9)</f>
        <v>195</v>
      </c>
      <c r="AA10" s="9">
        <f>IF(Parametros!$P$3=1,'4 - Tabela atual'!AA9,'5 - Tabela anterior'!Z9)</f>
        <v>585</v>
      </c>
      <c r="AB10" s="9">
        <f>IF(Parametros!$P$3=1,'4 - Tabela atual'!AB9,'5 - Tabela anterior'!AA9)</f>
        <v>780</v>
      </c>
      <c r="AC10" s="9">
        <f>IF(Parametros!$P$3=1,'4 - Tabela atual'!AC9,'5 - Tabela anterior'!AB9)</f>
        <v>1170</v>
      </c>
      <c r="AD10" s="9">
        <f>IF(Parametros!$P$3=1,'4 - Tabela atual'!AD9,'5 - Tabela anterior'!AC9)</f>
        <v>1560</v>
      </c>
      <c r="AE10" s="9">
        <f>IF(Parametros!$P$3=1,'4 - Tabela atual'!AE9,'5 - Tabela anterior'!AD9)</f>
        <v>1950</v>
      </c>
      <c r="AF10" s="9">
        <f>IF(Parametros!$P$3=1,'4 - Tabela atual'!AF9,'5 - Tabela anterior'!AE9)</f>
        <v>2340</v>
      </c>
      <c r="AG10" s="9">
        <f>IF(Parametros!$P$3=1,'4 - Tabela atual'!AG9,'5 - Tabela anterior'!AF9)</f>
        <v>331</v>
      </c>
      <c r="AH10" s="9">
        <f>IF(Parametros!$P$3=1,'4 - Tabela atual'!AH9,'5 - Tabela anterior'!AG9)</f>
        <v>66.2</v>
      </c>
      <c r="AI10" s="9">
        <f>IF(Parametros!$P$3=1,'4 - Tabela atual'!AI9,'5 - Tabela anterior'!AH9)</f>
        <v>82.75</v>
      </c>
      <c r="AJ10" s="9">
        <f>IF(Parametros!$P$3=1,'4 - Tabela atual'!AJ9,'5 - Tabela anterior'!AI9)</f>
        <v>0</v>
      </c>
      <c r="AK10" s="9">
        <f>IF(Parametros!$P$3=1,'4 - Tabela atual'!AK9,'5 - Tabela anterior'!AJ9)</f>
        <v>165.5</v>
      </c>
      <c r="AL10" s="9">
        <f>IF(Parametros!$P$3=1,'4 - Tabela atual'!AL9,'5 - Tabela anterior'!AK9)</f>
        <v>496.5</v>
      </c>
      <c r="AM10" s="9">
        <f>IF(Parametros!$P$3=1,'4 - Tabela atual'!AM9,'5 - Tabela anterior'!AL9)</f>
        <v>662</v>
      </c>
      <c r="AN10" s="9">
        <f>IF(Parametros!$P$3=1,'4 - Tabela atual'!AN9,'5 - Tabela anterior'!AM9)</f>
        <v>993</v>
      </c>
      <c r="AO10" s="9">
        <f>IF(Parametros!$P$3=1,'4 - Tabela atual'!AO9,'5 - Tabela anterior'!AN9)</f>
        <v>1324</v>
      </c>
      <c r="AP10" s="9">
        <f>IF(Parametros!$P$3=1,'4 - Tabela atual'!AP9,'5 - Tabela anterior'!AO9)</f>
        <v>1655</v>
      </c>
      <c r="AQ10" s="9">
        <f>IF(Parametros!$P$3=1,'4 - Tabela atual'!AQ9,'5 - Tabela anterior'!AP9)</f>
        <v>1986</v>
      </c>
      <c r="AR10" s="9">
        <f>IF(Parametros!$P$3=1,'4 - Tabela atual'!AR9,'5 - Tabela anterior'!AQ9)</f>
        <v>253</v>
      </c>
      <c r="AS10" s="9">
        <f>IF(Parametros!$P$3=1,'4 - Tabela atual'!AS9,'5 - Tabela anterior'!AR9)</f>
        <v>50.6</v>
      </c>
      <c r="AT10" s="9">
        <f>IF(Parametros!$P$3=1,'4 - Tabela atual'!AT9,'5 - Tabela anterior'!AS9)</f>
        <v>63.25</v>
      </c>
      <c r="AU10" s="9">
        <f>IF(Parametros!$P$3=1,'4 - Tabela atual'!AU9,'5 - Tabela anterior'!AT9)</f>
        <v>0</v>
      </c>
      <c r="AV10" s="9">
        <f>IF(Parametros!$P$3=1,'4 - Tabela atual'!AV9,'5 - Tabela anterior'!AU9)</f>
        <v>126.5</v>
      </c>
      <c r="AW10" s="9">
        <f>IF(Parametros!$P$3=1,'4 - Tabela atual'!AW9,'5 - Tabela anterior'!AV9)</f>
        <v>379.5</v>
      </c>
      <c r="AX10" s="9">
        <f>IF(Parametros!$P$3=1,'4 - Tabela atual'!AX9,'5 - Tabela anterior'!AW9)</f>
        <v>506</v>
      </c>
      <c r="AY10" s="9">
        <f>IF(Parametros!$P$3=1,'4 - Tabela atual'!AY9,'5 - Tabela anterior'!AX9)</f>
        <v>759</v>
      </c>
      <c r="AZ10" s="9">
        <f>IF(Parametros!$P$3=1,'4 - Tabela atual'!AZ9,'5 - Tabela anterior'!AY9)</f>
        <v>1012</v>
      </c>
      <c r="BA10" s="9">
        <f>IF(Parametros!$P$3=1,'4 - Tabela atual'!BA9,'5 - Tabela anterior'!AZ9)</f>
        <v>1265</v>
      </c>
      <c r="BB10" s="9">
        <f>IF(Parametros!$P$3=1,'4 - Tabela atual'!BB9,'5 - Tabela anterior'!BA9)</f>
        <v>1518</v>
      </c>
      <c r="BC10" s="9">
        <f>IF(Parametros!$P$3=1,'4 - Tabela atual'!BC9,'5 - Tabela anterior'!BB9)</f>
        <v>1016</v>
      </c>
      <c r="BD10" s="9">
        <f>IF(Parametros!$P$3=1,'4 - Tabela atual'!BD9,'5 - Tabela anterior'!BC9)</f>
        <v>203.2</v>
      </c>
      <c r="BE10" s="9">
        <f>IF(Parametros!$P$3=1,'4 - Tabela atual'!BE9,'5 - Tabela anterior'!BD9)</f>
        <v>254</v>
      </c>
      <c r="BF10" s="9">
        <f>IF(Parametros!$P$3=1,'4 - Tabela atual'!BF9,'5 - Tabela anterior'!BE9)</f>
        <v>281.7</v>
      </c>
      <c r="BG10" s="9">
        <f>IF(Parametros!$P$3=1,'4 - Tabela atual'!BG9,'5 - Tabela anterior'!BF9)</f>
        <v>508</v>
      </c>
      <c r="BH10" s="9">
        <f>IF(Parametros!$P$3=1,'4 - Tabela atual'!BH9,'5 - Tabela anterior'!BG9)</f>
        <v>1524</v>
      </c>
      <c r="BI10" s="9">
        <f>IF(Parametros!$P$3=1,'4 - Tabela atual'!BI9,'5 - Tabela anterior'!BH9)</f>
        <v>2032</v>
      </c>
      <c r="BJ10" s="9">
        <f>IF(Parametros!$P$3=1,'4 - Tabela atual'!BJ9,'5 - Tabela anterior'!BI9)</f>
        <v>3048</v>
      </c>
      <c r="BK10" s="9">
        <f>IF(Parametros!$P$3=1,'4 - Tabela atual'!BK9,'5 - Tabela anterior'!BJ9)</f>
        <v>4064</v>
      </c>
      <c r="BL10" s="9">
        <f>IF(Parametros!$P$3=1,'4 - Tabela atual'!BL9,'5 - Tabela anterior'!BK9)</f>
        <v>5080</v>
      </c>
      <c r="BM10" s="9">
        <f>IF(Parametros!$P$3=1,'4 - Tabela atual'!BM9,'5 - Tabela anterior'!BL9)</f>
        <v>6096</v>
      </c>
      <c r="BN10" s="9">
        <f>IF(Parametros!$P$3=1,'4 - Tabela atual'!BN9,'5 - Tabela anterior'!BM9)</f>
        <v>957</v>
      </c>
      <c r="BO10" s="9">
        <f>IF(Parametros!$P$3=1,'4 - Tabela atual'!BO9,'5 - Tabela anterior'!BN9)</f>
        <v>191.4</v>
      </c>
      <c r="BP10" s="9">
        <f>IF(Parametros!$P$3=1,'4 - Tabela atual'!BP9,'5 - Tabela anterior'!BO9)</f>
        <v>239.25</v>
      </c>
      <c r="BQ10" s="9">
        <f>IF(Parametros!$P$3=1,'4 - Tabela atual'!BQ9,'5 - Tabela anterior'!BP9)</f>
        <v>281.7</v>
      </c>
      <c r="BR10" s="9">
        <f>IF(Parametros!$P$3=1,'4 - Tabela atual'!BR9,'5 - Tabela anterior'!BQ9)</f>
        <v>478.5</v>
      </c>
      <c r="BS10" s="9">
        <f>IF(Parametros!$P$3=1,'4 - Tabela atual'!BS9,'5 - Tabela anterior'!BR9)</f>
        <v>1435.5</v>
      </c>
      <c r="BT10" s="9">
        <f>IF(Parametros!$P$3=1,'4 - Tabela atual'!BT9,'5 - Tabela anterior'!BS9)</f>
        <v>1914</v>
      </c>
      <c r="BU10" s="9">
        <f>IF(Parametros!$P$3=1,'4 - Tabela atual'!BU9,'5 - Tabela anterior'!BT9)</f>
        <v>2871</v>
      </c>
      <c r="BV10" s="9">
        <f>IF(Parametros!$P$3=1,'4 - Tabela atual'!BV9,'5 - Tabela anterior'!BU9)</f>
        <v>3828</v>
      </c>
      <c r="BW10" s="9">
        <f>IF(Parametros!$P$3=1,'4 - Tabela atual'!BW9,'5 - Tabela anterior'!BV9)</f>
        <v>4785</v>
      </c>
      <c r="BX10" s="9">
        <f>IF(Parametros!$P$3=1,'4 - Tabela atual'!BX9,'5 - Tabela anterior'!BW9)</f>
        <v>5742</v>
      </c>
      <c r="BY10" s="9">
        <f>IF(Parametros!$P$3=1,'4 - Tabela atual'!BY9,'5 - Tabela anterior'!BX9)</f>
        <v>879</v>
      </c>
      <c r="BZ10" s="9">
        <f>IF(Parametros!$P$3=1,'4 - Tabela atual'!BZ9,'5 - Tabela anterior'!BY9)</f>
        <v>175.8</v>
      </c>
      <c r="CA10" s="9">
        <f>IF(Parametros!$P$3=1,'4 - Tabela atual'!CA9,'5 - Tabela anterior'!BZ9)</f>
        <v>219.75</v>
      </c>
      <c r="CB10" s="9">
        <f>IF(Parametros!$P$3=1,'4 - Tabela atual'!CB9,'5 - Tabela anterior'!CA9)</f>
        <v>281.7</v>
      </c>
      <c r="CC10" s="9">
        <f>IF(Parametros!$P$3=1,'4 - Tabela atual'!CC9,'5 - Tabela anterior'!CB9)</f>
        <v>439.5</v>
      </c>
      <c r="CD10" s="9">
        <f>IF(Parametros!$P$3=1,'4 - Tabela atual'!CD9,'5 - Tabela anterior'!CC9)</f>
        <v>1318.5</v>
      </c>
      <c r="CE10" s="9">
        <f>IF(Parametros!$P$3=1,'4 - Tabela atual'!CE9,'5 - Tabela anterior'!CD9)</f>
        <v>1758</v>
      </c>
      <c r="CF10" s="9">
        <f>IF(Parametros!$P$3=1,'4 - Tabela atual'!CF9,'5 - Tabela anterior'!CE9)</f>
        <v>2637</v>
      </c>
      <c r="CG10" s="9">
        <f>IF(Parametros!$P$3=1,'4 - Tabela atual'!CG9,'5 - Tabela anterior'!CF9)</f>
        <v>3516</v>
      </c>
      <c r="CH10" s="9">
        <f>IF(Parametros!$P$3=1,'4 - Tabela atual'!CH9,'5 - Tabela anterior'!CG9)</f>
        <v>4395</v>
      </c>
      <c r="CI10" s="9">
        <f>IF(Parametros!$P$3=1,'4 - Tabela atual'!CI9,'5 - Tabela anterior'!CH9)</f>
        <v>5274</v>
      </c>
      <c r="CJ10" s="9">
        <f>IF(Parametros!$P$3=1,'4 - Tabela atual'!CJ9,'5 - Tabela anterior'!CI9)</f>
        <v>721</v>
      </c>
      <c r="CK10" s="9">
        <f>IF(Parametros!$P$3=1,'4 - Tabela atual'!CK9,'5 - Tabela anterior'!CJ9)</f>
        <v>144.19999999999999</v>
      </c>
      <c r="CL10" s="9">
        <f>IF(Parametros!$P$3=1,'4 - Tabela atual'!CL9,'5 - Tabela anterior'!CK9)</f>
        <v>180.25</v>
      </c>
      <c r="CM10" s="9">
        <f>IF(Parametros!$P$3=1,'4 - Tabela atual'!CM9,'5 - Tabela anterior'!CL9)</f>
        <v>0</v>
      </c>
      <c r="CN10" s="9">
        <f>IF(Parametros!$P$3=1,'4 - Tabela atual'!CN9,'5 - Tabela anterior'!CM9)</f>
        <v>360.5</v>
      </c>
      <c r="CO10" s="9">
        <f>IF(Parametros!$P$3=1,'4 - Tabela atual'!CO9,'5 - Tabela anterior'!CN9)</f>
        <v>1081.5</v>
      </c>
      <c r="CP10" s="9">
        <f>IF(Parametros!$P$3=1,'4 - Tabela atual'!CP9,'5 - Tabela anterior'!CO9)</f>
        <v>1442</v>
      </c>
      <c r="CQ10" s="9">
        <f>IF(Parametros!$P$3=1,'4 - Tabela atual'!CQ9,'5 - Tabela anterior'!CP9)</f>
        <v>2163</v>
      </c>
      <c r="CR10" s="9">
        <f>IF(Parametros!$P$3=1,'4 - Tabela atual'!CR9,'5 - Tabela anterior'!CQ9)</f>
        <v>2884</v>
      </c>
      <c r="CS10" s="9">
        <f>IF(Parametros!$P$3=1,'4 - Tabela atual'!CS9,'5 - Tabela anterior'!CR9)</f>
        <v>3605</v>
      </c>
      <c r="CT10" s="9">
        <f>IF(Parametros!$P$3=1,'4 - Tabela atual'!CT9,'5 - Tabela anterior'!CS9)</f>
        <v>4326</v>
      </c>
      <c r="CU10" s="9">
        <f>IF(Parametros!$P$3=1,'4 - Tabela atual'!CU9,'5 - Tabela anterior'!CT9)</f>
        <v>643</v>
      </c>
      <c r="CV10" s="9">
        <f>IF(Parametros!$P$3=1,'4 - Tabela atual'!CV9,'5 - Tabela anterior'!CU9)</f>
        <v>128.6</v>
      </c>
      <c r="CW10" s="9">
        <f>IF(Parametros!$P$3=1,'4 - Tabela atual'!CW9,'5 - Tabela anterior'!CV9)</f>
        <v>160.75</v>
      </c>
      <c r="CX10" s="9">
        <f>IF(Parametros!$P$3=1,'4 - Tabela atual'!CX9,'5 - Tabela anterior'!CW9)</f>
        <v>0</v>
      </c>
      <c r="CY10" s="9">
        <f>IF(Parametros!$P$3=1,'4 - Tabela atual'!CY9,'5 - Tabela anterior'!CX9)</f>
        <v>321.5</v>
      </c>
      <c r="CZ10" s="9">
        <f>IF(Parametros!$P$3=1,'4 - Tabela atual'!CZ9,'5 - Tabela anterior'!CY9)</f>
        <v>964.5</v>
      </c>
      <c r="DA10" s="9">
        <f>IF(Parametros!$P$3=1,'4 - Tabela atual'!DA9,'5 - Tabela anterior'!CZ9)</f>
        <v>1286</v>
      </c>
      <c r="DB10" s="9">
        <f>IF(Parametros!$P$3=1,'4 - Tabela atual'!DB9,'5 - Tabela anterior'!DA9)</f>
        <v>1929</v>
      </c>
      <c r="DC10" s="9">
        <f>IF(Parametros!$P$3=1,'4 - Tabela atual'!DC9,'5 - Tabela anterior'!DB9)</f>
        <v>2572</v>
      </c>
      <c r="DD10" s="9">
        <f>IF(Parametros!$P$3=1,'4 - Tabela atual'!DD9,'5 - Tabela anterior'!DC9)</f>
        <v>3215</v>
      </c>
      <c r="DE10" s="9">
        <f>IF(Parametros!$P$3=1,'4 - Tabela atual'!DE9,'5 - Tabela anterior'!DD9)</f>
        <v>3858</v>
      </c>
      <c r="DF10" s="9">
        <f>IF(Parametros!$P$3=1,'4 - Tabela atual'!DF9,'5 - Tabela anterior'!DE9)</f>
        <v>584</v>
      </c>
      <c r="DG10" s="9">
        <f>IF(Parametros!$P$3=1,'4 - Tabela atual'!DG9,'5 - Tabela anterior'!DF9)</f>
        <v>116.80000000000001</v>
      </c>
      <c r="DH10" s="9">
        <f>IF(Parametros!$P$3=1,'4 - Tabela atual'!DH9,'5 - Tabela anterior'!DG9)</f>
        <v>146</v>
      </c>
      <c r="DI10" s="9">
        <f>IF(Parametros!$P$3=1,'4 - Tabela atual'!DI9,'5 - Tabela anterior'!DH9)</f>
        <v>0</v>
      </c>
      <c r="DJ10" s="9">
        <f>IF(Parametros!$P$3=1,'4 - Tabela atual'!DJ9,'5 - Tabela anterior'!DI9)</f>
        <v>292</v>
      </c>
      <c r="DK10" s="9">
        <f>IF(Parametros!$P$3=1,'4 - Tabela atual'!DK9,'5 - Tabela anterior'!DJ9)</f>
        <v>876</v>
      </c>
      <c r="DL10" s="9">
        <f>IF(Parametros!$P$3=1,'4 - Tabela atual'!DL9,'5 - Tabela anterior'!DK9)</f>
        <v>1168</v>
      </c>
      <c r="DM10" s="9">
        <f>IF(Parametros!$P$3=1,'4 - Tabela atual'!DM9,'5 - Tabela anterior'!DL9)</f>
        <v>1752</v>
      </c>
      <c r="DN10" s="9">
        <f>IF(Parametros!$P$3=1,'4 - Tabela atual'!DN9,'5 - Tabela anterior'!DM9)</f>
        <v>2336</v>
      </c>
      <c r="DO10" s="9">
        <f>IF(Parametros!$P$3=1,'4 - Tabela atual'!DO9,'5 - Tabela anterior'!DN9)</f>
        <v>2920</v>
      </c>
      <c r="DP10" s="9">
        <f>IF(Parametros!$P$3=1,'4 - Tabela atual'!DP9,'5 - Tabela anterior'!DO9)</f>
        <v>3504</v>
      </c>
      <c r="DQ10" s="9">
        <f>IF(Parametros!$P$3=1,'4 - Tabela atual'!DQ9,'5 - Tabela anterior'!DP9)</f>
        <v>1210</v>
      </c>
      <c r="DR10" s="9">
        <f>IF(Parametros!$P$3=1,'4 - Tabela atual'!DR9,'5 - Tabela anterior'!DQ9)</f>
        <v>242</v>
      </c>
      <c r="DS10" s="9">
        <f>IF(Parametros!$P$3=1,'4 - Tabela atual'!DS9,'5 - Tabela anterior'!DR9)</f>
        <v>302.5</v>
      </c>
      <c r="DT10" s="9">
        <f>IF(Parametros!$P$3=1,'4 - Tabela atual'!DT9,'5 - Tabela anterior'!DS9)</f>
        <v>281.7</v>
      </c>
      <c r="DU10" s="9">
        <f>IF(Parametros!$P$3=1,'4 - Tabela atual'!DU9,'5 - Tabela anterior'!DT9)</f>
        <v>605</v>
      </c>
      <c r="DV10" s="9">
        <f>IF(Parametros!$P$3=1,'4 - Tabela atual'!DV9,'5 - Tabela anterior'!DU9)</f>
        <v>1815</v>
      </c>
      <c r="DW10" s="9">
        <f>IF(Parametros!$P$3=1,'4 - Tabela atual'!DW9,'5 - Tabela anterior'!DV9)</f>
        <v>2420</v>
      </c>
      <c r="DX10" s="9">
        <f>IF(Parametros!$P$3=1,'4 - Tabela atual'!DX9,'5 - Tabela anterior'!DW9)</f>
        <v>3630</v>
      </c>
      <c r="DY10" s="9">
        <f>IF(Parametros!$P$3=1,'4 - Tabela atual'!DY9,'5 - Tabela anterior'!DX9)</f>
        <v>4840</v>
      </c>
      <c r="DZ10" s="9">
        <f>IF(Parametros!$P$3=1,'4 - Tabela atual'!DZ9,'5 - Tabela anterior'!DY9)</f>
        <v>6050</v>
      </c>
      <c r="EA10" s="9">
        <f>IF(Parametros!$P$3=1,'4 - Tabela atual'!EA9,'5 - Tabela anterior'!DZ9)</f>
        <v>7260</v>
      </c>
      <c r="EB10" s="9">
        <f>IF(Parametros!$P$3=1,'4 - Tabela atual'!EB9,'5 - Tabela anterior'!EA9)</f>
        <v>1347</v>
      </c>
      <c r="EC10" s="9">
        <f>IF(Parametros!$P$3=1,'4 - Tabela atual'!EC9,'5 - Tabela anterior'!EB9)</f>
        <v>269.39999999999998</v>
      </c>
      <c r="ED10" s="9">
        <f>IF(Parametros!$P$3=1,'4 - Tabela atual'!ED9,'5 - Tabela anterior'!EC9)</f>
        <v>336.75</v>
      </c>
      <c r="EE10" s="9">
        <f>IF(Parametros!$P$3=1,'4 - Tabela atual'!EE9,'5 - Tabela anterior'!ED9)</f>
        <v>281.7</v>
      </c>
      <c r="EF10" s="9">
        <f>IF(Parametros!$P$3=1,'4 - Tabela atual'!EF9,'5 - Tabela anterior'!EE9)</f>
        <v>673.5</v>
      </c>
      <c r="EG10" s="9">
        <f>IF(Parametros!$P$3=1,'4 - Tabela atual'!EG9,'5 - Tabela anterior'!EF9)</f>
        <v>2020.5</v>
      </c>
      <c r="EH10" s="9">
        <f>IF(Parametros!$P$3=1,'4 - Tabela atual'!EH9,'5 - Tabela anterior'!EG9)</f>
        <v>2694</v>
      </c>
      <c r="EI10" s="9">
        <f>IF(Parametros!$P$3=1,'4 - Tabela atual'!EI9,'5 - Tabela anterior'!EH9)</f>
        <v>4041</v>
      </c>
      <c r="EJ10" s="9">
        <f>IF(Parametros!$P$3=1,'4 - Tabela atual'!EJ9,'5 - Tabela anterior'!EI9)</f>
        <v>5388</v>
      </c>
      <c r="EK10" s="9">
        <f>IF(Parametros!$P$3=1,'4 - Tabela atual'!EK9,'5 - Tabela anterior'!EJ9)</f>
        <v>6735</v>
      </c>
      <c r="EL10" s="9">
        <f>IF(Parametros!$P$3=1,'4 - Tabela atual'!EL9,'5 - Tabela anterior'!EK9)</f>
        <v>8082</v>
      </c>
      <c r="EM10" s="9">
        <f>IF(Parametros!$P$3=1,'4 - Tabela atual'!EM9,'5 - Tabela anterior'!EL9)</f>
        <v>1269</v>
      </c>
      <c r="EN10" s="9">
        <f>IF(Parametros!$P$3=1,'4 - Tabela atual'!EN9,'5 - Tabela anterior'!EM9)</f>
        <v>253.79999999999998</v>
      </c>
      <c r="EO10" s="9">
        <f>IF(Parametros!$P$3=1,'4 - Tabela atual'!EO9,'5 - Tabela anterior'!EN9)</f>
        <v>317.25</v>
      </c>
      <c r="EP10" s="9">
        <f>IF(Parametros!$P$3=1,'4 - Tabela atual'!EP9,'5 - Tabela anterior'!EO9)</f>
        <v>281.7</v>
      </c>
      <c r="EQ10" s="9">
        <f>IF(Parametros!$P$3=1,'4 - Tabela atual'!EQ9,'5 - Tabela anterior'!EP9)</f>
        <v>634.5</v>
      </c>
      <c r="ER10" s="9">
        <f>IF(Parametros!$P$3=1,'4 - Tabela atual'!ER9,'5 - Tabela anterior'!EQ9)</f>
        <v>1903.5</v>
      </c>
      <c r="ES10" s="9">
        <f>IF(Parametros!$P$3=1,'4 - Tabela atual'!ES9,'5 - Tabela anterior'!ER9)</f>
        <v>2538</v>
      </c>
      <c r="ET10" s="9">
        <f>IF(Parametros!$P$3=1,'4 - Tabela atual'!ET9,'5 - Tabela anterior'!ES9)</f>
        <v>3807</v>
      </c>
      <c r="EU10" s="9">
        <f>IF(Parametros!$P$3=1,'4 - Tabela atual'!EU9,'5 - Tabela anterior'!ET9)</f>
        <v>5076</v>
      </c>
      <c r="EV10" s="9">
        <f>IF(Parametros!$P$3=1,'4 - Tabela atual'!EV9,'5 - Tabela anterior'!EU9)</f>
        <v>6345</v>
      </c>
      <c r="EW10" s="9">
        <f>IF(Parametros!$P$3=1,'4 - Tabela atual'!EW9,'5 - Tabela anterior'!EV9)</f>
        <v>7614</v>
      </c>
      <c r="EX10" s="9">
        <f>IF(Parametros!$P$3=1,'4 - Tabela atual'!EX9,'5 - Tabela anterior'!EW9)</f>
        <v>974</v>
      </c>
      <c r="EY10" s="9">
        <f>IF(Parametros!$P$3=1,'4 - Tabela atual'!EY9,'5 - Tabela anterior'!EX9)</f>
        <v>194.79999999999998</v>
      </c>
      <c r="EZ10" s="9">
        <f>IF(Parametros!$P$3=1,'4 - Tabela atual'!EZ9,'5 - Tabela anterior'!EY9)</f>
        <v>243.5</v>
      </c>
      <c r="FA10" s="9">
        <f>IF(Parametros!$P$3=1,'4 - Tabela atual'!FA9,'5 - Tabela anterior'!EZ9)</f>
        <v>0</v>
      </c>
      <c r="FB10" s="9">
        <f>IF(Parametros!$P$3=1,'4 - Tabela atual'!FB9,'5 - Tabela anterior'!FA9)</f>
        <v>487</v>
      </c>
      <c r="FC10" s="9">
        <f>IF(Parametros!$P$3=1,'4 - Tabela atual'!FC9,'5 - Tabela anterior'!FB9)</f>
        <v>1461</v>
      </c>
      <c r="FD10" s="9">
        <f>IF(Parametros!$P$3=1,'4 - Tabela atual'!FD9,'5 - Tabela anterior'!FC9)</f>
        <v>1948</v>
      </c>
      <c r="FE10" s="9">
        <f>IF(Parametros!$P$3=1,'4 - Tabela atual'!FE9,'5 - Tabela anterior'!FD9)</f>
        <v>2922</v>
      </c>
      <c r="FF10" s="9">
        <f>IF(Parametros!$P$3=1,'4 - Tabela atual'!FF9,'5 - Tabela anterior'!FE9)</f>
        <v>3896</v>
      </c>
      <c r="FG10" s="9">
        <f>IF(Parametros!$P$3=1,'4 - Tabela atual'!FG9,'5 - Tabela anterior'!FF9)</f>
        <v>4870</v>
      </c>
      <c r="FH10" s="9">
        <f>IF(Parametros!$P$3=1,'4 - Tabela atual'!FH9,'5 - Tabela anterior'!FG9)</f>
        <v>5844</v>
      </c>
      <c r="FI10" s="9">
        <f>IF(Parametros!$P$3=1,'4 - Tabela atual'!FI9,'5 - Tabela anterior'!FH9)</f>
        <v>1600</v>
      </c>
      <c r="FJ10" s="9">
        <f>IF(Parametros!$P$3=1,'4 - Tabela atual'!FJ9,'5 - Tabela anterior'!FI9)</f>
        <v>320</v>
      </c>
      <c r="FK10" s="9">
        <f>IF(Parametros!$P$3=1,'4 - Tabela atual'!FK9,'5 - Tabela anterior'!FJ9)</f>
        <v>400</v>
      </c>
      <c r="FL10" s="9">
        <f>IF(Parametros!$P$3=1,'4 - Tabela atual'!FL9,'5 - Tabela anterior'!FK9)</f>
        <v>281.7</v>
      </c>
      <c r="FM10" s="9">
        <f>IF(Parametros!$P$3=1,'4 - Tabela atual'!FM9,'5 - Tabela anterior'!FL9)</f>
        <v>800</v>
      </c>
      <c r="FN10" s="9">
        <f>IF(Parametros!$P$3=1,'4 - Tabela atual'!FN9,'5 - Tabela anterior'!FM9)</f>
        <v>2400</v>
      </c>
      <c r="FO10" s="9">
        <f>IF(Parametros!$P$3=1,'4 - Tabela atual'!FO9,'5 - Tabela anterior'!FN9)</f>
        <v>3200</v>
      </c>
      <c r="FP10" s="9">
        <f>IF(Parametros!$P$3=1,'4 - Tabela atual'!FP9,'5 - Tabela anterior'!FO9)</f>
        <v>4800</v>
      </c>
      <c r="FQ10" s="9">
        <f>IF(Parametros!$P$3=1,'4 - Tabela atual'!FQ9,'5 - Tabela anterior'!FP9)</f>
        <v>6400</v>
      </c>
      <c r="FR10" s="9">
        <f>IF(Parametros!$P$3=1,'4 - Tabela atual'!FR9,'5 - Tabela anterior'!FQ9)</f>
        <v>8000</v>
      </c>
      <c r="FS10" s="9">
        <f>IF(Parametros!$P$3=1,'4 - Tabela atual'!FS9,'5 - Tabela anterior'!FR9)</f>
        <v>9600</v>
      </c>
      <c r="FT10">
        <f>IF(Parametros!$P$3=1,'4 - Tabela atual'!FT9,'5 - Tabela anterior'!FS9)</f>
        <v>13.41</v>
      </c>
      <c r="FU10" t="str">
        <f>IF(Parametros!$P$3=1,'4 - Tabela atual'!FU9,'5 - Tabela anterior'!FT9)</f>
        <v/>
      </c>
      <c r="FV10" t="str">
        <f>IF(Parametros!$P$3=1,'4 - Tabela atual'!FV9,'5 - Tabela anterior'!FU9)</f>
        <v/>
      </c>
      <c r="FW10" t="str">
        <f>IF(Parametros!$P$3=1,'4 - Tabela atual'!FW9,'5 - Tabela anterior'!FV9)</f>
        <v/>
      </c>
      <c r="FX10" t="str">
        <f>IF(Parametros!$P$3=1,'4 - Tabela atual'!FX9,'5 - Tabela anterior'!FW9)</f>
        <v/>
      </c>
      <c r="FY10" t="str">
        <f>IF(Parametros!$P$3=1,'4 - Tabela atual'!FY9,'5 - Tabela anterior'!FX9)</f>
        <v/>
      </c>
      <c r="FZ10" t="str">
        <f>IF(Parametros!$P$3=1,'4 - Tabela atual'!FZ9,'5 - Tabela anterior'!FY9)</f>
        <v/>
      </c>
      <c r="GA10" t="str">
        <f>IF(Parametros!$P$3=1,'4 - Tabela atual'!GA9,'5 - Tabela anterior'!FZ9)</f>
        <v/>
      </c>
      <c r="GB10" t="str">
        <f>IF(Parametros!$P$3=1,'4 - Tabela atual'!GB9,'5 - Tabela anterior'!GA9)</f>
        <v/>
      </c>
      <c r="GC10" t="str">
        <f>IF(Parametros!$P$3=1,'4 - Tabela atual'!GC9,'5 - Tabela anterior'!GB9)</f>
        <v/>
      </c>
      <c r="GD10" t="str">
        <f>IF(Parametros!$P$3=1,'4 - Tabela atual'!GD9,'5 - Tabela anterior'!GC9)</f>
        <v/>
      </c>
      <c r="GE10" t="str">
        <f>IF(Parametros!$P$3=1,'4 - Tabela atual'!GE9,'5 - Tabela anterior'!GD9)</f>
        <v/>
      </c>
      <c r="GF10" t="str">
        <f>IF(Parametros!$P$3=1,'4 - Tabela atual'!GF9,'5 - Tabela anterior'!GE9)</f>
        <v/>
      </c>
      <c r="GG10" t="str">
        <f>IF(Parametros!$P$3=1,'4 - Tabela atual'!GG9,'5 - Tabela anterior'!GF9)</f>
        <v/>
      </c>
      <c r="GH10">
        <f>IF(Parametros!$P$3=1,'4 - Tabela atual'!GH9,'5 - Tabela anterior'!GG9)</f>
        <v>13.41</v>
      </c>
      <c r="GI10" s="8">
        <f>IF(Parametros!$P$3=1,'4 - Tabela atual'!GI9,'5 - Tabela anterior'!GH9)</f>
        <v>233349.37620000003</v>
      </c>
      <c r="GJ10" s="8" t="str">
        <f>IF(Parametros!$P$3=1,'4 - Tabela atual'!GJ9,'5 - Tabela anterior'!GI9)</f>
        <v/>
      </c>
      <c r="GK10" s="8" t="str">
        <f>IF(Parametros!$P$3=1,'4 - Tabela atual'!GK9,'5 - Tabela anterior'!GJ9)</f>
        <v/>
      </c>
      <c r="GL10" s="8" t="str">
        <f>IF(Parametros!$P$3=1,'4 - Tabela atual'!GL9,'5 - Tabela anterior'!GK9)</f>
        <v/>
      </c>
      <c r="GM10" s="8" t="str">
        <f>IF(Parametros!$P$3=1,'4 - Tabela atual'!GM9,'5 - Tabela anterior'!GL9)</f>
        <v/>
      </c>
      <c r="GN10" s="8" t="str">
        <f>IF(Parametros!$P$3=1,'4 - Tabela atual'!GN9,'5 - Tabela anterior'!GM9)</f>
        <v/>
      </c>
      <c r="GO10" s="8" t="str">
        <f>IF(Parametros!$P$3=1,'4 - Tabela atual'!GO9,'5 - Tabela anterior'!GN9)</f>
        <v/>
      </c>
      <c r="GP10" s="8" t="str">
        <f>IF(Parametros!$P$3=1,'4 - Tabela atual'!GP9,'5 - Tabela anterior'!GO9)</f>
        <v/>
      </c>
      <c r="GQ10" s="8" t="str">
        <f>IF(Parametros!$P$3=1,'4 - Tabela atual'!GQ9,'5 - Tabela anterior'!GP9)</f>
        <v/>
      </c>
      <c r="GR10" s="8" t="str">
        <f>IF(Parametros!$P$3=1,'4 - Tabela atual'!GR9,'5 - Tabela anterior'!GQ9)</f>
        <v/>
      </c>
      <c r="GS10" s="8" t="str">
        <f>IF(Parametros!$P$3=1,'4 - Tabela atual'!GS9,'5 - Tabela anterior'!GR9)</f>
        <v/>
      </c>
      <c r="GT10" s="8" t="str">
        <f>IF(Parametros!$P$3=1,'4 - Tabela atual'!GT9,'5 - Tabela anterior'!GS9)</f>
        <v/>
      </c>
      <c r="GU10" s="8" t="str">
        <f>IF(Parametros!$P$3=1,'4 - Tabela atual'!GU9,'5 - Tabela anterior'!GT9)</f>
        <v/>
      </c>
      <c r="GV10" s="8" t="str">
        <f>IF(Parametros!$P$3=1,'4 - Tabela atual'!GV9,'5 - Tabela anterior'!GU9)</f>
        <v/>
      </c>
      <c r="GW10" s="8">
        <f>IF(Parametros!$P$3=1,'4 - Tabela atual'!GW9,'5 - Tabela anterior'!GV9)</f>
        <v>233349.37620000003</v>
      </c>
      <c r="GX10">
        <f>IF(Parametros!$P$3=1,'4 - Tabela atual'!GX9,'5 - Tabela anterior'!GW9)</f>
        <v>0</v>
      </c>
      <c r="GY10">
        <f>IF(Parametros!$P$3=1,'4 - Tabela atual'!GY9,'5 - Tabela anterior'!GX9)</f>
        <v>1</v>
      </c>
      <c r="GZ10">
        <f>IF(Parametros!$P$3=1,'4 - Tabela atual'!GZ9,'5 - Tabela anterior'!GY9)</f>
        <v>1</v>
      </c>
      <c r="HA10">
        <f>IF(Parametros!$P$3=1,'4 - Tabela atual'!HA9,'5 - Tabela anterior'!GZ9)</f>
        <v>1</v>
      </c>
      <c r="HB10">
        <f>IF(Parametros!$P$3=1,'4 - Tabela atual'!HB9,'5 - Tabela anterior'!HA9)</f>
        <v>1</v>
      </c>
      <c r="HC10">
        <f>IF(Parametros!$P$3=1,'4 - Tabela atual'!HC9,'5 - Tabela anterior'!HB9)</f>
        <v>1</v>
      </c>
      <c r="HD10">
        <f>IF(Parametros!$P$3=1,'4 - Tabela atual'!HD9,'5 - Tabela anterior'!HC9)</f>
        <v>0</v>
      </c>
      <c r="HE10" s="6" t="str">
        <f t="shared" si="0"/>
        <v>ENCONTRO - (FATI)</v>
      </c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</row>
    <row r="11" spans="1:249" s="5" customFormat="1" ht="14.25" customHeight="1" x14ac:dyDescent="0.2">
      <c r="A11" s="148" t="str">
        <f>IF(Parametros!$P$3=1,'4 - Tabela atual'!A10,'5 - Tabela anterior'!A10)</f>
        <v>PTV1</v>
      </c>
      <c r="B11" s="112" t="str">
        <f>IF(Parametros!$P$3=1,'4 - Tabela atual'!B10,'5 - Tabela anterior'!B10)</f>
        <v>RJTV 1ª EDIÇÃO</v>
      </c>
      <c r="C11" s="9">
        <f>IF(Parametros!$P$3=1,'4 - Tabela atual'!C10,'5 - Tabela anterior'!C10)</f>
        <v>1168</v>
      </c>
      <c r="D11" s="9">
        <f>IF(Parametros!$P$3=1,'4 - Tabela atual'!D10,'5 - Tabela anterior'!D10)</f>
        <v>233.60000000000002</v>
      </c>
      <c r="E11" s="9">
        <f>IF(Parametros!$P$3=1,'4 - Tabela atual'!E10,'5 - Tabela anterior'!E10)</f>
        <v>292</v>
      </c>
      <c r="F11" s="9">
        <f>IF(Parametros!$P$3=1,'4 - Tabela atual'!F10,'5 - Tabela anterior'!F10)</f>
        <v>438</v>
      </c>
      <c r="G11" s="9">
        <f>IF(Parametros!$P$3=1,'4 - Tabela atual'!G10,'5 - Tabela anterior'!G10)</f>
        <v>233.60000000000002</v>
      </c>
      <c r="H11" s="9">
        <f>IF(Parametros!$P$3=1,'4 - Tabela atual'!H10,'5 - Tabela anterior'!H10)</f>
        <v>292</v>
      </c>
      <c r="I11" s="9">
        <f>IF(Parametros!$P$3=1,'4 - Tabela atual'!I10,'5 - Tabela anterior'!H10)</f>
        <v>292</v>
      </c>
      <c r="J11" s="9">
        <f>IF(Parametros!$P$3=1,'4 - Tabela atual'!J10,'5 - Tabela anterior'!I10)</f>
        <v>292</v>
      </c>
      <c r="K11" s="9">
        <f>IF(Parametros!$P$3=1,'4 - Tabela atual'!K10,'5 - Tabela anterior'!J10)</f>
        <v>438</v>
      </c>
      <c r="L11" s="9">
        <f>IF(Parametros!$P$3=1,'4 - Tabela atual'!L10,'5 - Tabela anterior'!K10)</f>
        <v>233.60000000000002</v>
      </c>
      <c r="M11" s="9">
        <f>IF(Parametros!$P$3=1,'4 - Tabela atual'!M10,'5 - Tabela anterior'!L10)</f>
        <v>292</v>
      </c>
      <c r="N11" s="9">
        <f>IF(Parametros!$P$3=1,'4 - Tabela atual'!N10,'5 - Tabela anterior'!M10)</f>
        <v>525.6</v>
      </c>
      <c r="O11" s="9">
        <f>IF(Parametros!$P$3=1,'4 - Tabela atual'!O10,'5 - Tabela anterior'!N10)</f>
        <v>584</v>
      </c>
      <c r="P11" s="9">
        <f>IF(Parametros!$P$3=1,'4 - Tabela atual'!P10,'5 - Tabela anterior'!O10)</f>
        <v>1752</v>
      </c>
      <c r="Q11" s="9">
        <f>IF(Parametros!$P$3=1,'4 - Tabela atual'!Q10,'5 - Tabela anterior'!P10)</f>
        <v>2336</v>
      </c>
      <c r="R11" s="9">
        <f>IF(Parametros!$P$3=1,'4 - Tabela atual'!R10,'5 - Tabela anterior'!Q10)</f>
        <v>3504</v>
      </c>
      <c r="S11" s="9">
        <f>IF(Parametros!$P$3=1,'4 - Tabela atual'!S10,'5 - Tabela anterior'!R10)</f>
        <v>4672</v>
      </c>
      <c r="T11" s="9">
        <f>IF(Parametros!$P$3=1,'4 - Tabela atual'!T10,'5 - Tabela anterior'!S10)</f>
        <v>5840</v>
      </c>
      <c r="U11" s="9">
        <f>IF(Parametros!$P$3=1,'4 - Tabela atual'!U10,'5 - Tabela anterior'!T10)</f>
        <v>7008</v>
      </c>
      <c r="V11" s="9">
        <f>IF(Parametros!$P$3=1,'4 - Tabela atual'!V10,'5 - Tabela anterior'!U10)</f>
        <v>804</v>
      </c>
      <c r="W11" s="9">
        <f>IF(Parametros!$P$3=1,'4 - Tabela atual'!W10,'5 - Tabela anterior'!V10)</f>
        <v>160.80000000000001</v>
      </c>
      <c r="X11" s="9">
        <f>IF(Parametros!$P$3=1,'4 - Tabela atual'!X10,'5 - Tabela anterior'!W10)</f>
        <v>201</v>
      </c>
      <c r="Y11" s="9">
        <f>IF(Parametros!$P$3=1,'4 - Tabela atual'!Y10,'5 - Tabela anterior'!X10)</f>
        <v>0</v>
      </c>
      <c r="Z11" s="9">
        <f>IF(Parametros!$P$3=1,'4 - Tabela atual'!Z10,'5 - Tabela anterior'!Y10)</f>
        <v>402</v>
      </c>
      <c r="AA11" s="9">
        <f>IF(Parametros!$P$3=1,'4 - Tabela atual'!AA10,'5 - Tabela anterior'!Z10)</f>
        <v>1206</v>
      </c>
      <c r="AB11" s="9">
        <f>IF(Parametros!$P$3=1,'4 - Tabela atual'!AB10,'5 - Tabela anterior'!AA10)</f>
        <v>1608</v>
      </c>
      <c r="AC11" s="9">
        <f>IF(Parametros!$P$3=1,'4 - Tabela atual'!AC10,'5 - Tabela anterior'!AB10)</f>
        <v>2412</v>
      </c>
      <c r="AD11" s="9">
        <f>IF(Parametros!$P$3=1,'4 - Tabela atual'!AD10,'5 - Tabela anterior'!AC10)</f>
        <v>3216</v>
      </c>
      <c r="AE11" s="9">
        <f>IF(Parametros!$P$3=1,'4 - Tabela atual'!AE10,'5 - Tabela anterior'!AD10)</f>
        <v>4020</v>
      </c>
      <c r="AF11" s="9">
        <f>IF(Parametros!$P$3=1,'4 - Tabela atual'!AF10,'5 - Tabela anterior'!AE10)</f>
        <v>4824</v>
      </c>
      <c r="AG11" s="9">
        <f>IF(Parametros!$P$3=1,'4 - Tabela atual'!AG10,'5 - Tabela anterior'!AF10)</f>
        <v>688</v>
      </c>
      <c r="AH11" s="9">
        <f>IF(Parametros!$P$3=1,'4 - Tabela atual'!AH10,'5 - Tabela anterior'!AG10)</f>
        <v>137.6</v>
      </c>
      <c r="AI11" s="9">
        <f>IF(Parametros!$P$3=1,'4 - Tabela atual'!AI10,'5 - Tabela anterior'!AH10)</f>
        <v>172</v>
      </c>
      <c r="AJ11" s="9">
        <f>IF(Parametros!$P$3=1,'4 - Tabela atual'!AJ10,'5 - Tabela anterior'!AI10)</f>
        <v>0</v>
      </c>
      <c r="AK11" s="9">
        <f>IF(Parametros!$P$3=1,'4 - Tabela atual'!AK10,'5 - Tabela anterior'!AJ10)</f>
        <v>344</v>
      </c>
      <c r="AL11" s="9">
        <f>IF(Parametros!$P$3=1,'4 - Tabela atual'!AL10,'5 - Tabela anterior'!AK10)</f>
        <v>1032</v>
      </c>
      <c r="AM11" s="9">
        <f>IF(Parametros!$P$3=1,'4 - Tabela atual'!AM10,'5 - Tabela anterior'!AL10)</f>
        <v>1376</v>
      </c>
      <c r="AN11" s="9">
        <f>IF(Parametros!$P$3=1,'4 - Tabela atual'!AN10,'5 - Tabela anterior'!AM10)</f>
        <v>2064</v>
      </c>
      <c r="AO11" s="9">
        <f>IF(Parametros!$P$3=1,'4 - Tabela atual'!AO10,'5 - Tabela anterior'!AN10)</f>
        <v>2752</v>
      </c>
      <c r="AP11" s="9">
        <f>IF(Parametros!$P$3=1,'4 - Tabela atual'!AP10,'5 - Tabela anterior'!AO10)</f>
        <v>3440</v>
      </c>
      <c r="AQ11" s="9">
        <f>IF(Parametros!$P$3=1,'4 - Tabela atual'!AQ10,'5 - Tabela anterior'!AP10)</f>
        <v>4128</v>
      </c>
      <c r="AR11" s="9">
        <f>IF(Parametros!$P$3=1,'4 - Tabela atual'!AR10,'5 - Tabela anterior'!AQ10)</f>
        <v>506</v>
      </c>
      <c r="AS11" s="9">
        <f>IF(Parametros!$P$3=1,'4 - Tabela atual'!AS10,'5 - Tabela anterior'!AR10)</f>
        <v>101.2</v>
      </c>
      <c r="AT11" s="9">
        <f>IF(Parametros!$P$3=1,'4 - Tabela atual'!AT10,'5 - Tabela anterior'!AS10)</f>
        <v>126.5</v>
      </c>
      <c r="AU11" s="9">
        <f>IF(Parametros!$P$3=1,'4 - Tabela atual'!AU10,'5 - Tabela anterior'!AT10)</f>
        <v>0</v>
      </c>
      <c r="AV11" s="9">
        <f>IF(Parametros!$P$3=1,'4 - Tabela atual'!AV10,'5 - Tabela anterior'!AU10)</f>
        <v>253</v>
      </c>
      <c r="AW11" s="9">
        <f>IF(Parametros!$P$3=1,'4 - Tabela atual'!AW10,'5 - Tabela anterior'!AV10)</f>
        <v>759</v>
      </c>
      <c r="AX11" s="9">
        <f>IF(Parametros!$P$3=1,'4 - Tabela atual'!AX10,'5 - Tabela anterior'!AW10)</f>
        <v>1012</v>
      </c>
      <c r="AY11" s="9">
        <f>IF(Parametros!$P$3=1,'4 - Tabela atual'!AY10,'5 - Tabela anterior'!AX10)</f>
        <v>1518</v>
      </c>
      <c r="AZ11" s="9">
        <f>IF(Parametros!$P$3=1,'4 - Tabela atual'!AZ10,'5 - Tabela anterior'!AY10)</f>
        <v>2024</v>
      </c>
      <c r="BA11" s="9">
        <f>IF(Parametros!$P$3=1,'4 - Tabela atual'!BA10,'5 - Tabela anterior'!AZ10)</f>
        <v>2530</v>
      </c>
      <c r="BB11" s="9">
        <f>IF(Parametros!$P$3=1,'4 - Tabela atual'!BB10,'5 - Tabela anterior'!BA10)</f>
        <v>3036</v>
      </c>
      <c r="BC11" s="9">
        <f>IF(Parametros!$P$3=1,'4 - Tabela atual'!BC10,'5 - Tabela anterior'!BB10)</f>
        <v>1972</v>
      </c>
      <c r="BD11" s="9">
        <f>IF(Parametros!$P$3=1,'4 - Tabela atual'!BD10,'5 - Tabela anterior'!BC10)</f>
        <v>394.40000000000003</v>
      </c>
      <c r="BE11" s="9">
        <f>IF(Parametros!$P$3=1,'4 - Tabela atual'!BE10,'5 - Tabela anterior'!BD10)</f>
        <v>493</v>
      </c>
      <c r="BF11" s="9">
        <f>IF(Parametros!$P$3=1,'4 - Tabela atual'!BF10,'5 - Tabela anterior'!BE10)</f>
        <v>525.6</v>
      </c>
      <c r="BG11" s="9">
        <f>IF(Parametros!$P$3=1,'4 - Tabela atual'!BG10,'5 - Tabela anterior'!BF10)</f>
        <v>986</v>
      </c>
      <c r="BH11" s="9">
        <f>IF(Parametros!$P$3=1,'4 - Tabela atual'!BH10,'5 - Tabela anterior'!BG10)</f>
        <v>2958</v>
      </c>
      <c r="BI11" s="9">
        <f>IF(Parametros!$P$3=1,'4 - Tabela atual'!BI10,'5 - Tabela anterior'!BH10)</f>
        <v>3944</v>
      </c>
      <c r="BJ11" s="9">
        <f>IF(Parametros!$P$3=1,'4 - Tabela atual'!BJ10,'5 - Tabela anterior'!BI10)</f>
        <v>5916</v>
      </c>
      <c r="BK11" s="9">
        <f>IF(Parametros!$P$3=1,'4 - Tabela atual'!BK10,'5 - Tabela anterior'!BJ10)</f>
        <v>7888</v>
      </c>
      <c r="BL11" s="9">
        <f>IF(Parametros!$P$3=1,'4 - Tabela atual'!BL10,'5 - Tabela anterior'!BK10)</f>
        <v>9860</v>
      </c>
      <c r="BM11" s="9">
        <f>IF(Parametros!$P$3=1,'4 - Tabela atual'!BM10,'5 - Tabela anterior'!BL10)</f>
        <v>11832</v>
      </c>
      <c r="BN11" s="9">
        <f>IF(Parametros!$P$3=1,'4 - Tabela atual'!BN10,'5 - Tabela anterior'!BM10)</f>
        <v>1856</v>
      </c>
      <c r="BO11" s="9">
        <f>IF(Parametros!$P$3=1,'4 - Tabela atual'!BO10,'5 - Tabela anterior'!BN10)</f>
        <v>371.20000000000005</v>
      </c>
      <c r="BP11" s="9">
        <f>IF(Parametros!$P$3=1,'4 - Tabela atual'!BP10,'5 - Tabela anterior'!BO10)</f>
        <v>464</v>
      </c>
      <c r="BQ11" s="9">
        <f>IF(Parametros!$P$3=1,'4 - Tabela atual'!BQ10,'5 - Tabela anterior'!BP10)</f>
        <v>525.6</v>
      </c>
      <c r="BR11" s="9">
        <f>IF(Parametros!$P$3=1,'4 - Tabela atual'!BR10,'5 - Tabela anterior'!BQ10)</f>
        <v>928</v>
      </c>
      <c r="BS11" s="9">
        <f>IF(Parametros!$P$3=1,'4 - Tabela atual'!BS10,'5 - Tabela anterior'!BR10)</f>
        <v>2784</v>
      </c>
      <c r="BT11" s="9">
        <f>IF(Parametros!$P$3=1,'4 - Tabela atual'!BT10,'5 - Tabela anterior'!BS10)</f>
        <v>3712</v>
      </c>
      <c r="BU11" s="9">
        <f>IF(Parametros!$P$3=1,'4 - Tabela atual'!BU10,'5 - Tabela anterior'!BT10)</f>
        <v>5568</v>
      </c>
      <c r="BV11" s="9">
        <f>IF(Parametros!$P$3=1,'4 - Tabela atual'!BV10,'5 - Tabela anterior'!BU10)</f>
        <v>7424</v>
      </c>
      <c r="BW11" s="9">
        <f>IF(Parametros!$P$3=1,'4 - Tabela atual'!BW10,'5 - Tabela anterior'!BV10)</f>
        <v>9280</v>
      </c>
      <c r="BX11" s="9">
        <f>IF(Parametros!$P$3=1,'4 - Tabela atual'!BX10,'5 - Tabela anterior'!BW10)</f>
        <v>11136</v>
      </c>
      <c r="BY11" s="9">
        <f>IF(Parametros!$P$3=1,'4 - Tabela atual'!BY10,'5 - Tabela anterior'!BX10)</f>
        <v>1674</v>
      </c>
      <c r="BZ11" s="9">
        <f>IF(Parametros!$P$3=1,'4 - Tabela atual'!BZ10,'5 - Tabela anterior'!BY10)</f>
        <v>334.8</v>
      </c>
      <c r="CA11" s="9">
        <f>IF(Parametros!$P$3=1,'4 - Tabela atual'!CA10,'5 - Tabela anterior'!BZ10)</f>
        <v>418.5</v>
      </c>
      <c r="CB11" s="9">
        <f>IF(Parametros!$P$3=1,'4 - Tabela atual'!CB10,'5 - Tabela anterior'!CA10)</f>
        <v>525.6</v>
      </c>
      <c r="CC11" s="9">
        <f>IF(Parametros!$P$3=1,'4 - Tabela atual'!CC10,'5 - Tabela anterior'!CB10)</f>
        <v>837</v>
      </c>
      <c r="CD11" s="9">
        <f>IF(Parametros!$P$3=1,'4 - Tabela atual'!CD10,'5 - Tabela anterior'!CC10)</f>
        <v>2511</v>
      </c>
      <c r="CE11" s="9">
        <f>IF(Parametros!$P$3=1,'4 - Tabela atual'!CE10,'5 - Tabela anterior'!CD10)</f>
        <v>3348</v>
      </c>
      <c r="CF11" s="9">
        <f>IF(Parametros!$P$3=1,'4 - Tabela atual'!CF10,'5 - Tabela anterior'!CE10)</f>
        <v>5022</v>
      </c>
      <c r="CG11" s="9">
        <f>IF(Parametros!$P$3=1,'4 - Tabela atual'!CG10,'5 - Tabela anterior'!CF10)</f>
        <v>6696</v>
      </c>
      <c r="CH11" s="9">
        <f>IF(Parametros!$P$3=1,'4 - Tabela atual'!CH10,'5 - Tabela anterior'!CG10)</f>
        <v>8370</v>
      </c>
      <c r="CI11" s="9">
        <f>IF(Parametros!$P$3=1,'4 - Tabela atual'!CI10,'5 - Tabela anterior'!CH10)</f>
        <v>10044</v>
      </c>
      <c r="CJ11" s="9">
        <f>IF(Parametros!$P$3=1,'4 - Tabela atual'!CJ10,'5 - Tabela anterior'!CI10)</f>
        <v>1492</v>
      </c>
      <c r="CK11" s="9">
        <f>IF(Parametros!$P$3=1,'4 - Tabela atual'!CK10,'5 - Tabela anterior'!CJ10)</f>
        <v>298.39999999999998</v>
      </c>
      <c r="CL11" s="9">
        <f>IF(Parametros!$P$3=1,'4 - Tabela atual'!CL10,'5 - Tabela anterior'!CK10)</f>
        <v>373</v>
      </c>
      <c r="CM11" s="9">
        <f>IF(Parametros!$P$3=1,'4 - Tabela atual'!CM10,'5 - Tabela anterior'!CL10)</f>
        <v>0</v>
      </c>
      <c r="CN11" s="9">
        <f>IF(Parametros!$P$3=1,'4 - Tabela atual'!CN10,'5 - Tabela anterior'!CM10)</f>
        <v>746</v>
      </c>
      <c r="CO11" s="9">
        <f>IF(Parametros!$P$3=1,'4 - Tabela atual'!CO10,'5 - Tabela anterior'!CN10)</f>
        <v>2238</v>
      </c>
      <c r="CP11" s="9">
        <f>IF(Parametros!$P$3=1,'4 - Tabela atual'!CP10,'5 - Tabela anterior'!CO10)</f>
        <v>2984</v>
      </c>
      <c r="CQ11" s="9">
        <f>IF(Parametros!$P$3=1,'4 - Tabela atual'!CQ10,'5 - Tabela anterior'!CP10)</f>
        <v>4476</v>
      </c>
      <c r="CR11" s="9">
        <f>IF(Parametros!$P$3=1,'4 - Tabela atual'!CR10,'5 - Tabela anterior'!CQ10)</f>
        <v>5968</v>
      </c>
      <c r="CS11" s="9">
        <f>IF(Parametros!$P$3=1,'4 - Tabela atual'!CS10,'5 - Tabela anterior'!CR10)</f>
        <v>7460</v>
      </c>
      <c r="CT11" s="9">
        <f>IF(Parametros!$P$3=1,'4 - Tabela atual'!CT10,'5 - Tabela anterior'!CS10)</f>
        <v>8952</v>
      </c>
      <c r="CU11" s="9">
        <f>IF(Parametros!$P$3=1,'4 - Tabela atual'!CU10,'5 - Tabela anterior'!CT10)</f>
        <v>1310</v>
      </c>
      <c r="CV11" s="9">
        <f>IF(Parametros!$P$3=1,'4 - Tabela atual'!CV10,'5 - Tabela anterior'!CU10)</f>
        <v>262</v>
      </c>
      <c r="CW11" s="9">
        <f>IF(Parametros!$P$3=1,'4 - Tabela atual'!CW10,'5 - Tabela anterior'!CV10)</f>
        <v>327.5</v>
      </c>
      <c r="CX11" s="9">
        <f>IF(Parametros!$P$3=1,'4 - Tabela atual'!CX10,'5 - Tabela anterior'!CW10)</f>
        <v>0</v>
      </c>
      <c r="CY11" s="9">
        <f>IF(Parametros!$P$3=1,'4 - Tabela atual'!CY10,'5 - Tabela anterior'!CX10)</f>
        <v>655</v>
      </c>
      <c r="CZ11" s="9">
        <f>IF(Parametros!$P$3=1,'4 - Tabela atual'!CZ10,'5 - Tabela anterior'!CY10)</f>
        <v>1965</v>
      </c>
      <c r="DA11" s="9">
        <f>IF(Parametros!$P$3=1,'4 - Tabela atual'!DA10,'5 - Tabela anterior'!CZ10)</f>
        <v>2620</v>
      </c>
      <c r="DB11" s="9">
        <f>IF(Parametros!$P$3=1,'4 - Tabela atual'!DB10,'5 - Tabela anterior'!DA10)</f>
        <v>3930</v>
      </c>
      <c r="DC11" s="9">
        <f>IF(Parametros!$P$3=1,'4 - Tabela atual'!DC10,'5 - Tabela anterior'!DB10)</f>
        <v>5240</v>
      </c>
      <c r="DD11" s="9">
        <f>IF(Parametros!$P$3=1,'4 - Tabela atual'!DD10,'5 - Tabela anterior'!DC10)</f>
        <v>6550</v>
      </c>
      <c r="DE11" s="9">
        <f>IF(Parametros!$P$3=1,'4 - Tabela atual'!DE10,'5 - Tabela anterior'!DD10)</f>
        <v>7860</v>
      </c>
      <c r="DF11" s="9">
        <f>IF(Parametros!$P$3=1,'4 - Tabela atual'!DF10,'5 - Tabela anterior'!DE10)</f>
        <v>1194</v>
      </c>
      <c r="DG11" s="9">
        <f>IF(Parametros!$P$3=1,'4 - Tabela atual'!DG10,'5 - Tabela anterior'!DF10)</f>
        <v>238.8</v>
      </c>
      <c r="DH11" s="9">
        <f>IF(Parametros!$P$3=1,'4 - Tabela atual'!DH10,'5 - Tabela anterior'!DG10)</f>
        <v>298.5</v>
      </c>
      <c r="DI11" s="9">
        <f>IF(Parametros!$P$3=1,'4 - Tabela atual'!DI10,'5 - Tabela anterior'!DH10)</f>
        <v>0</v>
      </c>
      <c r="DJ11" s="9">
        <f>IF(Parametros!$P$3=1,'4 - Tabela atual'!DJ10,'5 - Tabela anterior'!DI10)</f>
        <v>597</v>
      </c>
      <c r="DK11" s="9">
        <f>IF(Parametros!$P$3=1,'4 - Tabela atual'!DK10,'5 - Tabela anterior'!DJ10)</f>
        <v>1791</v>
      </c>
      <c r="DL11" s="9">
        <f>IF(Parametros!$P$3=1,'4 - Tabela atual'!DL10,'5 - Tabela anterior'!DK10)</f>
        <v>2388</v>
      </c>
      <c r="DM11" s="9">
        <f>IF(Parametros!$P$3=1,'4 - Tabela atual'!DM10,'5 - Tabela anterior'!DL10)</f>
        <v>3582</v>
      </c>
      <c r="DN11" s="9">
        <f>IF(Parametros!$P$3=1,'4 - Tabela atual'!DN10,'5 - Tabela anterior'!DM10)</f>
        <v>4776</v>
      </c>
      <c r="DO11" s="9">
        <f>IF(Parametros!$P$3=1,'4 - Tabela atual'!DO10,'5 - Tabela anterior'!DN10)</f>
        <v>5970</v>
      </c>
      <c r="DP11" s="9">
        <f>IF(Parametros!$P$3=1,'4 - Tabela atual'!DP10,'5 - Tabela anterior'!DO10)</f>
        <v>7164</v>
      </c>
      <c r="DQ11" s="9">
        <f>IF(Parametros!$P$3=1,'4 - Tabela atual'!DQ10,'5 - Tabela anterior'!DP10)</f>
        <v>2362</v>
      </c>
      <c r="DR11" s="9">
        <f>IF(Parametros!$P$3=1,'4 - Tabela atual'!DR10,'5 - Tabela anterior'!DQ10)</f>
        <v>472.40000000000003</v>
      </c>
      <c r="DS11" s="9">
        <f>IF(Parametros!$P$3=1,'4 - Tabela atual'!DS10,'5 - Tabela anterior'!DR10)</f>
        <v>590.5</v>
      </c>
      <c r="DT11" s="9">
        <f>IF(Parametros!$P$3=1,'4 - Tabela atual'!DT10,'5 - Tabela anterior'!DS10)</f>
        <v>525.6</v>
      </c>
      <c r="DU11" s="9">
        <f>IF(Parametros!$P$3=1,'4 - Tabela atual'!DU10,'5 - Tabela anterior'!DT10)</f>
        <v>1181</v>
      </c>
      <c r="DV11" s="9">
        <f>IF(Parametros!$P$3=1,'4 - Tabela atual'!DV10,'5 - Tabela anterior'!DU10)</f>
        <v>3543</v>
      </c>
      <c r="DW11" s="9">
        <f>IF(Parametros!$P$3=1,'4 - Tabela atual'!DW10,'5 - Tabela anterior'!DV10)</f>
        <v>4724</v>
      </c>
      <c r="DX11" s="9">
        <f>IF(Parametros!$P$3=1,'4 - Tabela atual'!DX10,'5 - Tabela anterior'!DW10)</f>
        <v>7086</v>
      </c>
      <c r="DY11" s="9">
        <f>IF(Parametros!$P$3=1,'4 - Tabela atual'!DY10,'5 - Tabela anterior'!DX10)</f>
        <v>9448</v>
      </c>
      <c r="DZ11" s="9">
        <f>IF(Parametros!$P$3=1,'4 - Tabela atual'!DZ10,'5 - Tabela anterior'!DY10)</f>
        <v>11810</v>
      </c>
      <c r="EA11" s="9">
        <f>IF(Parametros!$P$3=1,'4 - Tabela atual'!EA10,'5 - Tabela anterior'!DZ10)</f>
        <v>14172</v>
      </c>
      <c r="EB11" s="9">
        <f>IF(Parametros!$P$3=1,'4 - Tabela atual'!EB10,'5 - Tabela anterior'!EA10)</f>
        <v>2660</v>
      </c>
      <c r="EC11" s="9">
        <f>IF(Parametros!$P$3=1,'4 - Tabela atual'!EC10,'5 - Tabela anterior'!EB10)</f>
        <v>532</v>
      </c>
      <c r="ED11" s="9">
        <f>IF(Parametros!$P$3=1,'4 - Tabela atual'!ED10,'5 - Tabela anterior'!EC10)</f>
        <v>665</v>
      </c>
      <c r="EE11" s="9">
        <f>IF(Parametros!$P$3=1,'4 - Tabela atual'!EE10,'5 - Tabela anterior'!ED10)</f>
        <v>525.6</v>
      </c>
      <c r="EF11" s="9">
        <f>IF(Parametros!$P$3=1,'4 - Tabela atual'!EF10,'5 - Tabela anterior'!EE10)</f>
        <v>1330</v>
      </c>
      <c r="EG11" s="9">
        <f>IF(Parametros!$P$3=1,'4 - Tabela atual'!EG10,'5 - Tabela anterior'!EF10)</f>
        <v>3990</v>
      </c>
      <c r="EH11" s="9">
        <f>IF(Parametros!$P$3=1,'4 - Tabela atual'!EH10,'5 - Tabela anterior'!EG10)</f>
        <v>5320</v>
      </c>
      <c r="EI11" s="9">
        <f>IF(Parametros!$P$3=1,'4 - Tabela atual'!EI10,'5 - Tabela anterior'!EH10)</f>
        <v>7980</v>
      </c>
      <c r="EJ11" s="9">
        <f>IF(Parametros!$P$3=1,'4 - Tabela atual'!EJ10,'5 - Tabela anterior'!EI10)</f>
        <v>10640</v>
      </c>
      <c r="EK11" s="9">
        <f>IF(Parametros!$P$3=1,'4 - Tabela atual'!EK10,'5 - Tabela anterior'!EJ10)</f>
        <v>13300</v>
      </c>
      <c r="EL11" s="9">
        <f>IF(Parametros!$P$3=1,'4 - Tabela atual'!EL10,'5 - Tabela anterior'!EK10)</f>
        <v>15960</v>
      </c>
      <c r="EM11" s="9">
        <f>IF(Parametros!$P$3=1,'4 - Tabela atual'!EM10,'5 - Tabela anterior'!EL10)</f>
        <v>2478</v>
      </c>
      <c r="EN11" s="9">
        <f>IF(Parametros!$P$3=1,'4 - Tabela atual'!EN10,'5 - Tabela anterior'!EM10)</f>
        <v>495.6</v>
      </c>
      <c r="EO11" s="9">
        <f>IF(Parametros!$P$3=1,'4 - Tabela atual'!EO10,'5 - Tabela anterior'!EN10)</f>
        <v>619.5</v>
      </c>
      <c r="EP11" s="9">
        <f>IF(Parametros!$P$3=1,'4 - Tabela atual'!EP10,'5 - Tabela anterior'!EO10)</f>
        <v>525.6</v>
      </c>
      <c r="EQ11" s="9">
        <f>IF(Parametros!$P$3=1,'4 - Tabela atual'!EQ10,'5 - Tabela anterior'!EP10)</f>
        <v>1239</v>
      </c>
      <c r="ER11" s="9">
        <f>IF(Parametros!$P$3=1,'4 - Tabela atual'!ER10,'5 - Tabela anterior'!EQ10)</f>
        <v>3717</v>
      </c>
      <c r="ES11" s="9">
        <f>IF(Parametros!$P$3=1,'4 - Tabela atual'!ES10,'5 - Tabela anterior'!ER10)</f>
        <v>4956</v>
      </c>
      <c r="ET11" s="9">
        <f>IF(Parametros!$P$3=1,'4 - Tabela atual'!ET10,'5 - Tabela anterior'!ES10)</f>
        <v>7434</v>
      </c>
      <c r="EU11" s="9">
        <f>IF(Parametros!$P$3=1,'4 - Tabela atual'!EU10,'5 - Tabela anterior'!ET10)</f>
        <v>9912</v>
      </c>
      <c r="EV11" s="9">
        <f>IF(Parametros!$P$3=1,'4 - Tabela atual'!EV10,'5 - Tabela anterior'!EU10)</f>
        <v>12390</v>
      </c>
      <c r="EW11" s="9">
        <f>IF(Parametros!$P$3=1,'4 - Tabela atual'!EW10,'5 - Tabela anterior'!EV10)</f>
        <v>14868</v>
      </c>
      <c r="EX11" s="9">
        <f>IF(Parametros!$P$3=1,'4 - Tabela atual'!EX10,'5 - Tabela anterior'!EW10)</f>
        <v>1998</v>
      </c>
      <c r="EY11" s="9">
        <f>IF(Parametros!$P$3=1,'4 - Tabela atual'!EY10,'5 - Tabela anterior'!EX10)</f>
        <v>399.59999999999997</v>
      </c>
      <c r="EZ11" s="9">
        <f>IF(Parametros!$P$3=1,'4 - Tabela atual'!EZ10,'5 - Tabela anterior'!EY10)</f>
        <v>499.5</v>
      </c>
      <c r="FA11" s="9">
        <f>IF(Parametros!$P$3=1,'4 - Tabela atual'!FA10,'5 - Tabela anterior'!EZ10)</f>
        <v>0</v>
      </c>
      <c r="FB11" s="9">
        <f>IF(Parametros!$P$3=1,'4 - Tabela atual'!FB10,'5 - Tabela anterior'!FA10)</f>
        <v>999</v>
      </c>
      <c r="FC11" s="9">
        <f>IF(Parametros!$P$3=1,'4 - Tabela atual'!FC10,'5 - Tabela anterior'!FB10)</f>
        <v>2997</v>
      </c>
      <c r="FD11" s="9">
        <f>IF(Parametros!$P$3=1,'4 - Tabela atual'!FD10,'5 - Tabela anterior'!FC10)</f>
        <v>3996</v>
      </c>
      <c r="FE11" s="9">
        <f>IF(Parametros!$P$3=1,'4 - Tabela atual'!FE10,'5 - Tabela anterior'!FD10)</f>
        <v>5994</v>
      </c>
      <c r="FF11" s="9">
        <f>IF(Parametros!$P$3=1,'4 - Tabela atual'!FF10,'5 - Tabela anterior'!FE10)</f>
        <v>7992</v>
      </c>
      <c r="FG11" s="9">
        <f>IF(Parametros!$P$3=1,'4 - Tabela atual'!FG10,'5 - Tabela anterior'!FF10)</f>
        <v>9990</v>
      </c>
      <c r="FH11" s="9">
        <f>IF(Parametros!$P$3=1,'4 - Tabela atual'!FH10,'5 - Tabela anterior'!FG10)</f>
        <v>11988</v>
      </c>
      <c r="FI11" s="9">
        <f>IF(Parametros!$P$3=1,'4 - Tabela atual'!FI10,'5 - Tabela anterior'!FH10)</f>
        <v>3166</v>
      </c>
      <c r="FJ11" s="9">
        <f>IF(Parametros!$P$3=1,'4 - Tabela atual'!FJ10,'5 - Tabela anterior'!FI10)</f>
        <v>633.20000000000005</v>
      </c>
      <c r="FK11" s="9">
        <f>IF(Parametros!$P$3=1,'4 - Tabela atual'!FK10,'5 - Tabela anterior'!FJ10)</f>
        <v>791.5</v>
      </c>
      <c r="FL11" s="9">
        <f>IF(Parametros!$P$3=1,'4 - Tabela atual'!FL10,'5 - Tabela anterior'!FK10)</f>
        <v>525.6</v>
      </c>
      <c r="FM11" s="9">
        <f>IF(Parametros!$P$3=1,'4 - Tabela atual'!FM10,'5 - Tabela anterior'!FL10)</f>
        <v>1583</v>
      </c>
      <c r="FN11" s="9">
        <f>IF(Parametros!$P$3=1,'4 - Tabela atual'!FN10,'5 - Tabela anterior'!FM10)</f>
        <v>4749</v>
      </c>
      <c r="FO11" s="9">
        <f>IF(Parametros!$P$3=1,'4 - Tabela atual'!FO10,'5 - Tabela anterior'!FN10)</f>
        <v>6332</v>
      </c>
      <c r="FP11" s="9">
        <f>IF(Parametros!$P$3=1,'4 - Tabela atual'!FP10,'5 - Tabela anterior'!FO10)</f>
        <v>9498</v>
      </c>
      <c r="FQ11" s="9">
        <f>IF(Parametros!$P$3=1,'4 - Tabela atual'!FQ10,'5 - Tabela anterior'!FP10)</f>
        <v>12664</v>
      </c>
      <c r="FR11" s="9">
        <f>IF(Parametros!$P$3=1,'4 - Tabela atual'!FR10,'5 - Tabela anterior'!FQ10)</f>
        <v>15830</v>
      </c>
      <c r="FS11" s="9">
        <f>IF(Parametros!$P$3=1,'4 - Tabela atual'!FS10,'5 - Tabela anterior'!FR10)</f>
        <v>18996</v>
      </c>
      <c r="FT11">
        <f>IF(Parametros!$P$3=1,'4 - Tabela atual'!FT10,'5 - Tabela anterior'!FS10)</f>
        <v>30.03</v>
      </c>
      <c r="FU11" t="str">
        <f>IF(Parametros!$P$3=1,'4 - Tabela atual'!FU10,'5 - Tabela anterior'!FT10)</f>
        <v/>
      </c>
      <c r="FV11" t="str">
        <f>IF(Parametros!$P$3=1,'4 - Tabela atual'!FV10,'5 - Tabela anterior'!FU10)</f>
        <v/>
      </c>
      <c r="FW11" t="str">
        <f>IF(Parametros!$P$3=1,'4 - Tabela atual'!FW10,'5 - Tabela anterior'!FV10)</f>
        <v/>
      </c>
      <c r="FX11" t="str">
        <f>IF(Parametros!$P$3=1,'4 - Tabela atual'!FX10,'5 - Tabela anterior'!FW10)</f>
        <v/>
      </c>
      <c r="FY11" t="str">
        <f>IF(Parametros!$P$3=1,'4 - Tabela atual'!FY10,'5 - Tabela anterior'!FX10)</f>
        <v/>
      </c>
      <c r="FZ11" t="str">
        <f>IF(Parametros!$P$3=1,'4 - Tabela atual'!FZ10,'5 - Tabela anterior'!FY10)</f>
        <v/>
      </c>
      <c r="GA11" t="str">
        <f>IF(Parametros!$P$3=1,'4 - Tabela atual'!GA10,'5 - Tabela anterior'!FZ10)</f>
        <v/>
      </c>
      <c r="GB11" t="str">
        <f>IF(Parametros!$P$3=1,'4 - Tabela atual'!GB10,'5 - Tabela anterior'!GA10)</f>
        <v/>
      </c>
      <c r="GC11" t="str">
        <f>IF(Parametros!$P$3=1,'4 - Tabela atual'!GC10,'5 - Tabela anterior'!GB10)</f>
        <v/>
      </c>
      <c r="GD11" t="str">
        <f>IF(Parametros!$P$3=1,'4 - Tabela atual'!GD10,'5 - Tabela anterior'!GC10)</f>
        <v/>
      </c>
      <c r="GE11" t="str">
        <f>IF(Parametros!$P$3=1,'4 - Tabela atual'!GE10,'5 - Tabela anterior'!GD10)</f>
        <v/>
      </c>
      <c r="GF11" t="str">
        <f>IF(Parametros!$P$3=1,'4 - Tabela atual'!GF10,'5 - Tabela anterior'!GE10)</f>
        <v/>
      </c>
      <c r="GG11" t="str">
        <f>IF(Parametros!$P$3=1,'4 - Tabela atual'!GG10,'5 - Tabela anterior'!GF10)</f>
        <v/>
      </c>
      <c r="GH11">
        <f>IF(Parametros!$P$3=1,'4 - Tabela atual'!GH10,'5 - Tabela anterior'!GG10)</f>
        <v>30.03</v>
      </c>
      <c r="GI11" s="8">
        <f>IF(Parametros!$P$3=1,'4 - Tabela atual'!GI10,'5 - Tabela anterior'!GH10)</f>
        <v>224530.0999</v>
      </c>
      <c r="GJ11" s="8" t="str">
        <f>IF(Parametros!$P$3=1,'4 - Tabela atual'!GJ10,'5 - Tabela anterior'!GI10)</f>
        <v/>
      </c>
      <c r="GK11" s="8" t="str">
        <f>IF(Parametros!$P$3=1,'4 - Tabela atual'!GK10,'5 - Tabela anterior'!GJ10)</f>
        <v/>
      </c>
      <c r="GL11" s="8" t="str">
        <f>IF(Parametros!$P$3=1,'4 - Tabela atual'!GL10,'5 - Tabela anterior'!GK10)</f>
        <v/>
      </c>
      <c r="GM11" s="8" t="str">
        <f>IF(Parametros!$P$3=1,'4 - Tabela atual'!GM10,'5 - Tabela anterior'!GL10)</f>
        <v/>
      </c>
      <c r="GN11" s="8" t="str">
        <f>IF(Parametros!$P$3=1,'4 - Tabela atual'!GN10,'5 - Tabela anterior'!GM10)</f>
        <v/>
      </c>
      <c r="GO11" s="8" t="str">
        <f>IF(Parametros!$P$3=1,'4 - Tabela atual'!GO10,'5 - Tabela anterior'!GN10)</f>
        <v/>
      </c>
      <c r="GP11" s="8" t="str">
        <f>IF(Parametros!$P$3=1,'4 - Tabela atual'!GP10,'5 - Tabela anterior'!GO10)</f>
        <v/>
      </c>
      <c r="GQ11" s="8" t="str">
        <f>IF(Parametros!$P$3=1,'4 - Tabela atual'!GQ10,'5 - Tabela anterior'!GP10)</f>
        <v/>
      </c>
      <c r="GR11" s="8" t="str">
        <f>IF(Parametros!$P$3=1,'4 - Tabela atual'!GR10,'5 - Tabela anterior'!GQ10)</f>
        <v/>
      </c>
      <c r="GS11" s="8" t="str">
        <f>IF(Parametros!$P$3=1,'4 - Tabela atual'!GS10,'5 - Tabela anterior'!GR10)</f>
        <v/>
      </c>
      <c r="GT11" s="8" t="str">
        <f>IF(Parametros!$P$3=1,'4 - Tabela atual'!GT10,'5 - Tabela anterior'!GS10)</f>
        <v/>
      </c>
      <c r="GU11" s="8" t="str">
        <f>IF(Parametros!$P$3=1,'4 - Tabela atual'!GU10,'5 - Tabela anterior'!GT10)</f>
        <v/>
      </c>
      <c r="GV11" s="8" t="str">
        <f>IF(Parametros!$P$3=1,'4 - Tabela atual'!GV10,'5 - Tabela anterior'!GU10)</f>
        <v/>
      </c>
      <c r="GW11" s="8">
        <f>IF(Parametros!$P$3=1,'4 - Tabela atual'!GW10,'5 - Tabela anterior'!GV10)</f>
        <v>224530.0999</v>
      </c>
      <c r="GX11">
        <f>IF(Parametros!$P$3=1,'4 - Tabela atual'!GX10,'5 - Tabela anterior'!GW10)</f>
        <v>0</v>
      </c>
      <c r="GY11">
        <f>IF(Parametros!$P$3=1,'4 - Tabela atual'!GY10,'5 - Tabela anterior'!GX10)</f>
        <v>1</v>
      </c>
      <c r="GZ11">
        <f>IF(Parametros!$P$3=1,'4 - Tabela atual'!GZ10,'5 - Tabela anterior'!GY10)</f>
        <v>1</v>
      </c>
      <c r="HA11">
        <f>IF(Parametros!$P$3=1,'4 - Tabela atual'!HA10,'5 - Tabela anterior'!GZ10)</f>
        <v>1</v>
      </c>
      <c r="HB11">
        <f>IF(Parametros!$P$3=1,'4 - Tabela atual'!HB10,'5 - Tabela anterior'!HA10)</f>
        <v>1</v>
      </c>
      <c r="HC11">
        <f>IF(Parametros!$P$3=1,'4 - Tabela atual'!HC10,'5 - Tabela anterior'!HB10)</f>
        <v>1</v>
      </c>
      <c r="HD11">
        <f>IF(Parametros!$P$3=1,'4 - Tabela atual'!HD10,'5 - Tabela anterior'!HC10)</f>
        <v>1</v>
      </c>
      <c r="HE11" s="6" t="str">
        <f t="shared" si="0"/>
        <v>RJTV 1ª EDIÇÃO - (PTV1)</v>
      </c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</row>
    <row r="12" spans="1:249" s="5" customFormat="1" ht="14.25" customHeight="1" x14ac:dyDescent="0.2">
      <c r="A12" s="148" t="str">
        <f>IF(Parametros!$P$3=1,'4 - Tabela atual'!A11,'5 - Tabela anterior'!A11)</f>
        <v>GESP</v>
      </c>
      <c r="B12" s="112" t="str">
        <f>IF(Parametros!$P$3=1,'4 - Tabela atual'!B11,'5 - Tabela anterior'!B11)</f>
        <v>GLOBO ESPORTE</v>
      </c>
      <c r="C12" s="9">
        <f>IF(Parametros!$P$3=1,'4 - Tabela atual'!C11,'5 - Tabela anterior'!C11)</f>
        <v>1478</v>
      </c>
      <c r="D12" s="9">
        <f>IF(Parametros!$P$3=1,'4 - Tabela atual'!D11,'5 - Tabela anterior'!D11)</f>
        <v>295.60000000000002</v>
      </c>
      <c r="E12" s="9">
        <f>IF(Parametros!$P$3=1,'4 - Tabela atual'!E11,'5 - Tabela anterior'!E11)</f>
        <v>369.5</v>
      </c>
      <c r="F12" s="9">
        <f>IF(Parametros!$P$3=1,'4 - Tabela atual'!F11,'5 - Tabela anterior'!F11)</f>
        <v>554.25</v>
      </c>
      <c r="G12" s="9">
        <f>IF(Parametros!$P$3=1,'4 - Tabela atual'!G11,'5 - Tabela anterior'!G11)</f>
        <v>295.60000000000002</v>
      </c>
      <c r="H12" s="9">
        <f>IF(Parametros!$P$3=1,'4 - Tabela atual'!H11,'5 - Tabela anterior'!H11)</f>
        <v>369.5</v>
      </c>
      <c r="I12" s="9">
        <f>IF(Parametros!$P$3=1,'4 - Tabela atual'!I11,'5 - Tabela anterior'!H11)</f>
        <v>369.5</v>
      </c>
      <c r="J12" s="9">
        <f>IF(Parametros!$P$3=1,'4 - Tabela atual'!J11,'5 - Tabela anterior'!I11)</f>
        <v>369.5</v>
      </c>
      <c r="K12" s="9">
        <f>IF(Parametros!$P$3=1,'4 - Tabela atual'!K11,'5 - Tabela anterior'!J11)</f>
        <v>554.25</v>
      </c>
      <c r="L12" s="9">
        <f>IF(Parametros!$P$3=1,'4 - Tabela atual'!L11,'5 - Tabela anterior'!K11)</f>
        <v>295.60000000000002</v>
      </c>
      <c r="M12" s="9">
        <f>IF(Parametros!$P$3=1,'4 - Tabela atual'!M11,'5 - Tabela anterior'!L11)</f>
        <v>369.5</v>
      </c>
      <c r="N12" s="9">
        <f>IF(Parametros!$P$3=1,'4 - Tabela atual'!N11,'5 - Tabela anterior'!M11)</f>
        <v>665.1</v>
      </c>
      <c r="O12" s="9">
        <f>IF(Parametros!$P$3=1,'4 - Tabela atual'!O11,'5 - Tabela anterior'!N11)</f>
        <v>1108.5</v>
      </c>
      <c r="P12" s="9">
        <f>IF(Parametros!$P$3=1,'4 - Tabela atual'!P11,'5 - Tabela anterior'!O11)</f>
        <v>2217</v>
      </c>
      <c r="Q12" s="9">
        <f>IF(Parametros!$P$3=1,'4 - Tabela atual'!Q11,'5 - Tabela anterior'!P11)</f>
        <v>2956</v>
      </c>
      <c r="R12" s="9">
        <f>IF(Parametros!$P$3=1,'4 - Tabela atual'!R11,'5 - Tabela anterior'!Q11)</f>
        <v>4434</v>
      </c>
      <c r="S12" s="9">
        <f>IF(Parametros!$P$3=1,'4 - Tabela atual'!S11,'5 - Tabela anterior'!R11)</f>
        <v>5912</v>
      </c>
      <c r="T12" s="9">
        <f>IF(Parametros!$P$3=1,'4 - Tabela atual'!T11,'5 - Tabela anterior'!S11)</f>
        <v>7390</v>
      </c>
      <c r="U12" s="9">
        <f>IF(Parametros!$P$3=1,'4 - Tabela atual'!U11,'5 - Tabela anterior'!T11)</f>
        <v>8868</v>
      </c>
      <c r="V12" s="9">
        <f>IF(Parametros!$P$3=1,'4 - Tabela atual'!V11,'5 - Tabela anterior'!U11)</f>
        <v>780</v>
      </c>
      <c r="W12" s="9">
        <f>IF(Parametros!$P$3=1,'4 - Tabela atual'!W11,'5 - Tabela anterior'!V11)</f>
        <v>156</v>
      </c>
      <c r="X12" s="9">
        <f>IF(Parametros!$P$3=1,'4 - Tabela atual'!X11,'5 - Tabela anterior'!W11)</f>
        <v>195</v>
      </c>
      <c r="Y12" s="9">
        <f>IF(Parametros!$P$3=1,'4 - Tabela atual'!Y11,'5 - Tabela anterior'!X11)</f>
        <v>0</v>
      </c>
      <c r="Z12" s="9">
        <f>IF(Parametros!$P$3=1,'4 - Tabela atual'!Z11,'5 - Tabela anterior'!Y11)</f>
        <v>585</v>
      </c>
      <c r="AA12" s="9">
        <f>IF(Parametros!$P$3=1,'4 - Tabela atual'!AA11,'5 - Tabela anterior'!Z11)</f>
        <v>1170</v>
      </c>
      <c r="AB12" s="9">
        <f>IF(Parametros!$P$3=1,'4 - Tabela atual'!AB11,'5 - Tabela anterior'!AA11)</f>
        <v>1560</v>
      </c>
      <c r="AC12" s="9">
        <f>IF(Parametros!$P$3=1,'4 - Tabela atual'!AC11,'5 - Tabela anterior'!AB11)</f>
        <v>2340</v>
      </c>
      <c r="AD12" s="9">
        <f>IF(Parametros!$P$3=1,'4 - Tabela atual'!AD11,'5 - Tabela anterior'!AC11)</f>
        <v>3120</v>
      </c>
      <c r="AE12" s="9">
        <f>IF(Parametros!$P$3=1,'4 - Tabela atual'!AE11,'5 - Tabela anterior'!AD11)</f>
        <v>3900</v>
      </c>
      <c r="AF12" s="9">
        <f>IF(Parametros!$P$3=1,'4 - Tabela atual'!AF11,'5 - Tabela anterior'!AE11)</f>
        <v>4680</v>
      </c>
      <c r="AG12" s="9">
        <f>IF(Parametros!$P$3=1,'4 - Tabela atual'!AG11,'5 - Tabela anterior'!AF11)</f>
        <v>698</v>
      </c>
      <c r="AH12" s="9">
        <f>IF(Parametros!$P$3=1,'4 - Tabela atual'!AH11,'5 - Tabela anterior'!AG11)</f>
        <v>139.6</v>
      </c>
      <c r="AI12" s="9">
        <f>IF(Parametros!$P$3=1,'4 - Tabela atual'!AI11,'5 - Tabela anterior'!AH11)</f>
        <v>174.5</v>
      </c>
      <c r="AJ12" s="9">
        <f>IF(Parametros!$P$3=1,'4 - Tabela atual'!AJ11,'5 - Tabela anterior'!AI11)</f>
        <v>0</v>
      </c>
      <c r="AK12" s="9">
        <f>IF(Parametros!$P$3=1,'4 - Tabela atual'!AK11,'5 - Tabela anterior'!AJ11)</f>
        <v>523.5</v>
      </c>
      <c r="AL12" s="9">
        <f>IF(Parametros!$P$3=1,'4 - Tabela atual'!AL11,'5 - Tabela anterior'!AK11)</f>
        <v>1047</v>
      </c>
      <c r="AM12" s="9">
        <f>IF(Parametros!$P$3=1,'4 - Tabela atual'!AM11,'5 - Tabela anterior'!AL11)</f>
        <v>1396</v>
      </c>
      <c r="AN12" s="9">
        <f>IF(Parametros!$P$3=1,'4 - Tabela atual'!AN11,'5 - Tabela anterior'!AM11)</f>
        <v>2094</v>
      </c>
      <c r="AO12" s="9">
        <f>IF(Parametros!$P$3=1,'4 - Tabela atual'!AO11,'5 - Tabela anterior'!AN11)</f>
        <v>2792</v>
      </c>
      <c r="AP12" s="9">
        <f>IF(Parametros!$P$3=1,'4 - Tabela atual'!AP11,'5 - Tabela anterior'!AO11)</f>
        <v>3490</v>
      </c>
      <c r="AQ12" s="9">
        <f>IF(Parametros!$P$3=1,'4 - Tabela atual'!AQ11,'5 - Tabela anterior'!AP11)</f>
        <v>4188</v>
      </c>
      <c r="AR12" s="9">
        <f>IF(Parametros!$P$3=1,'4 - Tabela atual'!AR11,'5 - Tabela anterior'!AQ11)</f>
        <v>512</v>
      </c>
      <c r="AS12" s="9">
        <f>IF(Parametros!$P$3=1,'4 - Tabela atual'!AS11,'5 - Tabela anterior'!AR11)</f>
        <v>102.4</v>
      </c>
      <c r="AT12" s="9">
        <f>IF(Parametros!$P$3=1,'4 - Tabela atual'!AT11,'5 - Tabela anterior'!AS11)</f>
        <v>128</v>
      </c>
      <c r="AU12" s="9">
        <f>IF(Parametros!$P$3=1,'4 - Tabela atual'!AU11,'5 - Tabela anterior'!AT11)</f>
        <v>0</v>
      </c>
      <c r="AV12" s="9">
        <f>IF(Parametros!$P$3=1,'4 - Tabela atual'!AV11,'5 - Tabela anterior'!AU11)</f>
        <v>384</v>
      </c>
      <c r="AW12" s="9">
        <f>IF(Parametros!$P$3=1,'4 - Tabela atual'!AW11,'5 - Tabela anterior'!AV11)</f>
        <v>768</v>
      </c>
      <c r="AX12" s="9">
        <f>IF(Parametros!$P$3=1,'4 - Tabela atual'!AX11,'5 - Tabela anterior'!AW11)</f>
        <v>1024</v>
      </c>
      <c r="AY12" s="9">
        <f>IF(Parametros!$P$3=1,'4 - Tabela atual'!AY11,'5 - Tabela anterior'!AX11)</f>
        <v>1536</v>
      </c>
      <c r="AZ12" s="9">
        <f>IF(Parametros!$P$3=1,'4 - Tabela atual'!AZ11,'5 - Tabela anterior'!AY11)</f>
        <v>2048</v>
      </c>
      <c r="BA12" s="9">
        <f>IF(Parametros!$P$3=1,'4 - Tabela atual'!BA11,'5 - Tabela anterior'!AZ11)</f>
        <v>2560</v>
      </c>
      <c r="BB12" s="9">
        <f>IF(Parametros!$P$3=1,'4 - Tabela atual'!BB11,'5 - Tabela anterior'!BA11)</f>
        <v>3072</v>
      </c>
      <c r="BC12" s="9">
        <f>IF(Parametros!$P$3=1,'4 - Tabela atual'!BC11,'5 - Tabela anterior'!BB11)</f>
        <v>2258</v>
      </c>
      <c r="BD12" s="9">
        <f>IF(Parametros!$P$3=1,'4 - Tabela atual'!BD11,'5 - Tabela anterior'!BC11)</f>
        <v>451.6</v>
      </c>
      <c r="BE12" s="9">
        <f>IF(Parametros!$P$3=1,'4 - Tabela atual'!BE11,'5 - Tabela anterior'!BD11)</f>
        <v>564.5</v>
      </c>
      <c r="BF12" s="9">
        <f>IF(Parametros!$P$3=1,'4 - Tabela atual'!BF11,'5 - Tabela anterior'!BE11)</f>
        <v>665.1</v>
      </c>
      <c r="BG12" s="9">
        <f>IF(Parametros!$P$3=1,'4 - Tabela atual'!BG11,'5 - Tabela anterior'!BF11)</f>
        <v>1693.5</v>
      </c>
      <c r="BH12" s="9">
        <f>IF(Parametros!$P$3=1,'4 - Tabela atual'!BH11,'5 - Tabela anterior'!BG11)</f>
        <v>3387</v>
      </c>
      <c r="BI12" s="9">
        <f>IF(Parametros!$P$3=1,'4 - Tabela atual'!BI11,'5 - Tabela anterior'!BH11)</f>
        <v>4516</v>
      </c>
      <c r="BJ12" s="9">
        <f>IF(Parametros!$P$3=1,'4 - Tabela atual'!BJ11,'5 - Tabela anterior'!BI11)</f>
        <v>6774</v>
      </c>
      <c r="BK12" s="9">
        <f>IF(Parametros!$P$3=1,'4 - Tabela atual'!BK11,'5 - Tabela anterior'!BJ11)</f>
        <v>9032</v>
      </c>
      <c r="BL12" s="9">
        <f>IF(Parametros!$P$3=1,'4 - Tabela atual'!BL11,'5 - Tabela anterior'!BK11)</f>
        <v>11290</v>
      </c>
      <c r="BM12" s="9">
        <f>IF(Parametros!$P$3=1,'4 - Tabela atual'!BM11,'5 - Tabela anterior'!BL11)</f>
        <v>13548</v>
      </c>
      <c r="BN12" s="9">
        <f>IF(Parametros!$P$3=1,'4 - Tabela atual'!BN11,'5 - Tabela anterior'!BM11)</f>
        <v>2176</v>
      </c>
      <c r="BO12" s="9">
        <f>IF(Parametros!$P$3=1,'4 - Tabela atual'!BO11,'5 - Tabela anterior'!BN11)</f>
        <v>435.20000000000005</v>
      </c>
      <c r="BP12" s="9">
        <f>IF(Parametros!$P$3=1,'4 - Tabela atual'!BP11,'5 - Tabela anterior'!BO11)</f>
        <v>544</v>
      </c>
      <c r="BQ12" s="9">
        <f>IF(Parametros!$P$3=1,'4 - Tabela atual'!BQ11,'5 - Tabela anterior'!BP11)</f>
        <v>665.1</v>
      </c>
      <c r="BR12" s="9">
        <f>IF(Parametros!$P$3=1,'4 - Tabela atual'!BR11,'5 - Tabela anterior'!BQ11)</f>
        <v>1632</v>
      </c>
      <c r="BS12" s="9">
        <f>IF(Parametros!$P$3=1,'4 - Tabela atual'!BS11,'5 - Tabela anterior'!BR11)</f>
        <v>3264</v>
      </c>
      <c r="BT12" s="9">
        <f>IF(Parametros!$P$3=1,'4 - Tabela atual'!BT11,'5 - Tabela anterior'!BS11)</f>
        <v>4352</v>
      </c>
      <c r="BU12" s="9">
        <f>IF(Parametros!$P$3=1,'4 - Tabela atual'!BU11,'5 - Tabela anterior'!BT11)</f>
        <v>6528</v>
      </c>
      <c r="BV12" s="9">
        <f>IF(Parametros!$P$3=1,'4 - Tabela atual'!BV11,'5 - Tabela anterior'!BU11)</f>
        <v>8704</v>
      </c>
      <c r="BW12" s="9">
        <f>IF(Parametros!$P$3=1,'4 - Tabela atual'!BW11,'5 - Tabela anterior'!BV11)</f>
        <v>10880</v>
      </c>
      <c r="BX12" s="9">
        <f>IF(Parametros!$P$3=1,'4 - Tabela atual'!BX11,'5 - Tabela anterior'!BW11)</f>
        <v>13056</v>
      </c>
      <c r="BY12" s="9">
        <f>IF(Parametros!$P$3=1,'4 - Tabela atual'!BY11,'5 - Tabela anterior'!BX11)</f>
        <v>1990</v>
      </c>
      <c r="BZ12" s="9">
        <f>IF(Parametros!$P$3=1,'4 - Tabela atual'!BZ11,'5 - Tabela anterior'!BY11)</f>
        <v>398</v>
      </c>
      <c r="CA12" s="9">
        <f>IF(Parametros!$P$3=1,'4 - Tabela atual'!CA11,'5 - Tabela anterior'!BZ11)</f>
        <v>497.5</v>
      </c>
      <c r="CB12" s="9">
        <f>IF(Parametros!$P$3=1,'4 - Tabela atual'!CB11,'5 - Tabela anterior'!CA11)</f>
        <v>665.1</v>
      </c>
      <c r="CC12" s="9">
        <f>IF(Parametros!$P$3=1,'4 - Tabela atual'!CC11,'5 - Tabela anterior'!CB11)</f>
        <v>1492.5</v>
      </c>
      <c r="CD12" s="9">
        <f>IF(Parametros!$P$3=1,'4 - Tabela atual'!CD11,'5 - Tabela anterior'!CC11)</f>
        <v>2985</v>
      </c>
      <c r="CE12" s="9">
        <f>IF(Parametros!$P$3=1,'4 - Tabela atual'!CE11,'5 - Tabela anterior'!CD11)</f>
        <v>3980</v>
      </c>
      <c r="CF12" s="9">
        <f>IF(Parametros!$P$3=1,'4 - Tabela atual'!CF11,'5 - Tabela anterior'!CE11)</f>
        <v>5970</v>
      </c>
      <c r="CG12" s="9">
        <f>IF(Parametros!$P$3=1,'4 - Tabela atual'!CG11,'5 - Tabela anterior'!CF11)</f>
        <v>7960</v>
      </c>
      <c r="CH12" s="9">
        <f>IF(Parametros!$P$3=1,'4 - Tabela atual'!CH11,'5 - Tabela anterior'!CG11)</f>
        <v>9950</v>
      </c>
      <c r="CI12" s="9">
        <f>IF(Parametros!$P$3=1,'4 - Tabela atual'!CI11,'5 - Tabela anterior'!CH11)</f>
        <v>11940</v>
      </c>
      <c r="CJ12" s="9">
        <f>IF(Parametros!$P$3=1,'4 - Tabela atual'!CJ11,'5 - Tabela anterior'!CI11)</f>
        <v>1478</v>
      </c>
      <c r="CK12" s="9">
        <f>IF(Parametros!$P$3=1,'4 - Tabela atual'!CK11,'5 - Tabela anterior'!CJ11)</f>
        <v>295.60000000000002</v>
      </c>
      <c r="CL12" s="9">
        <f>IF(Parametros!$P$3=1,'4 - Tabela atual'!CL11,'5 - Tabela anterior'!CK11)</f>
        <v>369.5</v>
      </c>
      <c r="CM12" s="9">
        <f>IF(Parametros!$P$3=1,'4 - Tabela atual'!CM11,'5 - Tabela anterior'!CL11)</f>
        <v>0</v>
      </c>
      <c r="CN12" s="9">
        <f>IF(Parametros!$P$3=1,'4 - Tabela atual'!CN11,'5 - Tabela anterior'!CM11)</f>
        <v>1108.5</v>
      </c>
      <c r="CO12" s="9">
        <f>IF(Parametros!$P$3=1,'4 - Tabela atual'!CO11,'5 - Tabela anterior'!CN11)</f>
        <v>2217</v>
      </c>
      <c r="CP12" s="9">
        <f>IF(Parametros!$P$3=1,'4 - Tabela atual'!CP11,'5 - Tabela anterior'!CO11)</f>
        <v>2956</v>
      </c>
      <c r="CQ12" s="9">
        <f>IF(Parametros!$P$3=1,'4 - Tabela atual'!CQ11,'5 - Tabela anterior'!CP11)</f>
        <v>4434</v>
      </c>
      <c r="CR12" s="9">
        <f>IF(Parametros!$P$3=1,'4 - Tabela atual'!CR11,'5 - Tabela anterior'!CQ11)</f>
        <v>5912</v>
      </c>
      <c r="CS12" s="9">
        <f>IF(Parametros!$P$3=1,'4 - Tabela atual'!CS11,'5 - Tabela anterior'!CR11)</f>
        <v>7390</v>
      </c>
      <c r="CT12" s="9">
        <f>IF(Parametros!$P$3=1,'4 - Tabela atual'!CT11,'5 - Tabela anterior'!CS11)</f>
        <v>8868</v>
      </c>
      <c r="CU12" s="9">
        <f>IF(Parametros!$P$3=1,'4 - Tabela atual'!CU11,'5 - Tabela anterior'!CT11)</f>
        <v>1292</v>
      </c>
      <c r="CV12" s="9">
        <f>IF(Parametros!$P$3=1,'4 - Tabela atual'!CV11,'5 - Tabela anterior'!CU11)</f>
        <v>258.39999999999998</v>
      </c>
      <c r="CW12" s="9">
        <f>IF(Parametros!$P$3=1,'4 - Tabela atual'!CW11,'5 - Tabela anterior'!CV11)</f>
        <v>323</v>
      </c>
      <c r="CX12" s="9">
        <f>IF(Parametros!$P$3=1,'4 - Tabela atual'!CX11,'5 - Tabela anterior'!CW11)</f>
        <v>0</v>
      </c>
      <c r="CY12" s="9">
        <f>IF(Parametros!$P$3=1,'4 - Tabela atual'!CY11,'5 - Tabela anterior'!CX11)</f>
        <v>969</v>
      </c>
      <c r="CZ12" s="9">
        <f>IF(Parametros!$P$3=1,'4 - Tabela atual'!CZ11,'5 - Tabela anterior'!CY11)</f>
        <v>1938</v>
      </c>
      <c r="DA12" s="9">
        <f>IF(Parametros!$P$3=1,'4 - Tabela atual'!DA11,'5 - Tabela anterior'!CZ11)</f>
        <v>2584</v>
      </c>
      <c r="DB12" s="9">
        <f>IF(Parametros!$P$3=1,'4 - Tabela atual'!DB11,'5 - Tabela anterior'!DA11)</f>
        <v>3876</v>
      </c>
      <c r="DC12" s="9">
        <f>IF(Parametros!$P$3=1,'4 - Tabela atual'!DC11,'5 - Tabela anterior'!DB11)</f>
        <v>5168</v>
      </c>
      <c r="DD12" s="9">
        <f>IF(Parametros!$P$3=1,'4 - Tabela atual'!DD11,'5 - Tabela anterior'!DC11)</f>
        <v>6460</v>
      </c>
      <c r="DE12" s="9">
        <f>IF(Parametros!$P$3=1,'4 - Tabela atual'!DE11,'5 - Tabela anterior'!DD11)</f>
        <v>7752</v>
      </c>
      <c r="DF12" s="9">
        <f>IF(Parametros!$P$3=1,'4 - Tabela atual'!DF11,'5 - Tabela anterior'!DE11)</f>
        <v>1210</v>
      </c>
      <c r="DG12" s="9">
        <f>IF(Parametros!$P$3=1,'4 - Tabela atual'!DG11,'5 - Tabela anterior'!DF11)</f>
        <v>242</v>
      </c>
      <c r="DH12" s="9">
        <f>IF(Parametros!$P$3=1,'4 - Tabela atual'!DH11,'5 - Tabela anterior'!DG11)</f>
        <v>302.5</v>
      </c>
      <c r="DI12" s="9">
        <f>IF(Parametros!$P$3=1,'4 - Tabela atual'!DI11,'5 - Tabela anterior'!DH11)</f>
        <v>0</v>
      </c>
      <c r="DJ12" s="9">
        <f>IF(Parametros!$P$3=1,'4 - Tabela atual'!DJ11,'5 - Tabela anterior'!DI11)</f>
        <v>907.5</v>
      </c>
      <c r="DK12" s="9">
        <f>IF(Parametros!$P$3=1,'4 - Tabela atual'!DK11,'5 - Tabela anterior'!DJ11)</f>
        <v>1815</v>
      </c>
      <c r="DL12" s="9">
        <f>IF(Parametros!$P$3=1,'4 - Tabela atual'!DL11,'5 - Tabela anterior'!DK11)</f>
        <v>2420</v>
      </c>
      <c r="DM12" s="9">
        <f>IF(Parametros!$P$3=1,'4 - Tabela atual'!DM11,'5 - Tabela anterior'!DL11)</f>
        <v>3630</v>
      </c>
      <c r="DN12" s="9">
        <f>IF(Parametros!$P$3=1,'4 - Tabela atual'!DN11,'5 - Tabela anterior'!DM11)</f>
        <v>4840</v>
      </c>
      <c r="DO12" s="9">
        <f>IF(Parametros!$P$3=1,'4 - Tabela atual'!DO11,'5 - Tabela anterior'!DN11)</f>
        <v>6050</v>
      </c>
      <c r="DP12" s="9">
        <f>IF(Parametros!$P$3=1,'4 - Tabela atual'!DP11,'5 - Tabela anterior'!DO11)</f>
        <v>7260</v>
      </c>
      <c r="DQ12" s="9">
        <f>IF(Parametros!$P$3=1,'4 - Tabela atual'!DQ11,'5 - Tabela anterior'!DP11)</f>
        <v>2688</v>
      </c>
      <c r="DR12" s="9">
        <f>IF(Parametros!$P$3=1,'4 - Tabela atual'!DR11,'5 - Tabela anterior'!DQ11)</f>
        <v>537.6</v>
      </c>
      <c r="DS12" s="9">
        <f>IF(Parametros!$P$3=1,'4 - Tabela atual'!DS11,'5 - Tabela anterior'!DR11)</f>
        <v>672</v>
      </c>
      <c r="DT12" s="9">
        <f>IF(Parametros!$P$3=1,'4 - Tabela atual'!DT11,'5 - Tabela anterior'!DS11)</f>
        <v>665.1</v>
      </c>
      <c r="DU12" s="9">
        <f>IF(Parametros!$P$3=1,'4 - Tabela atual'!DU11,'5 - Tabela anterior'!DT11)</f>
        <v>2016</v>
      </c>
      <c r="DV12" s="9">
        <f>IF(Parametros!$P$3=1,'4 - Tabela atual'!DV11,'5 - Tabela anterior'!DU11)</f>
        <v>4032</v>
      </c>
      <c r="DW12" s="9">
        <f>IF(Parametros!$P$3=1,'4 - Tabela atual'!DW11,'5 - Tabela anterior'!DV11)</f>
        <v>5376</v>
      </c>
      <c r="DX12" s="9">
        <f>IF(Parametros!$P$3=1,'4 - Tabela atual'!DX11,'5 - Tabela anterior'!DW11)</f>
        <v>8064</v>
      </c>
      <c r="DY12" s="9">
        <f>IF(Parametros!$P$3=1,'4 - Tabela atual'!DY11,'5 - Tabela anterior'!DX11)</f>
        <v>10752</v>
      </c>
      <c r="DZ12" s="9">
        <f>IF(Parametros!$P$3=1,'4 - Tabela atual'!DZ11,'5 - Tabela anterior'!DY11)</f>
        <v>13440</v>
      </c>
      <c r="EA12" s="9">
        <f>IF(Parametros!$P$3=1,'4 - Tabela atual'!EA11,'5 - Tabela anterior'!DZ11)</f>
        <v>16128</v>
      </c>
      <c r="EB12" s="9">
        <f>IF(Parametros!$P$3=1,'4 - Tabela atual'!EB11,'5 - Tabela anterior'!EA11)</f>
        <v>2956</v>
      </c>
      <c r="EC12" s="9">
        <f>IF(Parametros!$P$3=1,'4 - Tabela atual'!EC11,'5 - Tabela anterior'!EB11)</f>
        <v>591.20000000000005</v>
      </c>
      <c r="ED12" s="9">
        <f>IF(Parametros!$P$3=1,'4 - Tabela atual'!ED11,'5 - Tabela anterior'!EC11)</f>
        <v>739</v>
      </c>
      <c r="EE12" s="9">
        <f>IF(Parametros!$P$3=1,'4 - Tabela atual'!EE11,'5 - Tabela anterior'!ED11)</f>
        <v>665.1</v>
      </c>
      <c r="EF12" s="9">
        <f>IF(Parametros!$P$3=1,'4 - Tabela atual'!EF11,'5 - Tabela anterior'!EE11)</f>
        <v>2217</v>
      </c>
      <c r="EG12" s="9">
        <f>IF(Parametros!$P$3=1,'4 - Tabela atual'!EG11,'5 - Tabela anterior'!EF11)</f>
        <v>4434</v>
      </c>
      <c r="EH12" s="9">
        <f>IF(Parametros!$P$3=1,'4 - Tabela atual'!EH11,'5 - Tabela anterior'!EG11)</f>
        <v>5912</v>
      </c>
      <c r="EI12" s="9">
        <f>IF(Parametros!$P$3=1,'4 - Tabela atual'!EI11,'5 - Tabela anterior'!EH11)</f>
        <v>8868</v>
      </c>
      <c r="EJ12" s="9">
        <f>IF(Parametros!$P$3=1,'4 - Tabela atual'!EJ11,'5 - Tabela anterior'!EI11)</f>
        <v>11824</v>
      </c>
      <c r="EK12" s="9">
        <f>IF(Parametros!$P$3=1,'4 - Tabela atual'!EK11,'5 - Tabela anterior'!EJ11)</f>
        <v>14780</v>
      </c>
      <c r="EL12" s="9">
        <f>IF(Parametros!$P$3=1,'4 - Tabela atual'!EL11,'5 - Tabela anterior'!EK11)</f>
        <v>17736</v>
      </c>
      <c r="EM12" s="9">
        <f>IF(Parametros!$P$3=1,'4 - Tabela atual'!EM11,'5 - Tabela anterior'!EL11)</f>
        <v>2770</v>
      </c>
      <c r="EN12" s="9">
        <f>IF(Parametros!$P$3=1,'4 - Tabela atual'!EN11,'5 - Tabela anterior'!EM11)</f>
        <v>554</v>
      </c>
      <c r="EO12" s="9">
        <f>IF(Parametros!$P$3=1,'4 - Tabela atual'!EO11,'5 - Tabela anterior'!EN11)</f>
        <v>692.5</v>
      </c>
      <c r="EP12" s="9">
        <f>IF(Parametros!$P$3=1,'4 - Tabela atual'!EP11,'5 - Tabela anterior'!EO11)</f>
        <v>665.1</v>
      </c>
      <c r="EQ12" s="9">
        <f>IF(Parametros!$P$3=1,'4 - Tabela atual'!EQ11,'5 - Tabela anterior'!EP11)</f>
        <v>2077.5</v>
      </c>
      <c r="ER12" s="9">
        <f>IF(Parametros!$P$3=1,'4 - Tabela atual'!ER11,'5 - Tabela anterior'!EQ11)</f>
        <v>4155</v>
      </c>
      <c r="ES12" s="9">
        <f>IF(Parametros!$P$3=1,'4 - Tabela atual'!ES11,'5 - Tabela anterior'!ER11)</f>
        <v>5540</v>
      </c>
      <c r="ET12" s="9">
        <f>IF(Parametros!$P$3=1,'4 - Tabela atual'!ET11,'5 - Tabela anterior'!ES11)</f>
        <v>8310</v>
      </c>
      <c r="EU12" s="9">
        <f>IF(Parametros!$P$3=1,'4 - Tabela atual'!EU11,'5 - Tabela anterior'!ET11)</f>
        <v>11080</v>
      </c>
      <c r="EV12" s="9">
        <f>IF(Parametros!$P$3=1,'4 - Tabela atual'!EV11,'5 - Tabela anterior'!EU11)</f>
        <v>13850</v>
      </c>
      <c r="EW12" s="9">
        <f>IF(Parametros!$P$3=1,'4 - Tabela atual'!EW11,'5 - Tabela anterior'!EV11)</f>
        <v>16620</v>
      </c>
      <c r="EX12" s="9">
        <f>IF(Parametros!$P$3=1,'4 - Tabela atual'!EX11,'5 - Tabela anterior'!EW11)</f>
        <v>1990</v>
      </c>
      <c r="EY12" s="9">
        <f>IF(Parametros!$P$3=1,'4 - Tabela atual'!EY11,'5 - Tabela anterior'!EX11)</f>
        <v>398</v>
      </c>
      <c r="EZ12" s="9">
        <f>IF(Parametros!$P$3=1,'4 - Tabela atual'!EZ11,'5 - Tabela anterior'!EY11)</f>
        <v>497.5</v>
      </c>
      <c r="FA12" s="9">
        <f>IF(Parametros!$P$3=1,'4 - Tabela atual'!FA11,'5 - Tabela anterior'!EZ11)</f>
        <v>0</v>
      </c>
      <c r="FB12" s="9">
        <f>IF(Parametros!$P$3=1,'4 - Tabela atual'!FB11,'5 - Tabela anterior'!FA11)</f>
        <v>1492.5</v>
      </c>
      <c r="FC12" s="9">
        <f>IF(Parametros!$P$3=1,'4 - Tabela atual'!FC11,'5 - Tabela anterior'!FB11)</f>
        <v>2985</v>
      </c>
      <c r="FD12" s="9">
        <f>IF(Parametros!$P$3=1,'4 - Tabela atual'!FD11,'5 - Tabela anterior'!FC11)</f>
        <v>3980</v>
      </c>
      <c r="FE12" s="9">
        <f>IF(Parametros!$P$3=1,'4 - Tabela atual'!FE11,'5 - Tabela anterior'!FD11)</f>
        <v>5970</v>
      </c>
      <c r="FF12" s="9">
        <f>IF(Parametros!$P$3=1,'4 - Tabela atual'!FF11,'5 - Tabela anterior'!FE11)</f>
        <v>7960</v>
      </c>
      <c r="FG12" s="9">
        <f>IF(Parametros!$P$3=1,'4 - Tabela atual'!FG11,'5 - Tabela anterior'!FF11)</f>
        <v>9950</v>
      </c>
      <c r="FH12" s="9">
        <f>IF(Parametros!$P$3=1,'4 - Tabela atual'!FH11,'5 - Tabela anterior'!FG11)</f>
        <v>11940</v>
      </c>
      <c r="FI12" s="9">
        <f>IF(Parametros!$P$3=1,'4 - Tabela atual'!FI11,'5 - Tabela anterior'!FH11)</f>
        <v>3468</v>
      </c>
      <c r="FJ12" s="9">
        <f>IF(Parametros!$P$3=1,'4 - Tabela atual'!FJ11,'5 - Tabela anterior'!FI11)</f>
        <v>693.6</v>
      </c>
      <c r="FK12" s="9">
        <f>IF(Parametros!$P$3=1,'4 - Tabela atual'!FK11,'5 - Tabela anterior'!FJ11)</f>
        <v>867</v>
      </c>
      <c r="FL12" s="9">
        <f>IF(Parametros!$P$3=1,'4 - Tabela atual'!FL11,'5 - Tabela anterior'!FK11)</f>
        <v>665.1</v>
      </c>
      <c r="FM12" s="9">
        <f>IF(Parametros!$P$3=1,'4 - Tabela atual'!FM11,'5 - Tabela anterior'!FL11)</f>
        <v>2601</v>
      </c>
      <c r="FN12" s="9">
        <f>IF(Parametros!$P$3=1,'4 - Tabela atual'!FN11,'5 - Tabela anterior'!FM11)</f>
        <v>5202</v>
      </c>
      <c r="FO12" s="9">
        <f>IF(Parametros!$P$3=1,'4 - Tabela atual'!FO11,'5 - Tabela anterior'!FN11)</f>
        <v>6936</v>
      </c>
      <c r="FP12" s="9">
        <f>IF(Parametros!$P$3=1,'4 - Tabela atual'!FP11,'5 - Tabela anterior'!FO11)</f>
        <v>10404</v>
      </c>
      <c r="FQ12" s="9">
        <f>IF(Parametros!$P$3=1,'4 - Tabela atual'!FQ11,'5 - Tabela anterior'!FP11)</f>
        <v>13872</v>
      </c>
      <c r="FR12" s="9">
        <f>IF(Parametros!$P$3=1,'4 - Tabela atual'!FR11,'5 - Tabela anterior'!FQ11)</f>
        <v>17340</v>
      </c>
      <c r="FS12" s="9">
        <f>IF(Parametros!$P$3=1,'4 - Tabela atual'!FS11,'5 - Tabela anterior'!FR11)</f>
        <v>20808</v>
      </c>
      <c r="FT12">
        <f>IF(Parametros!$P$3=1,'4 - Tabela atual'!FT11,'5 - Tabela anterior'!FS11)</f>
        <v>30.75</v>
      </c>
      <c r="FU12" t="str">
        <f>IF(Parametros!$P$3=1,'4 - Tabela atual'!FU11,'5 - Tabela anterior'!FT11)</f>
        <v/>
      </c>
      <c r="FV12" t="str">
        <f>IF(Parametros!$P$3=1,'4 - Tabela atual'!FV11,'5 - Tabela anterior'!FU11)</f>
        <v/>
      </c>
      <c r="FW12" t="str">
        <f>IF(Parametros!$P$3=1,'4 - Tabela atual'!FW11,'5 - Tabela anterior'!FV11)</f>
        <v/>
      </c>
      <c r="FX12" t="str">
        <f>IF(Parametros!$P$3=1,'4 - Tabela atual'!FX11,'5 - Tabela anterior'!FW11)</f>
        <v/>
      </c>
      <c r="FY12" t="str">
        <f>IF(Parametros!$P$3=1,'4 - Tabela atual'!FY11,'5 - Tabela anterior'!FX11)</f>
        <v/>
      </c>
      <c r="FZ12" t="str">
        <f>IF(Parametros!$P$3=1,'4 - Tabela atual'!FZ11,'5 - Tabela anterior'!FY11)</f>
        <v/>
      </c>
      <c r="GA12" t="str">
        <f>IF(Parametros!$P$3=1,'4 - Tabela atual'!GA11,'5 - Tabela anterior'!FZ11)</f>
        <v/>
      </c>
      <c r="GB12" t="str">
        <f>IF(Parametros!$P$3=1,'4 - Tabela atual'!GB11,'5 - Tabela anterior'!GA11)</f>
        <v/>
      </c>
      <c r="GC12" t="str">
        <f>IF(Parametros!$P$3=1,'4 - Tabela atual'!GC11,'5 - Tabela anterior'!GB11)</f>
        <v/>
      </c>
      <c r="GD12" t="str">
        <f>IF(Parametros!$P$3=1,'4 - Tabela atual'!GD11,'5 - Tabela anterior'!GC11)</f>
        <v/>
      </c>
      <c r="GE12" t="str">
        <f>IF(Parametros!$P$3=1,'4 - Tabela atual'!GE11,'5 - Tabela anterior'!GD11)</f>
        <v/>
      </c>
      <c r="GF12" t="str">
        <f>IF(Parametros!$P$3=1,'4 - Tabela atual'!GF11,'5 - Tabela anterior'!GE11)</f>
        <v/>
      </c>
      <c r="GG12" t="str">
        <f>IF(Parametros!$P$3=1,'4 - Tabela atual'!GG11,'5 - Tabela anterior'!GF11)</f>
        <v/>
      </c>
      <c r="GH12">
        <f>IF(Parametros!$P$3=1,'4 - Tabela atual'!GH11,'5 - Tabela anterior'!GG11)</f>
        <v>30.75</v>
      </c>
      <c r="GI12" s="8">
        <f>IF(Parametros!$P$3=1,'4 - Tabela atual'!GI11,'5 - Tabela anterior'!GH11)</f>
        <v>234506.00259999998</v>
      </c>
      <c r="GJ12" s="8" t="str">
        <f>IF(Parametros!$P$3=1,'4 - Tabela atual'!GJ11,'5 - Tabela anterior'!GI11)</f>
        <v/>
      </c>
      <c r="GK12" s="8" t="str">
        <f>IF(Parametros!$P$3=1,'4 - Tabela atual'!GK11,'5 - Tabela anterior'!GJ11)</f>
        <v/>
      </c>
      <c r="GL12" s="8" t="str">
        <f>IF(Parametros!$P$3=1,'4 - Tabela atual'!GL11,'5 - Tabela anterior'!GK11)</f>
        <v/>
      </c>
      <c r="GM12" s="8" t="str">
        <f>IF(Parametros!$P$3=1,'4 - Tabela atual'!GM11,'5 - Tabela anterior'!GL11)</f>
        <v/>
      </c>
      <c r="GN12" s="8" t="str">
        <f>IF(Parametros!$P$3=1,'4 - Tabela atual'!GN11,'5 - Tabela anterior'!GM11)</f>
        <v/>
      </c>
      <c r="GO12" s="8" t="str">
        <f>IF(Parametros!$P$3=1,'4 - Tabela atual'!GO11,'5 - Tabela anterior'!GN11)</f>
        <v/>
      </c>
      <c r="GP12" s="8" t="str">
        <f>IF(Parametros!$P$3=1,'4 - Tabela atual'!GP11,'5 - Tabela anterior'!GO11)</f>
        <v/>
      </c>
      <c r="GQ12" s="8" t="str">
        <f>IF(Parametros!$P$3=1,'4 - Tabela atual'!GQ11,'5 - Tabela anterior'!GP11)</f>
        <v/>
      </c>
      <c r="GR12" s="8" t="str">
        <f>IF(Parametros!$P$3=1,'4 - Tabela atual'!GR11,'5 - Tabela anterior'!GQ11)</f>
        <v/>
      </c>
      <c r="GS12" s="8" t="str">
        <f>IF(Parametros!$P$3=1,'4 - Tabela atual'!GS11,'5 - Tabela anterior'!GR11)</f>
        <v/>
      </c>
      <c r="GT12" s="8" t="str">
        <f>IF(Parametros!$P$3=1,'4 - Tabela atual'!GT11,'5 - Tabela anterior'!GS11)</f>
        <v/>
      </c>
      <c r="GU12" s="8" t="str">
        <f>IF(Parametros!$P$3=1,'4 - Tabela atual'!GU11,'5 - Tabela anterior'!GT11)</f>
        <v/>
      </c>
      <c r="GV12" s="8" t="str">
        <f>IF(Parametros!$P$3=1,'4 - Tabela atual'!GV11,'5 - Tabela anterior'!GU11)</f>
        <v/>
      </c>
      <c r="GW12" s="8">
        <f>IF(Parametros!$P$3=1,'4 - Tabela atual'!GW11,'5 - Tabela anterior'!GV11)</f>
        <v>234506.00259999998</v>
      </c>
      <c r="GX12">
        <f>IF(Parametros!$P$3=1,'4 - Tabela atual'!GX11,'5 - Tabela anterior'!GW11)</f>
        <v>0</v>
      </c>
      <c r="GY12">
        <f>IF(Parametros!$P$3=1,'4 - Tabela atual'!GY11,'5 - Tabela anterior'!GX11)</f>
        <v>1</v>
      </c>
      <c r="GZ12">
        <f>IF(Parametros!$P$3=1,'4 - Tabela atual'!GZ11,'5 - Tabela anterior'!GY11)</f>
        <v>1</v>
      </c>
      <c r="HA12">
        <f>IF(Parametros!$P$3=1,'4 - Tabela atual'!HA11,'5 - Tabela anterior'!GZ11)</f>
        <v>1</v>
      </c>
      <c r="HB12">
        <f>IF(Parametros!$P$3=1,'4 - Tabela atual'!HB11,'5 - Tabela anterior'!HA11)</f>
        <v>1</v>
      </c>
      <c r="HC12">
        <f>IF(Parametros!$P$3=1,'4 - Tabela atual'!HC11,'5 - Tabela anterior'!HB11)</f>
        <v>1</v>
      </c>
      <c r="HD12">
        <f>IF(Parametros!$P$3=1,'4 - Tabela atual'!HD11,'5 - Tabela anterior'!HC11)</f>
        <v>1</v>
      </c>
      <c r="HE12" s="6" t="str">
        <f t="shared" si="0"/>
        <v>GLOBO ESPORTE - (GESP)</v>
      </c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</row>
    <row r="13" spans="1:249" s="5" customFormat="1" ht="14.25" customHeight="1" x14ac:dyDescent="0.2">
      <c r="A13" s="148" t="str">
        <f>IF(Parametros!$P$3=1,'4 - Tabela atual'!A12,'5 - Tabela anterior'!A12)</f>
        <v>JHOJ</v>
      </c>
      <c r="B13" s="112" t="str">
        <f>IF(Parametros!$P$3=1,'4 - Tabela atual'!B12,'5 - Tabela anterior'!B12)</f>
        <v>JORNAL HOJE</v>
      </c>
      <c r="C13" s="9">
        <f>IF(Parametros!$P$3=1,'4 - Tabela atual'!C12,'5 - Tabela anterior'!C12)</f>
        <v>1448</v>
      </c>
      <c r="D13" s="9">
        <f>IF(Parametros!$P$3=1,'4 - Tabela atual'!D12,'5 - Tabela anterior'!D12)</f>
        <v>289.60000000000002</v>
      </c>
      <c r="E13" s="9">
        <f>IF(Parametros!$P$3=1,'4 - Tabela atual'!E12,'5 - Tabela anterior'!E12)</f>
        <v>362</v>
      </c>
      <c r="F13" s="9">
        <f>IF(Parametros!$P$3=1,'4 - Tabela atual'!F12,'5 - Tabela anterior'!F12)</f>
        <v>543</v>
      </c>
      <c r="G13" s="9">
        <f>IF(Parametros!$P$3=1,'4 - Tabela atual'!G12,'5 - Tabela anterior'!G12)</f>
        <v>289.60000000000002</v>
      </c>
      <c r="H13" s="9">
        <f>IF(Parametros!$P$3=1,'4 - Tabela atual'!H12,'5 - Tabela anterior'!H12)</f>
        <v>362</v>
      </c>
      <c r="I13" s="9">
        <f>IF(Parametros!$P$3=1,'4 - Tabela atual'!I12,'5 - Tabela anterior'!H12)</f>
        <v>362</v>
      </c>
      <c r="J13" s="9">
        <f>IF(Parametros!$P$3=1,'4 - Tabela atual'!J12,'5 - Tabela anterior'!I12)</f>
        <v>362</v>
      </c>
      <c r="K13" s="9">
        <f>IF(Parametros!$P$3=1,'4 - Tabela atual'!K12,'5 - Tabela anterior'!J12)</f>
        <v>543</v>
      </c>
      <c r="L13" s="9">
        <f>IF(Parametros!$P$3=1,'4 - Tabela atual'!L12,'5 - Tabela anterior'!K12)</f>
        <v>289.60000000000002</v>
      </c>
      <c r="M13" s="9">
        <f>IF(Parametros!$P$3=1,'4 - Tabela atual'!M12,'5 - Tabela anterior'!L12)</f>
        <v>362</v>
      </c>
      <c r="N13" s="9">
        <f>IF(Parametros!$P$3=1,'4 - Tabela atual'!N12,'5 - Tabela anterior'!M12)</f>
        <v>651.6</v>
      </c>
      <c r="O13" s="9">
        <f>IF(Parametros!$P$3=1,'4 - Tabela atual'!O12,'5 - Tabela anterior'!N12)</f>
        <v>1086</v>
      </c>
      <c r="P13" s="9">
        <f>IF(Parametros!$P$3=1,'4 - Tabela atual'!P12,'5 - Tabela anterior'!O12)</f>
        <v>2172</v>
      </c>
      <c r="Q13" s="9">
        <f>IF(Parametros!$P$3=1,'4 - Tabela atual'!Q12,'5 - Tabela anterior'!P12)</f>
        <v>2896</v>
      </c>
      <c r="R13" s="9">
        <f>IF(Parametros!$P$3=1,'4 - Tabela atual'!R12,'5 - Tabela anterior'!Q12)</f>
        <v>4344</v>
      </c>
      <c r="S13" s="9">
        <f>IF(Parametros!$P$3=1,'4 - Tabela atual'!S12,'5 - Tabela anterior'!R12)</f>
        <v>5792</v>
      </c>
      <c r="T13" s="9">
        <f>IF(Parametros!$P$3=1,'4 - Tabela atual'!T12,'5 - Tabela anterior'!S12)</f>
        <v>7240</v>
      </c>
      <c r="U13" s="9">
        <f>IF(Parametros!$P$3=1,'4 - Tabela atual'!U12,'5 - Tabela anterior'!T12)</f>
        <v>8688</v>
      </c>
      <c r="V13" s="9">
        <f>IF(Parametros!$P$3=1,'4 - Tabela atual'!V12,'5 - Tabela anterior'!U12)</f>
        <v>794</v>
      </c>
      <c r="W13" s="9">
        <f>IF(Parametros!$P$3=1,'4 - Tabela atual'!W12,'5 - Tabela anterior'!V12)</f>
        <v>158.80000000000001</v>
      </c>
      <c r="X13" s="9">
        <f>IF(Parametros!$P$3=1,'4 - Tabela atual'!X12,'5 - Tabela anterior'!W12)</f>
        <v>198.5</v>
      </c>
      <c r="Y13" s="9">
        <f>IF(Parametros!$P$3=1,'4 - Tabela atual'!Y12,'5 - Tabela anterior'!X12)</f>
        <v>0</v>
      </c>
      <c r="Z13" s="9">
        <f>IF(Parametros!$P$3=1,'4 - Tabela atual'!Z12,'5 - Tabela anterior'!Y12)</f>
        <v>595.5</v>
      </c>
      <c r="AA13" s="9">
        <f>IF(Parametros!$P$3=1,'4 - Tabela atual'!AA12,'5 - Tabela anterior'!Z12)</f>
        <v>1191</v>
      </c>
      <c r="AB13" s="9">
        <f>IF(Parametros!$P$3=1,'4 - Tabela atual'!AB12,'5 - Tabela anterior'!AA12)</f>
        <v>1588</v>
      </c>
      <c r="AC13" s="9">
        <f>IF(Parametros!$P$3=1,'4 - Tabela atual'!AC12,'5 - Tabela anterior'!AB12)</f>
        <v>2382</v>
      </c>
      <c r="AD13" s="9">
        <f>IF(Parametros!$P$3=1,'4 - Tabela atual'!AD12,'5 - Tabela anterior'!AC12)</f>
        <v>3176</v>
      </c>
      <c r="AE13" s="9">
        <f>IF(Parametros!$P$3=1,'4 - Tabela atual'!AE12,'5 - Tabela anterior'!AD12)</f>
        <v>3970</v>
      </c>
      <c r="AF13" s="9">
        <f>IF(Parametros!$P$3=1,'4 - Tabela atual'!AF12,'5 - Tabela anterior'!AE12)</f>
        <v>4764</v>
      </c>
      <c r="AG13" s="9">
        <f>IF(Parametros!$P$3=1,'4 - Tabela atual'!AG12,'5 - Tabela anterior'!AF12)</f>
        <v>644</v>
      </c>
      <c r="AH13" s="9">
        <f>IF(Parametros!$P$3=1,'4 - Tabela atual'!AH12,'5 - Tabela anterior'!AG12)</f>
        <v>128.80000000000001</v>
      </c>
      <c r="AI13" s="9">
        <f>IF(Parametros!$P$3=1,'4 - Tabela atual'!AI12,'5 - Tabela anterior'!AH12)</f>
        <v>161</v>
      </c>
      <c r="AJ13" s="9">
        <f>IF(Parametros!$P$3=1,'4 - Tabela atual'!AJ12,'5 - Tabela anterior'!AI12)</f>
        <v>0</v>
      </c>
      <c r="AK13" s="9">
        <f>IF(Parametros!$P$3=1,'4 - Tabela atual'!AK12,'5 - Tabela anterior'!AJ12)</f>
        <v>483</v>
      </c>
      <c r="AL13" s="9">
        <f>IF(Parametros!$P$3=1,'4 - Tabela atual'!AL12,'5 - Tabela anterior'!AK12)</f>
        <v>966</v>
      </c>
      <c r="AM13" s="9">
        <f>IF(Parametros!$P$3=1,'4 - Tabela atual'!AM12,'5 - Tabela anterior'!AL12)</f>
        <v>1288</v>
      </c>
      <c r="AN13" s="9">
        <f>IF(Parametros!$P$3=1,'4 - Tabela atual'!AN12,'5 - Tabela anterior'!AM12)</f>
        <v>1932</v>
      </c>
      <c r="AO13" s="9">
        <f>IF(Parametros!$P$3=1,'4 - Tabela atual'!AO12,'5 - Tabela anterior'!AN12)</f>
        <v>2576</v>
      </c>
      <c r="AP13" s="9">
        <f>IF(Parametros!$P$3=1,'4 - Tabela atual'!AP12,'5 - Tabela anterior'!AO12)</f>
        <v>3220</v>
      </c>
      <c r="AQ13" s="9">
        <f>IF(Parametros!$P$3=1,'4 - Tabela atual'!AQ12,'5 - Tabela anterior'!AP12)</f>
        <v>3864</v>
      </c>
      <c r="AR13" s="9">
        <f>IF(Parametros!$P$3=1,'4 - Tabela atual'!AR12,'5 - Tabela anterior'!AQ12)</f>
        <v>493</v>
      </c>
      <c r="AS13" s="9">
        <f>IF(Parametros!$P$3=1,'4 - Tabela atual'!AS12,'5 - Tabela anterior'!AR12)</f>
        <v>98.600000000000009</v>
      </c>
      <c r="AT13" s="9">
        <f>IF(Parametros!$P$3=1,'4 - Tabela atual'!AT12,'5 - Tabela anterior'!AS12)</f>
        <v>123.25</v>
      </c>
      <c r="AU13" s="9">
        <f>IF(Parametros!$P$3=1,'4 - Tabela atual'!AU12,'5 - Tabela anterior'!AT12)</f>
        <v>0</v>
      </c>
      <c r="AV13" s="9">
        <f>IF(Parametros!$P$3=1,'4 - Tabela atual'!AV12,'5 - Tabela anterior'!AU12)</f>
        <v>369.75</v>
      </c>
      <c r="AW13" s="9">
        <f>IF(Parametros!$P$3=1,'4 - Tabela atual'!AW12,'5 - Tabela anterior'!AV12)</f>
        <v>739.5</v>
      </c>
      <c r="AX13" s="9">
        <f>IF(Parametros!$P$3=1,'4 - Tabela atual'!AX12,'5 - Tabela anterior'!AW12)</f>
        <v>986</v>
      </c>
      <c r="AY13" s="9">
        <f>IF(Parametros!$P$3=1,'4 - Tabela atual'!AY12,'5 - Tabela anterior'!AX12)</f>
        <v>1479</v>
      </c>
      <c r="AZ13" s="9">
        <f>IF(Parametros!$P$3=1,'4 - Tabela atual'!AZ12,'5 - Tabela anterior'!AY12)</f>
        <v>1972</v>
      </c>
      <c r="BA13" s="9">
        <f>IF(Parametros!$P$3=1,'4 - Tabela atual'!BA12,'5 - Tabela anterior'!AZ12)</f>
        <v>2465</v>
      </c>
      <c r="BB13" s="9">
        <f>IF(Parametros!$P$3=1,'4 - Tabela atual'!BB12,'5 - Tabela anterior'!BA12)</f>
        <v>2958</v>
      </c>
      <c r="BC13" s="9">
        <f>IF(Parametros!$P$3=1,'4 - Tabela atual'!BC12,'5 - Tabela anterior'!BB12)</f>
        <v>2242</v>
      </c>
      <c r="BD13" s="9">
        <f>IF(Parametros!$P$3=1,'4 - Tabela atual'!BD12,'5 - Tabela anterior'!BC12)</f>
        <v>448.40000000000003</v>
      </c>
      <c r="BE13" s="9">
        <f>IF(Parametros!$P$3=1,'4 - Tabela atual'!BE12,'5 - Tabela anterior'!BD12)</f>
        <v>560.5</v>
      </c>
      <c r="BF13" s="9">
        <f>IF(Parametros!$P$3=1,'4 - Tabela atual'!BF12,'5 - Tabela anterior'!BE12)</f>
        <v>651.6</v>
      </c>
      <c r="BG13" s="9">
        <f>IF(Parametros!$P$3=1,'4 - Tabela atual'!BG12,'5 - Tabela anterior'!BF12)</f>
        <v>1681.5</v>
      </c>
      <c r="BH13" s="9">
        <f>IF(Parametros!$P$3=1,'4 - Tabela atual'!BH12,'5 - Tabela anterior'!BG12)</f>
        <v>3363</v>
      </c>
      <c r="BI13" s="9">
        <f>IF(Parametros!$P$3=1,'4 - Tabela atual'!BI12,'5 - Tabela anterior'!BH12)</f>
        <v>4484</v>
      </c>
      <c r="BJ13" s="9">
        <f>IF(Parametros!$P$3=1,'4 - Tabela atual'!BJ12,'5 - Tabela anterior'!BI12)</f>
        <v>6726</v>
      </c>
      <c r="BK13" s="9">
        <f>IF(Parametros!$P$3=1,'4 - Tabela atual'!BK12,'5 - Tabela anterior'!BJ12)</f>
        <v>8968</v>
      </c>
      <c r="BL13" s="9">
        <f>IF(Parametros!$P$3=1,'4 - Tabela atual'!BL12,'5 - Tabela anterior'!BK12)</f>
        <v>11210</v>
      </c>
      <c r="BM13" s="9">
        <f>IF(Parametros!$P$3=1,'4 - Tabela atual'!BM12,'5 - Tabela anterior'!BL12)</f>
        <v>13452</v>
      </c>
      <c r="BN13" s="9">
        <f>IF(Parametros!$P$3=1,'4 - Tabela atual'!BN12,'5 - Tabela anterior'!BM12)</f>
        <v>2092</v>
      </c>
      <c r="BO13" s="9">
        <f>IF(Parametros!$P$3=1,'4 - Tabela atual'!BO12,'5 - Tabela anterior'!BN12)</f>
        <v>418.40000000000003</v>
      </c>
      <c r="BP13" s="9">
        <f>IF(Parametros!$P$3=1,'4 - Tabela atual'!BP12,'5 - Tabela anterior'!BO12)</f>
        <v>523</v>
      </c>
      <c r="BQ13" s="9">
        <f>IF(Parametros!$P$3=1,'4 - Tabela atual'!BQ12,'5 - Tabela anterior'!BP12)</f>
        <v>651.6</v>
      </c>
      <c r="BR13" s="9">
        <f>IF(Parametros!$P$3=1,'4 - Tabela atual'!BR12,'5 - Tabela anterior'!BQ12)</f>
        <v>1569</v>
      </c>
      <c r="BS13" s="9">
        <f>IF(Parametros!$P$3=1,'4 - Tabela atual'!BS12,'5 - Tabela anterior'!BR12)</f>
        <v>3138</v>
      </c>
      <c r="BT13" s="9">
        <f>IF(Parametros!$P$3=1,'4 - Tabela atual'!BT12,'5 - Tabela anterior'!BS12)</f>
        <v>4184</v>
      </c>
      <c r="BU13" s="9">
        <f>IF(Parametros!$P$3=1,'4 - Tabela atual'!BU12,'5 - Tabela anterior'!BT12)</f>
        <v>6276</v>
      </c>
      <c r="BV13" s="9">
        <f>IF(Parametros!$P$3=1,'4 - Tabela atual'!BV12,'5 - Tabela anterior'!BU12)</f>
        <v>8368</v>
      </c>
      <c r="BW13" s="9">
        <f>IF(Parametros!$P$3=1,'4 - Tabela atual'!BW12,'5 - Tabela anterior'!BV12)</f>
        <v>10460</v>
      </c>
      <c r="BX13" s="9">
        <f>IF(Parametros!$P$3=1,'4 - Tabela atual'!BX12,'5 - Tabela anterior'!BW12)</f>
        <v>12552</v>
      </c>
      <c r="BY13" s="9">
        <f>IF(Parametros!$P$3=1,'4 - Tabela atual'!BY12,'5 - Tabela anterior'!BX12)</f>
        <v>1941</v>
      </c>
      <c r="BZ13" s="9">
        <f>IF(Parametros!$P$3=1,'4 - Tabela atual'!BZ12,'5 - Tabela anterior'!BY12)</f>
        <v>388.20000000000005</v>
      </c>
      <c r="CA13" s="9">
        <f>IF(Parametros!$P$3=1,'4 - Tabela atual'!CA12,'5 - Tabela anterior'!BZ12)</f>
        <v>485.25</v>
      </c>
      <c r="CB13" s="9">
        <f>IF(Parametros!$P$3=1,'4 - Tabela atual'!CB12,'5 - Tabela anterior'!CA12)</f>
        <v>651.6</v>
      </c>
      <c r="CC13" s="9">
        <f>IF(Parametros!$P$3=1,'4 - Tabela atual'!CC12,'5 - Tabela anterior'!CB12)</f>
        <v>1455.75</v>
      </c>
      <c r="CD13" s="9">
        <f>IF(Parametros!$P$3=1,'4 - Tabela atual'!CD12,'5 - Tabela anterior'!CC12)</f>
        <v>2911.5</v>
      </c>
      <c r="CE13" s="9">
        <f>IF(Parametros!$P$3=1,'4 - Tabela atual'!CE12,'5 - Tabela anterior'!CD12)</f>
        <v>3882</v>
      </c>
      <c r="CF13" s="9">
        <f>IF(Parametros!$P$3=1,'4 - Tabela atual'!CF12,'5 - Tabela anterior'!CE12)</f>
        <v>5823</v>
      </c>
      <c r="CG13" s="9">
        <f>IF(Parametros!$P$3=1,'4 - Tabela atual'!CG12,'5 - Tabela anterior'!CF12)</f>
        <v>7764</v>
      </c>
      <c r="CH13" s="9">
        <f>IF(Parametros!$P$3=1,'4 - Tabela atual'!CH12,'5 - Tabela anterior'!CG12)</f>
        <v>9705</v>
      </c>
      <c r="CI13" s="9">
        <f>IF(Parametros!$P$3=1,'4 - Tabela atual'!CI12,'5 - Tabela anterior'!CH12)</f>
        <v>11646</v>
      </c>
      <c r="CJ13" s="9">
        <f>IF(Parametros!$P$3=1,'4 - Tabela atual'!CJ12,'5 - Tabela anterior'!CI12)</f>
        <v>1438</v>
      </c>
      <c r="CK13" s="9">
        <f>IF(Parametros!$P$3=1,'4 - Tabela atual'!CK12,'5 - Tabela anterior'!CJ12)</f>
        <v>287.60000000000002</v>
      </c>
      <c r="CL13" s="9">
        <f>IF(Parametros!$P$3=1,'4 - Tabela atual'!CL12,'5 - Tabela anterior'!CK12)</f>
        <v>359.5</v>
      </c>
      <c r="CM13" s="9">
        <f>IF(Parametros!$P$3=1,'4 - Tabela atual'!CM12,'5 - Tabela anterior'!CL12)</f>
        <v>0</v>
      </c>
      <c r="CN13" s="9">
        <f>IF(Parametros!$P$3=1,'4 - Tabela atual'!CN12,'5 - Tabela anterior'!CM12)</f>
        <v>1078.5</v>
      </c>
      <c r="CO13" s="9">
        <f>IF(Parametros!$P$3=1,'4 - Tabela atual'!CO12,'5 - Tabela anterior'!CN12)</f>
        <v>2157</v>
      </c>
      <c r="CP13" s="9">
        <f>IF(Parametros!$P$3=1,'4 - Tabela atual'!CP12,'5 - Tabela anterior'!CO12)</f>
        <v>2876</v>
      </c>
      <c r="CQ13" s="9">
        <f>IF(Parametros!$P$3=1,'4 - Tabela atual'!CQ12,'5 - Tabela anterior'!CP12)</f>
        <v>4314</v>
      </c>
      <c r="CR13" s="9">
        <f>IF(Parametros!$P$3=1,'4 - Tabela atual'!CR12,'5 - Tabela anterior'!CQ12)</f>
        <v>5752</v>
      </c>
      <c r="CS13" s="9">
        <f>IF(Parametros!$P$3=1,'4 - Tabela atual'!CS12,'5 - Tabela anterior'!CR12)</f>
        <v>7190</v>
      </c>
      <c r="CT13" s="9">
        <f>IF(Parametros!$P$3=1,'4 - Tabela atual'!CT12,'5 - Tabela anterior'!CS12)</f>
        <v>8628</v>
      </c>
      <c r="CU13" s="9">
        <f>IF(Parametros!$P$3=1,'4 - Tabela atual'!CU12,'5 - Tabela anterior'!CT12)</f>
        <v>1287</v>
      </c>
      <c r="CV13" s="9">
        <f>IF(Parametros!$P$3=1,'4 - Tabela atual'!CV12,'5 - Tabela anterior'!CU12)</f>
        <v>257.40000000000003</v>
      </c>
      <c r="CW13" s="9">
        <f>IF(Parametros!$P$3=1,'4 - Tabela atual'!CW12,'5 - Tabela anterior'!CV12)</f>
        <v>321.75</v>
      </c>
      <c r="CX13" s="9">
        <f>IF(Parametros!$P$3=1,'4 - Tabela atual'!CX12,'5 - Tabela anterior'!CW12)</f>
        <v>0</v>
      </c>
      <c r="CY13" s="9">
        <f>IF(Parametros!$P$3=1,'4 - Tabela atual'!CY12,'5 - Tabela anterior'!CX12)</f>
        <v>965.25</v>
      </c>
      <c r="CZ13" s="9">
        <f>IF(Parametros!$P$3=1,'4 - Tabela atual'!CZ12,'5 - Tabela anterior'!CY12)</f>
        <v>1930.5</v>
      </c>
      <c r="DA13" s="9">
        <f>IF(Parametros!$P$3=1,'4 - Tabela atual'!DA12,'5 - Tabela anterior'!CZ12)</f>
        <v>2574</v>
      </c>
      <c r="DB13" s="9">
        <f>IF(Parametros!$P$3=1,'4 - Tabela atual'!DB12,'5 - Tabela anterior'!DA12)</f>
        <v>3861</v>
      </c>
      <c r="DC13" s="9">
        <f>IF(Parametros!$P$3=1,'4 - Tabela atual'!DC12,'5 - Tabela anterior'!DB12)</f>
        <v>5148</v>
      </c>
      <c r="DD13" s="9">
        <f>IF(Parametros!$P$3=1,'4 - Tabela atual'!DD12,'5 - Tabela anterior'!DC12)</f>
        <v>6435</v>
      </c>
      <c r="DE13" s="9">
        <f>IF(Parametros!$P$3=1,'4 - Tabela atual'!DE12,'5 - Tabela anterior'!DD12)</f>
        <v>7722</v>
      </c>
      <c r="DF13" s="9">
        <f>IF(Parametros!$P$3=1,'4 - Tabela atual'!DF12,'5 - Tabela anterior'!DE12)</f>
        <v>1137</v>
      </c>
      <c r="DG13" s="9">
        <f>IF(Parametros!$P$3=1,'4 - Tabela atual'!DG12,'5 - Tabela anterior'!DF12)</f>
        <v>227.40000000000003</v>
      </c>
      <c r="DH13" s="9">
        <f>IF(Parametros!$P$3=1,'4 - Tabela atual'!DH12,'5 - Tabela anterior'!DG12)</f>
        <v>284.25</v>
      </c>
      <c r="DI13" s="9">
        <f>IF(Parametros!$P$3=1,'4 - Tabela atual'!DI12,'5 - Tabela anterior'!DH12)</f>
        <v>0</v>
      </c>
      <c r="DJ13" s="9">
        <f>IF(Parametros!$P$3=1,'4 - Tabela atual'!DJ12,'5 - Tabela anterior'!DI12)</f>
        <v>852.75</v>
      </c>
      <c r="DK13" s="9">
        <f>IF(Parametros!$P$3=1,'4 - Tabela atual'!DK12,'5 - Tabela anterior'!DJ12)</f>
        <v>1705.5</v>
      </c>
      <c r="DL13" s="9">
        <f>IF(Parametros!$P$3=1,'4 - Tabela atual'!DL12,'5 - Tabela anterior'!DK12)</f>
        <v>2274</v>
      </c>
      <c r="DM13" s="9">
        <f>IF(Parametros!$P$3=1,'4 - Tabela atual'!DM12,'5 - Tabela anterior'!DL12)</f>
        <v>3411</v>
      </c>
      <c r="DN13" s="9">
        <f>IF(Parametros!$P$3=1,'4 - Tabela atual'!DN12,'5 - Tabela anterior'!DM12)</f>
        <v>4548</v>
      </c>
      <c r="DO13" s="9">
        <f>IF(Parametros!$P$3=1,'4 - Tabela atual'!DO12,'5 - Tabela anterior'!DN12)</f>
        <v>5685</v>
      </c>
      <c r="DP13" s="9">
        <f>IF(Parametros!$P$3=1,'4 - Tabela atual'!DP12,'5 - Tabela anterior'!DO12)</f>
        <v>6822</v>
      </c>
      <c r="DQ13" s="9">
        <f>IF(Parametros!$P$3=1,'4 - Tabela atual'!DQ12,'5 - Tabela anterior'!DP12)</f>
        <v>2585</v>
      </c>
      <c r="DR13" s="9">
        <f>IF(Parametros!$P$3=1,'4 - Tabela atual'!DR12,'5 - Tabela anterior'!DQ12)</f>
        <v>517</v>
      </c>
      <c r="DS13" s="9">
        <f>IF(Parametros!$P$3=1,'4 - Tabela atual'!DS12,'5 - Tabela anterior'!DR12)</f>
        <v>646.25</v>
      </c>
      <c r="DT13" s="9">
        <f>IF(Parametros!$P$3=1,'4 - Tabela atual'!DT12,'5 - Tabela anterior'!DS12)</f>
        <v>651.6</v>
      </c>
      <c r="DU13" s="9">
        <f>IF(Parametros!$P$3=1,'4 - Tabela atual'!DU12,'5 - Tabela anterior'!DT12)</f>
        <v>1938.75</v>
      </c>
      <c r="DV13" s="9">
        <f>IF(Parametros!$P$3=1,'4 - Tabela atual'!DV12,'5 - Tabela anterior'!DU12)</f>
        <v>3877.5</v>
      </c>
      <c r="DW13" s="9">
        <f>IF(Parametros!$P$3=1,'4 - Tabela atual'!DW12,'5 - Tabela anterior'!DV12)</f>
        <v>5170</v>
      </c>
      <c r="DX13" s="9">
        <f>IF(Parametros!$P$3=1,'4 - Tabela atual'!DX12,'5 - Tabela anterior'!DW12)</f>
        <v>7755</v>
      </c>
      <c r="DY13" s="9">
        <f>IF(Parametros!$P$3=1,'4 - Tabela atual'!DY12,'5 - Tabela anterior'!DX12)</f>
        <v>10340</v>
      </c>
      <c r="DZ13" s="9">
        <f>IF(Parametros!$P$3=1,'4 - Tabela atual'!DZ12,'5 - Tabela anterior'!DY12)</f>
        <v>12925</v>
      </c>
      <c r="EA13" s="9">
        <f>IF(Parametros!$P$3=1,'4 - Tabela atual'!EA12,'5 - Tabela anterior'!DZ12)</f>
        <v>15510</v>
      </c>
      <c r="EB13" s="9">
        <f>IF(Parametros!$P$3=1,'4 - Tabela atual'!EB12,'5 - Tabela anterior'!EA12)</f>
        <v>2886</v>
      </c>
      <c r="EC13" s="9">
        <f>IF(Parametros!$P$3=1,'4 - Tabela atual'!EC12,'5 - Tabela anterior'!EB12)</f>
        <v>577.20000000000005</v>
      </c>
      <c r="ED13" s="9">
        <f>IF(Parametros!$P$3=1,'4 - Tabela atual'!ED12,'5 - Tabela anterior'!EC12)</f>
        <v>721.5</v>
      </c>
      <c r="EE13" s="9">
        <f>IF(Parametros!$P$3=1,'4 - Tabela atual'!EE12,'5 - Tabela anterior'!ED12)</f>
        <v>651.6</v>
      </c>
      <c r="EF13" s="9">
        <f>IF(Parametros!$P$3=1,'4 - Tabela atual'!EF12,'5 - Tabela anterior'!EE12)</f>
        <v>2164.5</v>
      </c>
      <c r="EG13" s="9">
        <f>IF(Parametros!$P$3=1,'4 - Tabela atual'!EG12,'5 - Tabela anterior'!EF12)</f>
        <v>4329</v>
      </c>
      <c r="EH13" s="9">
        <f>IF(Parametros!$P$3=1,'4 - Tabela atual'!EH12,'5 - Tabela anterior'!EG12)</f>
        <v>5772</v>
      </c>
      <c r="EI13" s="9">
        <f>IF(Parametros!$P$3=1,'4 - Tabela atual'!EI12,'5 - Tabela anterior'!EH12)</f>
        <v>8658</v>
      </c>
      <c r="EJ13" s="9">
        <f>IF(Parametros!$P$3=1,'4 - Tabela atual'!EJ12,'5 - Tabela anterior'!EI12)</f>
        <v>11544</v>
      </c>
      <c r="EK13" s="9">
        <f>IF(Parametros!$P$3=1,'4 - Tabela atual'!EK12,'5 - Tabela anterior'!EJ12)</f>
        <v>14430</v>
      </c>
      <c r="EL13" s="9">
        <f>IF(Parametros!$P$3=1,'4 - Tabela atual'!EL12,'5 - Tabela anterior'!EK12)</f>
        <v>17316</v>
      </c>
      <c r="EM13" s="9">
        <f>IF(Parametros!$P$3=1,'4 - Tabela atual'!EM12,'5 - Tabela anterior'!EL12)</f>
        <v>2735</v>
      </c>
      <c r="EN13" s="9">
        <f>IF(Parametros!$P$3=1,'4 - Tabela atual'!EN12,'5 - Tabela anterior'!EM12)</f>
        <v>547</v>
      </c>
      <c r="EO13" s="9">
        <f>IF(Parametros!$P$3=1,'4 - Tabela atual'!EO12,'5 - Tabela anterior'!EN12)</f>
        <v>683.75</v>
      </c>
      <c r="EP13" s="9">
        <f>IF(Parametros!$P$3=1,'4 - Tabela atual'!EP12,'5 - Tabela anterior'!EO12)</f>
        <v>651.6</v>
      </c>
      <c r="EQ13" s="9">
        <f>IF(Parametros!$P$3=1,'4 - Tabela atual'!EQ12,'5 - Tabela anterior'!EP12)</f>
        <v>2051.25</v>
      </c>
      <c r="ER13" s="9">
        <f>IF(Parametros!$P$3=1,'4 - Tabela atual'!ER12,'5 - Tabela anterior'!EQ12)</f>
        <v>4102.5</v>
      </c>
      <c r="ES13" s="9">
        <f>IF(Parametros!$P$3=1,'4 - Tabela atual'!ES12,'5 - Tabela anterior'!ER12)</f>
        <v>5470</v>
      </c>
      <c r="ET13" s="9">
        <f>IF(Parametros!$P$3=1,'4 - Tabela atual'!ET12,'5 - Tabela anterior'!ES12)</f>
        <v>8205</v>
      </c>
      <c r="EU13" s="9">
        <f>IF(Parametros!$P$3=1,'4 - Tabela atual'!EU12,'5 - Tabela anterior'!ET12)</f>
        <v>10940</v>
      </c>
      <c r="EV13" s="9">
        <f>IF(Parametros!$P$3=1,'4 - Tabela atual'!EV12,'5 - Tabela anterior'!EU12)</f>
        <v>13675</v>
      </c>
      <c r="EW13" s="9">
        <f>IF(Parametros!$P$3=1,'4 - Tabela atual'!EW12,'5 - Tabela anterior'!EV12)</f>
        <v>16410</v>
      </c>
      <c r="EX13" s="9">
        <f>IF(Parametros!$P$3=1,'4 - Tabela atual'!EX12,'5 - Tabela anterior'!EW12)</f>
        <v>1931</v>
      </c>
      <c r="EY13" s="9">
        <f>IF(Parametros!$P$3=1,'4 - Tabela atual'!EY12,'5 - Tabela anterior'!EX12)</f>
        <v>386.20000000000005</v>
      </c>
      <c r="EZ13" s="9">
        <f>IF(Parametros!$P$3=1,'4 - Tabela atual'!EZ12,'5 - Tabela anterior'!EY12)</f>
        <v>482.75</v>
      </c>
      <c r="FA13" s="9">
        <f>IF(Parametros!$P$3=1,'4 - Tabela atual'!FA12,'5 - Tabela anterior'!EZ12)</f>
        <v>0</v>
      </c>
      <c r="FB13" s="9">
        <f>IF(Parametros!$P$3=1,'4 - Tabela atual'!FB12,'5 - Tabela anterior'!FA12)</f>
        <v>1448.25</v>
      </c>
      <c r="FC13" s="9">
        <f>IF(Parametros!$P$3=1,'4 - Tabela atual'!FC12,'5 - Tabela anterior'!FB12)</f>
        <v>2896.5</v>
      </c>
      <c r="FD13" s="9">
        <f>IF(Parametros!$P$3=1,'4 - Tabela atual'!FD12,'5 - Tabela anterior'!FC12)</f>
        <v>3862</v>
      </c>
      <c r="FE13" s="9">
        <f>IF(Parametros!$P$3=1,'4 - Tabela atual'!FE12,'5 - Tabela anterior'!FD12)</f>
        <v>5793</v>
      </c>
      <c r="FF13" s="9">
        <f>IF(Parametros!$P$3=1,'4 - Tabela atual'!FF12,'5 - Tabela anterior'!FE12)</f>
        <v>7724</v>
      </c>
      <c r="FG13" s="9">
        <f>IF(Parametros!$P$3=1,'4 - Tabela atual'!FG12,'5 - Tabela anterior'!FF12)</f>
        <v>9655</v>
      </c>
      <c r="FH13" s="9">
        <f>IF(Parametros!$P$3=1,'4 - Tabela atual'!FH12,'5 - Tabela anterior'!FG12)</f>
        <v>11586</v>
      </c>
      <c r="FI13" s="9">
        <f>IF(Parametros!$P$3=1,'4 - Tabela atual'!FI12,'5 - Tabela anterior'!FH12)</f>
        <v>3379</v>
      </c>
      <c r="FJ13" s="9">
        <f>IF(Parametros!$P$3=1,'4 - Tabela atual'!FJ12,'5 - Tabela anterior'!FI12)</f>
        <v>675.80000000000007</v>
      </c>
      <c r="FK13" s="9">
        <f>IF(Parametros!$P$3=1,'4 - Tabela atual'!FK12,'5 - Tabela anterior'!FJ12)</f>
        <v>844.75</v>
      </c>
      <c r="FL13" s="9">
        <f>IF(Parametros!$P$3=1,'4 - Tabela atual'!FL12,'5 - Tabela anterior'!FK12)</f>
        <v>651.6</v>
      </c>
      <c r="FM13" s="9">
        <f>IF(Parametros!$P$3=1,'4 - Tabela atual'!FM12,'5 - Tabela anterior'!FL12)</f>
        <v>2534.25</v>
      </c>
      <c r="FN13" s="9">
        <f>IF(Parametros!$P$3=1,'4 - Tabela atual'!FN12,'5 - Tabela anterior'!FM12)</f>
        <v>5068.5</v>
      </c>
      <c r="FO13" s="9">
        <f>IF(Parametros!$P$3=1,'4 - Tabela atual'!FO12,'5 - Tabela anterior'!FN12)</f>
        <v>6758</v>
      </c>
      <c r="FP13" s="9">
        <f>IF(Parametros!$P$3=1,'4 - Tabela atual'!FP12,'5 - Tabela anterior'!FO12)</f>
        <v>10137</v>
      </c>
      <c r="FQ13" s="9">
        <f>IF(Parametros!$P$3=1,'4 - Tabela atual'!FQ12,'5 - Tabela anterior'!FP12)</f>
        <v>13516</v>
      </c>
      <c r="FR13" s="9">
        <f>IF(Parametros!$P$3=1,'4 - Tabela atual'!FR12,'5 - Tabela anterior'!FQ12)</f>
        <v>16895</v>
      </c>
      <c r="FS13" s="9">
        <f>IF(Parametros!$P$3=1,'4 - Tabela atual'!FS12,'5 - Tabela anterior'!FR12)</f>
        <v>20274</v>
      </c>
      <c r="FT13">
        <f>IF(Parametros!$P$3=1,'4 - Tabela atual'!FT12,'5 - Tabela anterior'!FS12)</f>
        <v>27.73</v>
      </c>
      <c r="FU13" t="str">
        <f>IF(Parametros!$P$3=1,'4 - Tabela atual'!FU12,'5 - Tabela anterior'!FT12)</f>
        <v/>
      </c>
      <c r="FV13" t="str">
        <f>IF(Parametros!$P$3=1,'4 - Tabela atual'!FV12,'5 - Tabela anterior'!FU12)</f>
        <v/>
      </c>
      <c r="FW13" t="str">
        <f>IF(Parametros!$P$3=1,'4 - Tabela atual'!FW12,'5 - Tabela anterior'!FV12)</f>
        <v/>
      </c>
      <c r="FX13" t="str">
        <f>IF(Parametros!$P$3=1,'4 - Tabela atual'!FX12,'5 - Tabela anterior'!FW12)</f>
        <v/>
      </c>
      <c r="FY13" t="str">
        <f>IF(Parametros!$P$3=1,'4 - Tabela atual'!FY12,'5 - Tabela anterior'!FX12)</f>
        <v/>
      </c>
      <c r="FZ13" t="str">
        <f>IF(Parametros!$P$3=1,'4 - Tabela atual'!FZ12,'5 - Tabela anterior'!FY12)</f>
        <v/>
      </c>
      <c r="GA13" t="str">
        <f>IF(Parametros!$P$3=1,'4 - Tabela atual'!GA12,'5 - Tabela anterior'!FZ12)</f>
        <v/>
      </c>
      <c r="GB13" t="str">
        <f>IF(Parametros!$P$3=1,'4 - Tabela atual'!GB12,'5 - Tabela anterior'!GA12)</f>
        <v/>
      </c>
      <c r="GC13" t="str">
        <f>IF(Parametros!$P$3=1,'4 - Tabela atual'!GC12,'5 - Tabela anterior'!GB12)</f>
        <v/>
      </c>
      <c r="GD13" t="str">
        <f>IF(Parametros!$P$3=1,'4 - Tabela atual'!GD12,'5 - Tabela anterior'!GC12)</f>
        <v/>
      </c>
      <c r="GE13" t="str">
        <f>IF(Parametros!$P$3=1,'4 - Tabela atual'!GE12,'5 - Tabela anterior'!GD12)</f>
        <v/>
      </c>
      <c r="GF13" t="str">
        <f>IF(Parametros!$P$3=1,'4 - Tabela atual'!GF12,'5 - Tabela anterior'!GE12)</f>
        <v/>
      </c>
      <c r="GG13" t="str">
        <f>IF(Parametros!$P$3=1,'4 - Tabela atual'!GG12,'5 - Tabela anterior'!GF12)</f>
        <v/>
      </c>
      <c r="GH13">
        <f>IF(Parametros!$P$3=1,'4 - Tabela atual'!GH12,'5 - Tabela anterior'!GG12)</f>
        <v>27.73</v>
      </c>
      <c r="GI13" s="8">
        <f>IF(Parametros!$P$3=1,'4 - Tabela atual'!GI12,'5 - Tabela anterior'!GH12)</f>
        <v>213831.3057</v>
      </c>
      <c r="GJ13" s="8" t="str">
        <f>IF(Parametros!$P$3=1,'4 - Tabela atual'!GJ12,'5 - Tabela anterior'!GI12)</f>
        <v/>
      </c>
      <c r="GK13" s="8" t="str">
        <f>IF(Parametros!$P$3=1,'4 - Tabela atual'!GK12,'5 - Tabela anterior'!GJ12)</f>
        <v/>
      </c>
      <c r="GL13" s="8" t="str">
        <f>IF(Parametros!$P$3=1,'4 - Tabela atual'!GL12,'5 - Tabela anterior'!GK12)</f>
        <v/>
      </c>
      <c r="GM13" s="8" t="str">
        <f>IF(Parametros!$P$3=1,'4 - Tabela atual'!GM12,'5 - Tabela anterior'!GL12)</f>
        <v/>
      </c>
      <c r="GN13" s="8" t="str">
        <f>IF(Parametros!$P$3=1,'4 - Tabela atual'!GN12,'5 - Tabela anterior'!GM12)</f>
        <v/>
      </c>
      <c r="GO13" s="8" t="str">
        <f>IF(Parametros!$P$3=1,'4 - Tabela atual'!GO12,'5 - Tabela anterior'!GN12)</f>
        <v/>
      </c>
      <c r="GP13" s="8" t="str">
        <f>IF(Parametros!$P$3=1,'4 - Tabela atual'!GP12,'5 - Tabela anterior'!GO12)</f>
        <v/>
      </c>
      <c r="GQ13" s="8" t="str">
        <f>IF(Parametros!$P$3=1,'4 - Tabela atual'!GQ12,'5 - Tabela anterior'!GP12)</f>
        <v/>
      </c>
      <c r="GR13" s="8" t="str">
        <f>IF(Parametros!$P$3=1,'4 - Tabela atual'!GR12,'5 - Tabela anterior'!GQ12)</f>
        <v/>
      </c>
      <c r="GS13" s="8" t="str">
        <f>IF(Parametros!$P$3=1,'4 - Tabela atual'!GS12,'5 - Tabela anterior'!GR12)</f>
        <v/>
      </c>
      <c r="GT13" s="8" t="str">
        <f>IF(Parametros!$P$3=1,'4 - Tabela atual'!GT12,'5 - Tabela anterior'!GS12)</f>
        <v/>
      </c>
      <c r="GU13" s="8" t="str">
        <f>IF(Parametros!$P$3=1,'4 - Tabela atual'!GU12,'5 - Tabela anterior'!GT12)</f>
        <v/>
      </c>
      <c r="GV13" s="8" t="str">
        <f>IF(Parametros!$P$3=1,'4 - Tabela atual'!GV12,'5 - Tabela anterior'!GU12)</f>
        <v/>
      </c>
      <c r="GW13" s="8">
        <f>IF(Parametros!$P$3=1,'4 - Tabela atual'!GW12,'5 - Tabela anterior'!GV12)</f>
        <v>213831.3057</v>
      </c>
      <c r="GX13">
        <f>IF(Parametros!$P$3=1,'4 - Tabela atual'!GX12,'5 - Tabela anterior'!GW12)</f>
        <v>0</v>
      </c>
      <c r="GY13">
        <f>IF(Parametros!$P$3=1,'4 - Tabela atual'!GY12,'5 - Tabela anterior'!GX12)</f>
        <v>1</v>
      </c>
      <c r="GZ13">
        <f>IF(Parametros!$P$3=1,'4 - Tabela atual'!GZ12,'5 - Tabela anterior'!GY12)</f>
        <v>1</v>
      </c>
      <c r="HA13">
        <f>IF(Parametros!$P$3=1,'4 - Tabela atual'!HA12,'5 - Tabela anterior'!GZ12)</f>
        <v>1</v>
      </c>
      <c r="HB13">
        <f>IF(Parametros!$P$3=1,'4 - Tabela atual'!HB12,'5 - Tabela anterior'!HA12)</f>
        <v>1</v>
      </c>
      <c r="HC13">
        <f>IF(Parametros!$P$3=1,'4 - Tabela atual'!HC12,'5 - Tabela anterior'!HB12)</f>
        <v>1</v>
      </c>
      <c r="HD13">
        <f>IF(Parametros!$P$3=1,'4 - Tabela atual'!HD12,'5 - Tabela anterior'!HC12)</f>
        <v>1</v>
      </c>
      <c r="HE13" s="6" t="str">
        <f t="shared" si="0"/>
        <v>JORNAL HOJE - (JHOJ)</v>
      </c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</row>
    <row r="14" spans="1:249" s="5" customFormat="1" ht="14.25" customHeight="1" x14ac:dyDescent="0.2">
      <c r="A14" s="148" t="str">
        <f>IF(Parametros!$P$3=1,'4 - Tabela atual'!A13,'5 - Tabela anterior'!A13)</f>
        <v>VIDE</v>
      </c>
      <c r="B14" s="112" t="str">
        <f>IF(Parametros!$P$3=1,'4 - Tabela atual'!B13,'5 - Tabela anterior'!B13)</f>
        <v>VÍDEO SHOW</v>
      </c>
      <c r="C14" s="9">
        <f>IF(Parametros!$P$3=1,'4 - Tabela atual'!C13,'5 - Tabela anterior'!C13)</f>
        <v>706</v>
      </c>
      <c r="D14" s="9">
        <f>IF(Parametros!$P$3=1,'4 - Tabela atual'!D13,'5 - Tabela anterior'!D13)</f>
        <v>141.20000000000002</v>
      </c>
      <c r="E14" s="9">
        <f>IF(Parametros!$P$3=1,'4 - Tabela atual'!E13,'5 - Tabela anterior'!E13)</f>
        <v>176.5</v>
      </c>
      <c r="F14" s="9">
        <f>IF(Parametros!$P$3=1,'4 - Tabela atual'!F13,'5 - Tabela anterior'!F13)</f>
        <v>264.75</v>
      </c>
      <c r="G14" s="9">
        <f>IF(Parametros!$P$3=1,'4 - Tabela atual'!G13,'5 - Tabela anterior'!G13)</f>
        <v>141.20000000000002</v>
      </c>
      <c r="H14" s="9">
        <f>IF(Parametros!$P$3=1,'4 - Tabela atual'!H13,'5 - Tabela anterior'!H13)</f>
        <v>176.5</v>
      </c>
      <c r="I14" s="9">
        <f>IF(Parametros!$P$3=1,'4 - Tabela atual'!I13,'5 - Tabela anterior'!H13)</f>
        <v>176.5</v>
      </c>
      <c r="J14" s="9">
        <f>IF(Parametros!$P$3=1,'4 - Tabela atual'!J13,'5 - Tabela anterior'!I13)</f>
        <v>176.5</v>
      </c>
      <c r="K14" s="9">
        <f>IF(Parametros!$P$3=1,'4 - Tabela atual'!K13,'5 - Tabela anterior'!J13)</f>
        <v>264.75</v>
      </c>
      <c r="L14" s="9">
        <f>IF(Parametros!$P$3=1,'4 - Tabela atual'!L13,'5 - Tabela anterior'!K13)</f>
        <v>141.20000000000002</v>
      </c>
      <c r="M14" s="9">
        <f>IF(Parametros!$P$3=1,'4 - Tabela atual'!M13,'5 - Tabela anterior'!L13)</f>
        <v>176.5</v>
      </c>
      <c r="N14" s="9">
        <f>IF(Parametros!$P$3=1,'4 - Tabela atual'!N13,'5 - Tabela anterior'!M13)</f>
        <v>317.7</v>
      </c>
      <c r="O14" s="9">
        <f>IF(Parametros!$P$3=1,'4 - Tabela atual'!O13,'5 - Tabela anterior'!N13)</f>
        <v>353</v>
      </c>
      <c r="P14" s="9">
        <f>IF(Parametros!$P$3=1,'4 - Tabela atual'!P13,'5 - Tabela anterior'!O13)</f>
        <v>1059</v>
      </c>
      <c r="Q14" s="9">
        <f>IF(Parametros!$P$3=1,'4 - Tabela atual'!Q13,'5 - Tabela anterior'!P13)</f>
        <v>1412</v>
      </c>
      <c r="R14" s="9">
        <f>IF(Parametros!$P$3=1,'4 - Tabela atual'!R13,'5 - Tabela anterior'!Q13)</f>
        <v>2118</v>
      </c>
      <c r="S14" s="9">
        <f>IF(Parametros!$P$3=1,'4 - Tabela atual'!S13,'5 - Tabela anterior'!R13)</f>
        <v>2824</v>
      </c>
      <c r="T14" s="9">
        <f>IF(Parametros!$P$3=1,'4 - Tabela atual'!T13,'5 - Tabela anterior'!S13)</f>
        <v>3530</v>
      </c>
      <c r="U14" s="9">
        <f>IF(Parametros!$P$3=1,'4 - Tabela atual'!U13,'5 - Tabela anterior'!T13)</f>
        <v>4236</v>
      </c>
      <c r="V14" s="9">
        <f>IF(Parametros!$P$3=1,'4 - Tabela atual'!V13,'5 - Tabela anterior'!U13)</f>
        <v>338</v>
      </c>
      <c r="W14" s="9">
        <f>IF(Parametros!$P$3=1,'4 - Tabela atual'!W13,'5 - Tabela anterior'!V13)</f>
        <v>67.600000000000009</v>
      </c>
      <c r="X14" s="9">
        <f>IF(Parametros!$P$3=1,'4 - Tabela atual'!X13,'5 - Tabela anterior'!W13)</f>
        <v>84.5</v>
      </c>
      <c r="Y14" s="9">
        <f>IF(Parametros!$P$3=1,'4 - Tabela atual'!Y13,'5 - Tabela anterior'!X13)</f>
        <v>0</v>
      </c>
      <c r="Z14" s="9">
        <f>IF(Parametros!$P$3=1,'4 - Tabela atual'!Z13,'5 - Tabela anterior'!Y13)</f>
        <v>169</v>
      </c>
      <c r="AA14" s="9">
        <f>IF(Parametros!$P$3=1,'4 - Tabela atual'!AA13,'5 - Tabela anterior'!Z13)</f>
        <v>507</v>
      </c>
      <c r="AB14" s="9">
        <f>IF(Parametros!$P$3=1,'4 - Tabela atual'!AB13,'5 - Tabela anterior'!AA13)</f>
        <v>676</v>
      </c>
      <c r="AC14" s="9">
        <f>IF(Parametros!$P$3=1,'4 - Tabela atual'!AC13,'5 - Tabela anterior'!AB13)</f>
        <v>1014</v>
      </c>
      <c r="AD14" s="9">
        <f>IF(Parametros!$P$3=1,'4 - Tabela atual'!AD13,'5 - Tabela anterior'!AC13)</f>
        <v>1352</v>
      </c>
      <c r="AE14" s="9">
        <f>IF(Parametros!$P$3=1,'4 - Tabela atual'!AE13,'5 - Tabela anterior'!AD13)</f>
        <v>1690</v>
      </c>
      <c r="AF14" s="9">
        <f>IF(Parametros!$P$3=1,'4 - Tabela atual'!AF13,'5 - Tabela anterior'!AE13)</f>
        <v>2028</v>
      </c>
      <c r="AG14" s="9">
        <f>IF(Parametros!$P$3=1,'4 - Tabela atual'!AG13,'5 - Tabela anterior'!AF13)</f>
        <v>266</v>
      </c>
      <c r="AH14" s="9">
        <f>IF(Parametros!$P$3=1,'4 - Tabela atual'!AH13,'5 - Tabela anterior'!AG13)</f>
        <v>53.2</v>
      </c>
      <c r="AI14" s="9">
        <f>IF(Parametros!$P$3=1,'4 - Tabela atual'!AI13,'5 - Tabela anterior'!AH13)</f>
        <v>66.5</v>
      </c>
      <c r="AJ14" s="9">
        <f>IF(Parametros!$P$3=1,'4 - Tabela atual'!AJ13,'5 - Tabela anterior'!AI13)</f>
        <v>0</v>
      </c>
      <c r="AK14" s="9">
        <f>IF(Parametros!$P$3=1,'4 - Tabela atual'!AK13,'5 - Tabela anterior'!AJ13)</f>
        <v>133</v>
      </c>
      <c r="AL14" s="9">
        <f>IF(Parametros!$P$3=1,'4 - Tabela atual'!AL13,'5 - Tabela anterior'!AK13)</f>
        <v>399</v>
      </c>
      <c r="AM14" s="9">
        <f>IF(Parametros!$P$3=1,'4 - Tabela atual'!AM13,'5 - Tabela anterior'!AL13)</f>
        <v>532</v>
      </c>
      <c r="AN14" s="9">
        <f>IF(Parametros!$P$3=1,'4 - Tabela atual'!AN13,'5 - Tabela anterior'!AM13)</f>
        <v>798</v>
      </c>
      <c r="AO14" s="9">
        <f>IF(Parametros!$P$3=1,'4 - Tabela atual'!AO13,'5 - Tabela anterior'!AN13)</f>
        <v>1064</v>
      </c>
      <c r="AP14" s="9">
        <f>IF(Parametros!$P$3=1,'4 - Tabela atual'!AP13,'5 - Tabela anterior'!AO13)</f>
        <v>1330</v>
      </c>
      <c r="AQ14" s="9">
        <f>IF(Parametros!$P$3=1,'4 - Tabela atual'!AQ13,'5 - Tabela anterior'!AP13)</f>
        <v>1596</v>
      </c>
      <c r="AR14" s="9">
        <f>IF(Parametros!$P$3=1,'4 - Tabela atual'!AR13,'5 - Tabela anterior'!AQ13)</f>
        <v>218</v>
      </c>
      <c r="AS14" s="9">
        <f>IF(Parametros!$P$3=1,'4 - Tabela atual'!AS13,'5 - Tabela anterior'!AR13)</f>
        <v>43.6</v>
      </c>
      <c r="AT14" s="9">
        <f>IF(Parametros!$P$3=1,'4 - Tabela atual'!AT13,'5 - Tabela anterior'!AS13)</f>
        <v>54.5</v>
      </c>
      <c r="AU14" s="9">
        <f>IF(Parametros!$P$3=1,'4 - Tabela atual'!AU13,'5 - Tabela anterior'!AT13)</f>
        <v>0</v>
      </c>
      <c r="AV14" s="9">
        <f>IF(Parametros!$P$3=1,'4 - Tabela atual'!AV13,'5 - Tabela anterior'!AU13)</f>
        <v>109</v>
      </c>
      <c r="AW14" s="9">
        <f>IF(Parametros!$P$3=1,'4 - Tabela atual'!AW13,'5 - Tabela anterior'!AV13)</f>
        <v>327</v>
      </c>
      <c r="AX14" s="9">
        <f>IF(Parametros!$P$3=1,'4 - Tabela atual'!AX13,'5 - Tabela anterior'!AW13)</f>
        <v>436</v>
      </c>
      <c r="AY14" s="9">
        <f>IF(Parametros!$P$3=1,'4 - Tabela atual'!AY13,'5 - Tabela anterior'!AX13)</f>
        <v>654</v>
      </c>
      <c r="AZ14" s="9">
        <f>IF(Parametros!$P$3=1,'4 - Tabela atual'!AZ13,'5 - Tabela anterior'!AY13)</f>
        <v>872</v>
      </c>
      <c r="BA14" s="9">
        <f>IF(Parametros!$P$3=1,'4 - Tabela atual'!BA13,'5 - Tabela anterior'!AZ13)</f>
        <v>1090</v>
      </c>
      <c r="BB14" s="9">
        <f>IF(Parametros!$P$3=1,'4 - Tabela atual'!BB13,'5 - Tabela anterior'!BA13)</f>
        <v>1308</v>
      </c>
      <c r="BC14" s="9">
        <f>IF(Parametros!$P$3=1,'4 - Tabela atual'!BC13,'5 - Tabela anterior'!BB13)</f>
        <v>1044</v>
      </c>
      <c r="BD14" s="9">
        <f>IF(Parametros!$P$3=1,'4 - Tabela atual'!BD13,'5 - Tabela anterior'!BC13)</f>
        <v>208.8</v>
      </c>
      <c r="BE14" s="9">
        <f>IF(Parametros!$P$3=1,'4 - Tabela atual'!BE13,'5 - Tabela anterior'!BD13)</f>
        <v>261</v>
      </c>
      <c r="BF14" s="9">
        <f>IF(Parametros!$P$3=1,'4 - Tabela atual'!BF13,'5 - Tabela anterior'!BE13)</f>
        <v>317.7</v>
      </c>
      <c r="BG14" s="9">
        <f>IF(Parametros!$P$3=1,'4 - Tabela atual'!BG13,'5 - Tabela anterior'!BF13)</f>
        <v>522</v>
      </c>
      <c r="BH14" s="9">
        <f>IF(Parametros!$P$3=1,'4 - Tabela atual'!BH13,'5 - Tabela anterior'!BG13)</f>
        <v>1566</v>
      </c>
      <c r="BI14" s="9">
        <f>IF(Parametros!$P$3=1,'4 - Tabela atual'!BI13,'5 - Tabela anterior'!BH13)</f>
        <v>2088</v>
      </c>
      <c r="BJ14" s="9">
        <f>IF(Parametros!$P$3=1,'4 - Tabela atual'!BJ13,'5 - Tabela anterior'!BI13)</f>
        <v>3132</v>
      </c>
      <c r="BK14" s="9">
        <f>IF(Parametros!$P$3=1,'4 - Tabela atual'!BK13,'5 - Tabela anterior'!BJ13)</f>
        <v>4176</v>
      </c>
      <c r="BL14" s="9">
        <f>IF(Parametros!$P$3=1,'4 - Tabela atual'!BL13,'5 - Tabela anterior'!BK13)</f>
        <v>5220</v>
      </c>
      <c r="BM14" s="9">
        <f>IF(Parametros!$P$3=1,'4 - Tabela atual'!BM13,'5 - Tabela anterior'!BL13)</f>
        <v>6264</v>
      </c>
      <c r="BN14" s="9">
        <f>IF(Parametros!$P$3=1,'4 - Tabela atual'!BN13,'5 - Tabela anterior'!BM13)</f>
        <v>972</v>
      </c>
      <c r="BO14" s="9">
        <f>IF(Parametros!$P$3=1,'4 - Tabela atual'!BO13,'5 - Tabela anterior'!BN13)</f>
        <v>194.40000000000003</v>
      </c>
      <c r="BP14" s="9">
        <f>IF(Parametros!$P$3=1,'4 - Tabela atual'!BP13,'5 - Tabela anterior'!BO13)</f>
        <v>243</v>
      </c>
      <c r="BQ14" s="9">
        <f>IF(Parametros!$P$3=1,'4 - Tabela atual'!BQ13,'5 - Tabela anterior'!BP13)</f>
        <v>317.7</v>
      </c>
      <c r="BR14" s="9">
        <f>IF(Parametros!$P$3=1,'4 - Tabela atual'!BR13,'5 - Tabela anterior'!BQ13)</f>
        <v>486</v>
      </c>
      <c r="BS14" s="9">
        <f>IF(Parametros!$P$3=1,'4 - Tabela atual'!BS13,'5 - Tabela anterior'!BR13)</f>
        <v>1458</v>
      </c>
      <c r="BT14" s="9">
        <f>IF(Parametros!$P$3=1,'4 - Tabela atual'!BT13,'5 - Tabela anterior'!BS13)</f>
        <v>1944</v>
      </c>
      <c r="BU14" s="9">
        <f>IF(Parametros!$P$3=1,'4 - Tabela atual'!BU13,'5 - Tabela anterior'!BT13)</f>
        <v>2916</v>
      </c>
      <c r="BV14" s="9">
        <f>IF(Parametros!$P$3=1,'4 - Tabela atual'!BV13,'5 - Tabela anterior'!BU13)</f>
        <v>3888</v>
      </c>
      <c r="BW14" s="9">
        <f>IF(Parametros!$P$3=1,'4 - Tabela atual'!BW13,'5 - Tabela anterior'!BV13)</f>
        <v>4860</v>
      </c>
      <c r="BX14" s="9">
        <f>IF(Parametros!$P$3=1,'4 - Tabela atual'!BX13,'5 - Tabela anterior'!BW13)</f>
        <v>5832</v>
      </c>
      <c r="BY14" s="9">
        <f>IF(Parametros!$P$3=1,'4 - Tabela atual'!BY13,'5 - Tabela anterior'!BX13)</f>
        <v>924</v>
      </c>
      <c r="BZ14" s="9">
        <f>IF(Parametros!$P$3=1,'4 - Tabela atual'!BZ13,'5 - Tabela anterior'!BY13)</f>
        <v>184.8</v>
      </c>
      <c r="CA14" s="9">
        <f>IF(Parametros!$P$3=1,'4 - Tabela atual'!CA13,'5 - Tabela anterior'!BZ13)</f>
        <v>231</v>
      </c>
      <c r="CB14" s="9">
        <f>IF(Parametros!$P$3=1,'4 - Tabela atual'!CB13,'5 - Tabela anterior'!CA13)</f>
        <v>317.7</v>
      </c>
      <c r="CC14" s="9">
        <f>IF(Parametros!$P$3=1,'4 - Tabela atual'!CC13,'5 - Tabela anterior'!CB13)</f>
        <v>462</v>
      </c>
      <c r="CD14" s="9">
        <f>IF(Parametros!$P$3=1,'4 - Tabela atual'!CD13,'5 - Tabela anterior'!CC13)</f>
        <v>1386</v>
      </c>
      <c r="CE14" s="9">
        <f>IF(Parametros!$P$3=1,'4 - Tabela atual'!CE13,'5 - Tabela anterior'!CD13)</f>
        <v>1848</v>
      </c>
      <c r="CF14" s="9">
        <f>IF(Parametros!$P$3=1,'4 - Tabela atual'!CF13,'5 - Tabela anterior'!CE13)</f>
        <v>2772</v>
      </c>
      <c r="CG14" s="9">
        <f>IF(Parametros!$P$3=1,'4 - Tabela atual'!CG13,'5 - Tabela anterior'!CF13)</f>
        <v>3696</v>
      </c>
      <c r="CH14" s="9">
        <f>IF(Parametros!$P$3=1,'4 - Tabela atual'!CH13,'5 - Tabela anterior'!CG13)</f>
        <v>4620</v>
      </c>
      <c r="CI14" s="9">
        <f>IF(Parametros!$P$3=1,'4 - Tabela atual'!CI13,'5 - Tabela anterior'!CH13)</f>
        <v>5544</v>
      </c>
      <c r="CJ14" s="9">
        <f>IF(Parametros!$P$3=1,'4 - Tabela atual'!CJ13,'5 - Tabela anterior'!CI13)</f>
        <v>604</v>
      </c>
      <c r="CK14" s="9">
        <f>IF(Parametros!$P$3=1,'4 - Tabela atual'!CK13,'5 - Tabela anterior'!CJ13)</f>
        <v>120.80000000000001</v>
      </c>
      <c r="CL14" s="9">
        <f>IF(Parametros!$P$3=1,'4 - Tabela atual'!CL13,'5 - Tabela anterior'!CK13)</f>
        <v>151</v>
      </c>
      <c r="CM14" s="9">
        <f>IF(Parametros!$P$3=1,'4 - Tabela atual'!CM13,'5 - Tabela anterior'!CL13)</f>
        <v>0</v>
      </c>
      <c r="CN14" s="9">
        <f>IF(Parametros!$P$3=1,'4 - Tabela atual'!CN13,'5 - Tabela anterior'!CM13)</f>
        <v>302</v>
      </c>
      <c r="CO14" s="9">
        <f>IF(Parametros!$P$3=1,'4 - Tabela atual'!CO13,'5 - Tabela anterior'!CN13)</f>
        <v>906</v>
      </c>
      <c r="CP14" s="9">
        <f>IF(Parametros!$P$3=1,'4 - Tabela atual'!CP13,'5 - Tabela anterior'!CO13)</f>
        <v>1208</v>
      </c>
      <c r="CQ14" s="9">
        <f>IF(Parametros!$P$3=1,'4 - Tabela atual'!CQ13,'5 - Tabela anterior'!CP13)</f>
        <v>1812</v>
      </c>
      <c r="CR14" s="9">
        <f>IF(Parametros!$P$3=1,'4 - Tabela atual'!CR13,'5 - Tabela anterior'!CQ13)</f>
        <v>2416</v>
      </c>
      <c r="CS14" s="9">
        <f>IF(Parametros!$P$3=1,'4 - Tabela atual'!CS13,'5 - Tabela anterior'!CR13)</f>
        <v>3020</v>
      </c>
      <c r="CT14" s="9">
        <f>IF(Parametros!$P$3=1,'4 - Tabela atual'!CT13,'5 - Tabela anterior'!CS13)</f>
        <v>3624</v>
      </c>
      <c r="CU14" s="9">
        <f>IF(Parametros!$P$3=1,'4 - Tabela atual'!CU13,'5 - Tabela anterior'!CT13)</f>
        <v>556</v>
      </c>
      <c r="CV14" s="9">
        <f>IF(Parametros!$P$3=1,'4 - Tabela atual'!CV13,'5 - Tabela anterior'!CU13)</f>
        <v>111.20000000000002</v>
      </c>
      <c r="CW14" s="9">
        <f>IF(Parametros!$P$3=1,'4 - Tabela atual'!CW13,'5 - Tabela anterior'!CV13)</f>
        <v>139</v>
      </c>
      <c r="CX14" s="9">
        <f>IF(Parametros!$P$3=1,'4 - Tabela atual'!CX13,'5 - Tabela anterior'!CW13)</f>
        <v>0</v>
      </c>
      <c r="CY14" s="9">
        <f>IF(Parametros!$P$3=1,'4 - Tabela atual'!CY13,'5 - Tabela anterior'!CX13)</f>
        <v>278</v>
      </c>
      <c r="CZ14" s="9">
        <f>IF(Parametros!$P$3=1,'4 - Tabela atual'!CZ13,'5 - Tabela anterior'!CY13)</f>
        <v>834</v>
      </c>
      <c r="DA14" s="9">
        <f>IF(Parametros!$P$3=1,'4 - Tabela atual'!DA13,'5 - Tabela anterior'!CZ13)</f>
        <v>1112</v>
      </c>
      <c r="DB14" s="9">
        <f>IF(Parametros!$P$3=1,'4 - Tabela atual'!DB13,'5 - Tabela anterior'!DA13)</f>
        <v>1668</v>
      </c>
      <c r="DC14" s="9">
        <f>IF(Parametros!$P$3=1,'4 - Tabela atual'!DC13,'5 - Tabela anterior'!DB13)</f>
        <v>2224</v>
      </c>
      <c r="DD14" s="9">
        <f>IF(Parametros!$P$3=1,'4 - Tabela atual'!DD13,'5 - Tabela anterior'!DC13)</f>
        <v>2780</v>
      </c>
      <c r="DE14" s="9">
        <f>IF(Parametros!$P$3=1,'4 - Tabela atual'!DE13,'5 - Tabela anterior'!DD13)</f>
        <v>3336</v>
      </c>
      <c r="DF14" s="9">
        <f>IF(Parametros!$P$3=1,'4 - Tabela atual'!DF13,'5 - Tabela anterior'!DE13)</f>
        <v>484</v>
      </c>
      <c r="DG14" s="9">
        <f>IF(Parametros!$P$3=1,'4 - Tabela atual'!DG13,'5 - Tabela anterior'!DF13)</f>
        <v>96.800000000000011</v>
      </c>
      <c r="DH14" s="9">
        <f>IF(Parametros!$P$3=1,'4 - Tabela atual'!DH13,'5 - Tabela anterior'!DG13)</f>
        <v>121</v>
      </c>
      <c r="DI14" s="9">
        <f>IF(Parametros!$P$3=1,'4 - Tabela atual'!DI13,'5 - Tabela anterior'!DH13)</f>
        <v>0</v>
      </c>
      <c r="DJ14" s="9">
        <f>IF(Parametros!$P$3=1,'4 - Tabela atual'!DJ13,'5 - Tabela anterior'!DI13)</f>
        <v>242</v>
      </c>
      <c r="DK14" s="9">
        <f>IF(Parametros!$P$3=1,'4 - Tabela atual'!DK13,'5 - Tabela anterior'!DJ13)</f>
        <v>726</v>
      </c>
      <c r="DL14" s="9">
        <f>IF(Parametros!$P$3=1,'4 - Tabela atual'!DL13,'5 - Tabela anterior'!DK13)</f>
        <v>968</v>
      </c>
      <c r="DM14" s="9">
        <f>IF(Parametros!$P$3=1,'4 - Tabela atual'!DM13,'5 - Tabela anterior'!DL13)</f>
        <v>1452</v>
      </c>
      <c r="DN14" s="9">
        <f>IF(Parametros!$P$3=1,'4 - Tabela atual'!DN13,'5 - Tabela anterior'!DM13)</f>
        <v>1936</v>
      </c>
      <c r="DO14" s="9">
        <f>IF(Parametros!$P$3=1,'4 - Tabela atual'!DO13,'5 - Tabela anterior'!DN13)</f>
        <v>2420</v>
      </c>
      <c r="DP14" s="9">
        <f>IF(Parametros!$P$3=1,'4 - Tabela atual'!DP13,'5 - Tabela anterior'!DO13)</f>
        <v>2904</v>
      </c>
      <c r="DQ14" s="9">
        <f>IF(Parametros!$P$3=1,'4 - Tabela atual'!DQ13,'5 - Tabela anterior'!DP13)</f>
        <v>1190</v>
      </c>
      <c r="DR14" s="9">
        <f>IF(Parametros!$P$3=1,'4 - Tabela atual'!DR13,'5 - Tabela anterior'!DQ13)</f>
        <v>238.00000000000003</v>
      </c>
      <c r="DS14" s="9">
        <f>IF(Parametros!$P$3=1,'4 - Tabela atual'!DS13,'5 - Tabela anterior'!DR13)</f>
        <v>297.5</v>
      </c>
      <c r="DT14" s="9">
        <f>IF(Parametros!$P$3=1,'4 - Tabela atual'!DT13,'5 - Tabela anterior'!DS13)</f>
        <v>317.7</v>
      </c>
      <c r="DU14" s="9">
        <f>IF(Parametros!$P$3=1,'4 - Tabela atual'!DU13,'5 - Tabela anterior'!DT13)</f>
        <v>595</v>
      </c>
      <c r="DV14" s="9">
        <f>IF(Parametros!$P$3=1,'4 - Tabela atual'!DV13,'5 - Tabela anterior'!DU13)</f>
        <v>1785</v>
      </c>
      <c r="DW14" s="9">
        <f>IF(Parametros!$P$3=1,'4 - Tabela atual'!DW13,'5 - Tabela anterior'!DV13)</f>
        <v>2380</v>
      </c>
      <c r="DX14" s="9">
        <f>IF(Parametros!$P$3=1,'4 - Tabela atual'!DX13,'5 - Tabela anterior'!DW13)</f>
        <v>3570</v>
      </c>
      <c r="DY14" s="9">
        <f>IF(Parametros!$P$3=1,'4 - Tabela atual'!DY13,'5 - Tabela anterior'!DX13)</f>
        <v>4760</v>
      </c>
      <c r="DZ14" s="9">
        <f>IF(Parametros!$P$3=1,'4 - Tabela atual'!DZ13,'5 - Tabela anterior'!DY13)</f>
        <v>5950</v>
      </c>
      <c r="EA14" s="9">
        <f>IF(Parametros!$P$3=1,'4 - Tabela atual'!EA13,'5 - Tabela anterior'!DZ13)</f>
        <v>7140</v>
      </c>
      <c r="EB14" s="9">
        <f>IF(Parametros!$P$3=1,'4 - Tabela atual'!EB13,'5 - Tabela anterior'!EA13)</f>
        <v>1310</v>
      </c>
      <c r="EC14" s="9">
        <f>IF(Parametros!$P$3=1,'4 - Tabela atual'!EC13,'5 - Tabela anterior'!EB13)</f>
        <v>262</v>
      </c>
      <c r="ED14" s="9">
        <f>IF(Parametros!$P$3=1,'4 - Tabela atual'!ED13,'5 - Tabela anterior'!EC13)</f>
        <v>327.5</v>
      </c>
      <c r="EE14" s="9">
        <f>IF(Parametros!$P$3=1,'4 - Tabela atual'!EE13,'5 - Tabela anterior'!ED13)</f>
        <v>317.7</v>
      </c>
      <c r="EF14" s="9">
        <f>IF(Parametros!$P$3=1,'4 - Tabela atual'!EF13,'5 - Tabela anterior'!EE13)</f>
        <v>655</v>
      </c>
      <c r="EG14" s="9">
        <f>IF(Parametros!$P$3=1,'4 - Tabela atual'!EG13,'5 - Tabela anterior'!EF13)</f>
        <v>1965</v>
      </c>
      <c r="EH14" s="9">
        <f>IF(Parametros!$P$3=1,'4 - Tabela atual'!EH13,'5 - Tabela anterior'!EG13)</f>
        <v>2620</v>
      </c>
      <c r="EI14" s="9">
        <f>IF(Parametros!$P$3=1,'4 - Tabela atual'!EI13,'5 - Tabela anterior'!EH13)</f>
        <v>3930</v>
      </c>
      <c r="EJ14" s="9">
        <f>IF(Parametros!$P$3=1,'4 - Tabela atual'!EJ13,'5 - Tabela anterior'!EI13)</f>
        <v>5240</v>
      </c>
      <c r="EK14" s="9">
        <f>IF(Parametros!$P$3=1,'4 - Tabela atual'!EK13,'5 - Tabela anterior'!EJ13)</f>
        <v>6550</v>
      </c>
      <c r="EL14" s="9">
        <f>IF(Parametros!$P$3=1,'4 - Tabela atual'!EL13,'5 - Tabela anterior'!EK13)</f>
        <v>7860</v>
      </c>
      <c r="EM14" s="9">
        <f>IF(Parametros!$P$3=1,'4 - Tabela atual'!EM13,'5 - Tabela anterior'!EL13)</f>
        <v>1262</v>
      </c>
      <c r="EN14" s="9">
        <f>IF(Parametros!$P$3=1,'4 - Tabela atual'!EN13,'5 - Tabela anterior'!EM13)</f>
        <v>252.4</v>
      </c>
      <c r="EO14" s="9">
        <f>IF(Parametros!$P$3=1,'4 - Tabela atual'!EO13,'5 - Tabela anterior'!EN13)</f>
        <v>315.5</v>
      </c>
      <c r="EP14" s="9">
        <f>IF(Parametros!$P$3=1,'4 - Tabela atual'!EP13,'5 - Tabela anterior'!EO13)</f>
        <v>317.7</v>
      </c>
      <c r="EQ14" s="9">
        <f>IF(Parametros!$P$3=1,'4 - Tabela atual'!EQ13,'5 - Tabela anterior'!EP13)</f>
        <v>631</v>
      </c>
      <c r="ER14" s="9">
        <f>IF(Parametros!$P$3=1,'4 - Tabela atual'!ER13,'5 - Tabela anterior'!EQ13)</f>
        <v>1893</v>
      </c>
      <c r="ES14" s="9">
        <f>IF(Parametros!$P$3=1,'4 - Tabela atual'!ES13,'5 - Tabela anterior'!ER13)</f>
        <v>2524</v>
      </c>
      <c r="ET14" s="9">
        <f>IF(Parametros!$P$3=1,'4 - Tabela atual'!ET13,'5 - Tabela anterior'!ES13)</f>
        <v>3786</v>
      </c>
      <c r="EU14" s="9">
        <f>IF(Parametros!$P$3=1,'4 - Tabela atual'!EU13,'5 - Tabela anterior'!ET13)</f>
        <v>5048</v>
      </c>
      <c r="EV14" s="9">
        <f>IF(Parametros!$P$3=1,'4 - Tabela atual'!EV13,'5 - Tabela anterior'!EU13)</f>
        <v>6310</v>
      </c>
      <c r="EW14" s="9">
        <f>IF(Parametros!$P$3=1,'4 - Tabela atual'!EW13,'5 - Tabela anterior'!EV13)</f>
        <v>7572</v>
      </c>
      <c r="EX14" s="9">
        <f>IF(Parametros!$P$3=1,'4 - Tabela atual'!EX13,'5 - Tabela anterior'!EW13)</f>
        <v>822</v>
      </c>
      <c r="EY14" s="9">
        <f>IF(Parametros!$P$3=1,'4 - Tabela atual'!EY13,'5 - Tabela anterior'!EX13)</f>
        <v>164.4</v>
      </c>
      <c r="EZ14" s="9">
        <f>IF(Parametros!$P$3=1,'4 - Tabela atual'!EZ13,'5 - Tabela anterior'!EY13)</f>
        <v>205.5</v>
      </c>
      <c r="FA14" s="9">
        <f>IF(Parametros!$P$3=1,'4 - Tabela atual'!FA13,'5 - Tabela anterior'!EZ13)</f>
        <v>0</v>
      </c>
      <c r="FB14" s="9">
        <f>IF(Parametros!$P$3=1,'4 - Tabela atual'!FB13,'5 - Tabela anterior'!FA13)</f>
        <v>411</v>
      </c>
      <c r="FC14" s="9">
        <f>IF(Parametros!$P$3=1,'4 - Tabela atual'!FC13,'5 - Tabela anterior'!FB13)</f>
        <v>1233</v>
      </c>
      <c r="FD14" s="9">
        <f>IF(Parametros!$P$3=1,'4 - Tabela atual'!FD13,'5 - Tabela anterior'!FC13)</f>
        <v>1644</v>
      </c>
      <c r="FE14" s="9">
        <f>IF(Parametros!$P$3=1,'4 - Tabela atual'!FE13,'5 - Tabela anterior'!FD13)</f>
        <v>2466</v>
      </c>
      <c r="FF14" s="9">
        <f>IF(Parametros!$P$3=1,'4 - Tabela atual'!FF13,'5 - Tabela anterior'!FE13)</f>
        <v>3288</v>
      </c>
      <c r="FG14" s="9">
        <f>IF(Parametros!$P$3=1,'4 - Tabela atual'!FG13,'5 - Tabela anterior'!FF13)</f>
        <v>4110</v>
      </c>
      <c r="FH14" s="9">
        <f>IF(Parametros!$P$3=1,'4 - Tabela atual'!FH13,'5 - Tabela anterior'!FG13)</f>
        <v>4932</v>
      </c>
      <c r="FI14" s="9">
        <f>IF(Parametros!$P$3=1,'4 - Tabela atual'!FI13,'5 - Tabela anterior'!FH13)</f>
        <v>1528</v>
      </c>
      <c r="FJ14" s="9">
        <f>IF(Parametros!$P$3=1,'4 - Tabela atual'!FJ13,'5 - Tabela anterior'!FI13)</f>
        <v>305.60000000000002</v>
      </c>
      <c r="FK14" s="9">
        <f>IF(Parametros!$P$3=1,'4 - Tabela atual'!FK13,'5 - Tabela anterior'!FJ13)</f>
        <v>382</v>
      </c>
      <c r="FL14" s="9">
        <f>IF(Parametros!$P$3=1,'4 - Tabela atual'!FL13,'5 - Tabela anterior'!FK13)</f>
        <v>317.7</v>
      </c>
      <c r="FM14" s="9">
        <f>IF(Parametros!$P$3=1,'4 - Tabela atual'!FM13,'5 - Tabela anterior'!FL13)</f>
        <v>764</v>
      </c>
      <c r="FN14" s="9">
        <f>IF(Parametros!$P$3=1,'4 - Tabela atual'!FN13,'5 - Tabela anterior'!FM13)</f>
        <v>2292</v>
      </c>
      <c r="FO14" s="9">
        <f>IF(Parametros!$P$3=1,'4 - Tabela atual'!FO13,'5 - Tabela anterior'!FN13)</f>
        <v>3056</v>
      </c>
      <c r="FP14" s="9">
        <f>IF(Parametros!$P$3=1,'4 - Tabela atual'!FP13,'5 - Tabela anterior'!FO13)</f>
        <v>4584</v>
      </c>
      <c r="FQ14" s="9">
        <f>IF(Parametros!$P$3=1,'4 - Tabela atual'!FQ13,'5 - Tabela anterior'!FP13)</f>
        <v>6112</v>
      </c>
      <c r="FR14" s="9">
        <f>IF(Parametros!$P$3=1,'4 - Tabela atual'!FR13,'5 - Tabela anterior'!FQ13)</f>
        <v>7640</v>
      </c>
      <c r="FS14" s="9">
        <f>IF(Parametros!$P$3=1,'4 - Tabela atual'!FS13,'5 - Tabela anterior'!FR13)</f>
        <v>9168</v>
      </c>
      <c r="FT14" t="str">
        <f>IF(Parametros!$P$3=1,'4 - Tabela atual'!FT13,'5 - Tabela anterior'!FS13)</f>
        <v/>
      </c>
      <c r="FU14" t="str">
        <f>IF(Parametros!$P$3=1,'4 - Tabela atual'!FU13,'5 - Tabela anterior'!FT13)</f>
        <v/>
      </c>
      <c r="FV14" t="str">
        <f>IF(Parametros!$P$3=1,'4 - Tabela atual'!FV13,'5 - Tabela anterior'!FU13)</f>
        <v/>
      </c>
      <c r="FW14" t="str">
        <f>IF(Parametros!$P$3=1,'4 - Tabela atual'!FW13,'5 - Tabela anterior'!FV13)</f>
        <v/>
      </c>
      <c r="FX14" t="str">
        <f>IF(Parametros!$P$3=1,'4 - Tabela atual'!FX13,'5 - Tabela anterior'!FW13)</f>
        <v/>
      </c>
      <c r="FY14" t="str">
        <f>IF(Parametros!$P$3=1,'4 - Tabela atual'!FY13,'5 - Tabela anterior'!FX13)</f>
        <v/>
      </c>
      <c r="FZ14" t="str">
        <f>IF(Parametros!$P$3=1,'4 - Tabela atual'!FZ13,'5 - Tabela anterior'!FY13)</f>
        <v/>
      </c>
      <c r="GA14" t="str">
        <f>IF(Parametros!$P$3=1,'4 - Tabela atual'!GA13,'5 - Tabela anterior'!FZ13)</f>
        <v/>
      </c>
      <c r="GB14" t="str">
        <f>IF(Parametros!$P$3=1,'4 - Tabela atual'!GB13,'5 - Tabela anterior'!GA13)</f>
        <v/>
      </c>
      <c r="GC14" t="str">
        <f>IF(Parametros!$P$3=1,'4 - Tabela atual'!GC13,'5 - Tabela anterior'!GB13)</f>
        <v/>
      </c>
      <c r="GD14" t="str">
        <f>IF(Parametros!$P$3=1,'4 - Tabela atual'!GD13,'5 - Tabela anterior'!GC13)</f>
        <v/>
      </c>
      <c r="GE14" t="str">
        <f>IF(Parametros!$P$3=1,'4 - Tabela atual'!GE13,'5 - Tabela anterior'!GD13)</f>
        <v/>
      </c>
      <c r="GF14" t="str">
        <f>IF(Parametros!$P$3=1,'4 - Tabela atual'!GF13,'5 - Tabela anterior'!GE13)</f>
        <v/>
      </c>
      <c r="GG14" t="str">
        <f>IF(Parametros!$P$3=1,'4 - Tabela atual'!GG13,'5 - Tabela anterior'!GF13)</f>
        <v/>
      </c>
      <c r="GH14">
        <f>IF(Parametros!$P$3=1,'4 - Tabela atual'!GH13,'5 - Tabela anterior'!GG13)</f>
        <v>0</v>
      </c>
      <c r="GI14" s="8" t="str">
        <f>IF(Parametros!$P$3=1,'4 - Tabela atual'!GI13,'5 - Tabela anterior'!GH13)</f>
        <v/>
      </c>
      <c r="GJ14" s="8" t="str">
        <f>IF(Parametros!$P$3=1,'4 - Tabela atual'!GJ13,'5 - Tabela anterior'!GI13)</f>
        <v/>
      </c>
      <c r="GK14" s="8" t="str">
        <f>IF(Parametros!$P$3=1,'4 - Tabela atual'!GK13,'5 - Tabela anterior'!GJ13)</f>
        <v/>
      </c>
      <c r="GL14" s="8" t="str">
        <f>IF(Parametros!$P$3=1,'4 - Tabela atual'!GL13,'5 - Tabela anterior'!GK13)</f>
        <v/>
      </c>
      <c r="GM14" s="8" t="str">
        <f>IF(Parametros!$P$3=1,'4 - Tabela atual'!GM13,'5 - Tabela anterior'!GL13)</f>
        <v/>
      </c>
      <c r="GN14" s="8" t="str">
        <f>IF(Parametros!$P$3=1,'4 - Tabela atual'!GN13,'5 - Tabela anterior'!GM13)</f>
        <v/>
      </c>
      <c r="GO14" s="8" t="str">
        <f>IF(Parametros!$P$3=1,'4 - Tabela atual'!GO13,'5 - Tabela anterior'!GN13)</f>
        <v/>
      </c>
      <c r="GP14" s="8" t="str">
        <f>IF(Parametros!$P$3=1,'4 - Tabela atual'!GP13,'5 - Tabela anterior'!GO13)</f>
        <v/>
      </c>
      <c r="GQ14" s="8" t="str">
        <f>IF(Parametros!$P$3=1,'4 - Tabela atual'!GQ13,'5 - Tabela anterior'!GP13)</f>
        <v/>
      </c>
      <c r="GR14" s="8" t="str">
        <f>IF(Parametros!$P$3=1,'4 - Tabela atual'!GR13,'5 - Tabela anterior'!GQ13)</f>
        <v/>
      </c>
      <c r="GS14" s="8" t="str">
        <f>IF(Parametros!$P$3=1,'4 - Tabela atual'!GS13,'5 - Tabela anterior'!GR13)</f>
        <v/>
      </c>
      <c r="GT14" s="8" t="str">
        <f>IF(Parametros!$P$3=1,'4 - Tabela atual'!GT13,'5 - Tabela anterior'!GS13)</f>
        <v/>
      </c>
      <c r="GU14" s="8" t="str">
        <f>IF(Parametros!$P$3=1,'4 - Tabela atual'!GU13,'5 - Tabela anterior'!GT13)</f>
        <v/>
      </c>
      <c r="GV14" s="8" t="str">
        <f>IF(Parametros!$P$3=1,'4 - Tabela atual'!GV13,'5 - Tabela anterior'!GU13)</f>
        <v/>
      </c>
      <c r="GW14" s="8">
        <f>IF(Parametros!$P$3=1,'4 - Tabela atual'!GW13,'5 - Tabela anterior'!GV13)</f>
        <v>0</v>
      </c>
      <c r="GX14">
        <f>IF(Parametros!$P$3=1,'4 - Tabela atual'!GX13,'5 - Tabela anterior'!GW13)</f>
        <v>0</v>
      </c>
      <c r="GY14">
        <f>IF(Parametros!$P$3=1,'4 - Tabela atual'!GY13,'5 - Tabela anterior'!GX13)</f>
        <v>1</v>
      </c>
      <c r="GZ14">
        <f>IF(Parametros!$P$3=1,'4 - Tabela atual'!GZ13,'5 - Tabela anterior'!GY13)</f>
        <v>1</v>
      </c>
      <c r="HA14">
        <f>IF(Parametros!$P$3=1,'4 - Tabela atual'!HA13,'5 - Tabela anterior'!GZ13)</f>
        <v>1</v>
      </c>
      <c r="HB14">
        <f>IF(Parametros!$P$3=1,'4 - Tabela atual'!HB13,'5 - Tabela anterior'!HA13)</f>
        <v>1</v>
      </c>
      <c r="HC14">
        <f>IF(Parametros!$P$3=1,'4 - Tabela atual'!HC13,'5 - Tabela anterior'!HB13)</f>
        <v>1</v>
      </c>
      <c r="HD14">
        <f>IF(Parametros!$P$3=1,'4 - Tabela atual'!HD13,'5 - Tabela anterior'!HC13)</f>
        <v>0</v>
      </c>
      <c r="HE14" s="6" t="str">
        <f t="shared" si="0"/>
        <v>VÍDEO SHOW - (VIDE)</v>
      </c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</row>
    <row r="15" spans="1:249" s="5" customFormat="1" ht="14.25" customHeight="1" x14ac:dyDescent="0.2">
      <c r="A15" s="148" t="str">
        <f>IF(Parametros!$P$3=1,'4 - Tabela atual'!A14,'5 - Tabela anterior'!A14)</f>
        <v>TARA</v>
      </c>
      <c r="B15" s="112" t="str">
        <f>IF(Parametros!$P$3=1,'4 - Tabela atual'!B14,'5 - Tabela anterior'!B14)</f>
        <v>SESSÃO DA TARDE</v>
      </c>
      <c r="C15" s="9">
        <f>IF(Parametros!$P$3=1,'4 - Tabela atual'!C14,'5 - Tabela anterior'!C14)</f>
        <v>565</v>
      </c>
      <c r="D15" s="9">
        <f>IF(Parametros!$P$3=1,'4 - Tabela atual'!D14,'5 - Tabela anterior'!D14)</f>
        <v>113</v>
      </c>
      <c r="E15" s="9">
        <f>IF(Parametros!$P$3=1,'4 - Tabela atual'!E14,'5 - Tabela anterior'!E14)</f>
        <v>141.25</v>
      </c>
      <c r="F15" s="9">
        <f>IF(Parametros!$P$3=1,'4 - Tabela atual'!F14,'5 - Tabela anterior'!F14)</f>
        <v>211.875</v>
      </c>
      <c r="G15" s="9">
        <f>IF(Parametros!$P$3=1,'4 - Tabela atual'!G14,'5 - Tabela anterior'!G14)</f>
        <v>113</v>
      </c>
      <c r="H15" s="9">
        <f>IF(Parametros!$P$3=1,'4 - Tabela atual'!H14,'5 - Tabela anterior'!H14)</f>
        <v>141.25</v>
      </c>
      <c r="I15" s="9">
        <f>IF(Parametros!$P$3=1,'4 - Tabela atual'!I14,'5 - Tabela anterior'!H14)</f>
        <v>141.25</v>
      </c>
      <c r="J15" s="9">
        <f>IF(Parametros!$P$3=1,'4 - Tabela atual'!J14,'5 - Tabela anterior'!I14)</f>
        <v>141.25</v>
      </c>
      <c r="K15" s="9">
        <f>IF(Parametros!$P$3=1,'4 - Tabela atual'!K14,'5 - Tabela anterior'!J14)</f>
        <v>211.875</v>
      </c>
      <c r="L15" s="9">
        <f>IF(Parametros!$P$3=1,'4 - Tabela atual'!L14,'5 - Tabela anterior'!K14)</f>
        <v>113</v>
      </c>
      <c r="M15" s="9">
        <f>IF(Parametros!$P$3=1,'4 - Tabela atual'!M14,'5 - Tabela anterior'!L14)</f>
        <v>141.25</v>
      </c>
      <c r="N15" s="9">
        <f>IF(Parametros!$P$3=1,'4 - Tabela atual'!N14,'5 - Tabela anterior'!M14)</f>
        <v>254.25</v>
      </c>
      <c r="O15" s="9">
        <f>IF(Parametros!$P$3=1,'4 - Tabela atual'!O14,'5 - Tabela anterior'!N14)</f>
        <v>282.5</v>
      </c>
      <c r="P15" s="9">
        <f>IF(Parametros!$P$3=1,'4 - Tabela atual'!P14,'5 - Tabela anterior'!O14)</f>
        <v>847.5</v>
      </c>
      <c r="Q15" s="9">
        <f>IF(Parametros!$P$3=1,'4 - Tabela atual'!Q14,'5 - Tabela anterior'!P14)</f>
        <v>1130</v>
      </c>
      <c r="R15" s="9">
        <f>IF(Parametros!$P$3=1,'4 - Tabela atual'!R14,'5 - Tabela anterior'!Q14)</f>
        <v>1695</v>
      </c>
      <c r="S15" s="9">
        <f>IF(Parametros!$P$3=1,'4 - Tabela atual'!S14,'5 - Tabela anterior'!R14)</f>
        <v>2260</v>
      </c>
      <c r="T15" s="9">
        <f>IF(Parametros!$P$3=1,'4 - Tabela atual'!T14,'5 - Tabela anterior'!S14)</f>
        <v>2825</v>
      </c>
      <c r="U15" s="9">
        <f>IF(Parametros!$P$3=1,'4 - Tabela atual'!U14,'5 - Tabela anterior'!T14)</f>
        <v>3390</v>
      </c>
      <c r="V15" s="9">
        <f>IF(Parametros!$P$3=1,'4 - Tabela atual'!V14,'5 - Tabela anterior'!U14)</f>
        <v>257</v>
      </c>
      <c r="W15" s="9">
        <f>IF(Parametros!$P$3=1,'4 - Tabela atual'!W14,'5 - Tabela anterior'!V14)</f>
        <v>51.400000000000006</v>
      </c>
      <c r="X15" s="9">
        <f>IF(Parametros!$P$3=1,'4 - Tabela atual'!X14,'5 - Tabela anterior'!W14)</f>
        <v>64.25</v>
      </c>
      <c r="Y15" s="9">
        <f>IF(Parametros!$P$3=1,'4 - Tabela atual'!Y14,'5 - Tabela anterior'!X14)</f>
        <v>0</v>
      </c>
      <c r="Z15" s="9">
        <f>IF(Parametros!$P$3=1,'4 - Tabela atual'!Z14,'5 - Tabela anterior'!Y14)</f>
        <v>128.5</v>
      </c>
      <c r="AA15" s="9">
        <f>IF(Parametros!$P$3=1,'4 - Tabela atual'!AA14,'5 - Tabela anterior'!Z14)</f>
        <v>385.5</v>
      </c>
      <c r="AB15" s="9">
        <f>IF(Parametros!$P$3=1,'4 - Tabela atual'!AB14,'5 - Tabela anterior'!AA14)</f>
        <v>514</v>
      </c>
      <c r="AC15" s="9">
        <f>IF(Parametros!$P$3=1,'4 - Tabela atual'!AC14,'5 - Tabela anterior'!AB14)</f>
        <v>771</v>
      </c>
      <c r="AD15" s="9">
        <f>IF(Parametros!$P$3=1,'4 - Tabela atual'!AD14,'5 - Tabela anterior'!AC14)</f>
        <v>1028</v>
      </c>
      <c r="AE15" s="9">
        <f>IF(Parametros!$P$3=1,'4 - Tabela atual'!AE14,'5 - Tabela anterior'!AD14)</f>
        <v>1285</v>
      </c>
      <c r="AF15" s="9">
        <f>IF(Parametros!$P$3=1,'4 - Tabela atual'!AF14,'5 - Tabela anterior'!AE14)</f>
        <v>1542</v>
      </c>
      <c r="AG15" s="9">
        <f>IF(Parametros!$P$3=1,'4 - Tabela atual'!AG14,'5 - Tabela anterior'!AF14)</f>
        <v>219</v>
      </c>
      <c r="AH15" s="9">
        <f>IF(Parametros!$P$3=1,'4 - Tabela atual'!AH14,'5 - Tabela anterior'!AG14)</f>
        <v>43.800000000000004</v>
      </c>
      <c r="AI15" s="9">
        <f>IF(Parametros!$P$3=1,'4 - Tabela atual'!AI14,'5 - Tabela anterior'!AH14)</f>
        <v>54.75</v>
      </c>
      <c r="AJ15" s="9">
        <f>IF(Parametros!$P$3=1,'4 - Tabela atual'!AJ14,'5 - Tabela anterior'!AI14)</f>
        <v>0</v>
      </c>
      <c r="AK15" s="9">
        <f>IF(Parametros!$P$3=1,'4 - Tabela atual'!AK14,'5 - Tabela anterior'!AJ14)</f>
        <v>109.5</v>
      </c>
      <c r="AL15" s="9">
        <f>IF(Parametros!$P$3=1,'4 - Tabela atual'!AL14,'5 - Tabela anterior'!AK14)</f>
        <v>328.5</v>
      </c>
      <c r="AM15" s="9">
        <f>IF(Parametros!$P$3=1,'4 - Tabela atual'!AM14,'5 - Tabela anterior'!AL14)</f>
        <v>438</v>
      </c>
      <c r="AN15" s="9">
        <f>IF(Parametros!$P$3=1,'4 - Tabela atual'!AN14,'5 - Tabela anterior'!AM14)</f>
        <v>657</v>
      </c>
      <c r="AO15" s="9">
        <f>IF(Parametros!$P$3=1,'4 - Tabela atual'!AO14,'5 - Tabela anterior'!AN14)</f>
        <v>876</v>
      </c>
      <c r="AP15" s="9">
        <f>IF(Parametros!$P$3=1,'4 - Tabela atual'!AP14,'5 - Tabela anterior'!AO14)</f>
        <v>1095</v>
      </c>
      <c r="AQ15" s="9">
        <f>IF(Parametros!$P$3=1,'4 - Tabela atual'!AQ14,'5 - Tabela anterior'!AP14)</f>
        <v>1314</v>
      </c>
      <c r="AR15" s="9">
        <f>IF(Parametros!$P$3=1,'4 - Tabela atual'!AR14,'5 - Tabela anterior'!AQ14)</f>
        <v>199</v>
      </c>
      <c r="AS15" s="9">
        <f>IF(Parametros!$P$3=1,'4 - Tabela atual'!AS14,'5 - Tabela anterior'!AR14)</f>
        <v>39.800000000000004</v>
      </c>
      <c r="AT15" s="9">
        <f>IF(Parametros!$P$3=1,'4 - Tabela atual'!AT14,'5 - Tabela anterior'!AS14)</f>
        <v>49.75</v>
      </c>
      <c r="AU15" s="9">
        <f>IF(Parametros!$P$3=1,'4 - Tabela atual'!AU14,'5 - Tabela anterior'!AT14)</f>
        <v>0</v>
      </c>
      <c r="AV15" s="9">
        <f>IF(Parametros!$P$3=1,'4 - Tabela atual'!AV14,'5 - Tabela anterior'!AU14)</f>
        <v>99.5</v>
      </c>
      <c r="AW15" s="9">
        <f>IF(Parametros!$P$3=1,'4 - Tabela atual'!AW14,'5 - Tabela anterior'!AV14)</f>
        <v>298.5</v>
      </c>
      <c r="AX15" s="9">
        <f>IF(Parametros!$P$3=1,'4 - Tabela atual'!AX14,'5 - Tabela anterior'!AW14)</f>
        <v>398</v>
      </c>
      <c r="AY15" s="9">
        <f>IF(Parametros!$P$3=1,'4 - Tabela atual'!AY14,'5 - Tabela anterior'!AX14)</f>
        <v>597</v>
      </c>
      <c r="AZ15" s="9">
        <f>IF(Parametros!$P$3=1,'4 - Tabela atual'!AZ14,'5 - Tabela anterior'!AY14)</f>
        <v>796</v>
      </c>
      <c r="BA15" s="9">
        <f>IF(Parametros!$P$3=1,'4 - Tabela atual'!BA14,'5 - Tabela anterior'!AZ14)</f>
        <v>995</v>
      </c>
      <c r="BB15" s="9">
        <f>IF(Parametros!$P$3=1,'4 - Tabela atual'!BB14,'5 - Tabela anterior'!BA14)</f>
        <v>1194</v>
      </c>
      <c r="BC15" s="9">
        <f>IF(Parametros!$P$3=1,'4 - Tabela atual'!BC14,'5 - Tabela anterior'!BB14)</f>
        <v>822</v>
      </c>
      <c r="BD15" s="9">
        <f>IF(Parametros!$P$3=1,'4 - Tabela atual'!BD14,'5 - Tabela anterior'!BC14)</f>
        <v>164.4</v>
      </c>
      <c r="BE15" s="9">
        <f>IF(Parametros!$P$3=1,'4 - Tabela atual'!BE14,'5 - Tabela anterior'!BD14)</f>
        <v>205.5</v>
      </c>
      <c r="BF15" s="9">
        <f>IF(Parametros!$P$3=1,'4 - Tabela atual'!BF14,'5 - Tabela anterior'!BE14)</f>
        <v>254.25</v>
      </c>
      <c r="BG15" s="9">
        <f>IF(Parametros!$P$3=1,'4 - Tabela atual'!BG14,'5 - Tabela anterior'!BF14)</f>
        <v>411</v>
      </c>
      <c r="BH15" s="9">
        <f>IF(Parametros!$P$3=1,'4 - Tabela atual'!BH14,'5 - Tabela anterior'!BG14)</f>
        <v>1233</v>
      </c>
      <c r="BI15" s="9">
        <f>IF(Parametros!$P$3=1,'4 - Tabela atual'!BI14,'5 - Tabela anterior'!BH14)</f>
        <v>1644</v>
      </c>
      <c r="BJ15" s="9">
        <f>IF(Parametros!$P$3=1,'4 - Tabela atual'!BJ14,'5 - Tabela anterior'!BI14)</f>
        <v>2466</v>
      </c>
      <c r="BK15" s="9">
        <f>IF(Parametros!$P$3=1,'4 - Tabela atual'!BK14,'5 - Tabela anterior'!BJ14)</f>
        <v>3288</v>
      </c>
      <c r="BL15" s="9">
        <f>IF(Parametros!$P$3=1,'4 - Tabela atual'!BL14,'5 - Tabela anterior'!BK14)</f>
        <v>4110</v>
      </c>
      <c r="BM15" s="9">
        <f>IF(Parametros!$P$3=1,'4 - Tabela atual'!BM14,'5 - Tabela anterior'!BL14)</f>
        <v>4932</v>
      </c>
      <c r="BN15" s="9">
        <f>IF(Parametros!$P$3=1,'4 - Tabela atual'!BN14,'5 - Tabela anterior'!BM14)</f>
        <v>784</v>
      </c>
      <c r="BO15" s="9">
        <f>IF(Parametros!$P$3=1,'4 - Tabela atual'!BO14,'5 - Tabela anterior'!BN14)</f>
        <v>156.80000000000001</v>
      </c>
      <c r="BP15" s="9">
        <f>IF(Parametros!$P$3=1,'4 - Tabela atual'!BP14,'5 - Tabela anterior'!BO14)</f>
        <v>196</v>
      </c>
      <c r="BQ15" s="9">
        <f>IF(Parametros!$P$3=1,'4 - Tabela atual'!BQ14,'5 - Tabela anterior'!BP14)</f>
        <v>254.25</v>
      </c>
      <c r="BR15" s="9">
        <f>IF(Parametros!$P$3=1,'4 - Tabela atual'!BR14,'5 - Tabela anterior'!BQ14)</f>
        <v>392</v>
      </c>
      <c r="BS15" s="9">
        <f>IF(Parametros!$P$3=1,'4 - Tabela atual'!BS14,'5 - Tabela anterior'!BR14)</f>
        <v>1176</v>
      </c>
      <c r="BT15" s="9">
        <f>IF(Parametros!$P$3=1,'4 - Tabela atual'!BT14,'5 - Tabela anterior'!BS14)</f>
        <v>1568</v>
      </c>
      <c r="BU15" s="9">
        <f>IF(Parametros!$P$3=1,'4 - Tabela atual'!BU14,'5 - Tabela anterior'!BT14)</f>
        <v>2352</v>
      </c>
      <c r="BV15" s="9">
        <f>IF(Parametros!$P$3=1,'4 - Tabela atual'!BV14,'5 - Tabela anterior'!BU14)</f>
        <v>3136</v>
      </c>
      <c r="BW15" s="9">
        <f>IF(Parametros!$P$3=1,'4 - Tabela atual'!BW14,'5 - Tabela anterior'!BV14)</f>
        <v>3920</v>
      </c>
      <c r="BX15" s="9">
        <f>IF(Parametros!$P$3=1,'4 - Tabela atual'!BX14,'5 - Tabela anterior'!BW14)</f>
        <v>4704</v>
      </c>
      <c r="BY15" s="9">
        <f>IF(Parametros!$P$3=1,'4 - Tabela atual'!BY14,'5 - Tabela anterior'!BX14)</f>
        <v>764</v>
      </c>
      <c r="BZ15" s="9">
        <f>IF(Parametros!$P$3=1,'4 - Tabela atual'!BZ14,'5 - Tabela anterior'!BY14)</f>
        <v>152.80000000000001</v>
      </c>
      <c r="CA15" s="9">
        <f>IF(Parametros!$P$3=1,'4 - Tabela atual'!CA14,'5 - Tabela anterior'!BZ14)</f>
        <v>191</v>
      </c>
      <c r="CB15" s="9">
        <f>IF(Parametros!$P$3=1,'4 - Tabela atual'!CB14,'5 - Tabela anterior'!CA14)</f>
        <v>254.25</v>
      </c>
      <c r="CC15" s="9">
        <f>IF(Parametros!$P$3=1,'4 - Tabela atual'!CC14,'5 - Tabela anterior'!CB14)</f>
        <v>382</v>
      </c>
      <c r="CD15" s="9">
        <f>IF(Parametros!$P$3=1,'4 - Tabela atual'!CD14,'5 - Tabela anterior'!CC14)</f>
        <v>1146</v>
      </c>
      <c r="CE15" s="9">
        <f>IF(Parametros!$P$3=1,'4 - Tabela atual'!CE14,'5 - Tabela anterior'!CD14)</f>
        <v>1528</v>
      </c>
      <c r="CF15" s="9">
        <f>IF(Parametros!$P$3=1,'4 - Tabela atual'!CF14,'5 - Tabela anterior'!CE14)</f>
        <v>2292</v>
      </c>
      <c r="CG15" s="9">
        <f>IF(Parametros!$P$3=1,'4 - Tabela atual'!CG14,'5 - Tabela anterior'!CF14)</f>
        <v>3056</v>
      </c>
      <c r="CH15" s="9">
        <f>IF(Parametros!$P$3=1,'4 - Tabela atual'!CH14,'5 - Tabela anterior'!CG14)</f>
        <v>3820</v>
      </c>
      <c r="CI15" s="9">
        <f>IF(Parametros!$P$3=1,'4 - Tabela atual'!CI14,'5 - Tabela anterior'!CH14)</f>
        <v>4584</v>
      </c>
      <c r="CJ15" s="9">
        <f>IF(Parametros!$P$3=1,'4 - Tabela atual'!CJ14,'5 - Tabela anterior'!CI14)</f>
        <v>476</v>
      </c>
      <c r="CK15" s="9">
        <f>IF(Parametros!$P$3=1,'4 - Tabela atual'!CK14,'5 - Tabela anterior'!CJ14)</f>
        <v>95.200000000000017</v>
      </c>
      <c r="CL15" s="9">
        <f>IF(Parametros!$P$3=1,'4 - Tabela atual'!CL14,'5 - Tabela anterior'!CK14)</f>
        <v>119</v>
      </c>
      <c r="CM15" s="9">
        <f>IF(Parametros!$P$3=1,'4 - Tabela atual'!CM14,'5 - Tabela anterior'!CL14)</f>
        <v>0</v>
      </c>
      <c r="CN15" s="9">
        <f>IF(Parametros!$P$3=1,'4 - Tabela atual'!CN14,'5 - Tabela anterior'!CM14)</f>
        <v>238</v>
      </c>
      <c r="CO15" s="9">
        <f>IF(Parametros!$P$3=1,'4 - Tabela atual'!CO14,'5 - Tabela anterior'!CN14)</f>
        <v>714</v>
      </c>
      <c r="CP15" s="9">
        <f>IF(Parametros!$P$3=1,'4 - Tabela atual'!CP14,'5 - Tabela anterior'!CO14)</f>
        <v>952</v>
      </c>
      <c r="CQ15" s="9">
        <f>IF(Parametros!$P$3=1,'4 - Tabela atual'!CQ14,'5 - Tabela anterior'!CP14)</f>
        <v>1428</v>
      </c>
      <c r="CR15" s="9">
        <f>IF(Parametros!$P$3=1,'4 - Tabela atual'!CR14,'5 - Tabela anterior'!CQ14)</f>
        <v>1904</v>
      </c>
      <c r="CS15" s="9">
        <f>IF(Parametros!$P$3=1,'4 - Tabela atual'!CS14,'5 - Tabela anterior'!CR14)</f>
        <v>2380</v>
      </c>
      <c r="CT15" s="9">
        <f>IF(Parametros!$P$3=1,'4 - Tabela atual'!CT14,'5 - Tabela anterior'!CS14)</f>
        <v>2856</v>
      </c>
      <c r="CU15" s="9">
        <f>IF(Parametros!$P$3=1,'4 - Tabela atual'!CU14,'5 - Tabela anterior'!CT14)</f>
        <v>456</v>
      </c>
      <c r="CV15" s="9">
        <f>IF(Parametros!$P$3=1,'4 - Tabela atual'!CV14,'5 - Tabela anterior'!CU14)</f>
        <v>91.200000000000017</v>
      </c>
      <c r="CW15" s="9">
        <f>IF(Parametros!$P$3=1,'4 - Tabela atual'!CW14,'5 - Tabela anterior'!CV14)</f>
        <v>114</v>
      </c>
      <c r="CX15" s="9">
        <f>IF(Parametros!$P$3=1,'4 - Tabela atual'!CX14,'5 - Tabela anterior'!CW14)</f>
        <v>0</v>
      </c>
      <c r="CY15" s="9">
        <f>IF(Parametros!$P$3=1,'4 - Tabela atual'!CY14,'5 - Tabela anterior'!CX14)</f>
        <v>228</v>
      </c>
      <c r="CZ15" s="9">
        <f>IF(Parametros!$P$3=1,'4 - Tabela atual'!CZ14,'5 - Tabela anterior'!CY14)</f>
        <v>684</v>
      </c>
      <c r="DA15" s="9">
        <f>IF(Parametros!$P$3=1,'4 - Tabela atual'!DA14,'5 - Tabela anterior'!CZ14)</f>
        <v>912</v>
      </c>
      <c r="DB15" s="9">
        <f>IF(Parametros!$P$3=1,'4 - Tabela atual'!DB14,'5 - Tabela anterior'!DA14)</f>
        <v>1368</v>
      </c>
      <c r="DC15" s="9">
        <f>IF(Parametros!$P$3=1,'4 - Tabela atual'!DC14,'5 - Tabela anterior'!DB14)</f>
        <v>1824</v>
      </c>
      <c r="DD15" s="9">
        <f>IF(Parametros!$P$3=1,'4 - Tabela atual'!DD14,'5 - Tabela anterior'!DC14)</f>
        <v>2280</v>
      </c>
      <c r="DE15" s="9">
        <f>IF(Parametros!$P$3=1,'4 - Tabela atual'!DE14,'5 - Tabela anterior'!DD14)</f>
        <v>2736</v>
      </c>
      <c r="DF15" s="9">
        <f>IF(Parametros!$P$3=1,'4 - Tabela atual'!DF14,'5 - Tabela anterior'!DE14)</f>
        <v>418</v>
      </c>
      <c r="DG15" s="9">
        <f>IF(Parametros!$P$3=1,'4 - Tabela atual'!DG14,'5 - Tabela anterior'!DF14)</f>
        <v>83.600000000000009</v>
      </c>
      <c r="DH15" s="9">
        <f>IF(Parametros!$P$3=1,'4 - Tabela atual'!DH14,'5 - Tabela anterior'!DG14)</f>
        <v>104.5</v>
      </c>
      <c r="DI15" s="9">
        <f>IF(Parametros!$P$3=1,'4 - Tabela atual'!DI14,'5 - Tabela anterior'!DH14)</f>
        <v>0</v>
      </c>
      <c r="DJ15" s="9">
        <f>IF(Parametros!$P$3=1,'4 - Tabela atual'!DJ14,'5 - Tabela anterior'!DI14)</f>
        <v>209</v>
      </c>
      <c r="DK15" s="9">
        <f>IF(Parametros!$P$3=1,'4 - Tabela atual'!DK14,'5 - Tabela anterior'!DJ14)</f>
        <v>627</v>
      </c>
      <c r="DL15" s="9">
        <f>IF(Parametros!$P$3=1,'4 - Tabela atual'!DL14,'5 - Tabela anterior'!DK14)</f>
        <v>836</v>
      </c>
      <c r="DM15" s="9">
        <f>IF(Parametros!$P$3=1,'4 - Tabela atual'!DM14,'5 - Tabela anterior'!DL14)</f>
        <v>1254</v>
      </c>
      <c r="DN15" s="9">
        <f>IF(Parametros!$P$3=1,'4 - Tabela atual'!DN14,'5 - Tabela anterior'!DM14)</f>
        <v>1672</v>
      </c>
      <c r="DO15" s="9">
        <f>IF(Parametros!$P$3=1,'4 - Tabela atual'!DO14,'5 - Tabela anterior'!DN14)</f>
        <v>2090</v>
      </c>
      <c r="DP15" s="9">
        <f>IF(Parametros!$P$3=1,'4 - Tabela atual'!DP14,'5 - Tabela anterior'!DO14)</f>
        <v>2508</v>
      </c>
      <c r="DQ15" s="9">
        <f>IF(Parametros!$P$3=1,'4 - Tabela atual'!DQ14,'5 - Tabela anterior'!DP14)</f>
        <v>983</v>
      </c>
      <c r="DR15" s="9">
        <f>IF(Parametros!$P$3=1,'4 - Tabela atual'!DR14,'5 - Tabela anterior'!DQ14)</f>
        <v>196.60000000000002</v>
      </c>
      <c r="DS15" s="9">
        <f>IF(Parametros!$P$3=1,'4 - Tabela atual'!DS14,'5 - Tabela anterior'!DR14)</f>
        <v>245.75</v>
      </c>
      <c r="DT15" s="9">
        <f>IF(Parametros!$P$3=1,'4 - Tabela atual'!DT14,'5 - Tabela anterior'!DS14)</f>
        <v>254.25</v>
      </c>
      <c r="DU15" s="9">
        <f>IF(Parametros!$P$3=1,'4 - Tabela atual'!DU14,'5 - Tabela anterior'!DT14)</f>
        <v>491.5</v>
      </c>
      <c r="DV15" s="9">
        <f>IF(Parametros!$P$3=1,'4 - Tabela atual'!DV14,'5 - Tabela anterior'!DU14)</f>
        <v>1474.5</v>
      </c>
      <c r="DW15" s="9">
        <f>IF(Parametros!$P$3=1,'4 - Tabela atual'!DW14,'5 - Tabela anterior'!DV14)</f>
        <v>1966</v>
      </c>
      <c r="DX15" s="9">
        <f>IF(Parametros!$P$3=1,'4 - Tabela atual'!DX14,'5 - Tabela anterior'!DW14)</f>
        <v>2949</v>
      </c>
      <c r="DY15" s="9">
        <f>IF(Parametros!$P$3=1,'4 - Tabela atual'!DY14,'5 - Tabela anterior'!DX14)</f>
        <v>3932</v>
      </c>
      <c r="DZ15" s="9">
        <f>IF(Parametros!$P$3=1,'4 - Tabela atual'!DZ14,'5 - Tabela anterior'!DY14)</f>
        <v>4915</v>
      </c>
      <c r="EA15" s="9">
        <f>IF(Parametros!$P$3=1,'4 - Tabela atual'!EA14,'5 - Tabela anterior'!DZ14)</f>
        <v>5898</v>
      </c>
      <c r="EB15" s="9">
        <f>IF(Parametros!$P$3=1,'4 - Tabela atual'!EB14,'5 - Tabela anterior'!EA14)</f>
        <v>1041</v>
      </c>
      <c r="EC15" s="9">
        <f>IF(Parametros!$P$3=1,'4 - Tabela atual'!EC14,'5 - Tabela anterior'!EB14)</f>
        <v>208.20000000000002</v>
      </c>
      <c r="ED15" s="9">
        <f>IF(Parametros!$P$3=1,'4 - Tabela atual'!ED14,'5 - Tabela anterior'!EC14)</f>
        <v>260.25</v>
      </c>
      <c r="EE15" s="9">
        <f>IF(Parametros!$P$3=1,'4 - Tabela atual'!EE14,'5 - Tabela anterior'!ED14)</f>
        <v>254.25</v>
      </c>
      <c r="EF15" s="9">
        <f>IF(Parametros!$P$3=1,'4 - Tabela atual'!EF14,'5 - Tabela anterior'!EE14)</f>
        <v>520.5</v>
      </c>
      <c r="EG15" s="9">
        <f>IF(Parametros!$P$3=1,'4 - Tabela atual'!EG14,'5 - Tabela anterior'!EF14)</f>
        <v>1561.5</v>
      </c>
      <c r="EH15" s="9">
        <f>IF(Parametros!$P$3=1,'4 - Tabela atual'!EH14,'5 - Tabela anterior'!EG14)</f>
        <v>2082</v>
      </c>
      <c r="EI15" s="9">
        <f>IF(Parametros!$P$3=1,'4 - Tabela atual'!EI14,'5 - Tabela anterior'!EH14)</f>
        <v>3123</v>
      </c>
      <c r="EJ15" s="9">
        <f>IF(Parametros!$P$3=1,'4 - Tabela atual'!EJ14,'5 - Tabela anterior'!EI14)</f>
        <v>4164</v>
      </c>
      <c r="EK15" s="9">
        <f>IF(Parametros!$P$3=1,'4 - Tabela atual'!EK14,'5 - Tabela anterior'!EJ14)</f>
        <v>5205</v>
      </c>
      <c r="EL15" s="9">
        <f>IF(Parametros!$P$3=1,'4 - Tabela atual'!EL14,'5 - Tabela anterior'!EK14)</f>
        <v>6246</v>
      </c>
      <c r="EM15" s="9">
        <f>IF(Parametros!$P$3=1,'4 - Tabela atual'!EM14,'5 - Tabela anterior'!EL14)</f>
        <v>1021</v>
      </c>
      <c r="EN15" s="9">
        <f>IF(Parametros!$P$3=1,'4 - Tabela atual'!EN14,'5 - Tabela anterior'!EM14)</f>
        <v>204.20000000000002</v>
      </c>
      <c r="EO15" s="9">
        <f>IF(Parametros!$P$3=1,'4 - Tabela atual'!EO14,'5 - Tabela anterior'!EN14)</f>
        <v>255.25</v>
      </c>
      <c r="EP15" s="9">
        <f>IF(Parametros!$P$3=1,'4 - Tabela atual'!EP14,'5 - Tabela anterior'!EO14)</f>
        <v>254.25</v>
      </c>
      <c r="EQ15" s="9">
        <f>IF(Parametros!$P$3=1,'4 - Tabela atual'!EQ14,'5 - Tabela anterior'!EP14)</f>
        <v>510.5</v>
      </c>
      <c r="ER15" s="9">
        <f>IF(Parametros!$P$3=1,'4 - Tabela atual'!ER14,'5 - Tabela anterior'!EQ14)</f>
        <v>1531.5</v>
      </c>
      <c r="ES15" s="9">
        <f>IF(Parametros!$P$3=1,'4 - Tabela atual'!ES14,'5 - Tabela anterior'!ER14)</f>
        <v>2042</v>
      </c>
      <c r="ET15" s="9">
        <f>IF(Parametros!$P$3=1,'4 - Tabela atual'!ET14,'5 - Tabela anterior'!ES14)</f>
        <v>3063</v>
      </c>
      <c r="EU15" s="9">
        <f>IF(Parametros!$P$3=1,'4 - Tabela atual'!EU14,'5 - Tabela anterior'!ET14)</f>
        <v>4084</v>
      </c>
      <c r="EV15" s="9">
        <f>IF(Parametros!$P$3=1,'4 - Tabela atual'!EV14,'5 - Tabela anterior'!EU14)</f>
        <v>5105</v>
      </c>
      <c r="EW15" s="9">
        <f>IF(Parametros!$P$3=1,'4 - Tabela atual'!EW14,'5 - Tabela anterior'!EV14)</f>
        <v>6126</v>
      </c>
      <c r="EX15" s="9">
        <f>IF(Parametros!$P$3=1,'4 - Tabela atual'!EX14,'5 - Tabela anterior'!EW14)</f>
        <v>675</v>
      </c>
      <c r="EY15" s="9">
        <f>IF(Parametros!$P$3=1,'4 - Tabela atual'!EY14,'5 - Tabela anterior'!EX14)</f>
        <v>135.00000000000003</v>
      </c>
      <c r="EZ15" s="9">
        <f>IF(Parametros!$P$3=1,'4 - Tabela atual'!EZ14,'5 - Tabela anterior'!EY14)</f>
        <v>168.75</v>
      </c>
      <c r="FA15" s="9">
        <f>IF(Parametros!$P$3=1,'4 - Tabela atual'!FA14,'5 - Tabela anterior'!EZ14)</f>
        <v>0</v>
      </c>
      <c r="FB15" s="9">
        <f>IF(Parametros!$P$3=1,'4 - Tabela atual'!FB14,'5 - Tabela anterior'!FA14)</f>
        <v>337.5</v>
      </c>
      <c r="FC15" s="9">
        <f>IF(Parametros!$P$3=1,'4 - Tabela atual'!FC14,'5 - Tabela anterior'!FB14)</f>
        <v>1012.5</v>
      </c>
      <c r="FD15" s="9">
        <f>IF(Parametros!$P$3=1,'4 - Tabela atual'!FD14,'5 - Tabela anterior'!FC14)</f>
        <v>1350</v>
      </c>
      <c r="FE15" s="9">
        <f>IF(Parametros!$P$3=1,'4 - Tabela atual'!FE14,'5 - Tabela anterior'!FD14)</f>
        <v>2025</v>
      </c>
      <c r="FF15" s="9">
        <f>IF(Parametros!$P$3=1,'4 - Tabela atual'!FF14,'5 - Tabela anterior'!FE14)</f>
        <v>2700</v>
      </c>
      <c r="FG15" s="9">
        <f>IF(Parametros!$P$3=1,'4 - Tabela atual'!FG14,'5 - Tabela anterior'!FF14)</f>
        <v>3375</v>
      </c>
      <c r="FH15" s="9">
        <f>IF(Parametros!$P$3=1,'4 - Tabela atual'!FH14,'5 - Tabela anterior'!FG14)</f>
        <v>4050</v>
      </c>
      <c r="FI15" s="9">
        <f>IF(Parametros!$P$3=1,'4 - Tabela atual'!FI14,'5 - Tabela anterior'!FH14)</f>
        <v>1240</v>
      </c>
      <c r="FJ15" s="9">
        <f>IF(Parametros!$P$3=1,'4 - Tabela atual'!FJ14,'5 - Tabela anterior'!FI14)</f>
        <v>248.00000000000003</v>
      </c>
      <c r="FK15" s="9">
        <f>IF(Parametros!$P$3=1,'4 - Tabela atual'!FK14,'5 - Tabela anterior'!FJ14)</f>
        <v>310</v>
      </c>
      <c r="FL15" s="9">
        <f>IF(Parametros!$P$3=1,'4 - Tabela atual'!FL14,'5 - Tabela anterior'!FK14)</f>
        <v>254.25</v>
      </c>
      <c r="FM15" s="9">
        <f>IF(Parametros!$P$3=1,'4 - Tabela atual'!FM14,'5 - Tabela anterior'!FL14)</f>
        <v>620</v>
      </c>
      <c r="FN15" s="9">
        <f>IF(Parametros!$P$3=1,'4 - Tabela atual'!FN14,'5 - Tabela anterior'!FM14)</f>
        <v>1860</v>
      </c>
      <c r="FO15" s="9">
        <f>IF(Parametros!$P$3=1,'4 - Tabela atual'!FO14,'5 - Tabela anterior'!FN14)</f>
        <v>2480</v>
      </c>
      <c r="FP15" s="9">
        <f>IF(Parametros!$P$3=1,'4 - Tabela atual'!FP14,'5 - Tabela anterior'!FO14)</f>
        <v>3720</v>
      </c>
      <c r="FQ15" s="9">
        <f>IF(Parametros!$P$3=1,'4 - Tabela atual'!FQ14,'5 - Tabela anterior'!FP14)</f>
        <v>4960</v>
      </c>
      <c r="FR15" s="9">
        <f>IF(Parametros!$P$3=1,'4 - Tabela atual'!FR14,'5 - Tabela anterior'!FQ14)</f>
        <v>6200</v>
      </c>
      <c r="FS15" s="9">
        <f>IF(Parametros!$P$3=1,'4 - Tabela atual'!FS14,'5 - Tabela anterior'!FR14)</f>
        <v>7440</v>
      </c>
      <c r="FT15">
        <f>IF(Parametros!$P$3=1,'4 - Tabela atual'!FT14,'5 - Tabela anterior'!FS14)</f>
        <v>18.79</v>
      </c>
      <c r="FU15" t="str">
        <f>IF(Parametros!$P$3=1,'4 - Tabela atual'!FU14,'5 - Tabela anterior'!FT14)</f>
        <v/>
      </c>
      <c r="FV15" t="str">
        <f>IF(Parametros!$P$3=1,'4 - Tabela atual'!FV14,'5 - Tabela anterior'!FU14)</f>
        <v/>
      </c>
      <c r="FW15" t="str">
        <f>IF(Parametros!$P$3=1,'4 - Tabela atual'!FW14,'5 - Tabela anterior'!FV14)</f>
        <v/>
      </c>
      <c r="FX15" t="str">
        <f>IF(Parametros!$P$3=1,'4 - Tabela atual'!FX14,'5 - Tabela anterior'!FW14)</f>
        <v/>
      </c>
      <c r="FY15" t="str">
        <f>IF(Parametros!$P$3=1,'4 - Tabela atual'!FY14,'5 - Tabela anterior'!FX14)</f>
        <v/>
      </c>
      <c r="FZ15" t="str">
        <f>IF(Parametros!$P$3=1,'4 - Tabela atual'!FZ14,'5 - Tabela anterior'!FY14)</f>
        <v/>
      </c>
      <c r="GA15" t="str">
        <f>IF(Parametros!$P$3=1,'4 - Tabela atual'!GA14,'5 - Tabela anterior'!FZ14)</f>
        <v/>
      </c>
      <c r="GB15" t="str">
        <f>IF(Parametros!$P$3=1,'4 - Tabela atual'!GB14,'5 - Tabela anterior'!GA14)</f>
        <v/>
      </c>
      <c r="GC15" t="str">
        <f>IF(Parametros!$P$3=1,'4 - Tabela atual'!GC14,'5 - Tabela anterior'!GB14)</f>
        <v/>
      </c>
      <c r="GD15" t="str">
        <f>IF(Parametros!$P$3=1,'4 - Tabela atual'!GD14,'5 - Tabela anterior'!GC14)</f>
        <v/>
      </c>
      <c r="GE15" t="str">
        <f>IF(Parametros!$P$3=1,'4 - Tabela atual'!GE14,'5 - Tabela anterior'!GD14)</f>
        <v/>
      </c>
      <c r="GF15" t="str">
        <f>IF(Parametros!$P$3=1,'4 - Tabela atual'!GF14,'5 - Tabela anterior'!GE14)</f>
        <v/>
      </c>
      <c r="GG15" t="str">
        <f>IF(Parametros!$P$3=1,'4 - Tabela atual'!GG14,'5 - Tabela anterior'!GF14)</f>
        <v/>
      </c>
      <c r="GH15">
        <f>IF(Parametros!$P$3=1,'4 - Tabela atual'!GH14,'5 - Tabela anterior'!GG14)</f>
        <v>18.79</v>
      </c>
      <c r="GI15" s="8">
        <f>IF(Parametros!$P$3=1,'4 - Tabela atual'!GI14,'5 - Tabela anterior'!GH14)</f>
        <v>162361.43090000001</v>
      </c>
      <c r="GJ15" s="8" t="str">
        <f>IF(Parametros!$P$3=1,'4 - Tabela atual'!GJ14,'5 - Tabela anterior'!GI14)</f>
        <v/>
      </c>
      <c r="GK15" s="8" t="str">
        <f>IF(Parametros!$P$3=1,'4 - Tabela atual'!GK14,'5 - Tabela anterior'!GJ14)</f>
        <v/>
      </c>
      <c r="GL15" s="8" t="str">
        <f>IF(Parametros!$P$3=1,'4 - Tabela atual'!GL14,'5 - Tabela anterior'!GK14)</f>
        <v/>
      </c>
      <c r="GM15" s="8" t="str">
        <f>IF(Parametros!$P$3=1,'4 - Tabela atual'!GM14,'5 - Tabela anterior'!GL14)</f>
        <v/>
      </c>
      <c r="GN15" s="8" t="str">
        <f>IF(Parametros!$P$3=1,'4 - Tabela atual'!GN14,'5 - Tabela anterior'!GM14)</f>
        <v/>
      </c>
      <c r="GO15" s="8" t="str">
        <f>IF(Parametros!$P$3=1,'4 - Tabela atual'!GO14,'5 - Tabela anterior'!GN14)</f>
        <v/>
      </c>
      <c r="GP15" s="8" t="str">
        <f>IF(Parametros!$P$3=1,'4 - Tabela atual'!GP14,'5 - Tabela anterior'!GO14)</f>
        <v/>
      </c>
      <c r="GQ15" s="8" t="str">
        <f>IF(Parametros!$P$3=1,'4 - Tabela atual'!GQ14,'5 - Tabela anterior'!GP14)</f>
        <v/>
      </c>
      <c r="GR15" s="8" t="str">
        <f>IF(Parametros!$P$3=1,'4 - Tabela atual'!GR14,'5 - Tabela anterior'!GQ14)</f>
        <v/>
      </c>
      <c r="GS15" s="8" t="str">
        <f>IF(Parametros!$P$3=1,'4 - Tabela atual'!GS14,'5 - Tabela anterior'!GR14)</f>
        <v/>
      </c>
      <c r="GT15" s="8" t="str">
        <f>IF(Parametros!$P$3=1,'4 - Tabela atual'!GT14,'5 - Tabela anterior'!GS14)</f>
        <v/>
      </c>
      <c r="GU15" s="8" t="str">
        <f>IF(Parametros!$P$3=1,'4 - Tabela atual'!GU14,'5 - Tabela anterior'!GT14)</f>
        <v/>
      </c>
      <c r="GV15" s="8" t="str">
        <f>IF(Parametros!$P$3=1,'4 - Tabela atual'!GV14,'5 - Tabela anterior'!GU14)</f>
        <v/>
      </c>
      <c r="GW15" s="8">
        <f>IF(Parametros!$P$3=1,'4 - Tabela atual'!GW14,'5 - Tabela anterior'!GV14)</f>
        <v>162361.43090000001</v>
      </c>
      <c r="GX15">
        <f>IF(Parametros!$P$3=1,'4 - Tabela atual'!GX14,'5 - Tabela anterior'!GW14)</f>
        <v>0</v>
      </c>
      <c r="GY15">
        <f>IF(Parametros!$P$3=1,'4 - Tabela atual'!GY14,'5 - Tabela anterior'!GX14)</f>
        <v>1</v>
      </c>
      <c r="GZ15">
        <f>IF(Parametros!$P$3=1,'4 - Tabela atual'!GZ14,'5 - Tabela anterior'!GY14)</f>
        <v>1</v>
      </c>
      <c r="HA15">
        <f>IF(Parametros!$P$3=1,'4 - Tabela atual'!HA14,'5 - Tabela anterior'!GZ14)</f>
        <v>1</v>
      </c>
      <c r="HB15">
        <f>IF(Parametros!$P$3=1,'4 - Tabela atual'!HB14,'5 - Tabela anterior'!HA14)</f>
        <v>1</v>
      </c>
      <c r="HC15">
        <f>IF(Parametros!$P$3=1,'4 - Tabela atual'!HC14,'5 - Tabela anterior'!HB14)</f>
        <v>1</v>
      </c>
      <c r="HD15">
        <f>IF(Parametros!$P$3=1,'4 - Tabela atual'!HD14,'5 - Tabela anterior'!HC14)</f>
        <v>0</v>
      </c>
      <c r="HE15" s="6" t="str">
        <f t="shared" si="0"/>
        <v>SESSÃO DA TARDE - (TARA)</v>
      </c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</row>
    <row r="16" spans="1:249" s="5" customFormat="1" ht="14.25" customHeight="1" x14ac:dyDescent="0.2">
      <c r="A16" s="148" t="str">
        <f>IF(Parametros!$P$3=1,'4 - Tabela atual'!A15,'5 - Tabela anterior'!A15)</f>
        <v>VALE</v>
      </c>
      <c r="B16" s="112" t="str">
        <f>IF(Parametros!$P$3=1,'4 - Tabela atual'!B15,'5 - Tabela anterior'!B15)</f>
        <v>VALE A PENA VER DE NOVO</v>
      </c>
      <c r="C16" s="9">
        <f>IF(Parametros!$P$3=1,'4 - Tabela atual'!C15,'5 - Tabela anterior'!C15)</f>
        <v>936</v>
      </c>
      <c r="D16" s="9">
        <f>IF(Parametros!$P$3=1,'4 - Tabela atual'!D15,'5 - Tabela anterior'!D15)</f>
        <v>187.20000000000002</v>
      </c>
      <c r="E16" s="9">
        <f>IF(Parametros!$P$3=1,'4 - Tabela atual'!E15,'5 - Tabela anterior'!E15)</f>
        <v>234</v>
      </c>
      <c r="F16" s="9">
        <f>IF(Parametros!$P$3=1,'4 - Tabela atual'!F15,'5 - Tabela anterior'!F15)</f>
        <v>351</v>
      </c>
      <c r="G16" s="9">
        <f>IF(Parametros!$P$3=1,'4 - Tabela atual'!G15,'5 - Tabela anterior'!G15)</f>
        <v>187.20000000000002</v>
      </c>
      <c r="H16" s="9">
        <f>IF(Parametros!$P$3=1,'4 - Tabela atual'!H15,'5 - Tabela anterior'!H15)</f>
        <v>234</v>
      </c>
      <c r="I16" s="9">
        <f>IF(Parametros!$P$3=1,'4 - Tabela atual'!I15,'5 - Tabela anterior'!H15)</f>
        <v>234</v>
      </c>
      <c r="J16" s="9">
        <f>IF(Parametros!$P$3=1,'4 - Tabela atual'!J15,'5 - Tabela anterior'!I15)</f>
        <v>234</v>
      </c>
      <c r="K16" s="9">
        <f>IF(Parametros!$P$3=1,'4 - Tabela atual'!K15,'5 - Tabela anterior'!J15)</f>
        <v>351</v>
      </c>
      <c r="L16" s="9">
        <f>IF(Parametros!$P$3=1,'4 - Tabela atual'!L15,'5 - Tabela anterior'!K15)</f>
        <v>187.20000000000002</v>
      </c>
      <c r="M16" s="9">
        <f>IF(Parametros!$P$3=1,'4 - Tabela atual'!M15,'5 - Tabela anterior'!L15)</f>
        <v>234</v>
      </c>
      <c r="N16" s="9">
        <f>IF(Parametros!$P$3=1,'4 - Tabela atual'!N15,'5 - Tabela anterior'!M15)</f>
        <v>421.2</v>
      </c>
      <c r="O16" s="9">
        <f>IF(Parametros!$P$3=1,'4 - Tabela atual'!O15,'5 - Tabela anterior'!N15)</f>
        <v>468</v>
      </c>
      <c r="P16" s="9">
        <f>IF(Parametros!$P$3=1,'4 - Tabela atual'!P15,'5 - Tabela anterior'!O15)</f>
        <v>1404</v>
      </c>
      <c r="Q16" s="9">
        <f>IF(Parametros!$P$3=1,'4 - Tabela atual'!Q15,'5 - Tabela anterior'!P15)</f>
        <v>1872</v>
      </c>
      <c r="R16" s="9">
        <f>IF(Parametros!$P$3=1,'4 - Tabela atual'!R15,'5 - Tabela anterior'!Q15)</f>
        <v>2808</v>
      </c>
      <c r="S16" s="9">
        <f>IF(Parametros!$P$3=1,'4 - Tabela atual'!S15,'5 - Tabela anterior'!R15)</f>
        <v>3744</v>
      </c>
      <c r="T16" s="9">
        <f>IF(Parametros!$P$3=1,'4 - Tabela atual'!T15,'5 - Tabela anterior'!S15)</f>
        <v>4680</v>
      </c>
      <c r="U16" s="9">
        <f>IF(Parametros!$P$3=1,'4 - Tabela atual'!U15,'5 - Tabela anterior'!T15)</f>
        <v>5616</v>
      </c>
      <c r="V16" s="9">
        <f>IF(Parametros!$P$3=1,'4 - Tabela atual'!V15,'5 - Tabela anterior'!U15)</f>
        <v>410</v>
      </c>
      <c r="W16" s="9">
        <f>IF(Parametros!$P$3=1,'4 - Tabela atual'!W15,'5 - Tabela anterior'!V15)</f>
        <v>82</v>
      </c>
      <c r="X16" s="9">
        <f>IF(Parametros!$P$3=1,'4 - Tabela atual'!X15,'5 - Tabela anterior'!W15)</f>
        <v>102.5</v>
      </c>
      <c r="Y16" s="9">
        <f>IF(Parametros!$P$3=1,'4 - Tabela atual'!Y15,'5 - Tabela anterior'!X15)</f>
        <v>0</v>
      </c>
      <c r="Z16" s="9">
        <f>IF(Parametros!$P$3=1,'4 - Tabela atual'!Z15,'5 - Tabela anterior'!Y15)</f>
        <v>205</v>
      </c>
      <c r="AA16" s="9">
        <f>IF(Parametros!$P$3=1,'4 - Tabela atual'!AA15,'5 - Tabela anterior'!Z15)</f>
        <v>615</v>
      </c>
      <c r="AB16" s="9">
        <f>IF(Parametros!$P$3=1,'4 - Tabela atual'!AB15,'5 - Tabela anterior'!AA15)</f>
        <v>820</v>
      </c>
      <c r="AC16" s="9">
        <f>IF(Parametros!$P$3=1,'4 - Tabela atual'!AC15,'5 - Tabela anterior'!AB15)</f>
        <v>1230</v>
      </c>
      <c r="AD16" s="9">
        <f>IF(Parametros!$P$3=1,'4 - Tabela atual'!AD15,'5 - Tabela anterior'!AC15)</f>
        <v>1640</v>
      </c>
      <c r="AE16" s="9">
        <f>IF(Parametros!$P$3=1,'4 - Tabela atual'!AE15,'5 - Tabela anterior'!AD15)</f>
        <v>2050</v>
      </c>
      <c r="AF16" s="9">
        <f>IF(Parametros!$P$3=1,'4 - Tabela atual'!AF15,'5 - Tabela anterior'!AE15)</f>
        <v>2460</v>
      </c>
      <c r="AG16" s="9">
        <f>IF(Parametros!$P$3=1,'4 - Tabela atual'!AG15,'5 - Tabela anterior'!AF15)</f>
        <v>353</v>
      </c>
      <c r="AH16" s="9">
        <f>IF(Parametros!$P$3=1,'4 - Tabela atual'!AH15,'5 - Tabela anterior'!AG15)</f>
        <v>70.600000000000009</v>
      </c>
      <c r="AI16" s="9">
        <f>IF(Parametros!$P$3=1,'4 - Tabela atual'!AI15,'5 - Tabela anterior'!AH15)</f>
        <v>88.25</v>
      </c>
      <c r="AJ16" s="9">
        <f>IF(Parametros!$P$3=1,'4 - Tabela atual'!AJ15,'5 - Tabela anterior'!AI15)</f>
        <v>0</v>
      </c>
      <c r="AK16" s="9">
        <f>IF(Parametros!$P$3=1,'4 - Tabela atual'!AK15,'5 - Tabela anterior'!AJ15)</f>
        <v>176.5</v>
      </c>
      <c r="AL16" s="9">
        <f>IF(Parametros!$P$3=1,'4 - Tabela atual'!AL15,'5 - Tabela anterior'!AK15)</f>
        <v>529.5</v>
      </c>
      <c r="AM16" s="9">
        <f>IF(Parametros!$P$3=1,'4 - Tabela atual'!AM15,'5 - Tabela anterior'!AL15)</f>
        <v>706</v>
      </c>
      <c r="AN16" s="9">
        <f>IF(Parametros!$P$3=1,'4 - Tabela atual'!AN15,'5 - Tabela anterior'!AM15)</f>
        <v>1059</v>
      </c>
      <c r="AO16" s="9">
        <f>IF(Parametros!$P$3=1,'4 - Tabela atual'!AO15,'5 - Tabela anterior'!AN15)</f>
        <v>1412</v>
      </c>
      <c r="AP16" s="9">
        <f>IF(Parametros!$P$3=1,'4 - Tabela atual'!AP15,'5 - Tabela anterior'!AO15)</f>
        <v>1765</v>
      </c>
      <c r="AQ16" s="9">
        <f>IF(Parametros!$P$3=1,'4 - Tabela atual'!AQ15,'5 - Tabela anterior'!AP15)</f>
        <v>2118</v>
      </c>
      <c r="AR16" s="9">
        <f>IF(Parametros!$P$3=1,'4 - Tabela atual'!AR15,'5 - Tabela anterior'!AQ15)</f>
        <v>277</v>
      </c>
      <c r="AS16" s="9">
        <f>IF(Parametros!$P$3=1,'4 - Tabela atual'!AS15,'5 - Tabela anterior'!AR15)</f>
        <v>55.400000000000006</v>
      </c>
      <c r="AT16" s="9">
        <f>IF(Parametros!$P$3=1,'4 - Tabela atual'!AT15,'5 - Tabela anterior'!AS15)</f>
        <v>69.25</v>
      </c>
      <c r="AU16" s="9">
        <f>IF(Parametros!$P$3=1,'4 - Tabela atual'!AU15,'5 - Tabela anterior'!AT15)</f>
        <v>0</v>
      </c>
      <c r="AV16" s="9">
        <f>IF(Parametros!$P$3=1,'4 - Tabela atual'!AV15,'5 - Tabela anterior'!AU15)</f>
        <v>138.5</v>
      </c>
      <c r="AW16" s="9">
        <f>IF(Parametros!$P$3=1,'4 - Tabela atual'!AW15,'5 - Tabela anterior'!AV15)</f>
        <v>415.5</v>
      </c>
      <c r="AX16" s="9">
        <f>IF(Parametros!$P$3=1,'4 - Tabela atual'!AX15,'5 - Tabela anterior'!AW15)</f>
        <v>554</v>
      </c>
      <c r="AY16" s="9">
        <f>IF(Parametros!$P$3=1,'4 - Tabela atual'!AY15,'5 - Tabela anterior'!AX15)</f>
        <v>831</v>
      </c>
      <c r="AZ16" s="9">
        <f>IF(Parametros!$P$3=1,'4 - Tabela atual'!AZ15,'5 - Tabela anterior'!AY15)</f>
        <v>1108</v>
      </c>
      <c r="BA16" s="9">
        <f>IF(Parametros!$P$3=1,'4 - Tabela atual'!BA15,'5 - Tabela anterior'!AZ15)</f>
        <v>1385</v>
      </c>
      <c r="BB16" s="9">
        <f>IF(Parametros!$P$3=1,'4 - Tabela atual'!BB15,'5 - Tabela anterior'!BA15)</f>
        <v>1662</v>
      </c>
      <c r="BC16" s="9">
        <f>IF(Parametros!$P$3=1,'4 - Tabela atual'!BC15,'5 - Tabela anterior'!BB15)</f>
        <v>1346</v>
      </c>
      <c r="BD16" s="9">
        <f>IF(Parametros!$P$3=1,'4 - Tabela atual'!BD15,'5 - Tabela anterior'!BC15)</f>
        <v>269.20000000000005</v>
      </c>
      <c r="BE16" s="9">
        <f>IF(Parametros!$P$3=1,'4 - Tabela atual'!BE15,'5 - Tabela anterior'!BD15)</f>
        <v>336.5</v>
      </c>
      <c r="BF16" s="9">
        <f>IF(Parametros!$P$3=1,'4 - Tabela atual'!BF15,'5 - Tabela anterior'!BE15)</f>
        <v>421.2</v>
      </c>
      <c r="BG16" s="9">
        <f>IF(Parametros!$P$3=1,'4 - Tabela atual'!BG15,'5 - Tabela anterior'!BF15)</f>
        <v>673</v>
      </c>
      <c r="BH16" s="9">
        <f>IF(Parametros!$P$3=1,'4 - Tabela atual'!BH15,'5 - Tabela anterior'!BG15)</f>
        <v>2019</v>
      </c>
      <c r="BI16" s="9">
        <f>IF(Parametros!$P$3=1,'4 - Tabela atual'!BI15,'5 - Tabela anterior'!BH15)</f>
        <v>2692</v>
      </c>
      <c r="BJ16" s="9">
        <f>IF(Parametros!$P$3=1,'4 - Tabela atual'!BJ15,'5 - Tabela anterior'!BI15)</f>
        <v>4038</v>
      </c>
      <c r="BK16" s="9">
        <f>IF(Parametros!$P$3=1,'4 - Tabela atual'!BK15,'5 - Tabela anterior'!BJ15)</f>
        <v>5384</v>
      </c>
      <c r="BL16" s="9">
        <f>IF(Parametros!$P$3=1,'4 - Tabela atual'!BL15,'5 - Tabela anterior'!BK15)</f>
        <v>6730</v>
      </c>
      <c r="BM16" s="9">
        <f>IF(Parametros!$P$3=1,'4 - Tabela atual'!BM15,'5 - Tabela anterior'!BL15)</f>
        <v>8076</v>
      </c>
      <c r="BN16" s="9">
        <f>IF(Parametros!$P$3=1,'4 - Tabela atual'!BN15,'5 - Tabela anterior'!BM15)</f>
        <v>1289</v>
      </c>
      <c r="BO16" s="9">
        <f>IF(Parametros!$P$3=1,'4 - Tabela atual'!BO15,'5 - Tabela anterior'!BN15)</f>
        <v>257.8</v>
      </c>
      <c r="BP16" s="9">
        <f>IF(Parametros!$P$3=1,'4 - Tabela atual'!BP15,'5 - Tabela anterior'!BO15)</f>
        <v>322.25</v>
      </c>
      <c r="BQ16" s="9">
        <f>IF(Parametros!$P$3=1,'4 - Tabela atual'!BQ15,'5 - Tabela anterior'!BP15)</f>
        <v>421.2</v>
      </c>
      <c r="BR16" s="9">
        <f>IF(Parametros!$P$3=1,'4 - Tabela atual'!BR15,'5 - Tabela anterior'!BQ15)</f>
        <v>644.5</v>
      </c>
      <c r="BS16" s="9">
        <f>IF(Parametros!$P$3=1,'4 - Tabela atual'!BS15,'5 - Tabela anterior'!BR15)</f>
        <v>1933.5</v>
      </c>
      <c r="BT16" s="9">
        <f>IF(Parametros!$P$3=1,'4 - Tabela atual'!BT15,'5 - Tabela anterior'!BS15)</f>
        <v>2578</v>
      </c>
      <c r="BU16" s="9">
        <f>IF(Parametros!$P$3=1,'4 - Tabela atual'!BU15,'5 - Tabela anterior'!BT15)</f>
        <v>3867</v>
      </c>
      <c r="BV16" s="9">
        <f>IF(Parametros!$P$3=1,'4 - Tabela atual'!BV15,'5 - Tabela anterior'!BU15)</f>
        <v>5156</v>
      </c>
      <c r="BW16" s="9">
        <f>IF(Parametros!$P$3=1,'4 - Tabela atual'!BW15,'5 - Tabela anterior'!BV15)</f>
        <v>6445</v>
      </c>
      <c r="BX16" s="9">
        <f>IF(Parametros!$P$3=1,'4 - Tabela atual'!BX15,'5 - Tabela anterior'!BW15)</f>
        <v>7734</v>
      </c>
      <c r="BY16" s="9">
        <f>IF(Parametros!$P$3=1,'4 - Tabela atual'!BY15,'5 - Tabela anterior'!BX15)</f>
        <v>1213</v>
      </c>
      <c r="BZ16" s="9">
        <f>IF(Parametros!$P$3=1,'4 - Tabela atual'!BZ15,'5 - Tabela anterior'!BY15)</f>
        <v>242.60000000000002</v>
      </c>
      <c r="CA16" s="9">
        <f>IF(Parametros!$P$3=1,'4 - Tabela atual'!CA15,'5 - Tabela anterior'!BZ15)</f>
        <v>303.25</v>
      </c>
      <c r="CB16" s="9">
        <f>IF(Parametros!$P$3=1,'4 - Tabela atual'!CB15,'5 - Tabela anterior'!CA15)</f>
        <v>421.2</v>
      </c>
      <c r="CC16" s="9">
        <f>IF(Parametros!$P$3=1,'4 - Tabela atual'!CC15,'5 - Tabela anterior'!CB15)</f>
        <v>606.5</v>
      </c>
      <c r="CD16" s="9">
        <f>IF(Parametros!$P$3=1,'4 - Tabela atual'!CD15,'5 - Tabela anterior'!CC15)</f>
        <v>1819.5</v>
      </c>
      <c r="CE16" s="9">
        <f>IF(Parametros!$P$3=1,'4 - Tabela atual'!CE15,'5 - Tabela anterior'!CD15)</f>
        <v>2426</v>
      </c>
      <c r="CF16" s="9">
        <f>IF(Parametros!$P$3=1,'4 - Tabela atual'!CF15,'5 - Tabela anterior'!CE15)</f>
        <v>3639</v>
      </c>
      <c r="CG16" s="9">
        <f>IF(Parametros!$P$3=1,'4 - Tabela atual'!CG15,'5 - Tabela anterior'!CF15)</f>
        <v>4852</v>
      </c>
      <c r="CH16" s="9">
        <f>IF(Parametros!$P$3=1,'4 - Tabela atual'!CH15,'5 - Tabela anterior'!CG15)</f>
        <v>6065</v>
      </c>
      <c r="CI16" s="9">
        <f>IF(Parametros!$P$3=1,'4 - Tabela atual'!CI15,'5 - Tabela anterior'!CH15)</f>
        <v>7278</v>
      </c>
      <c r="CJ16" s="9">
        <f>IF(Parametros!$P$3=1,'4 - Tabela atual'!CJ15,'5 - Tabela anterior'!CI15)</f>
        <v>763</v>
      </c>
      <c r="CK16" s="9">
        <f>IF(Parametros!$P$3=1,'4 - Tabela atual'!CK15,'5 - Tabela anterior'!CJ15)</f>
        <v>152.60000000000002</v>
      </c>
      <c r="CL16" s="9">
        <f>IF(Parametros!$P$3=1,'4 - Tabela atual'!CL15,'5 - Tabela anterior'!CK15)</f>
        <v>190.75</v>
      </c>
      <c r="CM16" s="9">
        <f>IF(Parametros!$P$3=1,'4 - Tabela atual'!CM15,'5 - Tabela anterior'!CL15)</f>
        <v>0</v>
      </c>
      <c r="CN16" s="9">
        <f>IF(Parametros!$P$3=1,'4 - Tabela atual'!CN15,'5 - Tabela anterior'!CM15)</f>
        <v>381.5</v>
      </c>
      <c r="CO16" s="9">
        <f>IF(Parametros!$P$3=1,'4 - Tabela atual'!CO15,'5 - Tabela anterior'!CN15)</f>
        <v>1144.5</v>
      </c>
      <c r="CP16" s="9">
        <f>IF(Parametros!$P$3=1,'4 - Tabela atual'!CP15,'5 - Tabela anterior'!CO15)</f>
        <v>1526</v>
      </c>
      <c r="CQ16" s="9">
        <f>IF(Parametros!$P$3=1,'4 - Tabela atual'!CQ15,'5 - Tabela anterior'!CP15)</f>
        <v>2289</v>
      </c>
      <c r="CR16" s="9">
        <f>IF(Parametros!$P$3=1,'4 - Tabela atual'!CR15,'5 - Tabela anterior'!CQ15)</f>
        <v>3052</v>
      </c>
      <c r="CS16" s="9">
        <f>IF(Parametros!$P$3=1,'4 - Tabela atual'!CS15,'5 - Tabela anterior'!CR15)</f>
        <v>3815</v>
      </c>
      <c r="CT16" s="9">
        <f>IF(Parametros!$P$3=1,'4 - Tabela atual'!CT15,'5 - Tabela anterior'!CS15)</f>
        <v>4578</v>
      </c>
      <c r="CU16" s="9">
        <f>IF(Parametros!$P$3=1,'4 - Tabela atual'!CU15,'5 - Tabela anterior'!CT15)</f>
        <v>687</v>
      </c>
      <c r="CV16" s="9">
        <f>IF(Parametros!$P$3=1,'4 - Tabela atual'!CV15,'5 - Tabela anterior'!CU15)</f>
        <v>137.4</v>
      </c>
      <c r="CW16" s="9">
        <f>IF(Parametros!$P$3=1,'4 - Tabela atual'!CW15,'5 - Tabela anterior'!CV15)</f>
        <v>171.75</v>
      </c>
      <c r="CX16" s="9">
        <f>IF(Parametros!$P$3=1,'4 - Tabela atual'!CX15,'5 - Tabela anterior'!CW15)</f>
        <v>0</v>
      </c>
      <c r="CY16" s="9">
        <f>IF(Parametros!$P$3=1,'4 - Tabela atual'!CY15,'5 - Tabela anterior'!CX15)</f>
        <v>343.5</v>
      </c>
      <c r="CZ16" s="9">
        <f>IF(Parametros!$P$3=1,'4 - Tabela atual'!CZ15,'5 - Tabela anterior'!CY15)</f>
        <v>1030.5</v>
      </c>
      <c r="DA16" s="9">
        <f>IF(Parametros!$P$3=1,'4 - Tabela atual'!DA15,'5 - Tabela anterior'!CZ15)</f>
        <v>1374</v>
      </c>
      <c r="DB16" s="9">
        <f>IF(Parametros!$P$3=1,'4 - Tabela atual'!DB15,'5 - Tabela anterior'!DA15)</f>
        <v>2061</v>
      </c>
      <c r="DC16" s="9">
        <f>IF(Parametros!$P$3=1,'4 - Tabela atual'!DC15,'5 - Tabela anterior'!DB15)</f>
        <v>2748</v>
      </c>
      <c r="DD16" s="9">
        <f>IF(Parametros!$P$3=1,'4 - Tabela atual'!DD15,'5 - Tabela anterior'!DC15)</f>
        <v>3435</v>
      </c>
      <c r="DE16" s="9">
        <f>IF(Parametros!$P$3=1,'4 - Tabela atual'!DE15,'5 - Tabela anterior'!DD15)</f>
        <v>4122</v>
      </c>
      <c r="DF16" s="9">
        <f>IF(Parametros!$P$3=1,'4 - Tabela atual'!DF15,'5 - Tabela anterior'!DE15)</f>
        <v>630</v>
      </c>
      <c r="DG16" s="9">
        <f>IF(Parametros!$P$3=1,'4 - Tabela atual'!DG15,'5 - Tabela anterior'!DF15)</f>
        <v>126.00000000000001</v>
      </c>
      <c r="DH16" s="9">
        <f>IF(Parametros!$P$3=1,'4 - Tabela atual'!DH15,'5 - Tabela anterior'!DG15)</f>
        <v>157.5</v>
      </c>
      <c r="DI16" s="9">
        <f>IF(Parametros!$P$3=1,'4 - Tabela atual'!DI15,'5 - Tabela anterior'!DH15)</f>
        <v>0</v>
      </c>
      <c r="DJ16" s="9">
        <f>IF(Parametros!$P$3=1,'4 - Tabela atual'!DJ15,'5 - Tabela anterior'!DI15)</f>
        <v>315</v>
      </c>
      <c r="DK16" s="9">
        <f>IF(Parametros!$P$3=1,'4 - Tabela atual'!DK15,'5 - Tabela anterior'!DJ15)</f>
        <v>945</v>
      </c>
      <c r="DL16" s="9">
        <f>IF(Parametros!$P$3=1,'4 - Tabela atual'!DL15,'5 - Tabela anterior'!DK15)</f>
        <v>1260</v>
      </c>
      <c r="DM16" s="9">
        <f>IF(Parametros!$P$3=1,'4 - Tabela atual'!DM15,'5 - Tabela anterior'!DL15)</f>
        <v>1890</v>
      </c>
      <c r="DN16" s="9">
        <f>IF(Parametros!$P$3=1,'4 - Tabela atual'!DN15,'5 - Tabela anterior'!DM15)</f>
        <v>2520</v>
      </c>
      <c r="DO16" s="9">
        <f>IF(Parametros!$P$3=1,'4 - Tabela atual'!DO15,'5 - Tabela anterior'!DN15)</f>
        <v>3150</v>
      </c>
      <c r="DP16" s="9">
        <f>IF(Parametros!$P$3=1,'4 - Tabela atual'!DP15,'5 - Tabela anterior'!DO15)</f>
        <v>3780</v>
      </c>
      <c r="DQ16" s="9">
        <f>IF(Parametros!$P$3=1,'4 - Tabela atual'!DQ15,'5 - Tabela anterior'!DP15)</f>
        <v>1566</v>
      </c>
      <c r="DR16" s="9">
        <f>IF(Parametros!$P$3=1,'4 - Tabela atual'!DR15,'5 - Tabela anterior'!DQ15)</f>
        <v>313.20000000000005</v>
      </c>
      <c r="DS16" s="9">
        <f>IF(Parametros!$P$3=1,'4 - Tabela atual'!DS15,'5 - Tabela anterior'!DR15)</f>
        <v>391.5</v>
      </c>
      <c r="DT16" s="9">
        <f>IF(Parametros!$P$3=1,'4 - Tabela atual'!DT15,'5 - Tabela anterior'!DS15)</f>
        <v>421.2</v>
      </c>
      <c r="DU16" s="9">
        <f>IF(Parametros!$P$3=1,'4 - Tabela atual'!DU15,'5 - Tabela anterior'!DT15)</f>
        <v>783</v>
      </c>
      <c r="DV16" s="9">
        <f>IF(Parametros!$P$3=1,'4 - Tabela atual'!DV15,'5 - Tabela anterior'!DU15)</f>
        <v>2349</v>
      </c>
      <c r="DW16" s="9">
        <f>IF(Parametros!$P$3=1,'4 - Tabela atual'!DW15,'5 - Tabela anterior'!DV15)</f>
        <v>3132</v>
      </c>
      <c r="DX16" s="9">
        <f>IF(Parametros!$P$3=1,'4 - Tabela atual'!DX15,'5 - Tabela anterior'!DW15)</f>
        <v>4698</v>
      </c>
      <c r="DY16" s="9">
        <f>IF(Parametros!$P$3=1,'4 - Tabela atual'!DY15,'5 - Tabela anterior'!DX15)</f>
        <v>6264</v>
      </c>
      <c r="DZ16" s="9">
        <f>IF(Parametros!$P$3=1,'4 - Tabela atual'!DZ15,'5 - Tabela anterior'!DY15)</f>
        <v>7830</v>
      </c>
      <c r="EA16" s="9">
        <f>IF(Parametros!$P$3=1,'4 - Tabela atual'!EA15,'5 - Tabela anterior'!DZ15)</f>
        <v>9396</v>
      </c>
      <c r="EB16" s="9">
        <f>IF(Parametros!$P$3=1,'4 - Tabela atual'!EB15,'5 - Tabela anterior'!EA15)</f>
        <v>1699</v>
      </c>
      <c r="EC16" s="9">
        <f>IF(Parametros!$P$3=1,'4 - Tabela atual'!EC15,'5 - Tabela anterior'!EB15)</f>
        <v>339.80000000000007</v>
      </c>
      <c r="ED16" s="9">
        <f>IF(Parametros!$P$3=1,'4 - Tabela atual'!ED15,'5 - Tabela anterior'!EC15)</f>
        <v>424.75</v>
      </c>
      <c r="EE16" s="9">
        <f>IF(Parametros!$P$3=1,'4 - Tabela atual'!EE15,'5 - Tabela anterior'!ED15)</f>
        <v>421.2</v>
      </c>
      <c r="EF16" s="9">
        <f>IF(Parametros!$P$3=1,'4 - Tabela atual'!EF15,'5 - Tabela anterior'!EE15)</f>
        <v>849.5</v>
      </c>
      <c r="EG16" s="9">
        <f>IF(Parametros!$P$3=1,'4 - Tabela atual'!EG15,'5 - Tabela anterior'!EF15)</f>
        <v>2548.5</v>
      </c>
      <c r="EH16" s="9">
        <f>IF(Parametros!$P$3=1,'4 - Tabela atual'!EH15,'5 - Tabela anterior'!EG15)</f>
        <v>3398</v>
      </c>
      <c r="EI16" s="9">
        <f>IF(Parametros!$P$3=1,'4 - Tabela atual'!EI15,'5 - Tabela anterior'!EH15)</f>
        <v>5097</v>
      </c>
      <c r="EJ16" s="9">
        <f>IF(Parametros!$P$3=1,'4 - Tabela atual'!EJ15,'5 - Tabela anterior'!EI15)</f>
        <v>6796</v>
      </c>
      <c r="EK16" s="9">
        <f>IF(Parametros!$P$3=1,'4 - Tabela atual'!EK15,'5 - Tabela anterior'!EJ15)</f>
        <v>8495</v>
      </c>
      <c r="EL16" s="9">
        <f>IF(Parametros!$P$3=1,'4 - Tabela atual'!EL15,'5 - Tabela anterior'!EK15)</f>
        <v>10194</v>
      </c>
      <c r="EM16" s="9">
        <f>IF(Parametros!$P$3=1,'4 - Tabela atual'!EM15,'5 - Tabela anterior'!EL15)</f>
        <v>1623</v>
      </c>
      <c r="EN16" s="9">
        <f>IF(Parametros!$P$3=1,'4 - Tabela atual'!EN15,'5 - Tabela anterior'!EM15)</f>
        <v>324.60000000000002</v>
      </c>
      <c r="EO16" s="9">
        <f>IF(Parametros!$P$3=1,'4 - Tabela atual'!EO15,'5 - Tabela anterior'!EN15)</f>
        <v>405.75</v>
      </c>
      <c r="EP16" s="9">
        <f>IF(Parametros!$P$3=1,'4 - Tabela atual'!EP15,'5 - Tabela anterior'!EO15)</f>
        <v>421.2</v>
      </c>
      <c r="EQ16" s="9">
        <f>IF(Parametros!$P$3=1,'4 - Tabela atual'!EQ15,'5 - Tabela anterior'!EP15)</f>
        <v>811.5</v>
      </c>
      <c r="ER16" s="9">
        <f>IF(Parametros!$P$3=1,'4 - Tabela atual'!ER15,'5 - Tabela anterior'!EQ15)</f>
        <v>2434.5</v>
      </c>
      <c r="ES16" s="9">
        <f>IF(Parametros!$P$3=1,'4 - Tabela atual'!ES15,'5 - Tabela anterior'!ER15)</f>
        <v>3246</v>
      </c>
      <c r="ET16" s="9">
        <f>IF(Parametros!$P$3=1,'4 - Tabela atual'!ET15,'5 - Tabela anterior'!ES15)</f>
        <v>4869</v>
      </c>
      <c r="EU16" s="9">
        <f>IF(Parametros!$P$3=1,'4 - Tabela atual'!EU15,'5 - Tabela anterior'!ET15)</f>
        <v>6492</v>
      </c>
      <c r="EV16" s="9">
        <f>IF(Parametros!$P$3=1,'4 - Tabela atual'!EV15,'5 - Tabela anterior'!EU15)</f>
        <v>8115</v>
      </c>
      <c r="EW16" s="9">
        <f>IF(Parametros!$P$3=1,'4 - Tabela atual'!EW15,'5 - Tabela anterior'!EV15)</f>
        <v>9738</v>
      </c>
      <c r="EX16" s="9">
        <f>IF(Parametros!$P$3=1,'4 - Tabela atual'!EX15,'5 - Tabela anterior'!EW15)</f>
        <v>1040</v>
      </c>
      <c r="EY16" s="9">
        <f>IF(Parametros!$P$3=1,'4 - Tabela atual'!EY15,'5 - Tabela anterior'!EX15)</f>
        <v>208.00000000000003</v>
      </c>
      <c r="EZ16" s="9">
        <f>IF(Parametros!$P$3=1,'4 - Tabela atual'!EZ15,'5 - Tabela anterior'!EY15)</f>
        <v>260</v>
      </c>
      <c r="FA16" s="9">
        <f>IF(Parametros!$P$3=1,'4 - Tabela atual'!FA15,'5 - Tabela anterior'!EZ15)</f>
        <v>0</v>
      </c>
      <c r="FB16" s="9">
        <f>IF(Parametros!$P$3=1,'4 - Tabela atual'!FB15,'5 - Tabela anterior'!FA15)</f>
        <v>520</v>
      </c>
      <c r="FC16" s="9">
        <f>IF(Parametros!$P$3=1,'4 - Tabela atual'!FC15,'5 - Tabela anterior'!FB15)</f>
        <v>1560</v>
      </c>
      <c r="FD16" s="9">
        <f>IF(Parametros!$P$3=1,'4 - Tabela atual'!FD15,'5 - Tabela anterior'!FC15)</f>
        <v>2080</v>
      </c>
      <c r="FE16" s="9">
        <f>IF(Parametros!$P$3=1,'4 - Tabela atual'!FE15,'5 - Tabela anterior'!FD15)</f>
        <v>3120</v>
      </c>
      <c r="FF16" s="9">
        <f>IF(Parametros!$P$3=1,'4 - Tabela atual'!FF15,'5 - Tabela anterior'!FE15)</f>
        <v>4160</v>
      </c>
      <c r="FG16" s="9">
        <f>IF(Parametros!$P$3=1,'4 - Tabela atual'!FG15,'5 - Tabela anterior'!FF15)</f>
        <v>5200</v>
      </c>
      <c r="FH16" s="9">
        <f>IF(Parametros!$P$3=1,'4 - Tabela atual'!FH15,'5 - Tabela anterior'!FG15)</f>
        <v>6240</v>
      </c>
      <c r="FI16" s="9">
        <f>IF(Parametros!$P$3=1,'4 - Tabela atual'!FI15,'5 - Tabela anterior'!FH15)</f>
        <v>1976</v>
      </c>
      <c r="FJ16" s="9">
        <f>IF(Parametros!$P$3=1,'4 - Tabela atual'!FJ15,'5 - Tabela anterior'!FI15)</f>
        <v>395.20000000000005</v>
      </c>
      <c r="FK16" s="9">
        <f>IF(Parametros!$P$3=1,'4 - Tabela atual'!FK15,'5 - Tabela anterior'!FJ15)</f>
        <v>494</v>
      </c>
      <c r="FL16" s="9">
        <f>IF(Parametros!$P$3=1,'4 - Tabela atual'!FL15,'5 - Tabela anterior'!FK15)</f>
        <v>421.2</v>
      </c>
      <c r="FM16" s="9">
        <f>IF(Parametros!$P$3=1,'4 - Tabela atual'!FM15,'5 - Tabela anterior'!FL15)</f>
        <v>988</v>
      </c>
      <c r="FN16" s="9">
        <f>IF(Parametros!$P$3=1,'4 - Tabela atual'!FN15,'5 - Tabela anterior'!FM15)</f>
        <v>2964</v>
      </c>
      <c r="FO16" s="9">
        <f>IF(Parametros!$P$3=1,'4 - Tabela atual'!FO15,'5 - Tabela anterior'!FN15)</f>
        <v>3952</v>
      </c>
      <c r="FP16" s="9">
        <f>IF(Parametros!$P$3=1,'4 - Tabela atual'!FP15,'5 - Tabela anterior'!FO15)</f>
        <v>5928</v>
      </c>
      <c r="FQ16" s="9">
        <f>IF(Parametros!$P$3=1,'4 - Tabela atual'!FQ15,'5 - Tabela anterior'!FP15)</f>
        <v>7904</v>
      </c>
      <c r="FR16" s="9">
        <f>IF(Parametros!$P$3=1,'4 - Tabela atual'!FR15,'5 - Tabela anterior'!FQ15)</f>
        <v>9880</v>
      </c>
      <c r="FS16" s="9">
        <f>IF(Parametros!$P$3=1,'4 - Tabela atual'!FS15,'5 - Tabela anterior'!FR15)</f>
        <v>11856</v>
      </c>
      <c r="FT16">
        <f>IF(Parametros!$P$3=1,'4 - Tabela atual'!FT15,'5 - Tabela anterior'!FS15)</f>
        <v>21.11</v>
      </c>
      <c r="FU16" t="str">
        <f>IF(Parametros!$P$3=1,'4 - Tabela atual'!FU15,'5 - Tabela anterior'!FT15)</f>
        <v/>
      </c>
      <c r="FV16" t="str">
        <f>IF(Parametros!$P$3=1,'4 - Tabela atual'!FV15,'5 - Tabela anterior'!FU15)</f>
        <v/>
      </c>
      <c r="FW16" t="str">
        <f>IF(Parametros!$P$3=1,'4 - Tabela atual'!FW15,'5 - Tabela anterior'!FV15)</f>
        <v/>
      </c>
      <c r="FX16" t="str">
        <f>IF(Parametros!$P$3=1,'4 - Tabela atual'!FX15,'5 - Tabela anterior'!FW15)</f>
        <v/>
      </c>
      <c r="FY16" t="str">
        <f>IF(Parametros!$P$3=1,'4 - Tabela atual'!FY15,'5 - Tabela anterior'!FX15)</f>
        <v/>
      </c>
      <c r="FZ16" t="str">
        <f>IF(Parametros!$P$3=1,'4 - Tabela atual'!FZ15,'5 - Tabela anterior'!FY15)</f>
        <v/>
      </c>
      <c r="GA16" t="str">
        <f>IF(Parametros!$P$3=1,'4 - Tabela atual'!GA15,'5 - Tabela anterior'!FZ15)</f>
        <v/>
      </c>
      <c r="GB16" t="str">
        <f>IF(Parametros!$P$3=1,'4 - Tabela atual'!GB15,'5 - Tabela anterior'!GA15)</f>
        <v/>
      </c>
      <c r="GC16" t="str">
        <f>IF(Parametros!$P$3=1,'4 - Tabela atual'!GC15,'5 - Tabela anterior'!GB15)</f>
        <v/>
      </c>
      <c r="GD16" t="str">
        <f>IF(Parametros!$P$3=1,'4 - Tabela atual'!GD15,'5 - Tabela anterior'!GC15)</f>
        <v/>
      </c>
      <c r="GE16" t="str">
        <f>IF(Parametros!$P$3=1,'4 - Tabela atual'!GE15,'5 - Tabela anterior'!GD15)</f>
        <v/>
      </c>
      <c r="GF16" t="str">
        <f>IF(Parametros!$P$3=1,'4 - Tabela atual'!GF15,'5 - Tabela anterior'!GE15)</f>
        <v/>
      </c>
      <c r="GG16" t="str">
        <f>IF(Parametros!$P$3=1,'4 - Tabela atual'!GG15,'5 - Tabela anterior'!GF15)</f>
        <v/>
      </c>
      <c r="GH16">
        <f>IF(Parametros!$P$3=1,'4 - Tabela atual'!GH15,'5 - Tabela anterior'!GG15)</f>
        <v>21.11</v>
      </c>
      <c r="GI16" s="8">
        <f>IF(Parametros!$P$3=1,'4 - Tabela atual'!GI15,'5 - Tabela anterior'!GH15)</f>
        <v>168433.71950000001</v>
      </c>
      <c r="GJ16" s="8" t="str">
        <f>IF(Parametros!$P$3=1,'4 - Tabela atual'!GJ15,'5 - Tabela anterior'!GI15)</f>
        <v/>
      </c>
      <c r="GK16" s="8" t="str">
        <f>IF(Parametros!$P$3=1,'4 - Tabela atual'!GK15,'5 - Tabela anterior'!GJ15)</f>
        <v/>
      </c>
      <c r="GL16" s="8" t="str">
        <f>IF(Parametros!$P$3=1,'4 - Tabela atual'!GL15,'5 - Tabela anterior'!GK15)</f>
        <v/>
      </c>
      <c r="GM16" s="8" t="str">
        <f>IF(Parametros!$P$3=1,'4 - Tabela atual'!GM15,'5 - Tabela anterior'!GL15)</f>
        <v/>
      </c>
      <c r="GN16" s="8" t="str">
        <f>IF(Parametros!$P$3=1,'4 - Tabela atual'!GN15,'5 - Tabela anterior'!GM15)</f>
        <v/>
      </c>
      <c r="GO16" s="8" t="str">
        <f>IF(Parametros!$P$3=1,'4 - Tabela atual'!GO15,'5 - Tabela anterior'!GN15)</f>
        <v/>
      </c>
      <c r="GP16" s="8" t="str">
        <f>IF(Parametros!$P$3=1,'4 - Tabela atual'!GP15,'5 - Tabela anterior'!GO15)</f>
        <v/>
      </c>
      <c r="GQ16" s="8" t="str">
        <f>IF(Parametros!$P$3=1,'4 - Tabela atual'!GQ15,'5 - Tabela anterior'!GP15)</f>
        <v/>
      </c>
      <c r="GR16" s="8" t="str">
        <f>IF(Parametros!$P$3=1,'4 - Tabela atual'!GR15,'5 - Tabela anterior'!GQ15)</f>
        <v/>
      </c>
      <c r="GS16" s="8" t="str">
        <f>IF(Parametros!$P$3=1,'4 - Tabela atual'!GS15,'5 - Tabela anterior'!GR15)</f>
        <v/>
      </c>
      <c r="GT16" s="8" t="str">
        <f>IF(Parametros!$P$3=1,'4 - Tabela atual'!GT15,'5 - Tabela anterior'!GS15)</f>
        <v/>
      </c>
      <c r="GU16" s="8" t="str">
        <f>IF(Parametros!$P$3=1,'4 - Tabela atual'!GU15,'5 - Tabela anterior'!GT15)</f>
        <v/>
      </c>
      <c r="GV16" s="8" t="str">
        <f>IF(Parametros!$P$3=1,'4 - Tabela atual'!GV15,'5 - Tabela anterior'!GU15)</f>
        <v/>
      </c>
      <c r="GW16" s="8">
        <f>IF(Parametros!$P$3=1,'4 - Tabela atual'!GW15,'5 - Tabela anterior'!GV15)</f>
        <v>168433.71950000001</v>
      </c>
      <c r="GX16">
        <f>IF(Parametros!$P$3=1,'4 - Tabela atual'!GX15,'5 - Tabela anterior'!GW15)</f>
        <v>0</v>
      </c>
      <c r="GY16">
        <f>IF(Parametros!$P$3=1,'4 - Tabela atual'!GY15,'5 - Tabela anterior'!GX15)</f>
        <v>1</v>
      </c>
      <c r="GZ16">
        <f>IF(Parametros!$P$3=1,'4 - Tabela atual'!GZ15,'5 - Tabela anterior'!GY15)</f>
        <v>1</v>
      </c>
      <c r="HA16">
        <f>IF(Parametros!$P$3=1,'4 - Tabela atual'!HA15,'5 - Tabela anterior'!GZ15)</f>
        <v>1</v>
      </c>
      <c r="HB16">
        <f>IF(Parametros!$P$3=1,'4 - Tabela atual'!HB15,'5 - Tabela anterior'!HA15)</f>
        <v>1</v>
      </c>
      <c r="HC16">
        <f>IF(Parametros!$P$3=1,'4 - Tabela atual'!HC15,'5 - Tabela anterior'!HB15)</f>
        <v>1</v>
      </c>
      <c r="HD16">
        <f>IF(Parametros!$P$3=1,'4 - Tabela atual'!HD15,'5 - Tabela anterior'!HC15)</f>
        <v>0</v>
      </c>
      <c r="HE16" s="6" t="str">
        <f t="shared" si="0"/>
        <v>VALE A PENA VER DE NOVO - (VALE)</v>
      </c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</row>
    <row r="17" spans="1:249" s="5" customFormat="1" ht="14.25" customHeight="1" x14ac:dyDescent="0.2">
      <c r="A17" s="148" t="str">
        <f>IF(Parametros!$P$3=1,'4 - Tabela atual'!A16,'5 - Tabela anterior'!A16)</f>
        <v>MALH</v>
      </c>
      <c r="B17" s="112" t="str">
        <f>IF(Parametros!$P$3=1,'4 - Tabela atual'!B16,'5 - Tabela anterior'!B16)</f>
        <v>MALHAÇÃO</v>
      </c>
      <c r="C17" s="9">
        <f>IF(Parametros!$P$3=1,'4 - Tabela atual'!C16,'5 - Tabela anterior'!C16)</f>
        <v>1300</v>
      </c>
      <c r="D17" s="9">
        <f>IF(Parametros!$P$3=1,'4 - Tabela atual'!D16,'5 - Tabela anterior'!D16)</f>
        <v>260</v>
      </c>
      <c r="E17" s="9">
        <f>IF(Parametros!$P$3=1,'4 - Tabela atual'!E16,'5 - Tabela anterior'!E16)</f>
        <v>325</v>
      </c>
      <c r="F17" s="9">
        <f>IF(Parametros!$P$3=1,'4 - Tabela atual'!F16,'5 - Tabela anterior'!F16)</f>
        <v>487.5</v>
      </c>
      <c r="G17" s="9">
        <f>IF(Parametros!$P$3=1,'4 - Tabela atual'!G16,'5 - Tabela anterior'!G16)</f>
        <v>260</v>
      </c>
      <c r="H17" s="9">
        <f>IF(Parametros!$P$3=1,'4 - Tabela atual'!H16,'5 - Tabela anterior'!H16)</f>
        <v>325</v>
      </c>
      <c r="I17" s="9">
        <f>IF(Parametros!$P$3=1,'4 - Tabela atual'!I16,'5 - Tabela anterior'!H16)</f>
        <v>325</v>
      </c>
      <c r="J17" s="9">
        <f>IF(Parametros!$P$3=1,'4 - Tabela atual'!J16,'5 - Tabela anterior'!I16)</f>
        <v>325</v>
      </c>
      <c r="K17" s="9">
        <f>IF(Parametros!$P$3=1,'4 - Tabela atual'!K16,'5 - Tabela anterior'!J16)</f>
        <v>487.5</v>
      </c>
      <c r="L17" s="9">
        <f>IF(Parametros!$P$3=1,'4 - Tabela atual'!L16,'5 - Tabela anterior'!K16)</f>
        <v>260</v>
      </c>
      <c r="M17" s="9">
        <f>IF(Parametros!$P$3=1,'4 - Tabela atual'!M16,'5 - Tabela anterior'!L16)</f>
        <v>325</v>
      </c>
      <c r="N17" s="9">
        <f>IF(Parametros!$P$3=1,'4 - Tabela atual'!N16,'5 - Tabela anterior'!M16)</f>
        <v>585</v>
      </c>
      <c r="O17" s="9">
        <f>IF(Parametros!$P$3=1,'4 - Tabela atual'!O16,'5 - Tabela anterior'!N16)</f>
        <v>975</v>
      </c>
      <c r="P17" s="9">
        <f>IF(Parametros!$P$3=1,'4 - Tabela atual'!P16,'5 - Tabela anterior'!O16)</f>
        <v>1950</v>
      </c>
      <c r="Q17" s="9">
        <f>IF(Parametros!$P$3=1,'4 - Tabela atual'!Q16,'5 - Tabela anterior'!P16)</f>
        <v>2600</v>
      </c>
      <c r="R17" s="9">
        <f>IF(Parametros!$P$3=1,'4 - Tabela atual'!R16,'5 - Tabela anterior'!Q16)</f>
        <v>3900</v>
      </c>
      <c r="S17" s="9">
        <f>IF(Parametros!$P$3=1,'4 - Tabela atual'!S16,'5 - Tabela anterior'!R16)</f>
        <v>5200</v>
      </c>
      <c r="T17" s="9">
        <f>IF(Parametros!$P$3=1,'4 - Tabela atual'!T16,'5 - Tabela anterior'!S16)</f>
        <v>6500</v>
      </c>
      <c r="U17" s="9">
        <f>IF(Parametros!$P$3=1,'4 - Tabela atual'!U16,'5 - Tabela anterior'!T16)</f>
        <v>7800</v>
      </c>
      <c r="V17" s="9">
        <f>IF(Parametros!$P$3=1,'4 - Tabela atual'!V16,'5 - Tabela anterior'!U16)</f>
        <v>709</v>
      </c>
      <c r="W17" s="9">
        <f>IF(Parametros!$P$3=1,'4 - Tabela atual'!W16,'5 - Tabela anterior'!V16)</f>
        <v>141.80000000000001</v>
      </c>
      <c r="X17" s="9">
        <f>IF(Parametros!$P$3=1,'4 - Tabela atual'!X16,'5 - Tabela anterior'!W16)</f>
        <v>177.25</v>
      </c>
      <c r="Y17" s="9">
        <f>IF(Parametros!$P$3=1,'4 - Tabela atual'!Y16,'5 - Tabela anterior'!X16)</f>
        <v>0</v>
      </c>
      <c r="Z17" s="9">
        <f>IF(Parametros!$P$3=1,'4 - Tabela atual'!Z16,'5 - Tabela anterior'!Y16)</f>
        <v>531.75</v>
      </c>
      <c r="AA17" s="9">
        <f>IF(Parametros!$P$3=1,'4 - Tabela atual'!AA16,'5 - Tabela anterior'!Z16)</f>
        <v>1063.5</v>
      </c>
      <c r="AB17" s="9">
        <f>IF(Parametros!$P$3=1,'4 - Tabela atual'!AB16,'5 - Tabela anterior'!AA16)</f>
        <v>1418</v>
      </c>
      <c r="AC17" s="9">
        <f>IF(Parametros!$P$3=1,'4 - Tabela atual'!AC16,'5 - Tabela anterior'!AB16)</f>
        <v>2127</v>
      </c>
      <c r="AD17" s="9">
        <f>IF(Parametros!$P$3=1,'4 - Tabela atual'!AD16,'5 - Tabela anterior'!AC16)</f>
        <v>2836</v>
      </c>
      <c r="AE17" s="9">
        <f>IF(Parametros!$P$3=1,'4 - Tabela atual'!AE16,'5 - Tabela anterior'!AD16)</f>
        <v>3545</v>
      </c>
      <c r="AF17" s="9">
        <f>IF(Parametros!$P$3=1,'4 - Tabela atual'!AF16,'5 - Tabela anterior'!AE16)</f>
        <v>4254</v>
      </c>
      <c r="AG17" s="9">
        <f>IF(Parametros!$P$3=1,'4 - Tabela atual'!AG16,'5 - Tabela anterior'!AF16)</f>
        <v>599</v>
      </c>
      <c r="AH17" s="9">
        <f>IF(Parametros!$P$3=1,'4 - Tabela atual'!AH16,'5 - Tabela anterior'!AG16)</f>
        <v>119.80000000000001</v>
      </c>
      <c r="AI17" s="9">
        <f>IF(Parametros!$P$3=1,'4 - Tabela atual'!AI16,'5 - Tabela anterior'!AH16)</f>
        <v>149.75</v>
      </c>
      <c r="AJ17" s="9">
        <f>IF(Parametros!$P$3=1,'4 - Tabela atual'!AJ16,'5 - Tabela anterior'!AI16)</f>
        <v>0</v>
      </c>
      <c r="AK17" s="9">
        <f>IF(Parametros!$P$3=1,'4 - Tabela atual'!AK16,'5 - Tabela anterior'!AJ16)</f>
        <v>449.25</v>
      </c>
      <c r="AL17" s="9">
        <f>IF(Parametros!$P$3=1,'4 - Tabela atual'!AL16,'5 - Tabela anterior'!AK16)</f>
        <v>898.5</v>
      </c>
      <c r="AM17" s="9">
        <f>IF(Parametros!$P$3=1,'4 - Tabela atual'!AM16,'5 - Tabela anterior'!AL16)</f>
        <v>1198</v>
      </c>
      <c r="AN17" s="9">
        <f>IF(Parametros!$P$3=1,'4 - Tabela atual'!AN16,'5 - Tabela anterior'!AM16)</f>
        <v>1797</v>
      </c>
      <c r="AO17" s="9">
        <f>IF(Parametros!$P$3=1,'4 - Tabela atual'!AO16,'5 - Tabela anterior'!AN16)</f>
        <v>2396</v>
      </c>
      <c r="AP17" s="9">
        <f>IF(Parametros!$P$3=1,'4 - Tabela atual'!AP16,'5 - Tabela anterior'!AO16)</f>
        <v>2995</v>
      </c>
      <c r="AQ17" s="9">
        <f>IF(Parametros!$P$3=1,'4 - Tabela atual'!AQ16,'5 - Tabela anterior'!AP16)</f>
        <v>3594</v>
      </c>
      <c r="AR17" s="9">
        <f>IF(Parametros!$P$3=1,'4 - Tabela atual'!AR16,'5 - Tabela anterior'!AQ16)</f>
        <v>465</v>
      </c>
      <c r="AS17" s="9">
        <f>IF(Parametros!$P$3=1,'4 - Tabela atual'!AS16,'5 - Tabela anterior'!AR16)</f>
        <v>93</v>
      </c>
      <c r="AT17" s="9">
        <f>IF(Parametros!$P$3=1,'4 - Tabela atual'!AT16,'5 - Tabela anterior'!AS16)</f>
        <v>116.25</v>
      </c>
      <c r="AU17" s="9">
        <f>IF(Parametros!$P$3=1,'4 - Tabela atual'!AU16,'5 - Tabela anterior'!AT16)</f>
        <v>0</v>
      </c>
      <c r="AV17" s="9">
        <f>IF(Parametros!$P$3=1,'4 - Tabela atual'!AV16,'5 - Tabela anterior'!AU16)</f>
        <v>348.75</v>
      </c>
      <c r="AW17" s="9">
        <f>IF(Parametros!$P$3=1,'4 - Tabela atual'!AW16,'5 - Tabela anterior'!AV16)</f>
        <v>697.5</v>
      </c>
      <c r="AX17" s="9">
        <f>IF(Parametros!$P$3=1,'4 - Tabela atual'!AX16,'5 - Tabela anterior'!AW16)</f>
        <v>930</v>
      </c>
      <c r="AY17" s="9">
        <f>IF(Parametros!$P$3=1,'4 - Tabela atual'!AY16,'5 - Tabela anterior'!AX16)</f>
        <v>1395</v>
      </c>
      <c r="AZ17" s="9">
        <f>IF(Parametros!$P$3=1,'4 - Tabela atual'!AZ16,'5 - Tabela anterior'!AY16)</f>
        <v>1860</v>
      </c>
      <c r="BA17" s="9">
        <f>IF(Parametros!$P$3=1,'4 - Tabela atual'!BA16,'5 - Tabela anterior'!AZ16)</f>
        <v>2325</v>
      </c>
      <c r="BB17" s="9">
        <f>IF(Parametros!$P$3=1,'4 - Tabela atual'!BB16,'5 - Tabela anterior'!BA16)</f>
        <v>2790</v>
      </c>
      <c r="BC17" s="9">
        <f>IF(Parametros!$P$3=1,'4 - Tabela atual'!BC16,'5 - Tabela anterior'!BB16)</f>
        <v>2009</v>
      </c>
      <c r="BD17" s="9">
        <f>IF(Parametros!$P$3=1,'4 - Tabela atual'!BD16,'5 - Tabela anterior'!BC16)</f>
        <v>401.8</v>
      </c>
      <c r="BE17" s="9">
        <f>IF(Parametros!$P$3=1,'4 - Tabela atual'!BE16,'5 - Tabela anterior'!BD16)</f>
        <v>502.25</v>
      </c>
      <c r="BF17" s="9">
        <f>IF(Parametros!$P$3=1,'4 - Tabela atual'!BF16,'5 - Tabela anterior'!BE16)</f>
        <v>585</v>
      </c>
      <c r="BG17" s="9">
        <f>IF(Parametros!$P$3=1,'4 - Tabela atual'!BG16,'5 - Tabela anterior'!BF16)</f>
        <v>1506.75</v>
      </c>
      <c r="BH17" s="9">
        <f>IF(Parametros!$P$3=1,'4 - Tabela atual'!BH16,'5 - Tabela anterior'!BG16)</f>
        <v>3013.5</v>
      </c>
      <c r="BI17" s="9">
        <f>IF(Parametros!$P$3=1,'4 - Tabela atual'!BI16,'5 - Tabela anterior'!BH16)</f>
        <v>4018</v>
      </c>
      <c r="BJ17" s="9">
        <f>IF(Parametros!$P$3=1,'4 - Tabela atual'!BJ16,'5 - Tabela anterior'!BI16)</f>
        <v>6027</v>
      </c>
      <c r="BK17" s="9">
        <f>IF(Parametros!$P$3=1,'4 - Tabela atual'!BK16,'5 - Tabela anterior'!BJ16)</f>
        <v>8036</v>
      </c>
      <c r="BL17" s="9">
        <f>IF(Parametros!$P$3=1,'4 - Tabela atual'!BL16,'5 - Tabela anterior'!BK16)</f>
        <v>10045</v>
      </c>
      <c r="BM17" s="9">
        <f>IF(Parametros!$P$3=1,'4 - Tabela atual'!BM16,'5 - Tabela anterior'!BL16)</f>
        <v>12054</v>
      </c>
      <c r="BN17" s="9">
        <f>IF(Parametros!$P$3=1,'4 - Tabela atual'!BN16,'5 - Tabela anterior'!BM16)</f>
        <v>1899</v>
      </c>
      <c r="BO17" s="9">
        <f>IF(Parametros!$P$3=1,'4 - Tabela atual'!BO16,'5 - Tabela anterior'!BN16)</f>
        <v>379.8</v>
      </c>
      <c r="BP17" s="9">
        <f>IF(Parametros!$P$3=1,'4 - Tabela atual'!BP16,'5 - Tabela anterior'!BO16)</f>
        <v>474.75</v>
      </c>
      <c r="BQ17" s="9">
        <f>IF(Parametros!$P$3=1,'4 - Tabela atual'!BQ16,'5 - Tabela anterior'!BP16)</f>
        <v>585</v>
      </c>
      <c r="BR17" s="9">
        <f>IF(Parametros!$P$3=1,'4 - Tabela atual'!BR16,'5 - Tabela anterior'!BQ16)</f>
        <v>1424.25</v>
      </c>
      <c r="BS17" s="9">
        <f>IF(Parametros!$P$3=1,'4 - Tabela atual'!BS16,'5 - Tabela anterior'!BR16)</f>
        <v>2848.5</v>
      </c>
      <c r="BT17" s="9">
        <f>IF(Parametros!$P$3=1,'4 - Tabela atual'!BT16,'5 - Tabela anterior'!BS16)</f>
        <v>3798</v>
      </c>
      <c r="BU17" s="9">
        <f>IF(Parametros!$P$3=1,'4 - Tabela atual'!BU16,'5 - Tabela anterior'!BT16)</f>
        <v>5697</v>
      </c>
      <c r="BV17" s="9">
        <f>IF(Parametros!$P$3=1,'4 - Tabela atual'!BV16,'5 - Tabela anterior'!BU16)</f>
        <v>7596</v>
      </c>
      <c r="BW17" s="9">
        <f>IF(Parametros!$P$3=1,'4 - Tabela atual'!BW16,'5 - Tabela anterior'!BV16)</f>
        <v>9495</v>
      </c>
      <c r="BX17" s="9">
        <f>IF(Parametros!$P$3=1,'4 - Tabela atual'!BX16,'5 - Tabela anterior'!BW16)</f>
        <v>11394</v>
      </c>
      <c r="BY17" s="9">
        <f>IF(Parametros!$P$3=1,'4 - Tabela atual'!BY16,'5 - Tabela anterior'!BX16)</f>
        <v>1765</v>
      </c>
      <c r="BZ17" s="9">
        <f>IF(Parametros!$P$3=1,'4 - Tabela atual'!BZ16,'5 - Tabela anterior'!BY16)</f>
        <v>353</v>
      </c>
      <c r="CA17" s="9">
        <f>IF(Parametros!$P$3=1,'4 - Tabela atual'!CA16,'5 - Tabela anterior'!BZ16)</f>
        <v>441.25</v>
      </c>
      <c r="CB17" s="9">
        <f>IF(Parametros!$P$3=1,'4 - Tabela atual'!CB16,'5 - Tabela anterior'!CA16)</f>
        <v>585</v>
      </c>
      <c r="CC17" s="9">
        <f>IF(Parametros!$P$3=1,'4 - Tabela atual'!CC16,'5 - Tabela anterior'!CB16)</f>
        <v>1323.75</v>
      </c>
      <c r="CD17" s="9">
        <f>IF(Parametros!$P$3=1,'4 - Tabela atual'!CD16,'5 - Tabela anterior'!CC16)</f>
        <v>2647.5</v>
      </c>
      <c r="CE17" s="9">
        <f>IF(Parametros!$P$3=1,'4 - Tabela atual'!CE16,'5 - Tabela anterior'!CD16)</f>
        <v>3530</v>
      </c>
      <c r="CF17" s="9">
        <f>IF(Parametros!$P$3=1,'4 - Tabela atual'!CF16,'5 - Tabela anterior'!CE16)</f>
        <v>5295</v>
      </c>
      <c r="CG17" s="9">
        <f>IF(Parametros!$P$3=1,'4 - Tabela atual'!CG16,'5 - Tabela anterior'!CF16)</f>
        <v>7060</v>
      </c>
      <c r="CH17" s="9">
        <f>IF(Parametros!$P$3=1,'4 - Tabela atual'!CH16,'5 - Tabela anterior'!CG16)</f>
        <v>8825</v>
      </c>
      <c r="CI17" s="9">
        <f>IF(Parametros!$P$3=1,'4 - Tabela atual'!CI16,'5 - Tabela anterior'!CH16)</f>
        <v>10590</v>
      </c>
      <c r="CJ17" s="9">
        <f>IF(Parametros!$P$3=1,'4 - Tabela atual'!CJ16,'5 - Tabela anterior'!CI16)</f>
        <v>1308</v>
      </c>
      <c r="CK17" s="9">
        <f>IF(Parametros!$P$3=1,'4 - Tabela atual'!CK16,'5 - Tabela anterior'!CJ16)</f>
        <v>261.60000000000002</v>
      </c>
      <c r="CL17" s="9">
        <f>IF(Parametros!$P$3=1,'4 - Tabela atual'!CL16,'5 - Tabela anterior'!CK16)</f>
        <v>327</v>
      </c>
      <c r="CM17" s="9">
        <f>IF(Parametros!$P$3=1,'4 - Tabela atual'!CM16,'5 - Tabela anterior'!CL16)</f>
        <v>0</v>
      </c>
      <c r="CN17" s="9">
        <f>IF(Parametros!$P$3=1,'4 - Tabela atual'!CN16,'5 - Tabela anterior'!CM16)</f>
        <v>981</v>
      </c>
      <c r="CO17" s="9">
        <f>IF(Parametros!$P$3=1,'4 - Tabela atual'!CO16,'5 - Tabela anterior'!CN16)</f>
        <v>1962</v>
      </c>
      <c r="CP17" s="9">
        <f>IF(Parametros!$P$3=1,'4 - Tabela atual'!CP16,'5 - Tabela anterior'!CO16)</f>
        <v>2616</v>
      </c>
      <c r="CQ17" s="9">
        <f>IF(Parametros!$P$3=1,'4 - Tabela atual'!CQ16,'5 - Tabela anterior'!CP16)</f>
        <v>3924</v>
      </c>
      <c r="CR17" s="9">
        <f>IF(Parametros!$P$3=1,'4 - Tabela atual'!CR16,'5 - Tabela anterior'!CQ16)</f>
        <v>5232</v>
      </c>
      <c r="CS17" s="9">
        <f>IF(Parametros!$P$3=1,'4 - Tabela atual'!CS16,'5 - Tabela anterior'!CR16)</f>
        <v>6540</v>
      </c>
      <c r="CT17" s="9">
        <f>IF(Parametros!$P$3=1,'4 - Tabela atual'!CT16,'5 - Tabela anterior'!CS16)</f>
        <v>7848</v>
      </c>
      <c r="CU17" s="9">
        <f>IF(Parametros!$P$3=1,'4 - Tabela atual'!CU16,'5 - Tabela anterior'!CT16)</f>
        <v>1174</v>
      </c>
      <c r="CV17" s="9">
        <f>IF(Parametros!$P$3=1,'4 - Tabela atual'!CV16,'5 - Tabela anterior'!CU16)</f>
        <v>234.8</v>
      </c>
      <c r="CW17" s="9">
        <f>IF(Parametros!$P$3=1,'4 - Tabela atual'!CW16,'5 - Tabela anterior'!CV16)</f>
        <v>293.5</v>
      </c>
      <c r="CX17" s="9">
        <f>IF(Parametros!$P$3=1,'4 - Tabela atual'!CX16,'5 - Tabela anterior'!CW16)</f>
        <v>0</v>
      </c>
      <c r="CY17" s="9">
        <f>IF(Parametros!$P$3=1,'4 - Tabela atual'!CY16,'5 - Tabela anterior'!CX16)</f>
        <v>880.5</v>
      </c>
      <c r="CZ17" s="9">
        <f>IF(Parametros!$P$3=1,'4 - Tabela atual'!CZ16,'5 - Tabela anterior'!CY16)</f>
        <v>1761</v>
      </c>
      <c r="DA17" s="9">
        <f>IF(Parametros!$P$3=1,'4 - Tabela atual'!DA16,'5 - Tabela anterior'!CZ16)</f>
        <v>2348</v>
      </c>
      <c r="DB17" s="9">
        <f>IF(Parametros!$P$3=1,'4 - Tabela atual'!DB16,'5 - Tabela anterior'!DA16)</f>
        <v>3522</v>
      </c>
      <c r="DC17" s="9">
        <f>IF(Parametros!$P$3=1,'4 - Tabela atual'!DC16,'5 - Tabela anterior'!DB16)</f>
        <v>4696</v>
      </c>
      <c r="DD17" s="9">
        <f>IF(Parametros!$P$3=1,'4 - Tabela atual'!DD16,'5 - Tabela anterior'!DC16)</f>
        <v>5870</v>
      </c>
      <c r="DE17" s="9">
        <f>IF(Parametros!$P$3=1,'4 - Tabela atual'!DE16,'5 - Tabela anterior'!DD16)</f>
        <v>7044</v>
      </c>
      <c r="DF17" s="9">
        <f>IF(Parametros!$P$3=1,'4 - Tabela atual'!DF16,'5 - Tabela anterior'!DE16)</f>
        <v>1064</v>
      </c>
      <c r="DG17" s="9">
        <f>IF(Parametros!$P$3=1,'4 - Tabela atual'!DG16,'5 - Tabela anterior'!DF16)</f>
        <v>212.8</v>
      </c>
      <c r="DH17" s="9">
        <f>IF(Parametros!$P$3=1,'4 - Tabela atual'!DH16,'5 - Tabela anterior'!DG16)</f>
        <v>266</v>
      </c>
      <c r="DI17" s="9">
        <f>IF(Parametros!$P$3=1,'4 - Tabela atual'!DI16,'5 - Tabela anterior'!DH16)</f>
        <v>0</v>
      </c>
      <c r="DJ17" s="9">
        <f>IF(Parametros!$P$3=1,'4 - Tabela atual'!DJ16,'5 - Tabela anterior'!DI16)</f>
        <v>798</v>
      </c>
      <c r="DK17" s="9">
        <f>IF(Parametros!$P$3=1,'4 - Tabela atual'!DK16,'5 - Tabela anterior'!DJ16)</f>
        <v>1596</v>
      </c>
      <c r="DL17" s="9">
        <f>IF(Parametros!$P$3=1,'4 - Tabela atual'!DL16,'5 - Tabela anterior'!DK16)</f>
        <v>2128</v>
      </c>
      <c r="DM17" s="9">
        <f>IF(Parametros!$P$3=1,'4 - Tabela atual'!DM16,'5 - Tabela anterior'!DL16)</f>
        <v>3192</v>
      </c>
      <c r="DN17" s="9">
        <f>IF(Parametros!$P$3=1,'4 - Tabela atual'!DN16,'5 - Tabela anterior'!DM16)</f>
        <v>4256</v>
      </c>
      <c r="DO17" s="9">
        <f>IF(Parametros!$P$3=1,'4 - Tabela atual'!DO16,'5 - Tabela anterior'!DN16)</f>
        <v>5320</v>
      </c>
      <c r="DP17" s="9">
        <f>IF(Parametros!$P$3=1,'4 - Tabela atual'!DP16,'5 - Tabela anterior'!DO16)</f>
        <v>6384</v>
      </c>
      <c r="DQ17" s="9">
        <f>IF(Parametros!$P$3=1,'4 - Tabela atual'!DQ16,'5 - Tabela anterior'!DP16)</f>
        <v>2364</v>
      </c>
      <c r="DR17" s="9">
        <f>IF(Parametros!$P$3=1,'4 - Tabela atual'!DR16,'5 - Tabela anterior'!DQ16)</f>
        <v>472.8</v>
      </c>
      <c r="DS17" s="9">
        <f>IF(Parametros!$P$3=1,'4 - Tabela atual'!DS16,'5 - Tabela anterior'!DR16)</f>
        <v>591</v>
      </c>
      <c r="DT17" s="9">
        <f>IF(Parametros!$P$3=1,'4 - Tabela atual'!DT16,'5 - Tabela anterior'!DS16)</f>
        <v>585</v>
      </c>
      <c r="DU17" s="9">
        <f>IF(Parametros!$P$3=1,'4 - Tabela atual'!DU16,'5 - Tabela anterior'!DT16)</f>
        <v>1773</v>
      </c>
      <c r="DV17" s="9">
        <f>IF(Parametros!$P$3=1,'4 - Tabela atual'!DV16,'5 - Tabela anterior'!DU16)</f>
        <v>3546</v>
      </c>
      <c r="DW17" s="9">
        <f>IF(Parametros!$P$3=1,'4 - Tabela atual'!DW16,'5 - Tabela anterior'!DV16)</f>
        <v>4728</v>
      </c>
      <c r="DX17" s="9">
        <f>IF(Parametros!$P$3=1,'4 - Tabela atual'!DX16,'5 - Tabela anterior'!DW16)</f>
        <v>7092</v>
      </c>
      <c r="DY17" s="9">
        <f>IF(Parametros!$P$3=1,'4 - Tabela atual'!DY16,'5 - Tabela anterior'!DX16)</f>
        <v>9456</v>
      </c>
      <c r="DZ17" s="9">
        <f>IF(Parametros!$P$3=1,'4 - Tabela atual'!DZ16,'5 - Tabela anterior'!DY16)</f>
        <v>11820</v>
      </c>
      <c r="EA17" s="9">
        <f>IF(Parametros!$P$3=1,'4 - Tabela atual'!EA16,'5 - Tabela anterior'!DZ16)</f>
        <v>14184</v>
      </c>
      <c r="EB17" s="9">
        <f>IF(Parametros!$P$3=1,'4 - Tabela atual'!EB16,'5 - Tabela anterior'!EA16)</f>
        <v>2608</v>
      </c>
      <c r="EC17" s="9">
        <f>IF(Parametros!$P$3=1,'4 - Tabela atual'!EC16,'5 - Tabela anterior'!EB16)</f>
        <v>521.6</v>
      </c>
      <c r="ED17" s="9">
        <f>IF(Parametros!$P$3=1,'4 - Tabela atual'!ED16,'5 - Tabela anterior'!EC16)</f>
        <v>652</v>
      </c>
      <c r="EE17" s="9">
        <f>IF(Parametros!$P$3=1,'4 - Tabela atual'!EE16,'5 - Tabela anterior'!ED16)</f>
        <v>585</v>
      </c>
      <c r="EF17" s="9">
        <f>IF(Parametros!$P$3=1,'4 - Tabela atual'!EF16,'5 - Tabela anterior'!EE16)</f>
        <v>1956</v>
      </c>
      <c r="EG17" s="9">
        <f>IF(Parametros!$P$3=1,'4 - Tabela atual'!EG16,'5 - Tabela anterior'!EF16)</f>
        <v>3912</v>
      </c>
      <c r="EH17" s="9">
        <f>IF(Parametros!$P$3=1,'4 - Tabela atual'!EH16,'5 - Tabela anterior'!EG16)</f>
        <v>5216</v>
      </c>
      <c r="EI17" s="9">
        <f>IF(Parametros!$P$3=1,'4 - Tabela atual'!EI16,'5 - Tabela anterior'!EH16)</f>
        <v>7824</v>
      </c>
      <c r="EJ17" s="9">
        <f>IF(Parametros!$P$3=1,'4 - Tabela atual'!EJ16,'5 - Tabela anterior'!EI16)</f>
        <v>10432</v>
      </c>
      <c r="EK17" s="9">
        <f>IF(Parametros!$P$3=1,'4 - Tabela atual'!EK16,'5 - Tabela anterior'!EJ16)</f>
        <v>13040</v>
      </c>
      <c r="EL17" s="9">
        <f>IF(Parametros!$P$3=1,'4 - Tabela atual'!EL16,'5 - Tabela anterior'!EK16)</f>
        <v>15648</v>
      </c>
      <c r="EM17" s="9">
        <f>IF(Parametros!$P$3=1,'4 - Tabela atual'!EM16,'5 - Tabela anterior'!EL16)</f>
        <v>2474</v>
      </c>
      <c r="EN17" s="9">
        <f>IF(Parametros!$P$3=1,'4 - Tabela atual'!EN16,'5 - Tabela anterior'!EM16)</f>
        <v>494.8</v>
      </c>
      <c r="EO17" s="9">
        <f>IF(Parametros!$P$3=1,'4 - Tabela atual'!EO16,'5 - Tabela anterior'!EN16)</f>
        <v>618.5</v>
      </c>
      <c r="EP17" s="9">
        <f>IF(Parametros!$P$3=1,'4 - Tabela atual'!EP16,'5 - Tabela anterior'!EO16)</f>
        <v>585</v>
      </c>
      <c r="EQ17" s="9">
        <f>IF(Parametros!$P$3=1,'4 - Tabela atual'!EQ16,'5 - Tabela anterior'!EP16)</f>
        <v>1855.5</v>
      </c>
      <c r="ER17" s="9">
        <f>IF(Parametros!$P$3=1,'4 - Tabela atual'!ER16,'5 - Tabela anterior'!EQ16)</f>
        <v>3711</v>
      </c>
      <c r="ES17" s="9">
        <f>IF(Parametros!$P$3=1,'4 - Tabela atual'!ES16,'5 - Tabela anterior'!ER16)</f>
        <v>4948</v>
      </c>
      <c r="ET17" s="9">
        <f>IF(Parametros!$P$3=1,'4 - Tabela atual'!ET16,'5 - Tabela anterior'!ES16)</f>
        <v>7422</v>
      </c>
      <c r="EU17" s="9">
        <f>IF(Parametros!$P$3=1,'4 - Tabela atual'!EU16,'5 - Tabela anterior'!ET16)</f>
        <v>9896</v>
      </c>
      <c r="EV17" s="9">
        <f>IF(Parametros!$P$3=1,'4 - Tabela atual'!EV16,'5 - Tabela anterior'!EU16)</f>
        <v>12370</v>
      </c>
      <c r="EW17" s="9">
        <f>IF(Parametros!$P$3=1,'4 - Tabela atual'!EW16,'5 - Tabela anterior'!EV16)</f>
        <v>14844</v>
      </c>
      <c r="EX17" s="9">
        <f>IF(Parametros!$P$3=1,'4 - Tabela atual'!EX16,'5 - Tabela anterior'!EW16)</f>
        <v>1773</v>
      </c>
      <c r="EY17" s="9">
        <f>IF(Parametros!$P$3=1,'4 - Tabela atual'!EY16,'5 - Tabela anterior'!EX16)</f>
        <v>354.6</v>
      </c>
      <c r="EZ17" s="9">
        <f>IF(Parametros!$P$3=1,'4 - Tabela atual'!EZ16,'5 - Tabela anterior'!EY16)</f>
        <v>443.25</v>
      </c>
      <c r="FA17" s="9">
        <f>IF(Parametros!$P$3=1,'4 - Tabela atual'!FA16,'5 - Tabela anterior'!EZ16)</f>
        <v>0</v>
      </c>
      <c r="FB17" s="9">
        <f>IF(Parametros!$P$3=1,'4 - Tabela atual'!FB16,'5 - Tabela anterior'!FA16)</f>
        <v>1329.75</v>
      </c>
      <c r="FC17" s="9">
        <f>IF(Parametros!$P$3=1,'4 - Tabela atual'!FC16,'5 - Tabela anterior'!FB16)</f>
        <v>2659.5</v>
      </c>
      <c r="FD17" s="9">
        <f>IF(Parametros!$P$3=1,'4 - Tabela atual'!FD16,'5 - Tabela anterior'!FC16)</f>
        <v>3546</v>
      </c>
      <c r="FE17" s="9">
        <f>IF(Parametros!$P$3=1,'4 - Tabela atual'!FE16,'5 - Tabela anterior'!FD16)</f>
        <v>5319</v>
      </c>
      <c r="FF17" s="9">
        <f>IF(Parametros!$P$3=1,'4 - Tabela atual'!FF16,'5 - Tabela anterior'!FE16)</f>
        <v>7092</v>
      </c>
      <c r="FG17" s="9">
        <f>IF(Parametros!$P$3=1,'4 - Tabela atual'!FG16,'5 - Tabela anterior'!FF16)</f>
        <v>8865</v>
      </c>
      <c r="FH17" s="9">
        <f>IF(Parametros!$P$3=1,'4 - Tabela atual'!FH16,'5 - Tabela anterior'!FG16)</f>
        <v>10638</v>
      </c>
      <c r="FI17" s="9">
        <f>IF(Parametros!$P$3=1,'4 - Tabela atual'!FI16,'5 - Tabela anterior'!FH16)</f>
        <v>3073</v>
      </c>
      <c r="FJ17" s="9">
        <f>IF(Parametros!$P$3=1,'4 - Tabela atual'!FJ16,'5 - Tabela anterior'!FI16)</f>
        <v>614.6</v>
      </c>
      <c r="FK17" s="9">
        <f>IF(Parametros!$P$3=1,'4 - Tabela atual'!FK16,'5 - Tabela anterior'!FJ16)</f>
        <v>768.25</v>
      </c>
      <c r="FL17" s="9">
        <f>IF(Parametros!$P$3=1,'4 - Tabela atual'!FL16,'5 - Tabela anterior'!FK16)</f>
        <v>585</v>
      </c>
      <c r="FM17" s="9">
        <f>IF(Parametros!$P$3=1,'4 - Tabela atual'!FM16,'5 - Tabela anterior'!FL16)</f>
        <v>2304.75</v>
      </c>
      <c r="FN17" s="9">
        <f>IF(Parametros!$P$3=1,'4 - Tabela atual'!FN16,'5 - Tabela anterior'!FM16)</f>
        <v>4609.5</v>
      </c>
      <c r="FO17" s="9">
        <f>IF(Parametros!$P$3=1,'4 - Tabela atual'!FO16,'5 - Tabela anterior'!FN16)</f>
        <v>6146</v>
      </c>
      <c r="FP17" s="9">
        <f>IF(Parametros!$P$3=1,'4 - Tabela atual'!FP16,'5 - Tabela anterior'!FO16)</f>
        <v>9219</v>
      </c>
      <c r="FQ17" s="9">
        <f>IF(Parametros!$P$3=1,'4 - Tabela atual'!FQ16,'5 - Tabela anterior'!FP16)</f>
        <v>12292</v>
      </c>
      <c r="FR17" s="9">
        <f>IF(Parametros!$P$3=1,'4 - Tabela atual'!FR16,'5 - Tabela anterior'!FQ16)</f>
        <v>15365</v>
      </c>
      <c r="FS17" s="9">
        <f>IF(Parametros!$P$3=1,'4 - Tabela atual'!FS16,'5 - Tabela anterior'!FR16)</f>
        <v>18438</v>
      </c>
      <c r="FT17">
        <f>IF(Parametros!$P$3=1,'4 - Tabela atual'!FT16,'5 - Tabela anterior'!FS16)</f>
        <v>32.36</v>
      </c>
      <c r="FU17" t="str">
        <f>IF(Parametros!$P$3=1,'4 - Tabela atual'!FU16,'5 - Tabela anterior'!FT16)</f>
        <v/>
      </c>
      <c r="FV17" t="str">
        <f>IF(Parametros!$P$3=1,'4 - Tabela atual'!FV16,'5 - Tabela anterior'!FU16)</f>
        <v/>
      </c>
      <c r="FW17" t="str">
        <f>IF(Parametros!$P$3=1,'4 - Tabela atual'!FW16,'5 - Tabela anterior'!FV16)</f>
        <v/>
      </c>
      <c r="FX17" t="str">
        <f>IF(Parametros!$P$3=1,'4 - Tabela atual'!FX16,'5 - Tabela anterior'!FW16)</f>
        <v/>
      </c>
      <c r="FY17" t="str">
        <f>IF(Parametros!$P$3=1,'4 - Tabela atual'!FY16,'5 - Tabela anterior'!FX16)</f>
        <v/>
      </c>
      <c r="FZ17" t="str">
        <f>IF(Parametros!$P$3=1,'4 - Tabela atual'!FZ16,'5 - Tabela anterior'!FY16)</f>
        <v/>
      </c>
      <c r="GA17" t="str">
        <f>IF(Parametros!$P$3=1,'4 - Tabela atual'!GA16,'5 - Tabela anterior'!FZ16)</f>
        <v/>
      </c>
      <c r="GB17" t="str">
        <f>IF(Parametros!$P$3=1,'4 - Tabela atual'!GB16,'5 - Tabela anterior'!GA16)</f>
        <v/>
      </c>
      <c r="GC17" t="str">
        <f>IF(Parametros!$P$3=1,'4 - Tabela atual'!GC16,'5 - Tabela anterior'!GB16)</f>
        <v/>
      </c>
      <c r="GD17" t="str">
        <f>IF(Parametros!$P$3=1,'4 - Tabela atual'!GD16,'5 - Tabela anterior'!GC16)</f>
        <v/>
      </c>
      <c r="GE17" t="str">
        <f>IF(Parametros!$P$3=1,'4 - Tabela atual'!GE16,'5 - Tabela anterior'!GD16)</f>
        <v/>
      </c>
      <c r="GF17" t="str">
        <f>IF(Parametros!$P$3=1,'4 - Tabela atual'!GF16,'5 - Tabela anterior'!GE16)</f>
        <v/>
      </c>
      <c r="GG17" t="str">
        <f>IF(Parametros!$P$3=1,'4 - Tabela atual'!GG16,'5 - Tabela anterior'!GF16)</f>
        <v/>
      </c>
      <c r="GH17">
        <f>IF(Parametros!$P$3=1,'4 - Tabela atual'!GH16,'5 - Tabela anterior'!GG16)</f>
        <v>32.36</v>
      </c>
      <c r="GI17" s="8">
        <f>IF(Parametros!$P$3=1,'4 - Tabela atual'!GI16,'5 - Tabela anterior'!GH16)</f>
        <v>313301.17609999998</v>
      </c>
      <c r="GJ17" s="8" t="str">
        <f>IF(Parametros!$P$3=1,'4 - Tabela atual'!GJ16,'5 - Tabela anterior'!GI16)</f>
        <v/>
      </c>
      <c r="GK17" s="8" t="str">
        <f>IF(Parametros!$P$3=1,'4 - Tabela atual'!GK16,'5 - Tabela anterior'!GJ16)</f>
        <v/>
      </c>
      <c r="GL17" s="8" t="str">
        <f>IF(Parametros!$P$3=1,'4 - Tabela atual'!GL16,'5 - Tabela anterior'!GK16)</f>
        <v/>
      </c>
      <c r="GM17" s="8" t="str">
        <f>IF(Parametros!$P$3=1,'4 - Tabela atual'!GM16,'5 - Tabela anterior'!GL16)</f>
        <v/>
      </c>
      <c r="GN17" s="8" t="str">
        <f>IF(Parametros!$P$3=1,'4 - Tabela atual'!GN16,'5 - Tabela anterior'!GM16)</f>
        <v/>
      </c>
      <c r="GO17" s="8" t="str">
        <f>IF(Parametros!$P$3=1,'4 - Tabela atual'!GO16,'5 - Tabela anterior'!GN16)</f>
        <v/>
      </c>
      <c r="GP17" s="8" t="str">
        <f>IF(Parametros!$P$3=1,'4 - Tabela atual'!GP16,'5 - Tabela anterior'!GO16)</f>
        <v/>
      </c>
      <c r="GQ17" s="8" t="str">
        <f>IF(Parametros!$P$3=1,'4 - Tabela atual'!GQ16,'5 - Tabela anterior'!GP16)</f>
        <v/>
      </c>
      <c r="GR17" s="8" t="str">
        <f>IF(Parametros!$P$3=1,'4 - Tabela atual'!GR16,'5 - Tabela anterior'!GQ16)</f>
        <v/>
      </c>
      <c r="GS17" s="8" t="str">
        <f>IF(Parametros!$P$3=1,'4 - Tabela atual'!GS16,'5 - Tabela anterior'!GR16)</f>
        <v/>
      </c>
      <c r="GT17" s="8" t="str">
        <f>IF(Parametros!$P$3=1,'4 - Tabela atual'!GT16,'5 - Tabela anterior'!GS16)</f>
        <v/>
      </c>
      <c r="GU17" s="8" t="str">
        <f>IF(Parametros!$P$3=1,'4 - Tabela atual'!GU16,'5 - Tabela anterior'!GT16)</f>
        <v/>
      </c>
      <c r="GV17" s="8" t="str">
        <f>IF(Parametros!$P$3=1,'4 - Tabela atual'!GV16,'5 - Tabela anterior'!GU16)</f>
        <v/>
      </c>
      <c r="GW17" s="8">
        <f>IF(Parametros!$P$3=1,'4 - Tabela atual'!GW16,'5 - Tabela anterior'!GV16)</f>
        <v>313301.17609999998</v>
      </c>
      <c r="GX17">
        <f>IF(Parametros!$P$3=1,'4 - Tabela atual'!GX16,'5 - Tabela anterior'!GW16)</f>
        <v>0</v>
      </c>
      <c r="GY17">
        <f>IF(Parametros!$P$3=1,'4 - Tabela atual'!GY16,'5 - Tabela anterior'!GX16)</f>
        <v>1</v>
      </c>
      <c r="GZ17">
        <f>IF(Parametros!$P$3=1,'4 - Tabela atual'!GZ16,'5 - Tabela anterior'!GY16)</f>
        <v>1</v>
      </c>
      <c r="HA17">
        <f>IF(Parametros!$P$3=1,'4 - Tabela atual'!HA16,'5 - Tabela anterior'!GZ16)</f>
        <v>1</v>
      </c>
      <c r="HB17">
        <f>IF(Parametros!$P$3=1,'4 - Tabela atual'!HB16,'5 - Tabela anterior'!HA16)</f>
        <v>1</v>
      </c>
      <c r="HC17">
        <f>IF(Parametros!$P$3=1,'4 - Tabela atual'!HC16,'5 - Tabela anterior'!HB16)</f>
        <v>1</v>
      </c>
      <c r="HD17">
        <f>IF(Parametros!$P$3=1,'4 - Tabela atual'!HD16,'5 - Tabela anterior'!HC16)</f>
        <v>0</v>
      </c>
      <c r="HE17" s="6" t="str">
        <f t="shared" si="0"/>
        <v>MALHAÇÃO - (MALH)</v>
      </c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</row>
    <row r="18" spans="1:249" s="5" customFormat="1" ht="14.25" customHeight="1" x14ac:dyDescent="0.2">
      <c r="A18" s="148" t="str">
        <f>IF(Parametros!$P$3=1,'4 - Tabela atual'!A17,'5 - Tabela anterior'!A17)</f>
        <v>N18H</v>
      </c>
      <c r="B18" s="112" t="str">
        <f>IF(Parametros!$P$3=1,'4 - Tabela atual'!B17,'5 - Tabela anterior'!B17)</f>
        <v>NOVELA 18 HORAS</v>
      </c>
      <c r="C18" s="9">
        <f>IF(Parametros!$P$3=1,'4 - Tabela atual'!C17,'5 - Tabela anterior'!C17)</f>
        <v>2049</v>
      </c>
      <c r="D18" s="9">
        <f>IF(Parametros!$P$3=1,'4 - Tabela atual'!D17,'5 - Tabela anterior'!D17)</f>
        <v>409.8</v>
      </c>
      <c r="E18" s="9">
        <f>IF(Parametros!$P$3=1,'4 - Tabela atual'!E17,'5 - Tabela anterior'!E17)</f>
        <v>512.25</v>
      </c>
      <c r="F18" s="9">
        <f>IF(Parametros!$P$3=1,'4 - Tabela atual'!F17,'5 - Tabela anterior'!F17)</f>
        <v>768.375</v>
      </c>
      <c r="G18" s="9">
        <f>IF(Parametros!$P$3=1,'4 - Tabela atual'!G17,'5 - Tabela anterior'!G17)</f>
        <v>409.8</v>
      </c>
      <c r="H18" s="9">
        <f>IF(Parametros!$P$3=1,'4 - Tabela atual'!H17,'5 - Tabela anterior'!H17)</f>
        <v>512.25</v>
      </c>
      <c r="I18" s="9">
        <f>IF(Parametros!$P$3=1,'4 - Tabela atual'!I17,'5 - Tabela anterior'!H17)</f>
        <v>512.25</v>
      </c>
      <c r="J18" s="9">
        <f>IF(Parametros!$P$3=1,'4 - Tabela atual'!J17,'5 - Tabela anterior'!I17)</f>
        <v>512.25</v>
      </c>
      <c r="K18" s="9">
        <f>IF(Parametros!$P$3=1,'4 - Tabela atual'!K17,'5 - Tabela anterior'!J17)</f>
        <v>768.375</v>
      </c>
      <c r="L18" s="9">
        <f>IF(Parametros!$P$3=1,'4 - Tabela atual'!L17,'5 - Tabela anterior'!K17)</f>
        <v>409.8</v>
      </c>
      <c r="M18" s="9">
        <f>IF(Parametros!$P$3=1,'4 - Tabela atual'!M17,'5 - Tabela anterior'!L17)</f>
        <v>512.25</v>
      </c>
      <c r="N18" s="9">
        <f>IF(Parametros!$P$3=1,'4 - Tabela atual'!N17,'5 - Tabela anterior'!M17)</f>
        <v>922.05000000000007</v>
      </c>
      <c r="O18" s="9">
        <f>IF(Parametros!$P$3=1,'4 - Tabela atual'!O17,'5 - Tabela anterior'!N17)</f>
        <v>1536.75</v>
      </c>
      <c r="P18" s="9">
        <f>IF(Parametros!$P$3=1,'4 - Tabela atual'!P17,'5 - Tabela anterior'!O17)</f>
        <v>3073.5</v>
      </c>
      <c r="Q18" s="9">
        <f>IF(Parametros!$P$3=1,'4 - Tabela atual'!Q17,'5 - Tabela anterior'!P17)</f>
        <v>4098</v>
      </c>
      <c r="R18" s="9">
        <f>IF(Parametros!$P$3=1,'4 - Tabela atual'!R17,'5 - Tabela anterior'!Q17)</f>
        <v>6147</v>
      </c>
      <c r="S18" s="9">
        <f>IF(Parametros!$P$3=1,'4 - Tabela atual'!S17,'5 - Tabela anterior'!R17)</f>
        <v>8196</v>
      </c>
      <c r="T18" s="9">
        <f>IF(Parametros!$P$3=1,'4 - Tabela atual'!T17,'5 - Tabela anterior'!S17)</f>
        <v>10245</v>
      </c>
      <c r="U18" s="9">
        <f>IF(Parametros!$P$3=1,'4 - Tabela atual'!U17,'5 - Tabela anterior'!T17)</f>
        <v>12294</v>
      </c>
      <c r="V18" s="9">
        <f>IF(Parametros!$P$3=1,'4 - Tabela atual'!V17,'5 - Tabela anterior'!U17)</f>
        <v>1021</v>
      </c>
      <c r="W18" s="9">
        <f>IF(Parametros!$P$3=1,'4 - Tabela atual'!W17,'5 - Tabela anterior'!V17)</f>
        <v>204.20000000000002</v>
      </c>
      <c r="X18" s="9">
        <f>IF(Parametros!$P$3=1,'4 - Tabela atual'!X17,'5 - Tabela anterior'!W17)</f>
        <v>255.25</v>
      </c>
      <c r="Y18" s="9">
        <f>IF(Parametros!$P$3=1,'4 - Tabela atual'!Y17,'5 - Tabela anterior'!X17)</f>
        <v>0</v>
      </c>
      <c r="Z18" s="9">
        <f>IF(Parametros!$P$3=1,'4 - Tabela atual'!Z17,'5 - Tabela anterior'!Y17)</f>
        <v>765.75</v>
      </c>
      <c r="AA18" s="9">
        <f>IF(Parametros!$P$3=1,'4 - Tabela atual'!AA17,'5 - Tabela anterior'!Z17)</f>
        <v>1531.5</v>
      </c>
      <c r="AB18" s="9">
        <f>IF(Parametros!$P$3=1,'4 - Tabela atual'!AB17,'5 - Tabela anterior'!AA17)</f>
        <v>2042</v>
      </c>
      <c r="AC18" s="9">
        <f>IF(Parametros!$P$3=1,'4 - Tabela atual'!AC17,'5 - Tabela anterior'!AB17)</f>
        <v>3063</v>
      </c>
      <c r="AD18" s="9">
        <f>IF(Parametros!$P$3=1,'4 - Tabela atual'!AD17,'5 - Tabela anterior'!AC17)</f>
        <v>4084</v>
      </c>
      <c r="AE18" s="9">
        <f>IF(Parametros!$P$3=1,'4 - Tabela atual'!AE17,'5 - Tabela anterior'!AD17)</f>
        <v>5105</v>
      </c>
      <c r="AF18" s="9">
        <f>IF(Parametros!$P$3=1,'4 - Tabela atual'!AF17,'5 - Tabela anterior'!AE17)</f>
        <v>6126</v>
      </c>
      <c r="AG18" s="9">
        <f>IF(Parametros!$P$3=1,'4 - Tabela atual'!AG17,'5 - Tabela anterior'!AF17)</f>
        <v>929</v>
      </c>
      <c r="AH18" s="9">
        <f>IF(Parametros!$P$3=1,'4 - Tabela atual'!AH17,'5 - Tabela anterior'!AG17)</f>
        <v>185.8</v>
      </c>
      <c r="AI18" s="9">
        <f>IF(Parametros!$P$3=1,'4 - Tabela atual'!AI17,'5 - Tabela anterior'!AH17)</f>
        <v>232.25</v>
      </c>
      <c r="AJ18" s="9">
        <f>IF(Parametros!$P$3=1,'4 - Tabela atual'!AJ17,'5 - Tabela anterior'!AI17)</f>
        <v>0</v>
      </c>
      <c r="AK18" s="9">
        <f>IF(Parametros!$P$3=1,'4 - Tabela atual'!AK17,'5 - Tabela anterior'!AJ17)</f>
        <v>696.75</v>
      </c>
      <c r="AL18" s="9">
        <f>IF(Parametros!$P$3=1,'4 - Tabela atual'!AL17,'5 - Tabela anterior'!AK17)</f>
        <v>1393.5</v>
      </c>
      <c r="AM18" s="9">
        <f>IF(Parametros!$P$3=1,'4 - Tabela atual'!AM17,'5 - Tabela anterior'!AL17)</f>
        <v>1858</v>
      </c>
      <c r="AN18" s="9">
        <f>IF(Parametros!$P$3=1,'4 - Tabela atual'!AN17,'5 - Tabela anterior'!AM17)</f>
        <v>2787</v>
      </c>
      <c r="AO18" s="9">
        <f>IF(Parametros!$P$3=1,'4 - Tabela atual'!AO17,'5 - Tabela anterior'!AN17)</f>
        <v>3716</v>
      </c>
      <c r="AP18" s="9">
        <f>IF(Parametros!$P$3=1,'4 - Tabela atual'!AP17,'5 - Tabela anterior'!AO17)</f>
        <v>4645</v>
      </c>
      <c r="AQ18" s="9">
        <f>IF(Parametros!$P$3=1,'4 - Tabela atual'!AQ17,'5 - Tabela anterior'!AP17)</f>
        <v>5574</v>
      </c>
      <c r="AR18" s="9">
        <f>IF(Parametros!$P$3=1,'4 - Tabela atual'!AR17,'5 - Tabela anterior'!AQ17)</f>
        <v>666</v>
      </c>
      <c r="AS18" s="9">
        <f>IF(Parametros!$P$3=1,'4 - Tabela atual'!AS17,'5 - Tabela anterior'!AR17)</f>
        <v>133.20000000000002</v>
      </c>
      <c r="AT18" s="9">
        <f>IF(Parametros!$P$3=1,'4 - Tabela atual'!AT17,'5 - Tabela anterior'!AS17)</f>
        <v>166.5</v>
      </c>
      <c r="AU18" s="9">
        <f>IF(Parametros!$P$3=1,'4 - Tabela atual'!AU17,'5 - Tabela anterior'!AT17)</f>
        <v>0</v>
      </c>
      <c r="AV18" s="9">
        <f>IF(Parametros!$P$3=1,'4 - Tabela atual'!AV17,'5 - Tabela anterior'!AU17)</f>
        <v>499.5</v>
      </c>
      <c r="AW18" s="9">
        <f>IF(Parametros!$P$3=1,'4 - Tabela atual'!AW17,'5 - Tabela anterior'!AV17)</f>
        <v>999</v>
      </c>
      <c r="AX18" s="9">
        <f>IF(Parametros!$P$3=1,'4 - Tabela atual'!AX17,'5 - Tabela anterior'!AW17)</f>
        <v>1332</v>
      </c>
      <c r="AY18" s="9">
        <f>IF(Parametros!$P$3=1,'4 - Tabela atual'!AY17,'5 - Tabela anterior'!AX17)</f>
        <v>1998</v>
      </c>
      <c r="AZ18" s="9">
        <f>IF(Parametros!$P$3=1,'4 - Tabela atual'!AZ17,'5 - Tabela anterior'!AY17)</f>
        <v>2664</v>
      </c>
      <c r="BA18" s="9">
        <f>IF(Parametros!$P$3=1,'4 - Tabela atual'!BA17,'5 - Tabela anterior'!AZ17)</f>
        <v>3330</v>
      </c>
      <c r="BB18" s="9">
        <f>IF(Parametros!$P$3=1,'4 - Tabela atual'!BB17,'5 - Tabela anterior'!BA17)</f>
        <v>3996</v>
      </c>
      <c r="BC18" s="9">
        <f>IF(Parametros!$P$3=1,'4 - Tabela atual'!BC17,'5 - Tabela anterior'!BB17)</f>
        <v>3070</v>
      </c>
      <c r="BD18" s="9">
        <f>IF(Parametros!$P$3=1,'4 - Tabela atual'!BD17,'5 - Tabela anterior'!BC17)</f>
        <v>614</v>
      </c>
      <c r="BE18" s="9">
        <f>IF(Parametros!$P$3=1,'4 - Tabela atual'!BE17,'5 - Tabela anterior'!BD17)</f>
        <v>767.5</v>
      </c>
      <c r="BF18" s="9">
        <f>IF(Parametros!$P$3=1,'4 - Tabela atual'!BF17,'5 - Tabela anterior'!BE17)</f>
        <v>922.05000000000007</v>
      </c>
      <c r="BG18" s="9">
        <f>IF(Parametros!$P$3=1,'4 - Tabela atual'!BG17,'5 - Tabela anterior'!BF17)</f>
        <v>2302.5</v>
      </c>
      <c r="BH18" s="9">
        <f>IF(Parametros!$P$3=1,'4 - Tabela atual'!BH17,'5 - Tabela anterior'!BG17)</f>
        <v>4605</v>
      </c>
      <c r="BI18" s="9">
        <f>IF(Parametros!$P$3=1,'4 - Tabela atual'!BI17,'5 - Tabela anterior'!BH17)</f>
        <v>6140</v>
      </c>
      <c r="BJ18" s="9">
        <f>IF(Parametros!$P$3=1,'4 - Tabela atual'!BJ17,'5 - Tabela anterior'!BI17)</f>
        <v>9210</v>
      </c>
      <c r="BK18" s="9">
        <f>IF(Parametros!$P$3=1,'4 - Tabela atual'!BK17,'5 - Tabela anterior'!BJ17)</f>
        <v>12280</v>
      </c>
      <c r="BL18" s="9">
        <f>IF(Parametros!$P$3=1,'4 - Tabela atual'!BL17,'5 - Tabela anterior'!BK17)</f>
        <v>15350</v>
      </c>
      <c r="BM18" s="9">
        <f>IF(Parametros!$P$3=1,'4 - Tabela atual'!BM17,'5 - Tabela anterior'!BL17)</f>
        <v>18420</v>
      </c>
      <c r="BN18" s="9">
        <f>IF(Parametros!$P$3=1,'4 - Tabela atual'!BN17,'5 - Tabela anterior'!BM17)</f>
        <v>2978</v>
      </c>
      <c r="BO18" s="9">
        <f>IF(Parametros!$P$3=1,'4 - Tabela atual'!BO17,'5 - Tabela anterior'!BN17)</f>
        <v>595.6</v>
      </c>
      <c r="BP18" s="9">
        <f>IF(Parametros!$P$3=1,'4 - Tabela atual'!BP17,'5 - Tabela anterior'!BO17)</f>
        <v>744.5</v>
      </c>
      <c r="BQ18" s="9">
        <f>IF(Parametros!$P$3=1,'4 - Tabela atual'!BQ17,'5 - Tabela anterior'!BP17)</f>
        <v>922.05000000000007</v>
      </c>
      <c r="BR18" s="9">
        <f>IF(Parametros!$P$3=1,'4 - Tabela atual'!BR17,'5 - Tabela anterior'!BQ17)</f>
        <v>2233.5</v>
      </c>
      <c r="BS18" s="9">
        <f>IF(Parametros!$P$3=1,'4 - Tabela atual'!BS17,'5 - Tabela anterior'!BR17)</f>
        <v>4467</v>
      </c>
      <c r="BT18" s="9">
        <f>IF(Parametros!$P$3=1,'4 - Tabela atual'!BT17,'5 - Tabela anterior'!BS17)</f>
        <v>5956</v>
      </c>
      <c r="BU18" s="9">
        <f>IF(Parametros!$P$3=1,'4 - Tabela atual'!BU17,'5 - Tabela anterior'!BT17)</f>
        <v>8934</v>
      </c>
      <c r="BV18" s="9">
        <f>IF(Parametros!$P$3=1,'4 - Tabela atual'!BV17,'5 - Tabela anterior'!BU17)</f>
        <v>11912</v>
      </c>
      <c r="BW18" s="9">
        <f>IF(Parametros!$P$3=1,'4 - Tabela atual'!BW17,'5 - Tabela anterior'!BV17)</f>
        <v>14890</v>
      </c>
      <c r="BX18" s="9">
        <f>IF(Parametros!$P$3=1,'4 - Tabela atual'!BX17,'5 - Tabela anterior'!BW17)</f>
        <v>17868</v>
      </c>
      <c r="BY18" s="9">
        <f>IF(Parametros!$P$3=1,'4 - Tabela atual'!BY17,'5 - Tabela anterior'!BX17)</f>
        <v>2715</v>
      </c>
      <c r="BZ18" s="9">
        <f>IF(Parametros!$P$3=1,'4 - Tabela atual'!BZ17,'5 - Tabela anterior'!BY17)</f>
        <v>543</v>
      </c>
      <c r="CA18" s="9">
        <f>IF(Parametros!$P$3=1,'4 - Tabela atual'!CA17,'5 - Tabela anterior'!BZ17)</f>
        <v>678.75</v>
      </c>
      <c r="CB18" s="9">
        <f>IF(Parametros!$P$3=1,'4 - Tabela atual'!CB17,'5 - Tabela anterior'!CA17)</f>
        <v>922.05000000000007</v>
      </c>
      <c r="CC18" s="9">
        <f>IF(Parametros!$P$3=1,'4 - Tabela atual'!CC17,'5 - Tabela anterior'!CB17)</f>
        <v>2036.25</v>
      </c>
      <c r="CD18" s="9">
        <f>IF(Parametros!$P$3=1,'4 - Tabela atual'!CD17,'5 - Tabela anterior'!CC17)</f>
        <v>4072.5</v>
      </c>
      <c r="CE18" s="9">
        <f>IF(Parametros!$P$3=1,'4 - Tabela atual'!CE17,'5 - Tabela anterior'!CD17)</f>
        <v>5430</v>
      </c>
      <c r="CF18" s="9">
        <f>IF(Parametros!$P$3=1,'4 - Tabela atual'!CF17,'5 - Tabela anterior'!CE17)</f>
        <v>8145</v>
      </c>
      <c r="CG18" s="9">
        <f>IF(Parametros!$P$3=1,'4 - Tabela atual'!CG17,'5 - Tabela anterior'!CF17)</f>
        <v>10860</v>
      </c>
      <c r="CH18" s="9">
        <f>IF(Parametros!$P$3=1,'4 - Tabela atual'!CH17,'5 - Tabela anterior'!CG17)</f>
        <v>13575</v>
      </c>
      <c r="CI18" s="9">
        <f>IF(Parametros!$P$3=1,'4 - Tabela atual'!CI17,'5 - Tabela anterior'!CH17)</f>
        <v>16290</v>
      </c>
      <c r="CJ18" s="9">
        <f>IF(Parametros!$P$3=1,'4 - Tabela atual'!CJ17,'5 - Tabela anterior'!CI17)</f>
        <v>1950</v>
      </c>
      <c r="CK18" s="9">
        <f>IF(Parametros!$P$3=1,'4 - Tabela atual'!CK17,'5 - Tabela anterior'!CJ17)</f>
        <v>390</v>
      </c>
      <c r="CL18" s="9">
        <f>IF(Parametros!$P$3=1,'4 - Tabela atual'!CL17,'5 - Tabela anterior'!CK17)</f>
        <v>487.5</v>
      </c>
      <c r="CM18" s="9">
        <f>IF(Parametros!$P$3=1,'4 - Tabela atual'!CM17,'5 - Tabela anterior'!CL17)</f>
        <v>0</v>
      </c>
      <c r="CN18" s="9">
        <f>IF(Parametros!$P$3=1,'4 - Tabela atual'!CN17,'5 - Tabela anterior'!CM17)</f>
        <v>1462.5</v>
      </c>
      <c r="CO18" s="9">
        <f>IF(Parametros!$P$3=1,'4 - Tabela atual'!CO17,'5 - Tabela anterior'!CN17)</f>
        <v>2925</v>
      </c>
      <c r="CP18" s="9">
        <f>IF(Parametros!$P$3=1,'4 - Tabela atual'!CP17,'5 - Tabela anterior'!CO17)</f>
        <v>3900</v>
      </c>
      <c r="CQ18" s="9">
        <f>IF(Parametros!$P$3=1,'4 - Tabela atual'!CQ17,'5 - Tabela anterior'!CP17)</f>
        <v>5850</v>
      </c>
      <c r="CR18" s="9">
        <f>IF(Parametros!$P$3=1,'4 - Tabela atual'!CR17,'5 - Tabela anterior'!CQ17)</f>
        <v>7800</v>
      </c>
      <c r="CS18" s="9">
        <f>IF(Parametros!$P$3=1,'4 - Tabela atual'!CS17,'5 - Tabela anterior'!CR17)</f>
        <v>9750</v>
      </c>
      <c r="CT18" s="9">
        <f>IF(Parametros!$P$3=1,'4 - Tabela atual'!CT17,'5 - Tabela anterior'!CS17)</f>
        <v>11700</v>
      </c>
      <c r="CU18" s="9">
        <f>IF(Parametros!$P$3=1,'4 - Tabela atual'!CU17,'5 - Tabela anterior'!CT17)</f>
        <v>1687</v>
      </c>
      <c r="CV18" s="9">
        <f>IF(Parametros!$P$3=1,'4 - Tabela atual'!CV17,'5 - Tabela anterior'!CU17)</f>
        <v>337.40000000000003</v>
      </c>
      <c r="CW18" s="9">
        <f>IF(Parametros!$P$3=1,'4 - Tabela atual'!CW17,'5 - Tabela anterior'!CV17)</f>
        <v>421.75</v>
      </c>
      <c r="CX18" s="9">
        <f>IF(Parametros!$P$3=1,'4 - Tabela atual'!CX17,'5 - Tabela anterior'!CW17)</f>
        <v>0</v>
      </c>
      <c r="CY18" s="9">
        <f>IF(Parametros!$P$3=1,'4 - Tabela atual'!CY17,'5 - Tabela anterior'!CX17)</f>
        <v>1265.25</v>
      </c>
      <c r="CZ18" s="9">
        <f>IF(Parametros!$P$3=1,'4 - Tabela atual'!CZ17,'5 - Tabela anterior'!CY17)</f>
        <v>2530.5</v>
      </c>
      <c r="DA18" s="9">
        <f>IF(Parametros!$P$3=1,'4 - Tabela atual'!DA17,'5 - Tabela anterior'!CZ17)</f>
        <v>3374</v>
      </c>
      <c r="DB18" s="9">
        <f>IF(Parametros!$P$3=1,'4 - Tabela atual'!DB17,'5 - Tabela anterior'!DA17)</f>
        <v>5061</v>
      </c>
      <c r="DC18" s="9">
        <f>IF(Parametros!$P$3=1,'4 - Tabela atual'!DC17,'5 - Tabela anterior'!DB17)</f>
        <v>6748</v>
      </c>
      <c r="DD18" s="9">
        <f>IF(Parametros!$P$3=1,'4 - Tabela atual'!DD17,'5 - Tabela anterior'!DC17)</f>
        <v>8435</v>
      </c>
      <c r="DE18" s="9">
        <f>IF(Parametros!$P$3=1,'4 - Tabela atual'!DE17,'5 - Tabela anterior'!DD17)</f>
        <v>10122</v>
      </c>
      <c r="DF18" s="9">
        <f>IF(Parametros!$P$3=1,'4 - Tabela atual'!DF17,'5 - Tabela anterior'!DE17)</f>
        <v>1595</v>
      </c>
      <c r="DG18" s="9">
        <f>IF(Parametros!$P$3=1,'4 - Tabela atual'!DG17,'5 - Tabela anterior'!DF17)</f>
        <v>319</v>
      </c>
      <c r="DH18" s="9">
        <f>IF(Parametros!$P$3=1,'4 - Tabela atual'!DH17,'5 - Tabela anterior'!DG17)</f>
        <v>398.75</v>
      </c>
      <c r="DI18" s="9">
        <f>IF(Parametros!$P$3=1,'4 - Tabela atual'!DI17,'5 - Tabela anterior'!DH17)</f>
        <v>0</v>
      </c>
      <c r="DJ18" s="9">
        <f>IF(Parametros!$P$3=1,'4 - Tabela atual'!DJ17,'5 - Tabela anterior'!DI17)</f>
        <v>1196.25</v>
      </c>
      <c r="DK18" s="9">
        <f>IF(Parametros!$P$3=1,'4 - Tabela atual'!DK17,'5 - Tabela anterior'!DJ17)</f>
        <v>2392.5</v>
      </c>
      <c r="DL18" s="9">
        <f>IF(Parametros!$P$3=1,'4 - Tabela atual'!DL17,'5 - Tabela anterior'!DK17)</f>
        <v>3190</v>
      </c>
      <c r="DM18" s="9">
        <f>IF(Parametros!$P$3=1,'4 - Tabela atual'!DM17,'5 - Tabela anterior'!DL17)</f>
        <v>4785</v>
      </c>
      <c r="DN18" s="9">
        <f>IF(Parametros!$P$3=1,'4 - Tabela atual'!DN17,'5 - Tabela anterior'!DM17)</f>
        <v>6380</v>
      </c>
      <c r="DO18" s="9">
        <f>IF(Parametros!$P$3=1,'4 - Tabela atual'!DO17,'5 - Tabela anterior'!DN17)</f>
        <v>7975</v>
      </c>
      <c r="DP18" s="9">
        <f>IF(Parametros!$P$3=1,'4 - Tabela atual'!DP17,'5 - Tabela anterior'!DO17)</f>
        <v>9570</v>
      </c>
      <c r="DQ18" s="9">
        <f>IF(Parametros!$P$3=1,'4 - Tabela atual'!DQ17,'5 - Tabela anterior'!DP17)</f>
        <v>3644</v>
      </c>
      <c r="DR18" s="9">
        <f>IF(Parametros!$P$3=1,'4 - Tabela atual'!DR17,'5 - Tabela anterior'!DQ17)</f>
        <v>728.80000000000007</v>
      </c>
      <c r="DS18" s="9">
        <f>IF(Parametros!$P$3=1,'4 - Tabela atual'!DS17,'5 - Tabela anterior'!DR17)</f>
        <v>911</v>
      </c>
      <c r="DT18" s="9">
        <f>IF(Parametros!$P$3=1,'4 - Tabela atual'!DT17,'5 - Tabela anterior'!DS17)</f>
        <v>922.05000000000007</v>
      </c>
      <c r="DU18" s="9">
        <f>IF(Parametros!$P$3=1,'4 - Tabela atual'!DU17,'5 - Tabela anterior'!DT17)</f>
        <v>2733</v>
      </c>
      <c r="DV18" s="9">
        <f>IF(Parametros!$P$3=1,'4 - Tabela atual'!DV17,'5 - Tabela anterior'!DU17)</f>
        <v>5466</v>
      </c>
      <c r="DW18" s="9">
        <f>IF(Parametros!$P$3=1,'4 - Tabela atual'!DW17,'5 - Tabela anterior'!DV17)</f>
        <v>7288</v>
      </c>
      <c r="DX18" s="9">
        <f>IF(Parametros!$P$3=1,'4 - Tabela atual'!DX17,'5 - Tabela anterior'!DW17)</f>
        <v>10932</v>
      </c>
      <c r="DY18" s="9">
        <f>IF(Parametros!$P$3=1,'4 - Tabela atual'!DY17,'5 - Tabela anterior'!DX17)</f>
        <v>14576</v>
      </c>
      <c r="DZ18" s="9">
        <f>IF(Parametros!$P$3=1,'4 - Tabela atual'!DZ17,'5 - Tabela anterior'!DY17)</f>
        <v>18220</v>
      </c>
      <c r="EA18" s="9">
        <f>IF(Parametros!$P$3=1,'4 - Tabela atual'!EA17,'5 - Tabela anterior'!DZ17)</f>
        <v>21864</v>
      </c>
      <c r="EB18" s="9">
        <f>IF(Parametros!$P$3=1,'4 - Tabela atual'!EB17,'5 - Tabela anterior'!EA17)</f>
        <v>3999</v>
      </c>
      <c r="EC18" s="9">
        <f>IF(Parametros!$P$3=1,'4 - Tabela atual'!EC17,'5 - Tabela anterior'!EB17)</f>
        <v>799.8</v>
      </c>
      <c r="ED18" s="9">
        <f>IF(Parametros!$P$3=1,'4 - Tabela atual'!ED17,'5 - Tabela anterior'!EC17)</f>
        <v>999.75</v>
      </c>
      <c r="EE18" s="9">
        <f>IF(Parametros!$P$3=1,'4 - Tabela atual'!EE17,'5 - Tabela anterior'!ED17)</f>
        <v>922.05000000000007</v>
      </c>
      <c r="EF18" s="9">
        <f>IF(Parametros!$P$3=1,'4 - Tabela atual'!EF17,'5 - Tabela anterior'!EE17)</f>
        <v>2999.25</v>
      </c>
      <c r="EG18" s="9">
        <f>IF(Parametros!$P$3=1,'4 - Tabela atual'!EG17,'5 - Tabela anterior'!EF17)</f>
        <v>5998.5</v>
      </c>
      <c r="EH18" s="9">
        <f>IF(Parametros!$P$3=1,'4 - Tabela atual'!EH17,'5 - Tabela anterior'!EG17)</f>
        <v>7998</v>
      </c>
      <c r="EI18" s="9">
        <f>IF(Parametros!$P$3=1,'4 - Tabela atual'!EI17,'5 - Tabela anterior'!EH17)</f>
        <v>11997</v>
      </c>
      <c r="EJ18" s="9">
        <f>IF(Parametros!$P$3=1,'4 - Tabela atual'!EJ17,'5 - Tabela anterior'!EI17)</f>
        <v>15996</v>
      </c>
      <c r="EK18" s="9">
        <f>IF(Parametros!$P$3=1,'4 - Tabela atual'!EK17,'5 - Tabela anterior'!EJ17)</f>
        <v>19995</v>
      </c>
      <c r="EL18" s="9">
        <f>IF(Parametros!$P$3=1,'4 - Tabela atual'!EL17,'5 - Tabela anterior'!EK17)</f>
        <v>23994</v>
      </c>
      <c r="EM18" s="9">
        <f>IF(Parametros!$P$3=1,'4 - Tabela atual'!EM17,'5 - Tabela anterior'!EL17)</f>
        <v>3736</v>
      </c>
      <c r="EN18" s="9">
        <f>IF(Parametros!$P$3=1,'4 - Tabela atual'!EN17,'5 - Tabela anterior'!EM17)</f>
        <v>747.2</v>
      </c>
      <c r="EO18" s="9">
        <f>IF(Parametros!$P$3=1,'4 - Tabela atual'!EO17,'5 - Tabela anterior'!EN17)</f>
        <v>934</v>
      </c>
      <c r="EP18" s="9">
        <f>IF(Parametros!$P$3=1,'4 - Tabela atual'!EP17,'5 - Tabela anterior'!EO17)</f>
        <v>922.05000000000007</v>
      </c>
      <c r="EQ18" s="9">
        <f>IF(Parametros!$P$3=1,'4 - Tabela atual'!EQ17,'5 - Tabela anterior'!EP17)</f>
        <v>2802</v>
      </c>
      <c r="ER18" s="9">
        <f>IF(Parametros!$P$3=1,'4 - Tabela atual'!ER17,'5 - Tabela anterior'!EQ17)</f>
        <v>5604</v>
      </c>
      <c r="ES18" s="9">
        <f>IF(Parametros!$P$3=1,'4 - Tabela atual'!ES17,'5 - Tabela anterior'!ER17)</f>
        <v>7472</v>
      </c>
      <c r="ET18" s="9">
        <f>IF(Parametros!$P$3=1,'4 - Tabela atual'!ET17,'5 - Tabela anterior'!ES17)</f>
        <v>11208</v>
      </c>
      <c r="EU18" s="9">
        <f>IF(Parametros!$P$3=1,'4 - Tabela atual'!EU17,'5 - Tabela anterior'!ET17)</f>
        <v>14944</v>
      </c>
      <c r="EV18" s="9">
        <f>IF(Parametros!$P$3=1,'4 - Tabela atual'!EV17,'5 - Tabela anterior'!EU17)</f>
        <v>18680</v>
      </c>
      <c r="EW18" s="9">
        <f>IF(Parametros!$P$3=1,'4 - Tabela atual'!EW17,'5 - Tabela anterior'!EV17)</f>
        <v>22416</v>
      </c>
      <c r="EX18" s="9">
        <f>IF(Parametros!$P$3=1,'4 - Tabela atual'!EX17,'5 - Tabela anterior'!EW17)</f>
        <v>2616</v>
      </c>
      <c r="EY18" s="9">
        <f>IF(Parametros!$P$3=1,'4 - Tabela atual'!EY17,'5 - Tabela anterior'!EX17)</f>
        <v>523.20000000000005</v>
      </c>
      <c r="EZ18" s="9">
        <f>IF(Parametros!$P$3=1,'4 - Tabela atual'!EZ17,'5 - Tabela anterior'!EY17)</f>
        <v>654</v>
      </c>
      <c r="FA18" s="9">
        <f>IF(Parametros!$P$3=1,'4 - Tabela atual'!FA17,'5 - Tabela anterior'!EZ17)</f>
        <v>0</v>
      </c>
      <c r="FB18" s="9">
        <f>IF(Parametros!$P$3=1,'4 - Tabela atual'!FB17,'5 - Tabela anterior'!FA17)</f>
        <v>1962</v>
      </c>
      <c r="FC18" s="9">
        <f>IF(Parametros!$P$3=1,'4 - Tabela atual'!FC17,'5 - Tabela anterior'!FB17)</f>
        <v>3924</v>
      </c>
      <c r="FD18" s="9">
        <f>IF(Parametros!$P$3=1,'4 - Tabela atual'!FD17,'5 - Tabela anterior'!FC17)</f>
        <v>5232</v>
      </c>
      <c r="FE18" s="9">
        <f>IF(Parametros!$P$3=1,'4 - Tabela atual'!FE17,'5 - Tabela anterior'!FD17)</f>
        <v>7848</v>
      </c>
      <c r="FF18" s="9">
        <f>IF(Parametros!$P$3=1,'4 - Tabela atual'!FF17,'5 - Tabela anterior'!FE17)</f>
        <v>10464</v>
      </c>
      <c r="FG18" s="9">
        <f>IF(Parametros!$P$3=1,'4 - Tabela atual'!FG17,'5 - Tabela anterior'!FF17)</f>
        <v>13080</v>
      </c>
      <c r="FH18" s="9">
        <f>IF(Parametros!$P$3=1,'4 - Tabela atual'!FH17,'5 - Tabela anterior'!FG17)</f>
        <v>15696</v>
      </c>
      <c r="FI18" s="9">
        <f>IF(Parametros!$P$3=1,'4 - Tabela atual'!FI17,'5 - Tabela anterior'!FH17)</f>
        <v>4665</v>
      </c>
      <c r="FJ18" s="9">
        <f>IF(Parametros!$P$3=1,'4 - Tabela atual'!FJ17,'5 - Tabela anterior'!FI17)</f>
        <v>933</v>
      </c>
      <c r="FK18" s="9">
        <f>IF(Parametros!$P$3=1,'4 - Tabela atual'!FK17,'5 - Tabela anterior'!FJ17)</f>
        <v>1166.25</v>
      </c>
      <c r="FL18" s="9">
        <f>IF(Parametros!$P$3=1,'4 - Tabela atual'!FL17,'5 - Tabela anterior'!FK17)</f>
        <v>922.05000000000007</v>
      </c>
      <c r="FM18" s="9">
        <f>IF(Parametros!$P$3=1,'4 - Tabela atual'!FM17,'5 - Tabela anterior'!FL17)</f>
        <v>3498.75</v>
      </c>
      <c r="FN18" s="9">
        <f>IF(Parametros!$P$3=1,'4 - Tabela atual'!FN17,'5 - Tabela anterior'!FM17)</f>
        <v>6997.5</v>
      </c>
      <c r="FO18" s="9">
        <f>IF(Parametros!$P$3=1,'4 - Tabela atual'!FO17,'5 - Tabela anterior'!FN17)</f>
        <v>9330</v>
      </c>
      <c r="FP18" s="9">
        <f>IF(Parametros!$P$3=1,'4 - Tabela atual'!FP17,'5 - Tabela anterior'!FO17)</f>
        <v>13995</v>
      </c>
      <c r="FQ18" s="9">
        <f>IF(Parametros!$P$3=1,'4 - Tabela atual'!FQ17,'5 - Tabela anterior'!FP17)</f>
        <v>18660</v>
      </c>
      <c r="FR18" s="9">
        <f>IF(Parametros!$P$3=1,'4 - Tabela atual'!FR17,'5 - Tabela anterior'!FQ17)</f>
        <v>23325</v>
      </c>
      <c r="FS18" s="9">
        <f>IF(Parametros!$P$3=1,'4 - Tabela atual'!FS17,'5 - Tabela anterior'!FR17)</f>
        <v>27990</v>
      </c>
      <c r="FT18">
        <f>IF(Parametros!$P$3=1,'4 - Tabela atual'!FT17,'5 - Tabela anterior'!FS17)</f>
        <v>38.35</v>
      </c>
      <c r="FU18" t="str">
        <f>IF(Parametros!$P$3=1,'4 - Tabela atual'!FU17,'5 - Tabela anterior'!FT17)</f>
        <v/>
      </c>
      <c r="FV18" t="str">
        <f>IF(Parametros!$P$3=1,'4 - Tabela atual'!FV17,'5 - Tabela anterior'!FU17)</f>
        <v/>
      </c>
      <c r="FW18" t="str">
        <f>IF(Parametros!$P$3=1,'4 - Tabela atual'!FW17,'5 - Tabela anterior'!FV17)</f>
        <v/>
      </c>
      <c r="FX18" t="str">
        <f>IF(Parametros!$P$3=1,'4 - Tabela atual'!FX17,'5 - Tabela anterior'!FW17)</f>
        <v/>
      </c>
      <c r="FY18" t="str">
        <f>IF(Parametros!$P$3=1,'4 - Tabela atual'!FY17,'5 - Tabela anterior'!FX17)</f>
        <v/>
      </c>
      <c r="FZ18" t="str">
        <f>IF(Parametros!$P$3=1,'4 - Tabela atual'!FZ17,'5 - Tabela anterior'!FY17)</f>
        <v/>
      </c>
      <c r="GA18" t="str">
        <f>IF(Parametros!$P$3=1,'4 - Tabela atual'!GA17,'5 - Tabela anterior'!FZ17)</f>
        <v/>
      </c>
      <c r="GB18" t="str">
        <f>IF(Parametros!$P$3=1,'4 - Tabela atual'!GB17,'5 - Tabela anterior'!GA17)</f>
        <v/>
      </c>
      <c r="GC18" t="str">
        <f>IF(Parametros!$P$3=1,'4 - Tabela atual'!GC17,'5 - Tabela anterior'!GB17)</f>
        <v/>
      </c>
      <c r="GD18" t="str">
        <f>IF(Parametros!$P$3=1,'4 - Tabela atual'!GD17,'5 - Tabela anterior'!GC17)</f>
        <v/>
      </c>
      <c r="GE18" t="str">
        <f>IF(Parametros!$P$3=1,'4 - Tabela atual'!GE17,'5 - Tabela anterior'!GD17)</f>
        <v/>
      </c>
      <c r="GF18" t="str">
        <f>IF(Parametros!$P$3=1,'4 - Tabela atual'!GF17,'5 - Tabela anterior'!GE17)</f>
        <v/>
      </c>
      <c r="GG18" t="str">
        <f>IF(Parametros!$P$3=1,'4 - Tabela atual'!GG17,'5 - Tabela anterior'!GF17)</f>
        <v/>
      </c>
      <c r="GH18">
        <f>IF(Parametros!$P$3=1,'4 - Tabela atual'!GH17,'5 - Tabela anterior'!GG17)</f>
        <v>38.35</v>
      </c>
      <c r="GI18" s="8">
        <f>IF(Parametros!$P$3=1,'4 - Tabela atual'!GI17,'5 - Tabela anterior'!GH17)</f>
        <v>347566.23320000002</v>
      </c>
      <c r="GJ18" s="8" t="str">
        <f>IF(Parametros!$P$3=1,'4 - Tabela atual'!GJ17,'5 - Tabela anterior'!GI17)</f>
        <v/>
      </c>
      <c r="GK18" s="8" t="str">
        <f>IF(Parametros!$P$3=1,'4 - Tabela atual'!GK17,'5 - Tabela anterior'!GJ17)</f>
        <v/>
      </c>
      <c r="GL18" s="8" t="str">
        <f>IF(Parametros!$P$3=1,'4 - Tabela atual'!GL17,'5 - Tabela anterior'!GK17)</f>
        <v/>
      </c>
      <c r="GM18" s="8" t="str">
        <f>IF(Parametros!$P$3=1,'4 - Tabela atual'!GM17,'5 - Tabela anterior'!GL17)</f>
        <v/>
      </c>
      <c r="GN18" s="8" t="str">
        <f>IF(Parametros!$P$3=1,'4 - Tabela atual'!GN17,'5 - Tabela anterior'!GM17)</f>
        <v/>
      </c>
      <c r="GO18" s="8" t="str">
        <f>IF(Parametros!$P$3=1,'4 - Tabela atual'!GO17,'5 - Tabela anterior'!GN17)</f>
        <v/>
      </c>
      <c r="GP18" s="8" t="str">
        <f>IF(Parametros!$P$3=1,'4 - Tabela atual'!GP17,'5 - Tabela anterior'!GO17)</f>
        <v/>
      </c>
      <c r="GQ18" s="8" t="str">
        <f>IF(Parametros!$P$3=1,'4 - Tabela atual'!GQ17,'5 - Tabela anterior'!GP17)</f>
        <v/>
      </c>
      <c r="GR18" s="8" t="str">
        <f>IF(Parametros!$P$3=1,'4 - Tabela atual'!GR17,'5 - Tabela anterior'!GQ17)</f>
        <v/>
      </c>
      <c r="GS18" s="8" t="str">
        <f>IF(Parametros!$P$3=1,'4 - Tabela atual'!GS17,'5 - Tabela anterior'!GR17)</f>
        <v/>
      </c>
      <c r="GT18" s="8" t="str">
        <f>IF(Parametros!$P$3=1,'4 - Tabela atual'!GT17,'5 - Tabela anterior'!GS17)</f>
        <v/>
      </c>
      <c r="GU18" s="8" t="str">
        <f>IF(Parametros!$P$3=1,'4 - Tabela atual'!GU17,'5 - Tabela anterior'!GT17)</f>
        <v/>
      </c>
      <c r="GV18" s="8" t="str">
        <f>IF(Parametros!$P$3=1,'4 - Tabela atual'!GV17,'5 - Tabela anterior'!GU17)</f>
        <v/>
      </c>
      <c r="GW18" s="8">
        <f>IF(Parametros!$P$3=1,'4 - Tabela atual'!GW17,'5 - Tabela anterior'!GV17)</f>
        <v>347566.23320000002</v>
      </c>
      <c r="GX18">
        <f>IF(Parametros!$P$3=1,'4 - Tabela atual'!GX17,'5 - Tabela anterior'!GW17)</f>
        <v>0</v>
      </c>
      <c r="GY18">
        <f>IF(Parametros!$P$3=1,'4 - Tabela atual'!GY17,'5 - Tabela anterior'!GX17)</f>
        <v>1</v>
      </c>
      <c r="GZ18">
        <f>IF(Parametros!$P$3=1,'4 - Tabela atual'!GZ17,'5 - Tabela anterior'!GY17)</f>
        <v>1</v>
      </c>
      <c r="HA18">
        <f>IF(Parametros!$P$3=1,'4 - Tabela atual'!HA17,'5 - Tabela anterior'!GZ17)</f>
        <v>1</v>
      </c>
      <c r="HB18">
        <f>IF(Parametros!$P$3=1,'4 - Tabela atual'!HB17,'5 - Tabela anterior'!HA17)</f>
        <v>1</v>
      </c>
      <c r="HC18">
        <f>IF(Parametros!$P$3=1,'4 - Tabela atual'!HC17,'5 - Tabela anterior'!HB17)</f>
        <v>1</v>
      </c>
      <c r="HD18">
        <f>IF(Parametros!$P$3=1,'4 - Tabela atual'!HD17,'5 - Tabela anterior'!HC17)</f>
        <v>1</v>
      </c>
      <c r="HE18" s="6" t="str">
        <f t="shared" si="0"/>
        <v>NOVELA 18 HORAS - (N18H)</v>
      </c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</row>
    <row r="19" spans="1:249" s="5" customFormat="1" ht="14.25" customHeight="1" x14ac:dyDescent="0.2">
      <c r="A19" s="148" t="str">
        <f>IF(Parametros!$P$3=1,'4 - Tabela atual'!A18,'5 - Tabela anterior'!A18)</f>
        <v>PTV2</v>
      </c>
      <c r="B19" s="112" t="str">
        <f>IF(Parametros!$P$3=1,'4 - Tabela atual'!B18,'5 - Tabela anterior'!B18)</f>
        <v>RJTV 2ª EDIÇÃO</v>
      </c>
      <c r="C19" s="9">
        <f>IF(Parametros!$P$3=1,'4 - Tabela atual'!C18,'5 - Tabela anterior'!C18)</f>
        <v>2901</v>
      </c>
      <c r="D19" s="9">
        <f>IF(Parametros!$P$3=1,'4 - Tabela atual'!D18,'5 - Tabela anterior'!D18)</f>
        <v>580.20000000000005</v>
      </c>
      <c r="E19" s="9">
        <f>IF(Parametros!$P$3=1,'4 - Tabela atual'!E18,'5 - Tabela anterior'!E18)</f>
        <v>725.25</v>
      </c>
      <c r="F19" s="9">
        <f>IF(Parametros!$P$3=1,'4 - Tabela atual'!F18,'5 - Tabela anterior'!F18)</f>
        <v>1087.875</v>
      </c>
      <c r="G19" s="9">
        <f>IF(Parametros!$P$3=1,'4 - Tabela atual'!G18,'5 - Tabela anterior'!G18)</f>
        <v>580.20000000000005</v>
      </c>
      <c r="H19" s="9">
        <f>IF(Parametros!$P$3=1,'4 - Tabela atual'!H18,'5 - Tabela anterior'!H18)</f>
        <v>725.25</v>
      </c>
      <c r="I19" s="9">
        <f>IF(Parametros!$P$3=1,'4 - Tabela atual'!I18,'5 - Tabela anterior'!H18)</f>
        <v>725.25</v>
      </c>
      <c r="J19" s="9">
        <f>IF(Parametros!$P$3=1,'4 - Tabela atual'!J18,'5 - Tabela anterior'!I18)</f>
        <v>725.25</v>
      </c>
      <c r="K19" s="9">
        <f>IF(Parametros!$P$3=1,'4 - Tabela atual'!K18,'5 - Tabela anterior'!J18)</f>
        <v>1087.875</v>
      </c>
      <c r="L19" s="9">
        <f>IF(Parametros!$P$3=1,'4 - Tabela atual'!L18,'5 - Tabela anterior'!K18)</f>
        <v>580.20000000000005</v>
      </c>
      <c r="M19" s="9">
        <f>IF(Parametros!$P$3=1,'4 - Tabela atual'!M18,'5 - Tabela anterior'!L18)</f>
        <v>725.25</v>
      </c>
      <c r="N19" s="9">
        <f>IF(Parametros!$P$3=1,'4 - Tabela atual'!N18,'5 - Tabela anterior'!M18)</f>
        <v>1305.45</v>
      </c>
      <c r="O19" s="9">
        <f>IF(Parametros!$P$3=1,'4 - Tabela atual'!O18,'5 - Tabela anterior'!N18)</f>
        <v>2175.75</v>
      </c>
      <c r="P19" s="9">
        <f>IF(Parametros!$P$3=1,'4 - Tabela atual'!P18,'5 - Tabela anterior'!O18)</f>
        <v>4351.5</v>
      </c>
      <c r="Q19" s="9">
        <f>IF(Parametros!$P$3=1,'4 - Tabela atual'!Q18,'5 - Tabela anterior'!P18)</f>
        <v>5802</v>
      </c>
      <c r="R19" s="9">
        <f>IF(Parametros!$P$3=1,'4 - Tabela atual'!R18,'5 - Tabela anterior'!Q18)</f>
        <v>8703</v>
      </c>
      <c r="S19" s="9">
        <f>IF(Parametros!$P$3=1,'4 - Tabela atual'!S18,'5 - Tabela anterior'!R18)</f>
        <v>11604</v>
      </c>
      <c r="T19" s="9">
        <f>IF(Parametros!$P$3=1,'4 - Tabela atual'!T18,'5 - Tabela anterior'!S18)</f>
        <v>14505</v>
      </c>
      <c r="U19" s="9">
        <f>IF(Parametros!$P$3=1,'4 - Tabela atual'!U18,'5 - Tabela anterior'!T18)</f>
        <v>17406</v>
      </c>
      <c r="V19" s="9">
        <f>IF(Parametros!$P$3=1,'4 - Tabela atual'!V18,'5 - Tabela anterior'!U18)</f>
        <v>1583</v>
      </c>
      <c r="W19" s="9">
        <f>IF(Parametros!$P$3=1,'4 - Tabela atual'!W18,'5 - Tabela anterior'!V18)</f>
        <v>316.60000000000002</v>
      </c>
      <c r="X19" s="9">
        <f>IF(Parametros!$P$3=1,'4 - Tabela atual'!X18,'5 - Tabela anterior'!W18)</f>
        <v>395.75</v>
      </c>
      <c r="Y19" s="9">
        <f>IF(Parametros!$P$3=1,'4 - Tabela atual'!Y18,'5 - Tabela anterior'!X18)</f>
        <v>0</v>
      </c>
      <c r="Z19" s="9">
        <f>IF(Parametros!$P$3=1,'4 - Tabela atual'!Z18,'5 - Tabela anterior'!Y18)</f>
        <v>1187.25</v>
      </c>
      <c r="AA19" s="9">
        <f>IF(Parametros!$P$3=1,'4 - Tabela atual'!AA18,'5 - Tabela anterior'!Z18)</f>
        <v>2374.5</v>
      </c>
      <c r="AB19" s="9">
        <f>IF(Parametros!$P$3=1,'4 - Tabela atual'!AB18,'5 - Tabela anterior'!AA18)</f>
        <v>3166</v>
      </c>
      <c r="AC19" s="9">
        <f>IF(Parametros!$P$3=1,'4 - Tabela atual'!AC18,'5 - Tabela anterior'!AB18)</f>
        <v>4749</v>
      </c>
      <c r="AD19" s="9">
        <f>IF(Parametros!$P$3=1,'4 - Tabela atual'!AD18,'5 - Tabela anterior'!AC18)</f>
        <v>6332</v>
      </c>
      <c r="AE19" s="9">
        <f>IF(Parametros!$P$3=1,'4 - Tabela atual'!AE18,'5 - Tabela anterior'!AD18)</f>
        <v>7915</v>
      </c>
      <c r="AF19" s="9">
        <f>IF(Parametros!$P$3=1,'4 - Tabela atual'!AF18,'5 - Tabela anterior'!AE18)</f>
        <v>9498</v>
      </c>
      <c r="AG19" s="9">
        <f>IF(Parametros!$P$3=1,'4 - Tabela atual'!AG18,'5 - Tabela anterior'!AF18)</f>
        <v>1395</v>
      </c>
      <c r="AH19" s="9">
        <f>IF(Parametros!$P$3=1,'4 - Tabela atual'!AH18,'5 - Tabela anterior'!AG18)</f>
        <v>279</v>
      </c>
      <c r="AI19" s="9">
        <f>IF(Parametros!$P$3=1,'4 - Tabela atual'!AI18,'5 - Tabela anterior'!AH18)</f>
        <v>348.75</v>
      </c>
      <c r="AJ19" s="9">
        <f>IF(Parametros!$P$3=1,'4 - Tabela atual'!AJ18,'5 - Tabela anterior'!AI18)</f>
        <v>0</v>
      </c>
      <c r="AK19" s="9">
        <f>IF(Parametros!$P$3=1,'4 - Tabela atual'!AK18,'5 - Tabela anterior'!AJ18)</f>
        <v>1046.25</v>
      </c>
      <c r="AL19" s="9">
        <f>IF(Parametros!$P$3=1,'4 - Tabela atual'!AL18,'5 - Tabela anterior'!AK18)</f>
        <v>2092.5</v>
      </c>
      <c r="AM19" s="9">
        <f>IF(Parametros!$P$3=1,'4 - Tabela atual'!AM18,'5 - Tabela anterior'!AL18)</f>
        <v>2790</v>
      </c>
      <c r="AN19" s="9">
        <f>IF(Parametros!$P$3=1,'4 - Tabela atual'!AN18,'5 - Tabela anterior'!AM18)</f>
        <v>4185</v>
      </c>
      <c r="AO19" s="9">
        <f>IF(Parametros!$P$3=1,'4 - Tabela atual'!AO18,'5 - Tabela anterior'!AN18)</f>
        <v>5580</v>
      </c>
      <c r="AP19" s="9">
        <f>IF(Parametros!$P$3=1,'4 - Tabela atual'!AP18,'5 - Tabela anterior'!AO18)</f>
        <v>6975</v>
      </c>
      <c r="AQ19" s="9">
        <f>IF(Parametros!$P$3=1,'4 - Tabela atual'!AQ18,'5 - Tabela anterior'!AP18)</f>
        <v>8370</v>
      </c>
      <c r="AR19" s="9">
        <f>IF(Parametros!$P$3=1,'4 - Tabela atual'!AR18,'5 - Tabela anterior'!AQ18)</f>
        <v>1051</v>
      </c>
      <c r="AS19" s="9">
        <f>IF(Parametros!$P$3=1,'4 - Tabela atual'!AS18,'5 - Tabela anterior'!AR18)</f>
        <v>210.20000000000002</v>
      </c>
      <c r="AT19" s="9">
        <f>IF(Parametros!$P$3=1,'4 - Tabela atual'!AT18,'5 - Tabela anterior'!AS18)</f>
        <v>262.75</v>
      </c>
      <c r="AU19" s="9">
        <f>IF(Parametros!$P$3=1,'4 - Tabela atual'!AU18,'5 - Tabela anterior'!AT18)</f>
        <v>0</v>
      </c>
      <c r="AV19" s="9">
        <f>IF(Parametros!$P$3=1,'4 - Tabela atual'!AV18,'5 - Tabela anterior'!AU18)</f>
        <v>788.25</v>
      </c>
      <c r="AW19" s="9">
        <f>IF(Parametros!$P$3=1,'4 - Tabela atual'!AW18,'5 - Tabela anterior'!AV18)</f>
        <v>1576.5</v>
      </c>
      <c r="AX19" s="9">
        <f>IF(Parametros!$P$3=1,'4 - Tabela atual'!AX18,'5 - Tabela anterior'!AW18)</f>
        <v>2102</v>
      </c>
      <c r="AY19" s="9">
        <f>IF(Parametros!$P$3=1,'4 - Tabela atual'!AY18,'5 - Tabela anterior'!AX18)</f>
        <v>3153</v>
      </c>
      <c r="AZ19" s="9">
        <f>IF(Parametros!$P$3=1,'4 - Tabela atual'!AZ18,'5 - Tabela anterior'!AY18)</f>
        <v>4204</v>
      </c>
      <c r="BA19" s="9">
        <f>IF(Parametros!$P$3=1,'4 - Tabela atual'!BA18,'5 - Tabela anterior'!AZ18)</f>
        <v>5255</v>
      </c>
      <c r="BB19" s="9">
        <f>IF(Parametros!$P$3=1,'4 - Tabela atual'!BB18,'5 - Tabela anterior'!BA18)</f>
        <v>6306</v>
      </c>
      <c r="BC19" s="9">
        <f>IF(Parametros!$P$3=1,'4 - Tabela atual'!BC18,'5 - Tabela anterior'!BB18)</f>
        <v>4484</v>
      </c>
      <c r="BD19" s="9">
        <f>IF(Parametros!$P$3=1,'4 - Tabela atual'!BD18,'5 - Tabela anterior'!BC18)</f>
        <v>896.80000000000007</v>
      </c>
      <c r="BE19" s="9">
        <f>IF(Parametros!$P$3=1,'4 - Tabela atual'!BE18,'5 - Tabela anterior'!BD18)</f>
        <v>1121</v>
      </c>
      <c r="BF19" s="9">
        <f>IF(Parametros!$P$3=1,'4 - Tabela atual'!BF18,'5 - Tabela anterior'!BE18)</f>
        <v>1305.45</v>
      </c>
      <c r="BG19" s="9">
        <f>IF(Parametros!$P$3=1,'4 - Tabela atual'!BG18,'5 - Tabela anterior'!BF18)</f>
        <v>3363</v>
      </c>
      <c r="BH19" s="9">
        <f>IF(Parametros!$P$3=1,'4 - Tabela atual'!BH18,'5 - Tabela anterior'!BG18)</f>
        <v>6726</v>
      </c>
      <c r="BI19" s="9">
        <f>IF(Parametros!$P$3=1,'4 - Tabela atual'!BI18,'5 - Tabela anterior'!BH18)</f>
        <v>8968</v>
      </c>
      <c r="BJ19" s="9">
        <f>IF(Parametros!$P$3=1,'4 - Tabela atual'!BJ18,'5 - Tabela anterior'!BI18)</f>
        <v>13452</v>
      </c>
      <c r="BK19" s="9">
        <f>IF(Parametros!$P$3=1,'4 - Tabela atual'!BK18,'5 - Tabela anterior'!BJ18)</f>
        <v>17936</v>
      </c>
      <c r="BL19" s="9">
        <f>IF(Parametros!$P$3=1,'4 - Tabela atual'!BL18,'5 - Tabela anterior'!BK18)</f>
        <v>22420</v>
      </c>
      <c r="BM19" s="9">
        <f>IF(Parametros!$P$3=1,'4 - Tabela atual'!BM18,'5 - Tabela anterior'!BL18)</f>
        <v>26904</v>
      </c>
      <c r="BN19" s="9">
        <f>IF(Parametros!$P$3=1,'4 - Tabela atual'!BN18,'5 - Tabela anterior'!BM18)</f>
        <v>4296</v>
      </c>
      <c r="BO19" s="9">
        <f>IF(Parametros!$P$3=1,'4 - Tabela atual'!BO18,'5 - Tabela anterior'!BN18)</f>
        <v>859.2</v>
      </c>
      <c r="BP19" s="9">
        <f>IF(Parametros!$P$3=1,'4 - Tabela atual'!BP18,'5 - Tabela anterior'!BO18)</f>
        <v>1074</v>
      </c>
      <c r="BQ19" s="9">
        <f>IF(Parametros!$P$3=1,'4 - Tabela atual'!BQ18,'5 - Tabela anterior'!BP18)</f>
        <v>1305.45</v>
      </c>
      <c r="BR19" s="9">
        <f>IF(Parametros!$P$3=1,'4 - Tabela atual'!BR18,'5 - Tabela anterior'!BQ18)</f>
        <v>3222</v>
      </c>
      <c r="BS19" s="9">
        <f>IF(Parametros!$P$3=1,'4 - Tabela atual'!BS18,'5 - Tabela anterior'!BR18)</f>
        <v>6444</v>
      </c>
      <c r="BT19" s="9">
        <f>IF(Parametros!$P$3=1,'4 - Tabela atual'!BT18,'5 - Tabela anterior'!BS18)</f>
        <v>8592</v>
      </c>
      <c r="BU19" s="9">
        <f>IF(Parametros!$P$3=1,'4 - Tabela atual'!BU18,'5 - Tabela anterior'!BT18)</f>
        <v>12888</v>
      </c>
      <c r="BV19" s="9">
        <f>IF(Parametros!$P$3=1,'4 - Tabela atual'!BV18,'5 - Tabela anterior'!BU18)</f>
        <v>17184</v>
      </c>
      <c r="BW19" s="9">
        <f>IF(Parametros!$P$3=1,'4 - Tabela atual'!BW18,'5 - Tabela anterior'!BV18)</f>
        <v>21480</v>
      </c>
      <c r="BX19" s="9">
        <f>IF(Parametros!$P$3=1,'4 - Tabela atual'!BX18,'5 - Tabela anterior'!BW18)</f>
        <v>25776</v>
      </c>
      <c r="BY19" s="9">
        <f>IF(Parametros!$P$3=1,'4 - Tabela atual'!BY18,'5 - Tabela anterior'!BX18)</f>
        <v>3952</v>
      </c>
      <c r="BZ19" s="9">
        <f>IF(Parametros!$P$3=1,'4 - Tabela atual'!BZ18,'5 - Tabela anterior'!BY18)</f>
        <v>790.40000000000009</v>
      </c>
      <c r="CA19" s="9">
        <f>IF(Parametros!$P$3=1,'4 - Tabela atual'!CA18,'5 - Tabela anterior'!BZ18)</f>
        <v>988</v>
      </c>
      <c r="CB19" s="9">
        <f>IF(Parametros!$P$3=1,'4 - Tabela atual'!CB18,'5 - Tabela anterior'!CA18)</f>
        <v>1305.45</v>
      </c>
      <c r="CC19" s="9">
        <f>IF(Parametros!$P$3=1,'4 - Tabela atual'!CC18,'5 - Tabela anterior'!CB18)</f>
        <v>2964</v>
      </c>
      <c r="CD19" s="9">
        <f>IF(Parametros!$P$3=1,'4 - Tabela atual'!CD18,'5 - Tabela anterior'!CC18)</f>
        <v>5928</v>
      </c>
      <c r="CE19" s="9">
        <f>IF(Parametros!$P$3=1,'4 - Tabela atual'!CE18,'5 - Tabela anterior'!CD18)</f>
        <v>7904</v>
      </c>
      <c r="CF19" s="9">
        <f>IF(Parametros!$P$3=1,'4 - Tabela atual'!CF18,'5 - Tabela anterior'!CE18)</f>
        <v>11856</v>
      </c>
      <c r="CG19" s="9">
        <f>IF(Parametros!$P$3=1,'4 - Tabela atual'!CG18,'5 - Tabela anterior'!CF18)</f>
        <v>15808</v>
      </c>
      <c r="CH19" s="9">
        <f>IF(Parametros!$P$3=1,'4 - Tabela atual'!CH18,'5 - Tabela anterior'!CG18)</f>
        <v>19760</v>
      </c>
      <c r="CI19" s="9">
        <f>IF(Parametros!$P$3=1,'4 - Tabela atual'!CI18,'5 - Tabela anterior'!CH18)</f>
        <v>23712</v>
      </c>
      <c r="CJ19" s="9">
        <f>IF(Parametros!$P$3=1,'4 - Tabela atual'!CJ18,'5 - Tabela anterior'!CI18)</f>
        <v>2978</v>
      </c>
      <c r="CK19" s="9">
        <f>IF(Parametros!$P$3=1,'4 - Tabela atual'!CK18,'5 - Tabela anterior'!CJ18)</f>
        <v>595.6</v>
      </c>
      <c r="CL19" s="9">
        <f>IF(Parametros!$P$3=1,'4 - Tabela atual'!CL18,'5 - Tabela anterior'!CK18)</f>
        <v>744.5</v>
      </c>
      <c r="CM19" s="9">
        <f>IF(Parametros!$P$3=1,'4 - Tabela atual'!CM18,'5 - Tabela anterior'!CL18)</f>
        <v>0</v>
      </c>
      <c r="CN19" s="9">
        <f>IF(Parametros!$P$3=1,'4 - Tabela atual'!CN18,'5 - Tabela anterior'!CM18)</f>
        <v>2233.5</v>
      </c>
      <c r="CO19" s="9">
        <f>IF(Parametros!$P$3=1,'4 - Tabela atual'!CO18,'5 - Tabela anterior'!CN18)</f>
        <v>4467</v>
      </c>
      <c r="CP19" s="9">
        <f>IF(Parametros!$P$3=1,'4 - Tabela atual'!CP18,'5 - Tabela anterior'!CO18)</f>
        <v>5956</v>
      </c>
      <c r="CQ19" s="9">
        <f>IF(Parametros!$P$3=1,'4 - Tabela atual'!CQ18,'5 - Tabela anterior'!CP18)</f>
        <v>8934</v>
      </c>
      <c r="CR19" s="9">
        <f>IF(Parametros!$P$3=1,'4 - Tabela atual'!CR18,'5 - Tabela anterior'!CQ18)</f>
        <v>11912</v>
      </c>
      <c r="CS19" s="9">
        <f>IF(Parametros!$P$3=1,'4 - Tabela atual'!CS18,'5 - Tabela anterior'!CR18)</f>
        <v>14890</v>
      </c>
      <c r="CT19" s="9">
        <f>IF(Parametros!$P$3=1,'4 - Tabela atual'!CT18,'5 - Tabela anterior'!CS18)</f>
        <v>17868</v>
      </c>
      <c r="CU19" s="9">
        <f>IF(Parametros!$P$3=1,'4 - Tabela atual'!CU18,'5 - Tabela anterior'!CT18)</f>
        <v>2634</v>
      </c>
      <c r="CV19" s="9">
        <f>IF(Parametros!$P$3=1,'4 - Tabela atual'!CV18,'5 - Tabela anterior'!CU18)</f>
        <v>526.80000000000007</v>
      </c>
      <c r="CW19" s="9">
        <f>IF(Parametros!$P$3=1,'4 - Tabela atual'!CW18,'5 - Tabela anterior'!CV18)</f>
        <v>658.5</v>
      </c>
      <c r="CX19" s="9">
        <f>IF(Parametros!$P$3=1,'4 - Tabela atual'!CX18,'5 - Tabela anterior'!CW18)</f>
        <v>0</v>
      </c>
      <c r="CY19" s="9">
        <f>IF(Parametros!$P$3=1,'4 - Tabela atual'!CY18,'5 - Tabela anterior'!CX18)</f>
        <v>1975.5</v>
      </c>
      <c r="CZ19" s="9">
        <f>IF(Parametros!$P$3=1,'4 - Tabela atual'!CZ18,'5 - Tabela anterior'!CY18)</f>
        <v>3951</v>
      </c>
      <c r="DA19" s="9">
        <f>IF(Parametros!$P$3=1,'4 - Tabela atual'!DA18,'5 - Tabela anterior'!CZ18)</f>
        <v>5268</v>
      </c>
      <c r="DB19" s="9">
        <f>IF(Parametros!$P$3=1,'4 - Tabela atual'!DB18,'5 - Tabela anterior'!DA18)</f>
        <v>7902</v>
      </c>
      <c r="DC19" s="9">
        <f>IF(Parametros!$P$3=1,'4 - Tabela atual'!DC18,'5 - Tabela anterior'!DB18)</f>
        <v>10536</v>
      </c>
      <c r="DD19" s="9">
        <f>IF(Parametros!$P$3=1,'4 - Tabela atual'!DD18,'5 - Tabela anterior'!DC18)</f>
        <v>13170</v>
      </c>
      <c r="DE19" s="9">
        <f>IF(Parametros!$P$3=1,'4 - Tabela atual'!DE18,'5 - Tabela anterior'!DD18)</f>
        <v>15804</v>
      </c>
      <c r="DF19" s="9">
        <f>IF(Parametros!$P$3=1,'4 - Tabela atual'!DF18,'5 - Tabela anterior'!DE18)</f>
        <v>2446</v>
      </c>
      <c r="DG19" s="9">
        <f>IF(Parametros!$P$3=1,'4 - Tabela atual'!DG18,'5 - Tabela anterior'!DF18)</f>
        <v>489.20000000000005</v>
      </c>
      <c r="DH19" s="9">
        <f>IF(Parametros!$P$3=1,'4 - Tabela atual'!DH18,'5 - Tabela anterior'!DG18)</f>
        <v>611.5</v>
      </c>
      <c r="DI19" s="9">
        <f>IF(Parametros!$P$3=1,'4 - Tabela atual'!DI18,'5 - Tabela anterior'!DH18)</f>
        <v>0</v>
      </c>
      <c r="DJ19" s="9">
        <f>IF(Parametros!$P$3=1,'4 - Tabela atual'!DJ18,'5 - Tabela anterior'!DI18)</f>
        <v>1834.5</v>
      </c>
      <c r="DK19" s="9">
        <f>IF(Parametros!$P$3=1,'4 - Tabela atual'!DK18,'5 - Tabela anterior'!DJ18)</f>
        <v>3669</v>
      </c>
      <c r="DL19" s="9">
        <f>IF(Parametros!$P$3=1,'4 - Tabela atual'!DL18,'5 - Tabela anterior'!DK18)</f>
        <v>4892</v>
      </c>
      <c r="DM19" s="9">
        <f>IF(Parametros!$P$3=1,'4 - Tabela atual'!DM18,'5 - Tabela anterior'!DL18)</f>
        <v>7338</v>
      </c>
      <c r="DN19" s="9">
        <f>IF(Parametros!$P$3=1,'4 - Tabela atual'!DN18,'5 - Tabela anterior'!DM18)</f>
        <v>9784</v>
      </c>
      <c r="DO19" s="9">
        <f>IF(Parametros!$P$3=1,'4 - Tabela atual'!DO18,'5 - Tabela anterior'!DN18)</f>
        <v>12230</v>
      </c>
      <c r="DP19" s="9">
        <f>IF(Parametros!$P$3=1,'4 - Tabela atual'!DP18,'5 - Tabela anterior'!DO18)</f>
        <v>14676</v>
      </c>
      <c r="DQ19" s="9">
        <f>IF(Parametros!$P$3=1,'4 - Tabela atual'!DQ18,'5 - Tabela anterior'!DP18)</f>
        <v>5347</v>
      </c>
      <c r="DR19" s="9">
        <f>IF(Parametros!$P$3=1,'4 - Tabela atual'!DR18,'5 - Tabela anterior'!DQ18)</f>
        <v>1069.4000000000001</v>
      </c>
      <c r="DS19" s="9">
        <f>IF(Parametros!$P$3=1,'4 - Tabela atual'!DS18,'5 - Tabela anterior'!DR18)</f>
        <v>1336.75</v>
      </c>
      <c r="DT19" s="9">
        <f>IF(Parametros!$P$3=1,'4 - Tabela atual'!DT18,'5 - Tabela anterior'!DS18)</f>
        <v>1305.45</v>
      </c>
      <c r="DU19" s="9">
        <f>IF(Parametros!$P$3=1,'4 - Tabela atual'!DU18,'5 - Tabela anterior'!DT18)</f>
        <v>4010.25</v>
      </c>
      <c r="DV19" s="9">
        <f>IF(Parametros!$P$3=1,'4 - Tabela atual'!DV18,'5 - Tabela anterior'!DU18)</f>
        <v>8020.5</v>
      </c>
      <c r="DW19" s="9">
        <f>IF(Parametros!$P$3=1,'4 - Tabela atual'!DW18,'5 - Tabela anterior'!DV18)</f>
        <v>10694</v>
      </c>
      <c r="DX19" s="9">
        <f>IF(Parametros!$P$3=1,'4 - Tabela atual'!DX18,'5 - Tabela anterior'!DW18)</f>
        <v>16041</v>
      </c>
      <c r="DY19" s="9">
        <f>IF(Parametros!$P$3=1,'4 - Tabela atual'!DY18,'5 - Tabela anterior'!DX18)</f>
        <v>21388</v>
      </c>
      <c r="DZ19" s="9">
        <f>IF(Parametros!$P$3=1,'4 - Tabela atual'!DZ18,'5 - Tabela anterior'!DY18)</f>
        <v>26735</v>
      </c>
      <c r="EA19" s="9">
        <f>IF(Parametros!$P$3=1,'4 - Tabela atual'!EA18,'5 - Tabela anterior'!DZ18)</f>
        <v>32082</v>
      </c>
      <c r="EB19" s="9">
        <f>IF(Parametros!$P$3=1,'4 - Tabela atual'!EB18,'5 - Tabela anterior'!EA18)</f>
        <v>5879</v>
      </c>
      <c r="EC19" s="9">
        <f>IF(Parametros!$P$3=1,'4 - Tabela atual'!EC18,'5 - Tabela anterior'!EB18)</f>
        <v>1175.8000000000002</v>
      </c>
      <c r="ED19" s="9">
        <f>IF(Parametros!$P$3=1,'4 - Tabela atual'!ED18,'5 - Tabela anterior'!EC18)</f>
        <v>1469.75</v>
      </c>
      <c r="EE19" s="9">
        <f>IF(Parametros!$P$3=1,'4 - Tabela atual'!EE18,'5 - Tabela anterior'!ED18)</f>
        <v>1305.45</v>
      </c>
      <c r="EF19" s="9">
        <f>IF(Parametros!$P$3=1,'4 - Tabela atual'!EF18,'5 - Tabela anterior'!EE18)</f>
        <v>4409.25</v>
      </c>
      <c r="EG19" s="9">
        <f>IF(Parametros!$P$3=1,'4 - Tabela atual'!EG18,'5 - Tabela anterior'!EF18)</f>
        <v>8818.5</v>
      </c>
      <c r="EH19" s="9">
        <f>IF(Parametros!$P$3=1,'4 - Tabela atual'!EH18,'5 - Tabela anterior'!EG18)</f>
        <v>11758</v>
      </c>
      <c r="EI19" s="9">
        <f>IF(Parametros!$P$3=1,'4 - Tabela atual'!EI18,'5 - Tabela anterior'!EH18)</f>
        <v>17637</v>
      </c>
      <c r="EJ19" s="9">
        <f>IF(Parametros!$P$3=1,'4 - Tabela atual'!EJ18,'5 - Tabela anterior'!EI18)</f>
        <v>23516</v>
      </c>
      <c r="EK19" s="9">
        <f>IF(Parametros!$P$3=1,'4 - Tabela atual'!EK18,'5 - Tabela anterior'!EJ18)</f>
        <v>29395</v>
      </c>
      <c r="EL19" s="9">
        <f>IF(Parametros!$P$3=1,'4 - Tabela atual'!EL18,'5 - Tabela anterior'!EK18)</f>
        <v>35274</v>
      </c>
      <c r="EM19" s="9">
        <f>IF(Parametros!$P$3=1,'4 - Tabela atual'!EM18,'5 - Tabela anterior'!EL18)</f>
        <v>5535</v>
      </c>
      <c r="EN19" s="9">
        <f>IF(Parametros!$P$3=1,'4 - Tabela atual'!EN18,'5 - Tabela anterior'!EM18)</f>
        <v>1107</v>
      </c>
      <c r="EO19" s="9">
        <f>IF(Parametros!$P$3=1,'4 - Tabela atual'!EO18,'5 - Tabela anterior'!EN18)</f>
        <v>1383.75</v>
      </c>
      <c r="EP19" s="9">
        <f>IF(Parametros!$P$3=1,'4 - Tabela atual'!EP18,'5 - Tabela anterior'!EO18)</f>
        <v>1305.45</v>
      </c>
      <c r="EQ19" s="9">
        <f>IF(Parametros!$P$3=1,'4 - Tabela atual'!EQ18,'5 - Tabela anterior'!EP18)</f>
        <v>4151.25</v>
      </c>
      <c r="ER19" s="9">
        <f>IF(Parametros!$P$3=1,'4 - Tabela atual'!ER18,'5 - Tabela anterior'!EQ18)</f>
        <v>8302.5</v>
      </c>
      <c r="ES19" s="9">
        <f>IF(Parametros!$P$3=1,'4 - Tabela atual'!ES18,'5 - Tabela anterior'!ER18)</f>
        <v>11070</v>
      </c>
      <c r="ET19" s="9">
        <f>IF(Parametros!$P$3=1,'4 - Tabela atual'!ET18,'5 - Tabela anterior'!ES18)</f>
        <v>16605</v>
      </c>
      <c r="EU19" s="9">
        <f>IF(Parametros!$P$3=1,'4 - Tabela atual'!EU18,'5 - Tabela anterior'!ET18)</f>
        <v>22140</v>
      </c>
      <c r="EV19" s="9">
        <f>IF(Parametros!$P$3=1,'4 - Tabela atual'!EV18,'5 - Tabela anterior'!EU18)</f>
        <v>27675</v>
      </c>
      <c r="EW19" s="9">
        <f>IF(Parametros!$P$3=1,'4 - Tabela atual'!EW18,'5 - Tabela anterior'!EV18)</f>
        <v>33210</v>
      </c>
      <c r="EX19" s="9">
        <f>IF(Parametros!$P$3=1,'4 - Tabela atual'!EX18,'5 - Tabela anterior'!EW18)</f>
        <v>4029</v>
      </c>
      <c r="EY19" s="9">
        <f>IF(Parametros!$P$3=1,'4 - Tabela atual'!EY18,'5 - Tabela anterior'!EX18)</f>
        <v>805.80000000000007</v>
      </c>
      <c r="EZ19" s="9">
        <f>IF(Parametros!$P$3=1,'4 - Tabela atual'!EZ18,'5 - Tabela anterior'!EY18)</f>
        <v>1007.25</v>
      </c>
      <c r="FA19" s="9">
        <f>IF(Parametros!$P$3=1,'4 - Tabela atual'!FA18,'5 - Tabela anterior'!EZ18)</f>
        <v>0</v>
      </c>
      <c r="FB19" s="9">
        <f>IF(Parametros!$P$3=1,'4 - Tabela atual'!FB18,'5 - Tabela anterior'!FA18)</f>
        <v>3021.75</v>
      </c>
      <c r="FC19" s="9">
        <f>IF(Parametros!$P$3=1,'4 - Tabela atual'!FC18,'5 - Tabela anterior'!FB18)</f>
        <v>6043.5</v>
      </c>
      <c r="FD19" s="9">
        <f>IF(Parametros!$P$3=1,'4 - Tabela atual'!FD18,'5 - Tabela anterior'!FC18)</f>
        <v>8058</v>
      </c>
      <c r="FE19" s="9">
        <f>IF(Parametros!$P$3=1,'4 - Tabela atual'!FE18,'5 - Tabela anterior'!FD18)</f>
        <v>12087</v>
      </c>
      <c r="FF19" s="9">
        <f>IF(Parametros!$P$3=1,'4 - Tabela atual'!FF18,'5 - Tabela anterior'!FE18)</f>
        <v>16116</v>
      </c>
      <c r="FG19" s="9">
        <f>IF(Parametros!$P$3=1,'4 - Tabela atual'!FG18,'5 - Tabela anterior'!FF18)</f>
        <v>20145</v>
      </c>
      <c r="FH19" s="9">
        <f>IF(Parametros!$P$3=1,'4 - Tabela atual'!FH18,'5 - Tabela anterior'!FG18)</f>
        <v>24174</v>
      </c>
      <c r="FI19" s="9">
        <f>IF(Parametros!$P$3=1,'4 - Tabela atual'!FI18,'5 - Tabela anterior'!FH18)</f>
        <v>6930</v>
      </c>
      <c r="FJ19" s="9">
        <f>IF(Parametros!$P$3=1,'4 - Tabela atual'!FJ18,'5 - Tabela anterior'!FI18)</f>
        <v>1386.0000000000002</v>
      </c>
      <c r="FK19" s="9">
        <f>IF(Parametros!$P$3=1,'4 - Tabela atual'!FK18,'5 - Tabela anterior'!FJ18)</f>
        <v>1732.5</v>
      </c>
      <c r="FL19" s="9">
        <f>IF(Parametros!$P$3=1,'4 - Tabela atual'!FL18,'5 - Tabela anterior'!FK18)</f>
        <v>1305.45</v>
      </c>
      <c r="FM19" s="9">
        <f>IF(Parametros!$P$3=1,'4 - Tabela atual'!FM18,'5 - Tabela anterior'!FL18)</f>
        <v>5197.5</v>
      </c>
      <c r="FN19" s="9">
        <f>IF(Parametros!$P$3=1,'4 - Tabela atual'!FN18,'5 - Tabela anterior'!FM18)</f>
        <v>10395</v>
      </c>
      <c r="FO19" s="9">
        <f>IF(Parametros!$P$3=1,'4 - Tabela atual'!FO18,'5 - Tabela anterior'!FN18)</f>
        <v>13860</v>
      </c>
      <c r="FP19" s="9">
        <f>IF(Parametros!$P$3=1,'4 - Tabela atual'!FP18,'5 - Tabela anterior'!FO18)</f>
        <v>20790</v>
      </c>
      <c r="FQ19" s="9">
        <f>IF(Parametros!$P$3=1,'4 - Tabela atual'!FQ18,'5 - Tabela anterior'!FP18)</f>
        <v>27720</v>
      </c>
      <c r="FR19" s="9">
        <f>IF(Parametros!$P$3=1,'4 - Tabela atual'!FR18,'5 - Tabela anterior'!FQ18)</f>
        <v>34650</v>
      </c>
      <c r="FS19" s="9">
        <f>IF(Parametros!$P$3=1,'4 - Tabela atual'!FS18,'5 - Tabela anterior'!FR18)</f>
        <v>41580</v>
      </c>
      <c r="FT19">
        <f>IF(Parametros!$P$3=1,'4 - Tabela atual'!FT18,'5 - Tabela anterior'!FS18)</f>
        <v>41.85</v>
      </c>
      <c r="FU19" t="str">
        <f>IF(Parametros!$P$3=1,'4 - Tabela atual'!FU18,'5 - Tabela anterior'!FT18)</f>
        <v/>
      </c>
      <c r="FV19" t="str">
        <f>IF(Parametros!$P$3=1,'4 - Tabela atual'!FV18,'5 - Tabela anterior'!FU18)</f>
        <v/>
      </c>
      <c r="FW19" t="str">
        <f>IF(Parametros!$P$3=1,'4 - Tabela atual'!FW18,'5 - Tabela anterior'!FV18)</f>
        <v/>
      </c>
      <c r="FX19" t="str">
        <f>IF(Parametros!$P$3=1,'4 - Tabela atual'!FX18,'5 - Tabela anterior'!FW18)</f>
        <v/>
      </c>
      <c r="FY19" t="str">
        <f>IF(Parametros!$P$3=1,'4 - Tabela atual'!FY18,'5 - Tabela anterior'!FX18)</f>
        <v/>
      </c>
      <c r="FZ19" t="str">
        <f>IF(Parametros!$P$3=1,'4 - Tabela atual'!FZ18,'5 - Tabela anterior'!FY18)</f>
        <v/>
      </c>
      <c r="GA19" t="str">
        <f>IF(Parametros!$P$3=1,'4 - Tabela atual'!GA18,'5 - Tabela anterior'!FZ18)</f>
        <v/>
      </c>
      <c r="GB19" t="str">
        <f>IF(Parametros!$P$3=1,'4 - Tabela atual'!GB18,'5 - Tabela anterior'!GA18)</f>
        <v/>
      </c>
      <c r="GC19" t="str">
        <f>IF(Parametros!$P$3=1,'4 - Tabela atual'!GC18,'5 - Tabela anterior'!GB18)</f>
        <v/>
      </c>
      <c r="GD19" t="str">
        <f>IF(Parametros!$P$3=1,'4 - Tabela atual'!GD18,'5 - Tabela anterior'!GC18)</f>
        <v/>
      </c>
      <c r="GE19" t="str">
        <f>IF(Parametros!$P$3=1,'4 - Tabela atual'!GE18,'5 - Tabela anterior'!GD18)</f>
        <v/>
      </c>
      <c r="GF19" t="str">
        <f>IF(Parametros!$P$3=1,'4 - Tabela atual'!GF18,'5 - Tabela anterior'!GE18)</f>
        <v/>
      </c>
      <c r="GG19" t="str">
        <f>IF(Parametros!$P$3=1,'4 - Tabela atual'!GG18,'5 - Tabela anterior'!GF18)</f>
        <v/>
      </c>
      <c r="GH19">
        <f>IF(Parametros!$P$3=1,'4 - Tabela atual'!GH18,'5 - Tabela anterior'!GG18)</f>
        <v>41.85</v>
      </c>
      <c r="GI19" s="8">
        <f>IF(Parametros!$P$3=1,'4 - Tabela atual'!GI18,'5 - Tabela anterior'!GH18)</f>
        <v>336867.43900000001</v>
      </c>
      <c r="GJ19" s="8" t="str">
        <f>IF(Parametros!$P$3=1,'4 - Tabela atual'!GJ18,'5 - Tabela anterior'!GI18)</f>
        <v/>
      </c>
      <c r="GK19" s="8" t="str">
        <f>IF(Parametros!$P$3=1,'4 - Tabela atual'!GK18,'5 - Tabela anterior'!GJ18)</f>
        <v/>
      </c>
      <c r="GL19" s="8" t="str">
        <f>IF(Parametros!$P$3=1,'4 - Tabela atual'!GL18,'5 - Tabela anterior'!GK18)</f>
        <v/>
      </c>
      <c r="GM19" s="8" t="str">
        <f>IF(Parametros!$P$3=1,'4 - Tabela atual'!GM18,'5 - Tabela anterior'!GL18)</f>
        <v/>
      </c>
      <c r="GN19" s="8" t="str">
        <f>IF(Parametros!$P$3=1,'4 - Tabela atual'!GN18,'5 - Tabela anterior'!GM18)</f>
        <v/>
      </c>
      <c r="GO19" s="8" t="str">
        <f>IF(Parametros!$P$3=1,'4 - Tabela atual'!GO18,'5 - Tabela anterior'!GN18)</f>
        <v/>
      </c>
      <c r="GP19" s="8" t="str">
        <f>IF(Parametros!$P$3=1,'4 - Tabela atual'!GP18,'5 - Tabela anterior'!GO18)</f>
        <v/>
      </c>
      <c r="GQ19" s="8" t="str">
        <f>IF(Parametros!$P$3=1,'4 - Tabela atual'!GQ18,'5 - Tabela anterior'!GP18)</f>
        <v/>
      </c>
      <c r="GR19" s="8" t="str">
        <f>IF(Parametros!$P$3=1,'4 - Tabela atual'!GR18,'5 - Tabela anterior'!GQ18)</f>
        <v/>
      </c>
      <c r="GS19" s="8" t="str">
        <f>IF(Parametros!$P$3=1,'4 - Tabela atual'!GS18,'5 - Tabela anterior'!GR18)</f>
        <v/>
      </c>
      <c r="GT19" s="8" t="str">
        <f>IF(Parametros!$P$3=1,'4 - Tabela atual'!GT18,'5 - Tabela anterior'!GS18)</f>
        <v/>
      </c>
      <c r="GU19" s="8" t="str">
        <f>IF(Parametros!$P$3=1,'4 - Tabela atual'!GU18,'5 - Tabela anterior'!GT18)</f>
        <v/>
      </c>
      <c r="GV19" s="8" t="str">
        <f>IF(Parametros!$P$3=1,'4 - Tabela atual'!GV18,'5 - Tabela anterior'!GU18)</f>
        <v/>
      </c>
      <c r="GW19" s="8">
        <f>IF(Parametros!$P$3=1,'4 - Tabela atual'!GW18,'5 - Tabela anterior'!GV18)</f>
        <v>336867.43900000001</v>
      </c>
      <c r="GX19">
        <f>IF(Parametros!$P$3=1,'4 - Tabela atual'!GX18,'5 - Tabela anterior'!GW18)</f>
        <v>0</v>
      </c>
      <c r="GY19">
        <f>IF(Parametros!$P$3=1,'4 - Tabela atual'!GY18,'5 - Tabela anterior'!GX18)</f>
        <v>1</v>
      </c>
      <c r="GZ19">
        <f>IF(Parametros!$P$3=1,'4 - Tabela atual'!GZ18,'5 - Tabela anterior'!GY18)</f>
        <v>1</v>
      </c>
      <c r="HA19">
        <f>IF(Parametros!$P$3=1,'4 - Tabela atual'!HA18,'5 - Tabela anterior'!GZ18)</f>
        <v>1</v>
      </c>
      <c r="HB19">
        <f>IF(Parametros!$P$3=1,'4 - Tabela atual'!HB18,'5 - Tabela anterior'!HA18)</f>
        <v>1</v>
      </c>
      <c r="HC19">
        <f>IF(Parametros!$P$3=1,'4 - Tabela atual'!HC18,'5 - Tabela anterior'!HB18)</f>
        <v>1</v>
      </c>
      <c r="HD19">
        <f>IF(Parametros!$P$3=1,'4 - Tabela atual'!HD18,'5 - Tabela anterior'!HC18)</f>
        <v>1</v>
      </c>
      <c r="HE19" s="6" t="str">
        <f t="shared" si="0"/>
        <v>RJTV 2ª EDIÇÃO - (PTV2)</v>
      </c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</row>
    <row r="20" spans="1:249" s="5" customFormat="1" ht="14.25" customHeight="1" x14ac:dyDescent="0.2">
      <c r="A20" s="148" t="str">
        <f>IF(Parametros!$P$3=1,'4 - Tabela atual'!A19,'5 - Tabela anterior'!A19)</f>
        <v>N19H</v>
      </c>
      <c r="B20" s="112" t="str">
        <f>IF(Parametros!$P$3=1,'4 - Tabela atual'!B19,'5 - Tabela anterior'!B19)</f>
        <v>NOVELA 19 HORAS</v>
      </c>
      <c r="C20" s="9">
        <f>IF(Parametros!$P$3=1,'4 - Tabela atual'!C19,'5 - Tabela anterior'!C19)</f>
        <v>2880</v>
      </c>
      <c r="D20" s="9">
        <f>IF(Parametros!$P$3=1,'4 - Tabela atual'!D19,'5 - Tabela anterior'!D19)</f>
        <v>576</v>
      </c>
      <c r="E20" s="9">
        <f>IF(Parametros!$P$3=1,'4 - Tabela atual'!E19,'5 - Tabela anterior'!E19)</f>
        <v>720</v>
      </c>
      <c r="F20" s="9">
        <f>IF(Parametros!$P$3=1,'4 - Tabela atual'!F19,'5 - Tabela anterior'!F19)</f>
        <v>1080</v>
      </c>
      <c r="G20" s="9">
        <f>IF(Parametros!$P$3=1,'4 - Tabela atual'!G19,'5 - Tabela anterior'!G19)</f>
        <v>576</v>
      </c>
      <c r="H20" s="9">
        <f>IF(Parametros!$P$3=1,'4 - Tabela atual'!H19,'5 - Tabela anterior'!H19)</f>
        <v>720</v>
      </c>
      <c r="I20" s="9">
        <f>IF(Parametros!$P$3=1,'4 - Tabela atual'!I19,'5 - Tabela anterior'!H19)</f>
        <v>720</v>
      </c>
      <c r="J20" s="9">
        <f>IF(Parametros!$P$3=1,'4 - Tabela atual'!J19,'5 - Tabela anterior'!I19)</f>
        <v>720</v>
      </c>
      <c r="K20" s="9">
        <f>IF(Parametros!$P$3=1,'4 - Tabela atual'!K19,'5 - Tabela anterior'!J19)</f>
        <v>1080</v>
      </c>
      <c r="L20" s="9">
        <f>IF(Parametros!$P$3=1,'4 - Tabela atual'!L19,'5 - Tabela anterior'!K19)</f>
        <v>576</v>
      </c>
      <c r="M20" s="9">
        <f>IF(Parametros!$P$3=1,'4 - Tabela atual'!M19,'5 - Tabela anterior'!L19)</f>
        <v>720</v>
      </c>
      <c r="N20" s="9">
        <f>IF(Parametros!$P$3=1,'4 - Tabela atual'!N19,'5 - Tabela anterior'!M19)</f>
        <v>1296</v>
      </c>
      <c r="O20" s="9">
        <f>IF(Parametros!$P$3=1,'4 - Tabela atual'!O19,'5 - Tabela anterior'!N19)</f>
        <v>2160</v>
      </c>
      <c r="P20" s="9">
        <f>IF(Parametros!$P$3=1,'4 - Tabela atual'!P19,'5 - Tabela anterior'!O19)</f>
        <v>4320</v>
      </c>
      <c r="Q20" s="9">
        <f>IF(Parametros!$P$3=1,'4 - Tabela atual'!Q19,'5 - Tabela anterior'!P19)</f>
        <v>5760</v>
      </c>
      <c r="R20" s="9">
        <f>IF(Parametros!$P$3=1,'4 - Tabela atual'!R19,'5 - Tabela anterior'!Q19)</f>
        <v>8640</v>
      </c>
      <c r="S20" s="9">
        <f>IF(Parametros!$P$3=1,'4 - Tabela atual'!S19,'5 - Tabela anterior'!R19)</f>
        <v>11520</v>
      </c>
      <c r="T20" s="9">
        <f>IF(Parametros!$P$3=1,'4 - Tabela atual'!T19,'5 - Tabela anterior'!S19)</f>
        <v>14400</v>
      </c>
      <c r="U20" s="9">
        <f>IF(Parametros!$P$3=1,'4 - Tabela atual'!U19,'5 - Tabela anterior'!T19)</f>
        <v>17280</v>
      </c>
      <c r="V20" s="9">
        <f>IF(Parametros!$P$3=1,'4 - Tabela atual'!V19,'5 - Tabela anterior'!U19)</f>
        <v>1268</v>
      </c>
      <c r="W20" s="9">
        <f>IF(Parametros!$P$3=1,'4 - Tabela atual'!W19,'5 - Tabela anterior'!V19)</f>
        <v>253.60000000000002</v>
      </c>
      <c r="X20" s="9">
        <f>IF(Parametros!$P$3=1,'4 - Tabela atual'!X19,'5 - Tabela anterior'!W19)</f>
        <v>317</v>
      </c>
      <c r="Y20" s="9">
        <f>IF(Parametros!$P$3=1,'4 - Tabela atual'!Y19,'5 - Tabela anterior'!X19)</f>
        <v>0</v>
      </c>
      <c r="Z20" s="9">
        <f>IF(Parametros!$P$3=1,'4 - Tabela atual'!Z19,'5 - Tabela anterior'!Y19)</f>
        <v>951</v>
      </c>
      <c r="AA20" s="9">
        <f>IF(Parametros!$P$3=1,'4 - Tabela atual'!AA19,'5 - Tabela anterior'!Z19)</f>
        <v>1902</v>
      </c>
      <c r="AB20" s="9">
        <f>IF(Parametros!$P$3=1,'4 - Tabela atual'!AB19,'5 - Tabela anterior'!AA19)</f>
        <v>2536</v>
      </c>
      <c r="AC20" s="9">
        <f>IF(Parametros!$P$3=1,'4 - Tabela atual'!AC19,'5 - Tabela anterior'!AB19)</f>
        <v>3804</v>
      </c>
      <c r="AD20" s="9">
        <f>IF(Parametros!$P$3=1,'4 - Tabela atual'!AD19,'5 - Tabela anterior'!AC19)</f>
        <v>5072</v>
      </c>
      <c r="AE20" s="9">
        <f>IF(Parametros!$P$3=1,'4 - Tabela atual'!AE19,'5 - Tabela anterior'!AD19)</f>
        <v>6340</v>
      </c>
      <c r="AF20" s="9">
        <f>IF(Parametros!$P$3=1,'4 - Tabela atual'!AF19,'5 - Tabela anterior'!AE19)</f>
        <v>7608</v>
      </c>
      <c r="AG20" s="9">
        <f>IF(Parametros!$P$3=1,'4 - Tabela atual'!AG19,'5 - Tabela anterior'!AF19)</f>
        <v>1121</v>
      </c>
      <c r="AH20" s="9">
        <f>IF(Parametros!$P$3=1,'4 - Tabela atual'!AH19,'5 - Tabela anterior'!AG19)</f>
        <v>224.20000000000002</v>
      </c>
      <c r="AI20" s="9">
        <f>IF(Parametros!$P$3=1,'4 - Tabela atual'!AI19,'5 - Tabela anterior'!AH19)</f>
        <v>280.25</v>
      </c>
      <c r="AJ20" s="9">
        <f>IF(Parametros!$P$3=1,'4 - Tabela atual'!AJ19,'5 - Tabela anterior'!AI19)</f>
        <v>0</v>
      </c>
      <c r="AK20" s="9">
        <f>IF(Parametros!$P$3=1,'4 - Tabela atual'!AK19,'5 - Tabela anterior'!AJ19)</f>
        <v>840.75</v>
      </c>
      <c r="AL20" s="9">
        <f>IF(Parametros!$P$3=1,'4 - Tabela atual'!AL19,'5 - Tabela anterior'!AK19)</f>
        <v>1681.5</v>
      </c>
      <c r="AM20" s="9">
        <f>IF(Parametros!$P$3=1,'4 - Tabela atual'!AM19,'5 - Tabela anterior'!AL19)</f>
        <v>2242</v>
      </c>
      <c r="AN20" s="9">
        <f>IF(Parametros!$P$3=1,'4 - Tabela atual'!AN19,'5 - Tabela anterior'!AM19)</f>
        <v>3363</v>
      </c>
      <c r="AO20" s="9">
        <f>IF(Parametros!$P$3=1,'4 - Tabela atual'!AO19,'5 - Tabela anterior'!AN19)</f>
        <v>4484</v>
      </c>
      <c r="AP20" s="9">
        <f>IF(Parametros!$P$3=1,'4 - Tabela atual'!AP19,'5 - Tabela anterior'!AO19)</f>
        <v>5605</v>
      </c>
      <c r="AQ20" s="9">
        <f>IF(Parametros!$P$3=1,'4 - Tabela atual'!AQ19,'5 - Tabela anterior'!AP19)</f>
        <v>6726</v>
      </c>
      <c r="AR20" s="9">
        <f>IF(Parametros!$P$3=1,'4 - Tabela atual'!AR19,'5 - Tabela anterior'!AQ19)</f>
        <v>850</v>
      </c>
      <c r="AS20" s="9">
        <f>IF(Parametros!$P$3=1,'4 - Tabela atual'!AS19,'5 - Tabela anterior'!AR19)</f>
        <v>170</v>
      </c>
      <c r="AT20" s="9">
        <f>IF(Parametros!$P$3=1,'4 - Tabela atual'!AT19,'5 - Tabela anterior'!AS19)</f>
        <v>212.5</v>
      </c>
      <c r="AU20" s="9">
        <f>IF(Parametros!$P$3=1,'4 - Tabela atual'!AU19,'5 - Tabela anterior'!AT19)</f>
        <v>0</v>
      </c>
      <c r="AV20" s="9">
        <f>IF(Parametros!$P$3=1,'4 - Tabela atual'!AV19,'5 - Tabela anterior'!AU19)</f>
        <v>637.5</v>
      </c>
      <c r="AW20" s="9">
        <f>IF(Parametros!$P$3=1,'4 - Tabela atual'!AW19,'5 - Tabela anterior'!AV19)</f>
        <v>1275</v>
      </c>
      <c r="AX20" s="9">
        <f>IF(Parametros!$P$3=1,'4 - Tabela atual'!AX19,'5 - Tabela anterior'!AW19)</f>
        <v>1700</v>
      </c>
      <c r="AY20" s="9">
        <f>IF(Parametros!$P$3=1,'4 - Tabela atual'!AY19,'5 - Tabela anterior'!AX19)</f>
        <v>2550</v>
      </c>
      <c r="AZ20" s="9">
        <f>IF(Parametros!$P$3=1,'4 - Tabela atual'!AZ19,'5 - Tabela anterior'!AY19)</f>
        <v>3400</v>
      </c>
      <c r="BA20" s="9">
        <f>IF(Parametros!$P$3=1,'4 - Tabela atual'!BA19,'5 - Tabela anterior'!AZ19)</f>
        <v>4250</v>
      </c>
      <c r="BB20" s="9">
        <f>IF(Parametros!$P$3=1,'4 - Tabela atual'!BB19,'5 - Tabela anterior'!BA19)</f>
        <v>5100</v>
      </c>
      <c r="BC20" s="9">
        <f>IF(Parametros!$P$3=1,'4 - Tabela atual'!BC19,'5 - Tabela anterior'!BB19)</f>
        <v>4148</v>
      </c>
      <c r="BD20" s="9">
        <f>IF(Parametros!$P$3=1,'4 - Tabela atual'!BD19,'5 - Tabela anterior'!BC19)</f>
        <v>829.6</v>
      </c>
      <c r="BE20" s="9">
        <f>IF(Parametros!$P$3=1,'4 - Tabela atual'!BE19,'5 - Tabela anterior'!BD19)</f>
        <v>1037</v>
      </c>
      <c r="BF20" s="9">
        <f>IF(Parametros!$P$3=1,'4 - Tabela atual'!BF19,'5 - Tabela anterior'!BE19)</f>
        <v>1296</v>
      </c>
      <c r="BG20" s="9">
        <f>IF(Parametros!$P$3=1,'4 - Tabela atual'!BG19,'5 - Tabela anterior'!BF19)</f>
        <v>3111</v>
      </c>
      <c r="BH20" s="9">
        <f>IF(Parametros!$P$3=1,'4 - Tabela atual'!BH19,'5 - Tabela anterior'!BG19)</f>
        <v>6222</v>
      </c>
      <c r="BI20" s="9">
        <f>IF(Parametros!$P$3=1,'4 - Tabela atual'!BI19,'5 - Tabela anterior'!BH19)</f>
        <v>8296</v>
      </c>
      <c r="BJ20" s="9">
        <f>IF(Parametros!$P$3=1,'4 - Tabela atual'!BJ19,'5 - Tabela anterior'!BI19)</f>
        <v>12444</v>
      </c>
      <c r="BK20" s="9">
        <f>IF(Parametros!$P$3=1,'4 - Tabela atual'!BK19,'5 - Tabela anterior'!BJ19)</f>
        <v>16592</v>
      </c>
      <c r="BL20" s="9">
        <f>IF(Parametros!$P$3=1,'4 - Tabela atual'!BL19,'5 - Tabela anterior'!BK19)</f>
        <v>20740</v>
      </c>
      <c r="BM20" s="9">
        <f>IF(Parametros!$P$3=1,'4 - Tabela atual'!BM19,'5 - Tabela anterior'!BL19)</f>
        <v>24888</v>
      </c>
      <c r="BN20" s="9">
        <f>IF(Parametros!$P$3=1,'4 - Tabela atual'!BN19,'5 - Tabela anterior'!BM19)</f>
        <v>4001</v>
      </c>
      <c r="BO20" s="9">
        <f>IF(Parametros!$P$3=1,'4 - Tabela atual'!BO19,'5 - Tabela anterior'!BN19)</f>
        <v>800.2</v>
      </c>
      <c r="BP20" s="9">
        <f>IF(Parametros!$P$3=1,'4 - Tabela atual'!BP19,'5 - Tabela anterior'!BO19)</f>
        <v>1000.25</v>
      </c>
      <c r="BQ20" s="9">
        <f>IF(Parametros!$P$3=1,'4 - Tabela atual'!BQ19,'5 - Tabela anterior'!BP19)</f>
        <v>1296</v>
      </c>
      <c r="BR20" s="9">
        <f>IF(Parametros!$P$3=1,'4 - Tabela atual'!BR19,'5 - Tabela anterior'!BQ19)</f>
        <v>3000.75</v>
      </c>
      <c r="BS20" s="9">
        <f>IF(Parametros!$P$3=1,'4 - Tabela atual'!BS19,'5 - Tabela anterior'!BR19)</f>
        <v>6001.5</v>
      </c>
      <c r="BT20" s="9">
        <f>IF(Parametros!$P$3=1,'4 - Tabela atual'!BT19,'5 - Tabela anterior'!BS19)</f>
        <v>8002</v>
      </c>
      <c r="BU20" s="9">
        <f>IF(Parametros!$P$3=1,'4 - Tabela atual'!BU19,'5 - Tabela anterior'!BT19)</f>
        <v>12003</v>
      </c>
      <c r="BV20" s="9">
        <f>IF(Parametros!$P$3=1,'4 - Tabela atual'!BV19,'5 - Tabela anterior'!BU19)</f>
        <v>16004</v>
      </c>
      <c r="BW20" s="9">
        <f>IF(Parametros!$P$3=1,'4 - Tabela atual'!BW19,'5 - Tabela anterior'!BV19)</f>
        <v>20005</v>
      </c>
      <c r="BX20" s="9">
        <f>IF(Parametros!$P$3=1,'4 - Tabela atual'!BX19,'5 - Tabela anterior'!BW19)</f>
        <v>24006</v>
      </c>
      <c r="BY20" s="9">
        <f>IF(Parametros!$P$3=1,'4 - Tabela atual'!BY19,'5 - Tabela anterior'!BX19)</f>
        <v>3730</v>
      </c>
      <c r="BZ20" s="9">
        <f>IF(Parametros!$P$3=1,'4 - Tabela atual'!BZ19,'5 - Tabela anterior'!BY19)</f>
        <v>746</v>
      </c>
      <c r="CA20" s="9">
        <f>IF(Parametros!$P$3=1,'4 - Tabela atual'!CA19,'5 - Tabela anterior'!BZ19)</f>
        <v>932.5</v>
      </c>
      <c r="CB20" s="9">
        <f>IF(Parametros!$P$3=1,'4 - Tabela atual'!CB19,'5 - Tabela anterior'!CA19)</f>
        <v>1296</v>
      </c>
      <c r="CC20" s="9">
        <f>IF(Parametros!$P$3=1,'4 - Tabela atual'!CC19,'5 - Tabela anterior'!CB19)</f>
        <v>2797.5</v>
      </c>
      <c r="CD20" s="9">
        <f>IF(Parametros!$P$3=1,'4 - Tabela atual'!CD19,'5 - Tabela anterior'!CC19)</f>
        <v>5595</v>
      </c>
      <c r="CE20" s="9">
        <f>IF(Parametros!$P$3=1,'4 - Tabela atual'!CE19,'5 - Tabela anterior'!CD19)</f>
        <v>7460</v>
      </c>
      <c r="CF20" s="9">
        <f>IF(Parametros!$P$3=1,'4 - Tabela atual'!CF19,'5 - Tabela anterior'!CE19)</f>
        <v>11190</v>
      </c>
      <c r="CG20" s="9">
        <f>IF(Parametros!$P$3=1,'4 - Tabela atual'!CG19,'5 - Tabela anterior'!CF19)</f>
        <v>14920</v>
      </c>
      <c r="CH20" s="9">
        <f>IF(Parametros!$P$3=1,'4 - Tabela atual'!CH19,'5 - Tabela anterior'!CG19)</f>
        <v>18650</v>
      </c>
      <c r="CI20" s="9">
        <f>IF(Parametros!$P$3=1,'4 - Tabela atual'!CI19,'5 - Tabela anterior'!CH19)</f>
        <v>22380</v>
      </c>
      <c r="CJ20" s="9">
        <f>IF(Parametros!$P$3=1,'4 - Tabela atual'!CJ19,'5 - Tabela anterior'!CI19)</f>
        <v>2389</v>
      </c>
      <c r="CK20" s="9">
        <f>IF(Parametros!$P$3=1,'4 - Tabela atual'!CK19,'5 - Tabela anterior'!CJ19)</f>
        <v>477.80000000000007</v>
      </c>
      <c r="CL20" s="9">
        <f>IF(Parametros!$P$3=1,'4 - Tabela atual'!CL19,'5 - Tabela anterior'!CK19)</f>
        <v>597.25</v>
      </c>
      <c r="CM20" s="9">
        <f>IF(Parametros!$P$3=1,'4 - Tabela atual'!CM19,'5 - Tabela anterior'!CL19)</f>
        <v>0</v>
      </c>
      <c r="CN20" s="9">
        <f>IF(Parametros!$P$3=1,'4 - Tabela atual'!CN19,'5 - Tabela anterior'!CM19)</f>
        <v>1791.75</v>
      </c>
      <c r="CO20" s="9">
        <f>IF(Parametros!$P$3=1,'4 - Tabela atual'!CO19,'5 - Tabela anterior'!CN19)</f>
        <v>3583.5</v>
      </c>
      <c r="CP20" s="9">
        <f>IF(Parametros!$P$3=1,'4 - Tabela atual'!CP19,'5 - Tabela anterior'!CO19)</f>
        <v>4778</v>
      </c>
      <c r="CQ20" s="9">
        <f>IF(Parametros!$P$3=1,'4 - Tabela atual'!CQ19,'5 - Tabela anterior'!CP19)</f>
        <v>7167</v>
      </c>
      <c r="CR20" s="9">
        <f>IF(Parametros!$P$3=1,'4 - Tabela atual'!CR19,'5 - Tabela anterior'!CQ19)</f>
        <v>9556</v>
      </c>
      <c r="CS20" s="9">
        <f>IF(Parametros!$P$3=1,'4 - Tabela atual'!CS19,'5 - Tabela anterior'!CR19)</f>
        <v>11945</v>
      </c>
      <c r="CT20" s="9">
        <f>IF(Parametros!$P$3=1,'4 - Tabela atual'!CT19,'5 - Tabela anterior'!CS19)</f>
        <v>14334</v>
      </c>
      <c r="CU20" s="9">
        <f>IF(Parametros!$P$3=1,'4 - Tabela atual'!CU19,'5 - Tabela anterior'!CT19)</f>
        <v>2118</v>
      </c>
      <c r="CV20" s="9">
        <f>IF(Parametros!$P$3=1,'4 - Tabela atual'!CV19,'5 - Tabela anterior'!CU19)</f>
        <v>423.6</v>
      </c>
      <c r="CW20" s="9">
        <f>IF(Parametros!$P$3=1,'4 - Tabela atual'!CW19,'5 - Tabela anterior'!CV19)</f>
        <v>529.5</v>
      </c>
      <c r="CX20" s="9">
        <f>IF(Parametros!$P$3=1,'4 - Tabela atual'!CX19,'5 - Tabela anterior'!CW19)</f>
        <v>0</v>
      </c>
      <c r="CY20" s="9">
        <f>IF(Parametros!$P$3=1,'4 - Tabela atual'!CY19,'5 - Tabela anterior'!CX19)</f>
        <v>1588.5</v>
      </c>
      <c r="CZ20" s="9">
        <f>IF(Parametros!$P$3=1,'4 - Tabela atual'!CZ19,'5 - Tabela anterior'!CY19)</f>
        <v>3177</v>
      </c>
      <c r="DA20" s="9">
        <f>IF(Parametros!$P$3=1,'4 - Tabela atual'!DA19,'5 - Tabela anterior'!CZ19)</f>
        <v>4236</v>
      </c>
      <c r="DB20" s="9">
        <f>IF(Parametros!$P$3=1,'4 - Tabela atual'!DB19,'5 - Tabela anterior'!DA19)</f>
        <v>6354</v>
      </c>
      <c r="DC20" s="9">
        <f>IF(Parametros!$P$3=1,'4 - Tabela atual'!DC19,'5 - Tabela anterior'!DB19)</f>
        <v>8472</v>
      </c>
      <c r="DD20" s="9">
        <f>IF(Parametros!$P$3=1,'4 - Tabela atual'!DD19,'5 - Tabela anterior'!DC19)</f>
        <v>10590</v>
      </c>
      <c r="DE20" s="9">
        <f>IF(Parametros!$P$3=1,'4 - Tabela atual'!DE19,'5 - Tabela anterior'!DD19)</f>
        <v>12708</v>
      </c>
      <c r="DF20" s="9">
        <f>IF(Parametros!$P$3=1,'4 - Tabela atual'!DF19,'5 - Tabela anterior'!DE19)</f>
        <v>1971</v>
      </c>
      <c r="DG20" s="9">
        <f>IF(Parametros!$P$3=1,'4 - Tabela atual'!DG19,'5 - Tabela anterior'!DF19)</f>
        <v>394.20000000000005</v>
      </c>
      <c r="DH20" s="9">
        <f>IF(Parametros!$P$3=1,'4 - Tabela atual'!DH19,'5 - Tabela anterior'!DG19)</f>
        <v>492.75</v>
      </c>
      <c r="DI20" s="9">
        <f>IF(Parametros!$P$3=1,'4 - Tabela atual'!DI19,'5 - Tabela anterior'!DH19)</f>
        <v>0</v>
      </c>
      <c r="DJ20" s="9">
        <f>IF(Parametros!$P$3=1,'4 - Tabela atual'!DJ19,'5 - Tabela anterior'!DI19)</f>
        <v>1478.25</v>
      </c>
      <c r="DK20" s="9">
        <f>IF(Parametros!$P$3=1,'4 - Tabela atual'!DK19,'5 - Tabela anterior'!DJ19)</f>
        <v>2956.5</v>
      </c>
      <c r="DL20" s="9">
        <f>IF(Parametros!$P$3=1,'4 - Tabela atual'!DL19,'5 - Tabela anterior'!DK19)</f>
        <v>3942</v>
      </c>
      <c r="DM20" s="9">
        <f>IF(Parametros!$P$3=1,'4 - Tabela atual'!DM19,'5 - Tabela anterior'!DL19)</f>
        <v>5913</v>
      </c>
      <c r="DN20" s="9">
        <f>IF(Parametros!$P$3=1,'4 - Tabela atual'!DN19,'5 - Tabela anterior'!DM19)</f>
        <v>7884</v>
      </c>
      <c r="DO20" s="9">
        <f>IF(Parametros!$P$3=1,'4 - Tabela atual'!DO19,'5 - Tabela anterior'!DN19)</f>
        <v>9855</v>
      </c>
      <c r="DP20" s="9">
        <f>IF(Parametros!$P$3=1,'4 - Tabela atual'!DP19,'5 - Tabela anterior'!DO19)</f>
        <v>11826</v>
      </c>
      <c r="DQ20" s="9">
        <f>IF(Parametros!$P$3=1,'4 - Tabela atual'!DQ19,'5 - Tabela anterior'!DP19)</f>
        <v>4851</v>
      </c>
      <c r="DR20" s="9">
        <f>IF(Parametros!$P$3=1,'4 - Tabela atual'!DR19,'5 - Tabela anterior'!DQ19)</f>
        <v>970.2</v>
      </c>
      <c r="DS20" s="9">
        <f>IF(Parametros!$P$3=1,'4 - Tabela atual'!DS19,'5 - Tabela anterior'!DR19)</f>
        <v>1212.75</v>
      </c>
      <c r="DT20" s="9">
        <f>IF(Parametros!$P$3=1,'4 - Tabela atual'!DT19,'5 - Tabela anterior'!DS19)</f>
        <v>1296</v>
      </c>
      <c r="DU20" s="9">
        <f>IF(Parametros!$P$3=1,'4 - Tabela atual'!DU19,'5 - Tabela anterior'!DT19)</f>
        <v>3638.25</v>
      </c>
      <c r="DV20" s="9">
        <f>IF(Parametros!$P$3=1,'4 - Tabela atual'!DV19,'5 - Tabela anterior'!DU19)</f>
        <v>7276.5</v>
      </c>
      <c r="DW20" s="9">
        <f>IF(Parametros!$P$3=1,'4 - Tabela atual'!DW19,'5 - Tabela anterior'!DV19)</f>
        <v>9702</v>
      </c>
      <c r="DX20" s="9">
        <f>IF(Parametros!$P$3=1,'4 - Tabela atual'!DX19,'5 - Tabela anterior'!DW19)</f>
        <v>14553</v>
      </c>
      <c r="DY20" s="9">
        <f>IF(Parametros!$P$3=1,'4 - Tabela atual'!DY19,'5 - Tabela anterior'!DX19)</f>
        <v>19404</v>
      </c>
      <c r="DZ20" s="9">
        <f>IF(Parametros!$P$3=1,'4 - Tabela atual'!DZ19,'5 - Tabela anterior'!DY19)</f>
        <v>24255</v>
      </c>
      <c r="EA20" s="9">
        <f>IF(Parametros!$P$3=1,'4 - Tabela atual'!EA19,'5 - Tabela anterior'!DZ19)</f>
        <v>29106</v>
      </c>
      <c r="EB20" s="9">
        <f>IF(Parametros!$P$3=1,'4 - Tabela atual'!EB19,'5 - Tabela anterior'!EA19)</f>
        <v>5269</v>
      </c>
      <c r="EC20" s="9">
        <f>IF(Parametros!$P$3=1,'4 - Tabela atual'!EC19,'5 - Tabela anterior'!EB19)</f>
        <v>1053.8</v>
      </c>
      <c r="ED20" s="9">
        <f>IF(Parametros!$P$3=1,'4 - Tabela atual'!ED19,'5 - Tabela anterior'!EC19)</f>
        <v>1317.25</v>
      </c>
      <c r="EE20" s="9">
        <f>IF(Parametros!$P$3=1,'4 - Tabela atual'!EE19,'5 - Tabela anterior'!ED19)</f>
        <v>1296</v>
      </c>
      <c r="EF20" s="9">
        <f>IF(Parametros!$P$3=1,'4 - Tabela atual'!EF19,'5 - Tabela anterior'!EE19)</f>
        <v>3951.75</v>
      </c>
      <c r="EG20" s="9">
        <f>IF(Parametros!$P$3=1,'4 - Tabela atual'!EG19,'5 - Tabela anterior'!EF19)</f>
        <v>7903.5</v>
      </c>
      <c r="EH20" s="9">
        <f>IF(Parametros!$P$3=1,'4 - Tabela atual'!EH19,'5 - Tabela anterior'!EG19)</f>
        <v>10538</v>
      </c>
      <c r="EI20" s="9">
        <f>IF(Parametros!$P$3=1,'4 - Tabela atual'!EI19,'5 - Tabela anterior'!EH19)</f>
        <v>15807</v>
      </c>
      <c r="EJ20" s="9">
        <f>IF(Parametros!$P$3=1,'4 - Tabela atual'!EJ19,'5 - Tabela anterior'!EI19)</f>
        <v>21076</v>
      </c>
      <c r="EK20" s="9">
        <f>IF(Parametros!$P$3=1,'4 - Tabela atual'!EK19,'5 - Tabela anterior'!EJ19)</f>
        <v>26345</v>
      </c>
      <c r="EL20" s="9">
        <f>IF(Parametros!$P$3=1,'4 - Tabela atual'!EL19,'5 - Tabela anterior'!EK19)</f>
        <v>31614</v>
      </c>
      <c r="EM20" s="9">
        <f>IF(Parametros!$P$3=1,'4 - Tabela atual'!EM19,'5 - Tabela anterior'!EL19)</f>
        <v>4998</v>
      </c>
      <c r="EN20" s="9">
        <f>IF(Parametros!$P$3=1,'4 - Tabela atual'!EN19,'5 - Tabela anterior'!EM19)</f>
        <v>999.6</v>
      </c>
      <c r="EO20" s="9">
        <f>IF(Parametros!$P$3=1,'4 - Tabela atual'!EO19,'5 - Tabela anterior'!EN19)</f>
        <v>1249.5</v>
      </c>
      <c r="EP20" s="9">
        <f>IF(Parametros!$P$3=1,'4 - Tabela atual'!EP19,'5 - Tabela anterior'!EO19)</f>
        <v>1296</v>
      </c>
      <c r="EQ20" s="9">
        <f>IF(Parametros!$P$3=1,'4 - Tabela atual'!EQ19,'5 - Tabela anterior'!EP19)</f>
        <v>3748.5</v>
      </c>
      <c r="ER20" s="9">
        <f>IF(Parametros!$P$3=1,'4 - Tabela atual'!ER19,'5 - Tabela anterior'!EQ19)</f>
        <v>7497</v>
      </c>
      <c r="ES20" s="9">
        <f>IF(Parametros!$P$3=1,'4 - Tabela atual'!ES19,'5 - Tabela anterior'!ER19)</f>
        <v>9996</v>
      </c>
      <c r="ET20" s="9">
        <f>IF(Parametros!$P$3=1,'4 - Tabela atual'!ET19,'5 - Tabela anterior'!ES19)</f>
        <v>14994</v>
      </c>
      <c r="EU20" s="9">
        <f>IF(Parametros!$P$3=1,'4 - Tabela atual'!EU19,'5 - Tabela anterior'!ET19)</f>
        <v>19992</v>
      </c>
      <c r="EV20" s="9">
        <f>IF(Parametros!$P$3=1,'4 - Tabela atual'!EV19,'5 - Tabela anterior'!EU19)</f>
        <v>24990</v>
      </c>
      <c r="EW20" s="9">
        <f>IF(Parametros!$P$3=1,'4 - Tabela atual'!EW19,'5 - Tabela anterior'!EV19)</f>
        <v>29988</v>
      </c>
      <c r="EX20" s="9">
        <f>IF(Parametros!$P$3=1,'4 - Tabela atual'!EX19,'5 - Tabela anterior'!EW19)</f>
        <v>3239</v>
      </c>
      <c r="EY20" s="9">
        <f>IF(Parametros!$P$3=1,'4 - Tabela atual'!EY19,'5 - Tabela anterior'!EX19)</f>
        <v>647.80000000000007</v>
      </c>
      <c r="EZ20" s="9">
        <f>IF(Parametros!$P$3=1,'4 - Tabela atual'!EZ19,'5 - Tabela anterior'!EY19)</f>
        <v>809.75</v>
      </c>
      <c r="FA20" s="9">
        <f>IF(Parametros!$P$3=1,'4 - Tabela atual'!FA19,'5 - Tabela anterior'!EZ19)</f>
        <v>0</v>
      </c>
      <c r="FB20" s="9">
        <f>IF(Parametros!$P$3=1,'4 - Tabela atual'!FB19,'5 - Tabela anterior'!FA19)</f>
        <v>2429.25</v>
      </c>
      <c r="FC20" s="9">
        <f>IF(Parametros!$P$3=1,'4 - Tabela atual'!FC19,'5 - Tabela anterior'!FB19)</f>
        <v>4858.5</v>
      </c>
      <c r="FD20" s="9">
        <f>IF(Parametros!$P$3=1,'4 - Tabela atual'!FD19,'5 - Tabela anterior'!FC19)</f>
        <v>6478</v>
      </c>
      <c r="FE20" s="9">
        <f>IF(Parametros!$P$3=1,'4 - Tabela atual'!FE19,'5 - Tabela anterior'!FD19)</f>
        <v>9717</v>
      </c>
      <c r="FF20" s="9">
        <f>IF(Parametros!$P$3=1,'4 - Tabela atual'!FF19,'5 - Tabela anterior'!FE19)</f>
        <v>12956</v>
      </c>
      <c r="FG20" s="9">
        <f>IF(Parametros!$P$3=1,'4 - Tabela atual'!FG19,'5 - Tabela anterior'!FF19)</f>
        <v>16195</v>
      </c>
      <c r="FH20" s="9">
        <f>IF(Parametros!$P$3=1,'4 - Tabela atual'!FH19,'5 - Tabela anterior'!FG19)</f>
        <v>19434</v>
      </c>
      <c r="FI20" s="9">
        <f>IF(Parametros!$P$3=1,'4 - Tabela atual'!FI19,'5 - Tabela anterior'!FH19)</f>
        <v>6119</v>
      </c>
      <c r="FJ20" s="9">
        <f>IF(Parametros!$P$3=1,'4 - Tabela atual'!FJ19,'5 - Tabela anterior'!FI19)</f>
        <v>1223.8</v>
      </c>
      <c r="FK20" s="9">
        <f>IF(Parametros!$P$3=1,'4 - Tabela atual'!FK19,'5 - Tabela anterior'!FJ19)</f>
        <v>1529.75</v>
      </c>
      <c r="FL20" s="9">
        <f>IF(Parametros!$P$3=1,'4 - Tabela atual'!FL19,'5 - Tabela anterior'!FK19)</f>
        <v>1296</v>
      </c>
      <c r="FM20" s="9">
        <f>IF(Parametros!$P$3=1,'4 - Tabela atual'!FM19,'5 - Tabela anterior'!FL19)</f>
        <v>4589.25</v>
      </c>
      <c r="FN20" s="9">
        <f>IF(Parametros!$P$3=1,'4 - Tabela atual'!FN19,'5 - Tabela anterior'!FM19)</f>
        <v>9178.5</v>
      </c>
      <c r="FO20" s="9">
        <f>IF(Parametros!$P$3=1,'4 - Tabela atual'!FO19,'5 - Tabela anterior'!FN19)</f>
        <v>12238</v>
      </c>
      <c r="FP20" s="9">
        <f>IF(Parametros!$P$3=1,'4 - Tabela atual'!FP19,'5 - Tabela anterior'!FO19)</f>
        <v>18357</v>
      </c>
      <c r="FQ20" s="9">
        <f>IF(Parametros!$P$3=1,'4 - Tabela atual'!FQ19,'5 - Tabela anterior'!FP19)</f>
        <v>24476</v>
      </c>
      <c r="FR20" s="9">
        <f>IF(Parametros!$P$3=1,'4 - Tabela atual'!FR19,'5 - Tabela anterior'!FQ19)</f>
        <v>30595</v>
      </c>
      <c r="FS20" s="9">
        <f>IF(Parametros!$P$3=1,'4 - Tabela atual'!FS19,'5 - Tabela anterior'!FR19)</f>
        <v>36714</v>
      </c>
      <c r="FT20" t="str">
        <f>IF(Parametros!$P$3=1,'4 - Tabela atual'!FT19,'5 - Tabela anterior'!FS19)</f>
        <v xml:space="preserve"> </v>
      </c>
      <c r="FU20" t="str">
        <f>IF(Parametros!$P$3=1,'4 - Tabela atual'!FU19,'5 - Tabela anterior'!FT19)</f>
        <v/>
      </c>
      <c r="FV20" t="str">
        <f>IF(Parametros!$P$3=1,'4 - Tabela atual'!FV19,'5 - Tabela anterior'!FU19)</f>
        <v/>
      </c>
      <c r="FW20" t="str">
        <f>IF(Parametros!$P$3=1,'4 - Tabela atual'!FW19,'5 - Tabela anterior'!FV19)</f>
        <v/>
      </c>
      <c r="FX20" t="str">
        <f>IF(Parametros!$P$3=1,'4 - Tabela atual'!FX19,'5 - Tabela anterior'!FW19)</f>
        <v/>
      </c>
      <c r="FY20" t="str">
        <f>IF(Parametros!$P$3=1,'4 - Tabela atual'!FY19,'5 - Tabela anterior'!FX19)</f>
        <v/>
      </c>
      <c r="FZ20" t="str">
        <f>IF(Parametros!$P$3=1,'4 - Tabela atual'!FZ19,'5 - Tabela anterior'!FY19)</f>
        <v/>
      </c>
      <c r="GA20" t="str">
        <f>IF(Parametros!$P$3=1,'4 - Tabela atual'!GA19,'5 - Tabela anterior'!FZ19)</f>
        <v/>
      </c>
      <c r="GB20" t="str">
        <f>IF(Parametros!$P$3=1,'4 - Tabela atual'!GB19,'5 - Tabela anterior'!GA19)</f>
        <v/>
      </c>
      <c r="GC20" t="str">
        <f>IF(Parametros!$P$3=1,'4 - Tabela atual'!GC19,'5 - Tabela anterior'!GB19)</f>
        <v/>
      </c>
      <c r="GD20" t="str">
        <f>IF(Parametros!$P$3=1,'4 - Tabela atual'!GD19,'5 - Tabela anterior'!GC19)</f>
        <v/>
      </c>
      <c r="GE20" t="str">
        <f>IF(Parametros!$P$3=1,'4 - Tabela atual'!GE19,'5 - Tabela anterior'!GD19)</f>
        <v/>
      </c>
      <c r="GF20" t="str">
        <f>IF(Parametros!$P$3=1,'4 - Tabela atual'!GF19,'5 - Tabela anterior'!GE19)</f>
        <v/>
      </c>
      <c r="GG20" t="str">
        <f>IF(Parametros!$P$3=1,'4 - Tabela atual'!GG19,'5 - Tabela anterior'!GF19)</f>
        <v/>
      </c>
      <c r="GH20">
        <f>IF(Parametros!$P$3=1,'4 - Tabela atual'!GH19,'5 - Tabela anterior'!GG19)</f>
        <v>0</v>
      </c>
      <c r="GI20" s="8">
        <f>IF(Parametros!$P$3=1,'4 - Tabela atual'!GI19,'5 - Tabela anterior'!GH19)</f>
        <v>390795.14489999996</v>
      </c>
      <c r="GJ20" s="8" t="str">
        <f>IF(Parametros!$P$3=1,'4 - Tabela atual'!GJ19,'5 - Tabela anterior'!GI19)</f>
        <v/>
      </c>
      <c r="GK20" s="8" t="str">
        <f>IF(Parametros!$P$3=1,'4 - Tabela atual'!GK19,'5 - Tabela anterior'!GJ19)</f>
        <v/>
      </c>
      <c r="GL20" s="8" t="str">
        <f>IF(Parametros!$P$3=1,'4 - Tabela atual'!GL19,'5 - Tabela anterior'!GK19)</f>
        <v/>
      </c>
      <c r="GM20" s="8" t="str">
        <f>IF(Parametros!$P$3=1,'4 - Tabela atual'!GM19,'5 - Tabela anterior'!GL19)</f>
        <v/>
      </c>
      <c r="GN20" s="8" t="str">
        <f>IF(Parametros!$P$3=1,'4 - Tabela atual'!GN19,'5 - Tabela anterior'!GM19)</f>
        <v/>
      </c>
      <c r="GO20" s="8" t="str">
        <f>IF(Parametros!$P$3=1,'4 - Tabela atual'!GO19,'5 - Tabela anterior'!GN19)</f>
        <v/>
      </c>
      <c r="GP20" s="8" t="str">
        <f>IF(Parametros!$P$3=1,'4 - Tabela atual'!GP19,'5 - Tabela anterior'!GO19)</f>
        <v/>
      </c>
      <c r="GQ20" s="8" t="str">
        <f>IF(Parametros!$P$3=1,'4 - Tabela atual'!GQ19,'5 - Tabela anterior'!GP19)</f>
        <v/>
      </c>
      <c r="GR20" s="8" t="str">
        <f>IF(Parametros!$P$3=1,'4 - Tabela atual'!GR19,'5 - Tabela anterior'!GQ19)</f>
        <v/>
      </c>
      <c r="GS20" s="8" t="str">
        <f>IF(Parametros!$P$3=1,'4 - Tabela atual'!GS19,'5 - Tabela anterior'!GR19)</f>
        <v/>
      </c>
      <c r="GT20" s="8" t="str">
        <f>IF(Parametros!$P$3=1,'4 - Tabela atual'!GT19,'5 - Tabela anterior'!GS19)</f>
        <v/>
      </c>
      <c r="GU20" s="8" t="str">
        <f>IF(Parametros!$P$3=1,'4 - Tabela atual'!GU19,'5 - Tabela anterior'!GT19)</f>
        <v/>
      </c>
      <c r="GV20" s="8" t="str">
        <f>IF(Parametros!$P$3=1,'4 - Tabela atual'!GV19,'5 - Tabela anterior'!GU19)</f>
        <v/>
      </c>
      <c r="GW20" s="8">
        <f>IF(Parametros!$P$3=1,'4 - Tabela atual'!GW19,'5 - Tabela anterior'!GV19)</f>
        <v>390795.14489999996</v>
      </c>
      <c r="GX20">
        <f>IF(Parametros!$P$3=1,'4 - Tabela atual'!GX19,'5 - Tabela anterior'!GW19)</f>
        <v>0</v>
      </c>
      <c r="GY20">
        <f>IF(Parametros!$P$3=1,'4 - Tabela atual'!GY19,'5 - Tabela anterior'!GX19)</f>
        <v>1</v>
      </c>
      <c r="GZ20">
        <f>IF(Parametros!$P$3=1,'4 - Tabela atual'!GZ19,'5 - Tabela anterior'!GY19)</f>
        <v>1</v>
      </c>
      <c r="HA20">
        <f>IF(Parametros!$P$3=1,'4 - Tabela atual'!HA19,'5 - Tabela anterior'!GZ19)</f>
        <v>1</v>
      </c>
      <c r="HB20">
        <f>IF(Parametros!$P$3=1,'4 - Tabela atual'!HB19,'5 - Tabela anterior'!HA19)</f>
        <v>1</v>
      </c>
      <c r="HC20">
        <f>IF(Parametros!$P$3=1,'4 - Tabela atual'!HC19,'5 - Tabela anterior'!HB19)</f>
        <v>1</v>
      </c>
      <c r="HD20">
        <f>IF(Parametros!$P$3=1,'4 - Tabela atual'!HD19,'5 - Tabela anterior'!HC19)</f>
        <v>1</v>
      </c>
      <c r="HE20" s="6" t="str">
        <f t="shared" si="0"/>
        <v>NOVELA 19 HORAS - (N19H)</v>
      </c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</row>
    <row r="21" spans="1:249" s="5" customFormat="1" ht="14.25" customHeight="1" x14ac:dyDescent="0.2">
      <c r="A21" s="148" t="str">
        <f>IF(Parametros!$P$3=1,'4 - Tabela atual'!A20,'5 - Tabela anterior'!A20)</f>
        <v>JNAC</v>
      </c>
      <c r="B21" s="112" t="str">
        <f>IF(Parametros!$P$3=1,'4 - Tabela atual'!B20,'5 - Tabela anterior'!B20)</f>
        <v>JORNAL NACIONAL</v>
      </c>
      <c r="C21" s="9">
        <f>IF(Parametros!$P$3=1,'4 - Tabela atual'!C20,'5 - Tabela anterior'!C20)</f>
        <v>4859</v>
      </c>
      <c r="D21" s="9">
        <f>IF(Parametros!$P$3=1,'4 - Tabela atual'!D20,'5 - Tabela anterior'!D20)</f>
        <v>971.80000000000007</v>
      </c>
      <c r="E21" s="9">
        <f>IF(Parametros!$P$3=1,'4 - Tabela atual'!E20,'5 - Tabela anterior'!E20)</f>
        <v>1214.75</v>
      </c>
      <c r="F21" s="9">
        <f>IF(Parametros!$P$3=1,'4 - Tabela atual'!F20,'5 - Tabela anterior'!F20)</f>
        <v>1822.125</v>
      </c>
      <c r="G21" s="9">
        <f>IF(Parametros!$P$3=1,'4 - Tabela atual'!G20,'5 - Tabela anterior'!G20)</f>
        <v>971.80000000000007</v>
      </c>
      <c r="H21" s="9">
        <f>IF(Parametros!$P$3=1,'4 - Tabela atual'!H20,'5 - Tabela anterior'!H20)</f>
        <v>1214.75</v>
      </c>
      <c r="I21" s="9">
        <f>IF(Parametros!$P$3=1,'4 - Tabela atual'!I20,'5 - Tabela anterior'!H20)</f>
        <v>1214.75</v>
      </c>
      <c r="J21" s="9">
        <f>IF(Parametros!$P$3=1,'4 - Tabela atual'!J20,'5 - Tabela anterior'!I20)</f>
        <v>1214.75</v>
      </c>
      <c r="K21" s="9">
        <f>IF(Parametros!$P$3=1,'4 - Tabela atual'!K20,'5 - Tabela anterior'!J20)</f>
        <v>1822.125</v>
      </c>
      <c r="L21" s="9">
        <f>IF(Parametros!$P$3=1,'4 - Tabela atual'!L20,'5 - Tabela anterior'!K20)</f>
        <v>971.80000000000007</v>
      </c>
      <c r="M21" s="9">
        <f>IF(Parametros!$P$3=1,'4 - Tabela atual'!M20,'5 - Tabela anterior'!L20)</f>
        <v>1214.75</v>
      </c>
      <c r="N21" s="9">
        <f>IF(Parametros!$P$3=1,'4 - Tabela atual'!N20,'5 - Tabela anterior'!M20)</f>
        <v>2186.5500000000002</v>
      </c>
      <c r="O21" s="9">
        <f>IF(Parametros!$P$3=1,'4 - Tabela atual'!O20,'5 - Tabela anterior'!N20)</f>
        <v>3644.25</v>
      </c>
      <c r="P21" s="9">
        <f>IF(Parametros!$P$3=1,'4 - Tabela atual'!P20,'5 - Tabela anterior'!O20)</f>
        <v>7288.5</v>
      </c>
      <c r="Q21" s="9">
        <f>IF(Parametros!$P$3=1,'4 - Tabela atual'!Q20,'5 - Tabela anterior'!P20)</f>
        <v>9718</v>
      </c>
      <c r="R21" s="9">
        <f>IF(Parametros!$P$3=1,'4 - Tabela atual'!R20,'5 - Tabela anterior'!Q20)</f>
        <v>14577</v>
      </c>
      <c r="S21" s="9">
        <f>IF(Parametros!$P$3=1,'4 - Tabela atual'!S20,'5 - Tabela anterior'!R20)</f>
        <v>19436</v>
      </c>
      <c r="T21" s="9">
        <f>IF(Parametros!$P$3=1,'4 - Tabela atual'!T20,'5 - Tabela anterior'!S20)</f>
        <v>24295</v>
      </c>
      <c r="U21" s="9">
        <f>IF(Parametros!$P$3=1,'4 - Tabela atual'!U20,'5 - Tabela anterior'!T20)</f>
        <v>29154</v>
      </c>
      <c r="V21" s="9">
        <f>IF(Parametros!$P$3=1,'4 - Tabela atual'!V20,'5 - Tabela anterior'!U20)</f>
        <v>2076</v>
      </c>
      <c r="W21" s="9">
        <f>IF(Parametros!$P$3=1,'4 - Tabela atual'!W20,'5 - Tabela anterior'!V20)</f>
        <v>0</v>
      </c>
      <c r="X21" s="9">
        <f>IF(Parametros!$P$3=1,'4 - Tabela atual'!X20,'5 - Tabela anterior'!W20)</f>
        <v>0</v>
      </c>
      <c r="Y21" s="9">
        <f>IF(Parametros!$P$3=1,'4 - Tabela atual'!Y20,'5 - Tabela anterior'!X20)</f>
        <v>0</v>
      </c>
      <c r="Z21" s="9">
        <f>IF(Parametros!$P$3=1,'4 - Tabela atual'!Z20,'5 - Tabela anterior'!Y20)</f>
        <v>0</v>
      </c>
      <c r="AA21" s="9">
        <f>IF(Parametros!$P$3=1,'4 - Tabela atual'!AA20,'5 - Tabela anterior'!Z20)</f>
        <v>0</v>
      </c>
      <c r="AB21" s="9">
        <f>IF(Parametros!$P$3=1,'4 - Tabela atual'!AB20,'5 - Tabela anterior'!AA20)</f>
        <v>4152</v>
      </c>
      <c r="AC21" s="9">
        <f>IF(Parametros!$P$3=1,'4 - Tabela atual'!AC20,'5 - Tabela anterior'!AB20)</f>
        <v>0</v>
      </c>
      <c r="AD21" s="9">
        <f>IF(Parametros!$P$3=1,'4 - Tabela atual'!AD20,'5 - Tabela anterior'!AC20)</f>
        <v>0</v>
      </c>
      <c r="AE21" s="9">
        <f>IF(Parametros!$P$3=1,'4 - Tabela atual'!AE20,'5 - Tabela anterior'!AD20)</f>
        <v>0</v>
      </c>
      <c r="AF21" s="9">
        <f>IF(Parametros!$P$3=1,'4 - Tabela atual'!AF20,'5 - Tabela anterior'!AE20)</f>
        <v>0</v>
      </c>
      <c r="AG21" s="9">
        <f>IF(Parametros!$P$3=1,'4 - Tabela atual'!AG20,'5 - Tabela anterior'!AF20)</f>
        <v>1872</v>
      </c>
      <c r="AH21" s="9">
        <f>IF(Parametros!$P$3=1,'4 - Tabela atual'!AH20,'5 - Tabela anterior'!AG20)</f>
        <v>0</v>
      </c>
      <c r="AI21" s="9">
        <f>IF(Parametros!$P$3=1,'4 - Tabela atual'!AI20,'5 - Tabela anterior'!AH20)</f>
        <v>0</v>
      </c>
      <c r="AJ21" s="9">
        <f>IF(Parametros!$P$3=1,'4 - Tabela atual'!AJ20,'5 - Tabela anterior'!AI20)</f>
        <v>0</v>
      </c>
      <c r="AK21" s="9">
        <f>IF(Parametros!$P$3=1,'4 - Tabela atual'!AK20,'5 - Tabela anterior'!AJ20)</f>
        <v>0</v>
      </c>
      <c r="AL21" s="9">
        <f>IF(Parametros!$P$3=1,'4 - Tabela atual'!AL20,'5 - Tabela anterior'!AK20)</f>
        <v>0</v>
      </c>
      <c r="AM21" s="9">
        <f>IF(Parametros!$P$3=1,'4 - Tabela atual'!AM20,'5 - Tabela anterior'!AL20)</f>
        <v>3744</v>
      </c>
      <c r="AN21" s="9">
        <f>IF(Parametros!$P$3=1,'4 - Tabela atual'!AN20,'5 - Tabela anterior'!AM20)</f>
        <v>0</v>
      </c>
      <c r="AO21" s="9">
        <f>IF(Parametros!$P$3=1,'4 - Tabela atual'!AO20,'5 - Tabela anterior'!AN20)</f>
        <v>0</v>
      </c>
      <c r="AP21" s="9">
        <f>IF(Parametros!$P$3=1,'4 - Tabela atual'!AP20,'5 - Tabela anterior'!AO20)</f>
        <v>0</v>
      </c>
      <c r="AQ21" s="9">
        <f>IF(Parametros!$P$3=1,'4 - Tabela atual'!AQ20,'5 - Tabela anterior'!AP20)</f>
        <v>0</v>
      </c>
      <c r="AR21" s="9">
        <f>IF(Parametros!$P$3=1,'4 - Tabela atual'!AR20,'5 - Tabela anterior'!AQ20)</f>
        <v>1391</v>
      </c>
      <c r="AS21" s="9">
        <f>IF(Parametros!$P$3=1,'4 - Tabela atual'!AS20,'5 - Tabela anterior'!AR20)</f>
        <v>0</v>
      </c>
      <c r="AT21" s="9">
        <f>IF(Parametros!$P$3=1,'4 - Tabela atual'!AT20,'5 - Tabela anterior'!AS20)</f>
        <v>0</v>
      </c>
      <c r="AU21" s="9">
        <f>IF(Parametros!$P$3=1,'4 - Tabela atual'!AU20,'5 - Tabela anterior'!AT20)</f>
        <v>0</v>
      </c>
      <c r="AV21" s="9">
        <f>IF(Parametros!$P$3=1,'4 - Tabela atual'!AV20,'5 - Tabela anterior'!AU20)</f>
        <v>0</v>
      </c>
      <c r="AW21" s="9">
        <f>IF(Parametros!$P$3=1,'4 - Tabela atual'!AW20,'5 - Tabela anterior'!AV20)</f>
        <v>0</v>
      </c>
      <c r="AX21" s="9">
        <f>IF(Parametros!$P$3=1,'4 - Tabela atual'!AX20,'5 - Tabela anterior'!AW20)</f>
        <v>2782</v>
      </c>
      <c r="AY21" s="9">
        <f>IF(Parametros!$P$3=1,'4 - Tabela atual'!AY20,'5 - Tabela anterior'!AX20)</f>
        <v>0</v>
      </c>
      <c r="AZ21" s="9">
        <f>IF(Parametros!$P$3=1,'4 - Tabela atual'!AZ20,'5 - Tabela anterior'!AY20)</f>
        <v>0</v>
      </c>
      <c r="BA21" s="9">
        <f>IF(Parametros!$P$3=1,'4 - Tabela atual'!BA20,'5 - Tabela anterior'!AZ20)</f>
        <v>0</v>
      </c>
      <c r="BB21" s="9">
        <f>IF(Parametros!$P$3=1,'4 - Tabela atual'!BB20,'5 - Tabela anterior'!BA20)</f>
        <v>0</v>
      </c>
      <c r="BC21" s="9">
        <f>IF(Parametros!$P$3=1,'4 - Tabela atual'!BC20,'5 - Tabela anterior'!BB20)</f>
        <v>6935</v>
      </c>
      <c r="BD21" s="9">
        <f>IF(Parametros!$P$3=1,'4 - Tabela atual'!BD20,'5 - Tabela anterior'!BC20)</f>
        <v>971.80000000000007</v>
      </c>
      <c r="BE21" s="9">
        <f>IF(Parametros!$P$3=1,'4 - Tabela atual'!BE20,'5 - Tabela anterior'!BD20)</f>
        <v>1214.75</v>
      </c>
      <c r="BF21" s="9">
        <f>IF(Parametros!$P$3=1,'4 - Tabela atual'!BF20,'5 - Tabela anterior'!BE20)</f>
        <v>2186.5500000000002</v>
      </c>
      <c r="BG21" s="9">
        <f>IF(Parametros!$P$3=1,'4 - Tabela atual'!BG20,'5 - Tabela anterior'!BF20)</f>
        <v>3644.25</v>
      </c>
      <c r="BH21" s="9">
        <f>IF(Parametros!$P$3=1,'4 - Tabela atual'!BH20,'5 - Tabela anterior'!BG20)</f>
        <v>7288.5</v>
      </c>
      <c r="BI21" s="9">
        <f>IF(Parametros!$P$3=1,'4 - Tabela atual'!BI20,'5 - Tabela anterior'!BH20)</f>
        <v>13870</v>
      </c>
      <c r="BJ21" s="9">
        <f>IF(Parametros!$P$3=1,'4 - Tabela atual'!BJ20,'5 - Tabela anterior'!BI20)</f>
        <v>14577</v>
      </c>
      <c r="BK21" s="9">
        <f>IF(Parametros!$P$3=1,'4 - Tabela atual'!BK20,'5 - Tabela anterior'!BJ20)</f>
        <v>19436</v>
      </c>
      <c r="BL21" s="9">
        <f>IF(Parametros!$P$3=1,'4 - Tabela atual'!BL20,'5 - Tabela anterior'!BK20)</f>
        <v>24295</v>
      </c>
      <c r="BM21" s="9">
        <f>IF(Parametros!$P$3=1,'4 - Tabela atual'!BM20,'5 - Tabela anterior'!BL20)</f>
        <v>29154</v>
      </c>
      <c r="BN21" s="9">
        <f>IF(Parametros!$P$3=1,'4 - Tabela atual'!BN20,'5 - Tabela anterior'!BM20)</f>
        <v>6731</v>
      </c>
      <c r="BO21" s="9">
        <f>IF(Parametros!$P$3=1,'4 - Tabela atual'!BO20,'5 - Tabela anterior'!BN20)</f>
        <v>971.80000000000007</v>
      </c>
      <c r="BP21" s="9">
        <f>IF(Parametros!$P$3=1,'4 - Tabela atual'!BP20,'5 - Tabela anterior'!BO20)</f>
        <v>1214.75</v>
      </c>
      <c r="BQ21" s="9">
        <f>IF(Parametros!$P$3=1,'4 - Tabela atual'!BQ20,'5 - Tabela anterior'!BP20)</f>
        <v>2186.5500000000002</v>
      </c>
      <c r="BR21" s="9">
        <f>IF(Parametros!$P$3=1,'4 - Tabela atual'!BR20,'5 - Tabela anterior'!BQ20)</f>
        <v>3644.25</v>
      </c>
      <c r="BS21" s="9">
        <f>IF(Parametros!$P$3=1,'4 - Tabela atual'!BS20,'5 - Tabela anterior'!BR20)</f>
        <v>7288.5</v>
      </c>
      <c r="BT21" s="9">
        <f>IF(Parametros!$P$3=1,'4 - Tabela atual'!BT20,'5 - Tabela anterior'!BS20)</f>
        <v>13462</v>
      </c>
      <c r="BU21" s="9">
        <f>IF(Parametros!$P$3=1,'4 - Tabela atual'!BU20,'5 - Tabela anterior'!BT20)</f>
        <v>14577</v>
      </c>
      <c r="BV21" s="9">
        <f>IF(Parametros!$P$3=1,'4 - Tabela atual'!BV20,'5 - Tabela anterior'!BU20)</f>
        <v>19436</v>
      </c>
      <c r="BW21" s="9">
        <f>IF(Parametros!$P$3=1,'4 - Tabela atual'!BW20,'5 - Tabela anterior'!BV20)</f>
        <v>24295</v>
      </c>
      <c r="BX21" s="9">
        <f>IF(Parametros!$P$3=1,'4 - Tabela atual'!BX20,'5 - Tabela anterior'!BW20)</f>
        <v>29154</v>
      </c>
      <c r="BY21" s="9">
        <f>IF(Parametros!$P$3=1,'4 - Tabela atual'!BY20,'5 - Tabela anterior'!BX20)</f>
        <v>6250</v>
      </c>
      <c r="BZ21" s="9">
        <f>IF(Parametros!$P$3=1,'4 - Tabela atual'!BZ20,'5 - Tabela anterior'!BY20)</f>
        <v>971.80000000000007</v>
      </c>
      <c r="CA21" s="9">
        <f>IF(Parametros!$P$3=1,'4 - Tabela atual'!CA20,'5 - Tabela anterior'!BZ20)</f>
        <v>1214.75</v>
      </c>
      <c r="CB21" s="9">
        <f>IF(Parametros!$P$3=1,'4 - Tabela atual'!CB20,'5 - Tabela anterior'!CA20)</f>
        <v>2186.5500000000002</v>
      </c>
      <c r="CC21" s="9">
        <f>IF(Parametros!$P$3=1,'4 - Tabela atual'!CC20,'5 - Tabela anterior'!CB20)</f>
        <v>3644.25</v>
      </c>
      <c r="CD21" s="9">
        <f>IF(Parametros!$P$3=1,'4 - Tabela atual'!CD20,'5 - Tabela anterior'!CC20)</f>
        <v>7288.5</v>
      </c>
      <c r="CE21" s="9">
        <f>IF(Parametros!$P$3=1,'4 - Tabela atual'!CE20,'5 - Tabela anterior'!CD20)</f>
        <v>12500</v>
      </c>
      <c r="CF21" s="9">
        <f>IF(Parametros!$P$3=1,'4 - Tabela atual'!CF20,'5 - Tabela anterior'!CE20)</f>
        <v>14577</v>
      </c>
      <c r="CG21" s="9">
        <f>IF(Parametros!$P$3=1,'4 - Tabela atual'!CG20,'5 - Tabela anterior'!CF20)</f>
        <v>19436</v>
      </c>
      <c r="CH21" s="9">
        <f>IF(Parametros!$P$3=1,'4 - Tabela atual'!CH20,'5 - Tabela anterior'!CG20)</f>
        <v>24295</v>
      </c>
      <c r="CI21" s="9">
        <f>IF(Parametros!$P$3=1,'4 - Tabela atual'!CI20,'5 - Tabela anterior'!CH20)</f>
        <v>29154</v>
      </c>
      <c r="CJ21" s="9">
        <f>IF(Parametros!$P$3=1,'4 - Tabela atual'!CJ20,'5 - Tabela anterior'!CI20)</f>
        <v>3948</v>
      </c>
      <c r="CK21" s="9">
        <f>IF(Parametros!$P$3=1,'4 - Tabela atual'!CK20,'5 - Tabela anterior'!CJ20)</f>
        <v>0</v>
      </c>
      <c r="CL21" s="9">
        <f>IF(Parametros!$P$3=1,'4 - Tabela atual'!CL20,'5 - Tabela anterior'!CK20)</f>
        <v>0</v>
      </c>
      <c r="CM21" s="9">
        <f>IF(Parametros!$P$3=1,'4 - Tabela atual'!CM20,'5 - Tabela anterior'!CL20)</f>
        <v>0</v>
      </c>
      <c r="CN21" s="9">
        <f>IF(Parametros!$P$3=1,'4 - Tabela atual'!CN20,'5 - Tabela anterior'!CM20)</f>
        <v>0</v>
      </c>
      <c r="CO21" s="9">
        <f>IF(Parametros!$P$3=1,'4 - Tabela atual'!CO20,'5 - Tabela anterior'!CN20)</f>
        <v>0</v>
      </c>
      <c r="CP21" s="9">
        <f>IF(Parametros!$P$3=1,'4 - Tabela atual'!CP20,'5 - Tabela anterior'!CO20)</f>
        <v>7896</v>
      </c>
      <c r="CQ21" s="9">
        <f>IF(Parametros!$P$3=1,'4 - Tabela atual'!CQ20,'5 - Tabela anterior'!CP20)</f>
        <v>0</v>
      </c>
      <c r="CR21" s="9">
        <f>IF(Parametros!$P$3=1,'4 - Tabela atual'!CR20,'5 - Tabela anterior'!CQ20)</f>
        <v>0</v>
      </c>
      <c r="CS21" s="9">
        <f>IF(Parametros!$P$3=1,'4 - Tabela atual'!CS20,'5 - Tabela anterior'!CR20)</f>
        <v>0</v>
      </c>
      <c r="CT21" s="9">
        <f>IF(Parametros!$P$3=1,'4 - Tabela atual'!CT20,'5 - Tabela anterior'!CS20)</f>
        <v>0</v>
      </c>
      <c r="CU21" s="9">
        <f>IF(Parametros!$P$3=1,'4 - Tabela atual'!CU20,'5 - Tabela anterior'!CT20)</f>
        <v>3467</v>
      </c>
      <c r="CV21" s="9">
        <f>IF(Parametros!$P$3=1,'4 - Tabela atual'!CV20,'5 - Tabela anterior'!CU20)</f>
        <v>0</v>
      </c>
      <c r="CW21" s="9">
        <f>IF(Parametros!$P$3=1,'4 - Tabela atual'!CW20,'5 - Tabela anterior'!CV20)</f>
        <v>0</v>
      </c>
      <c r="CX21" s="9">
        <f>IF(Parametros!$P$3=1,'4 - Tabela atual'!CX20,'5 - Tabela anterior'!CW20)</f>
        <v>0</v>
      </c>
      <c r="CY21" s="9">
        <f>IF(Parametros!$P$3=1,'4 - Tabela atual'!CY20,'5 - Tabela anterior'!CX20)</f>
        <v>0</v>
      </c>
      <c r="CZ21" s="9">
        <f>IF(Parametros!$P$3=1,'4 - Tabela atual'!CZ20,'5 - Tabela anterior'!CY20)</f>
        <v>0</v>
      </c>
      <c r="DA21" s="9">
        <f>IF(Parametros!$P$3=1,'4 - Tabela atual'!DA20,'5 - Tabela anterior'!CZ20)</f>
        <v>6934</v>
      </c>
      <c r="DB21" s="9">
        <f>IF(Parametros!$P$3=1,'4 - Tabela atual'!DB20,'5 - Tabela anterior'!DA20)</f>
        <v>0</v>
      </c>
      <c r="DC21" s="9">
        <f>IF(Parametros!$P$3=1,'4 - Tabela atual'!DC20,'5 - Tabela anterior'!DB20)</f>
        <v>0</v>
      </c>
      <c r="DD21" s="9">
        <f>IF(Parametros!$P$3=1,'4 - Tabela atual'!DD20,'5 - Tabela anterior'!DC20)</f>
        <v>0</v>
      </c>
      <c r="DE21" s="9">
        <f>IF(Parametros!$P$3=1,'4 - Tabela atual'!DE20,'5 - Tabela anterior'!DD20)</f>
        <v>0</v>
      </c>
      <c r="DF21" s="9">
        <f>IF(Parametros!$P$3=1,'4 - Tabela atual'!DF20,'5 - Tabela anterior'!DE20)</f>
        <v>3263</v>
      </c>
      <c r="DG21" s="9">
        <f>IF(Parametros!$P$3=1,'4 - Tabela atual'!DG20,'5 - Tabela anterior'!DF20)</f>
        <v>0</v>
      </c>
      <c r="DH21" s="9">
        <f>IF(Parametros!$P$3=1,'4 - Tabela atual'!DH20,'5 - Tabela anterior'!DG20)</f>
        <v>0</v>
      </c>
      <c r="DI21" s="9">
        <f>IF(Parametros!$P$3=1,'4 - Tabela atual'!DI20,'5 - Tabela anterior'!DH20)</f>
        <v>0</v>
      </c>
      <c r="DJ21" s="9">
        <f>IF(Parametros!$P$3=1,'4 - Tabela atual'!DJ20,'5 - Tabela anterior'!DI20)</f>
        <v>0</v>
      </c>
      <c r="DK21" s="9">
        <f>IF(Parametros!$P$3=1,'4 - Tabela atual'!DK20,'5 - Tabela anterior'!DJ20)</f>
        <v>0</v>
      </c>
      <c r="DL21" s="9">
        <f>IF(Parametros!$P$3=1,'4 - Tabela atual'!DL20,'5 - Tabela anterior'!DK20)</f>
        <v>6526</v>
      </c>
      <c r="DM21" s="9">
        <f>IF(Parametros!$P$3=1,'4 - Tabela atual'!DM20,'5 - Tabela anterior'!DL20)</f>
        <v>0</v>
      </c>
      <c r="DN21" s="9">
        <f>IF(Parametros!$P$3=1,'4 - Tabela atual'!DN20,'5 - Tabela anterior'!DM20)</f>
        <v>0</v>
      </c>
      <c r="DO21" s="9">
        <f>IF(Parametros!$P$3=1,'4 - Tabela atual'!DO20,'5 - Tabela anterior'!DN20)</f>
        <v>0</v>
      </c>
      <c r="DP21" s="9">
        <f>IF(Parametros!$P$3=1,'4 - Tabela atual'!DP20,'5 - Tabela anterior'!DO20)</f>
        <v>0</v>
      </c>
      <c r="DQ21" s="9">
        <f>IF(Parametros!$P$3=1,'4 - Tabela atual'!DQ20,'5 - Tabela anterior'!DP20)</f>
        <v>8122</v>
      </c>
      <c r="DR21" s="9">
        <f>IF(Parametros!$P$3=1,'4 - Tabela atual'!DR20,'5 - Tabela anterior'!DQ20)</f>
        <v>971.80000000000007</v>
      </c>
      <c r="DS21" s="9">
        <f>IF(Parametros!$P$3=1,'4 - Tabela atual'!DS20,'5 - Tabela anterior'!DR20)</f>
        <v>1214.75</v>
      </c>
      <c r="DT21" s="9">
        <f>IF(Parametros!$P$3=1,'4 - Tabela atual'!DT20,'5 - Tabela anterior'!DS20)</f>
        <v>2186.5500000000002</v>
      </c>
      <c r="DU21" s="9">
        <f>IF(Parametros!$P$3=1,'4 - Tabela atual'!DU20,'5 - Tabela anterior'!DT20)</f>
        <v>3644.25</v>
      </c>
      <c r="DV21" s="9">
        <f>IF(Parametros!$P$3=1,'4 - Tabela atual'!DV20,'5 - Tabela anterior'!DU20)</f>
        <v>7288.5</v>
      </c>
      <c r="DW21" s="9">
        <f>IF(Parametros!$P$3=1,'4 - Tabela atual'!DW20,'5 - Tabela anterior'!DV20)</f>
        <v>16244</v>
      </c>
      <c r="DX21" s="9">
        <f>IF(Parametros!$P$3=1,'4 - Tabela atual'!DX20,'5 - Tabela anterior'!DW20)</f>
        <v>14577</v>
      </c>
      <c r="DY21" s="9">
        <f>IF(Parametros!$P$3=1,'4 - Tabela atual'!DY20,'5 - Tabela anterior'!DX20)</f>
        <v>19436</v>
      </c>
      <c r="DZ21" s="9">
        <f>IF(Parametros!$P$3=1,'4 - Tabela atual'!DZ20,'5 - Tabela anterior'!DY20)</f>
        <v>24295</v>
      </c>
      <c r="EA21" s="9">
        <f>IF(Parametros!$P$3=1,'4 - Tabela atual'!EA20,'5 - Tabela anterior'!DZ20)</f>
        <v>29154</v>
      </c>
      <c r="EB21" s="9">
        <f>IF(Parametros!$P$3=1,'4 - Tabela atual'!EB20,'5 - Tabela anterior'!EA20)</f>
        <v>8807</v>
      </c>
      <c r="EC21" s="9">
        <f>IF(Parametros!$P$3=1,'4 - Tabela atual'!EC20,'5 - Tabela anterior'!EB20)</f>
        <v>971.80000000000007</v>
      </c>
      <c r="ED21" s="9">
        <f>IF(Parametros!$P$3=1,'4 - Tabela atual'!ED20,'5 - Tabela anterior'!EC20)</f>
        <v>1214.75</v>
      </c>
      <c r="EE21" s="9">
        <f>IF(Parametros!$P$3=1,'4 - Tabela atual'!EE20,'5 - Tabela anterior'!ED20)</f>
        <v>2186.5500000000002</v>
      </c>
      <c r="EF21" s="9">
        <f>IF(Parametros!$P$3=1,'4 - Tabela atual'!EF20,'5 - Tabela anterior'!EE20)</f>
        <v>3644.25</v>
      </c>
      <c r="EG21" s="9">
        <f>IF(Parametros!$P$3=1,'4 - Tabela atual'!EG20,'5 - Tabela anterior'!EF20)</f>
        <v>7288.5</v>
      </c>
      <c r="EH21" s="9">
        <f>IF(Parametros!$P$3=1,'4 - Tabela atual'!EH20,'5 - Tabela anterior'!EG20)</f>
        <v>17614</v>
      </c>
      <c r="EI21" s="9">
        <f>IF(Parametros!$P$3=1,'4 - Tabela atual'!EI20,'5 - Tabela anterior'!EH20)</f>
        <v>14577</v>
      </c>
      <c r="EJ21" s="9">
        <f>IF(Parametros!$P$3=1,'4 - Tabela atual'!EJ20,'5 - Tabela anterior'!EI20)</f>
        <v>19436</v>
      </c>
      <c r="EK21" s="9">
        <f>IF(Parametros!$P$3=1,'4 - Tabela atual'!EK20,'5 - Tabela anterior'!EJ20)</f>
        <v>24295</v>
      </c>
      <c r="EL21" s="9">
        <f>IF(Parametros!$P$3=1,'4 - Tabela atual'!EL20,'5 - Tabela anterior'!EK20)</f>
        <v>29154</v>
      </c>
      <c r="EM21" s="9">
        <f>IF(Parametros!$P$3=1,'4 - Tabela atual'!EM20,'5 - Tabela anterior'!EL20)</f>
        <v>8326</v>
      </c>
      <c r="EN21" s="9">
        <f>IF(Parametros!$P$3=1,'4 - Tabela atual'!EN20,'5 - Tabela anterior'!EM20)</f>
        <v>971.80000000000007</v>
      </c>
      <c r="EO21" s="9">
        <f>IF(Parametros!$P$3=1,'4 - Tabela atual'!EO20,'5 - Tabela anterior'!EN20)</f>
        <v>1214.75</v>
      </c>
      <c r="EP21" s="9">
        <f>IF(Parametros!$P$3=1,'4 - Tabela atual'!EP20,'5 - Tabela anterior'!EO20)</f>
        <v>2186.5500000000002</v>
      </c>
      <c r="EQ21" s="9">
        <f>IF(Parametros!$P$3=1,'4 - Tabela atual'!EQ20,'5 - Tabela anterior'!EP20)</f>
        <v>3644.25</v>
      </c>
      <c r="ER21" s="9">
        <f>IF(Parametros!$P$3=1,'4 - Tabela atual'!ER20,'5 - Tabela anterior'!EQ20)</f>
        <v>7288.5</v>
      </c>
      <c r="ES21" s="9">
        <f>IF(Parametros!$P$3=1,'4 - Tabela atual'!ES20,'5 - Tabela anterior'!ER20)</f>
        <v>16652</v>
      </c>
      <c r="ET21" s="9">
        <f>IF(Parametros!$P$3=1,'4 - Tabela atual'!ET20,'5 - Tabela anterior'!ES20)</f>
        <v>14577</v>
      </c>
      <c r="EU21" s="9">
        <f>IF(Parametros!$P$3=1,'4 - Tabela atual'!EU20,'5 - Tabela anterior'!ET20)</f>
        <v>19436</v>
      </c>
      <c r="EV21" s="9">
        <f>IF(Parametros!$P$3=1,'4 - Tabela atual'!EV20,'5 - Tabela anterior'!EU20)</f>
        <v>24295</v>
      </c>
      <c r="EW21" s="9">
        <f>IF(Parametros!$P$3=1,'4 - Tabela atual'!EW20,'5 - Tabela anterior'!EV20)</f>
        <v>29154</v>
      </c>
      <c r="EX21" s="9">
        <f>IF(Parametros!$P$3=1,'4 - Tabela atual'!EX20,'5 - Tabela anterior'!EW20)</f>
        <v>5339</v>
      </c>
      <c r="EY21" s="9">
        <f>IF(Parametros!$P$3=1,'4 - Tabela atual'!EY20,'5 - Tabela anterior'!EX20)</f>
        <v>0</v>
      </c>
      <c r="EZ21" s="9">
        <f>IF(Parametros!$P$3=1,'4 - Tabela atual'!EZ20,'5 - Tabela anterior'!EY20)</f>
        <v>0</v>
      </c>
      <c r="FA21" s="9">
        <f>IF(Parametros!$P$3=1,'4 - Tabela atual'!FA20,'5 - Tabela anterior'!EZ20)</f>
        <v>0</v>
      </c>
      <c r="FB21" s="9">
        <f>IF(Parametros!$P$3=1,'4 - Tabela atual'!FB20,'5 - Tabela anterior'!FA20)</f>
        <v>0</v>
      </c>
      <c r="FC21" s="9">
        <f>IF(Parametros!$P$3=1,'4 - Tabela atual'!FC20,'5 - Tabela anterior'!FB20)</f>
        <v>0</v>
      </c>
      <c r="FD21" s="9">
        <f>IF(Parametros!$P$3=1,'4 - Tabela atual'!FD20,'5 - Tabela anterior'!FC20)</f>
        <v>10678</v>
      </c>
      <c r="FE21" s="9">
        <f>IF(Parametros!$P$3=1,'4 - Tabela atual'!FE20,'5 - Tabela anterior'!FD20)</f>
        <v>0</v>
      </c>
      <c r="FF21" s="9">
        <f>IF(Parametros!$P$3=1,'4 - Tabela atual'!FF20,'5 - Tabela anterior'!FE20)</f>
        <v>0</v>
      </c>
      <c r="FG21" s="9">
        <f>IF(Parametros!$P$3=1,'4 - Tabela atual'!FG20,'5 - Tabela anterior'!FF20)</f>
        <v>0</v>
      </c>
      <c r="FH21" s="9">
        <f>IF(Parametros!$P$3=1,'4 - Tabela atual'!FH20,'5 - Tabela anterior'!FG20)</f>
        <v>0</v>
      </c>
      <c r="FI21" s="9">
        <f>IF(Parametros!$P$3=1,'4 - Tabela atual'!FI20,'5 - Tabela anterior'!FH20)</f>
        <v>10198</v>
      </c>
      <c r="FJ21" s="9">
        <f>IF(Parametros!$P$3=1,'4 - Tabela atual'!FJ20,'5 - Tabela anterior'!FI20)</f>
        <v>971.80000000000007</v>
      </c>
      <c r="FK21" s="9">
        <f>IF(Parametros!$P$3=1,'4 - Tabela atual'!FK20,'5 - Tabela anterior'!FJ20)</f>
        <v>1214.75</v>
      </c>
      <c r="FL21" s="9">
        <f>IF(Parametros!$P$3=1,'4 - Tabela atual'!FL20,'5 - Tabela anterior'!FK20)</f>
        <v>2186.5500000000002</v>
      </c>
      <c r="FM21" s="9">
        <f>IF(Parametros!$P$3=1,'4 - Tabela atual'!FM20,'5 - Tabela anterior'!FL20)</f>
        <v>3644.25</v>
      </c>
      <c r="FN21" s="9">
        <f>IF(Parametros!$P$3=1,'4 - Tabela atual'!FN20,'5 - Tabela anterior'!FM20)</f>
        <v>7288.5</v>
      </c>
      <c r="FO21" s="9">
        <f>IF(Parametros!$P$3=1,'4 - Tabela atual'!FO20,'5 - Tabela anterior'!FN20)</f>
        <v>20396</v>
      </c>
      <c r="FP21" s="9">
        <f>IF(Parametros!$P$3=1,'4 - Tabela atual'!FP20,'5 - Tabela anterior'!FO20)</f>
        <v>14577</v>
      </c>
      <c r="FQ21" s="9">
        <f>IF(Parametros!$P$3=1,'4 - Tabela atual'!FQ20,'5 - Tabela anterior'!FP20)</f>
        <v>19436</v>
      </c>
      <c r="FR21" s="9">
        <f>IF(Parametros!$P$3=1,'4 - Tabela atual'!FR20,'5 - Tabela anterior'!FQ20)</f>
        <v>24295</v>
      </c>
      <c r="FS21" s="9">
        <f>IF(Parametros!$P$3=1,'4 - Tabela atual'!FS20,'5 - Tabela anterior'!FR20)</f>
        <v>29154</v>
      </c>
      <c r="FT21">
        <f>IF(Parametros!$P$3=1,'4 - Tabela atual'!FT20,'5 - Tabela anterior'!FS20)</f>
        <v>46.49</v>
      </c>
      <c r="FU21" t="str">
        <f>IF(Parametros!$P$3=1,'4 - Tabela atual'!FU20,'5 - Tabela anterior'!FT20)</f>
        <v/>
      </c>
      <c r="FV21" t="str">
        <f>IF(Parametros!$P$3=1,'4 - Tabela atual'!FV20,'5 - Tabela anterior'!FU20)</f>
        <v/>
      </c>
      <c r="FW21" t="str">
        <f>IF(Parametros!$P$3=1,'4 - Tabela atual'!FW20,'5 - Tabela anterior'!FV20)</f>
        <v/>
      </c>
      <c r="FX21" t="str">
        <f>IF(Parametros!$P$3=1,'4 - Tabela atual'!FX20,'5 - Tabela anterior'!FW20)</f>
        <v/>
      </c>
      <c r="FY21" t="str">
        <f>IF(Parametros!$P$3=1,'4 - Tabela atual'!FY20,'5 - Tabela anterior'!FX20)</f>
        <v/>
      </c>
      <c r="FZ21" t="str">
        <f>IF(Parametros!$P$3=1,'4 - Tabela atual'!FZ20,'5 - Tabela anterior'!FY20)</f>
        <v/>
      </c>
      <c r="GA21" t="str">
        <f>IF(Parametros!$P$3=1,'4 - Tabela atual'!GA20,'5 - Tabela anterior'!FZ20)</f>
        <v/>
      </c>
      <c r="GB21" t="str">
        <f>IF(Parametros!$P$3=1,'4 - Tabela atual'!GB20,'5 - Tabela anterior'!GA20)</f>
        <v/>
      </c>
      <c r="GC21" t="str">
        <f>IF(Parametros!$P$3=1,'4 - Tabela atual'!GC20,'5 - Tabela anterior'!GB20)</f>
        <v/>
      </c>
      <c r="GD21" t="str">
        <f>IF(Parametros!$P$3=1,'4 - Tabela atual'!GD20,'5 - Tabela anterior'!GC20)</f>
        <v/>
      </c>
      <c r="GE21" t="str">
        <f>IF(Parametros!$P$3=1,'4 - Tabela atual'!GE20,'5 - Tabela anterior'!GD20)</f>
        <v/>
      </c>
      <c r="GF21" t="str">
        <f>IF(Parametros!$P$3=1,'4 - Tabela atual'!GF20,'5 - Tabela anterior'!GE20)</f>
        <v/>
      </c>
      <c r="GG21" t="str">
        <f>IF(Parametros!$P$3=1,'4 - Tabela atual'!GG20,'5 - Tabela anterior'!GF20)</f>
        <v/>
      </c>
      <c r="GH21">
        <f>IF(Parametros!$P$3=1,'4 - Tabela atual'!GH20,'5 - Tabela anterior'!GG20)</f>
        <v>46.49</v>
      </c>
      <c r="GI21" s="8">
        <f>IF(Parametros!$P$3=1,'4 - Tabela atual'!GI20,'5 - Tabela anterior'!GH20)</f>
        <v>426650.56330000004</v>
      </c>
      <c r="GJ21" s="8" t="str">
        <f>IF(Parametros!$P$3=1,'4 - Tabela atual'!GJ20,'5 - Tabela anterior'!GI20)</f>
        <v/>
      </c>
      <c r="GK21" s="8" t="str">
        <f>IF(Parametros!$P$3=1,'4 - Tabela atual'!GK20,'5 - Tabela anterior'!GJ20)</f>
        <v/>
      </c>
      <c r="GL21" s="8" t="str">
        <f>IF(Parametros!$P$3=1,'4 - Tabela atual'!GL20,'5 - Tabela anterior'!GK20)</f>
        <v/>
      </c>
      <c r="GM21" s="8" t="str">
        <f>IF(Parametros!$P$3=1,'4 - Tabela atual'!GM20,'5 - Tabela anterior'!GL20)</f>
        <v/>
      </c>
      <c r="GN21" s="8" t="str">
        <f>IF(Parametros!$P$3=1,'4 - Tabela atual'!GN20,'5 - Tabela anterior'!GM20)</f>
        <v/>
      </c>
      <c r="GO21" s="8" t="str">
        <f>IF(Parametros!$P$3=1,'4 - Tabela atual'!GO20,'5 - Tabela anterior'!GN20)</f>
        <v/>
      </c>
      <c r="GP21" s="8" t="str">
        <f>IF(Parametros!$P$3=1,'4 - Tabela atual'!GP20,'5 - Tabela anterior'!GO20)</f>
        <v/>
      </c>
      <c r="GQ21" s="8" t="str">
        <f>IF(Parametros!$P$3=1,'4 - Tabela atual'!GQ20,'5 - Tabela anterior'!GP20)</f>
        <v/>
      </c>
      <c r="GR21" s="8" t="str">
        <f>IF(Parametros!$P$3=1,'4 - Tabela atual'!GR20,'5 - Tabela anterior'!GQ20)</f>
        <v/>
      </c>
      <c r="GS21" s="8" t="str">
        <f>IF(Parametros!$P$3=1,'4 - Tabela atual'!GS20,'5 - Tabela anterior'!GR20)</f>
        <v/>
      </c>
      <c r="GT21" s="8" t="str">
        <f>IF(Parametros!$P$3=1,'4 - Tabela atual'!GT20,'5 - Tabela anterior'!GS20)</f>
        <v/>
      </c>
      <c r="GU21" s="8" t="str">
        <f>IF(Parametros!$P$3=1,'4 - Tabela atual'!GU20,'5 - Tabela anterior'!GT20)</f>
        <v/>
      </c>
      <c r="GV21" s="8" t="str">
        <f>IF(Parametros!$P$3=1,'4 - Tabela atual'!GV20,'5 - Tabela anterior'!GU20)</f>
        <v/>
      </c>
      <c r="GW21" s="8">
        <f>IF(Parametros!$P$3=1,'4 - Tabela atual'!GW20,'5 - Tabela anterior'!GV20)</f>
        <v>426650.56330000004</v>
      </c>
      <c r="GX21">
        <f>IF(Parametros!$P$3=1,'4 - Tabela atual'!GX20,'5 - Tabela anterior'!GW20)</f>
        <v>0</v>
      </c>
      <c r="GY21">
        <f>IF(Parametros!$P$3=1,'4 - Tabela atual'!GY20,'5 - Tabela anterior'!GX20)</f>
        <v>1</v>
      </c>
      <c r="GZ21">
        <f>IF(Parametros!$P$3=1,'4 - Tabela atual'!GZ20,'5 - Tabela anterior'!GY20)</f>
        <v>1</v>
      </c>
      <c r="HA21">
        <f>IF(Parametros!$P$3=1,'4 - Tabela atual'!HA20,'5 - Tabela anterior'!GZ20)</f>
        <v>1</v>
      </c>
      <c r="HB21">
        <f>IF(Parametros!$P$3=1,'4 - Tabela atual'!HB20,'5 - Tabela anterior'!HA20)</f>
        <v>1</v>
      </c>
      <c r="HC21">
        <f>IF(Parametros!$P$3=1,'4 - Tabela atual'!HC20,'5 - Tabela anterior'!HB20)</f>
        <v>1</v>
      </c>
      <c r="HD21">
        <f>IF(Parametros!$P$3=1,'4 - Tabela atual'!HD20,'5 - Tabela anterior'!HC20)</f>
        <v>1</v>
      </c>
      <c r="HE21" s="6" t="str">
        <f t="shared" si="0"/>
        <v>JORNAL NACIONAL - (JNAC)</v>
      </c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</row>
    <row r="22" spans="1:249" s="5" customFormat="1" ht="14.25" customHeight="1" x14ac:dyDescent="0.2">
      <c r="A22" s="148" t="str">
        <f>IF(Parametros!$P$3=1,'4 - Tabela atual'!A21,'5 - Tabela anterior'!A21)</f>
        <v>N20H</v>
      </c>
      <c r="B22" s="112" t="str">
        <f>IF(Parametros!$P$3=1,'4 - Tabela atual'!B21,'5 - Tabela anterior'!B21)</f>
        <v>NOVELA 20 HORAS</v>
      </c>
      <c r="C22" s="9">
        <f>IF(Parametros!$P$3=1,'4 - Tabela atual'!C21,'5 - Tabela anterior'!C21)</f>
        <v>4732</v>
      </c>
      <c r="D22" s="9">
        <f>IF(Parametros!$P$3=1,'4 - Tabela atual'!D21,'5 - Tabela anterior'!D21)</f>
        <v>946.40000000000009</v>
      </c>
      <c r="E22" s="9">
        <f>IF(Parametros!$P$3=1,'4 - Tabela atual'!E21,'5 - Tabela anterior'!E21)</f>
        <v>1183</v>
      </c>
      <c r="F22" s="9">
        <f>IF(Parametros!$P$3=1,'4 - Tabela atual'!F21,'5 - Tabela anterior'!F21)</f>
        <v>1774.5</v>
      </c>
      <c r="G22" s="9">
        <f>IF(Parametros!$P$3=1,'4 - Tabela atual'!G21,'5 - Tabela anterior'!G21)</f>
        <v>946.40000000000009</v>
      </c>
      <c r="H22" s="9">
        <f>IF(Parametros!$P$3=1,'4 - Tabela atual'!H21,'5 - Tabela anterior'!H21)</f>
        <v>1183</v>
      </c>
      <c r="I22" s="9">
        <f>IF(Parametros!$P$3=1,'4 - Tabela atual'!I21,'5 - Tabela anterior'!H21)</f>
        <v>1183</v>
      </c>
      <c r="J22" s="9">
        <f>IF(Parametros!$P$3=1,'4 - Tabela atual'!J21,'5 - Tabela anterior'!I21)</f>
        <v>1183</v>
      </c>
      <c r="K22" s="9">
        <f>IF(Parametros!$P$3=1,'4 - Tabela atual'!K21,'5 - Tabela anterior'!J21)</f>
        <v>1774.5</v>
      </c>
      <c r="L22" s="9">
        <f>IF(Parametros!$P$3=1,'4 - Tabela atual'!L21,'5 - Tabela anterior'!K21)</f>
        <v>946.40000000000009</v>
      </c>
      <c r="M22" s="9">
        <f>IF(Parametros!$P$3=1,'4 - Tabela atual'!M21,'5 - Tabela anterior'!L21)</f>
        <v>1183</v>
      </c>
      <c r="N22" s="9">
        <f>IF(Parametros!$P$3=1,'4 - Tabela atual'!N21,'5 - Tabela anterior'!M21)</f>
        <v>2129.4</v>
      </c>
      <c r="O22" s="9">
        <f>IF(Parametros!$P$3=1,'4 - Tabela atual'!O21,'5 - Tabela anterior'!N21)</f>
        <v>3549</v>
      </c>
      <c r="P22" s="9">
        <f>IF(Parametros!$P$3=1,'4 - Tabela atual'!P21,'5 - Tabela anterior'!O21)</f>
        <v>7098</v>
      </c>
      <c r="Q22" s="9">
        <f>IF(Parametros!$P$3=1,'4 - Tabela atual'!Q21,'5 - Tabela anterior'!P21)</f>
        <v>9464</v>
      </c>
      <c r="R22" s="9">
        <f>IF(Parametros!$P$3=1,'4 - Tabela atual'!R21,'5 - Tabela anterior'!Q21)</f>
        <v>14196</v>
      </c>
      <c r="S22" s="9">
        <f>IF(Parametros!$P$3=1,'4 - Tabela atual'!S21,'5 - Tabela anterior'!R21)</f>
        <v>18928</v>
      </c>
      <c r="T22" s="9">
        <f>IF(Parametros!$P$3=1,'4 - Tabela atual'!T21,'5 - Tabela anterior'!S21)</f>
        <v>23660</v>
      </c>
      <c r="U22" s="9">
        <f>IF(Parametros!$P$3=1,'4 - Tabela atual'!U21,'5 - Tabela anterior'!T21)</f>
        <v>28392</v>
      </c>
      <c r="V22" s="9">
        <f>IF(Parametros!$P$3=1,'4 - Tabela atual'!V21,'5 - Tabela anterior'!U21)</f>
        <v>1882</v>
      </c>
      <c r="W22" s="9">
        <f>IF(Parametros!$P$3=1,'4 - Tabela atual'!W21,'5 - Tabela anterior'!V21)</f>
        <v>376.40000000000003</v>
      </c>
      <c r="X22" s="9">
        <f>IF(Parametros!$P$3=1,'4 - Tabela atual'!X21,'5 - Tabela anterior'!W21)</f>
        <v>470.5</v>
      </c>
      <c r="Y22" s="9">
        <f>IF(Parametros!$P$3=1,'4 - Tabela atual'!Y21,'5 - Tabela anterior'!X21)</f>
        <v>0</v>
      </c>
      <c r="Z22" s="9">
        <f>IF(Parametros!$P$3=1,'4 - Tabela atual'!Z21,'5 - Tabela anterior'!Y21)</f>
        <v>1411.5</v>
      </c>
      <c r="AA22" s="9">
        <f>IF(Parametros!$P$3=1,'4 - Tabela atual'!AA21,'5 - Tabela anterior'!Z21)</f>
        <v>2823</v>
      </c>
      <c r="AB22" s="9">
        <f>IF(Parametros!$P$3=1,'4 - Tabela atual'!AB21,'5 - Tabela anterior'!AA21)</f>
        <v>3764</v>
      </c>
      <c r="AC22" s="9">
        <f>IF(Parametros!$P$3=1,'4 - Tabela atual'!AC21,'5 - Tabela anterior'!AB21)</f>
        <v>5646</v>
      </c>
      <c r="AD22" s="9">
        <f>IF(Parametros!$P$3=1,'4 - Tabela atual'!AD21,'5 - Tabela anterior'!AC21)</f>
        <v>7528</v>
      </c>
      <c r="AE22" s="9">
        <f>IF(Parametros!$P$3=1,'4 - Tabela atual'!AE21,'5 - Tabela anterior'!AD21)</f>
        <v>9410</v>
      </c>
      <c r="AF22" s="9">
        <f>IF(Parametros!$P$3=1,'4 - Tabela atual'!AF21,'5 - Tabela anterior'!AE21)</f>
        <v>11292</v>
      </c>
      <c r="AG22" s="9">
        <f>IF(Parametros!$P$3=1,'4 - Tabela atual'!AG21,'5 - Tabela anterior'!AF21)</f>
        <v>1721</v>
      </c>
      <c r="AH22" s="9">
        <f>IF(Parametros!$P$3=1,'4 - Tabela atual'!AH21,'5 - Tabela anterior'!AG21)</f>
        <v>344.20000000000005</v>
      </c>
      <c r="AI22" s="9">
        <f>IF(Parametros!$P$3=1,'4 - Tabela atual'!AI21,'5 - Tabela anterior'!AH21)</f>
        <v>430.25</v>
      </c>
      <c r="AJ22" s="9">
        <f>IF(Parametros!$P$3=1,'4 - Tabela atual'!AJ21,'5 - Tabela anterior'!AI21)</f>
        <v>0</v>
      </c>
      <c r="AK22" s="9">
        <f>IF(Parametros!$P$3=1,'4 - Tabela atual'!AK21,'5 - Tabela anterior'!AJ21)</f>
        <v>1290.75</v>
      </c>
      <c r="AL22" s="9">
        <f>IF(Parametros!$P$3=1,'4 - Tabela atual'!AL21,'5 - Tabela anterior'!AK21)</f>
        <v>2581.5</v>
      </c>
      <c r="AM22" s="9">
        <f>IF(Parametros!$P$3=1,'4 - Tabela atual'!AM21,'5 - Tabela anterior'!AL21)</f>
        <v>3442</v>
      </c>
      <c r="AN22" s="9">
        <f>IF(Parametros!$P$3=1,'4 - Tabela atual'!AN21,'5 - Tabela anterior'!AM21)</f>
        <v>5163</v>
      </c>
      <c r="AO22" s="9">
        <f>IF(Parametros!$P$3=1,'4 - Tabela atual'!AO21,'5 - Tabela anterior'!AN21)</f>
        <v>6884</v>
      </c>
      <c r="AP22" s="9">
        <f>IF(Parametros!$P$3=1,'4 - Tabela atual'!AP21,'5 - Tabela anterior'!AO21)</f>
        <v>8605</v>
      </c>
      <c r="AQ22" s="9">
        <f>IF(Parametros!$P$3=1,'4 - Tabela atual'!AQ21,'5 - Tabela anterior'!AP21)</f>
        <v>10326</v>
      </c>
      <c r="AR22" s="9">
        <f>IF(Parametros!$P$3=1,'4 - Tabela atual'!AR21,'5 - Tabela anterior'!AQ21)</f>
        <v>1317</v>
      </c>
      <c r="AS22" s="9">
        <f>IF(Parametros!$P$3=1,'4 - Tabela atual'!AS21,'5 - Tabela anterior'!AR21)</f>
        <v>263.40000000000003</v>
      </c>
      <c r="AT22" s="9">
        <f>IF(Parametros!$P$3=1,'4 - Tabela atual'!AT21,'5 - Tabela anterior'!AS21)</f>
        <v>329.25</v>
      </c>
      <c r="AU22" s="9">
        <f>IF(Parametros!$P$3=1,'4 - Tabela atual'!AU21,'5 - Tabela anterior'!AT21)</f>
        <v>0</v>
      </c>
      <c r="AV22" s="9">
        <f>IF(Parametros!$P$3=1,'4 - Tabela atual'!AV21,'5 - Tabela anterior'!AU21)</f>
        <v>987.75</v>
      </c>
      <c r="AW22" s="9">
        <f>IF(Parametros!$P$3=1,'4 - Tabela atual'!AW21,'5 - Tabela anterior'!AV21)</f>
        <v>1975.5</v>
      </c>
      <c r="AX22" s="9">
        <f>IF(Parametros!$P$3=1,'4 - Tabela atual'!AX21,'5 - Tabela anterior'!AW21)</f>
        <v>2634</v>
      </c>
      <c r="AY22" s="9">
        <f>IF(Parametros!$P$3=1,'4 - Tabela atual'!AY21,'5 - Tabela anterior'!AX21)</f>
        <v>3951</v>
      </c>
      <c r="AZ22" s="9">
        <f>IF(Parametros!$P$3=1,'4 - Tabela atual'!AZ21,'5 - Tabela anterior'!AY21)</f>
        <v>5268</v>
      </c>
      <c r="BA22" s="9">
        <f>IF(Parametros!$P$3=1,'4 - Tabela atual'!BA21,'5 - Tabela anterior'!AZ21)</f>
        <v>6585</v>
      </c>
      <c r="BB22" s="9">
        <f>IF(Parametros!$P$3=1,'4 - Tabela atual'!BB21,'5 - Tabela anterior'!BA21)</f>
        <v>7902</v>
      </c>
      <c r="BC22" s="9">
        <f>IF(Parametros!$P$3=1,'4 - Tabela atual'!BC21,'5 - Tabela anterior'!BB21)</f>
        <v>6614</v>
      </c>
      <c r="BD22" s="9">
        <f>IF(Parametros!$P$3=1,'4 - Tabela atual'!BD21,'5 - Tabela anterior'!BC21)</f>
        <v>1322.8000000000002</v>
      </c>
      <c r="BE22" s="9">
        <f>IF(Parametros!$P$3=1,'4 - Tabela atual'!BE21,'5 - Tabela anterior'!BD21)</f>
        <v>1653.5</v>
      </c>
      <c r="BF22" s="9">
        <f>IF(Parametros!$P$3=1,'4 - Tabela atual'!BF21,'5 - Tabela anterior'!BE21)</f>
        <v>2129.4</v>
      </c>
      <c r="BG22" s="9">
        <f>IF(Parametros!$P$3=1,'4 - Tabela atual'!BG21,'5 - Tabela anterior'!BF21)</f>
        <v>4960.5</v>
      </c>
      <c r="BH22" s="9">
        <f>IF(Parametros!$P$3=1,'4 - Tabela atual'!BH21,'5 - Tabela anterior'!BG21)</f>
        <v>9921</v>
      </c>
      <c r="BI22" s="9">
        <f>IF(Parametros!$P$3=1,'4 - Tabela atual'!BI21,'5 - Tabela anterior'!BH21)</f>
        <v>13228</v>
      </c>
      <c r="BJ22" s="9">
        <f>IF(Parametros!$P$3=1,'4 - Tabela atual'!BJ21,'5 - Tabela anterior'!BI21)</f>
        <v>19842</v>
      </c>
      <c r="BK22" s="9">
        <f>IF(Parametros!$P$3=1,'4 - Tabela atual'!BK21,'5 - Tabela anterior'!BJ21)</f>
        <v>26456</v>
      </c>
      <c r="BL22" s="9">
        <f>IF(Parametros!$P$3=1,'4 - Tabela atual'!BL21,'5 - Tabela anterior'!BK21)</f>
        <v>33070</v>
      </c>
      <c r="BM22" s="9">
        <f>IF(Parametros!$P$3=1,'4 - Tabela atual'!BM21,'5 - Tabela anterior'!BL21)</f>
        <v>39684</v>
      </c>
      <c r="BN22" s="9">
        <f>IF(Parametros!$P$3=1,'4 - Tabela atual'!BN21,'5 - Tabela anterior'!BM21)</f>
        <v>6453</v>
      </c>
      <c r="BO22" s="9">
        <f>IF(Parametros!$P$3=1,'4 - Tabela atual'!BO21,'5 - Tabela anterior'!BN21)</f>
        <v>1290.6000000000001</v>
      </c>
      <c r="BP22" s="9">
        <f>IF(Parametros!$P$3=1,'4 - Tabela atual'!BP21,'5 - Tabela anterior'!BO21)</f>
        <v>1613.25</v>
      </c>
      <c r="BQ22" s="9">
        <f>IF(Parametros!$P$3=1,'4 - Tabela atual'!BQ21,'5 - Tabela anterior'!BP21)</f>
        <v>2129.4</v>
      </c>
      <c r="BR22" s="9">
        <f>IF(Parametros!$P$3=1,'4 - Tabela atual'!BR21,'5 - Tabela anterior'!BQ21)</f>
        <v>4839.75</v>
      </c>
      <c r="BS22" s="9">
        <f>IF(Parametros!$P$3=1,'4 - Tabela atual'!BS21,'5 - Tabela anterior'!BR21)</f>
        <v>9679.5</v>
      </c>
      <c r="BT22" s="9">
        <f>IF(Parametros!$P$3=1,'4 - Tabela atual'!BT21,'5 - Tabela anterior'!BS21)</f>
        <v>12906</v>
      </c>
      <c r="BU22" s="9">
        <f>IF(Parametros!$P$3=1,'4 - Tabela atual'!BU21,'5 - Tabela anterior'!BT21)</f>
        <v>19359</v>
      </c>
      <c r="BV22" s="9">
        <f>IF(Parametros!$P$3=1,'4 - Tabela atual'!BV21,'5 - Tabela anterior'!BU21)</f>
        <v>25812</v>
      </c>
      <c r="BW22" s="9">
        <f>IF(Parametros!$P$3=1,'4 - Tabela atual'!BW21,'5 - Tabela anterior'!BV21)</f>
        <v>32265</v>
      </c>
      <c r="BX22" s="9">
        <f>IF(Parametros!$P$3=1,'4 - Tabela atual'!BX21,'5 - Tabela anterior'!BW21)</f>
        <v>38718</v>
      </c>
      <c r="BY22" s="9">
        <f>IF(Parametros!$P$3=1,'4 - Tabela atual'!BY21,'5 - Tabela anterior'!BX21)</f>
        <v>6049</v>
      </c>
      <c r="BZ22" s="9">
        <f>IF(Parametros!$P$3=1,'4 - Tabela atual'!BZ21,'5 - Tabela anterior'!BY21)</f>
        <v>1209.8000000000002</v>
      </c>
      <c r="CA22" s="9">
        <f>IF(Parametros!$P$3=1,'4 - Tabela atual'!CA21,'5 - Tabela anterior'!BZ21)</f>
        <v>1512.25</v>
      </c>
      <c r="CB22" s="9">
        <f>IF(Parametros!$P$3=1,'4 - Tabela atual'!CB21,'5 - Tabela anterior'!CA21)</f>
        <v>2129.4</v>
      </c>
      <c r="CC22" s="9">
        <f>IF(Parametros!$P$3=1,'4 - Tabela atual'!CC21,'5 - Tabela anterior'!CB21)</f>
        <v>4536.75</v>
      </c>
      <c r="CD22" s="9">
        <f>IF(Parametros!$P$3=1,'4 - Tabela atual'!CD21,'5 - Tabela anterior'!CC21)</f>
        <v>9073.5</v>
      </c>
      <c r="CE22" s="9">
        <f>IF(Parametros!$P$3=1,'4 - Tabela atual'!CE21,'5 - Tabela anterior'!CD21)</f>
        <v>12098</v>
      </c>
      <c r="CF22" s="9">
        <f>IF(Parametros!$P$3=1,'4 - Tabela atual'!CF21,'5 - Tabela anterior'!CE21)</f>
        <v>18147</v>
      </c>
      <c r="CG22" s="9">
        <f>IF(Parametros!$P$3=1,'4 - Tabela atual'!CG21,'5 - Tabela anterior'!CF21)</f>
        <v>24196</v>
      </c>
      <c r="CH22" s="9">
        <f>IF(Parametros!$P$3=1,'4 - Tabela atual'!CH21,'5 - Tabela anterior'!CG21)</f>
        <v>30245</v>
      </c>
      <c r="CI22" s="9">
        <f>IF(Parametros!$P$3=1,'4 - Tabela atual'!CI21,'5 - Tabela anterior'!CH21)</f>
        <v>36294</v>
      </c>
      <c r="CJ22" s="9">
        <f>IF(Parametros!$P$3=1,'4 - Tabela atual'!CJ21,'5 - Tabela anterior'!CI21)</f>
        <v>3603</v>
      </c>
      <c r="CK22" s="9">
        <f>IF(Parametros!$P$3=1,'4 - Tabela atual'!CK21,'5 - Tabela anterior'!CJ21)</f>
        <v>720.60000000000014</v>
      </c>
      <c r="CL22" s="9">
        <f>IF(Parametros!$P$3=1,'4 - Tabela atual'!CL21,'5 - Tabela anterior'!CK21)</f>
        <v>900.75</v>
      </c>
      <c r="CM22" s="9">
        <f>IF(Parametros!$P$3=1,'4 - Tabela atual'!CM21,'5 - Tabela anterior'!CL21)</f>
        <v>0</v>
      </c>
      <c r="CN22" s="9">
        <f>IF(Parametros!$P$3=1,'4 - Tabela atual'!CN21,'5 - Tabela anterior'!CM21)</f>
        <v>2702.25</v>
      </c>
      <c r="CO22" s="9">
        <f>IF(Parametros!$P$3=1,'4 - Tabela atual'!CO21,'5 - Tabela anterior'!CN21)</f>
        <v>5404.5</v>
      </c>
      <c r="CP22" s="9">
        <f>IF(Parametros!$P$3=1,'4 - Tabela atual'!CP21,'5 - Tabela anterior'!CO21)</f>
        <v>7206</v>
      </c>
      <c r="CQ22" s="9">
        <f>IF(Parametros!$P$3=1,'4 - Tabela atual'!CQ21,'5 - Tabela anterior'!CP21)</f>
        <v>10809</v>
      </c>
      <c r="CR22" s="9">
        <f>IF(Parametros!$P$3=1,'4 - Tabela atual'!CR21,'5 - Tabela anterior'!CQ21)</f>
        <v>14412</v>
      </c>
      <c r="CS22" s="9">
        <f>IF(Parametros!$P$3=1,'4 - Tabela atual'!CS21,'5 - Tabela anterior'!CR21)</f>
        <v>18015</v>
      </c>
      <c r="CT22" s="9">
        <f>IF(Parametros!$P$3=1,'4 - Tabela atual'!CT21,'5 - Tabela anterior'!CS21)</f>
        <v>21618</v>
      </c>
      <c r="CU22" s="9">
        <f>IF(Parametros!$P$3=1,'4 - Tabela atual'!CU21,'5 - Tabela anterior'!CT21)</f>
        <v>3199</v>
      </c>
      <c r="CV22" s="9">
        <f>IF(Parametros!$P$3=1,'4 - Tabela atual'!CV21,'5 - Tabela anterior'!CU21)</f>
        <v>639.80000000000007</v>
      </c>
      <c r="CW22" s="9">
        <f>IF(Parametros!$P$3=1,'4 - Tabela atual'!CW21,'5 - Tabela anterior'!CV21)</f>
        <v>799.75</v>
      </c>
      <c r="CX22" s="9">
        <f>IF(Parametros!$P$3=1,'4 - Tabela atual'!CX21,'5 - Tabela anterior'!CW21)</f>
        <v>0</v>
      </c>
      <c r="CY22" s="9">
        <f>IF(Parametros!$P$3=1,'4 - Tabela atual'!CY21,'5 - Tabela anterior'!CX21)</f>
        <v>2399.25</v>
      </c>
      <c r="CZ22" s="9">
        <f>IF(Parametros!$P$3=1,'4 - Tabela atual'!CZ21,'5 - Tabela anterior'!CY21)</f>
        <v>4798.5</v>
      </c>
      <c r="DA22" s="9">
        <f>IF(Parametros!$P$3=1,'4 - Tabela atual'!DA21,'5 - Tabela anterior'!CZ21)</f>
        <v>6398</v>
      </c>
      <c r="DB22" s="9">
        <f>IF(Parametros!$P$3=1,'4 - Tabela atual'!DB21,'5 - Tabela anterior'!DA21)</f>
        <v>9597</v>
      </c>
      <c r="DC22" s="9">
        <f>IF(Parametros!$P$3=1,'4 - Tabela atual'!DC21,'5 - Tabela anterior'!DB21)</f>
        <v>12796</v>
      </c>
      <c r="DD22" s="9">
        <f>IF(Parametros!$P$3=1,'4 - Tabela atual'!DD21,'5 - Tabela anterior'!DC21)</f>
        <v>15995</v>
      </c>
      <c r="DE22" s="9">
        <f>IF(Parametros!$P$3=1,'4 - Tabela atual'!DE21,'5 - Tabela anterior'!DD21)</f>
        <v>19194</v>
      </c>
      <c r="DF22" s="9">
        <f>IF(Parametros!$P$3=1,'4 - Tabela atual'!DF21,'5 - Tabela anterior'!DE21)</f>
        <v>3038</v>
      </c>
      <c r="DG22" s="9">
        <f>IF(Parametros!$P$3=1,'4 - Tabela atual'!DG21,'5 - Tabela anterior'!DF21)</f>
        <v>607.60000000000014</v>
      </c>
      <c r="DH22" s="9">
        <f>IF(Parametros!$P$3=1,'4 - Tabela atual'!DH21,'5 - Tabela anterior'!DG21)</f>
        <v>759.5</v>
      </c>
      <c r="DI22" s="9">
        <f>IF(Parametros!$P$3=1,'4 - Tabela atual'!DI21,'5 - Tabela anterior'!DH21)</f>
        <v>0</v>
      </c>
      <c r="DJ22" s="9">
        <f>IF(Parametros!$P$3=1,'4 - Tabela atual'!DJ21,'5 - Tabela anterior'!DI21)</f>
        <v>2278.5</v>
      </c>
      <c r="DK22" s="9">
        <f>IF(Parametros!$P$3=1,'4 - Tabela atual'!DK21,'5 - Tabela anterior'!DJ21)</f>
        <v>4557</v>
      </c>
      <c r="DL22" s="9">
        <f>IF(Parametros!$P$3=1,'4 - Tabela atual'!DL21,'5 - Tabela anterior'!DK21)</f>
        <v>6076</v>
      </c>
      <c r="DM22" s="9">
        <f>IF(Parametros!$P$3=1,'4 - Tabela atual'!DM21,'5 - Tabela anterior'!DL21)</f>
        <v>9114</v>
      </c>
      <c r="DN22" s="9">
        <f>IF(Parametros!$P$3=1,'4 - Tabela atual'!DN21,'5 - Tabela anterior'!DM21)</f>
        <v>12152</v>
      </c>
      <c r="DO22" s="9">
        <f>IF(Parametros!$P$3=1,'4 - Tabela atual'!DO21,'5 - Tabela anterior'!DN21)</f>
        <v>15190</v>
      </c>
      <c r="DP22" s="9">
        <f>IF(Parametros!$P$3=1,'4 - Tabela atual'!DP21,'5 - Tabela anterior'!DO21)</f>
        <v>18228</v>
      </c>
      <c r="DQ22" s="9">
        <f>IF(Parametros!$P$3=1,'4 - Tabela atual'!DQ21,'5 - Tabela anterior'!DP21)</f>
        <v>7770</v>
      </c>
      <c r="DR22" s="9">
        <f>IF(Parametros!$P$3=1,'4 - Tabela atual'!DR21,'5 - Tabela anterior'!DQ21)</f>
        <v>1554.0000000000002</v>
      </c>
      <c r="DS22" s="9">
        <f>IF(Parametros!$P$3=1,'4 - Tabela atual'!DS21,'5 - Tabela anterior'!DR21)</f>
        <v>1942.5</v>
      </c>
      <c r="DT22" s="9">
        <f>IF(Parametros!$P$3=1,'4 - Tabela atual'!DT21,'5 - Tabela anterior'!DS21)</f>
        <v>2129.4</v>
      </c>
      <c r="DU22" s="9">
        <f>IF(Parametros!$P$3=1,'4 - Tabela atual'!DU21,'5 - Tabela anterior'!DT21)</f>
        <v>5827.5</v>
      </c>
      <c r="DV22" s="9">
        <f>IF(Parametros!$P$3=1,'4 - Tabela atual'!DV21,'5 - Tabela anterior'!DU21)</f>
        <v>11655</v>
      </c>
      <c r="DW22" s="9">
        <f>IF(Parametros!$P$3=1,'4 - Tabela atual'!DW21,'5 - Tabela anterior'!DV21)</f>
        <v>15540</v>
      </c>
      <c r="DX22" s="9">
        <f>IF(Parametros!$P$3=1,'4 - Tabela atual'!DX21,'5 - Tabela anterior'!DW21)</f>
        <v>23310</v>
      </c>
      <c r="DY22" s="9">
        <f>IF(Parametros!$P$3=1,'4 - Tabela atual'!DY21,'5 - Tabela anterior'!DX21)</f>
        <v>31080</v>
      </c>
      <c r="DZ22" s="9">
        <f>IF(Parametros!$P$3=1,'4 - Tabela atual'!DZ21,'5 - Tabela anterior'!DY21)</f>
        <v>38850</v>
      </c>
      <c r="EA22" s="9">
        <f>IF(Parametros!$P$3=1,'4 - Tabela atual'!EA21,'5 - Tabela anterior'!DZ21)</f>
        <v>46620</v>
      </c>
      <c r="EB22" s="9">
        <f>IF(Parametros!$P$3=1,'4 - Tabela atual'!EB21,'5 - Tabela anterior'!EA21)</f>
        <v>8335</v>
      </c>
      <c r="EC22" s="9">
        <f>IF(Parametros!$P$3=1,'4 - Tabela atual'!EC21,'5 - Tabela anterior'!EB21)</f>
        <v>1667.0000000000002</v>
      </c>
      <c r="ED22" s="9">
        <f>IF(Parametros!$P$3=1,'4 - Tabela atual'!ED21,'5 - Tabela anterior'!EC21)</f>
        <v>2083.75</v>
      </c>
      <c r="EE22" s="9">
        <f>IF(Parametros!$P$3=1,'4 - Tabela atual'!EE21,'5 - Tabela anterior'!ED21)</f>
        <v>2129.4</v>
      </c>
      <c r="EF22" s="9">
        <f>IF(Parametros!$P$3=1,'4 - Tabela atual'!EF21,'5 - Tabela anterior'!EE21)</f>
        <v>6251.25</v>
      </c>
      <c r="EG22" s="9">
        <f>IF(Parametros!$P$3=1,'4 - Tabela atual'!EG21,'5 - Tabela anterior'!EF21)</f>
        <v>12502.5</v>
      </c>
      <c r="EH22" s="9">
        <f>IF(Parametros!$P$3=1,'4 - Tabela atual'!EH21,'5 - Tabela anterior'!EG21)</f>
        <v>16670</v>
      </c>
      <c r="EI22" s="9">
        <f>IF(Parametros!$P$3=1,'4 - Tabela atual'!EI21,'5 - Tabela anterior'!EH21)</f>
        <v>25005</v>
      </c>
      <c r="EJ22" s="9">
        <f>IF(Parametros!$P$3=1,'4 - Tabela atual'!EJ21,'5 - Tabela anterior'!EI21)</f>
        <v>33340</v>
      </c>
      <c r="EK22" s="9">
        <f>IF(Parametros!$P$3=1,'4 - Tabela atual'!EK21,'5 - Tabela anterior'!EJ21)</f>
        <v>41675</v>
      </c>
      <c r="EL22" s="9">
        <f>IF(Parametros!$P$3=1,'4 - Tabela atual'!EL21,'5 - Tabela anterior'!EK21)</f>
        <v>50010</v>
      </c>
      <c r="EM22" s="9">
        <f>IF(Parametros!$P$3=1,'4 - Tabela atual'!EM21,'5 - Tabela anterior'!EL21)</f>
        <v>7931</v>
      </c>
      <c r="EN22" s="9">
        <f>IF(Parametros!$P$3=1,'4 - Tabela atual'!EN21,'5 - Tabela anterior'!EM21)</f>
        <v>1586.2000000000003</v>
      </c>
      <c r="EO22" s="9">
        <f>IF(Parametros!$P$3=1,'4 - Tabela atual'!EO21,'5 - Tabela anterior'!EN21)</f>
        <v>1982.75</v>
      </c>
      <c r="EP22" s="9">
        <f>IF(Parametros!$P$3=1,'4 - Tabela atual'!EP21,'5 - Tabela anterior'!EO21)</f>
        <v>2129.4</v>
      </c>
      <c r="EQ22" s="9">
        <f>IF(Parametros!$P$3=1,'4 - Tabela atual'!EQ21,'5 - Tabela anterior'!EP21)</f>
        <v>5948.25</v>
      </c>
      <c r="ER22" s="9">
        <f>IF(Parametros!$P$3=1,'4 - Tabela atual'!ER21,'5 - Tabela anterior'!EQ21)</f>
        <v>11896.5</v>
      </c>
      <c r="ES22" s="9">
        <f>IF(Parametros!$P$3=1,'4 - Tabela atual'!ES21,'5 - Tabela anterior'!ER21)</f>
        <v>15862</v>
      </c>
      <c r="ET22" s="9">
        <f>IF(Parametros!$P$3=1,'4 - Tabela atual'!ET21,'5 - Tabela anterior'!ES21)</f>
        <v>23793</v>
      </c>
      <c r="EU22" s="9">
        <f>IF(Parametros!$P$3=1,'4 - Tabela atual'!EU21,'5 - Tabela anterior'!ET21)</f>
        <v>31724</v>
      </c>
      <c r="EV22" s="9">
        <f>IF(Parametros!$P$3=1,'4 - Tabela atual'!EV21,'5 - Tabela anterior'!EU21)</f>
        <v>39655</v>
      </c>
      <c r="EW22" s="9">
        <f>IF(Parametros!$P$3=1,'4 - Tabela atual'!EW21,'5 - Tabela anterior'!EV21)</f>
        <v>47586</v>
      </c>
      <c r="EX22" s="9">
        <f>IF(Parametros!$P$3=1,'4 - Tabela atual'!EX21,'5 - Tabela anterior'!EW21)</f>
        <v>4920</v>
      </c>
      <c r="EY22" s="9">
        <f>IF(Parametros!$P$3=1,'4 - Tabela atual'!EY21,'5 - Tabela anterior'!EX21)</f>
        <v>984.00000000000023</v>
      </c>
      <c r="EZ22" s="9">
        <f>IF(Parametros!$P$3=1,'4 - Tabela atual'!EZ21,'5 - Tabela anterior'!EY21)</f>
        <v>1230</v>
      </c>
      <c r="FA22" s="9">
        <f>IF(Parametros!$P$3=1,'4 - Tabela atual'!FA21,'5 - Tabela anterior'!EZ21)</f>
        <v>0</v>
      </c>
      <c r="FB22" s="9">
        <f>IF(Parametros!$P$3=1,'4 - Tabela atual'!FB21,'5 - Tabela anterior'!FA21)</f>
        <v>3690</v>
      </c>
      <c r="FC22" s="9">
        <f>IF(Parametros!$P$3=1,'4 - Tabela atual'!FC21,'5 - Tabela anterior'!FB21)</f>
        <v>7380</v>
      </c>
      <c r="FD22" s="9">
        <f>IF(Parametros!$P$3=1,'4 - Tabela atual'!FD21,'5 - Tabela anterior'!FC21)</f>
        <v>9840</v>
      </c>
      <c r="FE22" s="9">
        <f>IF(Parametros!$P$3=1,'4 - Tabela atual'!FE21,'5 - Tabela anterior'!FD21)</f>
        <v>14760</v>
      </c>
      <c r="FF22" s="9">
        <f>IF(Parametros!$P$3=1,'4 - Tabela atual'!FF21,'5 - Tabela anterior'!FE21)</f>
        <v>19680</v>
      </c>
      <c r="FG22" s="9">
        <f>IF(Parametros!$P$3=1,'4 - Tabela atual'!FG21,'5 - Tabela anterior'!FF21)</f>
        <v>24600</v>
      </c>
      <c r="FH22" s="9">
        <f>IF(Parametros!$P$3=1,'4 - Tabela atual'!FH21,'5 - Tabela anterior'!FG21)</f>
        <v>29520</v>
      </c>
      <c r="FI22" s="9">
        <f>IF(Parametros!$P$3=1,'4 - Tabela atual'!FI21,'5 - Tabela anterior'!FH21)</f>
        <v>9652</v>
      </c>
      <c r="FJ22" s="9">
        <f>IF(Parametros!$P$3=1,'4 - Tabela atual'!FJ21,'5 - Tabela anterior'!FI21)</f>
        <v>1930.4000000000003</v>
      </c>
      <c r="FK22" s="9">
        <f>IF(Parametros!$P$3=1,'4 - Tabela atual'!FK21,'5 - Tabela anterior'!FJ21)</f>
        <v>2413</v>
      </c>
      <c r="FL22" s="9">
        <f>IF(Parametros!$P$3=1,'4 - Tabela atual'!FL21,'5 - Tabela anterior'!FK21)</f>
        <v>2129.4</v>
      </c>
      <c r="FM22" s="9">
        <f>IF(Parametros!$P$3=1,'4 - Tabela atual'!FM21,'5 - Tabela anterior'!FL21)</f>
        <v>7239</v>
      </c>
      <c r="FN22" s="9">
        <f>IF(Parametros!$P$3=1,'4 - Tabela atual'!FN21,'5 - Tabela anterior'!FM21)</f>
        <v>14478</v>
      </c>
      <c r="FO22" s="9">
        <f>IF(Parametros!$P$3=1,'4 - Tabela atual'!FO21,'5 - Tabela anterior'!FN21)</f>
        <v>19304</v>
      </c>
      <c r="FP22" s="9">
        <f>IF(Parametros!$P$3=1,'4 - Tabela atual'!FP21,'5 - Tabela anterior'!FO21)</f>
        <v>28956</v>
      </c>
      <c r="FQ22" s="9">
        <f>IF(Parametros!$P$3=1,'4 - Tabela atual'!FQ21,'5 - Tabela anterior'!FP21)</f>
        <v>38608</v>
      </c>
      <c r="FR22" s="9">
        <f>IF(Parametros!$P$3=1,'4 - Tabela atual'!FR21,'5 - Tabela anterior'!FQ21)</f>
        <v>48260</v>
      </c>
      <c r="FS22" s="9">
        <f>IF(Parametros!$P$3=1,'4 - Tabela atual'!FS21,'5 - Tabela anterior'!FR21)</f>
        <v>57912</v>
      </c>
      <c r="FT22">
        <f>IF(Parametros!$P$3=1,'4 - Tabela atual'!FT21,'5 - Tabela anterior'!FS21)</f>
        <v>43.42</v>
      </c>
      <c r="FU22" t="str">
        <f>IF(Parametros!$P$3=1,'4 - Tabela atual'!FU21,'5 - Tabela anterior'!FT21)</f>
        <v/>
      </c>
      <c r="FV22" t="str">
        <f>IF(Parametros!$P$3=1,'4 - Tabela atual'!FV21,'5 - Tabela anterior'!FU21)</f>
        <v/>
      </c>
      <c r="FW22" t="str">
        <f>IF(Parametros!$P$3=1,'4 - Tabela atual'!FW21,'5 - Tabela anterior'!FV21)</f>
        <v/>
      </c>
      <c r="FX22" t="str">
        <f>IF(Parametros!$P$3=1,'4 - Tabela atual'!FX21,'5 - Tabela anterior'!FW21)</f>
        <v/>
      </c>
      <c r="FY22" t="str">
        <f>IF(Parametros!$P$3=1,'4 - Tabela atual'!FY21,'5 - Tabela anterior'!FX21)</f>
        <v/>
      </c>
      <c r="FZ22" t="str">
        <f>IF(Parametros!$P$3=1,'4 - Tabela atual'!FZ21,'5 - Tabela anterior'!FY21)</f>
        <v/>
      </c>
      <c r="GA22" t="str">
        <f>IF(Parametros!$P$3=1,'4 - Tabela atual'!GA21,'5 - Tabela anterior'!FZ21)</f>
        <v/>
      </c>
      <c r="GB22" t="str">
        <f>IF(Parametros!$P$3=1,'4 - Tabela atual'!GB21,'5 - Tabela anterior'!GA21)</f>
        <v/>
      </c>
      <c r="GC22" t="str">
        <f>IF(Parametros!$P$3=1,'4 - Tabela atual'!GC21,'5 - Tabela anterior'!GB21)</f>
        <v/>
      </c>
      <c r="GD22" t="str">
        <f>IF(Parametros!$P$3=1,'4 - Tabela atual'!GD21,'5 - Tabela anterior'!GC21)</f>
        <v/>
      </c>
      <c r="GE22" t="str">
        <f>IF(Parametros!$P$3=1,'4 - Tabela atual'!GE21,'5 - Tabela anterior'!GD21)</f>
        <v/>
      </c>
      <c r="GF22" t="str">
        <f>IF(Parametros!$P$3=1,'4 - Tabela atual'!GF21,'5 - Tabela anterior'!GE21)</f>
        <v/>
      </c>
      <c r="GG22" t="str">
        <f>IF(Parametros!$P$3=1,'4 - Tabela atual'!GG21,'5 - Tabela anterior'!GF21)</f>
        <v/>
      </c>
      <c r="GH22">
        <f>IF(Parametros!$P$3=1,'4 - Tabela atual'!GH21,'5 - Tabela anterior'!GG21)</f>
        <v>43.42</v>
      </c>
      <c r="GI22" s="8">
        <f>IF(Parametros!$P$3=1,'4 - Tabela atual'!GI21,'5 - Tabela anterior'!GH21)</f>
        <v>427228.87649999995</v>
      </c>
      <c r="GJ22" s="8" t="str">
        <f>IF(Parametros!$P$3=1,'4 - Tabela atual'!GJ21,'5 - Tabela anterior'!GI21)</f>
        <v/>
      </c>
      <c r="GK22" s="8" t="str">
        <f>IF(Parametros!$P$3=1,'4 - Tabela atual'!GK21,'5 - Tabela anterior'!GJ21)</f>
        <v/>
      </c>
      <c r="GL22" s="8" t="str">
        <f>IF(Parametros!$P$3=1,'4 - Tabela atual'!GL21,'5 - Tabela anterior'!GK21)</f>
        <v/>
      </c>
      <c r="GM22" s="8" t="str">
        <f>IF(Parametros!$P$3=1,'4 - Tabela atual'!GM21,'5 - Tabela anterior'!GL21)</f>
        <v/>
      </c>
      <c r="GN22" s="8" t="str">
        <f>IF(Parametros!$P$3=1,'4 - Tabela atual'!GN21,'5 - Tabela anterior'!GM21)</f>
        <v/>
      </c>
      <c r="GO22" s="8" t="str">
        <f>IF(Parametros!$P$3=1,'4 - Tabela atual'!GO21,'5 - Tabela anterior'!GN21)</f>
        <v/>
      </c>
      <c r="GP22" s="8" t="str">
        <f>IF(Parametros!$P$3=1,'4 - Tabela atual'!GP21,'5 - Tabela anterior'!GO21)</f>
        <v/>
      </c>
      <c r="GQ22" s="8" t="str">
        <f>IF(Parametros!$P$3=1,'4 - Tabela atual'!GQ21,'5 - Tabela anterior'!GP21)</f>
        <v/>
      </c>
      <c r="GR22" s="8" t="str">
        <f>IF(Parametros!$P$3=1,'4 - Tabela atual'!GR21,'5 - Tabela anterior'!GQ21)</f>
        <v/>
      </c>
      <c r="GS22" s="8" t="str">
        <f>IF(Parametros!$P$3=1,'4 - Tabela atual'!GS21,'5 - Tabela anterior'!GR21)</f>
        <v/>
      </c>
      <c r="GT22" s="8" t="str">
        <f>IF(Parametros!$P$3=1,'4 - Tabela atual'!GT21,'5 - Tabela anterior'!GS21)</f>
        <v/>
      </c>
      <c r="GU22" s="8" t="str">
        <f>IF(Parametros!$P$3=1,'4 - Tabela atual'!GU21,'5 - Tabela anterior'!GT21)</f>
        <v/>
      </c>
      <c r="GV22" s="8" t="str">
        <f>IF(Parametros!$P$3=1,'4 - Tabela atual'!GV21,'5 - Tabela anterior'!GU21)</f>
        <v/>
      </c>
      <c r="GW22" s="8">
        <f>IF(Parametros!$P$3=1,'4 - Tabela atual'!GW21,'5 - Tabela anterior'!GV21)</f>
        <v>427228.87649999995</v>
      </c>
      <c r="GX22">
        <f>IF(Parametros!$P$3=1,'4 - Tabela atual'!GX21,'5 - Tabela anterior'!GW21)</f>
        <v>0</v>
      </c>
      <c r="GY22">
        <f>IF(Parametros!$P$3=1,'4 - Tabela atual'!GY21,'5 - Tabela anterior'!GX21)</f>
        <v>1</v>
      </c>
      <c r="GZ22">
        <f>IF(Parametros!$P$3=1,'4 - Tabela atual'!GZ21,'5 - Tabela anterior'!GY21)</f>
        <v>1</v>
      </c>
      <c r="HA22">
        <f>IF(Parametros!$P$3=1,'4 - Tabela atual'!HA21,'5 - Tabela anterior'!GZ21)</f>
        <v>1</v>
      </c>
      <c r="HB22">
        <f>IF(Parametros!$P$3=1,'4 - Tabela atual'!HB21,'5 - Tabela anterior'!HA21)</f>
        <v>1</v>
      </c>
      <c r="HC22">
        <f>IF(Parametros!$P$3=1,'4 - Tabela atual'!HC21,'5 - Tabela anterior'!HB21)</f>
        <v>1</v>
      </c>
      <c r="HD22">
        <f>IF(Parametros!$P$3=1,'4 - Tabela atual'!HD21,'5 - Tabela anterior'!HC21)</f>
        <v>1</v>
      </c>
      <c r="HE22" s="6" t="str">
        <f t="shared" si="0"/>
        <v>NOVELA 20 HORAS - (N20H)</v>
      </c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</row>
    <row r="23" spans="1:249" s="5" customFormat="1" ht="14.25" customHeight="1" x14ac:dyDescent="0.2">
      <c r="A23" s="148" t="str">
        <f>IF(Parametros!$P$3=1,'4 - Tabela atual'!A22,'5 - Tabela anterior'!A22)</f>
        <v>TELA</v>
      </c>
      <c r="B23" s="112" t="str">
        <f>IF(Parametros!$P$3=1,'4 - Tabela atual'!B22,'5 - Tabela anterior'!B22)</f>
        <v>TELA QUENTE</v>
      </c>
      <c r="C23" s="9">
        <f>IF(Parametros!$P$3=1,'4 - Tabela atual'!C22,'5 - Tabela anterior'!C22)</f>
        <v>1592</v>
      </c>
      <c r="D23" s="9">
        <f>IF(Parametros!$P$3=1,'4 - Tabela atual'!D22,'5 - Tabela anterior'!D22)</f>
        <v>318.40000000000003</v>
      </c>
      <c r="E23" s="9">
        <f>IF(Parametros!$P$3=1,'4 - Tabela atual'!E22,'5 - Tabela anterior'!E22)</f>
        <v>398</v>
      </c>
      <c r="F23" s="9">
        <f>IF(Parametros!$P$3=1,'4 - Tabela atual'!F22,'5 - Tabela anterior'!F22)</f>
        <v>597</v>
      </c>
      <c r="G23" s="9">
        <f>IF(Parametros!$P$3=1,'4 - Tabela atual'!G22,'5 - Tabela anterior'!G22)</f>
        <v>318.40000000000003</v>
      </c>
      <c r="H23" s="9">
        <f>IF(Parametros!$P$3=1,'4 - Tabela atual'!H22,'5 - Tabela anterior'!H22)</f>
        <v>398</v>
      </c>
      <c r="I23" s="9">
        <f>IF(Parametros!$P$3=1,'4 - Tabela atual'!I22,'5 - Tabela anterior'!H22)</f>
        <v>398</v>
      </c>
      <c r="J23" s="9">
        <f>IF(Parametros!$P$3=1,'4 - Tabela atual'!J22,'5 - Tabela anterior'!I22)</f>
        <v>398</v>
      </c>
      <c r="K23" s="9">
        <f>IF(Parametros!$P$3=1,'4 - Tabela atual'!K22,'5 - Tabela anterior'!J22)</f>
        <v>597</v>
      </c>
      <c r="L23" s="9">
        <f>IF(Parametros!$P$3=1,'4 - Tabela atual'!L22,'5 - Tabela anterior'!K22)</f>
        <v>318.40000000000003</v>
      </c>
      <c r="M23" s="9">
        <f>IF(Parametros!$P$3=1,'4 - Tabela atual'!M22,'5 - Tabela anterior'!L22)</f>
        <v>398</v>
      </c>
      <c r="N23" s="9">
        <f>IF(Parametros!$P$3=1,'4 - Tabela atual'!N22,'5 - Tabela anterior'!M22)</f>
        <v>716.4</v>
      </c>
      <c r="O23" s="9">
        <f>IF(Parametros!$P$3=1,'4 - Tabela atual'!O22,'5 - Tabela anterior'!N22)</f>
        <v>1194</v>
      </c>
      <c r="P23" s="9">
        <f>IF(Parametros!$P$3=1,'4 - Tabela atual'!P22,'5 - Tabela anterior'!O22)</f>
        <v>2388</v>
      </c>
      <c r="Q23" s="9">
        <f>IF(Parametros!$P$3=1,'4 - Tabela atual'!Q22,'5 - Tabela anterior'!P22)</f>
        <v>3184</v>
      </c>
      <c r="R23" s="9">
        <f>IF(Parametros!$P$3=1,'4 - Tabela atual'!R22,'5 - Tabela anterior'!Q22)</f>
        <v>4776</v>
      </c>
      <c r="S23" s="9">
        <f>IF(Parametros!$P$3=1,'4 - Tabela atual'!S22,'5 - Tabela anterior'!R22)</f>
        <v>6368</v>
      </c>
      <c r="T23" s="9">
        <f>IF(Parametros!$P$3=1,'4 - Tabela atual'!T22,'5 - Tabela anterior'!S22)</f>
        <v>7960</v>
      </c>
      <c r="U23" s="9">
        <f>IF(Parametros!$P$3=1,'4 - Tabela atual'!U22,'5 - Tabela anterior'!T22)</f>
        <v>9552</v>
      </c>
      <c r="V23" s="9">
        <f>IF(Parametros!$P$3=1,'4 - Tabela atual'!V22,'5 - Tabela anterior'!U22)</f>
        <v>583</v>
      </c>
      <c r="W23" s="9">
        <f>IF(Parametros!$P$3=1,'4 - Tabela atual'!W22,'5 - Tabela anterior'!V22)</f>
        <v>116.60000000000001</v>
      </c>
      <c r="X23" s="9">
        <f>IF(Parametros!$P$3=1,'4 - Tabela atual'!X22,'5 - Tabela anterior'!W22)</f>
        <v>145.75</v>
      </c>
      <c r="Y23" s="9">
        <f>IF(Parametros!$P$3=1,'4 - Tabela atual'!Y22,'5 - Tabela anterior'!X22)</f>
        <v>0</v>
      </c>
      <c r="Z23" s="9">
        <f>IF(Parametros!$P$3=1,'4 - Tabela atual'!Z22,'5 - Tabela anterior'!Y22)</f>
        <v>437.25</v>
      </c>
      <c r="AA23" s="9">
        <f>IF(Parametros!$P$3=1,'4 - Tabela atual'!AA22,'5 - Tabela anterior'!Z22)</f>
        <v>874.5</v>
      </c>
      <c r="AB23" s="9">
        <f>IF(Parametros!$P$3=1,'4 - Tabela atual'!AB22,'5 - Tabela anterior'!AA22)</f>
        <v>1166</v>
      </c>
      <c r="AC23" s="9">
        <f>IF(Parametros!$P$3=1,'4 - Tabela atual'!AC22,'5 - Tabela anterior'!AB22)</f>
        <v>1749</v>
      </c>
      <c r="AD23" s="9">
        <f>IF(Parametros!$P$3=1,'4 - Tabela atual'!AD22,'5 - Tabela anterior'!AC22)</f>
        <v>2332</v>
      </c>
      <c r="AE23" s="9">
        <f>IF(Parametros!$P$3=1,'4 - Tabela atual'!AE22,'5 - Tabela anterior'!AD22)</f>
        <v>2915</v>
      </c>
      <c r="AF23" s="9">
        <f>IF(Parametros!$P$3=1,'4 - Tabela atual'!AF22,'5 - Tabela anterior'!AE22)</f>
        <v>3498</v>
      </c>
      <c r="AG23" s="9">
        <f>IF(Parametros!$P$3=1,'4 - Tabela atual'!AG22,'5 - Tabela anterior'!AF22)</f>
        <v>509</v>
      </c>
      <c r="AH23" s="9">
        <f>IF(Parametros!$P$3=1,'4 - Tabela atual'!AH22,'5 - Tabela anterior'!AG22)</f>
        <v>101.80000000000001</v>
      </c>
      <c r="AI23" s="9">
        <f>IF(Parametros!$P$3=1,'4 - Tabela atual'!AI22,'5 - Tabela anterior'!AH22)</f>
        <v>127.25</v>
      </c>
      <c r="AJ23" s="9">
        <f>IF(Parametros!$P$3=1,'4 - Tabela atual'!AJ22,'5 - Tabela anterior'!AI22)</f>
        <v>0</v>
      </c>
      <c r="AK23" s="9">
        <f>IF(Parametros!$P$3=1,'4 - Tabela atual'!AK22,'5 - Tabela anterior'!AJ22)</f>
        <v>381.75</v>
      </c>
      <c r="AL23" s="9">
        <f>IF(Parametros!$P$3=1,'4 - Tabela atual'!AL22,'5 - Tabela anterior'!AK22)</f>
        <v>763.5</v>
      </c>
      <c r="AM23" s="9">
        <f>IF(Parametros!$P$3=1,'4 - Tabela atual'!AM22,'5 - Tabela anterior'!AL22)</f>
        <v>1018</v>
      </c>
      <c r="AN23" s="9">
        <f>IF(Parametros!$P$3=1,'4 - Tabela atual'!AN22,'5 - Tabela anterior'!AM22)</f>
        <v>1527</v>
      </c>
      <c r="AO23" s="9">
        <f>IF(Parametros!$P$3=1,'4 - Tabela atual'!AO22,'5 - Tabela anterior'!AN22)</f>
        <v>2036</v>
      </c>
      <c r="AP23" s="9">
        <f>IF(Parametros!$P$3=1,'4 - Tabela atual'!AP22,'5 - Tabela anterior'!AO22)</f>
        <v>2545</v>
      </c>
      <c r="AQ23" s="9">
        <f>IF(Parametros!$P$3=1,'4 - Tabela atual'!AQ22,'5 - Tabela anterior'!AP22)</f>
        <v>3054</v>
      </c>
      <c r="AR23" s="9">
        <f>IF(Parametros!$P$3=1,'4 - Tabela atual'!AR22,'5 - Tabela anterior'!AQ22)</f>
        <v>391</v>
      </c>
      <c r="AS23" s="9">
        <f>IF(Parametros!$P$3=1,'4 - Tabela atual'!AS22,'5 - Tabela anterior'!AR22)</f>
        <v>78.2</v>
      </c>
      <c r="AT23" s="9">
        <f>IF(Parametros!$P$3=1,'4 - Tabela atual'!AT22,'5 - Tabela anterior'!AS22)</f>
        <v>97.75</v>
      </c>
      <c r="AU23" s="9">
        <f>IF(Parametros!$P$3=1,'4 - Tabela atual'!AU22,'5 - Tabela anterior'!AT22)</f>
        <v>0</v>
      </c>
      <c r="AV23" s="9">
        <f>IF(Parametros!$P$3=1,'4 - Tabela atual'!AV22,'5 - Tabela anterior'!AU22)</f>
        <v>293.25</v>
      </c>
      <c r="AW23" s="9">
        <f>IF(Parametros!$P$3=1,'4 - Tabela atual'!AW22,'5 - Tabela anterior'!AV22)</f>
        <v>586.5</v>
      </c>
      <c r="AX23" s="9">
        <f>IF(Parametros!$P$3=1,'4 - Tabela atual'!AX22,'5 - Tabela anterior'!AW22)</f>
        <v>782</v>
      </c>
      <c r="AY23" s="9">
        <f>IF(Parametros!$P$3=1,'4 - Tabela atual'!AY22,'5 - Tabela anterior'!AX22)</f>
        <v>1173</v>
      </c>
      <c r="AZ23" s="9">
        <f>IF(Parametros!$P$3=1,'4 - Tabela atual'!AZ22,'5 - Tabela anterior'!AY22)</f>
        <v>1564</v>
      </c>
      <c r="BA23" s="9">
        <f>IF(Parametros!$P$3=1,'4 - Tabela atual'!BA22,'5 - Tabela anterior'!AZ22)</f>
        <v>1955</v>
      </c>
      <c r="BB23" s="9">
        <f>IF(Parametros!$P$3=1,'4 - Tabela atual'!BB22,'5 - Tabela anterior'!BA22)</f>
        <v>2346</v>
      </c>
      <c r="BC23" s="9">
        <f>IF(Parametros!$P$3=1,'4 - Tabela atual'!BC22,'5 - Tabela anterior'!BB22)</f>
        <v>2175</v>
      </c>
      <c r="BD23" s="9">
        <f>IF(Parametros!$P$3=1,'4 - Tabela atual'!BD22,'5 - Tabela anterior'!BC22)</f>
        <v>435.00000000000006</v>
      </c>
      <c r="BE23" s="9">
        <f>IF(Parametros!$P$3=1,'4 - Tabela atual'!BE22,'5 - Tabela anterior'!BD22)</f>
        <v>543.75</v>
      </c>
      <c r="BF23" s="9">
        <f>IF(Parametros!$P$3=1,'4 - Tabela atual'!BF22,'5 - Tabela anterior'!BE22)</f>
        <v>716.4</v>
      </c>
      <c r="BG23" s="9">
        <f>IF(Parametros!$P$3=1,'4 - Tabela atual'!BG22,'5 - Tabela anterior'!BF22)</f>
        <v>1631.25</v>
      </c>
      <c r="BH23" s="9">
        <f>IF(Parametros!$P$3=1,'4 - Tabela atual'!BH22,'5 - Tabela anterior'!BG22)</f>
        <v>3262.5</v>
      </c>
      <c r="BI23" s="9">
        <f>IF(Parametros!$P$3=1,'4 - Tabela atual'!BI22,'5 - Tabela anterior'!BH22)</f>
        <v>4350</v>
      </c>
      <c r="BJ23" s="9">
        <f>IF(Parametros!$P$3=1,'4 - Tabela atual'!BJ22,'5 - Tabela anterior'!BI22)</f>
        <v>6525</v>
      </c>
      <c r="BK23" s="9">
        <f>IF(Parametros!$P$3=1,'4 - Tabela atual'!BK22,'5 - Tabela anterior'!BJ22)</f>
        <v>8700</v>
      </c>
      <c r="BL23" s="9">
        <f>IF(Parametros!$P$3=1,'4 - Tabela atual'!BL22,'5 - Tabela anterior'!BK22)</f>
        <v>10875</v>
      </c>
      <c r="BM23" s="9">
        <f>IF(Parametros!$P$3=1,'4 - Tabela atual'!BM22,'5 - Tabela anterior'!BL22)</f>
        <v>13050</v>
      </c>
      <c r="BN23" s="9">
        <f>IF(Parametros!$P$3=1,'4 - Tabela atual'!BN22,'5 - Tabela anterior'!BM22)</f>
        <v>2101</v>
      </c>
      <c r="BO23" s="9">
        <f>IF(Parametros!$P$3=1,'4 - Tabela atual'!BO22,'5 - Tabela anterior'!BN22)</f>
        <v>420.20000000000005</v>
      </c>
      <c r="BP23" s="9">
        <f>IF(Parametros!$P$3=1,'4 - Tabela atual'!BP22,'5 - Tabela anterior'!BO22)</f>
        <v>525.25</v>
      </c>
      <c r="BQ23" s="9">
        <f>IF(Parametros!$P$3=1,'4 - Tabela atual'!BQ22,'5 - Tabela anterior'!BP22)</f>
        <v>716.4</v>
      </c>
      <c r="BR23" s="9">
        <f>IF(Parametros!$P$3=1,'4 - Tabela atual'!BR22,'5 - Tabela anterior'!BQ22)</f>
        <v>1575.75</v>
      </c>
      <c r="BS23" s="9">
        <f>IF(Parametros!$P$3=1,'4 - Tabela atual'!BS22,'5 - Tabela anterior'!BR22)</f>
        <v>3151.5</v>
      </c>
      <c r="BT23" s="9">
        <f>IF(Parametros!$P$3=1,'4 - Tabela atual'!BT22,'5 - Tabela anterior'!BS22)</f>
        <v>4202</v>
      </c>
      <c r="BU23" s="9">
        <f>IF(Parametros!$P$3=1,'4 - Tabela atual'!BU22,'5 - Tabela anterior'!BT22)</f>
        <v>6303</v>
      </c>
      <c r="BV23" s="9">
        <f>IF(Parametros!$P$3=1,'4 - Tabela atual'!BV22,'5 - Tabela anterior'!BU22)</f>
        <v>8404</v>
      </c>
      <c r="BW23" s="9">
        <f>IF(Parametros!$P$3=1,'4 - Tabela atual'!BW22,'5 - Tabela anterior'!BV22)</f>
        <v>10505</v>
      </c>
      <c r="BX23" s="9">
        <f>IF(Parametros!$P$3=1,'4 - Tabela atual'!BX22,'5 - Tabela anterior'!BW22)</f>
        <v>12606</v>
      </c>
      <c r="BY23" s="9">
        <f>IF(Parametros!$P$3=1,'4 - Tabela atual'!BY22,'5 - Tabela anterior'!BX22)</f>
        <v>1983</v>
      </c>
      <c r="BZ23" s="9">
        <f>IF(Parametros!$P$3=1,'4 - Tabela atual'!BZ22,'5 - Tabela anterior'!BY22)</f>
        <v>396.6</v>
      </c>
      <c r="CA23" s="9">
        <f>IF(Parametros!$P$3=1,'4 - Tabela atual'!CA22,'5 - Tabela anterior'!BZ22)</f>
        <v>495.75</v>
      </c>
      <c r="CB23" s="9">
        <f>IF(Parametros!$P$3=1,'4 - Tabela atual'!CB22,'5 - Tabela anterior'!CA22)</f>
        <v>716.4</v>
      </c>
      <c r="CC23" s="9">
        <f>IF(Parametros!$P$3=1,'4 - Tabela atual'!CC22,'5 - Tabela anterior'!CB22)</f>
        <v>1487.25</v>
      </c>
      <c r="CD23" s="9">
        <f>IF(Parametros!$P$3=1,'4 - Tabela atual'!CD22,'5 - Tabela anterior'!CC22)</f>
        <v>2974.5</v>
      </c>
      <c r="CE23" s="9">
        <f>IF(Parametros!$P$3=1,'4 - Tabela atual'!CE22,'5 - Tabela anterior'!CD22)</f>
        <v>3966</v>
      </c>
      <c r="CF23" s="9">
        <f>IF(Parametros!$P$3=1,'4 - Tabela atual'!CF22,'5 - Tabela anterior'!CE22)</f>
        <v>5949</v>
      </c>
      <c r="CG23" s="9">
        <f>IF(Parametros!$P$3=1,'4 - Tabela atual'!CG22,'5 - Tabela anterior'!CF22)</f>
        <v>7932</v>
      </c>
      <c r="CH23" s="9">
        <f>IF(Parametros!$P$3=1,'4 - Tabela atual'!CH22,'5 - Tabela anterior'!CG22)</f>
        <v>9915</v>
      </c>
      <c r="CI23" s="9">
        <f>IF(Parametros!$P$3=1,'4 - Tabela atual'!CI22,'5 - Tabela anterior'!CH22)</f>
        <v>11898</v>
      </c>
      <c r="CJ23" s="9">
        <f>IF(Parametros!$P$3=1,'4 - Tabela atual'!CJ22,'5 - Tabela anterior'!CI22)</f>
        <v>1092</v>
      </c>
      <c r="CK23" s="9">
        <f>IF(Parametros!$P$3=1,'4 - Tabela atual'!CK22,'5 - Tabela anterior'!CJ22)</f>
        <v>218.40000000000003</v>
      </c>
      <c r="CL23" s="9">
        <f>IF(Parametros!$P$3=1,'4 - Tabela atual'!CL22,'5 - Tabela anterior'!CK22)</f>
        <v>273</v>
      </c>
      <c r="CM23" s="9">
        <f>IF(Parametros!$P$3=1,'4 - Tabela atual'!CM22,'5 - Tabela anterior'!CL22)</f>
        <v>0</v>
      </c>
      <c r="CN23" s="9">
        <f>IF(Parametros!$P$3=1,'4 - Tabela atual'!CN22,'5 - Tabela anterior'!CM22)</f>
        <v>819</v>
      </c>
      <c r="CO23" s="9">
        <f>IF(Parametros!$P$3=1,'4 - Tabela atual'!CO22,'5 - Tabela anterior'!CN22)</f>
        <v>1638</v>
      </c>
      <c r="CP23" s="9">
        <f>IF(Parametros!$P$3=1,'4 - Tabela atual'!CP22,'5 - Tabela anterior'!CO22)</f>
        <v>2184</v>
      </c>
      <c r="CQ23" s="9">
        <f>IF(Parametros!$P$3=1,'4 - Tabela atual'!CQ22,'5 - Tabela anterior'!CP22)</f>
        <v>3276</v>
      </c>
      <c r="CR23" s="9">
        <f>IF(Parametros!$P$3=1,'4 - Tabela atual'!CR22,'5 - Tabela anterior'!CQ22)</f>
        <v>4368</v>
      </c>
      <c r="CS23" s="9">
        <f>IF(Parametros!$P$3=1,'4 - Tabela atual'!CS22,'5 - Tabela anterior'!CR22)</f>
        <v>5460</v>
      </c>
      <c r="CT23" s="9">
        <f>IF(Parametros!$P$3=1,'4 - Tabela atual'!CT22,'5 - Tabela anterior'!CS22)</f>
        <v>6552</v>
      </c>
      <c r="CU23" s="9">
        <f>IF(Parametros!$P$3=1,'4 - Tabela atual'!CU22,'5 - Tabela anterior'!CT22)</f>
        <v>974</v>
      </c>
      <c r="CV23" s="9">
        <f>IF(Parametros!$P$3=1,'4 - Tabela atual'!CV22,'5 - Tabela anterior'!CU22)</f>
        <v>194.8</v>
      </c>
      <c r="CW23" s="9">
        <f>IF(Parametros!$P$3=1,'4 - Tabela atual'!CW22,'5 - Tabela anterior'!CV22)</f>
        <v>243.5</v>
      </c>
      <c r="CX23" s="9">
        <f>IF(Parametros!$P$3=1,'4 - Tabela atual'!CX22,'5 - Tabela anterior'!CW22)</f>
        <v>0</v>
      </c>
      <c r="CY23" s="9">
        <f>IF(Parametros!$P$3=1,'4 - Tabela atual'!CY22,'5 - Tabela anterior'!CX22)</f>
        <v>730.5</v>
      </c>
      <c r="CZ23" s="9">
        <f>IF(Parametros!$P$3=1,'4 - Tabela atual'!CZ22,'5 - Tabela anterior'!CY22)</f>
        <v>1461</v>
      </c>
      <c r="DA23" s="9">
        <f>IF(Parametros!$P$3=1,'4 - Tabela atual'!DA22,'5 - Tabela anterior'!CZ22)</f>
        <v>1948</v>
      </c>
      <c r="DB23" s="9">
        <f>IF(Parametros!$P$3=1,'4 - Tabela atual'!DB22,'5 - Tabela anterior'!DA22)</f>
        <v>2922</v>
      </c>
      <c r="DC23" s="9">
        <f>IF(Parametros!$P$3=1,'4 - Tabela atual'!DC22,'5 - Tabela anterior'!DB22)</f>
        <v>3896</v>
      </c>
      <c r="DD23" s="9">
        <f>IF(Parametros!$P$3=1,'4 - Tabela atual'!DD22,'5 - Tabela anterior'!DC22)</f>
        <v>4870</v>
      </c>
      <c r="DE23" s="9">
        <f>IF(Parametros!$P$3=1,'4 - Tabela atual'!DE22,'5 - Tabela anterior'!DD22)</f>
        <v>5844</v>
      </c>
      <c r="DF23" s="9">
        <f>IF(Parametros!$P$3=1,'4 - Tabela atual'!DF22,'5 - Tabela anterior'!DE22)</f>
        <v>900</v>
      </c>
      <c r="DG23" s="9">
        <f>IF(Parametros!$P$3=1,'4 - Tabela atual'!DG22,'5 - Tabela anterior'!DF22)</f>
        <v>180</v>
      </c>
      <c r="DH23" s="9">
        <f>IF(Parametros!$P$3=1,'4 - Tabela atual'!DH22,'5 - Tabela anterior'!DG22)</f>
        <v>225</v>
      </c>
      <c r="DI23" s="9">
        <f>IF(Parametros!$P$3=1,'4 - Tabela atual'!DI22,'5 - Tabela anterior'!DH22)</f>
        <v>0</v>
      </c>
      <c r="DJ23" s="9">
        <f>IF(Parametros!$P$3=1,'4 - Tabela atual'!DJ22,'5 - Tabela anterior'!DI22)</f>
        <v>675</v>
      </c>
      <c r="DK23" s="9">
        <f>IF(Parametros!$P$3=1,'4 - Tabela atual'!DK22,'5 - Tabela anterior'!DJ22)</f>
        <v>1350</v>
      </c>
      <c r="DL23" s="9">
        <f>IF(Parametros!$P$3=1,'4 - Tabela atual'!DL22,'5 - Tabela anterior'!DK22)</f>
        <v>1800</v>
      </c>
      <c r="DM23" s="9">
        <f>IF(Parametros!$P$3=1,'4 - Tabela atual'!DM22,'5 - Tabela anterior'!DL22)</f>
        <v>2700</v>
      </c>
      <c r="DN23" s="9">
        <f>IF(Parametros!$P$3=1,'4 - Tabela atual'!DN22,'5 - Tabela anterior'!DM22)</f>
        <v>3600</v>
      </c>
      <c r="DO23" s="9">
        <f>IF(Parametros!$P$3=1,'4 - Tabela atual'!DO22,'5 - Tabela anterior'!DN22)</f>
        <v>4500</v>
      </c>
      <c r="DP23" s="9">
        <f>IF(Parametros!$P$3=1,'4 - Tabela atual'!DP22,'5 - Tabela anterior'!DO22)</f>
        <v>5400</v>
      </c>
      <c r="DQ23" s="9">
        <f>IF(Parametros!$P$3=1,'4 - Tabela atual'!DQ22,'5 - Tabela anterior'!DP22)</f>
        <v>2492</v>
      </c>
      <c r="DR23" s="9">
        <f>IF(Parametros!$P$3=1,'4 - Tabela atual'!DR22,'5 - Tabela anterior'!DQ22)</f>
        <v>498.40000000000003</v>
      </c>
      <c r="DS23" s="9">
        <f>IF(Parametros!$P$3=1,'4 - Tabela atual'!DS22,'5 - Tabela anterior'!DR22)</f>
        <v>623</v>
      </c>
      <c r="DT23" s="9">
        <f>IF(Parametros!$P$3=1,'4 - Tabela atual'!DT22,'5 - Tabela anterior'!DS22)</f>
        <v>716.4</v>
      </c>
      <c r="DU23" s="9">
        <f>IF(Parametros!$P$3=1,'4 - Tabela atual'!DU22,'5 - Tabela anterior'!DT22)</f>
        <v>1869</v>
      </c>
      <c r="DV23" s="9">
        <f>IF(Parametros!$P$3=1,'4 - Tabela atual'!DV22,'5 - Tabela anterior'!DU22)</f>
        <v>3738</v>
      </c>
      <c r="DW23" s="9">
        <f>IF(Parametros!$P$3=1,'4 - Tabela atual'!DW22,'5 - Tabela anterior'!DV22)</f>
        <v>4984</v>
      </c>
      <c r="DX23" s="9">
        <f>IF(Parametros!$P$3=1,'4 - Tabela atual'!DX22,'5 - Tabela anterior'!DW22)</f>
        <v>7476</v>
      </c>
      <c r="DY23" s="9">
        <f>IF(Parametros!$P$3=1,'4 - Tabela atual'!DY22,'5 - Tabela anterior'!DX22)</f>
        <v>9968</v>
      </c>
      <c r="DZ23" s="9">
        <f>IF(Parametros!$P$3=1,'4 - Tabela atual'!DZ22,'5 - Tabela anterior'!DY22)</f>
        <v>12460</v>
      </c>
      <c r="EA23" s="9">
        <f>IF(Parametros!$P$3=1,'4 - Tabela atual'!EA22,'5 - Tabela anterior'!DZ22)</f>
        <v>14952</v>
      </c>
      <c r="EB23" s="9">
        <f>IF(Parametros!$P$3=1,'4 - Tabela atual'!EB22,'5 - Tabela anterior'!EA22)</f>
        <v>2684</v>
      </c>
      <c r="EC23" s="9">
        <f>IF(Parametros!$P$3=1,'4 - Tabela atual'!EC22,'5 - Tabela anterior'!EB22)</f>
        <v>536.80000000000007</v>
      </c>
      <c r="ED23" s="9">
        <f>IF(Parametros!$P$3=1,'4 - Tabela atual'!ED22,'5 - Tabela anterior'!EC22)</f>
        <v>671</v>
      </c>
      <c r="EE23" s="9">
        <f>IF(Parametros!$P$3=1,'4 - Tabela atual'!EE22,'5 - Tabela anterior'!ED22)</f>
        <v>716.4</v>
      </c>
      <c r="EF23" s="9">
        <f>IF(Parametros!$P$3=1,'4 - Tabela atual'!EF22,'5 - Tabela anterior'!EE22)</f>
        <v>2013</v>
      </c>
      <c r="EG23" s="9">
        <f>IF(Parametros!$P$3=1,'4 - Tabela atual'!EG22,'5 - Tabela anterior'!EF22)</f>
        <v>4026</v>
      </c>
      <c r="EH23" s="9">
        <f>IF(Parametros!$P$3=1,'4 - Tabela atual'!EH22,'5 - Tabela anterior'!EG22)</f>
        <v>5368</v>
      </c>
      <c r="EI23" s="9">
        <f>IF(Parametros!$P$3=1,'4 - Tabela atual'!EI22,'5 - Tabela anterior'!EH22)</f>
        <v>8052</v>
      </c>
      <c r="EJ23" s="9">
        <f>IF(Parametros!$P$3=1,'4 - Tabela atual'!EJ22,'5 - Tabela anterior'!EI22)</f>
        <v>10736</v>
      </c>
      <c r="EK23" s="9">
        <f>IF(Parametros!$P$3=1,'4 - Tabela atual'!EK22,'5 - Tabela anterior'!EJ22)</f>
        <v>13420</v>
      </c>
      <c r="EL23" s="9">
        <f>IF(Parametros!$P$3=1,'4 - Tabela atual'!EL22,'5 - Tabela anterior'!EK22)</f>
        <v>16104</v>
      </c>
      <c r="EM23" s="9">
        <f>IF(Parametros!$P$3=1,'4 - Tabela atual'!EM22,'5 - Tabela anterior'!EL22)</f>
        <v>2566</v>
      </c>
      <c r="EN23" s="9">
        <f>IF(Parametros!$P$3=1,'4 - Tabela atual'!EN22,'5 - Tabela anterior'!EM22)</f>
        <v>513.20000000000005</v>
      </c>
      <c r="EO23" s="9">
        <f>IF(Parametros!$P$3=1,'4 - Tabela atual'!EO22,'5 - Tabela anterior'!EN22)</f>
        <v>641.5</v>
      </c>
      <c r="EP23" s="9">
        <f>IF(Parametros!$P$3=1,'4 - Tabela atual'!EP22,'5 - Tabela anterior'!EO22)</f>
        <v>716.4</v>
      </c>
      <c r="EQ23" s="9">
        <f>IF(Parametros!$P$3=1,'4 - Tabela atual'!EQ22,'5 - Tabela anterior'!EP22)</f>
        <v>1924.5</v>
      </c>
      <c r="ER23" s="9">
        <f>IF(Parametros!$P$3=1,'4 - Tabela atual'!ER22,'5 - Tabela anterior'!EQ22)</f>
        <v>3849</v>
      </c>
      <c r="ES23" s="9">
        <f>IF(Parametros!$P$3=1,'4 - Tabela atual'!ES22,'5 - Tabela anterior'!ER22)</f>
        <v>5132</v>
      </c>
      <c r="ET23" s="9">
        <f>IF(Parametros!$P$3=1,'4 - Tabela atual'!ET22,'5 - Tabela anterior'!ES22)</f>
        <v>7698</v>
      </c>
      <c r="EU23" s="9">
        <f>IF(Parametros!$P$3=1,'4 - Tabela atual'!EU22,'5 - Tabela anterior'!ET22)</f>
        <v>10264</v>
      </c>
      <c r="EV23" s="9">
        <f>IF(Parametros!$P$3=1,'4 - Tabela atual'!EV22,'5 - Tabela anterior'!EU22)</f>
        <v>12830</v>
      </c>
      <c r="EW23" s="9">
        <f>IF(Parametros!$P$3=1,'4 - Tabela atual'!EW22,'5 - Tabela anterior'!EV22)</f>
        <v>15396</v>
      </c>
      <c r="EX23" s="9">
        <f>IF(Parametros!$P$3=1,'4 - Tabela atual'!EX22,'5 - Tabela anterior'!EW22)</f>
        <v>1483</v>
      </c>
      <c r="EY23" s="9">
        <f>IF(Parametros!$P$3=1,'4 - Tabela atual'!EY22,'5 - Tabela anterior'!EX22)</f>
        <v>296.60000000000002</v>
      </c>
      <c r="EZ23" s="9">
        <f>IF(Parametros!$P$3=1,'4 - Tabela atual'!EZ22,'5 - Tabela anterior'!EY22)</f>
        <v>370.75</v>
      </c>
      <c r="FA23" s="9">
        <f>IF(Parametros!$P$3=1,'4 - Tabela atual'!FA22,'5 - Tabela anterior'!EZ22)</f>
        <v>0</v>
      </c>
      <c r="FB23" s="9">
        <f>IF(Parametros!$P$3=1,'4 - Tabela atual'!FB22,'5 - Tabela anterior'!FA22)</f>
        <v>1112.25</v>
      </c>
      <c r="FC23" s="9">
        <f>IF(Parametros!$P$3=1,'4 - Tabela atual'!FC22,'5 - Tabela anterior'!FB22)</f>
        <v>2224.5</v>
      </c>
      <c r="FD23" s="9">
        <f>IF(Parametros!$P$3=1,'4 - Tabela atual'!FD22,'5 - Tabela anterior'!FC22)</f>
        <v>2966</v>
      </c>
      <c r="FE23" s="9">
        <f>IF(Parametros!$P$3=1,'4 - Tabela atual'!FE22,'5 - Tabela anterior'!FD22)</f>
        <v>4449</v>
      </c>
      <c r="FF23" s="9">
        <f>IF(Parametros!$P$3=1,'4 - Tabela atual'!FF22,'5 - Tabela anterior'!FE22)</f>
        <v>5932</v>
      </c>
      <c r="FG23" s="9">
        <f>IF(Parametros!$P$3=1,'4 - Tabela atual'!FG22,'5 - Tabela anterior'!FF22)</f>
        <v>7415</v>
      </c>
      <c r="FH23" s="9">
        <f>IF(Parametros!$P$3=1,'4 - Tabela atual'!FH22,'5 - Tabela anterior'!FG22)</f>
        <v>8898</v>
      </c>
      <c r="FI23" s="9">
        <f>IF(Parametros!$P$3=1,'4 - Tabela atual'!FI22,'5 - Tabela anterior'!FH22)</f>
        <v>3075</v>
      </c>
      <c r="FJ23" s="9">
        <f>IF(Parametros!$P$3=1,'4 - Tabela atual'!FJ22,'5 - Tabela anterior'!FI22)</f>
        <v>615.00000000000011</v>
      </c>
      <c r="FK23" s="9">
        <f>IF(Parametros!$P$3=1,'4 - Tabela atual'!FK22,'5 - Tabela anterior'!FJ22)</f>
        <v>768.75</v>
      </c>
      <c r="FL23" s="9">
        <f>IF(Parametros!$P$3=1,'4 - Tabela atual'!FL22,'5 - Tabela anterior'!FK22)</f>
        <v>716.4</v>
      </c>
      <c r="FM23" s="9">
        <f>IF(Parametros!$P$3=1,'4 - Tabela atual'!FM22,'5 - Tabela anterior'!FL22)</f>
        <v>2306.25</v>
      </c>
      <c r="FN23" s="9">
        <f>IF(Parametros!$P$3=1,'4 - Tabela atual'!FN22,'5 - Tabela anterior'!FM22)</f>
        <v>4612.5</v>
      </c>
      <c r="FO23" s="9">
        <f>IF(Parametros!$P$3=1,'4 - Tabela atual'!FO22,'5 - Tabela anterior'!FN22)</f>
        <v>6150</v>
      </c>
      <c r="FP23" s="9">
        <f>IF(Parametros!$P$3=1,'4 - Tabela atual'!FP22,'5 - Tabela anterior'!FO22)</f>
        <v>9225</v>
      </c>
      <c r="FQ23" s="9">
        <f>IF(Parametros!$P$3=1,'4 - Tabela atual'!FQ22,'5 - Tabela anterior'!FP22)</f>
        <v>12300</v>
      </c>
      <c r="FR23" s="9">
        <f>IF(Parametros!$P$3=1,'4 - Tabela atual'!FR22,'5 - Tabela anterior'!FQ22)</f>
        <v>15375</v>
      </c>
      <c r="FS23" s="9">
        <f>IF(Parametros!$P$3=1,'4 - Tabela atual'!FS22,'5 - Tabela anterior'!FR22)</f>
        <v>18450</v>
      </c>
      <c r="FT23">
        <f>IF(Parametros!$P$3=1,'4 - Tabela atual'!FT22,'5 - Tabela anterior'!FS22)</f>
        <v>14.66</v>
      </c>
      <c r="FU23" t="str">
        <f>IF(Parametros!$P$3=1,'4 - Tabela atual'!FU22,'5 - Tabela anterior'!FT22)</f>
        <v/>
      </c>
      <c r="FV23" t="str">
        <f>IF(Parametros!$P$3=1,'4 - Tabela atual'!FV22,'5 - Tabela anterior'!FU22)</f>
        <v/>
      </c>
      <c r="FW23" t="str">
        <f>IF(Parametros!$P$3=1,'4 - Tabela atual'!FW22,'5 - Tabela anterior'!FV22)</f>
        <v/>
      </c>
      <c r="FX23" t="str">
        <f>IF(Parametros!$P$3=1,'4 - Tabela atual'!FX22,'5 - Tabela anterior'!FW22)</f>
        <v/>
      </c>
      <c r="FY23" t="str">
        <f>IF(Parametros!$P$3=1,'4 - Tabela atual'!FY22,'5 - Tabela anterior'!FX22)</f>
        <v/>
      </c>
      <c r="FZ23" t="str">
        <f>IF(Parametros!$P$3=1,'4 - Tabela atual'!FZ22,'5 - Tabela anterior'!FY22)</f>
        <v/>
      </c>
      <c r="GA23" t="str">
        <f>IF(Parametros!$P$3=1,'4 - Tabela atual'!GA22,'5 - Tabela anterior'!FZ22)</f>
        <v/>
      </c>
      <c r="GB23" t="str">
        <f>IF(Parametros!$P$3=1,'4 - Tabela atual'!GB22,'5 - Tabela anterior'!GA22)</f>
        <v/>
      </c>
      <c r="GC23" t="str">
        <f>IF(Parametros!$P$3=1,'4 - Tabela atual'!GC22,'5 - Tabela anterior'!GB22)</f>
        <v/>
      </c>
      <c r="GD23" t="str">
        <f>IF(Parametros!$P$3=1,'4 - Tabela atual'!GD22,'5 - Tabela anterior'!GC22)</f>
        <v/>
      </c>
      <c r="GE23" t="str">
        <f>IF(Parametros!$P$3=1,'4 - Tabela atual'!GE22,'5 - Tabela anterior'!GD22)</f>
        <v/>
      </c>
      <c r="GF23" t="str">
        <f>IF(Parametros!$P$3=1,'4 - Tabela atual'!GF22,'5 - Tabela anterior'!GE22)</f>
        <v/>
      </c>
      <c r="GG23" t="str">
        <f>IF(Parametros!$P$3=1,'4 - Tabela atual'!GG22,'5 - Tabela anterior'!GF22)</f>
        <v/>
      </c>
      <c r="GH23">
        <f>IF(Parametros!$P$3=1,'4 - Tabela atual'!GH22,'5 - Tabela anterior'!GG22)</f>
        <v>14.66</v>
      </c>
      <c r="GI23" s="8">
        <f>IF(Parametros!$P$3=1,'4 - Tabela atual'!GI22,'5 - Tabela anterior'!GH22)</f>
        <v>167277.0931</v>
      </c>
      <c r="GJ23" s="8" t="str">
        <f>IF(Parametros!$P$3=1,'4 - Tabela atual'!GJ22,'5 - Tabela anterior'!GI22)</f>
        <v/>
      </c>
      <c r="GK23" s="8" t="str">
        <f>IF(Parametros!$P$3=1,'4 - Tabela atual'!GK22,'5 - Tabela anterior'!GJ22)</f>
        <v/>
      </c>
      <c r="GL23" s="8" t="str">
        <f>IF(Parametros!$P$3=1,'4 - Tabela atual'!GL22,'5 - Tabela anterior'!GK22)</f>
        <v/>
      </c>
      <c r="GM23" s="8" t="str">
        <f>IF(Parametros!$P$3=1,'4 - Tabela atual'!GM22,'5 - Tabela anterior'!GL22)</f>
        <v/>
      </c>
      <c r="GN23" s="8" t="str">
        <f>IF(Parametros!$P$3=1,'4 - Tabela atual'!GN22,'5 - Tabela anterior'!GM22)</f>
        <v/>
      </c>
      <c r="GO23" s="8" t="str">
        <f>IF(Parametros!$P$3=1,'4 - Tabela atual'!GO22,'5 - Tabela anterior'!GN22)</f>
        <v/>
      </c>
      <c r="GP23" s="8" t="str">
        <f>IF(Parametros!$P$3=1,'4 - Tabela atual'!GP22,'5 - Tabela anterior'!GO22)</f>
        <v/>
      </c>
      <c r="GQ23" s="8" t="str">
        <f>IF(Parametros!$P$3=1,'4 - Tabela atual'!GQ22,'5 - Tabela anterior'!GP22)</f>
        <v/>
      </c>
      <c r="GR23" s="8" t="str">
        <f>IF(Parametros!$P$3=1,'4 - Tabela atual'!GR22,'5 - Tabela anterior'!GQ22)</f>
        <v/>
      </c>
      <c r="GS23" s="8" t="str">
        <f>IF(Parametros!$P$3=1,'4 - Tabela atual'!GS22,'5 - Tabela anterior'!GR22)</f>
        <v/>
      </c>
      <c r="GT23" s="8" t="str">
        <f>IF(Parametros!$P$3=1,'4 - Tabela atual'!GT22,'5 - Tabela anterior'!GS22)</f>
        <v/>
      </c>
      <c r="GU23" s="8" t="str">
        <f>IF(Parametros!$P$3=1,'4 - Tabela atual'!GU22,'5 - Tabela anterior'!GT22)</f>
        <v/>
      </c>
      <c r="GV23" s="8" t="str">
        <f>IF(Parametros!$P$3=1,'4 - Tabela atual'!GV22,'5 - Tabela anterior'!GU22)</f>
        <v/>
      </c>
      <c r="GW23" s="8">
        <f>IF(Parametros!$P$3=1,'4 - Tabela atual'!GW22,'5 - Tabela anterior'!GV22)</f>
        <v>167277.0931</v>
      </c>
      <c r="GX23">
        <f>IF(Parametros!$P$3=1,'4 - Tabela atual'!GX22,'5 - Tabela anterior'!GW22)</f>
        <v>0</v>
      </c>
      <c r="GY23">
        <f>IF(Parametros!$P$3=1,'4 - Tabela atual'!GY22,'5 - Tabela anterior'!GX22)</f>
        <v>1</v>
      </c>
      <c r="GZ23">
        <f>IF(Parametros!$P$3=1,'4 - Tabela atual'!GZ22,'5 - Tabela anterior'!GY22)</f>
        <v>0</v>
      </c>
      <c r="HA23">
        <f>IF(Parametros!$P$3=1,'4 - Tabela atual'!HA22,'5 - Tabela anterior'!GZ22)</f>
        <v>0</v>
      </c>
      <c r="HB23">
        <f>IF(Parametros!$P$3=1,'4 - Tabela atual'!HB22,'5 - Tabela anterior'!HA22)</f>
        <v>0</v>
      </c>
      <c r="HC23">
        <f>IF(Parametros!$P$3=1,'4 - Tabela atual'!HC22,'5 - Tabela anterior'!HB22)</f>
        <v>0</v>
      </c>
      <c r="HD23">
        <f>IF(Parametros!$P$3=1,'4 - Tabela atual'!HD22,'5 - Tabela anterior'!HC22)</f>
        <v>0</v>
      </c>
      <c r="HE23" s="6" t="str">
        <f t="shared" si="0"/>
        <v>TELA QUENTE - (TELA)</v>
      </c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</row>
    <row r="24" spans="1:249" s="5" customFormat="1" ht="14.25" customHeight="1" x14ac:dyDescent="0.2">
      <c r="A24" s="148" t="str">
        <f>IF(Parametros!$P$3=1,'4 - Tabela atual'!A23,'5 - Tabela anterior'!A23)</f>
        <v>SHT1</v>
      </c>
      <c r="B24" s="112" t="str">
        <f>IF(Parametros!$P$3=1,'4 - Tabela atual'!B23,'5 - Tabela anterior'!B23)</f>
        <v>SHOW DE TERÇA I</v>
      </c>
      <c r="C24" s="9">
        <f>IF(Parametros!$P$3=1,'4 - Tabela atual'!C23,'5 - Tabela anterior'!C23)</f>
        <v>2545</v>
      </c>
      <c r="D24" s="9">
        <f>IF(Parametros!$P$3=1,'4 - Tabela atual'!D23,'5 - Tabela anterior'!D23)</f>
        <v>509</v>
      </c>
      <c r="E24" s="9">
        <f>IF(Parametros!$P$3=1,'4 - Tabela atual'!E23,'5 - Tabela anterior'!E23)</f>
        <v>636.25</v>
      </c>
      <c r="F24" s="9">
        <f>IF(Parametros!$P$3=1,'4 - Tabela atual'!F23,'5 - Tabela anterior'!F23)</f>
        <v>954.375</v>
      </c>
      <c r="G24" s="9">
        <f>IF(Parametros!$P$3=1,'4 - Tabela atual'!G23,'5 - Tabela anterior'!G23)</f>
        <v>509</v>
      </c>
      <c r="H24" s="9">
        <f>IF(Parametros!$P$3=1,'4 - Tabela atual'!H23,'5 - Tabela anterior'!H23)</f>
        <v>636.25</v>
      </c>
      <c r="I24" s="9">
        <f>IF(Parametros!$P$3=1,'4 - Tabela atual'!I23,'5 - Tabela anterior'!H23)</f>
        <v>636.25</v>
      </c>
      <c r="J24" s="9">
        <f>IF(Parametros!$P$3=1,'4 - Tabela atual'!J23,'5 - Tabela anterior'!I23)</f>
        <v>636.25</v>
      </c>
      <c r="K24" s="9">
        <f>IF(Parametros!$P$3=1,'4 - Tabela atual'!K23,'5 - Tabela anterior'!J23)</f>
        <v>954.375</v>
      </c>
      <c r="L24" s="9">
        <f>IF(Parametros!$P$3=1,'4 - Tabela atual'!L23,'5 - Tabela anterior'!K23)</f>
        <v>509</v>
      </c>
      <c r="M24" s="9">
        <f>IF(Parametros!$P$3=1,'4 - Tabela atual'!M23,'5 - Tabela anterior'!L23)</f>
        <v>636.25</v>
      </c>
      <c r="N24" s="9">
        <f>IF(Parametros!$P$3=1,'4 - Tabela atual'!N23,'5 - Tabela anterior'!M23)</f>
        <v>1145.25</v>
      </c>
      <c r="O24" s="9">
        <f>IF(Parametros!$P$3=1,'4 - Tabela atual'!O23,'5 - Tabela anterior'!N23)</f>
        <v>1908.75</v>
      </c>
      <c r="P24" s="9">
        <f>IF(Parametros!$P$3=1,'4 - Tabela atual'!P23,'5 - Tabela anterior'!O23)</f>
        <v>3817.5</v>
      </c>
      <c r="Q24" s="9">
        <f>IF(Parametros!$P$3=1,'4 - Tabela atual'!Q23,'5 - Tabela anterior'!P23)</f>
        <v>5090</v>
      </c>
      <c r="R24" s="9">
        <f>IF(Parametros!$P$3=1,'4 - Tabela atual'!R23,'5 - Tabela anterior'!Q23)</f>
        <v>7635</v>
      </c>
      <c r="S24" s="9">
        <f>IF(Parametros!$P$3=1,'4 - Tabela atual'!S23,'5 - Tabela anterior'!R23)</f>
        <v>10180</v>
      </c>
      <c r="T24" s="9">
        <f>IF(Parametros!$P$3=1,'4 - Tabela atual'!T23,'5 - Tabela anterior'!S23)</f>
        <v>12725</v>
      </c>
      <c r="U24" s="9">
        <f>IF(Parametros!$P$3=1,'4 - Tabela atual'!U23,'5 - Tabela anterior'!T23)</f>
        <v>15270</v>
      </c>
      <c r="V24" s="9">
        <f>IF(Parametros!$P$3=1,'4 - Tabela atual'!V23,'5 - Tabela anterior'!U23)</f>
        <v>851</v>
      </c>
      <c r="W24" s="9">
        <f>IF(Parametros!$P$3=1,'4 - Tabela atual'!W23,'5 - Tabela anterior'!V23)</f>
        <v>170.20000000000002</v>
      </c>
      <c r="X24" s="9">
        <f>IF(Parametros!$P$3=1,'4 - Tabela atual'!X23,'5 - Tabela anterior'!W23)</f>
        <v>212.75</v>
      </c>
      <c r="Y24" s="9">
        <f>IF(Parametros!$P$3=1,'4 - Tabela atual'!Y23,'5 - Tabela anterior'!X23)</f>
        <v>0</v>
      </c>
      <c r="Z24" s="9">
        <f>IF(Parametros!$P$3=1,'4 - Tabela atual'!Z23,'5 - Tabela anterior'!Y23)</f>
        <v>638.25</v>
      </c>
      <c r="AA24" s="9">
        <f>IF(Parametros!$P$3=1,'4 - Tabela atual'!AA23,'5 - Tabela anterior'!Z23)</f>
        <v>1276.5</v>
      </c>
      <c r="AB24" s="9">
        <f>IF(Parametros!$P$3=1,'4 - Tabela atual'!AB23,'5 - Tabela anterior'!AA23)</f>
        <v>1702</v>
      </c>
      <c r="AC24" s="9">
        <f>IF(Parametros!$P$3=1,'4 - Tabela atual'!AC23,'5 - Tabela anterior'!AB23)</f>
        <v>2553</v>
      </c>
      <c r="AD24" s="9">
        <f>IF(Parametros!$P$3=1,'4 - Tabela atual'!AD23,'5 - Tabela anterior'!AC23)</f>
        <v>3404</v>
      </c>
      <c r="AE24" s="9">
        <f>IF(Parametros!$P$3=1,'4 - Tabela atual'!AE23,'5 - Tabela anterior'!AD23)</f>
        <v>4255</v>
      </c>
      <c r="AF24" s="9">
        <f>IF(Parametros!$P$3=1,'4 - Tabela atual'!AF23,'5 - Tabela anterior'!AE23)</f>
        <v>5106</v>
      </c>
      <c r="AG24" s="9">
        <f>IF(Parametros!$P$3=1,'4 - Tabela atual'!AG23,'5 - Tabela anterior'!AF23)</f>
        <v>784</v>
      </c>
      <c r="AH24" s="9">
        <f>IF(Parametros!$P$3=1,'4 - Tabela atual'!AH23,'5 - Tabela anterior'!AG23)</f>
        <v>156.80000000000001</v>
      </c>
      <c r="AI24" s="9">
        <f>IF(Parametros!$P$3=1,'4 - Tabela atual'!AI23,'5 - Tabela anterior'!AH23)</f>
        <v>196</v>
      </c>
      <c r="AJ24" s="9">
        <f>IF(Parametros!$P$3=1,'4 - Tabela atual'!AJ23,'5 - Tabela anterior'!AI23)</f>
        <v>0</v>
      </c>
      <c r="AK24" s="9">
        <f>IF(Parametros!$P$3=1,'4 - Tabela atual'!AK23,'5 - Tabela anterior'!AJ23)</f>
        <v>588</v>
      </c>
      <c r="AL24" s="9">
        <f>IF(Parametros!$P$3=1,'4 - Tabela atual'!AL23,'5 - Tabela anterior'!AK23)</f>
        <v>1176</v>
      </c>
      <c r="AM24" s="9">
        <f>IF(Parametros!$P$3=1,'4 - Tabela atual'!AM23,'5 - Tabela anterior'!AL23)</f>
        <v>1568</v>
      </c>
      <c r="AN24" s="9">
        <f>IF(Parametros!$P$3=1,'4 - Tabela atual'!AN23,'5 - Tabela anterior'!AM23)</f>
        <v>2352</v>
      </c>
      <c r="AO24" s="9">
        <f>IF(Parametros!$P$3=1,'4 - Tabela atual'!AO23,'5 - Tabela anterior'!AN23)</f>
        <v>3136</v>
      </c>
      <c r="AP24" s="9">
        <f>IF(Parametros!$P$3=1,'4 - Tabela atual'!AP23,'5 - Tabela anterior'!AO23)</f>
        <v>3920</v>
      </c>
      <c r="AQ24" s="9">
        <f>IF(Parametros!$P$3=1,'4 - Tabela atual'!AQ23,'5 - Tabela anterior'!AP23)</f>
        <v>4704</v>
      </c>
      <c r="AR24" s="9">
        <f>IF(Parametros!$P$3=1,'4 - Tabela atual'!AR23,'5 - Tabela anterior'!AQ23)</f>
        <v>655</v>
      </c>
      <c r="AS24" s="9">
        <f>IF(Parametros!$P$3=1,'4 - Tabela atual'!AS23,'5 - Tabela anterior'!AR23)</f>
        <v>131</v>
      </c>
      <c r="AT24" s="9">
        <f>IF(Parametros!$P$3=1,'4 - Tabela atual'!AT23,'5 - Tabela anterior'!AS23)</f>
        <v>163.75</v>
      </c>
      <c r="AU24" s="9">
        <f>IF(Parametros!$P$3=1,'4 - Tabela atual'!AU23,'5 - Tabela anterior'!AT23)</f>
        <v>0</v>
      </c>
      <c r="AV24" s="9">
        <f>IF(Parametros!$P$3=1,'4 - Tabela atual'!AV23,'5 - Tabela anterior'!AU23)</f>
        <v>491.25</v>
      </c>
      <c r="AW24" s="9">
        <f>IF(Parametros!$P$3=1,'4 - Tabela atual'!AW23,'5 - Tabela anterior'!AV23)</f>
        <v>982.5</v>
      </c>
      <c r="AX24" s="9">
        <f>IF(Parametros!$P$3=1,'4 - Tabela atual'!AX23,'5 - Tabela anterior'!AW23)</f>
        <v>1310</v>
      </c>
      <c r="AY24" s="9">
        <f>IF(Parametros!$P$3=1,'4 - Tabela atual'!AY23,'5 - Tabela anterior'!AX23)</f>
        <v>1965</v>
      </c>
      <c r="AZ24" s="9">
        <f>IF(Parametros!$P$3=1,'4 - Tabela atual'!AZ23,'5 - Tabela anterior'!AY23)</f>
        <v>2620</v>
      </c>
      <c r="BA24" s="9">
        <f>IF(Parametros!$P$3=1,'4 - Tabela atual'!BA23,'5 - Tabela anterior'!AZ23)</f>
        <v>3275</v>
      </c>
      <c r="BB24" s="9">
        <f>IF(Parametros!$P$3=1,'4 - Tabela atual'!BB23,'5 - Tabela anterior'!BA23)</f>
        <v>3930</v>
      </c>
      <c r="BC24" s="9">
        <f>IF(Parametros!$P$3=1,'4 - Tabela atual'!BC23,'5 - Tabela anterior'!BB23)</f>
        <v>3396</v>
      </c>
      <c r="BD24" s="9">
        <f>IF(Parametros!$P$3=1,'4 - Tabela atual'!BD23,'5 - Tabela anterior'!BC23)</f>
        <v>679.2</v>
      </c>
      <c r="BE24" s="9">
        <f>IF(Parametros!$P$3=1,'4 - Tabela atual'!BE23,'5 - Tabela anterior'!BD23)</f>
        <v>849</v>
      </c>
      <c r="BF24" s="9">
        <f>IF(Parametros!$P$3=1,'4 - Tabela atual'!BF23,'5 - Tabela anterior'!BE23)</f>
        <v>1145.25</v>
      </c>
      <c r="BG24" s="9">
        <f>IF(Parametros!$P$3=1,'4 - Tabela atual'!BG23,'5 - Tabela anterior'!BF23)</f>
        <v>2547</v>
      </c>
      <c r="BH24" s="9">
        <f>IF(Parametros!$P$3=1,'4 - Tabela atual'!BH23,'5 - Tabela anterior'!BG23)</f>
        <v>5094</v>
      </c>
      <c r="BI24" s="9">
        <f>IF(Parametros!$P$3=1,'4 - Tabela atual'!BI23,'5 - Tabela anterior'!BH23)</f>
        <v>6792</v>
      </c>
      <c r="BJ24" s="9">
        <f>IF(Parametros!$P$3=1,'4 - Tabela atual'!BJ23,'5 - Tabela anterior'!BI23)</f>
        <v>10188</v>
      </c>
      <c r="BK24" s="9">
        <f>IF(Parametros!$P$3=1,'4 - Tabela atual'!BK23,'5 - Tabela anterior'!BJ23)</f>
        <v>13584</v>
      </c>
      <c r="BL24" s="9">
        <f>IF(Parametros!$P$3=1,'4 - Tabela atual'!BL23,'5 - Tabela anterior'!BK23)</f>
        <v>16980</v>
      </c>
      <c r="BM24" s="9">
        <f>IF(Parametros!$P$3=1,'4 - Tabela atual'!BM23,'5 - Tabela anterior'!BL23)</f>
        <v>20376</v>
      </c>
      <c r="BN24" s="9">
        <f>IF(Parametros!$P$3=1,'4 - Tabela atual'!BN23,'5 - Tabela anterior'!BM23)</f>
        <v>3329</v>
      </c>
      <c r="BO24" s="9">
        <f>IF(Parametros!$P$3=1,'4 - Tabela atual'!BO23,'5 - Tabela anterior'!BN23)</f>
        <v>665.8</v>
      </c>
      <c r="BP24" s="9">
        <f>IF(Parametros!$P$3=1,'4 - Tabela atual'!BP23,'5 - Tabela anterior'!BO23)</f>
        <v>832.25</v>
      </c>
      <c r="BQ24" s="9">
        <f>IF(Parametros!$P$3=1,'4 - Tabela atual'!BQ23,'5 - Tabela anterior'!BP23)</f>
        <v>1145.25</v>
      </c>
      <c r="BR24" s="9">
        <f>IF(Parametros!$P$3=1,'4 - Tabela atual'!BR23,'5 - Tabela anterior'!BQ23)</f>
        <v>2496.75</v>
      </c>
      <c r="BS24" s="9">
        <f>IF(Parametros!$P$3=1,'4 - Tabela atual'!BS23,'5 - Tabela anterior'!BR23)</f>
        <v>4993.5</v>
      </c>
      <c r="BT24" s="9">
        <f>IF(Parametros!$P$3=1,'4 - Tabela atual'!BT23,'5 - Tabela anterior'!BS23)</f>
        <v>6658</v>
      </c>
      <c r="BU24" s="9">
        <f>IF(Parametros!$P$3=1,'4 - Tabela atual'!BU23,'5 - Tabela anterior'!BT23)</f>
        <v>9987</v>
      </c>
      <c r="BV24" s="9">
        <f>IF(Parametros!$P$3=1,'4 - Tabela atual'!BV23,'5 - Tabela anterior'!BU23)</f>
        <v>13316</v>
      </c>
      <c r="BW24" s="9">
        <f>IF(Parametros!$P$3=1,'4 - Tabela atual'!BW23,'5 - Tabela anterior'!BV23)</f>
        <v>16645</v>
      </c>
      <c r="BX24" s="9">
        <f>IF(Parametros!$P$3=1,'4 - Tabela atual'!BX23,'5 - Tabela anterior'!BW23)</f>
        <v>19974</v>
      </c>
      <c r="BY24" s="9">
        <f>IF(Parametros!$P$3=1,'4 - Tabela atual'!BY23,'5 - Tabela anterior'!BX23)</f>
        <v>3200</v>
      </c>
      <c r="BZ24" s="9">
        <f>IF(Parametros!$P$3=1,'4 - Tabela atual'!BZ23,'5 - Tabela anterior'!BY23)</f>
        <v>640</v>
      </c>
      <c r="CA24" s="9">
        <f>IF(Parametros!$P$3=1,'4 - Tabela atual'!CA23,'5 - Tabela anterior'!BZ23)</f>
        <v>800</v>
      </c>
      <c r="CB24" s="9">
        <f>IF(Parametros!$P$3=1,'4 - Tabela atual'!CB23,'5 - Tabela anterior'!CA23)</f>
        <v>1145.25</v>
      </c>
      <c r="CC24" s="9">
        <f>IF(Parametros!$P$3=1,'4 - Tabela atual'!CC23,'5 - Tabela anterior'!CB23)</f>
        <v>2400</v>
      </c>
      <c r="CD24" s="9">
        <f>IF(Parametros!$P$3=1,'4 - Tabela atual'!CD23,'5 - Tabela anterior'!CC23)</f>
        <v>4800</v>
      </c>
      <c r="CE24" s="9">
        <f>IF(Parametros!$P$3=1,'4 - Tabela atual'!CE23,'5 - Tabela anterior'!CD23)</f>
        <v>6400</v>
      </c>
      <c r="CF24" s="9">
        <f>IF(Parametros!$P$3=1,'4 - Tabela atual'!CF23,'5 - Tabela anterior'!CE23)</f>
        <v>9600</v>
      </c>
      <c r="CG24" s="9">
        <f>IF(Parametros!$P$3=1,'4 - Tabela atual'!CG23,'5 - Tabela anterior'!CF23)</f>
        <v>12800</v>
      </c>
      <c r="CH24" s="9">
        <f>IF(Parametros!$P$3=1,'4 - Tabela atual'!CH23,'5 - Tabela anterior'!CG23)</f>
        <v>16000</v>
      </c>
      <c r="CI24" s="9">
        <f>IF(Parametros!$P$3=1,'4 - Tabela atual'!CI23,'5 - Tabela anterior'!CH23)</f>
        <v>19200</v>
      </c>
      <c r="CJ24" s="9">
        <f>IF(Parametros!$P$3=1,'4 - Tabela atual'!CJ23,'5 - Tabela anterior'!CI23)</f>
        <v>1635</v>
      </c>
      <c r="CK24" s="9">
        <f>IF(Parametros!$P$3=1,'4 - Tabela atual'!CK23,'5 - Tabela anterior'!CJ23)</f>
        <v>327</v>
      </c>
      <c r="CL24" s="9">
        <f>IF(Parametros!$P$3=1,'4 - Tabela atual'!CL23,'5 - Tabela anterior'!CK23)</f>
        <v>408.75</v>
      </c>
      <c r="CM24" s="9">
        <f>IF(Parametros!$P$3=1,'4 - Tabela atual'!CM23,'5 - Tabela anterior'!CL23)</f>
        <v>0</v>
      </c>
      <c r="CN24" s="9">
        <f>IF(Parametros!$P$3=1,'4 - Tabela atual'!CN23,'5 - Tabela anterior'!CM23)</f>
        <v>1226.25</v>
      </c>
      <c r="CO24" s="9">
        <f>IF(Parametros!$P$3=1,'4 - Tabela atual'!CO23,'5 - Tabela anterior'!CN23)</f>
        <v>2452.5</v>
      </c>
      <c r="CP24" s="9">
        <f>IF(Parametros!$P$3=1,'4 - Tabela atual'!CP23,'5 - Tabela anterior'!CO23)</f>
        <v>3270</v>
      </c>
      <c r="CQ24" s="9">
        <f>IF(Parametros!$P$3=1,'4 - Tabela atual'!CQ23,'5 - Tabela anterior'!CP23)</f>
        <v>4905</v>
      </c>
      <c r="CR24" s="9">
        <f>IF(Parametros!$P$3=1,'4 - Tabela atual'!CR23,'5 - Tabela anterior'!CQ23)</f>
        <v>6540</v>
      </c>
      <c r="CS24" s="9">
        <f>IF(Parametros!$P$3=1,'4 - Tabela atual'!CS23,'5 - Tabela anterior'!CR23)</f>
        <v>8175</v>
      </c>
      <c r="CT24" s="9">
        <f>IF(Parametros!$P$3=1,'4 - Tabela atual'!CT23,'5 - Tabela anterior'!CS23)</f>
        <v>9810</v>
      </c>
      <c r="CU24" s="9">
        <f>IF(Parametros!$P$3=1,'4 - Tabela atual'!CU23,'5 - Tabela anterior'!CT23)</f>
        <v>1506</v>
      </c>
      <c r="CV24" s="9">
        <f>IF(Parametros!$P$3=1,'4 - Tabela atual'!CV23,'5 - Tabela anterior'!CU23)</f>
        <v>301.20000000000005</v>
      </c>
      <c r="CW24" s="9">
        <f>IF(Parametros!$P$3=1,'4 - Tabela atual'!CW23,'5 - Tabela anterior'!CV23)</f>
        <v>376.5</v>
      </c>
      <c r="CX24" s="9">
        <f>IF(Parametros!$P$3=1,'4 - Tabela atual'!CX23,'5 - Tabela anterior'!CW23)</f>
        <v>0</v>
      </c>
      <c r="CY24" s="9">
        <f>IF(Parametros!$P$3=1,'4 - Tabela atual'!CY23,'5 - Tabela anterior'!CX23)</f>
        <v>1129.5</v>
      </c>
      <c r="CZ24" s="9">
        <f>IF(Parametros!$P$3=1,'4 - Tabela atual'!CZ23,'5 - Tabela anterior'!CY23)</f>
        <v>2259</v>
      </c>
      <c r="DA24" s="9">
        <f>IF(Parametros!$P$3=1,'4 - Tabela atual'!DA23,'5 - Tabela anterior'!CZ23)</f>
        <v>3012</v>
      </c>
      <c r="DB24" s="9">
        <f>IF(Parametros!$P$3=1,'4 - Tabela atual'!DB23,'5 - Tabela anterior'!DA23)</f>
        <v>4518</v>
      </c>
      <c r="DC24" s="9">
        <f>IF(Parametros!$P$3=1,'4 - Tabela atual'!DC23,'5 - Tabela anterior'!DB23)</f>
        <v>6024</v>
      </c>
      <c r="DD24" s="9">
        <f>IF(Parametros!$P$3=1,'4 - Tabela atual'!DD23,'5 - Tabela anterior'!DC23)</f>
        <v>7530</v>
      </c>
      <c r="DE24" s="9">
        <f>IF(Parametros!$P$3=1,'4 - Tabela atual'!DE23,'5 - Tabela anterior'!DD23)</f>
        <v>9036</v>
      </c>
      <c r="DF24" s="9">
        <f>IF(Parametros!$P$3=1,'4 - Tabela atual'!DF23,'5 - Tabela anterior'!DE23)</f>
        <v>1439</v>
      </c>
      <c r="DG24" s="9">
        <f>IF(Parametros!$P$3=1,'4 - Tabela atual'!DG23,'5 - Tabela anterior'!DF23)</f>
        <v>287.8</v>
      </c>
      <c r="DH24" s="9">
        <f>IF(Parametros!$P$3=1,'4 - Tabela atual'!DH23,'5 - Tabela anterior'!DG23)</f>
        <v>359.75</v>
      </c>
      <c r="DI24" s="9">
        <f>IF(Parametros!$P$3=1,'4 - Tabela atual'!DI23,'5 - Tabela anterior'!DH23)</f>
        <v>0</v>
      </c>
      <c r="DJ24" s="9">
        <f>IF(Parametros!$P$3=1,'4 - Tabela atual'!DJ23,'5 - Tabela anterior'!DI23)</f>
        <v>1079.25</v>
      </c>
      <c r="DK24" s="9">
        <f>IF(Parametros!$P$3=1,'4 - Tabela atual'!DK23,'5 - Tabela anterior'!DJ23)</f>
        <v>2158.5</v>
      </c>
      <c r="DL24" s="9">
        <f>IF(Parametros!$P$3=1,'4 - Tabela atual'!DL23,'5 - Tabela anterior'!DK23)</f>
        <v>2878</v>
      </c>
      <c r="DM24" s="9">
        <f>IF(Parametros!$P$3=1,'4 - Tabela atual'!DM23,'5 - Tabela anterior'!DL23)</f>
        <v>4317</v>
      </c>
      <c r="DN24" s="9">
        <f>IF(Parametros!$P$3=1,'4 - Tabela atual'!DN23,'5 - Tabela anterior'!DM23)</f>
        <v>5756</v>
      </c>
      <c r="DO24" s="9">
        <f>IF(Parametros!$P$3=1,'4 - Tabela atual'!DO23,'5 - Tabela anterior'!DN23)</f>
        <v>7195</v>
      </c>
      <c r="DP24" s="9">
        <f>IF(Parametros!$P$3=1,'4 - Tabela atual'!DP23,'5 - Tabela anterior'!DO23)</f>
        <v>8634</v>
      </c>
      <c r="DQ24" s="9">
        <f>IF(Parametros!$P$3=1,'4 - Tabela atual'!DQ23,'5 - Tabela anterior'!DP23)</f>
        <v>3984</v>
      </c>
      <c r="DR24" s="9">
        <f>IF(Parametros!$P$3=1,'4 - Tabela atual'!DR23,'5 - Tabela anterior'!DQ23)</f>
        <v>796.8</v>
      </c>
      <c r="DS24" s="9">
        <f>IF(Parametros!$P$3=1,'4 - Tabela atual'!DS23,'5 - Tabela anterior'!DR23)</f>
        <v>996</v>
      </c>
      <c r="DT24" s="9">
        <f>IF(Parametros!$P$3=1,'4 - Tabela atual'!DT23,'5 - Tabela anterior'!DS23)</f>
        <v>1145.25</v>
      </c>
      <c r="DU24" s="9">
        <f>IF(Parametros!$P$3=1,'4 - Tabela atual'!DU23,'5 - Tabela anterior'!DT23)</f>
        <v>2988</v>
      </c>
      <c r="DV24" s="9">
        <f>IF(Parametros!$P$3=1,'4 - Tabela atual'!DV23,'5 - Tabela anterior'!DU23)</f>
        <v>5976</v>
      </c>
      <c r="DW24" s="9">
        <f>IF(Parametros!$P$3=1,'4 - Tabela atual'!DW23,'5 - Tabela anterior'!DV23)</f>
        <v>7968</v>
      </c>
      <c r="DX24" s="9">
        <f>IF(Parametros!$P$3=1,'4 - Tabela atual'!DX23,'5 - Tabela anterior'!DW23)</f>
        <v>11952</v>
      </c>
      <c r="DY24" s="9">
        <f>IF(Parametros!$P$3=1,'4 - Tabela atual'!DY23,'5 - Tabela anterior'!DX23)</f>
        <v>15936</v>
      </c>
      <c r="DZ24" s="9">
        <f>IF(Parametros!$P$3=1,'4 - Tabela atual'!DZ23,'5 - Tabela anterior'!DY23)</f>
        <v>19920</v>
      </c>
      <c r="EA24" s="9">
        <f>IF(Parametros!$P$3=1,'4 - Tabela atual'!EA23,'5 - Tabela anterior'!DZ23)</f>
        <v>23904</v>
      </c>
      <c r="EB24" s="9">
        <f>IF(Parametros!$P$3=1,'4 - Tabela atual'!EB23,'5 - Tabela anterior'!EA23)</f>
        <v>4180</v>
      </c>
      <c r="EC24" s="9">
        <f>IF(Parametros!$P$3=1,'4 - Tabela atual'!EC23,'5 - Tabela anterior'!EB23)</f>
        <v>836</v>
      </c>
      <c r="ED24" s="9">
        <f>IF(Parametros!$P$3=1,'4 - Tabela atual'!ED23,'5 - Tabela anterior'!EC23)</f>
        <v>1045</v>
      </c>
      <c r="EE24" s="9">
        <f>IF(Parametros!$P$3=1,'4 - Tabela atual'!EE23,'5 - Tabela anterior'!ED23)</f>
        <v>1145.25</v>
      </c>
      <c r="EF24" s="9">
        <f>IF(Parametros!$P$3=1,'4 - Tabela atual'!EF23,'5 - Tabela anterior'!EE23)</f>
        <v>3135</v>
      </c>
      <c r="EG24" s="9">
        <f>IF(Parametros!$P$3=1,'4 - Tabela atual'!EG23,'5 - Tabela anterior'!EF23)</f>
        <v>6270</v>
      </c>
      <c r="EH24" s="9">
        <f>IF(Parametros!$P$3=1,'4 - Tabela atual'!EH23,'5 - Tabela anterior'!EG23)</f>
        <v>8360</v>
      </c>
      <c r="EI24" s="9">
        <f>IF(Parametros!$P$3=1,'4 - Tabela atual'!EI23,'5 - Tabela anterior'!EH23)</f>
        <v>12540</v>
      </c>
      <c r="EJ24" s="9">
        <f>IF(Parametros!$P$3=1,'4 - Tabela atual'!EJ23,'5 - Tabela anterior'!EI23)</f>
        <v>16720</v>
      </c>
      <c r="EK24" s="9">
        <f>IF(Parametros!$P$3=1,'4 - Tabela atual'!EK23,'5 - Tabela anterior'!EJ23)</f>
        <v>20900</v>
      </c>
      <c r="EL24" s="9">
        <f>IF(Parametros!$P$3=1,'4 - Tabela atual'!EL23,'5 - Tabela anterior'!EK23)</f>
        <v>25080</v>
      </c>
      <c r="EM24" s="9">
        <f>IF(Parametros!$P$3=1,'4 - Tabela atual'!EM23,'5 - Tabela anterior'!EL23)</f>
        <v>4051</v>
      </c>
      <c r="EN24" s="9">
        <f>IF(Parametros!$P$3=1,'4 - Tabela atual'!EN23,'5 - Tabela anterior'!EM23)</f>
        <v>810.2</v>
      </c>
      <c r="EO24" s="9">
        <f>IF(Parametros!$P$3=1,'4 - Tabela atual'!EO23,'5 - Tabela anterior'!EN23)</f>
        <v>1012.75</v>
      </c>
      <c r="EP24" s="9">
        <f>IF(Parametros!$P$3=1,'4 - Tabela atual'!EP23,'5 - Tabela anterior'!EO23)</f>
        <v>1145.25</v>
      </c>
      <c r="EQ24" s="9">
        <f>IF(Parametros!$P$3=1,'4 - Tabela atual'!EQ23,'5 - Tabela anterior'!EP23)</f>
        <v>3038.25</v>
      </c>
      <c r="ER24" s="9">
        <f>IF(Parametros!$P$3=1,'4 - Tabela atual'!ER23,'5 - Tabela anterior'!EQ23)</f>
        <v>6076.5</v>
      </c>
      <c r="ES24" s="9">
        <f>IF(Parametros!$P$3=1,'4 - Tabela atual'!ES23,'5 - Tabela anterior'!ER23)</f>
        <v>8102</v>
      </c>
      <c r="ET24" s="9">
        <f>IF(Parametros!$P$3=1,'4 - Tabela atual'!ET23,'5 - Tabela anterior'!ES23)</f>
        <v>12153</v>
      </c>
      <c r="EU24" s="9">
        <f>IF(Parametros!$P$3=1,'4 - Tabela atual'!EU23,'5 - Tabela anterior'!ET23)</f>
        <v>16204</v>
      </c>
      <c r="EV24" s="9">
        <f>IF(Parametros!$P$3=1,'4 - Tabela atual'!EV23,'5 - Tabela anterior'!EU23)</f>
        <v>20255</v>
      </c>
      <c r="EW24" s="9">
        <f>IF(Parametros!$P$3=1,'4 - Tabela atual'!EW23,'5 - Tabela anterior'!EV23)</f>
        <v>24306</v>
      </c>
      <c r="EX24" s="9">
        <f>IF(Parametros!$P$3=1,'4 - Tabela atual'!EX23,'5 - Tabela anterior'!EW23)</f>
        <v>2290</v>
      </c>
      <c r="EY24" s="9">
        <f>IF(Parametros!$P$3=1,'4 - Tabela atual'!EY23,'5 - Tabela anterior'!EX23)</f>
        <v>458</v>
      </c>
      <c r="EZ24" s="9">
        <f>IF(Parametros!$P$3=1,'4 - Tabela atual'!EZ23,'5 - Tabela anterior'!EY23)</f>
        <v>572.5</v>
      </c>
      <c r="FA24" s="9">
        <f>IF(Parametros!$P$3=1,'4 - Tabela atual'!FA23,'5 - Tabela anterior'!EZ23)</f>
        <v>0</v>
      </c>
      <c r="FB24" s="9">
        <f>IF(Parametros!$P$3=1,'4 - Tabela atual'!FB23,'5 - Tabela anterior'!FA23)</f>
        <v>1717.5</v>
      </c>
      <c r="FC24" s="9">
        <f>IF(Parametros!$P$3=1,'4 - Tabela atual'!FC23,'5 - Tabela anterior'!FB23)</f>
        <v>3435</v>
      </c>
      <c r="FD24" s="9">
        <f>IF(Parametros!$P$3=1,'4 - Tabela atual'!FD23,'5 - Tabela anterior'!FC23)</f>
        <v>4580</v>
      </c>
      <c r="FE24" s="9">
        <f>IF(Parametros!$P$3=1,'4 - Tabela atual'!FE23,'5 - Tabela anterior'!FD23)</f>
        <v>6870</v>
      </c>
      <c r="FF24" s="9">
        <f>IF(Parametros!$P$3=1,'4 - Tabela atual'!FF23,'5 - Tabela anterior'!FE23)</f>
        <v>9160</v>
      </c>
      <c r="FG24" s="9">
        <f>IF(Parametros!$P$3=1,'4 - Tabela atual'!FG23,'5 - Tabela anterior'!FF23)</f>
        <v>11450</v>
      </c>
      <c r="FH24" s="9">
        <f>IF(Parametros!$P$3=1,'4 - Tabela atual'!FH23,'5 - Tabela anterior'!FG23)</f>
        <v>13740</v>
      </c>
      <c r="FI24" s="9">
        <f>IF(Parametros!$P$3=1,'4 - Tabela atual'!FI23,'5 - Tabela anterior'!FH23)</f>
        <v>4835</v>
      </c>
      <c r="FJ24" s="9">
        <f>IF(Parametros!$P$3=1,'4 - Tabela atual'!FJ23,'5 - Tabela anterior'!FI23)</f>
        <v>967</v>
      </c>
      <c r="FK24" s="9">
        <f>IF(Parametros!$P$3=1,'4 - Tabela atual'!FK23,'5 - Tabela anterior'!FJ23)</f>
        <v>1208.75</v>
      </c>
      <c r="FL24" s="9">
        <f>IF(Parametros!$P$3=1,'4 - Tabela atual'!FL23,'5 - Tabela anterior'!FK23)</f>
        <v>1145.25</v>
      </c>
      <c r="FM24" s="9">
        <f>IF(Parametros!$P$3=1,'4 - Tabela atual'!FM23,'5 - Tabela anterior'!FL23)</f>
        <v>3626.25</v>
      </c>
      <c r="FN24" s="9">
        <f>IF(Parametros!$P$3=1,'4 - Tabela atual'!FN23,'5 - Tabela anterior'!FM23)</f>
        <v>7252.5</v>
      </c>
      <c r="FO24" s="9">
        <f>IF(Parametros!$P$3=1,'4 - Tabela atual'!FO23,'5 - Tabela anterior'!FN23)</f>
        <v>9670</v>
      </c>
      <c r="FP24" s="9">
        <f>IF(Parametros!$P$3=1,'4 - Tabela atual'!FP23,'5 - Tabela anterior'!FO23)</f>
        <v>14505</v>
      </c>
      <c r="FQ24" s="9">
        <f>IF(Parametros!$P$3=1,'4 - Tabela atual'!FQ23,'5 - Tabela anterior'!FP23)</f>
        <v>19340</v>
      </c>
      <c r="FR24" s="9">
        <f>IF(Parametros!$P$3=1,'4 - Tabela atual'!FR23,'5 - Tabela anterior'!FQ23)</f>
        <v>24175</v>
      </c>
      <c r="FS24" s="9">
        <f>IF(Parametros!$P$3=1,'4 - Tabela atual'!FS23,'5 - Tabela anterior'!FR23)</f>
        <v>29010</v>
      </c>
      <c r="FT24">
        <f>IF(Parametros!$P$3=1,'4 - Tabela atual'!FT23,'5 - Tabela anterior'!FS23)</f>
        <v>28.34</v>
      </c>
      <c r="FU24" t="str">
        <f>IF(Parametros!$P$3=1,'4 - Tabela atual'!FU23,'5 - Tabela anterior'!FT23)</f>
        <v/>
      </c>
      <c r="FV24" t="str">
        <f>IF(Parametros!$P$3=1,'4 - Tabela atual'!FV23,'5 - Tabela anterior'!FU23)</f>
        <v/>
      </c>
      <c r="FW24" t="str">
        <f>IF(Parametros!$P$3=1,'4 - Tabela atual'!FW23,'5 - Tabela anterior'!FV23)</f>
        <v/>
      </c>
      <c r="FX24" t="str">
        <f>IF(Parametros!$P$3=1,'4 - Tabela atual'!FX23,'5 - Tabela anterior'!FW23)</f>
        <v/>
      </c>
      <c r="FY24" t="str">
        <f>IF(Parametros!$P$3=1,'4 - Tabela atual'!FY23,'5 - Tabela anterior'!FX23)</f>
        <v/>
      </c>
      <c r="FZ24" t="str">
        <f>IF(Parametros!$P$3=1,'4 - Tabela atual'!FZ23,'5 - Tabela anterior'!FY23)</f>
        <v/>
      </c>
      <c r="GA24" t="str">
        <f>IF(Parametros!$P$3=1,'4 - Tabela atual'!GA23,'5 - Tabela anterior'!FZ23)</f>
        <v/>
      </c>
      <c r="GB24" t="str">
        <f>IF(Parametros!$P$3=1,'4 - Tabela atual'!GB23,'5 - Tabela anterior'!GA23)</f>
        <v/>
      </c>
      <c r="GC24" t="str">
        <f>IF(Parametros!$P$3=1,'4 - Tabela atual'!GC23,'5 - Tabela anterior'!GB23)</f>
        <v/>
      </c>
      <c r="GD24" t="str">
        <f>IF(Parametros!$P$3=1,'4 - Tabela atual'!GD23,'5 - Tabela anterior'!GC23)</f>
        <v/>
      </c>
      <c r="GE24" t="str">
        <f>IF(Parametros!$P$3=1,'4 - Tabela atual'!GE23,'5 - Tabela anterior'!GD23)</f>
        <v/>
      </c>
      <c r="GF24" t="str">
        <f>IF(Parametros!$P$3=1,'4 - Tabela atual'!GF23,'5 - Tabela anterior'!GE23)</f>
        <v/>
      </c>
      <c r="GG24" t="str">
        <f>IF(Parametros!$P$3=1,'4 - Tabela atual'!GG23,'5 - Tabela anterior'!GF23)</f>
        <v/>
      </c>
      <c r="GH24">
        <f>IF(Parametros!$P$3=1,'4 - Tabela atual'!GH23,'5 - Tabela anterior'!GG23)</f>
        <v>28.34</v>
      </c>
      <c r="GI24" s="8">
        <f>IF(Parametros!$P$3=1,'4 - Tabela atual'!GI23,'5 - Tabela anterior'!GH23)</f>
        <v>324578.28350000002</v>
      </c>
      <c r="GJ24" s="8" t="str">
        <f>IF(Parametros!$P$3=1,'4 - Tabela atual'!GJ23,'5 - Tabela anterior'!GI23)</f>
        <v/>
      </c>
      <c r="GK24" s="8" t="str">
        <f>IF(Parametros!$P$3=1,'4 - Tabela atual'!GK23,'5 - Tabela anterior'!GJ23)</f>
        <v/>
      </c>
      <c r="GL24" s="8" t="str">
        <f>IF(Parametros!$P$3=1,'4 - Tabela atual'!GL23,'5 - Tabela anterior'!GK23)</f>
        <v/>
      </c>
      <c r="GM24" s="8" t="str">
        <f>IF(Parametros!$P$3=1,'4 - Tabela atual'!GM23,'5 - Tabela anterior'!GL23)</f>
        <v/>
      </c>
      <c r="GN24" s="8" t="str">
        <f>IF(Parametros!$P$3=1,'4 - Tabela atual'!GN23,'5 - Tabela anterior'!GM23)</f>
        <v/>
      </c>
      <c r="GO24" s="8" t="str">
        <f>IF(Parametros!$P$3=1,'4 - Tabela atual'!GO23,'5 - Tabela anterior'!GN23)</f>
        <v/>
      </c>
      <c r="GP24" s="8" t="str">
        <f>IF(Parametros!$P$3=1,'4 - Tabela atual'!GP23,'5 - Tabela anterior'!GO23)</f>
        <v/>
      </c>
      <c r="GQ24" s="8" t="str">
        <f>IF(Parametros!$P$3=1,'4 - Tabela atual'!GQ23,'5 - Tabela anterior'!GP23)</f>
        <v/>
      </c>
      <c r="GR24" s="8" t="str">
        <f>IF(Parametros!$P$3=1,'4 - Tabela atual'!GR23,'5 - Tabela anterior'!GQ23)</f>
        <v/>
      </c>
      <c r="GS24" s="8" t="str">
        <f>IF(Parametros!$P$3=1,'4 - Tabela atual'!GS23,'5 - Tabela anterior'!GR23)</f>
        <v/>
      </c>
      <c r="GT24" s="8" t="str">
        <f>IF(Parametros!$P$3=1,'4 - Tabela atual'!GT23,'5 - Tabela anterior'!GS23)</f>
        <v/>
      </c>
      <c r="GU24" s="8" t="str">
        <f>IF(Parametros!$P$3=1,'4 - Tabela atual'!GU23,'5 - Tabela anterior'!GT23)</f>
        <v/>
      </c>
      <c r="GV24" s="8" t="str">
        <f>IF(Parametros!$P$3=1,'4 - Tabela atual'!GV23,'5 - Tabela anterior'!GU23)</f>
        <v/>
      </c>
      <c r="GW24" s="8">
        <f>IF(Parametros!$P$3=1,'4 - Tabela atual'!GW23,'5 - Tabela anterior'!GV23)</f>
        <v>324578.28350000002</v>
      </c>
      <c r="GX24">
        <f>IF(Parametros!$P$3=1,'4 - Tabela atual'!GX23,'5 - Tabela anterior'!GW23)</f>
        <v>0</v>
      </c>
      <c r="GY24">
        <f>IF(Parametros!$P$3=1,'4 - Tabela atual'!GY23,'5 - Tabela anterior'!GX23)</f>
        <v>0</v>
      </c>
      <c r="GZ24">
        <f>IF(Parametros!$P$3=1,'4 - Tabela atual'!GZ23,'5 - Tabela anterior'!GY23)</f>
        <v>1</v>
      </c>
      <c r="HA24">
        <f>IF(Parametros!$P$3=1,'4 - Tabela atual'!HA23,'5 - Tabela anterior'!GZ23)</f>
        <v>0</v>
      </c>
      <c r="HB24">
        <f>IF(Parametros!$P$3=1,'4 - Tabela atual'!HB23,'5 - Tabela anterior'!HA23)</f>
        <v>0</v>
      </c>
      <c r="HC24">
        <f>IF(Parametros!$P$3=1,'4 - Tabela atual'!HC23,'5 - Tabela anterior'!HB23)</f>
        <v>0</v>
      </c>
      <c r="HD24">
        <f>IF(Parametros!$P$3=1,'4 - Tabela atual'!HD23,'5 - Tabela anterior'!HC23)</f>
        <v>0</v>
      </c>
      <c r="HE24" s="6" t="str">
        <f t="shared" si="0"/>
        <v>SHOW DE TERÇA I - (SHT1)</v>
      </c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</row>
    <row r="25" spans="1:249" s="5" customFormat="1" ht="14.25" customHeight="1" x14ac:dyDescent="0.2">
      <c r="A25" s="148" t="str">
        <f>IF(Parametros!$P$3=1,'4 - Tabela atual'!A24,'5 - Tabela anterior'!A24)</f>
        <v>TNOB</v>
      </c>
      <c r="B25" s="112" t="str">
        <f>IF(Parametros!$P$3=1,'4 - Tabela atual'!B24,'5 - Tabela anterior'!B24)</f>
        <v>SHOW DE TERÇA II</v>
      </c>
      <c r="C25" s="9">
        <f>IF(Parametros!$P$3=1,'4 - Tabela atual'!C24,'5 - Tabela anterior'!C24)</f>
        <v>1606</v>
      </c>
      <c r="D25" s="9">
        <f>IF(Parametros!$P$3=1,'4 - Tabela atual'!D24,'5 - Tabela anterior'!D24)</f>
        <v>321.20000000000005</v>
      </c>
      <c r="E25" s="9">
        <f>IF(Parametros!$P$3=1,'4 - Tabela atual'!E24,'5 - Tabela anterior'!E24)</f>
        <v>401.5</v>
      </c>
      <c r="F25" s="9">
        <f>IF(Parametros!$P$3=1,'4 - Tabela atual'!F24,'5 - Tabela anterior'!F24)</f>
        <v>602.25</v>
      </c>
      <c r="G25" s="9">
        <f>IF(Parametros!$P$3=1,'4 - Tabela atual'!G24,'5 - Tabela anterior'!G24)</f>
        <v>321.20000000000005</v>
      </c>
      <c r="H25" s="9">
        <f>IF(Parametros!$P$3=1,'4 - Tabela atual'!H24,'5 - Tabela anterior'!H24)</f>
        <v>401.5</v>
      </c>
      <c r="I25" s="9">
        <f>IF(Parametros!$P$3=1,'4 - Tabela atual'!I24,'5 - Tabela anterior'!H24)</f>
        <v>401.5</v>
      </c>
      <c r="J25" s="9">
        <f>IF(Parametros!$P$3=1,'4 - Tabela atual'!J24,'5 - Tabela anterior'!I24)</f>
        <v>401.5</v>
      </c>
      <c r="K25" s="9">
        <f>IF(Parametros!$P$3=1,'4 - Tabela atual'!K24,'5 - Tabela anterior'!J24)</f>
        <v>602.25</v>
      </c>
      <c r="L25" s="9">
        <f>IF(Parametros!$P$3=1,'4 - Tabela atual'!L24,'5 - Tabela anterior'!K24)</f>
        <v>321.20000000000005</v>
      </c>
      <c r="M25" s="9">
        <f>IF(Parametros!$P$3=1,'4 - Tabela atual'!M24,'5 - Tabela anterior'!L24)</f>
        <v>401.5</v>
      </c>
      <c r="N25" s="9">
        <f>IF(Parametros!$P$3=1,'4 - Tabela atual'!N24,'5 - Tabela anterior'!M24)</f>
        <v>722.7</v>
      </c>
      <c r="O25" s="9">
        <f>IF(Parametros!$P$3=1,'4 - Tabela atual'!O24,'5 - Tabela anterior'!N24)</f>
        <v>1204.5</v>
      </c>
      <c r="P25" s="9">
        <f>IF(Parametros!$P$3=1,'4 - Tabela atual'!P24,'5 - Tabela anterior'!O24)</f>
        <v>2409</v>
      </c>
      <c r="Q25" s="9">
        <f>IF(Parametros!$P$3=1,'4 - Tabela atual'!Q24,'5 - Tabela anterior'!P24)</f>
        <v>3212</v>
      </c>
      <c r="R25" s="9">
        <f>IF(Parametros!$P$3=1,'4 - Tabela atual'!R24,'5 - Tabela anterior'!Q24)</f>
        <v>4818</v>
      </c>
      <c r="S25" s="9">
        <f>IF(Parametros!$P$3=1,'4 - Tabela atual'!S24,'5 - Tabela anterior'!R24)</f>
        <v>6424</v>
      </c>
      <c r="T25" s="9">
        <f>IF(Parametros!$P$3=1,'4 - Tabela atual'!T24,'5 - Tabela anterior'!S24)</f>
        <v>8030</v>
      </c>
      <c r="U25" s="9">
        <f>IF(Parametros!$P$3=1,'4 - Tabela atual'!U24,'5 - Tabela anterior'!T24)</f>
        <v>9636</v>
      </c>
      <c r="V25" s="9">
        <f>IF(Parametros!$P$3=1,'4 - Tabela atual'!V24,'5 - Tabela anterior'!U24)</f>
        <v>534</v>
      </c>
      <c r="W25" s="9">
        <f>IF(Parametros!$P$3=1,'4 - Tabela atual'!W24,'5 - Tabela anterior'!V24)</f>
        <v>106.80000000000001</v>
      </c>
      <c r="X25" s="9">
        <f>IF(Parametros!$P$3=1,'4 - Tabela atual'!X24,'5 - Tabela anterior'!W24)</f>
        <v>133.5</v>
      </c>
      <c r="Y25" s="9">
        <f>IF(Parametros!$P$3=1,'4 - Tabela atual'!Y24,'5 - Tabela anterior'!X24)</f>
        <v>0</v>
      </c>
      <c r="Z25" s="9">
        <f>IF(Parametros!$P$3=1,'4 - Tabela atual'!Z24,'5 - Tabela anterior'!Y24)</f>
        <v>400.5</v>
      </c>
      <c r="AA25" s="9">
        <f>IF(Parametros!$P$3=1,'4 - Tabela atual'!AA24,'5 - Tabela anterior'!Z24)</f>
        <v>801</v>
      </c>
      <c r="AB25" s="9">
        <f>IF(Parametros!$P$3=1,'4 - Tabela atual'!AB24,'5 - Tabela anterior'!AA24)</f>
        <v>1068</v>
      </c>
      <c r="AC25" s="9">
        <f>IF(Parametros!$P$3=1,'4 - Tabela atual'!AC24,'5 - Tabela anterior'!AB24)</f>
        <v>1602</v>
      </c>
      <c r="AD25" s="9">
        <f>IF(Parametros!$P$3=1,'4 - Tabela atual'!AD24,'5 - Tabela anterior'!AC24)</f>
        <v>2136</v>
      </c>
      <c r="AE25" s="9">
        <f>IF(Parametros!$P$3=1,'4 - Tabela atual'!AE24,'5 - Tabela anterior'!AD24)</f>
        <v>2670</v>
      </c>
      <c r="AF25" s="9">
        <f>IF(Parametros!$P$3=1,'4 - Tabela atual'!AF24,'5 - Tabela anterior'!AE24)</f>
        <v>3204</v>
      </c>
      <c r="AG25" s="9">
        <f>IF(Parametros!$P$3=1,'4 - Tabela atual'!AG24,'5 - Tabela anterior'!AF24)</f>
        <v>465</v>
      </c>
      <c r="AH25" s="9">
        <f>IF(Parametros!$P$3=1,'4 - Tabela atual'!AH24,'5 - Tabela anterior'!AG24)</f>
        <v>93</v>
      </c>
      <c r="AI25" s="9">
        <f>IF(Parametros!$P$3=1,'4 - Tabela atual'!AI24,'5 - Tabela anterior'!AH24)</f>
        <v>116.25</v>
      </c>
      <c r="AJ25" s="9">
        <f>IF(Parametros!$P$3=1,'4 - Tabela atual'!AJ24,'5 - Tabela anterior'!AI24)</f>
        <v>0</v>
      </c>
      <c r="AK25" s="9">
        <f>IF(Parametros!$P$3=1,'4 - Tabela atual'!AK24,'5 - Tabela anterior'!AJ24)</f>
        <v>348.75</v>
      </c>
      <c r="AL25" s="9">
        <f>IF(Parametros!$P$3=1,'4 - Tabela atual'!AL24,'5 - Tabela anterior'!AK24)</f>
        <v>697.5</v>
      </c>
      <c r="AM25" s="9">
        <f>IF(Parametros!$P$3=1,'4 - Tabela atual'!AM24,'5 - Tabela anterior'!AL24)</f>
        <v>930</v>
      </c>
      <c r="AN25" s="9">
        <f>IF(Parametros!$P$3=1,'4 - Tabela atual'!AN24,'5 - Tabela anterior'!AM24)</f>
        <v>1395</v>
      </c>
      <c r="AO25" s="9">
        <f>IF(Parametros!$P$3=1,'4 - Tabela atual'!AO24,'5 - Tabela anterior'!AN24)</f>
        <v>1860</v>
      </c>
      <c r="AP25" s="9">
        <f>IF(Parametros!$P$3=1,'4 - Tabela atual'!AP24,'5 - Tabela anterior'!AO24)</f>
        <v>2325</v>
      </c>
      <c r="AQ25" s="9">
        <f>IF(Parametros!$P$3=1,'4 - Tabela atual'!AQ24,'5 - Tabela anterior'!AP24)</f>
        <v>2790</v>
      </c>
      <c r="AR25" s="9">
        <f>IF(Parametros!$P$3=1,'4 - Tabela atual'!AR24,'5 - Tabela anterior'!AQ24)</f>
        <v>357</v>
      </c>
      <c r="AS25" s="9">
        <f>IF(Parametros!$P$3=1,'4 - Tabela atual'!AS24,'5 - Tabela anterior'!AR24)</f>
        <v>71.400000000000006</v>
      </c>
      <c r="AT25" s="9">
        <f>IF(Parametros!$P$3=1,'4 - Tabela atual'!AT24,'5 - Tabela anterior'!AS24)</f>
        <v>89.25</v>
      </c>
      <c r="AU25" s="9">
        <f>IF(Parametros!$P$3=1,'4 - Tabela atual'!AU24,'5 - Tabela anterior'!AT24)</f>
        <v>0</v>
      </c>
      <c r="AV25" s="9">
        <f>IF(Parametros!$P$3=1,'4 - Tabela atual'!AV24,'5 - Tabela anterior'!AU24)</f>
        <v>267.75</v>
      </c>
      <c r="AW25" s="9">
        <f>IF(Parametros!$P$3=1,'4 - Tabela atual'!AW24,'5 - Tabela anterior'!AV24)</f>
        <v>535.5</v>
      </c>
      <c r="AX25" s="9">
        <f>IF(Parametros!$P$3=1,'4 - Tabela atual'!AX24,'5 - Tabela anterior'!AW24)</f>
        <v>714</v>
      </c>
      <c r="AY25" s="9">
        <f>IF(Parametros!$P$3=1,'4 - Tabela atual'!AY24,'5 - Tabela anterior'!AX24)</f>
        <v>1071</v>
      </c>
      <c r="AZ25" s="9">
        <f>IF(Parametros!$P$3=1,'4 - Tabela atual'!AZ24,'5 - Tabela anterior'!AY24)</f>
        <v>1428</v>
      </c>
      <c r="BA25" s="9">
        <f>IF(Parametros!$P$3=1,'4 - Tabela atual'!BA24,'5 - Tabela anterior'!AZ24)</f>
        <v>1785</v>
      </c>
      <c r="BB25" s="9">
        <f>IF(Parametros!$P$3=1,'4 - Tabela atual'!BB24,'5 - Tabela anterior'!BA24)</f>
        <v>2142</v>
      </c>
      <c r="BC25" s="9">
        <f>IF(Parametros!$P$3=1,'4 - Tabela atual'!BC24,'5 - Tabela anterior'!BB24)</f>
        <v>2140</v>
      </c>
      <c r="BD25" s="9">
        <f>IF(Parametros!$P$3=1,'4 - Tabela atual'!BD24,'5 - Tabela anterior'!BC24)</f>
        <v>428.00000000000006</v>
      </c>
      <c r="BE25" s="9">
        <f>IF(Parametros!$P$3=1,'4 - Tabela atual'!BE24,'5 - Tabela anterior'!BD24)</f>
        <v>535</v>
      </c>
      <c r="BF25" s="9">
        <f>IF(Parametros!$P$3=1,'4 - Tabela atual'!BF24,'5 - Tabela anterior'!BE24)</f>
        <v>722.7</v>
      </c>
      <c r="BG25" s="9">
        <f>IF(Parametros!$P$3=1,'4 - Tabela atual'!BG24,'5 - Tabela anterior'!BF24)</f>
        <v>1605</v>
      </c>
      <c r="BH25" s="9">
        <f>IF(Parametros!$P$3=1,'4 - Tabela atual'!BH24,'5 - Tabela anterior'!BG24)</f>
        <v>3210</v>
      </c>
      <c r="BI25" s="9">
        <f>IF(Parametros!$P$3=1,'4 - Tabela atual'!BI24,'5 - Tabela anterior'!BH24)</f>
        <v>4280</v>
      </c>
      <c r="BJ25" s="9">
        <f>IF(Parametros!$P$3=1,'4 - Tabela atual'!BJ24,'5 - Tabela anterior'!BI24)</f>
        <v>6420</v>
      </c>
      <c r="BK25" s="9">
        <f>IF(Parametros!$P$3=1,'4 - Tabela atual'!BK24,'5 - Tabela anterior'!BJ24)</f>
        <v>8560</v>
      </c>
      <c r="BL25" s="9">
        <f>IF(Parametros!$P$3=1,'4 - Tabela atual'!BL24,'5 - Tabela anterior'!BK24)</f>
        <v>10700</v>
      </c>
      <c r="BM25" s="9">
        <f>IF(Parametros!$P$3=1,'4 - Tabela atual'!BM24,'5 - Tabela anterior'!BL24)</f>
        <v>12840</v>
      </c>
      <c r="BN25" s="9">
        <f>IF(Parametros!$P$3=1,'4 - Tabela atual'!BN24,'5 - Tabela anterior'!BM24)</f>
        <v>2071</v>
      </c>
      <c r="BO25" s="9">
        <f>IF(Parametros!$P$3=1,'4 - Tabela atual'!BO24,'5 - Tabela anterior'!BN24)</f>
        <v>414.20000000000005</v>
      </c>
      <c r="BP25" s="9">
        <f>IF(Parametros!$P$3=1,'4 - Tabela atual'!BP24,'5 - Tabela anterior'!BO24)</f>
        <v>517.75</v>
      </c>
      <c r="BQ25" s="9">
        <f>IF(Parametros!$P$3=1,'4 - Tabela atual'!BQ24,'5 - Tabela anterior'!BP24)</f>
        <v>722.7</v>
      </c>
      <c r="BR25" s="9">
        <f>IF(Parametros!$P$3=1,'4 - Tabela atual'!BR24,'5 - Tabela anterior'!BQ24)</f>
        <v>1553.25</v>
      </c>
      <c r="BS25" s="9">
        <f>IF(Parametros!$P$3=1,'4 - Tabela atual'!BS24,'5 - Tabela anterior'!BR24)</f>
        <v>3106.5</v>
      </c>
      <c r="BT25" s="9">
        <f>IF(Parametros!$P$3=1,'4 - Tabela atual'!BT24,'5 - Tabela anterior'!BS24)</f>
        <v>4142</v>
      </c>
      <c r="BU25" s="9">
        <f>IF(Parametros!$P$3=1,'4 - Tabela atual'!BU24,'5 - Tabela anterior'!BT24)</f>
        <v>6213</v>
      </c>
      <c r="BV25" s="9">
        <f>IF(Parametros!$P$3=1,'4 - Tabela atual'!BV24,'5 - Tabela anterior'!BU24)</f>
        <v>8284</v>
      </c>
      <c r="BW25" s="9">
        <f>IF(Parametros!$P$3=1,'4 - Tabela atual'!BW24,'5 - Tabela anterior'!BV24)</f>
        <v>10355</v>
      </c>
      <c r="BX25" s="9">
        <f>IF(Parametros!$P$3=1,'4 - Tabela atual'!BX24,'5 - Tabela anterior'!BW24)</f>
        <v>12426</v>
      </c>
      <c r="BY25" s="9">
        <f>IF(Parametros!$P$3=1,'4 - Tabela atual'!BY24,'5 - Tabela anterior'!BX24)</f>
        <v>1963</v>
      </c>
      <c r="BZ25" s="9">
        <f>IF(Parametros!$P$3=1,'4 - Tabela atual'!BZ24,'5 - Tabela anterior'!BY24)</f>
        <v>392.6</v>
      </c>
      <c r="CA25" s="9">
        <f>IF(Parametros!$P$3=1,'4 - Tabela atual'!CA24,'5 - Tabela anterior'!BZ24)</f>
        <v>490.75</v>
      </c>
      <c r="CB25" s="9">
        <f>IF(Parametros!$P$3=1,'4 - Tabela atual'!CB24,'5 - Tabela anterior'!CA24)</f>
        <v>722.7</v>
      </c>
      <c r="CC25" s="9">
        <f>IF(Parametros!$P$3=1,'4 - Tabela atual'!CC24,'5 - Tabela anterior'!CB24)</f>
        <v>1472.25</v>
      </c>
      <c r="CD25" s="9">
        <f>IF(Parametros!$P$3=1,'4 - Tabela atual'!CD24,'5 - Tabela anterior'!CC24)</f>
        <v>2944.5</v>
      </c>
      <c r="CE25" s="9">
        <f>IF(Parametros!$P$3=1,'4 - Tabela atual'!CE24,'5 - Tabela anterior'!CD24)</f>
        <v>3926</v>
      </c>
      <c r="CF25" s="9">
        <f>IF(Parametros!$P$3=1,'4 - Tabela atual'!CF24,'5 - Tabela anterior'!CE24)</f>
        <v>5889</v>
      </c>
      <c r="CG25" s="9">
        <f>IF(Parametros!$P$3=1,'4 - Tabela atual'!CG24,'5 - Tabela anterior'!CF24)</f>
        <v>7852</v>
      </c>
      <c r="CH25" s="9">
        <f>IF(Parametros!$P$3=1,'4 - Tabela atual'!CH24,'5 - Tabela anterior'!CG24)</f>
        <v>9815</v>
      </c>
      <c r="CI25" s="9">
        <f>IF(Parametros!$P$3=1,'4 - Tabela atual'!CI24,'5 - Tabela anterior'!CH24)</f>
        <v>11778</v>
      </c>
      <c r="CJ25" s="9">
        <f>IF(Parametros!$P$3=1,'4 - Tabela atual'!CJ24,'5 - Tabela anterior'!CI24)</f>
        <v>999</v>
      </c>
      <c r="CK25" s="9">
        <f>IF(Parametros!$P$3=1,'4 - Tabela atual'!CK24,'5 - Tabela anterior'!CJ24)</f>
        <v>199.8</v>
      </c>
      <c r="CL25" s="9">
        <f>IF(Parametros!$P$3=1,'4 - Tabela atual'!CL24,'5 - Tabela anterior'!CK24)</f>
        <v>249.75</v>
      </c>
      <c r="CM25" s="9">
        <f>IF(Parametros!$P$3=1,'4 - Tabela atual'!CM24,'5 - Tabela anterior'!CL24)</f>
        <v>0</v>
      </c>
      <c r="CN25" s="9">
        <f>IF(Parametros!$P$3=1,'4 - Tabela atual'!CN24,'5 - Tabela anterior'!CM24)</f>
        <v>749.25</v>
      </c>
      <c r="CO25" s="9">
        <f>IF(Parametros!$P$3=1,'4 - Tabela atual'!CO24,'5 - Tabela anterior'!CN24)</f>
        <v>1498.5</v>
      </c>
      <c r="CP25" s="9">
        <f>IF(Parametros!$P$3=1,'4 - Tabela atual'!CP24,'5 - Tabela anterior'!CO24)</f>
        <v>1998</v>
      </c>
      <c r="CQ25" s="9">
        <f>IF(Parametros!$P$3=1,'4 - Tabela atual'!CQ24,'5 - Tabela anterior'!CP24)</f>
        <v>2997</v>
      </c>
      <c r="CR25" s="9">
        <f>IF(Parametros!$P$3=1,'4 - Tabela atual'!CR24,'5 - Tabela anterior'!CQ24)</f>
        <v>3996</v>
      </c>
      <c r="CS25" s="9">
        <f>IF(Parametros!$P$3=1,'4 - Tabela atual'!CS24,'5 - Tabela anterior'!CR24)</f>
        <v>4995</v>
      </c>
      <c r="CT25" s="9">
        <f>IF(Parametros!$P$3=1,'4 - Tabela atual'!CT24,'5 - Tabela anterior'!CS24)</f>
        <v>5994</v>
      </c>
      <c r="CU25" s="9">
        <f>IF(Parametros!$P$3=1,'4 - Tabela atual'!CU24,'5 - Tabela anterior'!CT24)</f>
        <v>891</v>
      </c>
      <c r="CV25" s="9">
        <f>IF(Parametros!$P$3=1,'4 - Tabela atual'!CV24,'5 - Tabela anterior'!CU24)</f>
        <v>178.20000000000002</v>
      </c>
      <c r="CW25" s="9">
        <f>IF(Parametros!$P$3=1,'4 - Tabela atual'!CW24,'5 - Tabela anterior'!CV24)</f>
        <v>222.75</v>
      </c>
      <c r="CX25" s="9">
        <f>IF(Parametros!$P$3=1,'4 - Tabela atual'!CX24,'5 - Tabela anterior'!CW24)</f>
        <v>0</v>
      </c>
      <c r="CY25" s="9">
        <f>IF(Parametros!$P$3=1,'4 - Tabela atual'!CY24,'5 - Tabela anterior'!CX24)</f>
        <v>668.25</v>
      </c>
      <c r="CZ25" s="9">
        <f>IF(Parametros!$P$3=1,'4 - Tabela atual'!CZ24,'5 - Tabela anterior'!CY24)</f>
        <v>1336.5</v>
      </c>
      <c r="DA25" s="9">
        <f>IF(Parametros!$P$3=1,'4 - Tabela atual'!DA24,'5 - Tabela anterior'!CZ24)</f>
        <v>1782</v>
      </c>
      <c r="DB25" s="9">
        <f>IF(Parametros!$P$3=1,'4 - Tabela atual'!DB24,'5 - Tabela anterior'!DA24)</f>
        <v>2673</v>
      </c>
      <c r="DC25" s="9">
        <f>IF(Parametros!$P$3=1,'4 - Tabela atual'!DC24,'5 - Tabela anterior'!DB24)</f>
        <v>3564</v>
      </c>
      <c r="DD25" s="9">
        <f>IF(Parametros!$P$3=1,'4 - Tabela atual'!DD24,'5 - Tabela anterior'!DC24)</f>
        <v>4455</v>
      </c>
      <c r="DE25" s="9">
        <f>IF(Parametros!$P$3=1,'4 - Tabela atual'!DE24,'5 - Tabela anterior'!DD24)</f>
        <v>5346</v>
      </c>
      <c r="DF25" s="9">
        <f>IF(Parametros!$P$3=1,'4 - Tabela atual'!DF24,'5 - Tabela anterior'!DE24)</f>
        <v>822</v>
      </c>
      <c r="DG25" s="9">
        <f>IF(Parametros!$P$3=1,'4 - Tabela atual'!DG24,'5 - Tabela anterior'!DF24)</f>
        <v>164.4</v>
      </c>
      <c r="DH25" s="9">
        <f>IF(Parametros!$P$3=1,'4 - Tabela atual'!DH24,'5 - Tabela anterior'!DG24)</f>
        <v>205.5</v>
      </c>
      <c r="DI25" s="9">
        <f>IF(Parametros!$P$3=1,'4 - Tabela atual'!DI24,'5 - Tabela anterior'!DH24)</f>
        <v>0</v>
      </c>
      <c r="DJ25" s="9">
        <f>IF(Parametros!$P$3=1,'4 - Tabela atual'!DJ24,'5 - Tabela anterior'!DI24)</f>
        <v>616.5</v>
      </c>
      <c r="DK25" s="9">
        <f>IF(Parametros!$P$3=1,'4 - Tabela atual'!DK24,'5 - Tabela anterior'!DJ24)</f>
        <v>1233</v>
      </c>
      <c r="DL25" s="9">
        <f>IF(Parametros!$P$3=1,'4 - Tabela atual'!DL24,'5 - Tabela anterior'!DK24)</f>
        <v>1644</v>
      </c>
      <c r="DM25" s="9">
        <f>IF(Parametros!$P$3=1,'4 - Tabela atual'!DM24,'5 - Tabela anterior'!DL24)</f>
        <v>2466</v>
      </c>
      <c r="DN25" s="9">
        <f>IF(Parametros!$P$3=1,'4 - Tabela atual'!DN24,'5 - Tabela anterior'!DM24)</f>
        <v>3288</v>
      </c>
      <c r="DO25" s="9">
        <f>IF(Parametros!$P$3=1,'4 - Tabela atual'!DO24,'5 - Tabela anterior'!DN24)</f>
        <v>4110</v>
      </c>
      <c r="DP25" s="9">
        <f>IF(Parametros!$P$3=1,'4 - Tabela atual'!DP24,'5 - Tabela anterior'!DO24)</f>
        <v>4932</v>
      </c>
      <c r="DQ25" s="9">
        <f>IF(Parametros!$P$3=1,'4 - Tabela atual'!DQ24,'5 - Tabela anterior'!DP24)</f>
        <v>2428</v>
      </c>
      <c r="DR25" s="9">
        <f>IF(Parametros!$P$3=1,'4 - Tabela atual'!DR24,'5 - Tabela anterior'!DQ24)</f>
        <v>485.6</v>
      </c>
      <c r="DS25" s="9">
        <f>IF(Parametros!$P$3=1,'4 - Tabela atual'!DS24,'5 - Tabela anterior'!DR24)</f>
        <v>607</v>
      </c>
      <c r="DT25" s="9">
        <f>IF(Parametros!$P$3=1,'4 - Tabela atual'!DT24,'5 - Tabela anterior'!DS24)</f>
        <v>722.7</v>
      </c>
      <c r="DU25" s="9">
        <f>IF(Parametros!$P$3=1,'4 - Tabela atual'!DU24,'5 - Tabela anterior'!DT24)</f>
        <v>1821</v>
      </c>
      <c r="DV25" s="9">
        <f>IF(Parametros!$P$3=1,'4 - Tabela atual'!DV24,'5 - Tabela anterior'!DU24)</f>
        <v>3642</v>
      </c>
      <c r="DW25" s="9">
        <f>IF(Parametros!$P$3=1,'4 - Tabela atual'!DW24,'5 - Tabela anterior'!DV24)</f>
        <v>4856</v>
      </c>
      <c r="DX25" s="9">
        <f>IF(Parametros!$P$3=1,'4 - Tabela atual'!DX24,'5 - Tabela anterior'!DW24)</f>
        <v>7284</v>
      </c>
      <c r="DY25" s="9">
        <f>IF(Parametros!$P$3=1,'4 - Tabela atual'!DY24,'5 - Tabela anterior'!DX24)</f>
        <v>9712</v>
      </c>
      <c r="DZ25" s="9">
        <f>IF(Parametros!$P$3=1,'4 - Tabela atual'!DZ24,'5 - Tabela anterior'!DY24)</f>
        <v>12140</v>
      </c>
      <c r="EA25" s="9">
        <f>IF(Parametros!$P$3=1,'4 - Tabela atual'!EA24,'5 - Tabela anterior'!DZ24)</f>
        <v>14568</v>
      </c>
      <c r="EB25" s="9">
        <f>IF(Parametros!$P$3=1,'4 - Tabela atual'!EB24,'5 - Tabela anterior'!EA24)</f>
        <v>2605</v>
      </c>
      <c r="EC25" s="9">
        <f>IF(Parametros!$P$3=1,'4 - Tabela atual'!EC24,'5 - Tabela anterior'!EB24)</f>
        <v>521</v>
      </c>
      <c r="ED25" s="9">
        <f>IF(Parametros!$P$3=1,'4 - Tabela atual'!ED24,'5 - Tabela anterior'!EC24)</f>
        <v>651.25</v>
      </c>
      <c r="EE25" s="9">
        <f>IF(Parametros!$P$3=1,'4 - Tabela atual'!EE24,'5 - Tabela anterior'!ED24)</f>
        <v>722.7</v>
      </c>
      <c r="EF25" s="9">
        <f>IF(Parametros!$P$3=1,'4 - Tabela atual'!EF24,'5 - Tabela anterior'!EE24)</f>
        <v>1953.75</v>
      </c>
      <c r="EG25" s="9">
        <f>IF(Parametros!$P$3=1,'4 - Tabela atual'!EG24,'5 - Tabela anterior'!EF24)</f>
        <v>3907.5</v>
      </c>
      <c r="EH25" s="9">
        <f>IF(Parametros!$P$3=1,'4 - Tabela atual'!EH24,'5 - Tabela anterior'!EG24)</f>
        <v>5210</v>
      </c>
      <c r="EI25" s="9">
        <f>IF(Parametros!$P$3=1,'4 - Tabela atual'!EI24,'5 - Tabela anterior'!EH24)</f>
        <v>7815</v>
      </c>
      <c r="EJ25" s="9">
        <f>IF(Parametros!$P$3=1,'4 - Tabela atual'!EJ24,'5 - Tabela anterior'!EI24)</f>
        <v>10420</v>
      </c>
      <c r="EK25" s="9">
        <f>IF(Parametros!$P$3=1,'4 - Tabela atual'!EK24,'5 - Tabela anterior'!EJ24)</f>
        <v>13025</v>
      </c>
      <c r="EL25" s="9">
        <f>IF(Parametros!$P$3=1,'4 - Tabela atual'!EL24,'5 - Tabela anterior'!EK24)</f>
        <v>15630</v>
      </c>
      <c r="EM25" s="9">
        <f>IF(Parametros!$P$3=1,'4 - Tabela atual'!EM24,'5 - Tabela anterior'!EL24)</f>
        <v>2497</v>
      </c>
      <c r="EN25" s="9">
        <f>IF(Parametros!$P$3=1,'4 - Tabela atual'!EN24,'5 - Tabela anterior'!EM24)</f>
        <v>499.40000000000009</v>
      </c>
      <c r="EO25" s="9">
        <f>IF(Parametros!$P$3=1,'4 - Tabela atual'!EO24,'5 - Tabela anterior'!EN24)</f>
        <v>624.25</v>
      </c>
      <c r="EP25" s="9">
        <f>IF(Parametros!$P$3=1,'4 - Tabela atual'!EP24,'5 - Tabela anterior'!EO24)</f>
        <v>722.7</v>
      </c>
      <c r="EQ25" s="9">
        <f>IF(Parametros!$P$3=1,'4 - Tabela atual'!EQ24,'5 - Tabela anterior'!EP24)</f>
        <v>1872.75</v>
      </c>
      <c r="ER25" s="9">
        <f>IF(Parametros!$P$3=1,'4 - Tabela atual'!ER24,'5 - Tabela anterior'!EQ24)</f>
        <v>3745.5</v>
      </c>
      <c r="ES25" s="9">
        <f>IF(Parametros!$P$3=1,'4 - Tabela atual'!ES24,'5 - Tabela anterior'!ER24)</f>
        <v>4994</v>
      </c>
      <c r="ET25" s="9">
        <f>IF(Parametros!$P$3=1,'4 - Tabela atual'!ET24,'5 - Tabela anterior'!ES24)</f>
        <v>7491</v>
      </c>
      <c r="EU25" s="9">
        <f>IF(Parametros!$P$3=1,'4 - Tabela atual'!EU24,'5 - Tabela anterior'!ET24)</f>
        <v>9988</v>
      </c>
      <c r="EV25" s="9">
        <f>IF(Parametros!$P$3=1,'4 - Tabela atual'!EV24,'5 - Tabela anterior'!EU24)</f>
        <v>12485</v>
      </c>
      <c r="EW25" s="9">
        <f>IF(Parametros!$P$3=1,'4 - Tabela atual'!EW24,'5 - Tabela anterior'!EV24)</f>
        <v>14982</v>
      </c>
      <c r="EX25" s="9">
        <f>IF(Parametros!$P$3=1,'4 - Tabela atual'!EX24,'5 - Tabela anterior'!EW24)</f>
        <v>1356</v>
      </c>
      <c r="EY25" s="9">
        <f>IF(Parametros!$P$3=1,'4 - Tabela atual'!EY24,'5 - Tabela anterior'!EX24)</f>
        <v>271.20000000000005</v>
      </c>
      <c r="EZ25" s="9">
        <f>IF(Parametros!$P$3=1,'4 - Tabela atual'!EZ24,'5 - Tabela anterior'!EY24)</f>
        <v>339</v>
      </c>
      <c r="FA25" s="9">
        <f>IF(Parametros!$P$3=1,'4 - Tabela atual'!FA24,'5 - Tabela anterior'!EZ24)</f>
        <v>0</v>
      </c>
      <c r="FB25" s="9">
        <f>IF(Parametros!$P$3=1,'4 - Tabela atual'!FB24,'5 - Tabela anterior'!FA24)</f>
        <v>1017</v>
      </c>
      <c r="FC25" s="9">
        <f>IF(Parametros!$P$3=1,'4 - Tabela atual'!FC24,'5 - Tabela anterior'!FB24)</f>
        <v>2034</v>
      </c>
      <c r="FD25" s="9">
        <f>IF(Parametros!$P$3=1,'4 - Tabela atual'!FD24,'5 - Tabela anterior'!FC24)</f>
        <v>2712</v>
      </c>
      <c r="FE25" s="9">
        <f>IF(Parametros!$P$3=1,'4 - Tabela atual'!FE24,'5 - Tabela anterior'!FD24)</f>
        <v>4068</v>
      </c>
      <c r="FF25" s="9">
        <f>IF(Parametros!$P$3=1,'4 - Tabela atual'!FF24,'5 - Tabela anterior'!FE24)</f>
        <v>5424</v>
      </c>
      <c r="FG25" s="9">
        <f>IF(Parametros!$P$3=1,'4 - Tabela atual'!FG24,'5 - Tabela anterior'!FF24)</f>
        <v>6780</v>
      </c>
      <c r="FH25" s="9">
        <f>IF(Parametros!$P$3=1,'4 - Tabela atual'!FH24,'5 - Tabela anterior'!FG24)</f>
        <v>8136</v>
      </c>
      <c r="FI25" s="9">
        <f>IF(Parametros!$P$3=1,'4 - Tabela atual'!FI24,'5 - Tabela anterior'!FH24)</f>
        <v>2962</v>
      </c>
      <c r="FJ25" s="9">
        <f>IF(Parametros!$P$3=1,'4 - Tabela atual'!FJ24,'5 - Tabela anterior'!FI24)</f>
        <v>592.4</v>
      </c>
      <c r="FK25" s="9">
        <f>IF(Parametros!$P$3=1,'4 - Tabela atual'!FK24,'5 - Tabela anterior'!FJ24)</f>
        <v>740.5</v>
      </c>
      <c r="FL25" s="9">
        <f>IF(Parametros!$P$3=1,'4 - Tabela atual'!FL24,'5 - Tabela anterior'!FK24)</f>
        <v>722.7</v>
      </c>
      <c r="FM25" s="9">
        <f>IF(Parametros!$P$3=1,'4 - Tabela atual'!FM24,'5 - Tabela anterior'!FL24)</f>
        <v>2221.5</v>
      </c>
      <c r="FN25" s="9">
        <f>IF(Parametros!$P$3=1,'4 - Tabela atual'!FN24,'5 - Tabela anterior'!FM24)</f>
        <v>4443</v>
      </c>
      <c r="FO25" s="9">
        <f>IF(Parametros!$P$3=1,'4 - Tabela atual'!FO24,'5 - Tabela anterior'!FN24)</f>
        <v>5924</v>
      </c>
      <c r="FP25" s="9">
        <f>IF(Parametros!$P$3=1,'4 - Tabela atual'!FP24,'5 - Tabela anterior'!FO24)</f>
        <v>8886</v>
      </c>
      <c r="FQ25" s="9">
        <f>IF(Parametros!$P$3=1,'4 - Tabela atual'!FQ24,'5 - Tabela anterior'!FP24)</f>
        <v>11848</v>
      </c>
      <c r="FR25" s="9">
        <f>IF(Parametros!$P$3=1,'4 - Tabela atual'!FR24,'5 - Tabela anterior'!FQ24)</f>
        <v>14810</v>
      </c>
      <c r="FS25" s="9">
        <f>IF(Parametros!$P$3=1,'4 - Tabela atual'!FS24,'5 - Tabela anterior'!FR24)</f>
        <v>17772</v>
      </c>
      <c r="FT25">
        <f>IF(Parametros!$P$3=1,'4 - Tabela atual'!FT24,'5 - Tabela anterior'!FS24)</f>
        <v>22.2</v>
      </c>
      <c r="FU25" t="str">
        <f>IF(Parametros!$P$3=1,'4 - Tabela atual'!FU24,'5 - Tabela anterior'!FT24)</f>
        <v/>
      </c>
      <c r="FV25" t="str">
        <f>IF(Parametros!$P$3=1,'4 - Tabela atual'!FV24,'5 - Tabela anterior'!FU24)</f>
        <v/>
      </c>
      <c r="FW25" t="str">
        <f>IF(Parametros!$P$3=1,'4 - Tabela atual'!FW24,'5 - Tabela anterior'!FV24)</f>
        <v/>
      </c>
      <c r="FX25" t="str">
        <f>IF(Parametros!$P$3=1,'4 - Tabela atual'!FX24,'5 - Tabela anterior'!FW24)</f>
        <v/>
      </c>
      <c r="FY25" t="str">
        <f>IF(Parametros!$P$3=1,'4 - Tabela atual'!FY24,'5 - Tabela anterior'!FX24)</f>
        <v/>
      </c>
      <c r="FZ25" t="str">
        <f>IF(Parametros!$P$3=1,'4 - Tabela atual'!FZ24,'5 - Tabela anterior'!FY24)</f>
        <v/>
      </c>
      <c r="GA25" t="str">
        <f>IF(Parametros!$P$3=1,'4 - Tabela atual'!GA24,'5 - Tabela anterior'!FZ24)</f>
        <v/>
      </c>
      <c r="GB25" t="str">
        <f>IF(Parametros!$P$3=1,'4 - Tabela atual'!GB24,'5 - Tabela anterior'!GA24)</f>
        <v/>
      </c>
      <c r="GC25" t="str">
        <f>IF(Parametros!$P$3=1,'4 - Tabela atual'!GC24,'5 - Tabela anterior'!GB24)</f>
        <v/>
      </c>
      <c r="GD25" t="str">
        <f>IF(Parametros!$P$3=1,'4 - Tabela atual'!GD24,'5 - Tabela anterior'!GC24)</f>
        <v/>
      </c>
      <c r="GE25" t="str">
        <f>IF(Parametros!$P$3=1,'4 - Tabela atual'!GE24,'5 - Tabela anterior'!GD24)</f>
        <v/>
      </c>
      <c r="GF25" t="str">
        <f>IF(Parametros!$P$3=1,'4 - Tabela atual'!GF24,'5 - Tabela anterior'!GE24)</f>
        <v/>
      </c>
      <c r="GG25" t="str">
        <f>IF(Parametros!$P$3=1,'4 - Tabela atual'!GG24,'5 - Tabela anterior'!GF24)</f>
        <v/>
      </c>
      <c r="GH25">
        <f>IF(Parametros!$P$3=1,'4 - Tabela atual'!GH24,'5 - Tabela anterior'!GG24)</f>
        <v>22.2</v>
      </c>
      <c r="GI25" s="8">
        <f>IF(Parametros!$P$3=1,'4 - Tabela atual'!GI24,'5 - Tabela anterior'!GH24)</f>
        <v>217156.6066</v>
      </c>
      <c r="GJ25" s="8" t="str">
        <f>IF(Parametros!$P$3=1,'4 - Tabela atual'!GJ24,'5 - Tabela anterior'!GI24)</f>
        <v/>
      </c>
      <c r="GK25" s="8" t="str">
        <f>IF(Parametros!$P$3=1,'4 - Tabela atual'!GK24,'5 - Tabela anterior'!GJ24)</f>
        <v/>
      </c>
      <c r="GL25" s="8" t="str">
        <f>IF(Parametros!$P$3=1,'4 - Tabela atual'!GL24,'5 - Tabela anterior'!GK24)</f>
        <v/>
      </c>
      <c r="GM25" s="8" t="str">
        <f>IF(Parametros!$P$3=1,'4 - Tabela atual'!GM24,'5 - Tabela anterior'!GL24)</f>
        <v/>
      </c>
      <c r="GN25" s="8" t="str">
        <f>IF(Parametros!$P$3=1,'4 - Tabela atual'!GN24,'5 - Tabela anterior'!GM24)</f>
        <v/>
      </c>
      <c r="GO25" s="8" t="str">
        <f>IF(Parametros!$P$3=1,'4 - Tabela atual'!GO24,'5 - Tabela anterior'!GN24)</f>
        <v/>
      </c>
      <c r="GP25" s="8" t="str">
        <f>IF(Parametros!$P$3=1,'4 - Tabela atual'!GP24,'5 - Tabela anterior'!GO24)</f>
        <v/>
      </c>
      <c r="GQ25" s="8" t="str">
        <f>IF(Parametros!$P$3=1,'4 - Tabela atual'!GQ24,'5 - Tabela anterior'!GP24)</f>
        <v/>
      </c>
      <c r="GR25" s="8" t="str">
        <f>IF(Parametros!$P$3=1,'4 - Tabela atual'!GR24,'5 - Tabela anterior'!GQ24)</f>
        <v/>
      </c>
      <c r="GS25" s="8" t="str">
        <f>IF(Parametros!$P$3=1,'4 - Tabela atual'!GS24,'5 - Tabela anterior'!GR24)</f>
        <v/>
      </c>
      <c r="GT25" s="8" t="str">
        <f>IF(Parametros!$P$3=1,'4 - Tabela atual'!GT24,'5 - Tabela anterior'!GS24)</f>
        <v/>
      </c>
      <c r="GU25" s="8" t="str">
        <f>IF(Parametros!$P$3=1,'4 - Tabela atual'!GU24,'5 - Tabela anterior'!GT24)</f>
        <v/>
      </c>
      <c r="GV25" s="8" t="str">
        <f>IF(Parametros!$P$3=1,'4 - Tabela atual'!GV24,'5 - Tabela anterior'!GU24)</f>
        <v/>
      </c>
      <c r="GW25" s="8">
        <f>IF(Parametros!$P$3=1,'4 - Tabela atual'!GW24,'5 - Tabela anterior'!GV24)</f>
        <v>217156.6066</v>
      </c>
      <c r="GX25">
        <f>IF(Parametros!$P$3=1,'4 - Tabela atual'!GX24,'5 - Tabela anterior'!GW24)</f>
        <v>0</v>
      </c>
      <c r="GY25">
        <f>IF(Parametros!$P$3=1,'4 - Tabela atual'!GY24,'5 - Tabela anterior'!GX24)</f>
        <v>0</v>
      </c>
      <c r="GZ25">
        <f>IF(Parametros!$P$3=1,'4 - Tabela atual'!GZ24,'5 - Tabela anterior'!GY24)</f>
        <v>1</v>
      </c>
      <c r="HA25">
        <f>IF(Parametros!$P$3=1,'4 - Tabela atual'!HA24,'5 - Tabela anterior'!GZ24)</f>
        <v>0</v>
      </c>
      <c r="HB25">
        <f>IF(Parametros!$P$3=1,'4 - Tabela atual'!HB24,'5 - Tabela anterior'!HA24)</f>
        <v>0</v>
      </c>
      <c r="HC25">
        <f>IF(Parametros!$P$3=1,'4 - Tabela atual'!HC24,'5 - Tabela anterior'!HB24)</f>
        <v>0</v>
      </c>
      <c r="HD25">
        <f>IF(Parametros!$P$3=1,'4 - Tabela atual'!HD24,'5 - Tabela anterior'!HC24)</f>
        <v>0</v>
      </c>
      <c r="HE25" s="6" t="str">
        <f t="shared" si="0"/>
        <v>SHOW DE TERÇA II - (TNOB)</v>
      </c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</row>
    <row r="26" spans="1:249" s="5" customFormat="1" ht="14.25" customHeight="1" x14ac:dyDescent="0.2">
      <c r="A26" s="148" t="str">
        <f>IF(Parametros!$P$3=1,'4 - Tabela atual'!A25,'5 - Tabela anterior'!A25)</f>
        <v>FGGQ</v>
      </c>
      <c r="B26" s="112" t="str">
        <f>IF(Parametros!$P$3=1,'4 - Tabela atual'!B25,'5 - Tabela anterior'!B25)</f>
        <v>FUTEBOL (QUA.)</v>
      </c>
      <c r="C26" s="9">
        <f>IF(Parametros!$P$3=1,'4 - Tabela atual'!C25,'5 - Tabela anterior'!C25)</f>
        <v>2304</v>
      </c>
      <c r="D26" s="9">
        <f>IF(Parametros!$P$3=1,'4 - Tabela atual'!D25,'5 - Tabela anterior'!D25)</f>
        <v>460.8</v>
      </c>
      <c r="E26" s="9">
        <f>IF(Parametros!$P$3=1,'4 - Tabela atual'!E25,'5 - Tabela anterior'!E25)</f>
        <v>576</v>
      </c>
      <c r="F26" s="9">
        <f>IF(Parametros!$P$3=1,'4 - Tabela atual'!F25,'5 - Tabela anterior'!F25)</f>
        <v>864</v>
      </c>
      <c r="G26" s="9">
        <f>IF(Parametros!$P$3=1,'4 - Tabela atual'!G25,'5 - Tabela anterior'!G25)</f>
        <v>460.8</v>
      </c>
      <c r="H26" s="9">
        <f>IF(Parametros!$P$3=1,'4 - Tabela atual'!H25,'5 - Tabela anterior'!H25)</f>
        <v>576</v>
      </c>
      <c r="I26" s="9">
        <f>IF(Parametros!$P$3=1,'4 - Tabela atual'!I25,'5 - Tabela anterior'!H25)</f>
        <v>576</v>
      </c>
      <c r="J26" s="9">
        <f>IF(Parametros!$P$3=1,'4 - Tabela atual'!J25,'5 - Tabela anterior'!I25)</f>
        <v>576</v>
      </c>
      <c r="K26" s="9">
        <f>IF(Parametros!$P$3=1,'4 - Tabela atual'!K25,'5 - Tabela anterior'!J25)</f>
        <v>864</v>
      </c>
      <c r="L26" s="9">
        <f>IF(Parametros!$P$3=1,'4 - Tabela atual'!L25,'5 - Tabela anterior'!K25)</f>
        <v>460.8</v>
      </c>
      <c r="M26" s="9">
        <f>IF(Parametros!$P$3=1,'4 - Tabela atual'!M25,'5 - Tabela anterior'!L25)</f>
        <v>576</v>
      </c>
      <c r="N26" s="9">
        <f>IF(Parametros!$P$3=1,'4 - Tabela atual'!N25,'5 - Tabela anterior'!M25)</f>
        <v>1036.8</v>
      </c>
      <c r="O26" s="9">
        <f>IF(Parametros!$P$3=1,'4 - Tabela atual'!O25,'5 - Tabela anterior'!N25)</f>
        <v>1728</v>
      </c>
      <c r="P26" s="9">
        <f>IF(Parametros!$P$3=1,'4 - Tabela atual'!P25,'5 - Tabela anterior'!O25)</f>
        <v>3456</v>
      </c>
      <c r="Q26" s="9">
        <f>IF(Parametros!$P$3=1,'4 - Tabela atual'!Q25,'5 - Tabela anterior'!P25)</f>
        <v>4608</v>
      </c>
      <c r="R26" s="9">
        <f>IF(Parametros!$P$3=1,'4 - Tabela atual'!R25,'5 - Tabela anterior'!Q25)</f>
        <v>6912</v>
      </c>
      <c r="S26" s="9">
        <f>IF(Parametros!$P$3=1,'4 - Tabela atual'!S25,'5 - Tabela anterior'!R25)</f>
        <v>9216</v>
      </c>
      <c r="T26" s="9">
        <f>IF(Parametros!$P$3=1,'4 - Tabela atual'!T25,'5 - Tabela anterior'!S25)</f>
        <v>11520</v>
      </c>
      <c r="U26" s="9">
        <f>IF(Parametros!$P$3=1,'4 - Tabela atual'!U25,'5 - Tabela anterior'!T25)</f>
        <v>13824</v>
      </c>
      <c r="V26" s="9">
        <f>IF(Parametros!$P$3=1,'4 - Tabela atual'!V25,'5 - Tabela anterior'!U25)</f>
        <v>535</v>
      </c>
      <c r="W26" s="9">
        <f>IF(Parametros!$P$3=1,'4 - Tabela atual'!W25,'5 - Tabela anterior'!V25)</f>
        <v>107</v>
      </c>
      <c r="X26" s="9">
        <f>IF(Parametros!$P$3=1,'4 - Tabela atual'!X25,'5 - Tabela anterior'!W25)</f>
        <v>133.75</v>
      </c>
      <c r="Y26" s="9">
        <f>IF(Parametros!$P$3=1,'4 - Tabela atual'!Y25,'5 - Tabela anterior'!X25)</f>
        <v>0</v>
      </c>
      <c r="Z26" s="9">
        <f>IF(Parametros!$P$3=1,'4 - Tabela atual'!Z25,'5 - Tabela anterior'!Y25)</f>
        <v>401.25</v>
      </c>
      <c r="AA26" s="9">
        <f>IF(Parametros!$P$3=1,'4 - Tabela atual'!AA25,'5 - Tabela anterior'!Z25)</f>
        <v>802.5</v>
      </c>
      <c r="AB26" s="9">
        <f>IF(Parametros!$P$3=1,'4 - Tabela atual'!AB25,'5 - Tabela anterior'!AA25)</f>
        <v>1070</v>
      </c>
      <c r="AC26" s="9">
        <f>IF(Parametros!$P$3=1,'4 - Tabela atual'!AC25,'5 - Tabela anterior'!AB25)</f>
        <v>1605</v>
      </c>
      <c r="AD26" s="9">
        <f>IF(Parametros!$P$3=1,'4 - Tabela atual'!AD25,'5 - Tabela anterior'!AC25)</f>
        <v>2140</v>
      </c>
      <c r="AE26" s="9">
        <f>IF(Parametros!$P$3=1,'4 - Tabela atual'!AE25,'5 - Tabela anterior'!AD25)</f>
        <v>2675</v>
      </c>
      <c r="AF26" s="9">
        <f>IF(Parametros!$P$3=1,'4 - Tabela atual'!AF25,'5 - Tabela anterior'!AE25)</f>
        <v>3210</v>
      </c>
      <c r="AG26" s="9">
        <f>IF(Parametros!$P$3=1,'4 - Tabela atual'!AG25,'5 - Tabela anterior'!AF25)</f>
        <v>466</v>
      </c>
      <c r="AH26" s="9">
        <f>IF(Parametros!$P$3=1,'4 - Tabela atual'!AH25,'5 - Tabela anterior'!AG25)</f>
        <v>93.2</v>
      </c>
      <c r="AI26" s="9">
        <f>IF(Parametros!$P$3=1,'4 - Tabela atual'!AI25,'5 - Tabela anterior'!AH25)</f>
        <v>116.5</v>
      </c>
      <c r="AJ26" s="9">
        <f>IF(Parametros!$P$3=1,'4 - Tabela atual'!AJ25,'5 - Tabela anterior'!AI25)</f>
        <v>0</v>
      </c>
      <c r="AK26" s="9">
        <f>IF(Parametros!$P$3=1,'4 - Tabela atual'!AK25,'5 - Tabela anterior'!AJ25)</f>
        <v>349.5</v>
      </c>
      <c r="AL26" s="9">
        <f>IF(Parametros!$P$3=1,'4 - Tabela atual'!AL25,'5 - Tabela anterior'!AK25)</f>
        <v>699</v>
      </c>
      <c r="AM26" s="9">
        <f>IF(Parametros!$P$3=1,'4 - Tabela atual'!AM25,'5 - Tabela anterior'!AL25)</f>
        <v>932</v>
      </c>
      <c r="AN26" s="9">
        <f>IF(Parametros!$P$3=1,'4 - Tabela atual'!AN25,'5 - Tabela anterior'!AM25)</f>
        <v>1398</v>
      </c>
      <c r="AO26" s="9">
        <f>IF(Parametros!$P$3=1,'4 - Tabela atual'!AO25,'5 - Tabela anterior'!AN25)</f>
        <v>1864</v>
      </c>
      <c r="AP26" s="9">
        <f>IF(Parametros!$P$3=1,'4 - Tabela atual'!AP25,'5 - Tabela anterior'!AO25)</f>
        <v>2330</v>
      </c>
      <c r="AQ26" s="9">
        <f>IF(Parametros!$P$3=1,'4 - Tabela atual'!AQ25,'5 - Tabela anterior'!AP25)</f>
        <v>2796</v>
      </c>
      <c r="AR26" s="9">
        <f>IF(Parametros!$P$3=1,'4 - Tabela atual'!AR25,'5 - Tabela anterior'!AQ25)</f>
        <v>358</v>
      </c>
      <c r="AS26" s="9">
        <f>IF(Parametros!$P$3=1,'4 - Tabela atual'!AS25,'5 - Tabela anterior'!AR25)</f>
        <v>71.600000000000009</v>
      </c>
      <c r="AT26" s="9">
        <f>IF(Parametros!$P$3=1,'4 - Tabela atual'!AT25,'5 - Tabela anterior'!AS25)</f>
        <v>89.5</v>
      </c>
      <c r="AU26" s="9">
        <f>IF(Parametros!$P$3=1,'4 - Tabela atual'!AU25,'5 - Tabela anterior'!AT25)</f>
        <v>0</v>
      </c>
      <c r="AV26" s="9">
        <f>IF(Parametros!$P$3=1,'4 - Tabela atual'!AV25,'5 - Tabela anterior'!AU25)</f>
        <v>268.5</v>
      </c>
      <c r="AW26" s="9">
        <f>IF(Parametros!$P$3=1,'4 - Tabela atual'!AW25,'5 - Tabela anterior'!AV25)</f>
        <v>537</v>
      </c>
      <c r="AX26" s="9">
        <f>IF(Parametros!$P$3=1,'4 - Tabela atual'!AX25,'5 - Tabela anterior'!AW25)</f>
        <v>716</v>
      </c>
      <c r="AY26" s="9">
        <f>IF(Parametros!$P$3=1,'4 - Tabela atual'!AY25,'5 - Tabela anterior'!AX25)</f>
        <v>1074</v>
      </c>
      <c r="AZ26" s="9">
        <f>IF(Parametros!$P$3=1,'4 - Tabela atual'!AZ25,'5 - Tabela anterior'!AY25)</f>
        <v>1432</v>
      </c>
      <c r="BA26" s="9">
        <f>IF(Parametros!$P$3=1,'4 - Tabela atual'!BA25,'5 - Tabela anterior'!AZ25)</f>
        <v>1790</v>
      </c>
      <c r="BB26" s="9">
        <f>IF(Parametros!$P$3=1,'4 - Tabela atual'!BB25,'5 - Tabela anterior'!BA25)</f>
        <v>2148</v>
      </c>
      <c r="BC26" s="9">
        <f>IF(Parametros!$P$3=1,'4 - Tabela atual'!BC25,'5 - Tabela anterior'!BB25)</f>
        <v>2839</v>
      </c>
      <c r="BD26" s="9">
        <f>IF(Parametros!$P$3=1,'4 - Tabela atual'!BD25,'5 - Tabela anterior'!BC25)</f>
        <v>567.79999999999995</v>
      </c>
      <c r="BE26" s="9">
        <f>IF(Parametros!$P$3=1,'4 - Tabela atual'!BE25,'5 - Tabela anterior'!BD25)</f>
        <v>709.75</v>
      </c>
      <c r="BF26" s="9">
        <f>IF(Parametros!$P$3=1,'4 - Tabela atual'!BF25,'5 - Tabela anterior'!BE25)</f>
        <v>1036.8</v>
      </c>
      <c r="BG26" s="9">
        <f>IF(Parametros!$P$3=1,'4 - Tabela atual'!BG25,'5 - Tabela anterior'!BF25)</f>
        <v>2129.25</v>
      </c>
      <c r="BH26" s="9">
        <f>IF(Parametros!$P$3=1,'4 - Tabela atual'!BH25,'5 - Tabela anterior'!BG25)</f>
        <v>4258.5</v>
      </c>
      <c r="BI26" s="9">
        <f>IF(Parametros!$P$3=1,'4 - Tabela atual'!BI25,'5 - Tabela anterior'!BH25)</f>
        <v>5678</v>
      </c>
      <c r="BJ26" s="9">
        <f>IF(Parametros!$P$3=1,'4 - Tabela atual'!BJ25,'5 - Tabela anterior'!BI25)</f>
        <v>8517</v>
      </c>
      <c r="BK26" s="9">
        <f>IF(Parametros!$P$3=1,'4 - Tabela atual'!BK25,'5 - Tabela anterior'!BJ25)</f>
        <v>11356</v>
      </c>
      <c r="BL26" s="9">
        <f>IF(Parametros!$P$3=1,'4 - Tabela atual'!BL25,'5 - Tabela anterior'!BK25)</f>
        <v>14195</v>
      </c>
      <c r="BM26" s="9">
        <f>IF(Parametros!$P$3=1,'4 - Tabela atual'!BM25,'5 - Tabela anterior'!BL25)</f>
        <v>17034</v>
      </c>
      <c r="BN26" s="9">
        <f>IF(Parametros!$P$3=1,'4 - Tabela atual'!BN25,'5 - Tabela anterior'!BM25)</f>
        <v>2770</v>
      </c>
      <c r="BO26" s="9">
        <f>IF(Parametros!$P$3=1,'4 - Tabela atual'!BO25,'5 - Tabela anterior'!BN25)</f>
        <v>554</v>
      </c>
      <c r="BP26" s="9">
        <f>IF(Parametros!$P$3=1,'4 - Tabela atual'!BP25,'5 - Tabela anterior'!BO25)</f>
        <v>692.5</v>
      </c>
      <c r="BQ26" s="9">
        <f>IF(Parametros!$P$3=1,'4 - Tabela atual'!BQ25,'5 - Tabela anterior'!BP25)</f>
        <v>1036.8</v>
      </c>
      <c r="BR26" s="9">
        <f>IF(Parametros!$P$3=1,'4 - Tabela atual'!BR25,'5 - Tabela anterior'!BQ25)</f>
        <v>2077.5</v>
      </c>
      <c r="BS26" s="9">
        <f>IF(Parametros!$P$3=1,'4 - Tabela atual'!BS25,'5 - Tabela anterior'!BR25)</f>
        <v>4155</v>
      </c>
      <c r="BT26" s="9">
        <f>IF(Parametros!$P$3=1,'4 - Tabela atual'!BT25,'5 - Tabela anterior'!BS25)</f>
        <v>5540</v>
      </c>
      <c r="BU26" s="9">
        <f>IF(Parametros!$P$3=1,'4 - Tabela atual'!BU25,'5 - Tabela anterior'!BT25)</f>
        <v>8310</v>
      </c>
      <c r="BV26" s="9">
        <f>IF(Parametros!$P$3=1,'4 - Tabela atual'!BV25,'5 - Tabela anterior'!BU25)</f>
        <v>11080</v>
      </c>
      <c r="BW26" s="9">
        <f>IF(Parametros!$P$3=1,'4 - Tabela atual'!BW25,'5 - Tabela anterior'!BV25)</f>
        <v>13850</v>
      </c>
      <c r="BX26" s="9">
        <f>IF(Parametros!$P$3=1,'4 - Tabela atual'!BX25,'5 - Tabela anterior'!BW25)</f>
        <v>16620</v>
      </c>
      <c r="BY26" s="9">
        <f>IF(Parametros!$P$3=1,'4 - Tabela atual'!BY25,'5 - Tabela anterior'!BX25)</f>
        <v>2662</v>
      </c>
      <c r="BZ26" s="9">
        <f>IF(Parametros!$P$3=1,'4 - Tabela atual'!BZ25,'5 - Tabela anterior'!BY25)</f>
        <v>532.4</v>
      </c>
      <c r="CA26" s="9">
        <f>IF(Parametros!$P$3=1,'4 - Tabela atual'!CA25,'5 - Tabela anterior'!BZ25)</f>
        <v>665.5</v>
      </c>
      <c r="CB26" s="9">
        <f>IF(Parametros!$P$3=1,'4 - Tabela atual'!CB25,'5 - Tabela anterior'!CA25)</f>
        <v>1036.8</v>
      </c>
      <c r="CC26" s="9">
        <f>IF(Parametros!$P$3=1,'4 - Tabela atual'!CC25,'5 - Tabela anterior'!CB25)</f>
        <v>1996.5</v>
      </c>
      <c r="CD26" s="9">
        <f>IF(Parametros!$P$3=1,'4 - Tabela atual'!CD25,'5 - Tabela anterior'!CC25)</f>
        <v>3993</v>
      </c>
      <c r="CE26" s="9">
        <f>IF(Parametros!$P$3=1,'4 - Tabela atual'!CE25,'5 - Tabela anterior'!CD25)</f>
        <v>5324</v>
      </c>
      <c r="CF26" s="9">
        <f>IF(Parametros!$P$3=1,'4 - Tabela atual'!CF25,'5 - Tabela anterior'!CE25)</f>
        <v>7986</v>
      </c>
      <c r="CG26" s="9">
        <f>IF(Parametros!$P$3=1,'4 - Tabela atual'!CG25,'5 - Tabela anterior'!CF25)</f>
        <v>10648</v>
      </c>
      <c r="CH26" s="9">
        <f>IF(Parametros!$P$3=1,'4 - Tabela atual'!CH25,'5 - Tabela anterior'!CG25)</f>
        <v>13310</v>
      </c>
      <c r="CI26" s="9">
        <f>IF(Parametros!$P$3=1,'4 - Tabela atual'!CI25,'5 - Tabela anterior'!CH25)</f>
        <v>15972</v>
      </c>
      <c r="CJ26" s="9">
        <f>IF(Parametros!$P$3=1,'4 - Tabela atual'!CJ25,'5 - Tabela anterior'!CI25)</f>
        <v>1001</v>
      </c>
      <c r="CK26" s="9">
        <f>IF(Parametros!$P$3=1,'4 - Tabela atual'!CK25,'5 - Tabela anterior'!CJ25)</f>
        <v>200.2</v>
      </c>
      <c r="CL26" s="9">
        <f>IF(Parametros!$P$3=1,'4 - Tabela atual'!CL25,'5 - Tabela anterior'!CK25)</f>
        <v>250.25</v>
      </c>
      <c r="CM26" s="9">
        <f>IF(Parametros!$P$3=1,'4 - Tabela atual'!CM25,'5 - Tabela anterior'!CL25)</f>
        <v>0</v>
      </c>
      <c r="CN26" s="9">
        <f>IF(Parametros!$P$3=1,'4 - Tabela atual'!CN25,'5 - Tabela anterior'!CM25)</f>
        <v>750.75</v>
      </c>
      <c r="CO26" s="9">
        <f>IF(Parametros!$P$3=1,'4 - Tabela atual'!CO25,'5 - Tabela anterior'!CN25)</f>
        <v>1501.5</v>
      </c>
      <c r="CP26" s="9">
        <f>IF(Parametros!$P$3=1,'4 - Tabela atual'!CP25,'5 - Tabela anterior'!CO25)</f>
        <v>2002</v>
      </c>
      <c r="CQ26" s="9">
        <f>IF(Parametros!$P$3=1,'4 - Tabela atual'!CQ25,'5 - Tabela anterior'!CP25)</f>
        <v>3003</v>
      </c>
      <c r="CR26" s="9">
        <f>IF(Parametros!$P$3=1,'4 - Tabela atual'!CR25,'5 - Tabela anterior'!CQ25)</f>
        <v>4004</v>
      </c>
      <c r="CS26" s="9">
        <f>IF(Parametros!$P$3=1,'4 - Tabela atual'!CS25,'5 - Tabela anterior'!CR25)</f>
        <v>5005</v>
      </c>
      <c r="CT26" s="9">
        <f>IF(Parametros!$P$3=1,'4 - Tabela atual'!CT25,'5 - Tabela anterior'!CS25)</f>
        <v>6006</v>
      </c>
      <c r="CU26" s="9">
        <f>IF(Parametros!$P$3=1,'4 - Tabela atual'!CU25,'5 - Tabela anterior'!CT25)</f>
        <v>893</v>
      </c>
      <c r="CV26" s="9">
        <f>IF(Parametros!$P$3=1,'4 - Tabela atual'!CV25,'5 - Tabela anterior'!CU25)</f>
        <v>178.60000000000002</v>
      </c>
      <c r="CW26" s="9">
        <f>IF(Parametros!$P$3=1,'4 - Tabela atual'!CW25,'5 - Tabela anterior'!CV25)</f>
        <v>223.25</v>
      </c>
      <c r="CX26" s="9">
        <f>IF(Parametros!$P$3=1,'4 - Tabela atual'!CX25,'5 - Tabela anterior'!CW25)</f>
        <v>0</v>
      </c>
      <c r="CY26" s="9">
        <f>IF(Parametros!$P$3=1,'4 - Tabela atual'!CY25,'5 - Tabela anterior'!CX25)</f>
        <v>669.75</v>
      </c>
      <c r="CZ26" s="9">
        <f>IF(Parametros!$P$3=1,'4 - Tabela atual'!CZ25,'5 - Tabela anterior'!CY25)</f>
        <v>1339.5</v>
      </c>
      <c r="DA26" s="9">
        <f>IF(Parametros!$P$3=1,'4 - Tabela atual'!DA25,'5 - Tabela anterior'!CZ25)</f>
        <v>1786</v>
      </c>
      <c r="DB26" s="9">
        <f>IF(Parametros!$P$3=1,'4 - Tabela atual'!DB25,'5 - Tabela anterior'!DA25)</f>
        <v>2679</v>
      </c>
      <c r="DC26" s="9">
        <f>IF(Parametros!$P$3=1,'4 - Tabela atual'!DC25,'5 - Tabela anterior'!DB25)</f>
        <v>3572</v>
      </c>
      <c r="DD26" s="9">
        <f>IF(Parametros!$P$3=1,'4 - Tabela atual'!DD25,'5 - Tabela anterior'!DC25)</f>
        <v>4465</v>
      </c>
      <c r="DE26" s="9">
        <f>IF(Parametros!$P$3=1,'4 - Tabela atual'!DE25,'5 - Tabela anterior'!DD25)</f>
        <v>5358</v>
      </c>
      <c r="DF26" s="9">
        <f>IF(Parametros!$P$3=1,'4 - Tabela atual'!DF25,'5 - Tabela anterior'!DE25)</f>
        <v>824</v>
      </c>
      <c r="DG26" s="9">
        <f>IF(Parametros!$P$3=1,'4 - Tabela atual'!DG25,'5 - Tabela anterior'!DF25)</f>
        <v>164.8</v>
      </c>
      <c r="DH26" s="9">
        <f>IF(Parametros!$P$3=1,'4 - Tabela atual'!DH25,'5 - Tabela anterior'!DG25)</f>
        <v>206</v>
      </c>
      <c r="DI26" s="9">
        <f>IF(Parametros!$P$3=1,'4 - Tabela atual'!DI25,'5 - Tabela anterior'!DH25)</f>
        <v>0</v>
      </c>
      <c r="DJ26" s="9">
        <f>IF(Parametros!$P$3=1,'4 - Tabela atual'!DJ25,'5 - Tabela anterior'!DI25)</f>
        <v>618</v>
      </c>
      <c r="DK26" s="9">
        <f>IF(Parametros!$P$3=1,'4 - Tabela atual'!DK25,'5 - Tabela anterior'!DJ25)</f>
        <v>1236</v>
      </c>
      <c r="DL26" s="9">
        <f>IF(Parametros!$P$3=1,'4 - Tabela atual'!DL25,'5 - Tabela anterior'!DK25)</f>
        <v>1648</v>
      </c>
      <c r="DM26" s="9">
        <f>IF(Parametros!$P$3=1,'4 - Tabela atual'!DM25,'5 - Tabela anterior'!DL25)</f>
        <v>2472</v>
      </c>
      <c r="DN26" s="9">
        <f>IF(Parametros!$P$3=1,'4 - Tabela atual'!DN25,'5 - Tabela anterior'!DM25)</f>
        <v>3296</v>
      </c>
      <c r="DO26" s="9">
        <f>IF(Parametros!$P$3=1,'4 - Tabela atual'!DO25,'5 - Tabela anterior'!DN25)</f>
        <v>4120</v>
      </c>
      <c r="DP26" s="9">
        <f>IF(Parametros!$P$3=1,'4 - Tabela atual'!DP25,'5 - Tabela anterior'!DO25)</f>
        <v>4944</v>
      </c>
      <c r="DQ26" s="9">
        <f>IF(Parametros!$P$3=1,'4 - Tabela atual'!DQ25,'5 - Tabela anterior'!DP25)</f>
        <v>3128</v>
      </c>
      <c r="DR26" s="9">
        <f>IF(Parametros!$P$3=1,'4 - Tabela atual'!DR25,'5 - Tabela anterior'!DQ25)</f>
        <v>625.6</v>
      </c>
      <c r="DS26" s="9">
        <f>IF(Parametros!$P$3=1,'4 - Tabela atual'!DS25,'5 - Tabela anterior'!DR25)</f>
        <v>782</v>
      </c>
      <c r="DT26" s="9">
        <f>IF(Parametros!$P$3=1,'4 - Tabela atual'!DT25,'5 - Tabela anterior'!DS25)</f>
        <v>1036.8</v>
      </c>
      <c r="DU26" s="9">
        <f>IF(Parametros!$P$3=1,'4 - Tabela atual'!DU25,'5 - Tabela anterior'!DT25)</f>
        <v>2346</v>
      </c>
      <c r="DV26" s="9">
        <f>IF(Parametros!$P$3=1,'4 - Tabela atual'!DV25,'5 - Tabela anterior'!DU25)</f>
        <v>4692</v>
      </c>
      <c r="DW26" s="9">
        <f>IF(Parametros!$P$3=1,'4 - Tabela atual'!DW25,'5 - Tabela anterior'!DV25)</f>
        <v>6256</v>
      </c>
      <c r="DX26" s="9">
        <f>IF(Parametros!$P$3=1,'4 - Tabela atual'!DX25,'5 - Tabela anterior'!DW25)</f>
        <v>9384</v>
      </c>
      <c r="DY26" s="9">
        <f>IF(Parametros!$P$3=1,'4 - Tabela atual'!DY25,'5 - Tabela anterior'!DX25)</f>
        <v>12512</v>
      </c>
      <c r="DZ26" s="9">
        <f>IF(Parametros!$P$3=1,'4 - Tabela atual'!DZ25,'5 - Tabela anterior'!DY25)</f>
        <v>15640</v>
      </c>
      <c r="EA26" s="9">
        <f>IF(Parametros!$P$3=1,'4 - Tabela atual'!EA25,'5 - Tabela anterior'!DZ25)</f>
        <v>18768</v>
      </c>
      <c r="EB26" s="9">
        <f>IF(Parametros!$P$3=1,'4 - Tabela atual'!EB25,'5 - Tabela anterior'!EA25)</f>
        <v>3305</v>
      </c>
      <c r="EC26" s="9">
        <f>IF(Parametros!$P$3=1,'4 - Tabela atual'!EC25,'5 - Tabela anterior'!EB25)</f>
        <v>661</v>
      </c>
      <c r="ED26" s="9">
        <f>IF(Parametros!$P$3=1,'4 - Tabela atual'!ED25,'5 - Tabela anterior'!EC25)</f>
        <v>826.25</v>
      </c>
      <c r="EE26" s="9">
        <f>IF(Parametros!$P$3=1,'4 - Tabela atual'!EE25,'5 - Tabela anterior'!ED25)</f>
        <v>1036.8</v>
      </c>
      <c r="EF26" s="9">
        <f>IF(Parametros!$P$3=1,'4 - Tabela atual'!EF25,'5 - Tabela anterior'!EE25)</f>
        <v>2478.75</v>
      </c>
      <c r="EG26" s="9">
        <f>IF(Parametros!$P$3=1,'4 - Tabela atual'!EG25,'5 - Tabela anterior'!EF25)</f>
        <v>4957.5</v>
      </c>
      <c r="EH26" s="9">
        <f>IF(Parametros!$P$3=1,'4 - Tabela atual'!EH25,'5 - Tabela anterior'!EG25)</f>
        <v>6610</v>
      </c>
      <c r="EI26" s="9">
        <f>IF(Parametros!$P$3=1,'4 - Tabela atual'!EI25,'5 - Tabela anterior'!EH25)</f>
        <v>9915</v>
      </c>
      <c r="EJ26" s="9">
        <f>IF(Parametros!$P$3=1,'4 - Tabela atual'!EJ25,'5 - Tabela anterior'!EI25)</f>
        <v>13220</v>
      </c>
      <c r="EK26" s="9">
        <f>IF(Parametros!$P$3=1,'4 - Tabela atual'!EK25,'5 - Tabela anterior'!EJ25)</f>
        <v>16525</v>
      </c>
      <c r="EL26" s="9">
        <f>IF(Parametros!$P$3=1,'4 - Tabela atual'!EL25,'5 - Tabela anterior'!EK25)</f>
        <v>19830</v>
      </c>
      <c r="EM26" s="9">
        <f>IF(Parametros!$P$3=1,'4 - Tabela atual'!EM25,'5 - Tabela anterior'!EL25)</f>
        <v>3197</v>
      </c>
      <c r="EN26" s="9">
        <f>IF(Parametros!$P$3=1,'4 - Tabela atual'!EN25,'5 - Tabela anterior'!EM25)</f>
        <v>639.4</v>
      </c>
      <c r="EO26" s="9">
        <f>IF(Parametros!$P$3=1,'4 - Tabela atual'!EO25,'5 - Tabela anterior'!EN25)</f>
        <v>799.25</v>
      </c>
      <c r="EP26" s="9">
        <f>IF(Parametros!$P$3=1,'4 - Tabela atual'!EP25,'5 - Tabela anterior'!EO25)</f>
        <v>1036.8</v>
      </c>
      <c r="EQ26" s="9">
        <f>IF(Parametros!$P$3=1,'4 - Tabela atual'!EQ25,'5 - Tabela anterior'!EP25)</f>
        <v>2397.75</v>
      </c>
      <c r="ER26" s="9">
        <f>IF(Parametros!$P$3=1,'4 - Tabela atual'!ER25,'5 - Tabela anterior'!EQ25)</f>
        <v>4795.5</v>
      </c>
      <c r="ES26" s="9">
        <f>IF(Parametros!$P$3=1,'4 - Tabela atual'!ES25,'5 - Tabela anterior'!ER25)</f>
        <v>6394</v>
      </c>
      <c r="ET26" s="9">
        <f>IF(Parametros!$P$3=1,'4 - Tabela atual'!ET25,'5 - Tabela anterior'!ES25)</f>
        <v>9591</v>
      </c>
      <c r="EU26" s="9">
        <f>IF(Parametros!$P$3=1,'4 - Tabela atual'!EU25,'5 - Tabela anterior'!ET25)</f>
        <v>12788</v>
      </c>
      <c r="EV26" s="9">
        <f>IF(Parametros!$P$3=1,'4 - Tabela atual'!EV25,'5 - Tabela anterior'!EU25)</f>
        <v>15985</v>
      </c>
      <c r="EW26" s="9">
        <f>IF(Parametros!$P$3=1,'4 - Tabela atual'!EW25,'5 - Tabela anterior'!EV25)</f>
        <v>19182</v>
      </c>
      <c r="EX26" s="9">
        <f>IF(Parametros!$P$3=1,'4 - Tabela atual'!EX25,'5 - Tabela anterior'!EW25)</f>
        <v>1359</v>
      </c>
      <c r="EY26" s="9">
        <f>IF(Parametros!$P$3=1,'4 - Tabela atual'!EY25,'5 - Tabela anterior'!EX25)</f>
        <v>271.8</v>
      </c>
      <c r="EZ26" s="9">
        <f>IF(Parametros!$P$3=1,'4 - Tabela atual'!EZ25,'5 - Tabela anterior'!EY25)</f>
        <v>339.75</v>
      </c>
      <c r="FA26" s="9">
        <f>IF(Parametros!$P$3=1,'4 - Tabela atual'!FA25,'5 - Tabela anterior'!EZ25)</f>
        <v>0</v>
      </c>
      <c r="FB26" s="9">
        <f>IF(Parametros!$P$3=1,'4 - Tabela atual'!FB25,'5 - Tabela anterior'!FA25)</f>
        <v>1019.25</v>
      </c>
      <c r="FC26" s="9">
        <f>IF(Parametros!$P$3=1,'4 - Tabela atual'!FC25,'5 - Tabela anterior'!FB25)</f>
        <v>2038.5</v>
      </c>
      <c r="FD26" s="9">
        <f>IF(Parametros!$P$3=1,'4 - Tabela atual'!FD25,'5 - Tabela anterior'!FC25)</f>
        <v>2718</v>
      </c>
      <c r="FE26" s="9">
        <f>IF(Parametros!$P$3=1,'4 - Tabela atual'!FE25,'5 - Tabela anterior'!FD25)</f>
        <v>4077</v>
      </c>
      <c r="FF26" s="9">
        <f>IF(Parametros!$P$3=1,'4 - Tabela atual'!FF25,'5 - Tabela anterior'!FE25)</f>
        <v>5436</v>
      </c>
      <c r="FG26" s="9">
        <f>IF(Parametros!$P$3=1,'4 - Tabela atual'!FG25,'5 - Tabela anterior'!FF25)</f>
        <v>6795</v>
      </c>
      <c r="FH26" s="9">
        <f>IF(Parametros!$P$3=1,'4 - Tabela atual'!FH25,'5 - Tabela anterior'!FG25)</f>
        <v>8154</v>
      </c>
      <c r="FI26" s="9">
        <f>IF(Parametros!$P$3=1,'4 - Tabela atual'!FI25,'5 - Tabela anterior'!FH25)</f>
        <v>3663</v>
      </c>
      <c r="FJ26" s="9">
        <f>IF(Parametros!$P$3=1,'4 - Tabela atual'!FJ25,'5 - Tabela anterior'!FI25)</f>
        <v>732.6</v>
      </c>
      <c r="FK26" s="9">
        <f>IF(Parametros!$P$3=1,'4 - Tabela atual'!FK25,'5 - Tabela anterior'!FJ25)</f>
        <v>915.75</v>
      </c>
      <c r="FL26" s="9">
        <f>IF(Parametros!$P$3=1,'4 - Tabela atual'!FL25,'5 - Tabela anterior'!FK25)</f>
        <v>1036.8</v>
      </c>
      <c r="FM26" s="9">
        <f>IF(Parametros!$P$3=1,'4 - Tabela atual'!FM25,'5 - Tabela anterior'!FL25)</f>
        <v>2747.25</v>
      </c>
      <c r="FN26" s="9">
        <f>IF(Parametros!$P$3=1,'4 - Tabela atual'!FN25,'5 - Tabela anterior'!FM25)</f>
        <v>5494.5</v>
      </c>
      <c r="FO26" s="9">
        <f>IF(Parametros!$P$3=1,'4 - Tabela atual'!FO25,'5 - Tabela anterior'!FN25)</f>
        <v>7326</v>
      </c>
      <c r="FP26" s="9">
        <f>IF(Parametros!$P$3=1,'4 - Tabela atual'!FP25,'5 - Tabela anterior'!FO25)</f>
        <v>10989</v>
      </c>
      <c r="FQ26" s="9">
        <f>IF(Parametros!$P$3=1,'4 - Tabela atual'!FQ25,'5 - Tabela anterior'!FP25)</f>
        <v>14652</v>
      </c>
      <c r="FR26" s="9">
        <f>IF(Parametros!$P$3=1,'4 - Tabela atual'!FR25,'5 - Tabela anterior'!FQ25)</f>
        <v>18315</v>
      </c>
      <c r="FS26" s="9">
        <f>IF(Parametros!$P$3=1,'4 - Tabela atual'!FS25,'5 - Tabela anterior'!FR25)</f>
        <v>21978</v>
      </c>
      <c r="FT26" t="str">
        <f>IF(Parametros!$P$3=1,'4 - Tabela atual'!FT25,'5 - Tabela anterior'!FS25)</f>
        <v>0</v>
      </c>
      <c r="FU26" t="str">
        <f>IF(Parametros!$P$3=1,'4 - Tabela atual'!FU25,'5 - Tabela anterior'!FT25)</f>
        <v>0</v>
      </c>
      <c r="FV26" t="str">
        <f>IF(Parametros!$P$3=1,'4 - Tabela atual'!FV25,'5 - Tabela anterior'!FU25)</f>
        <v>0</v>
      </c>
      <c r="FW26" t="str">
        <f>IF(Parametros!$P$3=1,'4 - Tabela atual'!FW25,'5 - Tabela anterior'!FV25)</f>
        <v>0</v>
      </c>
      <c r="FX26">
        <f>IF(Parametros!$P$3=1,'4 - Tabela atual'!FX25,'5 - Tabela anterior'!FW25)</f>
        <v>0</v>
      </c>
      <c r="FY26">
        <f>IF(Parametros!$P$3=1,'4 - Tabela atual'!FY25,'5 - Tabela anterior'!FX25)</f>
        <v>0</v>
      </c>
      <c r="FZ26">
        <f>IF(Parametros!$P$3=1,'4 - Tabela atual'!FZ25,'5 - Tabela anterior'!FY25)</f>
        <v>0</v>
      </c>
      <c r="GA26">
        <f>IF(Parametros!$P$3=1,'4 - Tabela atual'!GA25,'5 - Tabela anterior'!FZ25)</f>
        <v>0</v>
      </c>
      <c r="GB26">
        <f>IF(Parametros!$P$3=1,'4 - Tabela atual'!GB25,'5 - Tabela anterior'!GA25)</f>
        <v>0</v>
      </c>
      <c r="GC26">
        <f>IF(Parametros!$P$3=1,'4 - Tabela atual'!GC25,'5 - Tabela anterior'!GB25)</f>
        <v>0</v>
      </c>
      <c r="GD26">
        <f>IF(Parametros!$P$3=1,'4 - Tabela atual'!GD25,'5 - Tabela anterior'!GC25)</f>
        <v>0</v>
      </c>
      <c r="GE26">
        <f>IF(Parametros!$P$3=1,'4 - Tabela atual'!GE25,'5 - Tabela anterior'!GD25)</f>
        <v>0</v>
      </c>
      <c r="GF26">
        <f>IF(Parametros!$P$3=1,'4 - Tabela atual'!GF25,'5 - Tabela anterior'!GE25)</f>
        <v>0</v>
      </c>
      <c r="GG26">
        <f>IF(Parametros!$P$3=1,'4 - Tabela atual'!GG25,'5 - Tabela anterior'!GF25)</f>
        <v>0</v>
      </c>
      <c r="GH26">
        <f>IF(Parametros!$P$3=1,'4 - Tabela atual'!GH25,'5 - Tabela anterior'!GG25)</f>
        <v>0</v>
      </c>
      <c r="GI26" s="8" t="str">
        <f>IF(Parametros!$P$3=1,'4 - Tabela atual'!GI25,'5 - Tabela anterior'!GH25)</f>
        <v>0</v>
      </c>
      <c r="GJ26" s="8" t="str">
        <f>IF(Parametros!$P$3=1,'4 - Tabela atual'!GJ25,'5 - Tabela anterior'!GI25)</f>
        <v>0</v>
      </c>
      <c r="GK26" s="8" t="str">
        <f>IF(Parametros!$P$3=1,'4 - Tabela atual'!GK25,'5 - Tabela anterior'!GJ25)</f>
        <v>0</v>
      </c>
      <c r="GL26" s="8" t="str">
        <f>IF(Parametros!$P$3=1,'4 - Tabela atual'!GL25,'5 - Tabela anterior'!GK25)</f>
        <v>0</v>
      </c>
      <c r="GM26" s="8">
        <f>IF(Parametros!$P$3=1,'4 - Tabela atual'!GM25,'5 - Tabela anterior'!GL25)</f>
        <v>0</v>
      </c>
      <c r="GN26" s="8">
        <f>IF(Parametros!$P$3=1,'4 - Tabela atual'!GN25,'5 - Tabela anterior'!GM25)</f>
        <v>0</v>
      </c>
      <c r="GO26" s="8">
        <f>IF(Parametros!$P$3=1,'4 - Tabela atual'!GO25,'5 - Tabela anterior'!GN25)</f>
        <v>0</v>
      </c>
      <c r="GP26" s="8">
        <f>IF(Parametros!$P$3=1,'4 - Tabela atual'!GP25,'5 - Tabela anterior'!GO25)</f>
        <v>0</v>
      </c>
      <c r="GQ26" s="8">
        <f>IF(Parametros!$P$3=1,'4 - Tabela atual'!GQ25,'5 - Tabela anterior'!GP25)</f>
        <v>0</v>
      </c>
      <c r="GR26" s="8">
        <f>IF(Parametros!$P$3=1,'4 - Tabela atual'!GR25,'5 - Tabela anterior'!GQ25)</f>
        <v>0</v>
      </c>
      <c r="GS26" s="8">
        <f>IF(Parametros!$P$3=1,'4 - Tabela atual'!GS25,'5 - Tabela anterior'!GR25)</f>
        <v>0</v>
      </c>
      <c r="GT26" s="8">
        <f>IF(Parametros!$P$3=1,'4 - Tabela atual'!GT25,'5 - Tabela anterior'!GS25)</f>
        <v>0</v>
      </c>
      <c r="GU26" s="8">
        <f>IF(Parametros!$P$3=1,'4 - Tabela atual'!GU25,'5 - Tabela anterior'!GT25)</f>
        <v>0</v>
      </c>
      <c r="GV26" s="8">
        <f>IF(Parametros!$P$3=1,'4 - Tabela atual'!GV25,'5 - Tabela anterior'!GU25)</f>
        <v>0</v>
      </c>
      <c r="GW26" s="8">
        <f>IF(Parametros!$P$3=1,'4 - Tabela atual'!GW25,'5 - Tabela anterior'!GV25)</f>
        <v>0</v>
      </c>
      <c r="GX26">
        <f>IF(Parametros!$P$3=1,'4 - Tabela atual'!GX25,'5 - Tabela anterior'!GW25)</f>
        <v>0</v>
      </c>
      <c r="GY26">
        <f>IF(Parametros!$P$3=1,'4 - Tabela atual'!GY25,'5 - Tabela anterior'!GX25)</f>
        <v>0</v>
      </c>
      <c r="GZ26">
        <f>IF(Parametros!$P$3=1,'4 - Tabela atual'!GZ25,'5 - Tabela anterior'!GY25)</f>
        <v>1</v>
      </c>
      <c r="HA26">
        <f>IF(Parametros!$P$3=1,'4 - Tabela atual'!HA25,'5 - Tabela anterior'!GZ25)</f>
        <v>0</v>
      </c>
      <c r="HB26">
        <f>IF(Parametros!$P$3=1,'4 - Tabela atual'!HB25,'5 - Tabela anterior'!HA25)</f>
        <v>0</v>
      </c>
      <c r="HC26">
        <f>IF(Parametros!$P$3=1,'4 - Tabela atual'!HC25,'5 - Tabela anterior'!HB25)</f>
        <v>0</v>
      </c>
      <c r="HD26">
        <f>IF(Parametros!$P$3=1,'4 - Tabela atual'!HD25,'5 - Tabela anterior'!HC25)</f>
        <v>0</v>
      </c>
      <c r="HE26" s="6" t="str">
        <f t="shared" si="0"/>
        <v>FUTEBOL (QUA.) - (FGGQ)</v>
      </c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</row>
    <row r="27" spans="1:249" s="5" customFormat="1" ht="14.25" customHeight="1" x14ac:dyDescent="0.2">
      <c r="A27" s="148" t="str">
        <f>IF(Parametros!$P$3=1,'4 - Tabela atual'!A26,'5 - Tabela anterior'!A26)</f>
        <v>PROF</v>
      </c>
      <c r="B27" s="112" t="str">
        <f>IF(Parametros!$P$3=1,'4 - Tabela atual'!B26,'5 - Tabela anterior'!B26)</f>
        <v>PROFISSÃO REPÓRTER</v>
      </c>
      <c r="C27" s="9">
        <f>IF(Parametros!$P$3=1,'4 - Tabela atual'!C26,'5 - Tabela anterior'!C26)</f>
        <v>1146</v>
      </c>
      <c r="D27" s="9">
        <f>IF(Parametros!$P$3=1,'4 - Tabela atual'!D26,'5 - Tabela anterior'!D26)</f>
        <v>229.20000000000002</v>
      </c>
      <c r="E27" s="9">
        <f>IF(Parametros!$P$3=1,'4 - Tabela atual'!E26,'5 - Tabela anterior'!E26)</f>
        <v>286.5</v>
      </c>
      <c r="F27" s="9">
        <f>IF(Parametros!$P$3=1,'4 - Tabela atual'!F26,'5 - Tabela anterior'!F26)</f>
        <v>429.75</v>
      </c>
      <c r="G27" s="9">
        <f>IF(Parametros!$P$3=1,'4 - Tabela atual'!G26,'5 - Tabela anterior'!G26)</f>
        <v>229.20000000000002</v>
      </c>
      <c r="H27" s="9">
        <f>IF(Parametros!$P$3=1,'4 - Tabela atual'!H26,'5 - Tabela anterior'!H26)</f>
        <v>286.5</v>
      </c>
      <c r="I27" s="9">
        <f>IF(Parametros!$P$3=1,'4 - Tabela atual'!I26,'5 - Tabela anterior'!H26)</f>
        <v>286.5</v>
      </c>
      <c r="J27" s="9">
        <f>IF(Parametros!$P$3=1,'4 - Tabela atual'!J26,'5 - Tabela anterior'!I26)</f>
        <v>286.5</v>
      </c>
      <c r="K27" s="9">
        <f>IF(Parametros!$P$3=1,'4 - Tabela atual'!K26,'5 - Tabela anterior'!J26)</f>
        <v>429.75</v>
      </c>
      <c r="L27" s="9">
        <f>IF(Parametros!$P$3=1,'4 - Tabela atual'!L26,'5 - Tabela anterior'!K26)</f>
        <v>229.20000000000002</v>
      </c>
      <c r="M27" s="9">
        <f>IF(Parametros!$P$3=1,'4 - Tabela atual'!M26,'5 - Tabela anterior'!L26)</f>
        <v>286.5</v>
      </c>
      <c r="N27" s="9">
        <f>IF(Parametros!$P$3=1,'4 - Tabela atual'!N26,'5 - Tabela anterior'!M26)</f>
        <v>515.70000000000005</v>
      </c>
      <c r="O27" s="9">
        <f>IF(Parametros!$P$3=1,'4 - Tabela atual'!O26,'5 - Tabela anterior'!N26)</f>
        <v>859.5</v>
      </c>
      <c r="P27" s="9">
        <f>IF(Parametros!$P$3=1,'4 - Tabela atual'!P26,'5 - Tabela anterior'!O26)</f>
        <v>1719</v>
      </c>
      <c r="Q27" s="9">
        <f>IF(Parametros!$P$3=1,'4 - Tabela atual'!Q26,'5 - Tabela anterior'!P26)</f>
        <v>2292</v>
      </c>
      <c r="R27" s="9">
        <f>IF(Parametros!$P$3=1,'4 - Tabela atual'!R26,'5 - Tabela anterior'!Q26)</f>
        <v>3438</v>
      </c>
      <c r="S27" s="9">
        <f>IF(Parametros!$P$3=1,'4 - Tabela atual'!S26,'5 - Tabela anterior'!R26)</f>
        <v>4584</v>
      </c>
      <c r="T27" s="9">
        <f>IF(Parametros!$P$3=1,'4 - Tabela atual'!T26,'5 - Tabela anterior'!S26)</f>
        <v>5730</v>
      </c>
      <c r="U27" s="9">
        <f>IF(Parametros!$P$3=1,'4 - Tabela atual'!U26,'5 - Tabela anterior'!T26)</f>
        <v>6876</v>
      </c>
      <c r="V27" s="9">
        <f>IF(Parametros!$P$3=1,'4 - Tabela atual'!V26,'5 - Tabela anterior'!U26)</f>
        <v>851</v>
      </c>
      <c r="W27" s="9">
        <f>IF(Parametros!$P$3=1,'4 - Tabela atual'!W26,'5 - Tabela anterior'!V26)</f>
        <v>170.20000000000002</v>
      </c>
      <c r="X27" s="9">
        <f>IF(Parametros!$P$3=1,'4 - Tabela atual'!X26,'5 - Tabela anterior'!W26)</f>
        <v>212.75</v>
      </c>
      <c r="Y27" s="9">
        <f>IF(Parametros!$P$3=1,'4 - Tabela atual'!Y26,'5 - Tabela anterior'!X26)</f>
        <v>0</v>
      </c>
      <c r="Z27" s="9">
        <f>IF(Parametros!$P$3=1,'4 - Tabela atual'!Z26,'5 - Tabela anterior'!Y26)</f>
        <v>638.25</v>
      </c>
      <c r="AA27" s="9">
        <f>IF(Parametros!$P$3=1,'4 - Tabela atual'!AA26,'5 - Tabela anterior'!Z26)</f>
        <v>1276.5</v>
      </c>
      <c r="AB27" s="9">
        <f>IF(Parametros!$P$3=1,'4 - Tabela atual'!AB26,'5 - Tabela anterior'!AA26)</f>
        <v>1702</v>
      </c>
      <c r="AC27" s="9">
        <f>IF(Parametros!$P$3=1,'4 - Tabela atual'!AC26,'5 - Tabela anterior'!AB26)</f>
        <v>2553</v>
      </c>
      <c r="AD27" s="9">
        <f>IF(Parametros!$P$3=1,'4 - Tabela atual'!AD26,'5 - Tabela anterior'!AC26)</f>
        <v>3404</v>
      </c>
      <c r="AE27" s="9">
        <f>IF(Parametros!$P$3=1,'4 - Tabela atual'!AE26,'5 - Tabela anterior'!AD26)</f>
        <v>4255</v>
      </c>
      <c r="AF27" s="9">
        <f>IF(Parametros!$P$3=1,'4 - Tabela atual'!AF26,'5 - Tabela anterior'!AE26)</f>
        <v>5106</v>
      </c>
      <c r="AG27" s="9">
        <f>IF(Parametros!$P$3=1,'4 - Tabela atual'!AG26,'5 - Tabela anterior'!AF26)</f>
        <v>784</v>
      </c>
      <c r="AH27" s="9">
        <f>IF(Parametros!$P$3=1,'4 - Tabela atual'!AH26,'5 - Tabela anterior'!AG26)</f>
        <v>156.80000000000001</v>
      </c>
      <c r="AI27" s="9">
        <f>IF(Parametros!$P$3=1,'4 - Tabela atual'!AI26,'5 - Tabela anterior'!AH26)</f>
        <v>196</v>
      </c>
      <c r="AJ27" s="9">
        <f>IF(Parametros!$P$3=1,'4 - Tabela atual'!AJ26,'5 - Tabela anterior'!AI26)</f>
        <v>0</v>
      </c>
      <c r="AK27" s="9">
        <f>IF(Parametros!$P$3=1,'4 - Tabela atual'!AK26,'5 - Tabela anterior'!AJ26)</f>
        <v>588</v>
      </c>
      <c r="AL27" s="9">
        <f>IF(Parametros!$P$3=1,'4 - Tabela atual'!AL26,'5 - Tabela anterior'!AK26)</f>
        <v>1176</v>
      </c>
      <c r="AM27" s="9">
        <f>IF(Parametros!$P$3=1,'4 - Tabela atual'!AM26,'5 - Tabela anterior'!AL26)</f>
        <v>1568</v>
      </c>
      <c r="AN27" s="9">
        <f>IF(Parametros!$P$3=1,'4 - Tabela atual'!AN26,'5 - Tabela anterior'!AM26)</f>
        <v>2352</v>
      </c>
      <c r="AO27" s="9">
        <f>IF(Parametros!$P$3=1,'4 - Tabela atual'!AO26,'5 - Tabela anterior'!AN26)</f>
        <v>3136</v>
      </c>
      <c r="AP27" s="9">
        <f>IF(Parametros!$P$3=1,'4 - Tabela atual'!AP26,'5 - Tabela anterior'!AO26)</f>
        <v>3920</v>
      </c>
      <c r="AQ27" s="9">
        <f>IF(Parametros!$P$3=1,'4 - Tabela atual'!AQ26,'5 - Tabela anterior'!AP26)</f>
        <v>4704</v>
      </c>
      <c r="AR27" s="9">
        <f>IF(Parametros!$P$3=1,'4 - Tabela atual'!AR26,'5 - Tabela anterior'!AQ26)</f>
        <v>655</v>
      </c>
      <c r="AS27" s="9">
        <f>IF(Parametros!$P$3=1,'4 - Tabela atual'!AS26,'5 - Tabela anterior'!AR26)</f>
        <v>131</v>
      </c>
      <c r="AT27" s="9">
        <f>IF(Parametros!$P$3=1,'4 - Tabela atual'!AT26,'5 - Tabela anterior'!AS26)</f>
        <v>163.75</v>
      </c>
      <c r="AU27" s="9">
        <f>IF(Parametros!$P$3=1,'4 - Tabela atual'!AU26,'5 - Tabela anterior'!AT26)</f>
        <v>0</v>
      </c>
      <c r="AV27" s="9">
        <f>IF(Parametros!$P$3=1,'4 - Tabela atual'!AV26,'5 - Tabela anterior'!AU26)</f>
        <v>491.25</v>
      </c>
      <c r="AW27" s="9">
        <f>IF(Parametros!$P$3=1,'4 - Tabela atual'!AW26,'5 - Tabela anterior'!AV26)</f>
        <v>982.5</v>
      </c>
      <c r="AX27" s="9">
        <f>IF(Parametros!$P$3=1,'4 - Tabela atual'!AX26,'5 - Tabela anterior'!AW26)</f>
        <v>1310</v>
      </c>
      <c r="AY27" s="9">
        <f>IF(Parametros!$P$3=1,'4 - Tabela atual'!AY26,'5 - Tabela anterior'!AX26)</f>
        <v>1965</v>
      </c>
      <c r="AZ27" s="9">
        <f>IF(Parametros!$P$3=1,'4 - Tabela atual'!AZ26,'5 - Tabela anterior'!AY26)</f>
        <v>2620</v>
      </c>
      <c r="BA27" s="9">
        <f>IF(Parametros!$P$3=1,'4 - Tabela atual'!BA26,'5 - Tabela anterior'!AZ26)</f>
        <v>3275</v>
      </c>
      <c r="BB27" s="9">
        <f>IF(Parametros!$P$3=1,'4 - Tabela atual'!BB26,'5 - Tabela anterior'!BA26)</f>
        <v>3930</v>
      </c>
      <c r="BC27" s="9">
        <f>IF(Parametros!$P$3=1,'4 - Tabela atual'!BC26,'5 - Tabela anterior'!BB26)</f>
        <v>1997</v>
      </c>
      <c r="BD27" s="9">
        <f>IF(Parametros!$P$3=1,'4 - Tabela atual'!BD26,'5 - Tabela anterior'!BC26)</f>
        <v>399.40000000000003</v>
      </c>
      <c r="BE27" s="9">
        <f>IF(Parametros!$P$3=1,'4 - Tabela atual'!BE26,'5 - Tabela anterior'!BD26)</f>
        <v>499.25</v>
      </c>
      <c r="BF27" s="9">
        <f>IF(Parametros!$P$3=1,'4 - Tabela atual'!BF26,'5 - Tabela anterior'!BE26)</f>
        <v>515.70000000000005</v>
      </c>
      <c r="BG27" s="9">
        <f>IF(Parametros!$P$3=1,'4 - Tabela atual'!BG26,'5 - Tabela anterior'!BF26)</f>
        <v>1497.75</v>
      </c>
      <c r="BH27" s="9">
        <f>IF(Parametros!$P$3=1,'4 - Tabela atual'!BH26,'5 - Tabela anterior'!BG26)</f>
        <v>2995.5</v>
      </c>
      <c r="BI27" s="9">
        <f>IF(Parametros!$P$3=1,'4 - Tabela atual'!BI26,'5 - Tabela anterior'!BH26)</f>
        <v>3994</v>
      </c>
      <c r="BJ27" s="9">
        <f>IF(Parametros!$P$3=1,'4 - Tabela atual'!BJ26,'5 - Tabela anterior'!BI26)</f>
        <v>5991</v>
      </c>
      <c r="BK27" s="9">
        <f>IF(Parametros!$P$3=1,'4 - Tabela atual'!BK26,'5 - Tabela anterior'!BJ26)</f>
        <v>7988</v>
      </c>
      <c r="BL27" s="9">
        <f>IF(Parametros!$P$3=1,'4 - Tabela atual'!BL26,'5 - Tabela anterior'!BK26)</f>
        <v>9985</v>
      </c>
      <c r="BM27" s="9">
        <f>IF(Parametros!$P$3=1,'4 - Tabela atual'!BM26,'5 - Tabela anterior'!BL26)</f>
        <v>11982</v>
      </c>
      <c r="BN27" s="9">
        <f>IF(Parametros!$P$3=1,'4 - Tabela atual'!BN26,'5 - Tabela anterior'!BM26)</f>
        <v>1930</v>
      </c>
      <c r="BO27" s="9">
        <f>IF(Parametros!$P$3=1,'4 - Tabela atual'!BO26,'5 - Tabela anterior'!BN26)</f>
        <v>386</v>
      </c>
      <c r="BP27" s="9">
        <f>IF(Parametros!$P$3=1,'4 - Tabela atual'!BP26,'5 - Tabela anterior'!BO26)</f>
        <v>482.5</v>
      </c>
      <c r="BQ27" s="9">
        <f>IF(Parametros!$P$3=1,'4 - Tabela atual'!BQ26,'5 - Tabela anterior'!BP26)</f>
        <v>515.70000000000005</v>
      </c>
      <c r="BR27" s="9">
        <f>IF(Parametros!$P$3=1,'4 - Tabela atual'!BR26,'5 - Tabela anterior'!BQ26)</f>
        <v>1447.5</v>
      </c>
      <c r="BS27" s="9">
        <f>IF(Parametros!$P$3=1,'4 - Tabela atual'!BS26,'5 - Tabela anterior'!BR26)</f>
        <v>2895</v>
      </c>
      <c r="BT27" s="9">
        <f>IF(Parametros!$P$3=1,'4 - Tabela atual'!BT26,'5 - Tabela anterior'!BS26)</f>
        <v>3860</v>
      </c>
      <c r="BU27" s="9">
        <f>IF(Parametros!$P$3=1,'4 - Tabela atual'!BU26,'5 - Tabela anterior'!BT26)</f>
        <v>5790</v>
      </c>
      <c r="BV27" s="9">
        <f>IF(Parametros!$P$3=1,'4 - Tabela atual'!BV26,'5 - Tabela anterior'!BU26)</f>
        <v>7720</v>
      </c>
      <c r="BW27" s="9">
        <f>IF(Parametros!$P$3=1,'4 - Tabela atual'!BW26,'5 - Tabela anterior'!BV26)</f>
        <v>9650</v>
      </c>
      <c r="BX27" s="9">
        <f>IF(Parametros!$P$3=1,'4 - Tabela atual'!BX26,'5 - Tabela anterior'!BW26)</f>
        <v>11580</v>
      </c>
      <c r="BY27" s="9">
        <f>IF(Parametros!$P$3=1,'4 - Tabela atual'!BY26,'5 - Tabela anterior'!BX26)</f>
        <v>1801</v>
      </c>
      <c r="BZ27" s="9">
        <f>IF(Parametros!$P$3=1,'4 - Tabela atual'!BZ26,'5 - Tabela anterior'!BY26)</f>
        <v>360.20000000000005</v>
      </c>
      <c r="CA27" s="9">
        <f>IF(Parametros!$P$3=1,'4 - Tabela atual'!CA26,'5 - Tabela anterior'!BZ26)</f>
        <v>450.25</v>
      </c>
      <c r="CB27" s="9">
        <f>IF(Parametros!$P$3=1,'4 - Tabela atual'!CB26,'5 - Tabela anterior'!CA26)</f>
        <v>515.70000000000005</v>
      </c>
      <c r="CC27" s="9">
        <f>IF(Parametros!$P$3=1,'4 - Tabela atual'!CC26,'5 - Tabela anterior'!CB26)</f>
        <v>1350.75</v>
      </c>
      <c r="CD27" s="9">
        <f>IF(Parametros!$P$3=1,'4 - Tabela atual'!CD26,'5 - Tabela anterior'!CC26)</f>
        <v>2701.5</v>
      </c>
      <c r="CE27" s="9">
        <f>IF(Parametros!$P$3=1,'4 - Tabela atual'!CE26,'5 - Tabela anterior'!CD26)</f>
        <v>3602</v>
      </c>
      <c r="CF27" s="9">
        <f>IF(Parametros!$P$3=1,'4 - Tabela atual'!CF26,'5 - Tabela anterior'!CE26)</f>
        <v>5403</v>
      </c>
      <c r="CG27" s="9">
        <f>IF(Parametros!$P$3=1,'4 - Tabela atual'!CG26,'5 - Tabela anterior'!CF26)</f>
        <v>7204</v>
      </c>
      <c r="CH27" s="9">
        <f>IF(Parametros!$P$3=1,'4 - Tabela atual'!CH26,'5 - Tabela anterior'!CG26)</f>
        <v>9005</v>
      </c>
      <c r="CI27" s="9">
        <f>IF(Parametros!$P$3=1,'4 - Tabela atual'!CI26,'5 - Tabela anterior'!CH26)</f>
        <v>10806</v>
      </c>
      <c r="CJ27" s="9">
        <f>IF(Parametros!$P$3=1,'4 - Tabela atual'!CJ26,'5 - Tabela anterior'!CI26)</f>
        <v>1635</v>
      </c>
      <c r="CK27" s="9">
        <f>IF(Parametros!$P$3=1,'4 - Tabela atual'!CK26,'5 - Tabela anterior'!CJ26)</f>
        <v>327</v>
      </c>
      <c r="CL27" s="9">
        <f>IF(Parametros!$P$3=1,'4 - Tabela atual'!CL26,'5 - Tabela anterior'!CK26)</f>
        <v>408.75</v>
      </c>
      <c r="CM27" s="9">
        <f>IF(Parametros!$P$3=1,'4 - Tabela atual'!CM26,'5 - Tabela anterior'!CL26)</f>
        <v>0</v>
      </c>
      <c r="CN27" s="9">
        <f>IF(Parametros!$P$3=1,'4 - Tabela atual'!CN26,'5 - Tabela anterior'!CM26)</f>
        <v>1226.25</v>
      </c>
      <c r="CO27" s="9">
        <f>IF(Parametros!$P$3=1,'4 - Tabela atual'!CO26,'5 - Tabela anterior'!CN26)</f>
        <v>2452.5</v>
      </c>
      <c r="CP27" s="9">
        <f>IF(Parametros!$P$3=1,'4 - Tabela atual'!CP26,'5 - Tabela anterior'!CO26)</f>
        <v>3270</v>
      </c>
      <c r="CQ27" s="9">
        <f>IF(Parametros!$P$3=1,'4 - Tabela atual'!CQ26,'5 - Tabela anterior'!CP26)</f>
        <v>4905</v>
      </c>
      <c r="CR27" s="9">
        <f>IF(Parametros!$P$3=1,'4 - Tabela atual'!CR26,'5 - Tabela anterior'!CQ26)</f>
        <v>6540</v>
      </c>
      <c r="CS27" s="9">
        <f>IF(Parametros!$P$3=1,'4 - Tabela atual'!CS26,'5 - Tabela anterior'!CR26)</f>
        <v>8175</v>
      </c>
      <c r="CT27" s="9">
        <f>IF(Parametros!$P$3=1,'4 - Tabela atual'!CT26,'5 - Tabela anterior'!CS26)</f>
        <v>9810</v>
      </c>
      <c r="CU27" s="9">
        <f>IF(Parametros!$P$3=1,'4 - Tabela atual'!CU26,'5 - Tabela anterior'!CT26)</f>
        <v>1506</v>
      </c>
      <c r="CV27" s="9">
        <f>IF(Parametros!$P$3=1,'4 - Tabela atual'!CV26,'5 - Tabela anterior'!CU26)</f>
        <v>301.20000000000005</v>
      </c>
      <c r="CW27" s="9">
        <f>IF(Parametros!$P$3=1,'4 - Tabela atual'!CW26,'5 - Tabela anterior'!CV26)</f>
        <v>376.5</v>
      </c>
      <c r="CX27" s="9">
        <f>IF(Parametros!$P$3=1,'4 - Tabela atual'!CX26,'5 - Tabela anterior'!CW26)</f>
        <v>0</v>
      </c>
      <c r="CY27" s="9">
        <f>IF(Parametros!$P$3=1,'4 - Tabela atual'!CY26,'5 - Tabela anterior'!CX26)</f>
        <v>1129.5</v>
      </c>
      <c r="CZ27" s="9">
        <f>IF(Parametros!$P$3=1,'4 - Tabela atual'!CZ26,'5 - Tabela anterior'!CY26)</f>
        <v>2259</v>
      </c>
      <c r="DA27" s="9">
        <f>IF(Parametros!$P$3=1,'4 - Tabela atual'!DA26,'5 - Tabela anterior'!CZ26)</f>
        <v>3012</v>
      </c>
      <c r="DB27" s="9">
        <f>IF(Parametros!$P$3=1,'4 - Tabela atual'!DB26,'5 - Tabela anterior'!DA26)</f>
        <v>4518</v>
      </c>
      <c r="DC27" s="9">
        <f>IF(Parametros!$P$3=1,'4 - Tabela atual'!DC26,'5 - Tabela anterior'!DB26)</f>
        <v>6024</v>
      </c>
      <c r="DD27" s="9">
        <f>IF(Parametros!$P$3=1,'4 - Tabela atual'!DD26,'5 - Tabela anterior'!DC26)</f>
        <v>7530</v>
      </c>
      <c r="DE27" s="9">
        <f>IF(Parametros!$P$3=1,'4 - Tabela atual'!DE26,'5 - Tabela anterior'!DD26)</f>
        <v>9036</v>
      </c>
      <c r="DF27" s="9">
        <f>IF(Parametros!$P$3=1,'4 - Tabela atual'!DF26,'5 - Tabela anterior'!DE26)</f>
        <v>1439</v>
      </c>
      <c r="DG27" s="9">
        <f>IF(Parametros!$P$3=1,'4 - Tabela atual'!DG26,'5 - Tabela anterior'!DF26)</f>
        <v>287.8</v>
      </c>
      <c r="DH27" s="9">
        <f>IF(Parametros!$P$3=1,'4 - Tabela atual'!DH26,'5 - Tabela anterior'!DG26)</f>
        <v>359.75</v>
      </c>
      <c r="DI27" s="9">
        <f>IF(Parametros!$P$3=1,'4 - Tabela atual'!DI26,'5 - Tabela anterior'!DH26)</f>
        <v>0</v>
      </c>
      <c r="DJ27" s="9">
        <f>IF(Parametros!$P$3=1,'4 - Tabela atual'!DJ26,'5 - Tabela anterior'!DI26)</f>
        <v>1079.25</v>
      </c>
      <c r="DK27" s="9">
        <f>IF(Parametros!$P$3=1,'4 - Tabela atual'!DK26,'5 - Tabela anterior'!DJ26)</f>
        <v>2158.5</v>
      </c>
      <c r="DL27" s="9">
        <f>IF(Parametros!$P$3=1,'4 - Tabela atual'!DL26,'5 - Tabela anterior'!DK26)</f>
        <v>2878</v>
      </c>
      <c r="DM27" s="9">
        <f>IF(Parametros!$P$3=1,'4 - Tabela atual'!DM26,'5 - Tabela anterior'!DL26)</f>
        <v>4317</v>
      </c>
      <c r="DN27" s="9">
        <f>IF(Parametros!$P$3=1,'4 - Tabela atual'!DN26,'5 - Tabela anterior'!DM26)</f>
        <v>5756</v>
      </c>
      <c r="DO27" s="9">
        <f>IF(Parametros!$P$3=1,'4 - Tabela atual'!DO26,'5 - Tabela anterior'!DN26)</f>
        <v>7195</v>
      </c>
      <c r="DP27" s="9">
        <f>IF(Parametros!$P$3=1,'4 - Tabela atual'!DP26,'5 - Tabela anterior'!DO26)</f>
        <v>8634</v>
      </c>
      <c r="DQ27" s="9">
        <f>IF(Parametros!$P$3=1,'4 - Tabela atual'!DQ26,'5 - Tabela anterior'!DP26)</f>
        <v>2585</v>
      </c>
      <c r="DR27" s="9">
        <f>IF(Parametros!$P$3=1,'4 - Tabela atual'!DR26,'5 - Tabela anterior'!DQ26)</f>
        <v>517</v>
      </c>
      <c r="DS27" s="9">
        <f>IF(Parametros!$P$3=1,'4 - Tabela atual'!DS26,'5 - Tabela anterior'!DR26)</f>
        <v>646.25</v>
      </c>
      <c r="DT27" s="9">
        <f>IF(Parametros!$P$3=1,'4 - Tabela atual'!DT26,'5 - Tabela anterior'!DS26)</f>
        <v>515.70000000000005</v>
      </c>
      <c r="DU27" s="9">
        <f>IF(Parametros!$P$3=1,'4 - Tabela atual'!DU26,'5 - Tabela anterior'!DT26)</f>
        <v>1938.75</v>
      </c>
      <c r="DV27" s="9">
        <f>IF(Parametros!$P$3=1,'4 - Tabela atual'!DV26,'5 - Tabela anterior'!DU26)</f>
        <v>3877.5</v>
      </c>
      <c r="DW27" s="9">
        <f>IF(Parametros!$P$3=1,'4 - Tabela atual'!DW26,'5 - Tabela anterior'!DV26)</f>
        <v>5170</v>
      </c>
      <c r="DX27" s="9">
        <f>IF(Parametros!$P$3=1,'4 - Tabela atual'!DX26,'5 - Tabela anterior'!DW26)</f>
        <v>7755</v>
      </c>
      <c r="DY27" s="9">
        <f>IF(Parametros!$P$3=1,'4 - Tabela atual'!DY26,'5 - Tabela anterior'!DX26)</f>
        <v>10340</v>
      </c>
      <c r="DZ27" s="9">
        <f>IF(Parametros!$P$3=1,'4 - Tabela atual'!DZ26,'5 - Tabela anterior'!DY26)</f>
        <v>12925</v>
      </c>
      <c r="EA27" s="9">
        <f>IF(Parametros!$P$3=1,'4 - Tabela atual'!EA26,'5 - Tabela anterior'!DZ26)</f>
        <v>15510</v>
      </c>
      <c r="EB27" s="9">
        <f>IF(Parametros!$P$3=1,'4 - Tabela atual'!EB26,'5 - Tabela anterior'!EA26)</f>
        <v>2781</v>
      </c>
      <c r="EC27" s="9">
        <f>IF(Parametros!$P$3=1,'4 - Tabela atual'!EC26,'5 - Tabela anterior'!EB26)</f>
        <v>556.20000000000005</v>
      </c>
      <c r="ED27" s="9">
        <f>IF(Parametros!$P$3=1,'4 - Tabela atual'!ED26,'5 - Tabela anterior'!EC26)</f>
        <v>695.25</v>
      </c>
      <c r="EE27" s="9">
        <f>IF(Parametros!$P$3=1,'4 - Tabela atual'!EE26,'5 - Tabela anterior'!ED26)</f>
        <v>515.70000000000005</v>
      </c>
      <c r="EF27" s="9">
        <f>IF(Parametros!$P$3=1,'4 - Tabela atual'!EF26,'5 - Tabela anterior'!EE26)</f>
        <v>2085.75</v>
      </c>
      <c r="EG27" s="9">
        <f>IF(Parametros!$P$3=1,'4 - Tabela atual'!EG26,'5 - Tabela anterior'!EF26)</f>
        <v>4171.5</v>
      </c>
      <c r="EH27" s="9">
        <f>IF(Parametros!$P$3=1,'4 - Tabela atual'!EH26,'5 - Tabela anterior'!EG26)</f>
        <v>5562</v>
      </c>
      <c r="EI27" s="9">
        <f>IF(Parametros!$P$3=1,'4 - Tabela atual'!EI26,'5 - Tabela anterior'!EH26)</f>
        <v>8343</v>
      </c>
      <c r="EJ27" s="9">
        <f>IF(Parametros!$P$3=1,'4 - Tabela atual'!EJ26,'5 - Tabela anterior'!EI26)</f>
        <v>11124</v>
      </c>
      <c r="EK27" s="9">
        <f>IF(Parametros!$P$3=1,'4 - Tabela atual'!EK26,'5 - Tabela anterior'!EJ26)</f>
        <v>13905</v>
      </c>
      <c r="EL27" s="9">
        <f>IF(Parametros!$P$3=1,'4 - Tabela atual'!EL26,'5 - Tabela anterior'!EK26)</f>
        <v>16686</v>
      </c>
      <c r="EM27" s="9">
        <f>IF(Parametros!$P$3=1,'4 - Tabela atual'!EM26,'5 - Tabela anterior'!EL26)</f>
        <v>2652</v>
      </c>
      <c r="EN27" s="9">
        <f>IF(Parametros!$P$3=1,'4 - Tabela atual'!EN26,'5 - Tabela anterior'!EM26)</f>
        <v>530.40000000000009</v>
      </c>
      <c r="EO27" s="9">
        <f>IF(Parametros!$P$3=1,'4 - Tabela atual'!EO26,'5 - Tabela anterior'!EN26)</f>
        <v>663</v>
      </c>
      <c r="EP27" s="9">
        <f>IF(Parametros!$P$3=1,'4 - Tabela atual'!EP26,'5 - Tabela anterior'!EO26)</f>
        <v>515.70000000000005</v>
      </c>
      <c r="EQ27" s="9">
        <f>IF(Parametros!$P$3=1,'4 - Tabela atual'!EQ26,'5 - Tabela anterior'!EP26)</f>
        <v>1989</v>
      </c>
      <c r="ER27" s="9">
        <f>IF(Parametros!$P$3=1,'4 - Tabela atual'!ER26,'5 - Tabela anterior'!EQ26)</f>
        <v>3978</v>
      </c>
      <c r="ES27" s="9">
        <f>IF(Parametros!$P$3=1,'4 - Tabela atual'!ES26,'5 - Tabela anterior'!ER26)</f>
        <v>5304</v>
      </c>
      <c r="ET27" s="9">
        <f>IF(Parametros!$P$3=1,'4 - Tabela atual'!ET26,'5 - Tabela anterior'!ES26)</f>
        <v>7956</v>
      </c>
      <c r="EU27" s="9">
        <f>IF(Parametros!$P$3=1,'4 - Tabela atual'!EU26,'5 - Tabela anterior'!ET26)</f>
        <v>10608</v>
      </c>
      <c r="EV27" s="9">
        <f>IF(Parametros!$P$3=1,'4 - Tabela atual'!EV26,'5 - Tabela anterior'!EU26)</f>
        <v>13260</v>
      </c>
      <c r="EW27" s="9">
        <f>IF(Parametros!$P$3=1,'4 - Tabela atual'!EW26,'5 - Tabela anterior'!EV26)</f>
        <v>15912</v>
      </c>
      <c r="EX27" s="9">
        <f>IF(Parametros!$P$3=1,'4 - Tabela atual'!EX26,'5 - Tabela anterior'!EW26)</f>
        <v>2290</v>
      </c>
      <c r="EY27" s="9">
        <f>IF(Parametros!$P$3=1,'4 - Tabela atual'!EY26,'5 - Tabela anterior'!EX26)</f>
        <v>458</v>
      </c>
      <c r="EZ27" s="9">
        <f>IF(Parametros!$P$3=1,'4 - Tabela atual'!EZ26,'5 - Tabela anterior'!EY26)</f>
        <v>572.5</v>
      </c>
      <c r="FA27" s="9">
        <f>IF(Parametros!$P$3=1,'4 - Tabela atual'!FA26,'5 - Tabela anterior'!EZ26)</f>
        <v>0</v>
      </c>
      <c r="FB27" s="9">
        <f>IF(Parametros!$P$3=1,'4 - Tabela atual'!FB26,'5 - Tabela anterior'!FA26)</f>
        <v>1717.5</v>
      </c>
      <c r="FC27" s="9">
        <f>IF(Parametros!$P$3=1,'4 - Tabela atual'!FC26,'5 - Tabela anterior'!FB26)</f>
        <v>3435</v>
      </c>
      <c r="FD27" s="9">
        <f>IF(Parametros!$P$3=1,'4 - Tabela atual'!FD26,'5 - Tabela anterior'!FC26)</f>
        <v>4580</v>
      </c>
      <c r="FE27" s="9">
        <f>IF(Parametros!$P$3=1,'4 - Tabela atual'!FE26,'5 - Tabela anterior'!FD26)</f>
        <v>6870</v>
      </c>
      <c r="FF27" s="9">
        <f>IF(Parametros!$P$3=1,'4 - Tabela atual'!FF26,'5 - Tabela anterior'!FE26)</f>
        <v>9160</v>
      </c>
      <c r="FG27" s="9">
        <f>IF(Parametros!$P$3=1,'4 - Tabela atual'!FG26,'5 - Tabela anterior'!FF26)</f>
        <v>11450</v>
      </c>
      <c r="FH27" s="9">
        <f>IF(Parametros!$P$3=1,'4 - Tabela atual'!FH26,'5 - Tabela anterior'!FG26)</f>
        <v>13740</v>
      </c>
      <c r="FI27" s="9">
        <f>IF(Parametros!$P$3=1,'4 - Tabela atual'!FI26,'5 - Tabela anterior'!FH26)</f>
        <v>3436</v>
      </c>
      <c r="FJ27" s="9">
        <f>IF(Parametros!$P$3=1,'4 - Tabela atual'!FJ26,'5 - Tabela anterior'!FI26)</f>
        <v>687.2</v>
      </c>
      <c r="FK27" s="9">
        <f>IF(Parametros!$P$3=1,'4 - Tabela atual'!FK26,'5 - Tabela anterior'!FJ26)</f>
        <v>859</v>
      </c>
      <c r="FL27" s="9">
        <f>IF(Parametros!$P$3=1,'4 - Tabela atual'!FL26,'5 - Tabela anterior'!FK26)</f>
        <v>515.70000000000005</v>
      </c>
      <c r="FM27" s="9">
        <f>IF(Parametros!$P$3=1,'4 - Tabela atual'!FM26,'5 - Tabela anterior'!FL26)</f>
        <v>2577</v>
      </c>
      <c r="FN27" s="9">
        <f>IF(Parametros!$P$3=1,'4 - Tabela atual'!FN26,'5 - Tabela anterior'!FM26)</f>
        <v>5154</v>
      </c>
      <c r="FO27" s="9">
        <f>IF(Parametros!$P$3=1,'4 - Tabela atual'!FO26,'5 - Tabela anterior'!FN26)</f>
        <v>6872</v>
      </c>
      <c r="FP27" s="9">
        <f>IF(Parametros!$P$3=1,'4 - Tabela atual'!FP26,'5 - Tabela anterior'!FO26)</f>
        <v>10308</v>
      </c>
      <c r="FQ27" s="9">
        <f>IF(Parametros!$P$3=1,'4 - Tabela atual'!FQ26,'5 - Tabela anterior'!FP26)</f>
        <v>13744</v>
      </c>
      <c r="FR27" s="9">
        <f>IF(Parametros!$P$3=1,'4 - Tabela atual'!FR26,'5 - Tabela anterior'!FQ26)</f>
        <v>17180</v>
      </c>
      <c r="FS27" s="9">
        <f>IF(Parametros!$P$3=1,'4 - Tabela atual'!FS26,'5 - Tabela anterior'!FR26)</f>
        <v>20616</v>
      </c>
      <c r="FT27">
        <f>IF(Parametros!$P$3=1,'4 - Tabela atual'!FT26,'5 - Tabela anterior'!FS26)</f>
        <v>28.34</v>
      </c>
      <c r="FU27" t="str">
        <f>IF(Parametros!$P$3=1,'4 - Tabela atual'!FU26,'5 - Tabela anterior'!FT26)</f>
        <v/>
      </c>
      <c r="FV27" t="str">
        <f>IF(Parametros!$P$3=1,'4 - Tabela atual'!FV26,'5 - Tabela anterior'!FU26)</f>
        <v/>
      </c>
      <c r="FW27" t="str">
        <f>IF(Parametros!$P$3=1,'4 - Tabela atual'!FW26,'5 - Tabela anterior'!FV26)</f>
        <v/>
      </c>
      <c r="FX27" t="str">
        <f>IF(Parametros!$P$3=1,'4 - Tabela atual'!FX26,'5 - Tabela anterior'!FW26)</f>
        <v/>
      </c>
      <c r="FY27" t="str">
        <f>IF(Parametros!$P$3=1,'4 - Tabela atual'!FY26,'5 - Tabela anterior'!FX26)</f>
        <v/>
      </c>
      <c r="FZ27" t="str">
        <f>IF(Parametros!$P$3=1,'4 - Tabela atual'!FZ26,'5 - Tabela anterior'!FY26)</f>
        <v/>
      </c>
      <c r="GA27" t="str">
        <f>IF(Parametros!$P$3=1,'4 - Tabela atual'!GA26,'5 - Tabela anterior'!FZ26)</f>
        <v/>
      </c>
      <c r="GB27" t="str">
        <f>IF(Parametros!$P$3=1,'4 - Tabela atual'!GB26,'5 - Tabela anterior'!GA26)</f>
        <v/>
      </c>
      <c r="GC27" t="str">
        <f>IF(Parametros!$P$3=1,'4 - Tabela atual'!GC26,'5 - Tabela anterior'!GB26)</f>
        <v/>
      </c>
      <c r="GD27" t="str">
        <f>IF(Parametros!$P$3=1,'4 - Tabela atual'!GD26,'5 - Tabela anterior'!GC26)</f>
        <v/>
      </c>
      <c r="GE27" t="str">
        <f>IF(Parametros!$P$3=1,'4 - Tabela atual'!GE26,'5 - Tabela anterior'!GD26)</f>
        <v/>
      </c>
      <c r="GF27" t="str">
        <f>IF(Parametros!$P$3=1,'4 - Tabela atual'!GF26,'5 - Tabela anterior'!GE26)</f>
        <v/>
      </c>
      <c r="GG27" t="str">
        <f>IF(Parametros!$P$3=1,'4 - Tabela atual'!GG26,'5 - Tabela anterior'!GF26)</f>
        <v/>
      </c>
      <c r="GH27">
        <f>IF(Parametros!$P$3=1,'4 - Tabela atual'!GH26,'5 - Tabela anterior'!GG26)</f>
        <v>28.34</v>
      </c>
      <c r="GI27" s="8">
        <f>IF(Parametros!$P$3=1,'4 - Tabela atual'!GI26,'5 - Tabela anterior'!GH26)</f>
        <v>324578.28350000002</v>
      </c>
      <c r="GJ27" s="8" t="str">
        <f>IF(Parametros!$P$3=1,'4 - Tabela atual'!GJ26,'5 - Tabela anterior'!GI26)</f>
        <v/>
      </c>
      <c r="GK27" s="8" t="str">
        <f>IF(Parametros!$P$3=1,'4 - Tabela atual'!GK26,'5 - Tabela anterior'!GJ26)</f>
        <v/>
      </c>
      <c r="GL27" s="8" t="str">
        <f>IF(Parametros!$P$3=1,'4 - Tabela atual'!GL26,'5 - Tabela anterior'!GK26)</f>
        <v/>
      </c>
      <c r="GM27" s="8" t="str">
        <f>IF(Parametros!$P$3=1,'4 - Tabela atual'!GM26,'5 - Tabela anterior'!GL26)</f>
        <v/>
      </c>
      <c r="GN27" s="8" t="str">
        <f>IF(Parametros!$P$3=1,'4 - Tabela atual'!GN26,'5 - Tabela anterior'!GM26)</f>
        <v/>
      </c>
      <c r="GO27" s="8" t="str">
        <f>IF(Parametros!$P$3=1,'4 - Tabela atual'!GO26,'5 - Tabela anterior'!GN26)</f>
        <v/>
      </c>
      <c r="GP27" s="8" t="str">
        <f>IF(Parametros!$P$3=1,'4 - Tabela atual'!GP26,'5 - Tabela anterior'!GO26)</f>
        <v/>
      </c>
      <c r="GQ27" s="8" t="str">
        <f>IF(Parametros!$P$3=1,'4 - Tabela atual'!GQ26,'5 - Tabela anterior'!GP26)</f>
        <v/>
      </c>
      <c r="GR27" s="8" t="str">
        <f>IF(Parametros!$P$3=1,'4 - Tabela atual'!GR26,'5 - Tabela anterior'!GQ26)</f>
        <v/>
      </c>
      <c r="GS27" s="8" t="str">
        <f>IF(Parametros!$P$3=1,'4 - Tabela atual'!GS26,'5 - Tabela anterior'!GR26)</f>
        <v/>
      </c>
      <c r="GT27" s="8" t="str">
        <f>IF(Parametros!$P$3=1,'4 - Tabela atual'!GT26,'5 - Tabela anterior'!GS26)</f>
        <v/>
      </c>
      <c r="GU27" s="8" t="str">
        <f>IF(Parametros!$P$3=1,'4 - Tabela atual'!GU26,'5 - Tabela anterior'!GT26)</f>
        <v/>
      </c>
      <c r="GV27" s="8" t="str">
        <f>IF(Parametros!$P$3=1,'4 - Tabela atual'!GV26,'5 - Tabela anterior'!GU26)</f>
        <v/>
      </c>
      <c r="GW27" s="8">
        <f>IF(Parametros!$P$3=1,'4 - Tabela atual'!GW26,'5 - Tabela anterior'!GV26)</f>
        <v>324578.28350000002</v>
      </c>
      <c r="GX27">
        <f>IF(Parametros!$P$3=1,'4 - Tabela atual'!GX26,'5 - Tabela anterior'!GW26)</f>
        <v>0</v>
      </c>
      <c r="GY27">
        <f>IF(Parametros!$P$3=1,'4 - Tabela atual'!GY26,'5 - Tabela anterior'!GX26)</f>
        <v>0</v>
      </c>
      <c r="GZ27">
        <f>IF(Parametros!$P$3=1,'4 - Tabela atual'!GZ26,'5 - Tabela anterior'!GY26)</f>
        <v>0</v>
      </c>
      <c r="HA27">
        <f>IF(Parametros!$P$3=1,'4 - Tabela atual'!HA26,'5 - Tabela anterior'!GZ26)</f>
        <v>1</v>
      </c>
      <c r="HB27">
        <f>IF(Parametros!$P$3=1,'4 - Tabela atual'!HB26,'5 - Tabela anterior'!HA26)</f>
        <v>0</v>
      </c>
      <c r="HC27">
        <f>IF(Parametros!$P$3=1,'4 - Tabela atual'!HC26,'5 - Tabela anterior'!HB26)</f>
        <v>0</v>
      </c>
      <c r="HD27">
        <f>IF(Parametros!$P$3=1,'4 - Tabela atual'!HD26,'5 - Tabela anterior'!HC26)</f>
        <v>0</v>
      </c>
      <c r="HE27" s="6" t="str">
        <f t="shared" si="0"/>
        <v>PROFISSÃO REPÓRTER - (PROF)</v>
      </c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</row>
    <row r="28" spans="1:249" s="5" customFormat="1" ht="14.25" customHeight="1" x14ac:dyDescent="0.2">
      <c r="A28" s="148" t="str">
        <f>IF(Parametros!$P$3=1,'4 - Tabela atual'!A27,'5 - Tabela anterior'!A27)</f>
        <v>SHQ1</v>
      </c>
      <c r="B28" s="112" t="str">
        <f>IF(Parametros!$P$3=1,'4 - Tabela atual'!B27,'5 - Tabela anterior'!B27)</f>
        <v>SHOW DE QUINTA I</v>
      </c>
      <c r="C28" s="9">
        <f>IF(Parametros!$P$3=1,'4 - Tabela atual'!C27,'5 - Tabela anterior'!C27)</f>
        <v>2545</v>
      </c>
      <c r="D28" s="9">
        <f>IF(Parametros!$P$3=1,'4 - Tabela atual'!D27,'5 - Tabela anterior'!D27)</f>
        <v>509</v>
      </c>
      <c r="E28" s="9">
        <f>IF(Parametros!$P$3=1,'4 - Tabela atual'!E27,'5 - Tabela anterior'!E27)</f>
        <v>636.25</v>
      </c>
      <c r="F28" s="9">
        <f>IF(Parametros!$P$3=1,'4 - Tabela atual'!F27,'5 - Tabela anterior'!F27)</f>
        <v>954.375</v>
      </c>
      <c r="G28" s="9">
        <f>IF(Parametros!$P$3=1,'4 - Tabela atual'!G27,'5 - Tabela anterior'!G27)</f>
        <v>509</v>
      </c>
      <c r="H28" s="9">
        <f>IF(Parametros!$P$3=1,'4 - Tabela atual'!H27,'5 - Tabela anterior'!H27)</f>
        <v>636.25</v>
      </c>
      <c r="I28" s="9">
        <f>IF(Parametros!$P$3=1,'4 - Tabela atual'!I27,'5 - Tabela anterior'!H27)</f>
        <v>636.25</v>
      </c>
      <c r="J28" s="9">
        <f>IF(Parametros!$P$3=1,'4 - Tabela atual'!J27,'5 - Tabela anterior'!I27)</f>
        <v>636.25</v>
      </c>
      <c r="K28" s="9">
        <f>IF(Parametros!$P$3=1,'4 - Tabela atual'!K27,'5 - Tabela anterior'!J27)</f>
        <v>954.375</v>
      </c>
      <c r="L28" s="9">
        <f>IF(Parametros!$P$3=1,'4 - Tabela atual'!L27,'5 - Tabela anterior'!K27)</f>
        <v>509</v>
      </c>
      <c r="M28" s="9">
        <f>IF(Parametros!$P$3=1,'4 - Tabela atual'!M27,'5 - Tabela anterior'!L27)</f>
        <v>636.25</v>
      </c>
      <c r="N28" s="9">
        <f>IF(Parametros!$P$3=1,'4 - Tabela atual'!N27,'5 - Tabela anterior'!M27)</f>
        <v>1145.25</v>
      </c>
      <c r="O28" s="9">
        <f>IF(Parametros!$P$3=1,'4 - Tabela atual'!O27,'5 - Tabela anterior'!N27)</f>
        <v>1908.75</v>
      </c>
      <c r="P28" s="9">
        <f>IF(Parametros!$P$3=1,'4 - Tabela atual'!P27,'5 - Tabela anterior'!O27)</f>
        <v>3817.5</v>
      </c>
      <c r="Q28" s="9">
        <f>IF(Parametros!$P$3=1,'4 - Tabela atual'!Q27,'5 - Tabela anterior'!P27)</f>
        <v>5090</v>
      </c>
      <c r="R28" s="9">
        <f>IF(Parametros!$P$3=1,'4 - Tabela atual'!R27,'5 - Tabela anterior'!Q27)</f>
        <v>7635</v>
      </c>
      <c r="S28" s="9">
        <f>IF(Parametros!$P$3=1,'4 - Tabela atual'!S27,'5 - Tabela anterior'!R27)</f>
        <v>10180</v>
      </c>
      <c r="T28" s="9">
        <f>IF(Parametros!$P$3=1,'4 - Tabela atual'!T27,'5 - Tabela anterior'!S27)</f>
        <v>12725</v>
      </c>
      <c r="U28" s="9">
        <f>IF(Parametros!$P$3=1,'4 - Tabela atual'!U27,'5 - Tabela anterior'!T27)</f>
        <v>15270</v>
      </c>
      <c r="V28" s="9">
        <f>IF(Parametros!$P$3=1,'4 - Tabela atual'!V27,'5 - Tabela anterior'!U27)</f>
        <v>534</v>
      </c>
      <c r="W28" s="9">
        <f>IF(Parametros!$P$3=1,'4 - Tabela atual'!W27,'5 - Tabela anterior'!V27)</f>
        <v>106.80000000000001</v>
      </c>
      <c r="X28" s="9">
        <f>IF(Parametros!$P$3=1,'4 - Tabela atual'!X27,'5 - Tabela anterior'!W27)</f>
        <v>133.5</v>
      </c>
      <c r="Y28" s="9">
        <f>IF(Parametros!$P$3=1,'4 - Tabela atual'!Y27,'5 - Tabela anterior'!X27)</f>
        <v>0</v>
      </c>
      <c r="Z28" s="9">
        <f>IF(Parametros!$P$3=1,'4 - Tabela atual'!Z27,'5 - Tabela anterior'!Y27)</f>
        <v>400.5</v>
      </c>
      <c r="AA28" s="9">
        <f>IF(Parametros!$P$3=1,'4 - Tabela atual'!AA27,'5 - Tabela anterior'!Z27)</f>
        <v>801</v>
      </c>
      <c r="AB28" s="9">
        <f>IF(Parametros!$P$3=1,'4 - Tabela atual'!AB27,'5 - Tabela anterior'!AA27)</f>
        <v>1068</v>
      </c>
      <c r="AC28" s="9">
        <f>IF(Parametros!$P$3=1,'4 - Tabela atual'!AC27,'5 - Tabela anterior'!AB27)</f>
        <v>1602</v>
      </c>
      <c r="AD28" s="9">
        <f>IF(Parametros!$P$3=1,'4 - Tabela atual'!AD27,'5 - Tabela anterior'!AC27)</f>
        <v>2136</v>
      </c>
      <c r="AE28" s="9">
        <f>IF(Parametros!$P$3=1,'4 - Tabela atual'!AE27,'5 - Tabela anterior'!AD27)</f>
        <v>2670</v>
      </c>
      <c r="AF28" s="9">
        <f>IF(Parametros!$P$3=1,'4 - Tabela atual'!AF27,'5 - Tabela anterior'!AE27)</f>
        <v>3204</v>
      </c>
      <c r="AG28" s="9">
        <f>IF(Parametros!$P$3=1,'4 - Tabela atual'!AG27,'5 - Tabela anterior'!AF27)</f>
        <v>465</v>
      </c>
      <c r="AH28" s="9">
        <f>IF(Parametros!$P$3=1,'4 - Tabela atual'!AH27,'5 - Tabela anterior'!AG27)</f>
        <v>93</v>
      </c>
      <c r="AI28" s="9">
        <f>IF(Parametros!$P$3=1,'4 - Tabela atual'!AI27,'5 - Tabela anterior'!AH27)</f>
        <v>116.25</v>
      </c>
      <c r="AJ28" s="9">
        <f>IF(Parametros!$P$3=1,'4 - Tabela atual'!AJ27,'5 - Tabela anterior'!AI27)</f>
        <v>0</v>
      </c>
      <c r="AK28" s="9">
        <f>IF(Parametros!$P$3=1,'4 - Tabela atual'!AK27,'5 - Tabela anterior'!AJ27)</f>
        <v>348.75</v>
      </c>
      <c r="AL28" s="9">
        <f>IF(Parametros!$P$3=1,'4 - Tabela atual'!AL27,'5 - Tabela anterior'!AK27)</f>
        <v>697.5</v>
      </c>
      <c r="AM28" s="9">
        <f>IF(Parametros!$P$3=1,'4 - Tabela atual'!AM27,'5 - Tabela anterior'!AL27)</f>
        <v>930</v>
      </c>
      <c r="AN28" s="9">
        <f>IF(Parametros!$P$3=1,'4 - Tabela atual'!AN27,'5 - Tabela anterior'!AM27)</f>
        <v>1395</v>
      </c>
      <c r="AO28" s="9">
        <f>IF(Parametros!$P$3=1,'4 - Tabela atual'!AO27,'5 - Tabela anterior'!AN27)</f>
        <v>1860</v>
      </c>
      <c r="AP28" s="9">
        <f>IF(Parametros!$P$3=1,'4 - Tabela atual'!AP27,'5 - Tabela anterior'!AO27)</f>
        <v>2325</v>
      </c>
      <c r="AQ28" s="9">
        <f>IF(Parametros!$P$3=1,'4 - Tabela atual'!AQ27,'5 - Tabela anterior'!AP27)</f>
        <v>2790</v>
      </c>
      <c r="AR28" s="9">
        <f>IF(Parametros!$P$3=1,'4 - Tabela atual'!AR27,'5 - Tabela anterior'!AQ27)</f>
        <v>357</v>
      </c>
      <c r="AS28" s="9">
        <f>IF(Parametros!$P$3=1,'4 - Tabela atual'!AS27,'5 - Tabela anterior'!AR27)</f>
        <v>71.400000000000006</v>
      </c>
      <c r="AT28" s="9">
        <f>IF(Parametros!$P$3=1,'4 - Tabela atual'!AT27,'5 - Tabela anterior'!AS27)</f>
        <v>89.25</v>
      </c>
      <c r="AU28" s="9">
        <f>IF(Parametros!$P$3=1,'4 - Tabela atual'!AU27,'5 - Tabela anterior'!AT27)</f>
        <v>0</v>
      </c>
      <c r="AV28" s="9">
        <f>IF(Parametros!$P$3=1,'4 - Tabela atual'!AV27,'5 - Tabela anterior'!AU27)</f>
        <v>267.75</v>
      </c>
      <c r="AW28" s="9">
        <f>IF(Parametros!$P$3=1,'4 - Tabela atual'!AW27,'5 - Tabela anterior'!AV27)</f>
        <v>535.5</v>
      </c>
      <c r="AX28" s="9">
        <f>IF(Parametros!$P$3=1,'4 - Tabela atual'!AX27,'5 - Tabela anterior'!AW27)</f>
        <v>714</v>
      </c>
      <c r="AY28" s="9">
        <f>IF(Parametros!$P$3=1,'4 - Tabela atual'!AY27,'5 - Tabela anterior'!AX27)</f>
        <v>1071</v>
      </c>
      <c r="AZ28" s="9">
        <f>IF(Parametros!$P$3=1,'4 - Tabela atual'!AZ27,'5 - Tabela anterior'!AY27)</f>
        <v>1428</v>
      </c>
      <c r="BA28" s="9">
        <f>IF(Parametros!$P$3=1,'4 - Tabela atual'!BA27,'5 - Tabela anterior'!AZ27)</f>
        <v>1785</v>
      </c>
      <c r="BB28" s="9">
        <f>IF(Parametros!$P$3=1,'4 - Tabela atual'!BB27,'5 - Tabela anterior'!BA27)</f>
        <v>2142</v>
      </c>
      <c r="BC28" s="9">
        <f>IF(Parametros!$P$3=1,'4 - Tabela atual'!BC27,'5 - Tabela anterior'!BB27)</f>
        <v>3079</v>
      </c>
      <c r="BD28" s="9">
        <f>IF(Parametros!$P$3=1,'4 - Tabela atual'!BD27,'5 - Tabela anterior'!BC27)</f>
        <v>615.79999999999995</v>
      </c>
      <c r="BE28" s="9">
        <f>IF(Parametros!$P$3=1,'4 - Tabela atual'!BE27,'5 - Tabela anterior'!BD27)</f>
        <v>769.75</v>
      </c>
      <c r="BF28" s="9">
        <f>IF(Parametros!$P$3=1,'4 - Tabela atual'!BF27,'5 - Tabela anterior'!BE27)</f>
        <v>1145.25</v>
      </c>
      <c r="BG28" s="9">
        <f>IF(Parametros!$P$3=1,'4 - Tabela atual'!BG27,'5 - Tabela anterior'!BF27)</f>
        <v>2309.25</v>
      </c>
      <c r="BH28" s="9">
        <f>IF(Parametros!$P$3=1,'4 - Tabela atual'!BH27,'5 - Tabela anterior'!BG27)</f>
        <v>4618.5</v>
      </c>
      <c r="BI28" s="9">
        <f>IF(Parametros!$P$3=1,'4 - Tabela atual'!BI27,'5 - Tabela anterior'!BH27)</f>
        <v>6158</v>
      </c>
      <c r="BJ28" s="9">
        <f>IF(Parametros!$P$3=1,'4 - Tabela atual'!BJ27,'5 - Tabela anterior'!BI27)</f>
        <v>9237</v>
      </c>
      <c r="BK28" s="9">
        <f>IF(Parametros!$P$3=1,'4 - Tabela atual'!BK27,'5 - Tabela anterior'!BJ27)</f>
        <v>12316</v>
      </c>
      <c r="BL28" s="9">
        <f>IF(Parametros!$P$3=1,'4 - Tabela atual'!BL27,'5 - Tabela anterior'!BK27)</f>
        <v>15395</v>
      </c>
      <c r="BM28" s="9">
        <f>IF(Parametros!$P$3=1,'4 - Tabela atual'!BM27,'5 - Tabela anterior'!BL27)</f>
        <v>18474</v>
      </c>
      <c r="BN28" s="9">
        <f>IF(Parametros!$P$3=1,'4 - Tabela atual'!BN27,'5 - Tabela anterior'!BM27)</f>
        <v>3010</v>
      </c>
      <c r="BO28" s="9">
        <f>IF(Parametros!$P$3=1,'4 - Tabela atual'!BO27,'5 - Tabela anterior'!BN27)</f>
        <v>602</v>
      </c>
      <c r="BP28" s="9">
        <f>IF(Parametros!$P$3=1,'4 - Tabela atual'!BP27,'5 - Tabela anterior'!BO27)</f>
        <v>752.5</v>
      </c>
      <c r="BQ28" s="9">
        <f>IF(Parametros!$P$3=1,'4 - Tabela atual'!BQ27,'5 - Tabela anterior'!BP27)</f>
        <v>1145.25</v>
      </c>
      <c r="BR28" s="9">
        <f>IF(Parametros!$P$3=1,'4 - Tabela atual'!BR27,'5 - Tabela anterior'!BQ27)</f>
        <v>2257.5</v>
      </c>
      <c r="BS28" s="9">
        <f>IF(Parametros!$P$3=1,'4 - Tabela atual'!BS27,'5 - Tabela anterior'!BR27)</f>
        <v>4515</v>
      </c>
      <c r="BT28" s="9">
        <f>IF(Parametros!$P$3=1,'4 - Tabela atual'!BT27,'5 - Tabela anterior'!BS27)</f>
        <v>6020</v>
      </c>
      <c r="BU28" s="9">
        <f>IF(Parametros!$P$3=1,'4 - Tabela atual'!BU27,'5 - Tabela anterior'!BT27)</f>
        <v>9030</v>
      </c>
      <c r="BV28" s="9">
        <f>IF(Parametros!$P$3=1,'4 - Tabela atual'!BV27,'5 - Tabela anterior'!BU27)</f>
        <v>12040</v>
      </c>
      <c r="BW28" s="9">
        <f>IF(Parametros!$P$3=1,'4 - Tabela atual'!BW27,'5 - Tabela anterior'!BV27)</f>
        <v>15050</v>
      </c>
      <c r="BX28" s="9">
        <f>IF(Parametros!$P$3=1,'4 - Tabela atual'!BX27,'5 - Tabela anterior'!BW27)</f>
        <v>18060</v>
      </c>
      <c r="BY28" s="9">
        <f>IF(Parametros!$P$3=1,'4 - Tabela atual'!BY27,'5 - Tabela anterior'!BX27)</f>
        <v>2902</v>
      </c>
      <c r="BZ28" s="9">
        <f>IF(Parametros!$P$3=1,'4 - Tabela atual'!BZ27,'5 - Tabela anterior'!BY27)</f>
        <v>580.4</v>
      </c>
      <c r="CA28" s="9">
        <f>IF(Parametros!$P$3=1,'4 - Tabela atual'!CA27,'5 - Tabela anterior'!BZ27)</f>
        <v>725.5</v>
      </c>
      <c r="CB28" s="9">
        <f>IF(Parametros!$P$3=1,'4 - Tabela atual'!CB27,'5 - Tabela anterior'!CA27)</f>
        <v>1145.25</v>
      </c>
      <c r="CC28" s="9">
        <f>IF(Parametros!$P$3=1,'4 - Tabela atual'!CC27,'5 - Tabela anterior'!CB27)</f>
        <v>2176.5</v>
      </c>
      <c r="CD28" s="9">
        <f>IF(Parametros!$P$3=1,'4 - Tabela atual'!CD27,'5 - Tabela anterior'!CC27)</f>
        <v>4353</v>
      </c>
      <c r="CE28" s="9">
        <f>IF(Parametros!$P$3=1,'4 - Tabela atual'!CE27,'5 - Tabela anterior'!CD27)</f>
        <v>5804</v>
      </c>
      <c r="CF28" s="9">
        <f>IF(Parametros!$P$3=1,'4 - Tabela atual'!CF27,'5 - Tabela anterior'!CE27)</f>
        <v>8706</v>
      </c>
      <c r="CG28" s="9">
        <f>IF(Parametros!$P$3=1,'4 - Tabela atual'!CG27,'5 - Tabela anterior'!CF27)</f>
        <v>11608</v>
      </c>
      <c r="CH28" s="9">
        <f>IF(Parametros!$P$3=1,'4 - Tabela atual'!CH27,'5 - Tabela anterior'!CG27)</f>
        <v>14510</v>
      </c>
      <c r="CI28" s="9">
        <f>IF(Parametros!$P$3=1,'4 - Tabela atual'!CI27,'5 - Tabela anterior'!CH27)</f>
        <v>17412</v>
      </c>
      <c r="CJ28" s="9">
        <f>IF(Parametros!$P$3=1,'4 - Tabela atual'!CJ27,'5 - Tabela anterior'!CI27)</f>
        <v>999</v>
      </c>
      <c r="CK28" s="9">
        <f>IF(Parametros!$P$3=1,'4 - Tabela atual'!CK27,'5 - Tabela anterior'!CJ27)</f>
        <v>199.8</v>
      </c>
      <c r="CL28" s="9">
        <f>IF(Parametros!$P$3=1,'4 - Tabela atual'!CL27,'5 - Tabela anterior'!CK27)</f>
        <v>249.75</v>
      </c>
      <c r="CM28" s="9">
        <f>IF(Parametros!$P$3=1,'4 - Tabela atual'!CM27,'5 - Tabela anterior'!CL27)</f>
        <v>0</v>
      </c>
      <c r="CN28" s="9">
        <f>IF(Parametros!$P$3=1,'4 - Tabela atual'!CN27,'5 - Tabela anterior'!CM27)</f>
        <v>749.25</v>
      </c>
      <c r="CO28" s="9">
        <f>IF(Parametros!$P$3=1,'4 - Tabela atual'!CO27,'5 - Tabela anterior'!CN27)</f>
        <v>1498.5</v>
      </c>
      <c r="CP28" s="9">
        <f>IF(Parametros!$P$3=1,'4 - Tabela atual'!CP27,'5 - Tabela anterior'!CO27)</f>
        <v>1998</v>
      </c>
      <c r="CQ28" s="9">
        <f>IF(Parametros!$P$3=1,'4 - Tabela atual'!CQ27,'5 - Tabela anterior'!CP27)</f>
        <v>2997</v>
      </c>
      <c r="CR28" s="9">
        <f>IF(Parametros!$P$3=1,'4 - Tabela atual'!CR27,'5 - Tabela anterior'!CQ27)</f>
        <v>3996</v>
      </c>
      <c r="CS28" s="9">
        <f>IF(Parametros!$P$3=1,'4 - Tabela atual'!CS27,'5 - Tabela anterior'!CR27)</f>
        <v>4995</v>
      </c>
      <c r="CT28" s="9">
        <f>IF(Parametros!$P$3=1,'4 - Tabela atual'!CT27,'5 - Tabela anterior'!CS27)</f>
        <v>5994</v>
      </c>
      <c r="CU28" s="9">
        <f>IF(Parametros!$P$3=1,'4 - Tabela atual'!CU27,'5 - Tabela anterior'!CT27)</f>
        <v>891</v>
      </c>
      <c r="CV28" s="9">
        <f>IF(Parametros!$P$3=1,'4 - Tabela atual'!CV27,'5 - Tabela anterior'!CU27)</f>
        <v>178.20000000000002</v>
      </c>
      <c r="CW28" s="9">
        <f>IF(Parametros!$P$3=1,'4 - Tabela atual'!CW27,'5 - Tabela anterior'!CV27)</f>
        <v>222.75</v>
      </c>
      <c r="CX28" s="9">
        <f>IF(Parametros!$P$3=1,'4 - Tabela atual'!CX27,'5 - Tabela anterior'!CW27)</f>
        <v>0</v>
      </c>
      <c r="CY28" s="9">
        <f>IF(Parametros!$P$3=1,'4 - Tabela atual'!CY27,'5 - Tabela anterior'!CX27)</f>
        <v>668.25</v>
      </c>
      <c r="CZ28" s="9">
        <f>IF(Parametros!$P$3=1,'4 - Tabela atual'!CZ27,'5 - Tabela anterior'!CY27)</f>
        <v>1336.5</v>
      </c>
      <c r="DA28" s="9">
        <f>IF(Parametros!$P$3=1,'4 - Tabela atual'!DA27,'5 - Tabela anterior'!CZ27)</f>
        <v>1782</v>
      </c>
      <c r="DB28" s="9">
        <f>IF(Parametros!$P$3=1,'4 - Tabela atual'!DB27,'5 - Tabela anterior'!DA27)</f>
        <v>2673</v>
      </c>
      <c r="DC28" s="9">
        <f>IF(Parametros!$P$3=1,'4 - Tabela atual'!DC27,'5 - Tabela anterior'!DB27)</f>
        <v>3564</v>
      </c>
      <c r="DD28" s="9">
        <f>IF(Parametros!$P$3=1,'4 - Tabela atual'!DD27,'5 - Tabela anterior'!DC27)</f>
        <v>4455</v>
      </c>
      <c r="DE28" s="9">
        <f>IF(Parametros!$P$3=1,'4 - Tabela atual'!DE27,'5 - Tabela anterior'!DD27)</f>
        <v>5346</v>
      </c>
      <c r="DF28" s="9">
        <f>IF(Parametros!$P$3=1,'4 - Tabela atual'!DF27,'5 - Tabela anterior'!DE27)</f>
        <v>822</v>
      </c>
      <c r="DG28" s="9">
        <f>IF(Parametros!$P$3=1,'4 - Tabela atual'!DG27,'5 - Tabela anterior'!DF27)</f>
        <v>164.4</v>
      </c>
      <c r="DH28" s="9">
        <f>IF(Parametros!$P$3=1,'4 - Tabela atual'!DH27,'5 - Tabela anterior'!DG27)</f>
        <v>205.5</v>
      </c>
      <c r="DI28" s="9">
        <f>IF(Parametros!$P$3=1,'4 - Tabela atual'!DI27,'5 - Tabela anterior'!DH27)</f>
        <v>0</v>
      </c>
      <c r="DJ28" s="9">
        <f>IF(Parametros!$P$3=1,'4 - Tabela atual'!DJ27,'5 - Tabela anterior'!DI27)</f>
        <v>616.5</v>
      </c>
      <c r="DK28" s="9">
        <f>IF(Parametros!$P$3=1,'4 - Tabela atual'!DK27,'5 - Tabela anterior'!DJ27)</f>
        <v>1233</v>
      </c>
      <c r="DL28" s="9">
        <f>IF(Parametros!$P$3=1,'4 - Tabela atual'!DL27,'5 - Tabela anterior'!DK27)</f>
        <v>1644</v>
      </c>
      <c r="DM28" s="9">
        <f>IF(Parametros!$P$3=1,'4 - Tabela atual'!DM27,'5 - Tabela anterior'!DL27)</f>
        <v>2466</v>
      </c>
      <c r="DN28" s="9">
        <f>IF(Parametros!$P$3=1,'4 - Tabela atual'!DN27,'5 - Tabela anterior'!DM27)</f>
        <v>3288</v>
      </c>
      <c r="DO28" s="9">
        <f>IF(Parametros!$P$3=1,'4 - Tabela atual'!DO27,'5 - Tabela anterior'!DN27)</f>
        <v>4110</v>
      </c>
      <c r="DP28" s="9">
        <f>IF(Parametros!$P$3=1,'4 - Tabela atual'!DP27,'5 - Tabela anterior'!DO27)</f>
        <v>4932</v>
      </c>
      <c r="DQ28" s="9">
        <f>IF(Parametros!$P$3=1,'4 - Tabela atual'!DQ27,'5 - Tabela anterior'!DP27)</f>
        <v>3367</v>
      </c>
      <c r="DR28" s="9">
        <f>IF(Parametros!$P$3=1,'4 - Tabela atual'!DR27,'5 - Tabela anterior'!DQ27)</f>
        <v>673.4</v>
      </c>
      <c r="DS28" s="9">
        <f>IF(Parametros!$P$3=1,'4 - Tabela atual'!DS27,'5 - Tabela anterior'!DR27)</f>
        <v>841.75</v>
      </c>
      <c r="DT28" s="9">
        <f>IF(Parametros!$P$3=1,'4 - Tabela atual'!DT27,'5 - Tabela anterior'!DS27)</f>
        <v>1145.25</v>
      </c>
      <c r="DU28" s="9">
        <f>IF(Parametros!$P$3=1,'4 - Tabela atual'!DU27,'5 - Tabela anterior'!DT27)</f>
        <v>2525.25</v>
      </c>
      <c r="DV28" s="9">
        <f>IF(Parametros!$P$3=1,'4 - Tabela atual'!DV27,'5 - Tabela anterior'!DU27)</f>
        <v>5050.5</v>
      </c>
      <c r="DW28" s="9">
        <f>IF(Parametros!$P$3=1,'4 - Tabela atual'!DW27,'5 - Tabela anterior'!DV27)</f>
        <v>6734</v>
      </c>
      <c r="DX28" s="9">
        <f>IF(Parametros!$P$3=1,'4 - Tabela atual'!DX27,'5 - Tabela anterior'!DW27)</f>
        <v>10101</v>
      </c>
      <c r="DY28" s="9">
        <f>IF(Parametros!$P$3=1,'4 - Tabela atual'!DY27,'5 - Tabela anterior'!DX27)</f>
        <v>13468</v>
      </c>
      <c r="DZ28" s="9">
        <f>IF(Parametros!$P$3=1,'4 - Tabela atual'!DZ27,'5 - Tabela anterior'!DY27)</f>
        <v>16835</v>
      </c>
      <c r="EA28" s="9">
        <f>IF(Parametros!$P$3=1,'4 - Tabela atual'!EA27,'5 - Tabela anterior'!DZ27)</f>
        <v>20202</v>
      </c>
      <c r="EB28" s="9">
        <f>IF(Parametros!$P$3=1,'4 - Tabela atual'!EB27,'5 - Tabela anterior'!EA27)</f>
        <v>3544</v>
      </c>
      <c r="EC28" s="9">
        <f>IF(Parametros!$P$3=1,'4 - Tabela atual'!EC27,'5 - Tabela anterior'!EB27)</f>
        <v>708.8</v>
      </c>
      <c r="ED28" s="9">
        <f>IF(Parametros!$P$3=1,'4 - Tabela atual'!ED27,'5 - Tabela anterior'!EC27)</f>
        <v>886</v>
      </c>
      <c r="EE28" s="9">
        <f>IF(Parametros!$P$3=1,'4 - Tabela atual'!EE27,'5 - Tabela anterior'!ED27)</f>
        <v>1145.25</v>
      </c>
      <c r="EF28" s="9">
        <f>IF(Parametros!$P$3=1,'4 - Tabela atual'!EF27,'5 - Tabela anterior'!EE27)</f>
        <v>2658</v>
      </c>
      <c r="EG28" s="9">
        <f>IF(Parametros!$P$3=1,'4 - Tabela atual'!EG27,'5 - Tabela anterior'!EF27)</f>
        <v>5316</v>
      </c>
      <c r="EH28" s="9">
        <f>IF(Parametros!$P$3=1,'4 - Tabela atual'!EH27,'5 - Tabela anterior'!EG27)</f>
        <v>7088</v>
      </c>
      <c r="EI28" s="9">
        <f>IF(Parametros!$P$3=1,'4 - Tabela atual'!EI27,'5 - Tabela anterior'!EH27)</f>
        <v>10632</v>
      </c>
      <c r="EJ28" s="9">
        <f>IF(Parametros!$P$3=1,'4 - Tabela atual'!EJ27,'5 - Tabela anterior'!EI27)</f>
        <v>14176</v>
      </c>
      <c r="EK28" s="9">
        <f>IF(Parametros!$P$3=1,'4 - Tabela atual'!EK27,'5 - Tabela anterior'!EJ27)</f>
        <v>17720</v>
      </c>
      <c r="EL28" s="9">
        <f>IF(Parametros!$P$3=1,'4 - Tabela atual'!EL27,'5 - Tabela anterior'!EK27)</f>
        <v>21264</v>
      </c>
      <c r="EM28" s="9">
        <f>IF(Parametros!$P$3=1,'4 - Tabela atual'!EM27,'5 - Tabela anterior'!EL27)</f>
        <v>3436</v>
      </c>
      <c r="EN28" s="9">
        <f>IF(Parametros!$P$3=1,'4 - Tabela atual'!EN27,'5 - Tabela anterior'!EM27)</f>
        <v>687.19999999999993</v>
      </c>
      <c r="EO28" s="9">
        <f>IF(Parametros!$P$3=1,'4 - Tabela atual'!EO27,'5 - Tabela anterior'!EN27)</f>
        <v>859</v>
      </c>
      <c r="EP28" s="9">
        <f>IF(Parametros!$P$3=1,'4 - Tabela atual'!EP27,'5 - Tabela anterior'!EO27)</f>
        <v>1145.25</v>
      </c>
      <c r="EQ28" s="9">
        <f>IF(Parametros!$P$3=1,'4 - Tabela atual'!EQ27,'5 - Tabela anterior'!EP27)</f>
        <v>2577</v>
      </c>
      <c r="ER28" s="9">
        <f>IF(Parametros!$P$3=1,'4 - Tabela atual'!ER27,'5 - Tabela anterior'!EQ27)</f>
        <v>5154</v>
      </c>
      <c r="ES28" s="9">
        <f>IF(Parametros!$P$3=1,'4 - Tabela atual'!ES27,'5 - Tabela anterior'!ER27)</f>
        <v>6872</v>
      </c>
      <c r="ET28" s="9">
        <f>IF(Parametros!$P$3=1,'4 - Tabela atual'!ET27,'5 - Tabela anterior'!ES27)</f>
        <v>10308</v>
      </c>
      <c r="EU28" s="9">
        <f>IF(Parametros!$P$3=1,'4 - Tabela atual'!EU27,'5 - Tabela anterior'!ET27)</f>
        <v>13744</v>
      </c>
      <c r="EV28" s="9">
        <f>IF(Parametros!$P$3=1,'4 - Tabela atual'!EV27,'5 - Tabela anterior'!EU27)</f>
        <v>17180</v>
      </c>
      <c r="EW28" s="9">
        <f>IF(Parametros!$P$3=1,'4 - Tabela atual'!EW27,'5 - Tabela anterior'!EV27)</f>
        <v>20616</v>
      </c>
      <c r="EX28" s="9">
        <f>IF(Parametros!$P$3=1,'4 - Tabela atual'!EX27,'5 - Tabela anterior'!EW27)</f>
        <v>1356</v>
      </c>
      <c r="EY28" s="9">
        <f>IF(Parametros!$P$3=1,'4 - Tabela atual'!EY27,'5 - Tabela anterior'!EX27)</f>
        <v>271.20000000000005</v>
      </c>
      <c r="EZ28" s="9">
        <f>IF(Parametros!$P$3=1,'4 - Tabela atual'!EZ27,'5 - Tabela anterior'!EY27)</f>
        <v>339</v>
      </c>
      <c r="FA28" s="9">
        <f>IF(Parametros!$P$3=1,'4 - Tabela atual'!FA27,'5 - Tabela anterior'!EZ27)</f>
        <v>0</v>
      </c>
      <c r="FB28" s="9">
        <f>IF(Parametros!$P$3=1,'4 - Tabela atual'!FB27,'5 - Tabela anterior'!FA27)</f>
        <v>1017</v>
      </c>
      <c r="FC28" s="9">
        <f>IF(Parametros!$P$3=1,'4 - Tabela atual'!FC27,'5 - Tabela anterior'!FB27)</f>
        <v>2034</v>
      </c>
      <c r="FD28" s="9">
        <f>IF(Parametros!$P$3=1,'4 - Tabela atual'!FD27,'5 - Tabela anterior'!FC27)</f>
        <v>2712</v>
      </c>
      <c r="FE28" s="9">
        <f>IF(Parametros!$P$3=1,'4 - Tabela atual'!FE27,'5 - Tabela anterior'!FD27)</f>
        <v>4068</v>
      </c>
      <c r="FF28" s="9">
        <f>IF(Parametros!$P$3=1,'4 - Tabela atual'!FF27,'5 - Tabela anterior'!FE27)</f>
        <v>5424</v>
      </c>
      <c r="FG28" s="9">
        <f>IF(Parametros!$P$3=1,'4 - Tabela atual'!FG27,'5 - Tabela anterior'!FF27)</f>
        <v>6780</v>
      </c>
      <c r="FH28" s="9">
        <f>IF(Parametros!$P$3=1,'4 - Tabela atual'!FH27,'5 - Tabela anterior'!FG27)</f>
        <v>8136</v>
      </c>
      <c r="FI28" s="9">
        <f>IF(Parametros!$P$3=1,'4 - Tabela atual'!FI27,'5 - Tabela anterior'!FH27)</f>
        <v>3901</v>
      </c>
      <c r="FJ28" s="9">
        <f>IF(Parametros!$P$3=1,'4 - Tabela atual'!FJ27,'5 - Tabela anterior'!FI27)</f>
        <v>780.19999999999993</v>
      </c>
      <c r="FK28" s="9">
        <f>IF(Parametros!$P$3=1,'4 - Tabela atual'!FK27,'5 - Tabela anterior'!FJ27)</f>
        <v>975.25</v>
      </c>
      <c r="FL28" s="9">
        <f>IF(Parametros!$P$3=1,'4 - Tabela atual'!FL27,'5 - Tabela anterior'!FK27)</f>
        <v>1145.25</v>
      </c>
      <c r="FM28" s="9">
        <f>IF(Parametros!$P$3=1,'4 - Tabela atual'!FM27,'5 - Tabela anterior'!FL27)</f>
        <v>2925.75</v>
      </c>
      <c r="FN28" s="9">
        <f>IF(Parametros!$P$3=1,'4 - Tabela atual'!FN27,'5 - Tabela anterior'!FM27)</f>
        <v>5851.5</v>
      </c>
      <c r="FO28" s="9">
        <f>IF(Parametros!$P$3=1,'4 - Tabela atual'!FO27,'5 - Tabela anterior'!FN27)</f>
        <v>7802</v>
      </c>
      <c r="FP28" s="9">
        <f>IF(Parametros!$P$3=1,'4 - Tabela atual'!FP27,'5 - Tabela anterior'!FO27)</f>
        <v>11703</v>
      </c>
      <c r="FQ28" s="9">
        <f>IF(Parametros!$P$3=1,'4 - Tabela atual'!FQ27,'5 - Tabela anterior'!FP27)</f>
        <v>15604</v>
      </c>
      <c r="FR28" s="9">
        <f>IF(Parametros!$P$3=1,'4 - Tabela atual'!FR27,'5 - Tabela anterior'!FQ27)</f>
        <v>19505</v>
      </c>
      <c r="FS28" s="9">
        <f>IF(Parametros!$P$3=1,'4 - Tabela atual'!FS27,'5 - Tabela anterior'!FR27)</f>
        <v>23406</v>
      </c>
      <c r="FT28">
        <f>IF(Parametros!$P$3=1,'4 - Tabela atual'!FT27,'5 - Tabela anterior'!FS27)</f>
        <v>28.34</v>
      </c>
      <c r="FU28" t="str">
        <f>IF(Parametros!$P$3=1,'4 - Tabela atual'!FU27,'5 - Tabela anterior'!FT27)</f>
        <v/>
      </c>
      <c r="FV28" t="str">
        <f>IF(Parametros!$P$3=1,'4 - Tabela atual'!FV27,'5 - Tabela anterior'!FU27)</f>
        <v/>
      </c>
      <c r="FW28" t="str">
        <f>IF(Parametros!$P$3=1,'4 - Tabela atual'!FW27,'5 - Tabela anterior'!FV27)</f>
        <v/>
      </c>
      <c r="FX28" t="str">
        <f>IF(Parametros!$P$3=1,'4 - Tabela atual'!FX27,'5 - Tabela anterior'!FW27)</f>
        <v/>
      </c>
      <c r="FY28" t="str">
        <f>IF(Parametros!$P$3=1,'4 - Tabela atual'!FY27,'5 - Tabela anterior'!FX27)</f>
        <v/>
      </c>
      <c r="FZ28" t="str">
        <f>IF(Parametros!$P$3=1,'4 - Tabela atual'!FZ27,'5 - Tabela anterior'!FY27)</f>
        <v/>
      </c>
      <c r="GA28" t="str">
        <f>IF(Parametros!$P$3=1,'4 - Tabela atual'!GA27,'5 - Tabela anterior'!FZ27)</f>
        <v/>
      </c>
      <c r="GB28" t="str">
        <f>IF(Parametros!$P$3=1,'4 - Tabela atual'!GB27,'5 - Tabela anterior'!GA27)</f>
        <v/>
      </c>
      <c r="GC28" t="str">
        <f>IF(Parametros!$P$3=1,'4 - Tabela atual'!GC27,'5 - Tabela anterior'!GB27)</f>
        <v/>
      </c>
      <c r="GD28" t="str">
        <f>IF(Parametros!$P$3=1,'4 - Tabela atual'!GD27,'5 - Tabela anterior'!GC27)</f>
        <v/>
      </c>
      <c r="GE28" t="str">
        <f>IF(Parametros!$P$3=1,'4 - Tabela atual'!GE27,'5 - Tabela anterior'!GD27)</f>
        <v/>
      </c>
      <c r="GF28" t="str">
        <f>IF(Parametros!$P$3=1,'4 - Tabela atual'!GF27,'5 - Tabela anterior'!GE27)</f>
        <v/>
      </c>
      <c r="GG28" t="str">
        <f>IF(Parametros!$P$3=1,'4 - Tabela atual'!GG27,'5 - Tabela anterior'!GF27)</f>
        <v/>
      </c>
      <c r="GH28">
        <f>IF(Parametros!$P$3=1,'4 - Tabela atual'!GH27,'5 - Tabela anterior'!GG27)</f>
        <v>28.34</v>
      </c>
      <c r="GI28" s="8">
        <f>IF(Parametros!$P$3=1,'4 - Tabela atual'!GI27,'5 - Tabela anterior'!GH27)</f>
        <v>324578.28350000002</v>
      </c>
      <c r="GJ28" s="8" t="str">
        <f>IF(Parametros!$P$3=1,'4 - Tabela atual'!GJ27,'5 - Tabela anterior'!GI27)</f>
        <v/>
      </c>
      <c r="GK28" s="8" t="str">
        <f>IF(Parametros!$P$3=1,'4 - Tabela atual'!GK27,'5 - Tabela anterior'!GJ27)</f>
        <v/>
      </c>
      <c r="GL28" s="8" t="str">
        <f>IF(Parametros!$P$3=1,'4 - Tabela atual'!GL27,'5 - Tabela anterior'!GK27)</f>
        <v/>
      </c>
      <c r="GM28" s="8" t="str">
        <f>IF(Parametros!$P$3=1,'4 - Tabela atual'!GM27,'5 - Tabela anterior'!GL27)</f>
        <v/>
      </c>
      <c r="GN28" s="8" t="str">
        <f>IF(Parametros!$P$3=1,'4 - Tabela atual'!GN27,'5 - Tabela anterior'!GM27)</f>
        <v/>
      </c>
      <c r="GO28" s="8" t="str">
        <f>IF(Parametros!$P$3=1,'4 - Tabela atual'!GO27,'5 - Tabela anterior'!GN27)</f>
        <v/>
      </c>
      <c r="GP28" s="8" t="str">
        <f>IF(Parametros!$P$3=1,'4 - Tabela atual'!GP27,'5 - Tabela anterior'!GO27)</f>
        <v/>
      </c>
      <c r="GQ28" s="8" t="str">
        <f>IF(Parametros!$P$3=1,'4 - Tabela atual'!GQ27,'5 - Tabela anterior'!GP27)</f>
        <v/>
      </c>
      <c r="GR28" s="8" t="str">
        <f>IF(Parametros!$P$3=1,'4 - Tabela atual'!GR27,'5 - Tabela anterior'!GQ27)</f>
        <v/>
      </c>
      <c r="GS28" s="8" t="str">
        <f>IF(Parametros!$P$3=1,'4 - Tabela atual'!GS27,'5 - Tabela anterior'!GR27)</f>
        <v/>
      </c>
      <c r="GT28" s="8" t="str">
        <f>IF(Parametros!$P$3=1,'4 - Tabela atual'!GT27,'5 - Tabela anterior'!GS27)</f>
        <v/>
      </c>
      <c r="GU28" s="8" t="str">
        <f>IF(Parametros!$P$3=1,'4 - Tabela atual'!GU27,'5 - Tabela anterior'!GT27)</f>
        <v/>
      </c>
      <c r="GV28" s="8" t="str">
        <f>IF(Parametros!$P$3=1,'4 - Tabela atual'!GV27,'5 - Tabela anterior'!GU27)</f>
        <v/>
      </c>
      <c r="GW28" s="8">
        <f>IF(Parametros!$P$3=1,'4 - Tabela atual'!GW27,'5 - Tabela anterior'!GV27)</f>
        <v>324578.28350000002</v>
      </c>
      <c r="GX28">
        <f>IF(Parametros!$P$3=1,'4 - Tabela atual'!GX27,'5 - Tabela anterior'!GW27)</f>
        <v>0</v>
      </c>
      <c r="GY28">
        <f>IF(Parametros!$P$3=1,'4 - Tabela atual'!GY27,'5 - Tabela anterior'!GX27)</f>
        <v>0</v>
      </c>
      <c r="GZ28">
        <f>IF(Parametros!$P$3=1,'4 - Tabela atual'!GZ27,'5 - Tabela anterior'!GY27)</f>
        <v>0</v>
      </c>
      <c r="HA28">
        <f>IF(Parametros!$P$3=1,'4 - Tabela atual'!HA27,'5 - Tabela anterior'!GZ27)</f>
        <v>0</v>
      </c>
      <c r="HB28">
        <f>IF(Parametros!$P$3=1,'4 - Tabela atual'!HB27,'5 - Tabela anterior'!HA27)</f>
        <v>1</v>
      </c>
      <c r="HC28">
        <f>IF(Parametros!$P$3=1,'4 - Tabela atual'!HC27,'5 - Tabela anterior'!HB27)</f>
        <v>0</v>
      </c>
      <c r="HD28">
        <f>IF(Parametros!$P$3=1,'4 - Tabela atual'!HD27,'5 - Tabela anterior'!HC27)</f>
        <v>0</v>
      </c>
      <c r="HE28" s="6" t="str">
        <f t="shared" si="0"/>
        <v>SHOW DE QUINTA I - (SHQ1)</v>
      </c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</row>
    <row r="29" spans="1:249" s="5" customFormat="1" ht="14.25" customHeight="1" x14ac:dyDescent="0.2">
      <c r="A29" s="148" t="str">
        <f>IF(Parametros!$P$3=1,'4 - Tabela atual'!A28,'5 - Tabela anterior'!A28)</f>
        <v>SHO5</v>
      </c>
      <c r="B29" s="112" t="str">
        <f>IF(Parametros!$P$3=1,'4 - Tabela atual'!B28,'5 - Tabela anterior'!B28)</f>
        <v>SHOW DE QUINTA II</v>
      </c>
      <c r="C29" s="9">
        <f>IF(Parametros!$P$3=1,'4 - Tabela atual'!C28,'5 - Tabela anterior'!C28)</f>
        <v>1606</v>
      </c>
      <c r="D29" s="9">
        <f>IF(Parametros!$P$3=1,'4 - Tabela atual'!D28,'5 - Tabela anterior'!D28)</f>
        <v>321.20000000000005</v>
      </c>
      <c r="E29" s="9">
        <f>IF(Parametros!$P$3=1,'4 - Tabela atual'!E28,'5 - Tabela anterior'!E28)</f>
        <v>401.5</v>
      </c>
      <c r="F29" s="9">
        <f>IF(Parametros!$P$3=1,'4 - Tabela atual'!F28,'5 - Tabela anterior'!F28)</f>
        <v>602.25</v>
      </c>
      <c r="G29" s="9">
        <f>IF(Parametros!$P$3=1,'4 - Tabela atual'!G28,'5 - Tabela anterior'!G28)</f>
        <v>321.20000000000005</v>
      </c>
      <c r="H29" s="9">
        <f>IF(Parametros!$P$3=1,'4 - Tabela atual'!H28,'5 - Tabela anterior'!H28)</f>
        <v>401.5</v>
      </c>
      <c r="I29" s="9">
        <f>IF(Parametros!$P$3=1,'4 - Tabela atual'!I28,'5 - Tabela anterior'!H28)</f>
        <v>401.5</v>
      </c>
      <c r="J29" s="9">
        <f>IF(Parametros!$P$3=1,'4 - Tabela atual'!J28,'5 - Tabela anterior'!I28)</f>
        <v>401.5</v>
      </c>
      <c r="K29" s="9">
        <f>IF(Parametros!$P$3=1,'4 - Tabela atual'!K28,'5 - Tabela anterior'!J28)</f>
        <v>602.25</v>
      </c>
      <c r="L29" s="9">
        <f>IF(Parametros!$P$3=1,'4 - Tabela atual'!L28,'5 - Tabela anterior'!K28)</f>
        <v>321.20000000000005</v>
      </c>
      <c r="M29" s="9">
        <f>IF(Parametros!$P$3=1,'4 - Tabela atual'!M28,'5 - Tabela anterior'!L28)</f>
        <v>401.5</v>
      </c>
      <c r="N29" s="9">
        <f>IF(Parametros!$P$3=1,'4 - Tabela atual'!N28,'5 - Tabela anterior'!M28)</f>
        <v>722.7</v>
      </c>
      <c r="O29" s="9">
        <f>IF(Parametros!$P$3=1,'4 - Tabela atual'!O28,'5 - Tabela anterior'!N28)</f>
        <v>1204.5</v>
      </c>
      <c r="P29" s="9">
        <f>IF(Parametros!$P$3=1,'4 - Tabela atual'!P28,'5 - Tabela anterior'!O28)</f>
        <v>2409</v>
      </c>
      <c r="Q29" s="9">
        <f>IF(Parametros!$P$3=1,'4 - Tabela atual'!Q28,'5 - Tabela anterior'!P28)</f>
        <v>3212</v>
      </c>
      <c r="R29" s="9">
        <f>IF(Parametros!$P$3=1,'4 - Tabela atual'!R28,'5 - Tabela anterior'!Q28)</f>
        <v>4818</v>
      </c>
      <c r="S29" s="9">
        <f>IF(Parametros!$P$3=1,'4 - Tabela atual'!S28,'5 - Tabela anterior'!R28)</f>
        <v>6424</v>
      </c>
      <c r="T29" s="9">
        <f>IF(Parametros!$P$3=1,'4 - Tabela atual'!T28,'5 - Tabela anterior'!S28)</f>
        <v>8030</v>
      </c>
      <c r="U29" s="9">
        <f>IF(Parametros!$P$3=1,'4 - Tabela atual'!U28,'5 - Tabela anterior'!T28)</f>
        <v>9636</v>
      </c>
      <c r="V29" s="9">
        <f>IF(Parametros!$P$3=1,'4 - Tabela atual'!V28,'5 - Tabela anterior'!U28)</f>
        <v>851</v>
      </c>
      <c r="W29" s="9">
        <f>IF(Parametros!$P$3=1,'4 - Tabela atual'!W28,'5 - Tabela anterior'!V28)</f>
        <v>170.20000000000002</v>
      </c>
      <c r="X29" s="9">
        <f>IF(Parametros!$P$3=1,'4 - Tabela atual'!X28,'5 - Tabela anterior'!W28)</f>
        <v>212.75</v>
      </c>
      <c r="Y29" s="9">
        <f>IF(Parametros!$P$3=1,'4 - Tabela atual'!Y28,'5 - Tabela anterior'!X28)</f>
        <v>0</v>
      </c>
      <c r="Z29" s="9">
        <f>IF(Parametros!$P$3=1,'4 - Tabela atual'!Z28,'5 - Tabela anterior'!Y28)</f>
        <v>425.5</v>
      </c>
      <c r="AA29" s="9">
        <f>IF(Parametros!$P$3=1,'4 - Tabela atual'!AA28,'5 - Tabela anterior'!Z28)</f>
        <v>1276.5</v>
      </c>
      <c r="AB29" s="9">
        <f>IF(Parametros!$P$3=1,'4 - Tabela atual'!AB28,'5 - Tabela anterior'!AA28)</f>
        <v>1702</v>
      </c>
      <c r="AC29" s="9">
        <f>IF(Parametros!$P$3=1,'4 - Tabela atual'!AC28,'5 - Tabela anterior'!AB28)</f>
        <v>2553</v>
      </c>
      <c r="AD29" s="9">
        <f>IF(Parametros!$P$3=1,'4 - Tabela atual'!AD28,'5 - Tabela anterior'!AC28)</f>
        <v>3404</v>
      </c>
      <c r="AE29" s="9">
        <f>IF(Parametros!$P$3=1,'4 - Tabela atual'!AE28,'5 - Tabela anterior'!AD28)</f>
        <v>4255</v>
      </c>
      <c r="AF29" s="9">
        <f>IF(Parametros!$P$3=1,'4 - Tabela atual'!AF28,'5 - Tabela anterior'!AE28)</f>
        <v>5106</v>
      </c>
      <c r="AG29" s="9">
        <f>IF(Parametros!$P$3=1,'4 - Tabela atual'!AG28,'5 - Tabela anterior'!AF28)</f>
        <v>784</v>
      </c>
      <c r="AH29" s="9">
        <f>IF(Parametros!$P$3=1,'4 - Tabela atual'!AH28,'5 - Tabela anterior'!AG28)</f>
        <v>156.80000000000001</v>
      </c>
      <c r="AI29" s="9">
        <f>IF(Parametros!$P$3=1,'4 - Tabela atual'!AI28,'5 - Tabela anterior'!AH28)</f>
        <v>196</v>
      </c>
      <c r="AJ29" s="9">
        <f>IF(Parametros!$P$3=1,'4 - Tabela atual'!AJ28,'5 - Tabela anterior'!AI28)</f>
        <v>0</v>
      </c>
      <c r="AK29" s="9">
        <f>IF(Parametros!$P$3=1,'4 - Tabela atual'!AK28,'5 - Tabela anterior'!AJ28)</f>
        <v>392</v>
      </c>
      <c r="AL29" s="9">
        <f>IF(Parametros!$P$3=1,'4 - Tabela atual'!AL28,'5 - Tabela anterior'!AK28)</f>
        <v>1176</v>
      </c>
      <c r="AM29" s="9">
        <f>IF(Parametros!$P$3=1,'4 - Tabela atual'!AM28,'5 - Tabela anterior'!AL28)</f>
        <v>1568</v>
      </c>
      <c r="AN29" s="9">
        <f>IF(Parametros!$P$3=1,'4 - Tabela atual'!AN28,'5 - Tabela anterior'!AM28)</f>
        <v>2352</v>
      </c>
      <c r="AO29" s="9">
        <f>IF(Parametros!$P$3=1,'4 - Tabela atual'!AO28,'5 - Tabela anterior'!AN28)</f>
        <v>3136</v>
      </c>
      <c r="AP29" s="9">
        <f>IF(Parametros!$P$3=1,'4 - Tabela atual'!AP28,'5 - Tabela anterior'!AO28)</f>
        <v>3920</v>
      </c>
      <c r="AQ29" s="9">
        <f>IF(Parametros!$P$3=1,'4 - Tabela atual'!AQ28,'5 - Tabela anterior'!AP28)</f>
        <v>4704</v>
      </c>
      <c r="AR29" s="9">
        <f>IF(Parametros!$P$3=1,'4 - Tabela atual'!AR28,'5 - Tabela anterior'!AQ28)</f>
        <v>655</v>
      </c>
      <c r="AS29" s="9">
        <f>IF(Parametros!$P$3=1,'4 - Tabela atual'!AS28,'5 - Tabela anterior'!AR28)</f>
        <v>131</v>
      </c>
      <c r="AT29" s="9">
        <f>IF(Parametros!$P$3=1,'4 - Tabela atual'!AT28,'5 - Tabela anterior'!AS28)</f>
        <v>163.75</v>
      </c>
      <c r="AU29" s="9">
        <f>IF(Parametros!$P$3=1,'4 - Tabela atual'!AU28,'5 - Tabela anterior'!AT28)</f>
        <v>0</v>
      </c>
      <c r="AV29" s="9">
        <f>IF(Parametros!$P$3=1,'4 - Tabela atual'!AV28,'5 - Tabela anterior'!AU28)</f>
        <v>327.5</v>
      </c>
      <c r="AW29" s="9">
        <f>IF(Parametros!$P$3=1,'4 - Tabela atual'!AW28,'5 - Tabela anterior'!AV28)</f>
        <v>982.5</v>
      </c>
      <c r="AX29" s="9">
        <f>IF(Parametros!$P$3=1,'4 - Tabela atual'!AX28,'5 - Tabela anterior'!AW28)</f>
        <v>1310</v>
      </c>
      <c r="AY29" s="9">
        <f>IF(Parametros!$P$3=1,'4 - Tabela atual'!AY28,'5 - Tabela anterior'!AX28)</f>
        <v>1965</v>
      </c>
      <c r="AZ29" s="9">
        <f>IF(Parametros!$P$3=1,'4 - Tabela atual'!AZ28,'5 - Tabela anterior'!AY28)</f>
        <v>2620</v>
      </c>
      <c r="BA29" s="9">
        <f>IF(Parametros!$P$3=1,'4 - Tabela atual'!BA28,'5 - Tabela anterior'!AZ28)</f>
        <v>3275</v>
      </c>
      <c r="BB29" s="9">
        <f>IF(Parametros!$P$3=1,'4 - Tabela atual'!BB28,'5 - Tabela anterior'!BA28)</f>
        <v>3930</v>
      </c>
      <c r="BC29" s="9">
        <f>IF(Parametros!$P$3=1,'4 - Tabela atual'!BC28,'5 - Tabela anterior'!BB28)</f>
        <v>2457</v>
      </c>
      <c r="BD29" s="9">
        <f>IF(Parametros!$P$3=1,'4 - Tabela atual'!BD28,'5 - Tabela anterior'!BC28)</f>
        <v>491.40000000000009</v>
      </c>
      <c r="BE29" s="9">
        <f>IF(Parametros!$P$3=1,'4 - Tabela atual'!BE28,'5 - Tabela anterior'!BD28)</f>
        <v>614.25</v>
      </c>
      <c r="BF29" s="9">
        <f>IF(Parametros!$P$3=1,'4 - Tabela atual'!BF28,'5 - Tabela anterior'!BE28)</f>
        <v>722.7</v>
      </c>
      <c r="BG29" s="9">
        <f>IF(Parametros!$P$3=1,'4 - Tabela atual'!BG28,'5 - Tabela anterior'!BF28)</f>
        <v>1630</v>
      </c>
      <c r="BH29" s="9">
        <f>IF(Parametros!$P$3=1,'4 - Tabela atual'!BH28,'5 - Tabela anterior'!BG28)</f>
        <v>3685.5</v>
      </c>
      <c r="BI29" s="9">
        <f>IF(Parametros!$P$3=1,'4 - Tabela atual'!BI28,'5 - Tabela anterior'!BH28)</f>
        <v>4914</v>
      </c>
      <c r="BJ29" s="9">
        <f>IF(Parametros!$P$3=1,'4 - Tabela atual'!BJ28,'5 - Tabela anterior'!BI28)</f>
        <v>7371</v>
      </c>
      <c r="BK29" s="9">
        <f>IF(Parametros!$P$3=1,'4 - Tabela atual'!BK28,'5 - Tabela anterior'!BJ28)</f>
        <v>9828</v>
      </c>
      <c r="BL29" s="9">
        <f>IF(Parametros!$P$3=1,'4 - Tabela atual'!BL28,'5 - Tabela anterior'!BK28)</f>
        <v>12285</v>
      </c>
      <c r="BM29" s="9">
        <f>IF(Parametros!$P$3=1,'4 - Tabela atual'!BM28,'5 - Tabela anterior'!BL28)</f>
        <v>14742</v>
      </c>
      <c r="BN29" s="9">
        <f>IF(Parametros!$P$3=1,'4 - Tabela atual'!BN28,'5 - Tabela anterior'!BM28)</f>
        <v>2390</v>
      </c>
      <c r="BO29" s="9">
        <f>IF(Parametros!$P$3=1,'4 - Tabela atual'!BO28,'5 - Tabela anterior'!BN28)</f>
        <v>478.00000000000006</v>
      </c>
      <c r="BP29" s="9">
        <f>IF(Parametros!$P$3=1,'4 - Tabela atual'!BP28,'5 - Tabela anterior'!BO28)</f>
        <v>597.5</v>
      </c>
      <c r="BQ29" s="9">
        <f>IF(Parametros!$P$3=1,'4 - Tabela atual'!BQ28,'5 - Tabela anterior'!BP28)</f>
        <v>722.7</v>
      </c>
      <c r="BR29" s="9">
        <f>IF(Parametros!$P$3=1,'4 - Tabela atual'!BR28,'5 - Tabela anterior'!BQ28)</f>
        <v>1596.5</v>
      </c>
      <c r="BS29" s="9">
        <f>IF(Parametros!$P$3=1,'4 - Tabela atual'!BS28,'5 - Tabela anterior'!BR28)</f>
        <v>3585</v>
      </c>
      <c r="BT29" s="9">
        <f>IF(Parametros!$P$3=1,'4 - Tabela atual'!BT28,'5 - Tabela anterior'!BS28)</f>
        <v>4780</v>
      </c>
      <c r="BU29" s="9">
        <f>IF(Parametros!$P$3=1,'4 - Tabela atual'!BU28,'5 - Tabela anterior'!BT28)</f>
        <v>7170</v>
      </c>
      <c r="BV29" s="9">
        <f>IF(Parametros!$P$3=1,'4 - Tabela atual'!BV28,'5 - Tabela anterior'!BU28)</f>
        <v>9560</v>
      </c>
      <c r="BW29" s="9">
        <f>IF(Parametros!$P$3=1,'4 - Tabela atual'!BW28,'5 - Tabela anterior'!BV28)</f>
        <v>11950</v>
      </c>
      <c r="BX29" s="9">
        <f>IF(Parametros!$P$3=1,'4 - Tabela atual'!BX28,'5 - Tabela anterior'!BW28)</f>
        <v>14340</v>
      </c>
      <c r="BY29" s="9">
        <f>IF(Parametros!$P$3=1,'4 - Tabela atual'!BY28,'5 - Tabela anterior'!BX28)</f>
        <v>2261</v>
      </c>
      <c r="BZ29" s="9">
        <f>IF(Parametros!$P$3=1,'4 - Tabela atual'!BZ28,'5 - Tabela anterior'!BY28)</f>
        <v>452.20000000000005</v>
      </c>
      <c r="CA29" s="9">
        <f>IF(Parametros!$P$3=1,'4 - Tabela atual'!CA28,'5 - Tabela anterior'!BZ28)</f>
        <v>565.25</v>
      </c>
      <c r="CB29" s="9">
        <f>IF(Parametros!$P$3=1,'4 - Tabela atual'!CB28,'5 - Tabela anterior'!CA28)</f>
        <v>722.7</v>
      </c>
      <c r="CC29" s="9">
        <f>IF(Parametros!$P$3=1,'4 - Tabela atual'!CC28,'5 - Tabela anterior'!CB28)</f>
        <v>1532</v>
      </c>
      <c r="CD29" s="9">
        <f>IF(Parametros!$P$3=1,'4 - Tabela atual'!CD28,'5 - Tabela anterior'!CC28)</f>
        <v>3391.5</v>
      </c>
      <c r="CE29" s="9">
        <f>IF(Parametros!$P$3=1,'4 - Tabela atual'!CE28,'5 - Tabela anterior'!CD28)</f>
        <v>4522</v>
      </c>
      <c r="CF29" s="9">
        <f>IF(Parametros!$P$3=1,'4 - Tabela atual'!CF28,'5 - Tabela anterior'!CE28)</f>
        <v>6783</v>
      </c>
      <c r="CG29" s="9">
        <f>IF(Parametros!$P$3=1,'4 - Tabela atual'!CG28,'5 - Tabela anterior'!CF28)</f>
        <v>9044</v>
      </c>
      <c r="CH29" s="9">
        <f>IF(Parametros!$P$3=1,'4 - Tabela atual'!CH28,'5 - Tabela anterior'!CG28)</f>
        <v>11305</v>
      </c>
      <c r="CI29" s="9">
        <f>IF(Parametros!$P$3=1,'4 - Tabela atual'!CI28,'5 - Tabela anterior'!CH28)</f>
        <v>13566</v>
      </c>
      <c r="CJ29" s="9">
        <f>IF(Parametros!$P$3=1,'4 - Tabela atual'!CJ28,'5 - Tabela anterior'!CI28)</f>
        <v>1635</v>
      </c>
      <c r="CK29" s="9">
        <f>IF(Parametros!$P$3=1,'4 - Tabela atual'!CK28,'5 - Tabela anterior'!CJ28)</f>
        <v>327</v>
      </c>
      <c r="CL29" s="9">
        <f>IF(Parametros!$P$3=1,'4 - Tabela atual'!CL28,'5 - Tabela anterior'!CK28)</f>
        <v>408.75</v>
      </c>
      <c r="CM29" s="9">
        <f>IF(Parametros!$P$3=1,'4 - Tabela atual'!CM28,'5 - Tabela anterior'!CL28)</f>
        <v>0</v>
      </c>
      <c r="CN29" s="9">
        <f>IF(Parametros!$P$3=1,'4 - Tabela atual'!CN28,'5 - Tabela anterior'!CM28)</f>
        <v>817.5</v>
      </c>
      <c r="CO29" s="9">
        <f>IF(Parametros!$P$3=1,'4 - Tabela atual'!CO28,'5 - Tabela anterior'!CN28)</f>
        <v>2452.5</v>
      </c>
      <c r="CP29" s="9">
        <f>IF(Parametros!$P$3=1,'4 - Tabela atual'!CP28,'5 - Tabela anterior'!CO28)</f>
        <v>3270</v>
      </c>
      <c r="CQ29" s="9">
        <f>IF(Parametros!$P$3=1,'4 - Tabela atual'!CQ28,'5 - Tabela anterior'!CP28)</f>
        <v>4905</v>
      </c>
      <c r="CR29" s="9">
        <f>IF(Parametros!$P$3=1,'4 - Tabela atual'!CR28,'5 - Tabela anterior'!CQ28)</f>
        <v>6540</v>
      </c>
      <c r="CS29" s="9">
        <f>IF(Parametros!$P$3=1,'4 - Tabela atual'!CS28,'5 - Tabela anterior'!CR28)</f>
        <v>8175</v>
      </c>
      <c r="CT29" s="9">
        <f>IF(Parametros!$P$3=1,'4 - Tabela atual'!CT28,'5 - Tabela anterior'!CS28)</f>
        <v>9810</v>
      </c>
      <c r="CU29" s="9">
        <f>IF(Parametros!$P$3=1,'4 - Tabela atual'!CU28,'5 - Tabela anterior'!CT28)</f>
        <v>1506</v>
      </c>
      <c r="CV29" s="9">
        <f>IF(Parametros!$P$3=1,'4 - Tabela atual'!CV28,'5 - Tabela anterior'!CU28)</f>
        <v>301.20000000000005</v>
      </c>
      <c r="CW29" s="9">
        <f>IF(Parametros!$P$3=1,'4 - Tabela atual'!CW28,'5 - Tabela anterior'!CV28)</f>
        <v>376.5</v>
      </c>
      <c r="CX29" s="9">
        <f>IF(Parametros!$P$3=1,'4 - Tabela atual'!CX28,'5 - Tabela anterior'!CW28)</f>
        <v>0</v>
      </c>
      <c r="CY29" s="9">
        <f>IF(Parametros!$P$3=1,'4 - Tabela atual'!CY28,'5 - Tabela anterior'!CX28)</f>
        <v>753</v>
      </c>
      <c r="CZ29" s="9">
        <f>IF(Parametros!$P$3=1,'4 - Tabela atual'!CZ28,'5 - Tabela anterior'!CY28)</f>
        <v>2259</v>
      </c>
      <c r="DA29" s="9">
        <f>IF(Parametros!$P$3=1,'4 - Tabela atual'!DA28,'5 - Tabela anterior'!CZ28)</f>
        <v>3012</v>
      </c>
      <c r="DB29" s="9">
        <f>IF(Parametros!$P$3=1,'4 - Tabela atual'!DB28,'5 - Tabela anterior'!DA28)</f>
        <v>4518</v>
      </c>
      <c r="DC29" s="9">
        <f>IF(Parametros!$P$3=1,'4 - Tabela atual'!DC28,'5 - Tabela anterior'!DB28)</f>
        <v>6024</v>
      </c>
      <c r="DD29" s="9">
        <f>IF(Parametros!$P$3=1,'4 - Tabela atual'!DD28,'5 - Tabela anterior'!DC28)</f>
        <v>7530</v>
      </c>
      <c r="DE29" s="9">
        <f>IF(Parametros!$P$3=1,'4 - Tabela atual'!DE28,'5 - Tabela anterior'!DD28)</f>
        <v>9036</v>
      </c>
      <c r="DF29" s="9">
        <f>IF(Parametros!$P$3=1,'4 - Tabela atual'!DF28,'5 - Tabela anterior'!DE28)</f>
        <v>1439</v>
      </c>
      <c r="DG29" s="9">
        <f>IF(Parametros!$P$3=1,'4 - Tabela atual'!DG28,'5 - Tabela anterior'!DF28)</f>
        <v>287.8</v>
      </c>
      <c r="DH29" s="9">
        <f>IF(Parametros!$P$3=1,'4 - Tabela atual'!DH28,'5 - Tabela anterior'!DG28)</f>
        <v>359.75</v>
      </c>
      <c r="DI29" s="9">
        <f>IF(Parametros!$P$3=1,'4 - Tabela atual'!DI28,'5 - Tabela anterior'!DH28)</f>
        <v>0</v>
      </c>
      <c r="DJ29" s="9">
        <f>IF(Parametros!$P$3=1,'4 - Tabela atual'!DJ28,'5 - Tabela anterior'!DI28)</f>
        <v>719.5</v>
      </c>
      <c r="DK29" s="9">
        <f>IF(Parametros!$P$3=1,'4 - Tabela atual'!DK28,'5 - Tabela anterior'!DJ28)</f>
        <v>2158.5</v>
      </c>
      <c r="DL29" s="9">
        <f>IF(Parametros!$P$3=1,'4 - Tabela atual'!DL28,'5 - Tabela anterior'!DK28)</f>
        <v>2878</v>
      </c>
      <c r="DM29" s="9">
        <f>IF(Parametros!$P$3=1,'4 - Tabela atual'!DM28,'5 - Tabela anterior'!DL28)</f>
        <v>4317</v>
      </c>
      <c r="DN29" s="9">
        <f>IF(Parametros!$P$3=1,'4 - Tabela atual'!DN28,'5 - Tabela anterior'!DM28)</f>
        <v>5756</v>
      </c>
      <c r="DO29" s="9">
        <f>IF(Parametros!$P$3=1,'4 - Tabela atual'!DO28,'5 - Tabela anterior'!DN28)</f>
        <v>7195</v>
      </c>
      <c r="DP29" s="9">
        <f>IF(Parametros!$P$3=1,'4 - Tabela atual'!DP28,'5 - Tabela anterior'!DO28)</f>
        <v>8634</v>
      </c>
      <c r="DQ29" s="9">
        <f>IF(Parametros!$P$3=1,'4 - Tabela atual'!DQ28,'5 - Tabela anterior'!DP28)</f>
        <v>3045</v>
      </c>
      <c r="DR29" s="9">
        <f>IF(Parametros!$P$3=1,'4 - Tabela atual'!DR28,'5 - Tabela anterior'!DQ28)</f>
        <v>609</v>
      </c>
      <c r="DS29" s="9">
        <f>IF(Parametros!$P$3=1,'4 - Tabela atual'!DS28,'5 - Tabela anterior'!DR28)</f>
        <v>761.25</v>
      </c>
      <c r="DT29" s="9">
        <f>IF(Parametros!$P$3=1,'4 - Tabela atual'!DT28,'5 - Tabela anterior'!DS28)</f>
        <v>722.7</v>
      </c>
      <c r="DU29" s="9">
        <f>IF(Parametros!$P$3=1,'4 - Tabela atual'!DU28,'5 - Tabela anterior'!DT28)</f>
        <v>1924</v>
      </c>
      <c r="DV29" s="9">
        <f>IF(Parametros!$P$3=1,'4 - Tabela atual'!DV28,'5 - Tabela anterior'!DU28)</f>
        <v>4567.5</v>
      </c>
      <c r="DW29" s="9">
        <f>IF(Parametros!$P$3=1,'4 - Tabela atual'!DW28,'5 - Tabela anterior'!DV28)</f>
        <v>6090</v>
      </c>
      <c r="DX29" s="9">
        <f>IF(Parametros!$P$3=1,'4 - Tabela atual'!DX28,'5 - Tabela anterior'!DW28)</f>
        <v>9135</v>
      </c>
      <c r="DY29" s="9">
        <f>IF(Parametros!$P$3=1,'4 - Tabela atual'!DY28,'5 - Tabela anterior'!DX28)</f>
        <v>12180</v>
      </c>
      <c r="DZ29" s="9">
        <f>IF(Parametros!$P$3=1,'4 - Tabela atual'!DZ28,'5 - Tabela anterior'!DY28)</f>
        <v>15225</v>
      </c>
      <c r="EA29" s="9">
        <f>IF(Parametros!$P$3=1,'4 - Tabela atual'!EA28,'5 - Tabela anterior'!DZ28)</f>
        <v>18270</v>
      </c>
      <c r="EB29" s="9">
        <f>IF(Parametros!$P$3=1,'4 - Tabela atual'!EB28,'5 - Tabela anterior'!EA28)</f>
        <v>3241</v>
      </c>
      <c r="EC29" s="9">
        <f>IF(Parametros!$P$3=1,'4 - Tabela atual'!EC28,'5 - Tabela anterior'!EB28)</f>
        <v>648.20000000000005</v>
      </c>
      <c r="ED29" s="9">
        <f>IF(Parametros!$P$3=1,'4 - Tabela atual'!ED28,'5 - Tabela anterior'!EC28)</f>
        <v>810.25</v>
      </c>
      <c r="EE29" s="9">
        <f>IF(Parametros!$P$3=1,'4 - Tabela atual'!EE28,'5 - Tabela anterior'!ED28)</f>
        <v>722.7</v>
      </c>
      <c r="EF29" s="9">
        <f>IF(Parametros!$P$3=1,'4 - Tabela atual'!EF28,'5 - Tabela anterior'!EE28)</f>
        <v>2022</v>
      </c>
      <c r="EG29" s="9">
        <f>IF(Parametros!$P$3=1,'4 - Tabela atual'!EG28,'5 - Tabela anterior'!EF28)</f>
        <v>4861.5</v>
      </c>
      <c r="EH29" s="9">
        <f>IF(Parametros!$P$3=1,'4 - Tabela atual'!EH28,'5 - Tabela anterior'!EG28)</f>
        <v>6482</v>
      </c>
      <c r="EI29" s="9">
        <f>IF(Parametros!$P$3=1,'4 - Tabela atual'!EI28,'5 - Tabela anterior'!EH28)</f>
        <v>9723</v>
      </c>
      <c r="EJ29" s="9">
        <f>IF(Parametros!$P$3=1,'4 - Tabela atual'!EJ28,'5 - Tabela anterior'!EI28)</f>
        <v>12964</v>
      </c>
      <c r="EK29" s="9">
        <f>IF(Parametros!$P$3=1,'4 - Tabela atual'!EK28,'5 - Tabela anterior'!EJ28)</f>
        <v>16205</v>
      </c>
      <c r="EL29" s="9">
        <f>IF(Parametros!$P$3=1,'4 - Tabela atual'!EL28,'5 - Tabela anterior'!EK28)</f>
        <v>19446</v>
      </c>
      <c r="EM29" s="9">
        <f>IF(Parametros!$P$3=1,'4 - Tabela atual'!EM28,'5 - Tabela anterior'!EL28)</f>
        <v>3112</v>
      </c>
      <c r="EN29" s="9">
        <f>IF(Parametros!$P$3=1,'4 - Tabela atual'!EN28,'5 - Tabela anterior'!EM28)</f>
        <v>622.40000000000009</v>
      </c>
      <c r="EO29" s="9">
        <f>IF(Parametros!$P$3=1,'4 - Tabela atual'!EO28,'5 - Tabela anterior'!EN28)</f>
        <v>778</v>
      </c>
      <c r="EP29" s="9">
        <f>IF(Parametros!$P$3=1,'4 - Tabela atual'!EP28,'5 - Tabela anterior'!EO28)</f>
        <v>722.7</v>
      </c>
      <c r="EQ29" s="9">
        <f>IF(Parametros!$P$3=1,'4 - Tabela atual'!EQ28,'5 - Tabela anterior'!EP28)</f>
        <v>1957.5</v>
      </c>
      <c r="ER29" s="9">
        <f>IF(Parametros!$P$3=1,'4 - Tabela atual'!ER28,'5 - Tabela anterior'!EQ28)</f>
        <v>4668</v>
      </c>
      <c r="ES29" s="9">
        <f>IF(Parametros!$P$3=1,'4 - Tabela atual'!ES28,'5 - Tabela anterior'!ER28)</f>
        <v>6224</v>
      </c>
      <c r="ET29" s="9">
        <f>IF(Parametros!$P$3=1,'4 - Tabela atual'!ET28,'5 - Tabela anterior'!ES28)</f>
        <v>9336</v>
      </c>
      <c r="EU29" s="9">
        <f>IF(Parametros!$P$3=1,'4 - Tabela atual'!EU28,'5 - Tabela anterior'!ET28)</f>
        <v>12448</v>
      </c>
      <c r="EV29" s="9">
        <f>IF(Parametros!$P$3=1,'4 - Tabela atual'!EV28,'5 - Tabela anterior'!EU28)</f>
        <v>15560</v>
      </c>
      <c r="EW29" s="9">
        <f>IF(Parametros!$P$3=1,'4 - Tabela atual'!EW28,'5 - Tabela anterior'!EV28)</f>
        <v>18672</v>
      </c>
      <c r="EX29" s="9">
        <f>IF(Parametros!$P$3=1,'4 - Tabela atual'!EX28,'5 - Tabela anterior'!EW28)</f>
        <v>2290</v>
      </c>
      <c r="EY29" s="9">
        <f>IF(Parametros!$P$3=1,'4 - Tabela atual'!EY28,'5 - Tabela anterior'!EX28)</f>
        <v>458</v>
      </c>
      <c r="EZ29" s="9">
        <f>IF(Parametros!$P$3=1,'4 - Tabela atual'!EZ28,'5 - Tabela anterior'!EY28)</f>
        <v>572.5</v>
      </c>
      <c r="FA29" s="9">
        <f>IF(Parametros!$P$3=1,'4 - Tabela atual'!FA28,'5 - Tabela anterior'!EZ28)</f>
        <v>0</v>
      </c>
      <c r="FB29" s="9">
        <f>IF(Parametros!$P$3=1,'4 - Tabela atual'!FB28,'5 - Tabela anterior'!FA28)</f>
        <v>1145</v>
      </c>
      <c r="FC29" s="9">
        <f>IF(Parametros!$P$3=1,'4 - Tabela atual'!FC28,'5 - Tabela anterior'!FB28)</f>
        <v>3435</v>
      </c>
      <c r="FD29" s="9">
        <f>IF(Parametros!$P$3=1,'4 - Tabela atual'!FD28,'5 - Tabela anterior'!FC28)</f>
        <v>4580</v>
      </c>
      <c r="FE29" s="9">
        <f>IF(Parametros!$P$3=1,'4 - Tabela atual'!FE28,'5 - Tabela anterior'!FD28)</f>
        <v>6870</v>
      </c>
      <c r="FF29" s="9">
        <f>IF(Parametros!$P$3=1,'4 - Tabela atual'!FF28,'5 - Tabela anterior'!FE28)</f>
        <v>9160</v>
      </c>
      <c r="FG29" s="9">
        <f>IF(Parametros!$P$3=1,'4 - Tabela atual'!FG28,'5 - Tabela anterior'!FF28)</f>
        <v>11450</v>
      </c>
      <c r="FH29" s="9">
        <f>IF(Parametros!$P$3=1,'4 - Tabela atual'!FH28,'5 - Tabela anterior'!FG28)</f>
        <v>13740</v>
      </c>
      <c r="FI29" s="9">
        <f>IF(Parametros!$P$3=1,'4 - Tabela atual'!FI28,'5 - Tabela anterior'!FH28)</f>
        <v>3896</v>
      </c>
      <c r="FJ29" s="9">
        <f>IF(Parametros!$P$3=1,'4 - Tabela atual'!FJ28,'5 - Tabela anterior'!FI28)</f>
        <v>779.2</v>
      </c>
      <c r="FK29" s="9">
        <f>IF(Parametros!$P$3=1,'4 - Tabela atual'!FK28,'5 - Tabela anterior'!FJ28)</f>
        <v>974</v>
      </c>
      <c r="FL29" s="9">
        <f>IF(Parametros!$P$3=1,'4 - Tabela atual'!FL28,'5 - Tabela anterior'!FK28)</f>
        <v>722.7</v>
      </c>
      <c r="FM29" s="9">
        <f>IF(Parametros!$P$3=1,'4 - Tabela atual'!FM28,'5 - Tabela anterior'!FL28)</f>
        <v>2349.5</v>
      </c>
      <c r="FN29" s="9">
        <f>IF(Parametros!$P$3=1,'4 - Tabela atual'!FN28,'5 - Tabela anterior'!FM28)</f>
        <v>5844</v>
      </c>
      <c r="FO29" s="9">
        <f>IF(Parametros!$P$3=1,'4 - Tabela atual'!FO28,'5 - Tabela anterior'!FN28)</f>
        <v>7792</v>
      </c>
      <c r="FP29" s="9">
        <f>IF(Parametros!$P$3=1,'4 - Tabela atual'!FP28,'5 - Tabela anterior'!FO28)</f>
        <v>11688</v>
      </c>
      <c r="FQ29" s="9">
        <f>IF(Parametros!$P$3=1,'4 - Tabela atual'!FQ28,'5 - Tabela anterior'!FP28)</f>
        <v>15584</v>
      </c>
      <c r="FR29" s="9">
        <f>IF(Parametros!$P$3=1,'4 - Tabela atual'!FR28,'5 - Tabela anterior'!FQ28)</f>
        <v>19480</v>
      </c>
      <c r="FS29" s="9">
        <f>IF(Parametros!$P$3=1,'4 - Tabela atual'!FS28,'5 - Tabela anterior'!FR28)</f>
        <v>23376</v>
      </c>
      <c r="FT29">
        <f>IF(Parametros!$P$3=1,'4 - Tabela atual'!FT28,'5 - Tabela anterior'!FS28)</f>
        <v>17.45</v>
      </c>
      <c r="FU29" t="str">
        <f>IF(Parametros!$P$3=1,'4 - Tabela atual'!FU28,'5 - Tabela anterior'!FT28)</f>
        <v/>
      </c>
      <c r="FV29" t="str">
        <f>IF(Parametros!$P$3=1,'4 - Tabela atual'!FV28,'5 - Tabela anterior'!FU28)</f>
        <v/>
      </c>
      <c r="FW29" t="str">
        <f>IF(Parametros!$P$3=1,'4 - Tabela atual'!FW28,'5 - Tabela anterior'!FV28)</f>
        <v/>
      </c>
      <c r="FX29" t="str">
        <f>IF(Parametros!$P$3=1,'4 - Tabela atual'!FX28,'5 - Tabela anterior'!FW28)</f>
        <v/>
      </c>
      <c r="FY29" t="str">
        <f>IF(Parametros!$P$3=1,'4 - Tabela atual'!FY28,'5 - Tabela anterior'!FX28)</f>
        <v/>
      </c>
      <c r="FZ29" t="str">
        <f>IF(Parametros!$P$3=1,'4 - Tabela atual'!FZ28,'5 - Tabela anterior'!FY28)</f>
        <v/>
      </c>
      <c r="GA29" t="str">
        <f>IF(Parametros!$P$3=1,'4 - Tabela atual'!GA28,'5 - Tabela anterior'!FZ28)</f>
        <v/>
      </c>
      <c r="GB29" t="str">
        <f>IF(Parametros!$P$3=1,'4 - Tabela atual'!GB28,'5 - Tabela anterior'!GA28)</f>
        <v/>
      </c>
      <c r="GC29" t="str">
        <f>IF(Parametros!$P$3=1,'4 - Tabela atual'!GC28,'5 - Tabela anterior'!GB28)</f>
        <v/>
      </c>
      <c r="GD29" t="str">
        <f>IF(Parametros!$P$3=1,'4 - Tabela atual'!GD28,'5 - Tabela anterior'!GC28)</f>
        <v/>
      </c>
      <c r="GE29" t="str">
        <f>IF(Parametros!$P$3=1,'4 - Tabela atual'!GE28,'5 - Tabela anterior'!GD28)</f>
        <v/>
      </c>
      <c r="GF29" t="str">
        <f>IF(Parametros!$P$3=1,'4 - Tabela atual'!GF28,'5 - Tabela anterior'!GE28)</f>
        <v/>
      </c>
      <c r="GG29" t="str">
        <f>IF(Parametros!$P$3=1,'4 - Tabela atual'!GG28,'5 - Tabela anterior'!GF28)</f>
        <v/>
      </c>
      <c r="GH29">
        <f>IF(Parametros!$P$3=1,'4 - Tabela atual'!GH28,'5 - Tabela anterior'!GG28)</f>
        <v>17.45</v>
      </c>
      <c r="GI29" s="8">
        <f>IF(Parametros!$P$3=1,'4 - Tabela atual'!GI28,'5 - Tabela anterior'!GH28)</f>
        <v>189686.72959999996</v>
      </c>
      <c r="GJ29" s="8" t="str">
        <f>IF(Parametros!$P$3=1,'4 - Tabela atual'!GJ28,'5 - Tabela anterior'!GI28)</f>
        <v/>
      </c>
      <c r="GK29" s="8" t="str">
        <f>IF(Parametros!$P$3=1,'4 - Tabela atual'!GK28,'5 - Tabela anterior'!GJ28)</f>
        <v/>
      </c>
      <c r="GL29" s="8" t="str">
        <f>IF(Parametros!$P$3=1,'4 - Tabela atual'!GL28,'5 - Tabela anterior'!GK28)</f>
        <v/>
      </c>
      <c r="GM29" s="8" t="str">
        <f>IF(Parametros!$P$3=1,'4 - Tabela atual'!GM28,'5 - Tabela anterior'!GL28)</f>
        <v/>
      </c>
      <c r="GN29" s="8" t="str">
        <f>IF(Parametros!$P$3=1,'4 - Tabela atual'!GN28,'5 - Tabela anterior'!GM28)</f>
        <v/>
      </c>
      <c r="GO29" s="8" t="str">
        <f>IF(Parametros!$P$3=1,'4 - Tabela atual'!GO28,'5 - Tabela anterior'!GN28)</f>
        <v/>
      </c>
      <c r="GP29" s="8" t="str">
        <f>IF(Parametros!$P$3=1,'4 - Tabela atual'!GP28,'5 - Tabela anterior'!GO28)</f>
        <v/>
      </c>
      <c r="GQ29" s="8" t="str">
        <f>IF(Parametros!$P$3=1,'4 - Tabela atual'!GQ28,'5 - Tabela anterior'!GP28)</f>
        <v/>
      </c>
      <c r="GR29" s="8" t="str">
        <f>IF(Parametros!$P$3=1,'4 - Tabela atual'!GR28,'5 - Tabela anterior'!GQ28)</f>
        <v/>
      </c>
      <c r="GS29" s="8" t="str">
        <f>IF(Parametros!$P$3=1,'4 - Tabela atual'!GS28,'5 - Tabela anterior'!GR28)</f>
        <v/>
      </c>
      <c r="GT29" s="8" t="str">
        <f>IF(Parametros!$P$3=1,'4 - Tabela atual'!GT28,'5 - Tabela anterior'!GS28)</f>
        <v/>
      </c>
      <c r="GU29" s="8" t="str">
        <f>IF(Parametros!$P$3=1,'4 - Tabela atual'!GU28,'5 - Tabela anterior'!GT28)</f>
        <v/>
      </c>
      <c r="GV29" s="8" t="str">
        <f>IF(Parametros!$P$3=1,'4 - Tabela atual'!GV28,'5 - Tabela anterior'!GU28)</f>
        <v/>
      </c>
      <c r="GW29" s="8">
        <f>IF(Parametros!$P$3=1,'4 - Tabela atual'!GW28,'5 - Tabela anterior'!GV28)</f>
        <v>189686.72959999996</v>
      </c>
      <c r="GX29">
        <f>IF(Parametros!$P$3=1,'4 - Tabela atual'!GX28,'5 - Tabela anterior'!GW28)</f>
        <v>0</v>
      </c>
      <c r="GY29">
        <f>IF(Parametros!$P$3=1,'4 - Tabela atual'!GY28,'5 - Tabela anterior'!GX28)</f>
        <v>0</v>
      </c>
      <c r="GZ29">
        <f>IF(Parametros!$P$3=1,'4 - Tabela atual'!GZ28,'5 - Tabela anterior'!GY28)</f>
        <v>0</v>
      </c>
      <c r="HA29">
        <f>IF(Parametros!$P$3=1,'4 - Tabela atual'!HA28,'5 - Tabela anterior'!GZ28)</f>
        <v>0</v>
      </c>
      <c r="HB29">
        <f>IF(Parametros!$P$3=1,'4 - Tabela atual'!HB28,'5 - Tabela anterior'!HA28)</f>
        <v>1</v>
      </c>
      <c r="HC29">
        <f>IF(Parametros!$P$3=1,'4 - Tabela atual'!HC28,'5 - Tabela anterior'!HB28)</f>
        <v>0</v>
      </c>
      <c r="HD29">
        <f>IF(Parametros!$P$3=1,'4 - Tabela atual'!HD28,'5 - Tabela anterior'!HC28)</f>
        <v>0</v>
      </c>
      <c r="HE29" s="6" t="str">
        <f t="shared" si="0"/>
        <v>SHOW DE QUINTA II - (SHO5)</v>
      </c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</row>
    <row r="30" spans="1:249" s="5" customFormat="1" ht="14.25" customHeight="1" x14ac:dyDescent="0.2">
      <c r="A30" s="148" t="str">
        <f>IF(Parametros!$P$3=1,'4 - Tabela atual'!A29,'5 - Tabela anterior'!A29)</f>
        <v>REPO</v>
      </c>
      <c r="B30" s="112" t="str">
        <f>IF(Parametros!$P$3=1,'4 - Tabela atual'!B29,'5 - Tabela anterior'!B29)</f>
        <v>GLOBO REPÓRTER</v>
      </c>
      <c r="C30" s="9">
        <f>IF(Parametros!$P$3=1,'4 - Tabela atual'!C29,'5 - Tabela anterior'!C29)</f>
        <v>2545</v>
      </c>
      <c r="D30" s="9">
        <f>IF(Parametros!$P$3=1,'4 - Tabela atual'!D29,'5 - Tabela anterior'!D29)</f>
        <v>509</v>
      </c>
      <c r="E30" s="9">
        <f>IF(Parametros!$P$3=1,'4 - Tabela atual'!E29,'5 - Tabela anterior'!E29)</f>
        <v>636.25</v>
      </c>
      <c r="F30" s="9">
        <f>IF(Parametros!$P$3=1,'4 - Tabela atual'!F29,'5 - Tabela anterior'!F29)</f>
        <v>954.375</v>
      </c>
      <c r="G30" s="9">
        <f>IF(Parametros!$P$3=1,'4 - Tabela atual'!G29,'5 - Tabela anterior'!G29)</f>
        <v>509</v>
      </c>
      <c r="H30" s="9">
        <f>IF(Parametros!$P$3=1,'4 - Tabela atual'!H29,'5 - Tabela anterior'!H29)</f>
        <v>636.25</v>
      </c>
      <c r="I30" s="9">
        <f>IF(Parametros!$P$3=1,'4 - Tabela atual'!I29,'5 - Tabela anterior'!H29)</f>
        <v>636.25</v>
      </c>
      <c r="J30" s="9">
        <f>IF(Parametros!$P$3=1,'4 - Tabela atual'!J29,'5 - Tabela anterior'!I29)</f>
        <v>636.25</v>
      </c>
      <c r="K30" s="9">
        <f>IF(Parametros!$P$3=1,'4 - Tabela atual'!K29,'5 - Tabela anterior'!J29)</f>
        <v>954.375</v>
      </c>
      <c r="L30" s="9">
        <f>IF(Parametros!$P$3=1,'4 - Tabela atual'!L29,'5 - Tabela anterior'!K29)</f>
        <v>509</v>
      </c>
      <c r="M30" s="9">
        <f>IF(Parametros!$P$3=1,'4 - Tabela atual'!M29,'5 - Tabela anterior'!L29)</f>
        <v>636.25</v>
      </c>
      <c r="N30" s="9">
        <f>IF(Parametros!$P$3=1,'4 - Tabela atual'!N29,'5 - Tabela anterior'!M29)</f>
        <v>1145.25</v>
      </c>
      <c r="O30" s="9">
        <f>IF(Parametros!$P$3=1,'4 - Tabela atual'!O29,'5 - Tabela anterior'!N29)</f>
        <v>1272.5</v>
      </c>
      <c r="P30" s="9">
        <f>IF(Parametros!$P$3=1,'4 - Tabela atual'!P29,'5 - Tabela anterior'!O29)</f>
        <v>3817.5</v>
      </c>
      <c r="Q30" s="9">
        <f>IF(Parametros!$P$3=1,'4 - Tabela atual'!Q29,'5 - Tabela anterior'!P29)</f>
        <v>5090</v>
      </c>
      <c r="R30" s="9">
        <f>IF(Parametros!$P$3=1,'4 - Tabela atual'!R29,'5 - Tabela anterior'!Q29)</f>
        <v>7635</v>
      </c>
      <c r="S30" s="9">
        <f>IF(Parametros!$P$3=1,'4 - Tabela atual'!S29,'5 - Tabela anterior'!R29)</f>
        <v>10180</v>
      </c>
      <c r="T30" s="9">
        <f>IF(Parametros!$P$3=1,'4 - Tabela atual'!T29,'5 - Tabela anterior'!S29)</f>
        <v>12725</v>
      </c>
      <c r="U30" s="9">
        <f>IF(Parametros!$P$3=1,'4 - Tabela atual'!U29,'5 - Tabela anterior'!T29)</f>
        <v>15270</v>
      </c>
      <c r="V30" s="9">
        <f>IF(Parametros!$P$3=1,'4 - Tabela atual'!V29,'5 - Tabela anterior'!U29)</f>
        <v>458</v>
      </c>
      <c r="W30" s="9">
        <f>IF(Parametros!$P$3=1,'4 - Tabela atual'!W29,'5 - Tabela anterior'!V29)</f>
        <v>91.600000000000009</v>
      </c>
      <c r="X30" s="9">
        <f>IF(Parametros!$P$3=1,'4 - Tabela atual'!X29,'5 - Tabela anterior'!W29)</f>
        <v>114.5</v>
      </c>
      <c r="Y30" s="9">
        <f>IF(Parametros!$P$3=1,'4 - Tabela atual'!Y29,'5 - Tabela anterior'!X29)</f>
        <v>0</v>
      </c>
      <c r="Z30" s="9">
        <f>IF(Parametros!$P$3=1,'4 - Tabela atual'!Z29,'5 - Tabela anterior'!Y29)</f>
        <v>343.5</v>
      </c>
      <c r="AA30" s="9">
        <f>IF(Parametros!$P$3=1,'4 - Tabela atual'!AA29,'5 - Tabela anterior'!Z29)</f>
        <v>687</v>
      </c>
      <c r="AB30" s="9">
        <f>IF(Parametros!$P$3=1,'4 - Tabela atual'!AB29,'5 - Tabela anterior'!AA29)</f>
        <v>916</v>
      </c>
      <c r="AC30" s="9">
        <f>IF(Parametros!$P$3=1,'4 - Tabela atual'!AC29,'5 - Tabela anterior'!AB29)</f>
        <v>1374</v>
      </c>
      <c r="AD30" s="9">
        <f>IF(Parametros!$P$3=1,'4 - Tabela atual'!AD29,'5 - Tabela anterior'!AC29)</f>
        <v>1832</v>
      </c>
      <c r="AE30" s="9">
        <f>IF(Parametros!$P$3=1,'4 - Tabela atual'!AE29,'5 - Tabela anterior'!AD29)</f>
        <v>2290</v>
      </c>
      <c r="AF30" s="9">
        <f>IF(Parametros!$P$3=1,'4 - Tabela atual'!AF29,'5 - Tabela anterior'!AE29)</f>
        <v>2748</v>
      </c>
      <c r="AG30" s="9">
        <f>IF(Parametros!$P$3=1,'4 - Tabela atual'!AG29,'5 - Tabela anterior'!AF29)</f>
        <v>358</v>
      </c>
      <c r="AH30" s="9">
        <f>IF(Parametros!$P$3=1,'4 - Tabela atual'!AH29,'5 - Tabela anterior'!AG29)</f>
        <v>71.600000000000009</v>
      </c>
      <c r="AI30" s="9">
        <f>IF(Parametros!$P$3=1,'4 - Tabela atual'!AI29,'5 - Tabela anterior'!AH29)</f>
        <v>89.5</v>
      </c>
      <c r="AJ30" s="9">
        <f>IF(Parametros!$P$3=1,'4 - Tabela atual'!AJ29,'5 - Tabela anterior'!AI29)</f>
        <v>0</v>
      </c>
      <c r="AK30" s="9">
        <f>IF(Parametros!$P$3=1,'4 - Tabela atual'!AK29,'5 - Tabela anterior'!AJ29)</f>
        <v>268.5</v>
      </c>
      <c r="AL30" s="9">
        <f>IF(Parametros!$P$3=1,'4 - Tabela atual'!AL29,'5 - Tabela anterior'!AK29)</f>
        <v>537</v>
      </c>
      <c r="AM30" s="9">
        <f>IF(Parametros!$P$3=1,'4 - Tabela atual'!AM29,'5 - Tabela anterior'!AL29)</f>
        <v>716</v>
      </c>
      <c r="AN30" s="9">
        <f>IF(Parametros!$P$3=1,'4 - Tabela atual'!AN29,'5 - Tabela anterior'!AM29)</f>
        <v>1074</v>
      </c>
      <c r="AO30" s="9">
        <f>IF(Parametros!$P$3=1,'4 - Tabela atual'!AO29,'5 - Tabela anterior'!AN29)</f>
        <v>1432</v>
      </c>
      <c r="AP30" s="9">
        <f>IF(Parametros!$P$3=1,'4 - Tabela atual'!AP29,'5 - Tabela anterior'!AO29)</f>
        <v>1790</v>
      </c>
      <c r="AQ30" s="9">
        <f>IF(Parametros!$P$3=1,'4 - Tabela atual'!AQ29,'5 - Tabela anterior'!AP29)</f>
        <v>2148</v>
      </c>
      <c r="AR30" s="9">
        <f>IF(Parametros!$P$3=1,'4 - Tabela atual'!AR29,'5 - Tabela anterior'!AQ29)</f>
        <v>269</v>
      </c>
      <c r="AS30" s="9">
        <f>IF(Parametros!$P$3=1,'4 - Tabela atual'!AS29,'5 - Tabela anterior'!AR29)</f>
        <v>53.800000000000004</v>
      </c>
      <c r="AT30" s="9">
        <f>IF(Parametros!$P$3=1,'4 - Tabela atual'!AT29,'5 - Tabela anterior'!AS29)</f>
        <v>67.25</v>
      </c>
      <c r="AU30" s="9">
        <f>IF(Parametros!$P$3=1,'4 - Tabela atual'!AU29,'5 - Tabela anterior'!AT29)</f>
        <v>0</v>
      </c>
      <c r="AV30" s="9">
        <f>IF(Parametros!$P$3=1,'4 - Tabela atual'!AV29,'5 - Tabela anterior'!AU29)</f>
        <v>201.75</v>
      </c>
      <c r="AW30" s="9">
        <f>IF(Parametros!$P$3=1,'4 - Tabela atual'!AW29,'5 - Tabela anterior'!AV29)</f>
        <v>403.5</v>
      </c>
      <c r="AX30" s="9">
        <f>IF(Parametros!$P$3=1,'4 - Tabela atual'!AX29,'5 - Tabela anterior'!AW29)</f>
        <v>538</v>
      </c>
      <c r="AY30" s="9">
        <f>IF(Parametros!$P$3=1,'4 - Tabela atual'!AY29,'5 - Tabela anterior'!AX29)</f>
        <v>807</v>
      </c>
      <c r="AZ30" s="9">
        <f>IF(Parametros!$P$3=1,'4 - Tabela atual'!AZ29,'5 - Tabela anterior'!AY29)</f>
        <v>1076</v>
      </c>
      <c r="BA30" s="9">
        <f>IF(Parametros!$P$3=1,'4 - Tabela atual'!BA29,'5 - Tabela anterior'!AZ29)</f>
        <v>1345</v>
      </c>
      <c r="BB30" s="9">
        <f>IF(Parametros!$P$3=1,'4 - Tabela atual'!BB29,'5 - Tabela anterior'!BA29)</f>
        <v>1614</v>
      </c>
      <c r="BC30" s="9">
        <f>IF(Parametros!$P$3=1,'4 - Tabela atual'!BC29,'5 - Tabela anterior'!BB29)</f>
        <v>3003</v>
      </c>
      <c r="BD30" s="9">
        <f>IF(Parametros!$P$3=1,'4 - Tabela atual'!BD29,'5 - Tabela anterior'!BC29)</f>
        <v>600.6</v>
      </c>
      <c r="BE30" s="9">
        <f>IF(Parametros!$P$3=1,'4 - Tabela atual'!BE29,'5 - Tabela anterior'!BD29)</f>
        <v>750.75</v>
      </c>
      <c r="BF30" s="9">
        <f>IF(Parametros!$P$3=1,'4 - Tabela atual'!BF29,'5 - Tabela anterior'!BE29)</f>
        <v>1145.25</v>
      </c>
      <c r="BG30" s="9">
        <f>IF(Parametros!$P$3=1,'4 - Tabela atual'!BG29,'5 - Tabela anterior'!BF29)</f>
        <v>1616</v>
      </c>
      <c r="BH30" s="9">
        <f>IF(Parametros!$P$3=1,'4 - Tabela atual'!BH29,'5 - Tabela anterior'!BG29)</f>
        <v>4504.5</v>
      </c>
      <c r="BI30" s="9">
        <f>IF(Parametros!$P$3=1,'4 - Tabela atual'!BI29,'5 - Tabela anterior'!BH29)</f>
        <v>6006</v>
      </c>
      <c r="BJ30" s="9">
        <f>IF(Parametros!$P$3=1,'4 - Tabela atual'!BJ29,'5 - Tabela anterior'!BI29)</f>
        <v>9009</v>
      </c>
      <c r="BK30" s="9">
        <f>IF(Parametros!$P$3=1,'4 - Tabela atual'!BK29,'5 - Tabela anterior'!BJ29)</f>
        <v>12012</v>
      </c>
      <c r="BL30" s="9">
        <f>IF(Parametros!$P$3=1,'4 - Tabela atual'!BL29,'5 - Tabela anterior'!BK29)</f>
        <v>15015</v>
      </c>
      <c r="BM30" s="9">
        <f>IF(Parametros!$P$3=1,'4 - Tabela atual'!BM29,'5 - Tabela anterior'!BL29)</f>
        <v>18018</v>
      </c>
      <c r="BN30" s="9">
        <f>IF(Parametros!$P$3=1,'4 - Tabela atual'!BN29,'5 - Tabela anterior'!BM29)</f>
        <v>2903</v>
      </c>
      <c r="BO30" s="9">
        <f>IF(Parametros!$P$3=1,'4 - Tabela atual'!BO29,'5 - Tabela anterior'!BN29)</f>
        <v>580.6</v>
      </c>
      <c r="BP30" s="9">
        <f>IF(Parametros!$P$3=1,'4 - Tabela atual'!BP29,'5 - Tabela anterior'!BO29)</f>
        <v>725.75</v>
      </c>
      <c r="BQ30" s="9">
        <f>IF(Parametros!$P$3=1,'4 - Tabela atual'!BQ29,'5 - Tabela anterior'!BP29)</f>
        <v>1145.25</v>
      </c>
      <c r="BR30" s="9">
        <f>IF(Parametros!$P$3=1,'4 - Tabela atual'!BR29,'5 - Tabela anterior'!BQ29)</f>
        <v>1541</v>
      </c>
      <c r="BS30" s="9">
        <f>IF(Parametros!$P$3=1,'4 - Tabela atual'!BS29,'5 - Tabela anterior'!BR29)</f>
        <v>4354.5</v>
      </c>
      <c r="BT30" s="9">
        <f>IF(Parametros!$P$3=1,'4 - Tabela atual'!BT29,'5 - Tabela anterior'!BS29)</f>
        <v>5806</v>
      </c>
      <c r="BU30" s="9">
        <f>IF(Parametros!$P$3=1,'4 - Tabela atual'!BU29,'5 - Tabela anterior'!BT29)</f>
        <v>8709</v>
      </c>
      <c r="BV30" s="9">
        <f>IF(Parametros!$P$3=1,'4 - Tabela atual'!BV29,'5 - Tabela anterior'!BU29)</f>
        <v>11612</v>
      </c>
      <c r="BW30" s="9">
        <f>IF(Parametros!$P$3=1,'4 - Tabela atual'!BW29,'5 - Tabela anterior'!BV29)</f>
        <v>14515</v>
      </c>
      <c r="BX30" s="9">
        <f>IF(Parametros!$P$3=1,'4 - Tabela atual'!BX29,'5 - Tabela anterior'!BW29)</f>
        <v>17418</v>
      </c>
      <c r="BY30" s="9">
        <f>IF(Parametros!$P$3=1,'4 - Tabela atual'!BY29,'5 - Tabela anterior'!BX29)</f>
        <v>2814</v>
      </c>
      <c r="BZ30" s="9">
        <f>IF(Parametros!$P$3=1,'4 - Tabela atual'!BZ29,'5 - Tabela anterior'!BY29)</f>
        <v>562.79999999999995</v>
      </c>
      <c r="CA30" s="9">
        <f>IF(Parametros!$P$3=1,'4 - Tabela atual'!CA29,'5 - Tabela anterior'!BZ29)</f>
        <v>703.5</v>
      </c>
      <c r="CB30" s="9">
        <f>IF(Parametros!$P$3=1,'4 - Tabela atual'!CB29,'5 - Tabela anterior'!CA29)</f>
        <v>1145.25</v>
      </c>
      <c r="CC30" s="9">
        <f>IF(Parametros!$P$3=1,'4 - Tabela atual'!CC29,'5 - Tabela anterior'!CB29)</f>
        <v>1474.25</v>
      </c>
      <c r="CD30" s="9">
        <f>IF(Parametros!$P$3=1,'4 - Tabela atual'!CD29,'5 - Tabela anterior'!CC29)</f>
        <v>4221</v>
      </c>
      <c r="CE30" s="9">
        <f>IF(Parametros!$P$3=1,'4 - Tabela atual'!CE29,'5 - Tabela anterior'!CD29)</f>
        <v>5628</v>
      </c>
      <c r="CF30" s="9">
        <f>IF(Parametros!$P$3=1,'4 - Tabela atual'!CF29,'5 - Tabela anterior'!CE29)</f>
        <v>8442</v>
      </c>
      <c r="CG30" s="9">
        <f>IF(Parametros!$P$3=1,'4 - Tabela atual'!CG29,'5 - Tabela anterior'!CF29)</f>
        <v>11256</v>
      </c>
      <c r="CH30" s="9">
        <f>IF(Parametros!$P$3=1,'4 - Tabela atual'!CH29,'5 - Tabela anterior'!CG29)</f>
        <v>14070</v>
      </c>
      <c r="CI30" s="9">
        <f>IF(Parametros!$P$3=1,'4 - Tabela atual'!CI29,'5 - Tabela anterior'!CH29)</f>
        <v>16884</v>
      </c>
      <c r="CJ30" s="9">
        <f>IF(Parametros!$P$3=1,'4 - Tabela atual'!CJ29,'5 - Tabela anterior'!CI29)</f>
        <v>816</v>
      </c>
      <c r="CK30" s="9">
        <f>IF(Parametros!$P$3=1,'4 - Tabela atual'!CK29,'5 - Tabela anterior'!CJ29)</f>
        <v>163.20000000000002</v>
      </c>
      <c r="CL30" s="9">
        <f>IF(Parametros!$P$3=1,'4 - Tabela atual'!CL29,'5 - Tabela anterior'!CK29)</f>
        <v>204</v>
      </c>
      <c r="CM30" s="9">
        <f>IF(Parametros!$P$3=1,'4 - Tabela atual'!CM29,'5 - Tabela anterior'!CL29)</f>
        <v>0</v>
      </c>
      <c r="CN30" s="9">
        <f>IF(Parametros!$P$3=1,'4 - Tabela atual'!CN29,'5 - Tabela anterior'!CM29)</f>
        <v>612</v>
      </c>
      <c r="CO30" s="9">
        <f>IF(Parametros!$P$3=1,'4 - Tabela atual'!CO29,'5 - Tabela anterior'!CN29)</f>
        <v>1224</v>
      </c>
      <c r="CP30" s="9">
        <f>IF(Parametros!$P$3=1,'4 - Tabela atual'!CP29,'5 - Tabela anterior'!CO29)</f>
        <v>1632</v>
      </c>
      <c r="CQ30" s="9">
        <f>IF(Parametros!$P$3=1,'4 - Tabela atual'!CQ29,'5 - Tabela anterior'!CP29)</f>
        <v>2448</v>
      </c>
      <c r="CR30" s="9">
        <f>IF(Parametros!$P$3=1,'4 - Tabela atual'!CR29,'5 - Tabela anterior'!CQ29)</f>
        <v>3264</v>
      </c>
      <c r="CS30" s="9">
        <f>IF(Parametros!$P$3=1,'4 - Tabela atual'!CS29,'5 - Tabela anterior'!CR29)</f>
        <v>4080</v>
      </c>
      <c r="CT30" s="9">
        <f>IF(Parametros!$P$3=1,'4 - Tabela atual'!CT29,'5 - Tabela anterior'!CS29)</f>
        <v>4896</v>
      </c>
      <c r="CU30" s="9">
        <f>IF(Parametros!$P$3=1,'4 - Tabela atual'!CU29,'5 - Tabela anterior'!CT29)</f>
        <v>727</v>
      </c>
      <c r="CV30" s="9">
        <f>IF(Parametros!$P$3=1,'4 - Tabela atual'!CV29,'5 - Tabela anterior'!CU29)</f>
        <v>145.4</v>
      </c>
      <c r="CW30" s="9">
        <f>IF(Parametros!$P$3=1,'4 - Tabela atual'!CW29,'5 - Tabela anterior'!CV29)</f>
        <v>181.75</v>
      </c>
      <c r="CX30" s="9">
        <f>IF(Parametros!$P$3=1,'4 - Tabela atual'!CX29,'5 - Tabela anterior'!CW29)</f>
        <v>0</v>
      </c>
      <c r="CY30" s="9">
        <f>IF(Parametros!$P$3=1,'4 - Tabela atual'!CY29,'5 - Tabela anterior'!CX29)</f>
        <v>545.25</v>
      </c>
      <c r="CZ30" s="9">
        <f>IF(Parametros!$P$3=1,'4 - Tabela atual'!CZ29,'5 - Tabela anterior'!CY29)</f>
        <v>1090.5</v>
      </c>
      <c r="DA30" s="9">
        <f>IF(Parametros!$P$3=1,'4 - Tabela atual'!DA29,'5 - Tabela anterior'!CZ29)</f>
        <v>1454</v>
      </c>
      <c r="DB30" s="9">
        <f>IF(Parametros!$P$3=1,'4 - Tabela atual'!DB29,'5 - Tabela anterior'!DA29)</f>
        <v>2181</v>
      </c>
      <c r="DC30" s="9">
        <f>IF(Parametros!$P$3=1,'4 - Tabela atual'!DC29,'5 - Tabela anterior'!DB29)</f>
        <v>2908</v>
      </c>
      <c r="DD30" s="9">
        <f>IF(Parametros!$P$3=1,'4 - Tabela atual'!DD29,'5 - Tabela anterior'!DC29)</f>
        <v>3635</v>
      </c>
      <c r="DE30" s="9">
        <f>IF(Parametros!$P$3=1,'4 - Tabela atual'!DE29,'5 - Tabela anterior'!DD29)</f>
        <v>4362</v>
      </c>
      <c r="DF30" s="9">
        <f>IF(Parametros!$P$3=1,'4 - Tabela atual'!DF29,'5 - Tabela anterior'!DE29)</f>
        <v>627</v>
      </c>
      <c r="DG30" s="9">
        <f>IF(Parametros!$P$3=1,'4 - Tabela atual'!DG29,'5 - Tabela anterior'!DF29)</f>
        <v>125.4</v>
      </c>
      <c r="DH30" s="9">
        <f>IF(Parametros!$P$3=1,'4 - Tabela atual'!DH29,'5 - Tabela anterior'!DG29)</f>
        <v>156.75</v>
      </c>
      <c r="DI30" s="9">
        <f>IF(Parametros!$P$3=1,'4 - Tabela atual'!DI29,'5 - Tabela anterior'!DH29)</f>
        <v>0</v>
      </c>
      <c r="DJ30" s="9">
        <f>IF(Parametros!$P$3=1,'4 - Tabela atual'!DJ29,'5 - Tabela anterior'!DI29)</f>
        <v>470.25</v>
      </c>
      <c r="DK30" s="9">
        <f>IF(Parametros!$P$3=1,'4 - Tabela atual'!DK29,'5 - Tabela anterior'!DJ29)</f>
        <v>940.5</v>
      </c>
      <c r="DL30" s="9">
        <f>IF(Parametros!$P$3=1,'4 - Tabela atual'!DL29,'5 - Tabela anterior'!DK29)</f>
        <v>1254</v>
      </c>
      <c r="DM30" s="9">
        <f>IF(Parametros!$P$3=1,'4 - Tabela atual'!DM29,'5 - Tabela anterior'!DL29)</f>
        <v>1881</v>
      </c>
      <c r="DN30" s="9">
        <f>IF(Parametros!$P$3=1,'4 - Tabela atual'!DN29,'5 - Tabela anterior'!DM29)</f>
        <v>2508</v>
      </c>
      <c r="DO30" s="9">
        <f>IF(Parametros!$P$3=1,'4 - Tabela atual'!DO29,'5 - Tabela anterior'!DN29)</f>
        <v>3135</v>
      </c>
      <c r="DP30" s="9">
        <f>IF(Parametros!$P$3=1,'4 - Tabela atual'!DP29,'5 - Tabela anterior'!DO29)</f>
        <v>3762</v>
      </c>
      <c r="DQ30" s="9">
        <f>IF(Parametros!$P$3=1,'4 - Tabela atual'!DQ29,'5 - Tabela anterior'!DP29)</f>
        <v>3172</v>
      </c>
      <c r="DR30" s="9">
        <f>IF(Parametros!$P$3=1,'4 - Tabela atual'!DR29,'5 - Tabela anterior'!DQ29)</f>
        <v>634.4</v>
      </c>
      <c r="DS30" s="9">
        <f>IF(Parametros!$P$3=1,'4 - Tabela atual'!DS29,'5 - Tabela anterior'!DR29)</f>
        <v>793</v>
      </c>
      <c r="DT30" s="9">
        <f>IF(Parametros!$P$3=1,'4 - Tabela atual'!DT29,'5 - Tabela anterior'!DS29)</f>
        <v>1145.25</v>
      </c>
      <c r="DU30" s="9">
        <f>IF(Parametros!$P$3=1,'4 - Tabela atual'!DU29,'5 - Tabela anterior'!DT29)</f>
        <v>1742.75</v>
      </c>
      <c r="DV30" s="9">
        <f>IF(Parametros!$P$3=1,'4 - Tabela atual'!DV29,'5 - Tabela anterior'!DU29)</f>
        <v>4758</v>
      </c>
      <c r="DW30" s="9">
        <f>IF(Parametros!$P$3=1,'4 - Tabela atual'!DW29,'5 - Tabela anterior'!DV29)</f>
        <v>6344</v>
      </c>
      <c r="DX30" s="9">
        <f>IF(Parametros!$P$3=1,'4 - Tabela atual'!DX29,'5 - Tabela anterior'!DW29)</f>
        <v>9516</v>
      </c>
      <c r="DY30" s="9">
        <f>IF(Parametros!$P$3=1,'4 - Tabela atual'!DY29,'5 - Tabela anterior'!DX29)</f>
        <v>12688</v>
      </c>
      <c r="DZ30" s="9">
        <f>IF(Parametros!$P$3=1,'4 - Tabela atual'!DZ29,'5 - Tabela anterior'!DY29)</f>
        <v>15860</v>
      </c>
      <c r="EA30" s="9">
        <f>IF(Parametros!$P$3=1,'4 - Tabela atual'!EA29,'5 - Tabela anterior'!DZ29)</f>
        <v>19032</v>
      </c>
      <c r="EB30" s="9">
        <f>IF(Parametros!$P$3=1,'4 - Tabela atual'!EB29,'5 - Tabela anterior'!EA29)</f>
        <v>3361</v>
      </c>
      <c r="EC30" s="9">
        <f>IF(Parametros!$P$3=1,'4 - Tabela atual'!EC29,'5 - Tabela anterior'!EB29)</f>
        <v>672.2</v>
      </c>
      <c r="ED30" s="9">
        <f>IF(Parametros!$P$3=1,'4 - Tabela atual'!ED29,'5 - Tabela anterior'!EC29)</f>
        <v>840.25</v>
      </c>
      <c r="EE30" s="9">
        <f>IF(Parametros!$P$3=1,'4 - Tabela atual'!EE29,'5 - Tabela anterior'!ED29)</f>
        <v>1145.25</v>
      </c>
      <c r="EF30" s="9">
        <f>IF(Parametros!$P$3=1,'4 - Tabela atual'!EF29,'5 - Tabela anterior'!EE29)</f>
        <v>1884.5</v>
      </c>
      <c r="EG30" s="9">
        <f>IF(Parametros!$P$3=1,'4 - Tabela atual'!EG29,'5 - Tabela anterior'!EF29)</f>
        <v>5041.5</v>
      </c>
      <c r="EH30" s="9">
        <f>IF(Parametros!$P$3=1,'4 - Tabela atual'!EH29,'5 - Tabela anterior'!EG29)</f>
        <v>6722</v>
      </c>
      <c r="EI30" s="9">
        <f>IF(Parametros!$P$3=1,'4 - Tabela atual'!EI29,'5 - Tabela anterior'!EH29)</f>
        <v>10083</v>
      </c>
      <c r="EJ30" s="9">
        <f>IF(Parametros!$P$3=1,'4 - Tabela atual'!EJ29,'5 - Tabela anterior'!EI29)</f>
        <v>13444</v>
      </c>
      <c r="EK30" s="9">
        <f>IF(Parametros!$P$3=1,'4 - Tabela atual'!EK29,'5 - Tabela anterior'!EJ29)</f>
        <v>16805</v>
      </c>
      <c r="EL30" s="9">
        <f>IF(Parametros!$P$3=1,'4 - Tabela atual'!EL29,'5 - Tabela anterior'!EK29)</f>
        <v>20166</v>
      </c>
      <c r="EM30" s="9">
        <f>IF(Parametros!$P$3=1,'4 - Tabela atual'!EM29,'5 - Tabela anterior'!EL29)</f>
        <v>3272</v>
      </c>
      <c r="EN30" s="9">
        <f>IF(Parametros!$P$3=1,'4 - Tabela atual'!EN29,'5 - Tabela anterior'!EM29)</f>
        <v>654.4</v>
      </c>
      <c r="EO30" s="9">
        <f>IF(Parametros!$P$3=1,'4 - Tabela atual'!EO29,'5 - Tabela anterior'!EN29)</f>
        <v>818</v>
      </c>
      <c r="EP30" s="9">
        <f>IF(Parametros!$P$3=1,'4 - Tabela atual'!EP29,'5 - Tabela anterior'!EO29)</f>
        <v>1145.25</v>
      </c>
      <c r="EQ30" s="9">
        <f>IF(Parametros!$P$3=1,'4 - Tabela atual'!EQ29,'5 - Tabela anterior'!EP29)</f>
        <v>1817.75</v>
      </c>
      <c r="ER30" s="9">
        <f>IF(Parametros!$P$3=1,'4 - Tabela atual'!ER29,'5 - Tabela anterior'!EQ29)</f>
        <v>4908</v>
      </c>
      <c r="ES30" s="9">
        <f>IF(Parametros!$P$3=1,'4 - Tabela atual'!ES29,'5 - Tabela anterior'!ER29)</f>
        <v>6544</v>
      </c>
      <c r="ET30" s="9">
        <f>IF(Parametros!$P$3=1,'4 - Tabela atual'!ET29,'5 - Tabela anterior'!ES29)</f>
        <v>9816</v>
      </c>
      <c r="EU30" s="9">
        <f>IF(Parametros!$P$3=1,'4 - Tabela atual'!EU29,'5 - Tabela anterior'!ET29)</f>
        <v>13088</v>
      </c>
      <c r="EV30" s="9">
        <f>IF(Parametros!$P$3=1,'4 - Tabela atual'!EV29,'5 - Tabela anterior'!EU29)</f>
        <v>16360</v>
      </c>
      <c r="EW30" s="9">
        <f>IF(Parametros!$P$3=1,'4 - Tabela atual'!EW29,'5 - Tabela anterior'!EV29)</f>
        <v>19632</v>
      </c>
      <c r="EX30" s="9">
        <f>IF(Parametros!$P$3=1,'4 - Tabela atual'!EX29,'5 - Tabela anterior'!EW29)</f>
        <v>1085</v>
      </c>
      <c r="EY30" s="9">
        <f>IF(Parametros!$P$3=1,'4 - Tabela atual'!EY29,'5 - Tabela anterior'!EX29)</f>
        <v>217.00000000000003</v>
      </c>
      <c r="EZ30" s="9">
        <f>IF(Parametros!$P$3=1,'4 - Tabela atual'!EZ29,'5 - Tabela anterior'!EY29)</f>
        <v>271.25</v>
      </c>
      <c r="FA30" s="9">
        <f>IF(Parametros!$P$3=1,'4 - Tabela atual'!FA29,'5 - Tabela anterior'!EZ29)</f>
        <v>0</v>
      </c>
      <c r="FB30" s="9">
        <f>IF(Parametros!$P$3=1,'4 - Tabela atual'!FB29,'5 - Tabela anterior'!FA29)</f>
        <v>813.75</v>
      </c>
      <c r="FC30" s="9">
        <f>IF(Parametros!$P$3=1,'4 - Tabela atual'!FC29,'5 - Tabela anterior'!FB29)</f>
        <v>1627.5</v>
      </c>
      <c r="FD30" s="9">
        <f>IF(Parametros!$P$3=1,'4 - Tabela atual'!FD29,'5 - Tabela anterior'!FC29)</f>
        <v>2170</v>
      </c>
      <c r="FE30" s="9">
        <f>IF(Parametros!$P$3=1,'4 - Tabela atual'!FE29,'5 - Tabela anterior'!FD29)</f>
        <v>3255</v>
      </c>
      <c r="FF30" s="9">
        <f>IF(Parametros!$P$3=1,'4 - Tabela atual'!FF29,'5 - Tabela anterior'!FE29)</f>
        <v>4340</v>
      </c>
      <c r="FG30" s="9">
        <f>IF(Parametros!$P$3=1,'4 - Tabela atual'!FG29,'5 - Tabela anterior'!FF29)</f>
        <v>5425</v>
      </c>
      <c r="FH30" s="9">
        <f>IF(Parametros!$P$3=1,'4 - Tabela atual'!FH29,'5 - Tabela anterior'!FG29)</f>
        <v>6510</v>
      </c>
      <c r="FI30" s="9">
        <f>IF(Parametros!$P$3=1,'4 - Tabela atual'!FI29,'5 - Tabela anterior'!FH29)</f>
        <v>3630</v>
      </c>
      <c r="FJ30" s="9">
        <f>IF(Parametros!$P$3=1,'4 - Tabela atual'!FJ29,'5 - Tabela anterior'!FI29)</f>
        <v>726</v>
      </c>
      <c r="FK30" s="9">
        <f>IF(Parametros!$P$3=1,'4 - Tabela atual'!FK29,'5 - Tabela anterior'!FJ29)</f>
        <v>907.5</v>
      </c>
      <c r="FL30" s="9">
        <f>IF(Parametros!$P$3=1,'4 - Tabela atual'!FL29,'5 - Tabela anterior'!FK29)</f>
        <v>1145.25</v>
      </c>
      <c r="FM30" s="9">
        <f>IF(Parametros!$P$3=1,'4 - Tabela atual'!FM29,'5 - Tabela anterior'!FL29)</f>
        <v>2086.25</v>
      </c>
      <c r="FN30" s="9">
        <f>IF(Parametros!$P$3=1,'4 - Tabela atual'!FN29,'5 - Tabela anterior'!FM29)</f>
        <v>5445</v>
      </c>
      <c r="FO30" s="9">
        <f>IF(Parametros!$P$3=1,'4 - Tabela atual'!FO29,'5 - Tabela anterior'!FN29)</f>
        <v>7260</v>
      </c>
      <c r="FP30" s="9">
        <f>IF(Parametros!$P$3=1,'4 - Tabela atual'!FP29,'5 - Tabela anterior'!FO29)</f>
        <v>10890</v>
      </c>
      <c r="FQ30" s="9">
        <f>IF(Parametros!$P$3=1,'4 - Tabela atual'!FQ29,'5 - Tabela anterior'!FP29)</f>
        <v>14520</v>
      </c>
      <c r="FR30" s="9">
        <f>IF(Parametros!$P$3=1,'4 - Tabela atual'!FR29,'5 - Tabela anterior'!FQ29)</f>
        <v>18150</v>
      </c>
      <c r="FS30" s="9">
        <f>IF(Parametros!$P$3=1,'4 - Tabela atual'!FS29,'5 - Tabela anterior'!FR29)</f>
        <v>21780</v>
      </c>
      <c r="FT30">
        <f>IF(Parametros!$P$3=1,'4 - Tabela atual'!FT29,'5 - Tabela anterior'!FS29)</f>
        <v>8.4499999999999993</v>
      </c>
      <c r="FU30" t="str">
        <f>IF(Parametros!$P$3=1,'4 - Tabela atual'!FU29,'5 - Tabela anterior'!FT29)</f>
        <v/>
      </c>
      <c r="FV30" t="str">
        <f>IF(Parametros!$P$3=1,'4 - Tabela atual'!FV29,'5 - Tabela anterior'!FU29)</f>
        <v/>
      </c>
      <c r="FW30" t="str">
        <f>IF(Parametros!$P$3=1,'4 - Tabela atual'!FW29,'5 - Tabela anterior'!FV29)</f>
        <v/>
      </c>
      <c r="FX30" t="str">
        <f>IF(Parametros!$P$3=1,'4 - Tabela atual'!FX29,'5 - Tabela anterior'!FW29)</f>
        <v/>
      </c>
      <c r="FY30" t="str">
        <f>IF(Parametros!$P$3=1,'4 - Tabela atual'!FY29,'5 - Tabela anterior'!FX29)</f>
        <v/>
      </c>
      <c r="FZ30" t="str">
        <f>IF(Parametros!$P$3=1,'4 - Tabela atual'!FZ29,'5 - Tabela anterior'!FY29)</f>
        <v/>
      </c>
      <c r="GA30" t="str">
        <f>IF(Parametros!$P$3=1,'4 - Tabela atual'!GA29,'5 - Tabela anterior'!FZ29)</f>
        <v/>
      </c>
      <c r="GB30" t="str">
        <f>IF(Parametros!$P$3=1,'4 - Tabela atual'!GB29,'5 - Tabela anterior'!GA29)</f>
        <v/>
      </c>
      <c r="GC30" t="str">
        <f>IF(Parametros!$P$3=1,'4 - Tabela atual'!GC29,'5 - Tabela anterior'!GB29)</f>
        <v/>
      </c>
      <c r="GD30" t="str">
        <f>IF(Parametros!$P$3=1,'4 - Tabela atual'!GD29,'5 - Tabela anterior'!GC29)</f>
        <v/>
      </c>
      <c r="GE30" t="str">
        <f>IF(Parametros!$P$3=1,'4 - Tabela atual'!GE29,'5 - Tabela anterior'!GD29)</f>
        <v/>
      </c>
      <c r="GF30" t="str">
        <f>IF(Parametros!$P$3=1,'4 - Tabela atual'!GF29,'5 - Tabela anterior'!GE29)</f>
        <v/>
      </c>
      <c r="GG30" t="str">
        <f>IF(Parametros!$P$3=1,'4 - Tabela atual'!GG29,'5 - Tabela anterior'!GF29)</f>
        <v/>
      </c>
      <c r="GH30">
        <f>IF(Parametros!$P$3=1,'4 - Tabela atual'!GH29,'5 - Tabela anterior'!GG29)</f>
        <v>8.4499999999999993</v>
      </c>
      <c r="GI30" s="8">
        <f>IF(Parametros!$P$3=1,'4 - Tabela atual'!GI29,'5 - Tabela anterior'!GH29)</f>
        <v>172048.17700000003</v>
      </c>
      <c r="GJ30" s="8" t="str">
        <f>IF(Parametros!$P$3=1,'4 - Tabela atual'!GJ29,'5 - Tabela anterior'!GI29)</f>
        <v/>
      </c>
      <c r="GK30" s="8" t="str">
        <f>IF(Parametros!$P$3=1,'4 - Tabela atual'!GK29,'5 - Tabela anterior'!GJ29)</f>
        <v/>
      </c>
      <c r="GL30" s="8" t="str">
        <f>IF(Parametros!$P$3=1,'4 - Tabela atual'!GL29,'5 - Tabela anterior'!GK29)</f>
        <v/>
      </c>
      <c r="GM30" s="8" t="str">
        <f>IF(Parametros!$P$3=1,'4 - Tabela atual'!GM29,'5 - Tabela anterior'!GL29)</f>
        <v/>
      </c>
      <c r="GN30" s="8" t="str">
        <f>IF(Parametros!$P$3=1,'4 - Tabela atual'!GN29,'5 - Tabela anterior'!GM29)</f>
        <v/>
      </c>
      <c r="GO30" s="8" t="str">
        <f>IF(Parametros!$P$3=1,'4 - Tabela atual'!GO29,'5 - Tabela anterior'!GN29)</f>
        <v/>
      </c>
      <c r="GP30" s="8" t="str">
        <f>IF(Parametros!$P$3=1,'4 - Tabela atual'!GP29,'5 - Tabela anterior'!GO29)</f>
        <v/>
      </c>
      <c r="GQ30" s="8" t="str">
        <f>IF(Parametros!$P$3=1,'4 - Tabela atual'!GQ29,'5 - Tabela anterior'!GP29)</f>
        <v/>
      </c>
      <c r="GR30" s="8" t="str">
        <f>IF(Parametros!$P$3=1,'4 - Tabela atual'!GR29,'5 - Tabela anterior'!GQ29)</f>
        <v/>
      </c>
      <c r="GS30" s="8" t="str">
        <f>IF(Parametros!$P$3=1,'4 - Tabela atual'!GS29,'5 - Tabela anterior'!GR29)</f>
        <v/>
      </c>
      <c r="GT30" s="8" t="str">
        <f>IF(Parametros!$P$3=1,'4 - Tabela atual'!GT29,'5 - Tabela anterior'!GS29)</f>
        <v/>
      </c>
      <c r="GU30" s="8" t="str">
        <f>IF(Parametros!$P$3=1,'4 - Tabela atual'!GU29,'5 - Tabela anterior'!GT29)</f>
        <v/>
      </c>
      <c r="GV30" s="8" t="str">
        <f>IF(Parametros!$P$3=1,'4 - Tabela atual'!GV29,'5 - Tabela anterior'!GU29)</f>
        <v/>
      </c>
      <c r="GW30" s="8">
        <f>IF(Parametros!$P$3=1,'4 - Tabela atual'!GW29,'5 - Tabela anterior'!GV29)</f>
        <v>172048.17700000003</v>
      </c>
      <c r="GX30">
        <f>IF(Parametros!$P$3=1,'4 - Tabela atual'!GX29,'5 - Tabela anterior'!GW29)</f>
        <v>0</v>
      </c>
      <c r="GY30">
        <f>IF(Parametros!$P$3=1,'4 - Tabela atual'!GY29,'5 - Tabela anterior'!GX29)</f>
        <v>0</v>
      </c>
      <c r="GZ30">
        <f>IF(Parametros!$P$3=1,'4 - Tabela atual'!GZ29,'5 - Tabela anterior'!GY29)</f>
        <v>0</v>
      </c>
      <c r="HA30">
        <f>IF(Parametros!$P$3=1,'4 - Tabela atual'!HA29,'5 - Tabela anterior'!GZ29)</f>
        <v>0</v>
      </c>
      <c r="HB30">
        <f>IF(Parametros!$P$3=1,'4 - Tabela atual'!HB29,'5 - Tabela anterior'!HA29)</f>
        <v>0</v>
      </c>
      <c r="HC30">
        <f>IF(Parametros!$P$3=1,'4 - Tabela atual'!HC29,'5 - Tabela anterior'!HB29)</f>
        <v>1</v>
      </c>
      <c r="HD30">
        <f>IF(Parametros!$P$3=1,'4 - Tabela atual'!HD29,'5 - Tabela anterior'!HC29)</f>
        <v>0</v>
      </c>
      <c r="HE30" s="6" t="str">
        <f t="shared" si="0"/>
        <v>GLOBO REPÓRTER - (REPO)</v>
      </c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</row>
    <row r="31" spans="1:249" s="5" customFormat="1" ht="14.25" customHeight="1" x14ac:dyDescent="0.2">
      <c r="A31" s="148" t="str">
        <f>IF(Parametros!$P$3=1,'4 - Tabela atual'!A30,'5 - Tabela anterior'!A30)</f>
        <v>SSUP</v>
      </c>
      <c r="B31" s="112" t="str">
        <f>IF(Parametros!$P$3=1,'4 - Tabela atual'!B30,'5 - Tabela anterior'!B30)</f>
        <v>SHOW DE SEXTA II</v>
      </c>
      <c r="C31" s="9">
        <f>IF(Parametros!$P$3=1,'4 - Tabela atual'!C30,'5 - Tabela anterior'!C30)</f>
        <v>1388</v>
      </c>
      <c r="D31" s="9">
        <f>IF(Parametros!$P$3=1,'4 - Tabela atual'!D30,'5 - Tabela anterior'!D30)</f>
        <v>277.60000000000002</v>
      </c>
      <c r="E31" s="9">
        <f>IF(Parametros!$P$3=1,'4 - Tabela atual'!E30,'5 - Tabela anterior'!E30)</f>
        <v>347</v>
      </c>
      <c r="F31" s="9">
        <f>IF(Parametros!$P$3=1,'4 - Tabela atual'!F30,'5 - Tabela anterior'!F30)</f>
        <v>520.5</v>
      </c>
      <c r="G31" s="9">
        <f>IF(Parametros!$P$3=1,'4 - Tabela atual'!G30,'5 - Tabela anterior'!G30)</f>
        <v>277.60000000000002</v>
      </c>
      <c r="H31" s="9">
        <f>IF(Parametros!$P$3=1,'4 - Tabela atual'!H30,'5 - Tabela anterior'!H30)</f>
        <v>347</v>
      </c>
      <c r="I31" s="9">
        <f>IF(Parametros!$P$3=1,'4 - Tabela atual'!I30,'5 - Tabela anterior'!H30)</f>
        <v>347</v>
      </c>
      <c r="J31" s="9">
        <f>IF(Parametros!$P$3=1,'4 - Tabela atual'!J30,'5 - Tabela anterior'!I30)</f>
        <v>347</v>
      </c>
      <c r="K31" s="9">
        <f>IF(Parametros!$P$3=1,'4 - Tabela atual'!K30,'5 - Tabela anterior'!J30)</f>
        <v>520.5</v>
      </c>
      <c r="L31" s="9">
        <f>IF(Parametros!$P$3=1,'4 - Tabela atual'!L30,'5 - Tabela anterior'!K30)</f>
        <v>277.60000000000002</v>
      </c>
      <c r="M31" s="9">
        <f>IF(Parametros!$P$3=1,'4 - Tabela atual'!M30,'5 - Tabela anterior'!L30)</f>
        <v>347</v>
      </c>
      <c r="N31" s="9">
        <f>IF(Parametros!$P$3=1,'4 - Tabela atual'!N30,'5 - Tabela anterior'!M30)</f>
        <v>624.6</v>
      </c>
      <c r="O31" s="9">
        <f>IF(Parametros!$P$3=1,'4 - Tabela atual'!O30,'5 - Tabela anterior'!N30)</f>
        <v>694</v>
      </c>
      <c r="P31" s="9">
        <f>IF(Parametros!$P$3=1,'4 - Tabela atual'!P30,'5 - Tabela anterior'!O30)</f>
        <v>2082</v>
      </c>
      <c r="Q31" s="9">
        <f>IF(Parametros!$P$3=1,'4 - Tabela atual'!Q30,'5 - Tabela anterior'!P30)</f>
        <v>2776</v>
      </c>
      <c r="R31" s="9">
        <f>IF(Parametros!$P$3=1,'4 - Tabela atual'!R30,'5 - Tabela anterior'!Q30)</f>
        <v>4164</v>
      </c>
      <c r="S31" s="9">
        <f>IF(Parametros!$P$3=1,'4 - Tabela atual'!S30,'5 - Tabela anterior'!R30)</f>
        <v>5552</v>
      </c>
      <c r="T31" s="9">
        <f>IF(Parametros!$P$3=1,'4 - Tabela atual'!T30,'5 - Tabela anterior'!S30)</f>
        <v>6940</v>
      </c>
      <c r="U31" s="9">
        <f>IF(Parametros!$P$3=1,'4 - Tabela atual'!U30,'5 - Tabela anterior'!T30)</f>
        <v>8328</v>
      </c>
      <c r="V31" s="9">
        <f>IF(Parametros!$P$3=1,'4 - Tabela atual'!V30,'5 - Tabela anterior'!U30)</f>
        <v>289</v>
      </c>
      <c r="W31" s="9">
        <f>IF(Parametros!$P$3=1,'4 - Tabela atual'!W30,'5 - Tabela anterior'!V30)</f>
        <v>57.800000000000004</v>
      </c>
      <c r="X31" s="9">
        <f>IF(Parametros!$P$3=1,'4 - Tabela atual'!X30,'5 - Tabela anterior'!W30)</f>
        <v>72.25</v>
      </c>
      <c r="Y31" s="9">
        <f>IF(Parametros!$P$3=1,'4 - Tabela atual'!Y30,'5 - Tabela anterior'!X30)</f>
        <v>0</v>
      </c>
      <c r="Z31" s="9">
        <f>IF(Parametros!$P$3=1,'4 - Tabela atual'!Z30,'5 - Tabela anterior'!Y30)</f>
        <v>216.75</v>
      </c>
      <c r="AA31" s="9">
        <f>IF(Parametros!$P$3=1,'4 - Tabela atual'!AA30,'5 - Tabela anterior'!Z30)</f>
        <v>433.5</v>
      </c>
      <c r="AB31" s="9">
        <f>IF(Parametros!$P$3=1,'4 - Tabela atual'!AB30,'5 - Tabela anterior'!AA30)</f>
        <v>578</v>
      </c>
      <c r="AC31" s="9">
        <f>IF(Parametros!$P$3=1,'4 - Tabela atual'!AC30,'5 - Tabela anterior'!AB30)</f>
        <v>867</v>
      </c>
      <c r="AD31" s="9">
        <f>IF(Parametros!$P$3=1,'4 - Tabela atual'!AD30,'5 - Tabela anterior'!AC30)</f>
        <v>1156</v>
      </c>
      <c r="AE31" s="9">
        <f>IF(Parametros!$P$3=1,'4 - Tabela atual'!AE30,'5 - Tabela anterior'!AD30)</f>
        <v>1445</v>
      </c>
      <c r="AF31" s="9">
        <f>IF(Parametros!$P$3=1,'4 - Tabela atual'!AF30,'5 - Tabela anterior'!AE30)</f>
        <v>1734</v>
      </c>
      <c r="AG31" s="9">
        <f>IF(Parametros!$P$3=1,'4 - Tabela atual'!AG30,'5 - Tabela anterior'!AF30)</f>
        <v>269</v>
      </c>
      <c r="AH31" s="9">
        <f>IF(Parametros!$P$3=1,'4 - Tabela atual'!AH30,'5 - Tabela anterior'!AG30)</f>
        <v>53.800000000000004</v>
      </c>
      <c r="AI31" s="9">
        <f>IF(Parametros!$P$3=1,'4 - Tabela atual'!AI30,'5 - Tabela anterior'!AH30)</f>
        <v>67.25</v>
      </c>
      <c r="AJ31" s="9">
        <f>IF(Parametros!$P$3=1,'4 - Tabela atual'!AJ30,'5 - Tabela anterior'!AI30)</f>
        <v>0</v>
      </c>
      <c r="AK31" s="9">
        <f>IF(Parametros!$P$3=1,'4 - Tabela atual'!AK30,'5 - Tabela anterior'!AJ30)</f>
        <v>201.75</v>
      </c>
      <c r="AL31" s="9">
        <f>IF(Parametros!$P$3=1,'4 - Tabela atual'!AL30,'5 - Tabela anterior'!AK30)</f>
        <v>403.5</v>
      </c>
      <c r="AM31" s="9">
        <f>IF(Parametros!$P$3=1,'4 - Tabela atual'!AM30,'5 - Tabela anterior'!AL30)</f>
        <v>538</v>
      </c>
      <c r="AN31" s="9">
        <f>IF(Parametros!$P$3=1,'4 - Tabela atual'!AN30,'5 - Tabela anterior'!AM30)</f>
        <v>807</v>
      </c>
      <c r="AO31" s="9">
        <f>IF(Parametros!$P$3=1,'4 - Tabela atual'!AO30,'5 - Tabela anterior'!AN30)</f>
        <v>1076</v>
      </c>
      <c r="AP31" s="9">
        <f>IF(Parametros!$P$3=1,'4 - Tabela atual'!AP30,'5 - Tabela anterior'!AO30)</f>
        <v>1345</v>
      </c>
      <c r="AQ31" s="9">
        <f>IF(Parametros!$P$3=1,'4 - Tabela atual'!AQ30,'5 - Tabela anterior'!AP30)</f>
        <v>1614</v>
      </c>
      <c r="AR31" s="9">
        <f>IF(Parametros!$P$3=1,'4 - Tabela atual'!AR30,'5 - Tabela anterior'!AQ30)</f>
        <v>183</v>
      </c>
      <c r="AS31" s="9">
        <f>IF(Parametros!$P$3=1,'4 - Tabela atual'!AS30,'5 - Tabela anterior'!AR30)</f>
        <v>36.6</v>
      </c>
      <c r="AT31" s="9">
        <f>IF(Parametros!$P$3=1,'4 - Tabela atual'!AT30,'5 - Tabela anterior'!AS30)</f>
        <v>45.75</v>
      </c>
      <c r="AU31" s="9">
        <f>IF(Parametros!$P$3=1,'4 - Tabela atual'!AU30,'5 - Tabela anterior'!AT30)</f>
        <v>0</v>
      </c>
      <c r="AV31" s="9">
        <f>IF(Parametros!$P$3=1,'4 - Tabela atual'!AV30,'5 - Tabela anterior'!AU30)</f>
        <v>137.25</v>
      </c>
      <c r="AW31" s="9">
        <f>IF(Parametros!$P$3=1,'4 - Tabela atual'!AW30,'5 - Tabela anterior'!AV30)</f>
        <v>274.5</v>
      </c>
      <c r="AX31" s="9">
        <f>IF(Parametros!$P$3=1,'4 - Tabela atual'!AX30,'5 - Tabela anterior'!AW30)</f>
        <v>366</v>
      </c>
      <c r="AY31" s="9">
        <f>IF(Parametros!$P$3=1,'4 - Tabela atual'!AY30,'5 - Tabela anterior'!AX30)</f>
        <v>549</v>
      </c>
      <c r="AZ31" s="9">
        <f>IF(Parametros!$P$3=1,'4 - Tabela atual'!AZ30,'5 - Tabela anterior'!AY30)</f>
        <v>732</v>
      </c>
      <c r="BA31" s="9">
        <f>IF(Parametros!$P$3=1,'4 - Tabela atual'!BA30,'5 - Tabela anterior'!AZ30)</f>
        <v>915</v>
      </c>
      <c r="BB31" s="9">
        <f>IF(Parametros!$P$3=1,'4 - Tabela atual'!BB30,'5 - Tabela anterior'!BA30)</f>
        <v>1098</v>
      </c>
      <c r="BC31" s="9">
        <f>IF(Parametros!$P$3=1,'4 - Tabela atual'!BC30,'5 - Tabela anterior'!BB30)</f>
        <v>1677</v>
      </c>
      <c r="BD31" s="9">
        <f>IF(Parametros!$P$3=1,'4 - Tabela atual'!BD30,'5 - Tabela anterior'!BC30)</f>
        <v>335.40000000000003</v>
      </c>
      <c r="BE31" s="9">
        <f>IF(Parametros!$P$3=1,'4 - Tabela atual'!BE30,'5 - Tabela anterior'!BD30)</f>
        <v>419.25</v>
      </c>
      <c r="BF31" s="9">
        <f>IF(Parametros!$P$3=1,'4 - Tabela atual'!BF30,'5 - Tabela anterior'!BE30)</f>
        <v>624.6</v>
      </c>
      <c r="BG31" s="9">
        <f>IF(Parametros!$P$3=1,'4 - Tabela atual'!BG30,'5 - Tabela anterior'!BF30)</f>
        <v>910.75</v>
      </c>
      <c r="BH31" s="9">
        <f>IF(Parametros!$P$3=1,'4 - Tabela atual'!BH30,'5 - Tabela anterior'!BG30)</f>
        <v>2515.5</v>
      </c>
      <c r="BI31" s="9">
        <f>IF(Parametros!$P$3=1,'4 - Tabela atual'!BI30,'5 - Tabela anterior'!BH30)</f>
        <v>3354</v>
      </c>
      <c r="BJ31" s="9">
        <f>IF(Parametros!$P$3=1,'4 - Tabela atual'!BJ30,'5 - Tabela anterior'!BI30)</f>
        <v>5031</v>
      </c>
      <c r="BK31" s="9">
        <f>IF(Parametros!$P$3=1,'4 - Tabela atual'!BK30,'5 - Tabela anterior'!BJ30)</f>
        <v>6708</v>
      </c>
      <c r="BL31" s="9">
        <f>IF(Parametros!$P$3=1,'4 - Tabela atual'!BL30,'5 - Tabela anterior'!BK30)</f>
        <v>8385</v>
      </c>
      <c r="BM31" s="9">
        <f>IF(Parametros!$P$3=1,'4 - Tabela atual'!BM30,'5 - Tabela anterior'!BL30)</f>
        <v>10062</v>
      </c>
      <c r="BN31" s="9">
        <f>IF(Parametros!$P$3=1,'4 - Tabela atual'!BN30,'5 - Tabela anterior'!BM30)</f>
        <v>1657</v>
      </c>
      <c r="BO31" s="9">
        <f>IF(Parametros!$P$3=1,'4 - Tabela atual'!BO30,'5 - Tabela anterior'!BN30)</f>
        <v>331.40000000000003</v>
      </c>
      <c r="BP31" s="9">
        <f>IF(Parametros!$P$3=1,'4 - Tabela atual'!BP30,'5 - Tabela anterior'!BO30)</f>
        <v>414.25</v>
      </c>
      <c r="BQ31" s="9">
        <f>IF(Parametros!$P$3=1,'4 - Tabela atual'!BQ30,'5 - Tabela anterior'!BP30)</f>
        <v>624.6</v>
      </c>
      <c r="BR31" s="9">
        <f>IF(Parametros!$P$3=1,'4 - Tabela atual'!BR30,'5 - Tabela anterior'!BQ30)</f>
        <v>895.75</v>
      </c>
      <c r="BS31" s="9">
        <f>IF(Parametros!$P$3=1,'4 - Tabela atual'!BS30,'5 - Tabela anterior'!BR30)</f>
        <v>2485.5</v>
      </c>
      <c r="BT31" s="9">
        <f>IF(Parametros!$P$3=1,'4 - Tabela atual'!BT30,'5 - Tabela anterior'!BS30)</f>
        <v>3314</v>
      </c>
      <c r="BU31" s="9">
        <f>IF(Parametros!$P$3=1,'4 - Tabela atual'!BU30,'5 - Tabela anterior'!BT30)</f>
        <v>4971</v>
      </c>
      <c r="BV31" s="9">
        <f>IF(Parametros!$P$3=1,'4 - Tabela atual'!BV30,'5 - Tabela anterior'!BU30)</f>
        <v>6628</v>
      </c>
      <c r="BW31" s="9">
        <f>IF(Parametros!$P$3=1,'4 - Tabela atual'!BW30,'5 - Tabela anterior'!BV30)</f>
        <v>8285</v>
      </c>
      <c r="BX31" s="9">
        <f>IF(Parametros!$P$3=1,'4 - Tabela atual'!BX30,'5 - Tabela anterior'!BW30)</f>
        <v>9942</v>
      </c>
      <c r="BY31" s="9">
        <f>IF(Parametros!$P$3=1,'4 - Tabela atual'!BY30,'5 - Tabela anterior'!BX30)</f>
        <v>1571</v>
      </c>
      <c r="BZ31" s="9">
        <f>IF(Parametros!$P$3=1,'4 - Tabela atual'!BZ30,'5 - Tabela anterior'!BY30)</f>
        <v>314.20000000000005</v>
      </c>
      <c r="CA31" s="9">
        <f>IF(Parametros!$P$3=1,'4 - Tabela atual'!CA30,'5 - Tabela anterior'!BZ30)</f>
        <v>392.75</v>
      </c>
      <c r="CB31" s="9">
        <f>IF(Parametros!$P$3=1,'4 - Tabela atual'!CB30,'5 - Tabela anterior'!CA30)</f>
        <v>624.6</v>
      </c>
      <c r="CC31" s="9">
        <f>IF(Parametros!$P$3=1,'4 - Tabela atual'!CC30,'5 - Tabela anterior'!CB30)</f>
        <v>831.25</v>
      </c>
      <c r="CD31" s="9">
        <f>IF(Parametros!$P$3=1,'4 - Tabela atual'!CD30,'5 - Tabela anterior'!CC30)</f>
        <v>2356.5</v>
      </c>
      <c r="CE31" s="9">
        <f>IF(Parametros!$P$3=1,'4 - Tabela atual'!CE30,'5 - Tabela anterior'!CD30)</f>
        <v>3142</v>
      </c>
      <c r="CF31" s="9">
        <f>IF(Parametros!$P$3=1,'4 - Tabela atual'!CF30,'5 - Tabela anterior'!CE30)</f>
        <v>4713</v>
      </c>
      <c r="CG31" s="9">
        <f>IF(Parametros!$P$3=1,'4 - Tabela atual'!CG30,'5 - Tabela anterior'!CF30)</f>
        <v>6284</v>
      </c>
      <c r="CH31" s="9">
        <f>IF(Parametros!$P$3=1,'4 - Tabela atual'!CH30,'5 - Tabela anterior'!CG30)</f>
        <v>7855</v>
      </c>
      <c r="CI31" s="9">
        <f>IF(Parametros!$P$3=1,'4 - Tabela atual'!CI30,'5 - Tabela anterior'!CH30)</f>
        <v>9426</v>
      </c>
      <c r="CJ31" s="9">
        <f>IF(Parametros!$P$3=1,'4 - Tabela atual'!CJ30,'5 - Tabela anterior'!CI30)</f>
        <v>558</v>
      </c>
      <c r="CK31" s="9">
        <f>IF(Parametros!$P$3=1,'4 - Tabela atual'!CK30,'5 - Tabela anterior'!CJ30)</f>
        <v>111.60000000000001</v>
      </c>
      <c r="CL31" s="9">
        <f>IF(Parametros!$P$3=1,'4 - Tabela atual'!CL30,'5 - Tabela anterior'!CK30)</f>
        <v>139.5</v>
      </c>
      <c r="CM31" s="9">
        <f>IF(Parametros!$P$3=1,'4 - Tabela atual'!CM30,'5 - Tabela anterior'!CL30)</f>
        <v>0</v>
      </c>
      <c r="CN31" s="9">
        <f>IF(Parametros!$P$3=1,'4 - Tabela atual'!CN30,'5 - Tabela anterior'!CM30)</f>
        <v>418.5</v>
      </c>
      <c r="CO31" s="9">
        <f>IF(Parametros!$P$3=1,'4 - Tabela atual'!CO30,'5 - Tabela anterior'!CN30)</f>
        <v>837</v>
      </c>
      <c r="CP31" s="9">
        <f>IF(Parametros!$P$3=1,'4 - Tabela atual'!CP30,'5 - Tabela anterior'!CO30)</f>
        <v>1116</v>
      </c>
      <c r="CQ31" s="9">
        <f>IF(Parametros!$P$3=1,'4 - Tabela atual'!CQ30,'5 - Tabela anterior'!CP30)</f>
        <v>1674</v>
      </c>
      <c r="CR31" s="9">
        <f>IF(Parametros!$P$3=1,'4 - Tabela atual'!CR30,'5 - Tabela anterior'!CQ30)</f>
        <v>2232</v>
      </c>
      <c r="CS31" s="9">
        <f>IF(Parametros!$P$3=1,'4 - Tabela atual'!CS30,'5 - Tabela anterior'!CR30)</f>
        <v>2790</v>
      </c>
      <c r="CT31" s="9">
        <f>IF(Parametros!$P$3=1,'4 - Tabela atual'!CT30,'5 - Tabela anterior'!CS30)</f>
        <v>3348</v>
      </c>
      <c r="CU31" s="9">
        <f>IF(Parametros!$P$3=1,'4 - Tabela atual'!CU30,'5 - Tabela anterior'!CT30)</f>
        <v>472</v>
      </c>
      <c r="CV31" s="9">
        <f>IF(Parametros!$P$3=1,'4 - Tabela atual'!CV30,'5 - Tabela anterior'!CU30)</f>
        <v>94.4</v>
      </c>
      <c r="CW31" s="9">
        <f>IF(Parametros!$P$3=1,'4 - Tabela atual'!CW30,'5 - Tabela anterior'!CV30)</f>
        <v>118</v>
      </c>
      <c r="CX31" s="9">
        <f>IF(Parametros!$P$3=1,'4 - Tabela atual'!CX30,'5 - Tabela anterior'!CW30)</f>
        <v>0</v>
      </c>
      <c r="CY31" s="9">
        <f>IF(Parametros!$P$3=1,'4 - Tabela atual'!CY30,'5 - Tabela anterior'!CX30)</f>
        <v>354</v>
      </c>
      <c r="CZ31" s="9">
        <f>IF(Parametros!$P$3=1,'4 - Tabela atual'!CZ30,'5 - Tabela anterior'!CY30)</f>
        <v>708</v>
      </c>
      <c r="DA31" s="9">
        <f>IF(Parametros!$P$3=1,'4 - Tabela atual'!DA30,'5 - Tabela anterior'!CZ30)</f>
        <v>944</v>
      </c>
      <c r="DB31" s="9">
        <f>IF(Parametros!$P$3=1,'4 - Tabela atual'!DB30,'5 - Tabela anterior'!DA30)</f>
        <v>1416</v>
      </c>
      <c r="DC31" s="9">
        <f>IF(Parametros!$P$3=1,'4 - Tabela atual'!DC30,'5 - Tabela anterior'!DB30)</f>
        <v>1888</v>
      </c>
      <c r="DD31" s="9">
        <f>IF(Parametros!$P$3=1,'4 - Tabela atual'!DD30,'5 - Tabela anterior'!DC30)</f>
        <v>2360</v>
      </c>
      <c r="DE31" s="9">
        <f>IF(Parametros!$P$3=1,'4 - Tabela atual'!DE30,'5 - Tabela anterior'!DD30)</f>
        <v>2832</v>
      </c>
      <c r="DF31" s="9">
        <f>IF(Parametros!$P$3=1,'4 - Tabela atual'!DF30,'5 - Tabela anterior'!DE30)</f>
        <v>452</v>
      </c>
      <c r="DG31" s="9">
        <f>IF(Parametros!$P$3=1,'4 - Tabela atual'!DG30,'5 - Tabela anterior'!DF30)</f>
        <v>90.4</v>
      </c>
      <c r="DH31" s="9">
        <f>IF(Parametros!$P$3=1,'4 - Tabela atual'!DH30,'5 - Tabela anterior'!DG30)</f>
        <v>113</v>
      </c>
      <c r="DI31" s="9">
        <f>IF(Parametros!$P$3=1,'4 - Tabela atual'!DI30,'5 - Tabela anterior'!DH30)</f>
        <v>0</v>
      </c>
      <c r="DJ31" s="9">
        <f>IF(Parametros!$P$3=1,'4 - Tabela atual'!DJ30,'5 - Tabela anterior'!DI30)</f>
        <v>339</v>
      </c>
      <c r="DK31" s="9">
        <f>IF(Parametros!$P$3=1,'4 - Tabela atual'!DK30,'5 - Tabela anterior'!DJ30)</f>
        <v>678</v>
      </c>
      <c r="DL31" s="9">
        <f>IF(Parametros!$P$3=1,'4 - Tabela atual'!DL30,'5 - Tabela anterior'!DK30)</f>
        <v>904</v>
      </c>
      <c r="DM31" s="9">
        <f>IF(Parametros!$P$3=1,'4 - Tabela atual'!DM30,'5 - Tabela anterior'!DL30)</f>
        <v>1356</v>
      </c>
      <c r="DN31" s="9">
        <f>IF(Parametros!$P$3=1,'4 - Tabela atual'!DN30,'5 - Tabela anterior'!DM30)</f>
        <v>1808</v>
      </c>
      <c r="DO31" s="9">
        <f>IF(Parametros!$P$3=1,'4 - Tabela atual'!DO30,'5 - Tabela anterior'!DN30)</f>
        <v>2260</v>
      </c>
      <c r="DP31" s="9">
        <f>IF(Parametros!$P$3=1,'4 - Tabela atual'!DP30,'5 - Tabela anterior'!DO30)</f>
        <v>2712</v>
      </c>
      <c r="DQ31" s="9">
        <f>IF(Parametros!$P$3=1,'4 - Tabela atual'!DQ30,'5 - Tabela anterior'!DP30)</f>
        <v>1840</v>
      </c>
      <c r="DR31" s="9">
        <f>IF(Parametros!$P$3=1,'4 - Tabela atual'!DR30,'5 - Tabela anterior'!DQ30)</f>
        <v>368.00000000000006</v>
      </c>
      <c r="DS31" s="9">
        <f>IF(Parametros!$P$3=1,'4 - Tabela atual'!DS30,'5 - Tabela anterior'!DR30)</f>
        <v>460</v>
      </c>
      <c r="DT31" s="9">
        <f>IF(Parametros!$P$3=1,'4 - Tabela atual'!DT30,'5 - Tabela anterior'!DS30)</f>
        <v>624.6</v>
      </c>
      <c r="DU31" s="9">
        <f>IF(Parametros!$P$3=1,'4 - Tabela atual'!DU30,'5 - Tabela anterior'!DT30)</f>
        <v>1033</v>
      </c>
      <c r="DV31" s="9">
        <f>IF(Parametros!$P$3=1,'4 - Tabela atual'!DV30,'5 - Tabela anterior'!DU30)</f>
        <v>2760</v>
      </c>
      <c r="DW31" s="9">
        <f>IF(Parametros!$P$3=1,'4 - Tabela atual'!DW30,'5 - Tabela anterior'!DV30)</f>
        <v>3680</v>
      </c>
      <c r="DX31" s="9">
        <f>IF(Parametros!$P$3=1,'4 - Tabela atual'!DX30,'5 - Tabela anterior'!DW30)</f>
        <v>5520</v>
      </c>
      <c r="DY31" s="9">
        <f>IF(Parametros!$P$3=1,'4 - Tabela atual'!DY30,'5 - Tabela anterior'!DX30)</f>
        <v>7360</v>
      </c>
      <c r="DZ31" s="9">
        <f>IF(Parametros!$P$3=1,'4 - Tabela atual'!DZ30,'5 - Tabela anterior'!DY30)</f>
        <v>9200</v>
      </c>
      <c r="EA31" s="9">
        <f>IF(Parametros!$P$3=1,'4 - Tabela atual'!EA30,'5 - Tabela anterior'!DZ30)</f>
        <v>11040</v>
      </c>
      <c r="EB31" s="9">
        <f>IF(Parametros!$P$3=1,'4 - Tabela atual'!EB30,'5 - Tabela anterior'!EA30)</f>
        <v>1946</v>
      </c>
      <c r="EC31" s="9">
        <f>IF(Parametros!$P$3=1,'4 - Tabela atual'!EC30,'5 - Tabela anterior'!EB30)</f>
        <v>389.20000000000005</v>
      </c>
      <c r="ED31" s="9">
        <f>IF(Parametros!$P$3=1,'4 - Tabela atual'!ED30,'5 - Tabela anterior'!EC30)</f>
        <v>486.5</v>
      </c>
      <c r="EE31" s="9">
        <f>IF(Parametros!$P$3=1,'4 - Tabela atual'!EE30,'5 - Tabela anterior'!ED30)</f>
        <v>624.6</v>
      </c>
      <c r="EF31" s="9">
        <f>IF(Parametros!$P$3=1,'4 - Tabela atual'!EF30,'5 - Tabela anterior'!EE30)</f>
        <v>1112.5</v>
      </c>
      <c r="EG31" s="9">
        <f>IF(Parametros!$P$3=1,'4 - Tabela atual'!EG30,'5 - Tabela anterior'!EF30)</f>
        <v>2919</v>
      </c>
      <c r="EH31" s="9">
        <f>IF(Parametros!$P$3=1,'4 - Tabela atual'!EH30,'5 - Tabela anterior'!EG30)</f>
        <v>3892</v>
      </c>
      <c r="EI31" s="9">
        <f>IF(Parametros!$P$3=1,'4 - Tabela atual'!EI30,'5 - Tabela anterior'!EH30)</f>
        <v>5838</v>
      </c>
      <c r="EJ31" s="9">
        <f>IF(Parametros!$P$3=1,'4 - Tabela atual'!EJ30,'5 - Tabela anterior'!EI30)</f>
        <v>7784</v>
      </c>
      <c r="EK31" s="9">
        <f>IF(Parametros!$P$3=1,'4 - Tabela atual'!EK30,'5 - Tabela anterior'!EJ30)</f>
        <v>9730</v>
      </c>
      <c r="EL31" s="9">
        <f>IF(Parametros!$P$3=1,'4 - Tabela atual'!EL30,'5 - Tabela anterior'!EK30)</f>
        <v>11676</v>
      </c>
      <c r="EM31" s="9">
        <f>IF(Parametros!$P$3=1,'4 - Tabela atual'!EM30,'5 - Tabela anterior'!EL30)</f>
        <v>1860</v>
      </c>
      <c r="EN31" s="9">
        <f>IF(Parametros!$P$3=1,'4 - Tabela atual'!EN30,'5 - Tabela anterior'!EM30)</f>
        <v>372.00000000000006</v>
      </c>
      <c r="EO31" s="9">
        <f>IF(Parametros!$P$3=1,'4 - Tabela atual'!EO30,'5 - Tabela anterior'!EN30)</f>
        <v>465</v>
      </c>
      <c r="EP31" s="9">
        <f>IF(Parametros!$P$3=1,'4 - Tabela atual'!EP30,'5 - Tabela anterior'!EO30)</f>
        <v>624.6</v>
      </c>
      <c r="EQ31" s="9">
        <f>IF(Parametros!$P$3=1,'4 - Tabela atual'!EQ30,'5 - Tabela anterior'!EP30)</f>
        <v>1048</v>
      </c>
      <c r="ER31" s="9">
        <f>IF(Parametros!$P$3=1,'4 - Tabela atual'!ER30,'5 - Tabela anterior'!EQ30)</f>
        <v>2790</v>
      </c>
      <c r="ES31" s="9">
        <f>IF(Parametros!$P$3=1,'4 - Tabela atual'!ES30,'5 - Tabela anterior'!ER30)</f>
        <v>3720</v>
      </c>
      <c r="ET31" s="9">
        <f>IF(Parametros!$P$3=1,'4 - Tabela atual'!ET30,'5 - Tabela anterior'!ES30)</f>
        <v>5580</v>
      </c>
      <c r="EU31" s="9">
        <f>IF(Parametros!$P$3=1,'4 - Tabela atual'!EU30,'5 - Tabela anterior'!ET30)</f>
        <v>7440</v>
      </c>
      <c r="EV31" s="9">
        <f>IF(Parametros!$P$3=1,'4 - Tabela atual'!EV30,'5 - Tabela anterior'!EU30)</f>
        <v>9300</v>
      </c>
      <c r="EW31" s="9">
        <f>IF(Parametros!$P$3=1,'4 - Tabela atual'!EW30,'5 - Tabela anterior'!EV30)</f>
        <v>11160</v>
      </c>
      <c r="EX31" s="9">
        <f>IF(Parametros!$P$3=1,'4 - Tabela atual'!EX30,'5 - Tabela anterior'!EW30)</f>
        <v>741</v>
      </c>
      <c r="EY31" s="9">
        <f>IF(Parametros!$P$3=1,'4 - Tabela atual'!EY30,'5 - Tabela anterior'!EX30)</f>
        <v>148.20000000000002</v>
      </c>
      <c r="EZ31" s="9">
        <f>IF(Parametros!$P$3=1,'4 - Tabela atual'!EZ30,'5 - Tabela anterior'!EY30)</f>
        <v>185.25</v>
      </c>
      <c r="FA31" s="9">
        <f>IF(Parametros!$P$3=1,'4 - Tabela atual'!FA30,'5 - Tabela anterior'!EZ30)</f>
        <v>0</v>
      </c>
      <c r="FB31" s="9">
        <f>IF(Parametros!$P$3=1,'4 - Tabela atual'!FB30,'5 - Tabela anterior'!FA30)</f>
        <v>555.75</v>
      </c>
      <c r="FC31" s="9">
        <f>IF(Parametros!$P$3=1,'4 - Tabela atual'!FC30,'5 - Tabela anterior'!FB30)</f>
        <v>1111.5</v>
      </c>
      <c r="FD31" s="9">
        <f>IF(Parametros!$P$3=1,'4 - Tabela atual'!FD30,'5 - Tabela anterior'!FC30)</f>
        <v>1482</v>
      </c>
      <c r="FE31" s="9">
        <f>IF(Parametros!$P$3=1,'4 - Tabela atual'!FE30,'5 - Tabela anterior'!FD30)</f>
        <v>2223</v>
      </c>
      <c r="FF31" s="9">
        <f>IF(Parametros!$P$3=1,'4 - Tabela atual'!FF30,'5 - Tabela anterior'!FE30)</f>
        <v>2964</v>
      </c>
      <c r="FG31" s="9">
        <f>IF(Parametros!$P$3=1,'4 - Tabela atual'!FG30,'5 - Tabela anterior'!FF30)</f>
        <v>3705</v>
      </c>
      <c r="FH31" s="9">
        <f>IF(Parametros!$P$3=1,'4 - Tabela atual'!FH30,'5 - Tabela anterior'!FG30)</f>
        <v>4446</v>
      </c>
      <c r="FI31" s="9">
        <f>IF(Parametros!$P$3=1,'4 - Tabela atual'!FI30,'5 - Tabela anterior'!FH30)</f>
        <v>2129</v>
      </c>
      <c r="FJ31" s="9">
        <f>IF(Parametros!$P$3=1,'4 - Tabela atual'!FJ30,'5 - Tabela anterior'!FI30)</f>
        <v>425.80000000000007</v>
      </c>
      <c r="FK31" s="9">
        <f>IF(Parametros!$P$3=1,'4 - Tabela atual'!FK30,'5 - Tabela anterior'!FJ30)</f>
        <v>532.25</v>
      </c>
      <c r="FL31" s="9">
        <f>IF(Parametros!$P$3=1,'4 - Tabela atual'!FL30,'5 - Tabela anterior'!FK30)</f>
        <v>624.6</v>
      </c>
      <c r="FM31" s="9">
        <f>IF(Parametros!$P$3=1,'4 - Tabela atual'!FM30,'5 - Tabela anterior'!FL30)</f>
        <v>1249.75</v>
      </c>
      <c r="FN31" s="9">
        <f>IF(Parametros!$P$3=1,'4 - Tabela atual'!FN30,'5 - Tabela anterior'!FM30)</f>
        <v>3193.5</v>
      </c>
      <c r="FO31" s="9">
        <f>IF(Parametros!$P$3=1,'4 - Tabela atual'!FO30,'5 - Tabela anterior'!FN30)</f>
        <v>4258</v>
      </c>
      <c r="FP31" s="9">
        <f>IF(Parametros!$P$3=1,'4 - Tabela atual'!FP30,'5 - Tabela anterior'!FO30)</f>
        <v>6387</v>
      </c>
      <c r="FQ31" s="9">
        <f>IF(Parametros!$P$3=1,'4 - Tabela atual'!FQ30,'5 - Tabela anterior'!FP30)</f>
        <v>8516</v>
      </c>
      <c r="FR31" s="9">
        <f>IF(Parametros!$P$3=1,'4 - Tabela atual'!FR30,'5 - Tabela anterior'!FQ30)</f>
        <v>10645</v>
      </c>
      <c r="FS31" s="9">
        <f>IF(Parametros!$P$3=1,'4 - Tabela atual'!FS30,'5 - Tabela anterior'!FR30)</f>
        <v>12774</v>
      </c>
      <c r="FT31">
        <f>IF(Parametros!$P$3=1,'4 - Tabela atual'!FT30,'5 - Tabela anterior'!FS30)</f>
        <v>28.34</v>
      </c>
      <c r="FU31" t="str">
        <f>IF(Parametros!$P$3=1,'4 - Tabela atual'!FU30,'5 - Tabela anterior'!FT30)</f>
        <v/>
      </c>
      <c r="FV31" t="str">
        <f>IF(Parametros!$P$3=1,'4 - Tabela atual'!FV30,'5 - Tabela anterior'!FU30)</f>
        <v/>
      </c>
      <c r="FW31" t="str">
        <f>IF(Parametros!$P$3=1,'4 - Tabela atual'!FW30,'5 - Tabela anterior'!FV30)</f>
        <v/>
      </c>
      <c r="FX31" t="str">
        <f>IF(Parametros!$P$3=1,'4 - Tabela atual'!FX30,'5 - Tabela anterior'!FW30)</f>
        <v/>
      </c>
      <c r="FY31" t="str">
        <f>IF(Parametros!$P$3=1,'4 - Tabela atual'!FY30,'5 - Tabela anterior'!FX30)</f>
        <v/>
      </c>
      <c r="FZ31" t="str">
        <f>IF(Parametros!$P$3=1,'4 - Tabela atual'!FZ30,'5 - Tabela anterior'!FY30)</f>
        <v/>
      </c>
      <c r="GA31" t="str">
        <f>IF(Parametros!$P$3=1,'4 - Tabela atual'!GA30,'5 - Tabela anterior'!FZ30)</f>
        <v/>
      </c>
      <c r="GB31" t="str">
        <f>IF(Parametros!$P$3=1,'4 - Tabela atual'!GB30,'5 - Tabela anterior'!GA30)</f>
        <v/>
      </c>
      <c r="GC31" t="str">
        <f>IF(Parametros!$P$3=1,'4 - Tabela atual'!GC30,'5 - Tabela anterior'!GB30)</f>
        <v/>
      </c>
      <c r="GD31" t="str">
        <f>IF(Parametros!$P$3=1,'4 - Tabela atual'!GD30,'5 - Tabela anterior'!GC30)</f>
        <v/>
      </c>
      <c r="GE31" t="str">
        <f>IF(Parametros!$P$3=1,'4 - Tabela atual'!GE30,'5 - Tabela anterior'!GD30)</f>
        <v/>
      </c>
      <c r="GF31" t="str">
        <f>IF(Parametros!$P$3=1,'4 - Tabela atual'!GF30,'5 - Tabela anterior'!GE30)</f>
        <v/>
      </c>
      <c r="GG31" t="str">
        <f>IF(Parametros!$P$3=1,'4 - Tabela atual'!GG30,'5 - Tabela anterior'!GF30)</f>
        <v/>
      </c>
      <c r="GH31">
        <f>IF(Parametros!$P$3=1,'4 - Tabela atual'!GH30,'5 - Tabela anterior'!GG30)</f>
        <v>28.34</v>
      </c>
      <c r="GI31" s="8">
        <f>IF(Parametros!$P$3=1,'4 - Tabela atual'!GI30,'5 - Tabela anterior'!GH30)</f>
        <v>324578.28350000002</v>
      </c>
      <c r="GJ31" s="8" t="str">
        <f>IF(Parametros!$P$3=1,'4 - Tabela atual'!GJ30,'5 - Tabela anterior'!GI30)</f>
        <v/>
      </c>
      <c r="GK31" s="8" t="str">
        <f>IF(Parametros!$P$3=1,'4 - Tabela atual'!GK30,'5 - Tabela anterior'!GJ30)</f>
        <v/>
      </c>
      <c r="GL31" s="8" t="str">
        <f>IF(Parametros!$P$3=1,'4 - Tabela atual'!GL30,'5 - Tabela anterior'!GK30)</f>
        <v/>
      </c>
      <c r="GM31" s="8" t="str">
        <f>IF(Parametros!$P$3=1,'4 - Tabela atual'!GM30,'5 - Tabela anterior'!GL30)</f>
        <v/>
      </c>
      <c r="GN31" s="8" t="str">
        <f>IF(Parametros!$P$3=1,'4 - Tabela atual'!GN30,'5 - Tabela anterior'!GM30)</f>
        <v/>
      </c>
      <c r="GO31" s="8" t="str">
        <f>IF(Parametros!$P$3=1,'4 - Tabela atual'!GO30,'5 - Tabela anterior'!GN30)</f>
        <v/>
      </c>
      <c r="GP31" s="8" t="str">
        <f>IF(Parametros!$P$3=1,'4 - Tabela atual'!GP30,'5 - Tabela anterior'!GO30)</f>
        <v/>
      </c>
      <c r="GQ31" s="8" t="str">
        <f>IF(Parametros!$P$3=1,'4 - Tabela atual'!GQ30,'5 - Tabela anterior'!GP30)</f>
        <v/>
      </c>
      <c r="GR31" s="8" t="str">
        <f>IF(Parametros!$P$3=1,'4 - Tabela atual'!GR30,'5 - Tabela anterior'!GQ30)</f>
        <v/>
      </c>
      <c r="GS31" s="8" t="str">
        <f>IF(Parametros!$P$3=1,'4 - Tabela atual'!GS30,'5 - Tabela anterior'!GR30)</f>
        <v/>
      </c>
      <c r="GT31" s="8" t="str">
        <f>IF(Parametros!$P$3=1,'4 - Tabela atual'!GT30,'5 - Tabela anterior'!GS30)</f>
        <v/>
      </c>
      <c r="GU31" s="8" t="str">
        <f>IF(Parametros!$P$3=1,'4 - Tabela atual'!GU30,'5 - Tabela anterior'!GT30)</f>
        <v/>
      </c>
      <c r="GV31" s="8" t="str">
        <f>IF(Parametros!$P$3=1,'4 - Tabela atual'!GV30,'5 - Tabela anterior'!GU30)</f>
        <v/>
      </c>
      <c r="GW31" s="8">
        <f>IF(Parametros!$P$3=1,'4 - Tabela atual'!GW30,'5 - Tabela anterior'!GV30)</f>
        <v>324578.28350000002</v>
      </c>
      <c r="GX31">
        <f>IF(Parametros!$P$3=1,'4 - Tabela atual'!GX30,'5 - Tabela anterior'!GW30)</f>
        <v>0</v>
      </c>
      <c r="GY31">
        <f>IF(Parametros!$P$3=1,'4 - Tabela atual'!GY30,'5 - Tabela anterior'!GX30)</f>
        <v>0</v>
      </c>
      <c r="GZ31">
        <f>IF(Parametros!$P$3=1,'4 - Tabela atual'!GZ30,'5 - Tabela anterior'!GY30)</f>
        <v>0</v>
      </c>
      <c r="HA31">
        <f>IF(Parametros!$P$3=1,'4 - Tabela atual'!HA30,'5 - Tabela anterior'!GZ30)</f>
        <v>0</v>
      </c>
      <c r="HB31">
        <f>IF(Parametros!$P$3=1,'4 - Tabela atual'!HB30,'5 - Tabela anterior'!HA30)</f>
        <v>0</v>
      </c>
      <c r="HC31">
        <f>IF(Parametros!$P$3=1,'4 - Tabela atual'!HC30,'5 - Tabela anterior'!HB30)</f>
        <v>1</v>
      </c>
      <c r="HD31">
        <f>IF(Parametros!$P$3=1,'4 - Tabela atual'!HD30,'5 - Tabela anterior'!HC30)</f>
        <v>0</v>
      </c>
      <c r="HE31" s="6" t="str">
        <f t="shared" si="0"/>
        <v>SHOW DE SEXTA II - (SSUP)</v>
      </c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</row>
    <row r="32" spans="1:249" s="5" customFormat="1" ht="14.25" customHeight="1" x14ac:dyDescent="0.2">
      <c r="A32" s="148" t="str">
        <f>IF(Parametros!$P$3=1,'4 - Tabela atual'!A31,'5 - Tabela anterior'!A31)</f>
        <v>JGLO</v>
      </c>
      <c r="B32" s="112" t="str">
        <f>IF(Parametros!$P$3=1,'4 - Tabela atual'!B31,'5 - Tabela anterior'!B31)</f>
        <v>JORNAL DA GLOBO</v>
      </c>
      <c r="C32" s="9">
        <f>IF(Parametros!$P$3=1,'4 - Tabela atual'!C31,'5 - Tabela anterior'!C31)</f>
        <v>745</v>
      </c>
      <c r="D32" s="9">
        <f>IF(Parametros!$P$3=1,'4 - Tabela atual'!D31,'5 - Tabela anterior'!D31)</f>
        <v>149</v>
      </c>
      <c r="E32" s="9">
        <f>IF(Parametros!$P$3=1,'4 - Tabela atual'!E31,'5 - Tabela anterior'!E31)</f>
        <v>186.25</v>
      </c>
      <c r="F32" s="9">
        <f>IF(Parametros!$P$3=1,'4 - Tabela atual'!F31,'5 - Tabela anterior'!F31)</f>
        <v>279.375</v>
      </c>
      <c r="G32" s="9">
        <f>IF(Parametros!$P$3=1,'4 - Tabela atual'!G31,'5 - Tabela anterior'!G31)</f>
        <v>149</v>
      </c>
      <c r="H32" s="9">
        <f>IF(Parametros!$P$3=1,'4 - Tabela atual'!H31,'5 - Tabela anterior'!H31)</f>
        <v>186.25</v>
      </c>
      <c r="I32" s="9">
        <f>IF(Parametros!$P$3=1,'4 - Tabela atual'!I31,'5 - Tabela anterior'!H31)</f>
        <v>186.25</v>
      </c>
      <c r="J32" s="9">
        <f>IF(Parametros!$P$3=1,'4 - Tabela atual'!J31,'5 - Tabela anterior'!I31)</f>
        <v>186.25</v>
      </c>
      <c r="K32" s="9">
        <f>IF(Parametros!$P$3=1,'4 - Tabela atual'!K31,'5 - Tabela anterior'!J31)</f>
        <v>279.375</v>
      </c>
      <c r="L32" s="9">
        <f>IF(Parametros!$P$3=1,'4 - Tabela atual'!L31,'5 - Tabela anterior'!K31)</f>
        <v>149</v>
      </c>
      <c r="M32" s="9">
        <f>IF(Parametros!$P$3=1,'4 - Tabela atual'!M31,'5 - Tabela anterior'!L31)</f>
        <v>186.25</v>
      </c>
      <c r="N32" s="9">
        <f>IF(Parametros!$P$3=1,'4 - Tabela atual'!N31,'5 - Tabela anterior'!M31)</f>
        <v>335.25</v>
      </c>
      <c r="O32" s="9">
        <f>IF(Parametros!$P$3=1,'4 - Tabela atual'!O31,'5 - Tabela anterior'!N31)</f>
        <v>558.75</v>
      </c>
      <c r="P32" s="9">
        <f>IF(Parametros!$P$3=1,'4 - Tabela atual'!P31,'5 - Tabela anterior'!O31)</f>
        <v>1117.5</v>
      </c>
      <c r="Q32" s="9">
        <f>IF(Parametros!$P$3=1,'4 - Tabela atual'!Q31,'5 - Tabela anterior'!P31)</f>
        <v>1490</v>
      </c>
      <c r="R32" s="9">
        <f>IF(Parametros!$P$3=1,'4 - Tabela atual'!R31,'5 - Tabela anterior'!Q31)</f>
        <v>2235</v>
      </c>
      <c r="S32" s="9">
        <f>IF(Parametros!$P$3=1,'4 - Tabela atual'!S31,'5 - Tabela anterior'!R31)</f>
        <v>2980</v>
      </c>
      <c r="T32" s="9">
        <f>IF(Parametros!$P$3=1,'4 - Tabela atual'!T31,'5 - Tabela anterior'!S31)</f>
        <v>3725</v>
      </c>
      <c r="U32" s="9">
        <f>IF(Parametros!$P$3=1,'4 - Tabela atual'!U31,'5 - Tabela anterior'!T31)</f>
        <v>4470</v>
      </c>
      <c r="V32" s="9">
        <f>IF(Parametros!$P$3=1,'4 - Tabela atual'!V31,'5 - Tabela anterior'!U31)</f>
        <v>171</v>
      </c>
      <c r="W32" s="9">
        <f>IF(Parametros!$P$3=1,'4 - Tabela atual'!W31,'5 - Tabela anterior'!V31)</f>
        <v>34.200000000000003</v>
      </c>
      <c r="X32" s="9">
        <f>IF(Parametros!$P$3=1,'4 - Tabela atual'!X31,'5 - Tabela anterior'!W31)</f>
        <v>42.75</v>
      </c>
      <c r="Y32" s="9">
        <f>IF(Parametros!$P$3=1,'4 - Tabela atual'!Y31,'5 - Tabela anterior'!X31)</f>
        <v>0</v>
      </c>
      <c r="Z32" s="9">
        <f>IF(Parametros!$P$3=1,'4 - Tabela atual'!Z31,'5 - Tabela anterior'!Y31)</f>
        <v>85.5</v>
      </c>
      <c r="AA32" s="9">
        <f>IF(Parametros!$P$3=1,'4 - Tabela atual'!AA31,'5 - Tabela anterior'!Z31)</f>
        <v>256.5</v>
      </c>
      <c r="AB32" s="9">
        <f>IF(Parametros!$P$3=1,'4 - Tabela atual'!AB31,'5 - Tabela anterior'!AA31)</f>
        <v>342</v>
      </c>
      <c r="AC32" s="9">
        <f>IF(Parametros!$P$3=1,'4 - Tabela atual'!AC31,'5 - Tabela anterior'!AB31)</f>
        <v>513</v>
      </c>
      <c r="AD32" s="9">
        <f>IF(Parametros!$P$3=1,'4 - Tabela atual'!AD31,'5 - Tabela anterior'!AC31)</f>
        <v>684</v>
      </c>
      <c r="AE32" s="9">
        <f>IF(Parametros!$P$3=1,'4 - Tabela atual'!AE31,'5 - Tabela anterior'!AD31)</f>
        <v>855</v>
      </c>
      <c r="AF32" s="9">
        <f>IF(Parametros!$P$3=1,'4 - Tabela atual'!AF31,'5 - Tabela anterior'!AE31)</f>
        <v>1026</v>
      </c>
      <c r="AG32" s="9">
        <f>IF(Parametros!$P$3=1,'4 - Tabela atual'!AG31,'5 - Tabela anterior'!AF31)</f>
        <v>163</v>
      </c>
      <c r="AH32" s="9">
        <f>IF(Parametros!$P$3=1,'4 - Tabela atual'!AH31,'5 - Tabela anterior'!AG31)</f>
        <v>32.6</v>
      </c>
      <c r="AI32" s="9">
        <f>IF(Parametros!$P$3=1,'4 - Tabela atual'!AI31,'5 - Tabela anterior'!AH31)</f>
        <v>40.75</v>
      </c>
      <c r="AJ32" s="9">
        <f>IF(Parametros!$P$3=1,'4 - Tabela atual'!AJ31,'5 - Tabela anterior'!AI31)</f>
        <v>0</v>
      </c>
      <c r="AK32" s="9">
        <f>IF(Parametros!$P$3=1,'4 - Tabela atual'!AK31,'5 - Tabela anterior'!AJ31)</f>
        <v>81.5</v>
      </c>
      <c r="AL32" s="9">
        <f>IF(Parametros!$P$3=1,'4 - Tabela atual'!AL31,'5 - Tabela anterior'!AK31)</f>
        <v>244.5</v>
      </c>
      <c r="AM32" s="9">
        <f>IF(Parametros!$P$3=1,'4 - Tabela atual'!AM31,'5 - Tabela anterior'!AL31)</f>
        <v>326</v>
      </c>
      <c r="AN32" s="9">
        <f>IF(Parametros!$P$3=1,'4 - Tabela atual'!AN31,'5 - Tabela anterior'!AM31)</f>
        <v>489</v>
      </c>
      <c r="AO32" s="9">
        <f>IF(Parametros!$P$3=1,'4 - Tabela atual'!AO31,'5 - Tabela anterior'!AN31)</f>
        <v>652</v>
      </c>
      <c r="AP32" s="9">
        <f>IF(Parametros!$P$3=1,'4 - Tabela atual'!AP31,'5 - Tabela anterior'!AO31)</f>
        <v>815</v>
      </c>
      <c r="AQ32" s="9">
        <f>IF(Parametros!$P$3=1,'4 - Tabela atual'!AQ31,'5 - Tabela anterior'!AP31)</f>
        <v>978</v>
      </c>
      <c r="AR32" s="9">
        <f>IF(Parametros!$P$3=1,'4 - Tabela atual'!AR31,'5 - Tabela anterior'!AQ31)</f>
        <v>100</v>
      </c>
      <c r="AS32" s="9">
        <f>IF(Parametros!$P$3=1,'4 - Tabela atual'!AS31,'5 - Tabela anterior'!AR31)</f>
        <v>20</v>
      </c>
      <c r="AT32" s="9">
        <f>IF(Parametros!$P$3=1,'4 - Tabela atual'!AT31,'5 - Tabela anterior'!AS31)</f>
        <v>25</v>
      </c>
      <c r="AU32" s="9">
        <f>IF(Parametros!$P$3=1,'4 - Tabela atual'!AU31,'5 - Tabela anterior'!AT31)</f>
        <v>0</v>
      </c>
      <c r="AV32" s="9">
        <f>IF(Parametros!$P$3=1,'4 - Tabela atual'!AV31,'5 - Tabela anterior'!AU31)</f>
        <v>50</v>
      </c>
      <c r="AW32" s="9">
        <f>IF(Parametros!$P$3=1,'4 - Tabela atual'!AW31,'5 - Tabela anterior'!AV31)</f>
        <v>150</v>
      </c>
      <c r="AX32" s="9">
        <f>IF(Parametros!$P$3=1,'4 - Tabela atual'!AX31,'5 - Tabela anterior'!AW31)</f>
        <v>200</v>
      </c>
      <c r="AY32" s="9">
        <f>IF(Parametros!$P$3=1,'4 - Tabela atual'!AY31,'5 - Tabela anterior'!AX31)</f>
        <v>300</v>
      </c>
      <c r="AZ32" s="9">
        <f>IF(Parametros!$P$3=1,'4 - Tabela atual'!AZ31,'5 - Tabela anterior'!AY31)</f>
        <v>400</v>
      </c>
      <c r="BA32" s="9">
        <f>IF(Parametros!$P$3=1,'4 - Tabela atual'!BA31,'5 - Tabela anterior'!AZ31)</f>
        <v>500</v>
      </c>
      <c r="BB32" s="9">
        <f>IF(Parametros!$P$3=1,'4 - Tabela atual'!BB31,'5 - Tabela anterior'!BA31)</f>
        <v>600</v>
      </c>
      <c r="BC32" s="9">
        <f>IF(Parametros!$P$3=1,'4 - Tabela atual'!BC31,'5 - Tabela anterior'!BB31)</f>
        <v>916</v>
      </c>
      <c r="BD32" s="9">
        <f>IF(Parametros!$P$3=1,'4 - Tabela atual'!BD31,'5 - Tabela anterior'!BC31)</f>
        <v>183.2</v>
      </c>
      <c r="BE32" s="9">
        <f>IF(Parametros!$P$3=1,'4 - Tabela atual'!BE31,'5 - Tabela anterior'!BD31)</f>
        <v>229</v>
      </c>
      <c r="BF32" s="9">
        <f>IF(Parametros!$P$3=1,'4 - Tabela atual'!BF31,'5 - Tabela anterior'!BE31)</f>
        <v>335.25</v>
      </c>
      <c r="BG32" s="9">
        <f>IF(Parametros!$P$3=1,'4 - Tabela atual'!BG31,'5 - Tabela anterior'!BF31)</f>
        <v>644.25</v>
      </c>
      <c r="BH32" s="9">
        <f>IF(Parametros!$P$3=1,'4 - Tabela atual'!BH31,'5 - Tabela anterior'!BG31)</f>
        <v>1374</v>
      </c>
      <c r="BI32" s="9">
        <f>IF(Parametros!$P$3=1,'4 - Tabela atual'!BI31,'5 - Tabela anterior'!BH31)</f>
        <v>1832</v>
      </c>
      <c r="BJ32" s="9">
        <f>IF(Parametros!$P$3=1,'4 - Tabela atual'!BJ31,'5 - Tabela anterior'!BI31)</f>
        <v>2748</v>
      </c>
      <c r="BK32" s="9">
        <f>IF(Parametros!$P$3=1,'4 - Tabela atual'!BK31,'5 - Tabela anterior'!BJ31)</f>
        <v>3664</v>
      </c>
      <c r="BL32" s="9">
        <f>IF(Parametros!$P$3=1,'4 - Tabela atual'!BL31,'5 - Tabela anterior'!BK31)</f>
        <v>4580</v>
      </c>
      <c r="BM32" s="9">
        <f>IF(Parametros!$P$3=1,'4 - Tabela atual'!BM31,'5 - Tabela anterior'!BL31)</f>
        <v>5496</v>
      </c>
      <c r="BN32" s="9">
        <f>IF(Parametros!$P$3=1,'4 - Tabela atual'!BN31,'5 - Tabela anterior'!BM31)</f>
        <v>908</v>
      </c>
      <c r="BO32" s="9">
        <f>IF(Parametros!$P$3=1,'4 - Tabela atual'!BO31,'5 - Tabela anterior'!BN31)</f>
        <v>181.6</v>
      </c>
      <c r="BP32" s="9">
        <f>IF(Parametros!$P$3=1,'4 - Tabela atual'!BP31,'5 - Tabela anterior'!BO31)</f>
        <v>227</v>
      </c>
      <c r="BQ32" s="9">
        <f>IF(Parametros!$P$3=1,'4 - Tabela atual'!BQ31,'5 - Tabela anterior'!BP31)</f>
        <v>335.25</v>
      </c>
      <c r="BR32" s="9">
        <f>IF(Parametros!$P$3=1,'4 - Tabela atual'!BR31,'5 - Tabela anterior'!BQ31)</f>
        <v>640.25</v>
      </c>
      <c r="BS32" s="9">
        <f>IF(Parametros!$P$3=1,'4 - Tabela atual'!BS31,'5 - Tabela anterior'!BR31)</f>
        <v>1362</v>
      </c>
      <c r="BT32" s="9">
        <f>IF(Parametros!$P$3=1,'4 - Tabela atual'!BT31,'5 - Tabela anterior'!BS31)</f>
        <v>1816</v>
      </c>
      <c r="BU32" s="9">
        <f>IF(Parametros!$P$3=1,'4 - Tabela atual'!BU31,'5 - Tabela anterior'!BT31)</f>
        <v>2724</v>
      </c>
      <c r="BV32" s="9">
        <f>IF(Parametros!$P$3=1,'4 - Tabela atual'!BV31,'5 - Tabela anterior'!BU31)</f>
        <v>3632</v>
      </c>
      <c r="BW32" s="9">
        <f>IF(Parametros!$P$3=1,'4 - Tabela atual'!BW31,'5 - Tabela anterior'!BV31)</f>
        <v>4540</v>
      </c>
      <c r="BX32" s="9">
        <f>IF(Parametros!$P$3=1,'4 - Tabela atual'!BX31,'5 - Tabela anterior'!BW31)</f>
        <v>5448</v>
      </c>
      <c r="BY32" s="9">
        <f>IF(Parametros!$P$3=1,'4 - Tabela atual'!BY31,'5 - Tabela anterior'!BX31)</f>
        <v>845</v>
      </c>
      <c r="BZ32" s="9">
        <f>IF(Parametros!$P$3=1,'4 - Tabela atual'!BZ31,'5 - Tabela anterior'!BY31)</f>
        <v>169</v>
      </c>
      <c r="CA32" s="9">
        <f>IF(Parametros!$P$3=1,'4 - Tabela atual'!CA31,'5 - Tabela anterior'!BZ31)</f>
        <v>211.25</v>
      </c>
      <c r="CB32" s="9">
        <f>IF(Parametros!$P$3=1,'4 - Tabela atual'!CB31,'5 - Tabela anterior'!CA31)</f>
        <v>335.25</v>
      </c>
      <c r="CC32" s="9">
        <f>IF(Parametros!$P$3=1,'4 - Tabela atual'!CC31,'5 - Tabela anterior'!CB31)</f>
        <v>608.75</v>
      </c>
      <c r="CD32" s="9">
        <f>IF(Parametros!$P$3=1,'4 - Tabela atual'!CD31,'5 - Tabela anterior'!CC31)</f>
        <v>1267.5</v>
      </c>
      <c r="CE32" s="9">
        <f>IF(Parametros!$P$3=1,'4 - Tabela atual'!CE31,'5 - Tabela anterior'!CD31)</f>
        <v>1690</v>
      </c>
      <c r="CF32" s="9">
        <f>IF(Parametros!$P$3=1,'4 - Tabela atual'!CF31,'5 - Tabela anterior'!CE31)</f>
        <v>2535</v>
      </c>
      <c r="CG32" s="9">
        <f>IF(Parametros!$P$3=1,'4 - Tabela atual'!CG31,'5 - Tabela anterior'!CF31)</f>
        <v>3380</v>
      </c>
      <c r="CH32" s="9">
        <f>IF(Parametros!$P$3=1,'4 - Tabela atual'!CH31,'5 - Tabela anterior'!CG31)</f>
        <v>4225</v>
      </c>
      <c r="CI32" s="9">
        <f>IF(Parametros!$P$3=1,'4 - Tabela atual'!CI31,'5 - Tabela anterior'!CH31)</f>
        <v>5070</v>
      </c>
      <c r="CJ32" s="9">
        <f>IF(Parametros!$P$3=1,'4 - Tabela atual'!CJ31,'5 - Tabela anterior'!CI31)</f>
        <v>334</v>
      </c>
      <c r="CK32" s="9">
        <f>IF(Parametros!$P$3=1,'4 - Tabela atual'!CK31,'5 - Tabela anterior'!CJ31)</f>
        <v>66.800000000000011</v>
      </c>
      <c r="CL32" s="9">
        <f>IF(Parametros!$P$3=1,'4 - Tabela atual'!CL31,'5 - Tabela anterior'!CK31)</f>
        <v>83.5</v>
      </c>
      <c r="CM32" s="9">
        <f>IF(Parametros!$P$3=1,'4 - Tabela atual'!CM31,'5 - Tabela anterior'!CL31)</f>
        <v>0</v>
      </c>
      <c r="CN32" s="9">
        <f>IF(Parametros!$P$3=1,'4 - Tabela atual'!CN31,'5 - Tabela anterior'!CM31)</f>
        <v>167</v>
      </c>
      <c r="CO32" s="9">
        <f>IF(Parametros!$P$3=1,'4 - Tabela atual'!CO31,'5 - Tabela anterior'!CN31)</f>
        <v>501</v>
      </c>
      <c r="CP32" s="9">
        <f>IF(Parametros!$P$3=1,'4 - Tabela atual'!CP31,'5 - Tabela anterior'!CO31)</f>
        <v>668</v>
      </c>
      <c r="CQ32" s="9">
        <f>IF(Parametros!$P$3=1,'4 - Tabela atual'!CQ31,'5 - Tabela anterior'!CP31)</f>
        <v>1002</v>
      </c>
      <c r="CR32" s="9">
        <f>IF(Parametros!$P$3=1,'4 - Tabela atual'!CR31,'5 - Tabela anterior'!CQ31)</f>
        <v>1336</v>
      </c>
      <c r="CS32" s="9">
        <f>IF(Parametros!$P$3=1,'4 - Tabela atual'!CS31,'5 - Tabela anterior'!CR31)</f>
        <v>1670</v>
      </c>
      <c r="CT32" s="9">
        <f>IF(Parametros!$P$3=1,'4 - Tabela atual'!CT31,'5 - Tabela anterior'!CS31)</f>
        <v>2004</v>
      </c>
      <c r="CU32" s="9">
        <f>IF(Parametros!$P$3=1,'4 - Tabela atual'!CU31,'5 - Tabela anterior'!CT31)</f>
        <v>271</v>
      </c>
      <c r="CV32" s="9">
        <f>IF(Parametros!$P$3=1,'4 - Tabela atual'!CV31,'5 - Tabela anterior'!CU31)</f>
        <v>54.2</v>
      </c>
      <c r="CW32" s="9">
        <f>IF(Parametros!$P$3=1,'4 - Tabela atual'!CW31,'5 - Tabela anterior'!CV31)</f>
        <v>67.75</v>
      </c>
      <c r="CX32" s="9">
        <f>IF(Parametros!$P$3=1,'4 - Tabela atual'!CX31,'5 - Tabela anterior'!CW31)</f>
        <v>0</v>
      </c>
      <c r="CY32" s="9">
        <f>IF(Parametros!$P$3=1,'4 - Tabela atual'!CY31,'5 - Tabela anterior'!CX31)</f>
        <v>135.5</v>
      </c>
      <c r="CZ32" s="9">
        <f>IF(Parametros!$P$3=1,'4 - Tabela atual'!CZ31,'5 - Tabela anterior'!CY31)</f>
        <v>406.5</v>
      </c>
      <c r="DA32" s="9">
        <f>IF(Parametros!$P$3=1,'4 - Tabela atual'!DA31,'5 - Tabela anterior'!CZ31)</f>
        <v>542</v>
      </c>
      <c r="DB32" s="9">
        <f>IF(Parametros!$P$3=1,'4 - Tabela atual'!DB31,'5 - Tabela anterior'!DA31)</f>
        <v>813</v>
      </c>
      <c r="DC32" s="9">
        <f>IF(Parametros!$P$3=1,'4 - Tabela atual'!DC31,'5 - Tabela anterior'!DB31)</f>
        <v>1084</v>
      </c>
      <c r="DD32" s="9">
        <f>IF(Parametros!$P$3=1,'4 - Tabela atual'!DD31,'5 - Tabela anterior'!DC31)</f>
        <v>1355</v>
      </c>
      <c r="DE32" s="9">
        <f>IF(Parametros!$P$3=1,'4 - Tabela atual'!DE31,'5 - Tabela anterior'!DD31)</f>
        <v>1626</v>
      </c>
      <c r="DF32" s="9">
        <f>IF(Parametros!$P$3=1,'4 - Tabela atual'!DF31,'5 - Tabela anterior'!DE31)</f>
        <v>263</v>
      </c>
      <c r="DG32" s="9">
        <f>IF(Parametros!$P$3=1,'4 - Tabela atual'!DG31,'5 - Tabela anterior'!DF31)</f>
        <v>52.6</v>
      </c>
      <c r="DH32" s="9">
        <f>IF(Parametros!$P$3=1,'4 - Tabela atual'!DH31,'5 - Tabela anterior'!DG31)</f>
        <v>65.75</v>
      </c>
      <c r="DI32" s="9">
        <f>IF(Parametros!$P$3=1,'4 - Tabela atual'!DI31,'5 - Tabela anterior'!DH31)</f>
        <v>0</v>
      </c>
      <c r="DJ32" s="9">
        <f>IF(Parametros!$P$3=1,'4 - Tabela atual'!DJ31,'5 - Tabela anterior'!DI31)</f>
        <v>131.5</v>
      </c>
      <c r="DK32" s="9">
        <f>IF(Parametros!$P$3=1,'4 - Tabela atual'!DK31,'5 - Tabela anterior'!DJ31)</f>
        <v>394.5</v>
      </c>
      <c r="DL32" s="9">
        <f>IF(Parametros!$P$3=1,'4 - Tabela atual'!DL31,'5 - Tabela anterior'!DK31)</f>
        <v>526</v>
      </c>
      <c r="DM32" s="9">
        <f>IF(Parametros!$P$3=1,'4 - Tabela atual'!DM31,'5 - Tabela anterior'!DL31)</f>
        <v>789</v>
      </c>
      <c r="DN32" s="9">
        <f>IF(Parametros!$P$3=1,'4 - Tabela atual'!DN31,'5 - Tabela anterior'!DM31)</f>
        <v>1052</v>
      </c>
      <c r="DO32" s="9">
        <f>IF(Parametros!$P$3=1,'4 - Tabela atual'!DO31,'5 - Tabela anterior'!DN31)</f>
        <v>1315</v>
      </c>
      <c r="DP32" s="9">
        <f>IF(Parametros!$P$3=1,'4 - Tabela atual'!DP31,'5 - Tabela anterior'!DO31)</f>
        <v>1578</v>
      </c>
      <c r="DQ32" s="9">
        <f>IF(Parametros!$P$3=1,'4 - Tabela atual'!DQ31,'5 - Tabela anterior'!DP31)</f>
        <v>1008</v>
      </c>
      <c r="DR32" s="9">
        <f>IF(Parametros!$P$3=1,'4 - Tabela atual'!DR31,'5 - Tabela anterior'!DQ31)</f>
        <v>201.6</v>
      </c>
      <c r="DS32" s="9">
        <f>IF(Parametros!$P$3=1,'4 - Tabela atual'!DS31,'5 - Tabela anterior'!DR31)</f>
        <v>252</v>
      </c>
      <c r="DT32" s="9">
        <f>IF(Parametros!$P$3=1,'4 - Tabela atual'!DT31,'5 - Tabela anterior'!DS31)</f>
        <v>335.25</v>
      </c>
      <c r="DU32" s="9">
        <f>IF(Parametros!$P$3=1,'4 - Tabela atual'!DU31,'5 - Tabela anterior'!DT31)</f>
        <v>690.25</v>
      </c>
      <c r="DV32" s="9">
        <f>IF(Parametros!$P$3=1,'4 - Tabela atual'!DV31,'5 - Tabela anterior'!DU31)</f>
        <v>1512</v>
      </c>
      <c r="DW32" s="9">
        <f>IF(Parametros!$P$3=1,'4 - Tabela atual'!DW31,'5 - Tabela anterior'!DV31)</f>
        <v>2016</v>
      </c>
      <c r="DX32" s="9">
        <f>IF(Parametros!$P$3=1,'4 - Tabela atual'!DX31,'5 - Tabela anterior'!DW31)</f>
        <v>3024</v>
      </c>
      <c r="DY32" s="9">
        <f>IF(Parametros!$P$3=1,'4 - Tabela atual'!DY31,'5 - Tabela anterior'!DX31)</f>
        <v>4032</v>
      </c>
      <c r="DZ32" s="9">
        <f>IF(Parametros!$P$3=1,'4 - Tabela atual'!DZ31,'5 - Tabela anterior'!DY31)</f>
        <v>5040</v>
      </c>
      <c r="EA32" s="9">
        <f>IF(Parametros!$P$3=1,'4 - Tabela atual'!EA31,'5 - Tabela anterior'!DZ31)</f>
        <v>6048</v>
      </c>
      <c r="EB32" s="9">
        <f>IF(Parametros!$P$3=1,'4 - Tabela atual'!EB31,'5 - Tabela anterior'!EA31)</f>
        <v>1079</v>
      </c>
      <c r="EC32" s="9">
        <f>IF(Parametros!$P$3=1,'4 - Tabela atual'!EC31,'5 - Tabela anterior'!EB31)</f>
        <v>215.79999999999998</v>
      </c>
      <c r="ED32" s="9">
        <f>IF(Parametros!$P$3=1,'4 - Tabela atual'!ED31,'5 - Tabela anterior'!EC31)</f>
        <v>269.75</v>
      </c>
      <c r="EE32" s="9">
        <f>IF(Parametros!$P$3=1,'4 - Tabela atual'!EE31,'5 - Tabela anterior'!ED31)</f>
        <v>335.25</v>
      </c>
      <c r="EF32" s="9">
        <f>IF(Parametros!$P$3=1,'4 - Tabela atual'!EF31,'5 - Tabela anterior'!EE31)</f>
        <v>725.75</v>
      </c>
      <c r="EG32" s="9">
        <f>IF(Parametros!$P$3=1,'4 - Tabela atual'!EG31,'5 - Tabela anterior'!EF31)</f>
        <v>1618.5</v>
      </c>
      <c r="EH32" s="9">
        <f>IF(Parametros!$P$3=1,'4 - Tabela atual'!EH31,'5 - Tabela anterior'!EG31)</f>
        <v>2158</v>
      </c>
      <c r="EI32" s="9">
        <f>IF(Parametros!$P$3=1,'4 - Tabela atual'!EI31,'5 - Tabela anterior'!EH31)</f>
        <v>3237</v>
      </c>
      <c r="EJ32" s="9">
        <f>IF(Parametros!$P$3=1,'4 - Tabela atual'!EJ31,'5 - Tabela anterior'!EI31)</f>
        <v>4316</v>
      </c>
      <c r="EK32" s="9">
        <f>IF(Parametros!$P$3=1,'4 - Tabela atual'!EK31,'5 - Tabela anterior'!EJ31)</f>
        <v>5395</v>
      </c>
      <c r="EL32" s="9">
        <f>IF(Parametros!$P$3=1,'4 - Tabela atual'!EL31,'5 - Tabela anterior'!EK31)</f>
        <v>6474</v>
      </c>
      <c r="EM32" s="9">
        <f>IF(Parametros!$P$3=1,'4 - Tabela atual'!EM31,'5 - Tabela anterior'!EL31)</f>
        <v>1016</v>
      </c>
      <c r="EN32" s="9">
        <f>IF(Parametros!$P$3=1,'4 - Tabela atual'!EN31,'5 - Tabela anterior'!EM31)</f>
        <v>203.2</v>
      </c>
      <c r="EO32" s="9">
        <f>IF(Parametros!$P$3=1,'4 - Tabela atual'!EO31,'5 - Tabela anterior'!EN31)</f>
        <v>254</v>
      </c>
      <c r="EP32" s="9">
        <f>IF(Parametros!$P$3=1,'4 - Tabela atual'!EP31,'5 - Tabela anterior'!EO31)</f>
        <v>335.25</v>
      </c>
      <c r="EQ32" s="9">
        <f>IF(Parametros!$P$3=1,'4 - Tabela atual'!EQ31,'5 - Tabela anterior'!EP31)</f>
        <v>694.25</v>
      </c>
      <c r="ER32" s="9">
        <f>IF(Parametros!$P$3=1,'4 - Tabela atual'!ER31,'5 - Tabela anterior'!EQ31)</f>
        <v>1524</v>
      </c>
      <c r="ES32" s="9">
        <f>IF(Parametros!$P$3=1,'4 - Tabela atual'!ES31,'5 - Tabela anterior'!ER31)</f>
        <v>2032</v>
      </c>
      <c r="ET32" s="9">
        <f>IF(Parametros!$P$3=1,'4 - Tabela atual'!ET31,'5 - Tabela anterior'!ES31)</f>
        <v>3048</v>
      </c>
      <c r="EU32" s="9">
        <f>IF(Parametros!$P$3=1,'4 - Tabela atual'!EU31,'5 - Tabela anterior'!ET31)</f>
        <v>4064</v>
      </c>
      <c r="EV32" s="9">
        <f>IF(Parametros!$P$3=1,'4 - Tabela atual'!EV31,'5 - Tabela anterior'!EU31)</f>
        <v>5080</v>
      </c>
      <c r="EW32" s="9">
        <f>IF(Parametros!$P$3=1,'4 - Tabela atual'!EW31,'5 - Tabela anterior'!EV31)</f>
        <v>6096</v>
      </c>
      <c r="EX32" s="9">
        <f>IF(Parametros!$P$3=1,'4 - Tabela atual'!EX31,'5 - Tabela anterior'!EW31)</f>
        <v>434</v>
      </c>
      <c r="EY32" s="9">
        <f>IF(Parametros!$P$3=1,'4 - Tabela atual'!EY31,'5 - Tabela anterior'!EX31)</f>
        <v>86.800000000000011</v>
      </c>
      <c r="EZ32" s="9">
        <f>IF(Parametros!$P$3=1,'4 - Tabela atual'!EZ31,'5 - Tabela anterior'!EY31)</f>
        <v>108.5</v>
      </c>
      <c r="FA32" s="9">
        <f>IF(Parametros!$P$3=1,'4 - Tabela atual'!FA31,'5 - Tabela anterior'!EZ31)</f>
        <v>0</v>
      </c>
      <c r="FB32" s="9">
        <f>IF(Parametros!$P$3=1,'4 - Tabela atual'!FB31,'5 - Tabela anterior'!FA31)</f>
        <v>217</v>
      </c>
      <c r="FC32" s="9">
        <f>IF(Parametros!$P$3=1,'4 - Tabela atual'!FC31,'5 - Tabela anterior'!FB31)</f>
        <v>651</v>
      </c>
      <c r="FD32" s="9">
        <f>IF(Parametros!$P$3=1,'4 - Tabela atual'!FD31,'5 - Tabela anterior'!FC31)</f>
        <v>868</v>
      </c>
      <c r="FE32" s="9">
        <f>IF(Parametros!$P$3=1,'4 - Tabela atual'!FE31,'5 - Tabela anterior'!FD31)</f>
        <v>1302</v>
      </c>
      <c r="FF32" s="9">
        <f>IF(Parametros!$P$3=1,'4 - Tabela atual'!FF31,'5 - Tabela anterior'!FE31)</f>
        <v>1736</v>
      </c>
      <c r="FG32" s="9">
        <f>IF(Parametros!$P$3=1,'4 - Tabela atual'!FG31,'5 - Tabela anterior'!FF31)</f>
        <v>2170</v>
      </c>
      <c r="FH32" s="9">
        <f>IF(Parametros!$P$3=1,'4 - Tabela atual'!FH31,'5 - Tabela anterior'!FG31)</f>
        <v>2604</v>
      </c>
      <c r="FI32" s="9">
        <f>IF(Parametros!$P$3=1,'4 - Tabela atual'!FI31,'5 - Tabela anterior'!FH31)</f>
        <v>1179</v>
      </c>
      <c r="FJ32" s="9">
        <f>IF(Parametros!$P$3=1,'4 - Tabela atual'!FJ31,'5 - Tabela anterior'!FI31)</f>
        <v>235.79999999999998</v>
      </c>
      <c r="FK32" s="9">
        <f>IF(Parametros!$P$3=1,'4 - Tabela atual'!FK31,'5 - Tabela anterior'!FJ31)</f>
        <v>294.75</v>
      </c>
      <c r="FL32" s="9">
        <f>IF(Parametros!$P$3=1,'4 - Tabela atual'!FL31,'5 - Tabela anterior'!FK31)</f>
        <v>335.25</v>
      </c>
      <c r="FM32" s="9">
        <f>IF(Parametros!$P$3=1,'4 - Tabela atual'!FM31,'5 - Tabela anterior'!FL31)</f>
        <v>775.75</v>
      </c>
      <c r="FN32" s="9">
        <f>IF(Parametros!$P$3=1,'4 - Tabela atual'!FN31,'5 - Tabela anterior'!FM31)</f>
        <v>1768.5</v>
      </c>
      <c r="FO32" s="9">
        <f>IF(Parametros!$P$3=1,'4 - Tabela atual'!FO31,'5 - Tabela anterior'!FN31)</f>
        <v>2358</v>
      </c>
      <c r="FP32" s="9">
        <f>IF(Parametros!$P$3=1,'4 - Tabela atual'!FP31,'5 - Tabela anterior'!FO31)</f>
        <v>3537</v>
      </c>
      <c r="FQ32" s="9">
        <f>IF(Parametros!$P$3=1,'4 - Tabela atual'!FQ31,'5 - Tabela anterior'!FP31)</f>
        <v>4716</v>
      </c>
      <c r="FR32" s="9">
        <f>IF(Parametros!$P$3=1,'4 - Tabela atual'!FR31,'5 - Tabela anterior'!FQ31)</f>
        <v>5895</v>
      </c>
      <c r="FS32" s="9">
        <f>IF(Parametros!$P$3=1,'4 - Tabela atual'!FS31,'5 - Tabela anterior'!FR31)</f>
        <v>7074</v>
      </c>
      <c r="FT32">
        <f>IF(Parametros!$P$3=1,'4 - Tabela atual'!FT31,'5 - Tabela anterior'!FS31)</f>
        <v>6.26</v>
      </c>
      <c r="FU32" t="str">
        <f>IF(Parametros!$P$3=1,'4 - Tabela atual'!FU31,'5 - Tabela anterior'!FT31)</f>
        <v/>
      </c>
      <c r="FV32" t="str">
        <f>IF(Parametros!$P$3=1,'4 - Tabela atual'!FV31,'5 - Tabela anterior'!FU31)</f>
        <v/>
      </c>
      <c r="FW32" t="str">
        <f>IF(Parametros!$P$3=1,'4 - Tabela atual'!FW31,'5 - Tabela anterior'!FV31)</f>
        <v/>
      </c>
      <c r="FX32" t="str">
        <f>IF(Parametros!$P$3=1,'4 - Tabela atual'!FX31,'5 - Tabela anterior'!FW31)</f>
        <v/>
      </c>
      <c r="FY32" t="str">
        <f>IF(Parametros!$P$3=1,'4 - Tabela atual'!FY31,'5 - Tabela anterior'!FX31)</f>
        <v/>
      </c>
      <c r="FZ32" t="str">
        <f>IF(Parametros!$P$3=1,'4 - Tabela atual'!FZ31,'5 - Tabela anterior'!FY31)</f>
        <v/>
      </c>
      <c r="GA32" t="str">
        <f>IF(Parametros!$P$3=1,'4 - Tabela atual'!GA31,'5 - Tabela anterior'!FZ31)</f>
        <v/>
      </c>
      <c r="GB32" t="str">
        <f>IF(Parametros!$P$3=1,'4 - Tabela atual'!GB31,'5 - Tabela anterior'!GA31)</f>
        <v/>
      </c>
      <c r="GC32" t="str">
        <f>IF(Parametros!$P$3=1,'4 - Tabela atual'!GC31,'5 - Tabela anterior'!GB31)</f>
        <v/>
      </c>
      <c r="GD32" t="str">
        <f>IF(Parametros!$P$3=1,'4 - Tabela atual'!GD31,'5 - Tabela anterior'!GC31)</f>
        <v/>
      </c>
      <c r="GE32" t="str">
        <f>IF(Parametros!$P$3=1,'4 - Tabela atual'!GE31,'5 - Tabela anterior'!GD31)</f>
        <v/>
      </c>
      <c r="GF32" t="str">
        <f>IF(Parametros!$P$3=1,'4 - Tabela atual'!GF31,'5 - Tabela anterior'!GE31)</f>
        <v/>
      </c>
      <c r="GG32" t="str">
        <f>IF(Parametros!$P$3=1,'4 - Tabela atual'!GG31,'5 - Tabela anterior'!GF31)</f>
        <v/>
      </c>
      <c r="GH32">
        <f>IF(Parametros!$P$3=1,'4 - Tabela atual'!GH31,'5 - Tabela anterior'!GG31)</f>
        <v>6.26</v>
      </c>
      <c r="GI32" s="8">
        <f>IF(Parametros!$P$3=1,'4 - Tabela atual'!GI31,'5 - Tabela anterior'!GH31)</f>
        <v>44530.116399999999</v>
      </c>
      <c r="GJ32" s="8" t="str">
        <f>IF(Parametros!$P$3=1,'4 - Tabela atual'!GJ31,'5 - Tabela anterior'!GI31)</f>
        <v/>
      </c>
      <c r="GK32" s="8" t="str">
        <f>IF(Parametros!$P$3=1,'4 - Tabela atual'!GK31,'5 - Tabela anterior'!GJ31)</f>
        <v/>
      </c>
      <c r="GL32" s="8" t="str">
        <f>IF(Parametros!$P$3=1,'4 - Tabela atual'!GL31,'5 - Tabela anterior'!GK31)</f>
        <v/>
      </c>
      <c r="GM32" s="8" t="str">
        <f>IF(Parametros!$P$3=1,'4 - Tabela atual'!GM31,'5 - Tabela anterior'!GL31)</f>
        <v/>
      </c>
      <c r="GN32" s="8" t="str">
        <f>IF(Parametros!$P$3=1,'4 - Tabela atual'!GN31,'5 - Tabela anterior'!GM31)</f>
        <v/>
      </c>
      <c r="GO32" s="8" t="str">
        <f>IF(Parametros!$P$3=1,'4 - Tabela atual'!GO31,'5 - Tabela anterior'!GN31)</f>
        <v/>
      </c>
      <c r="GP32" s="8" t="str">
        <f>IF(Parametros!$P$3=1,'4 - Tabela atual'!GP31,'5 - Tabela anterior'!GO31)</f>
        <v/>
      </c>
      <c r="GQ32" s="8" t="str">
        <f>IF(Parametros!$P$3=1,'4 - Tabela atual'!GQ31,'5 - Tabela anterior'!GP31)</f>
        <v/>
      </c>
      <c r="GR32" s="8" t="str">
        <f>IF(Parametros!$P$3=1,'4 - Tabela atual'!GR31,'5 - Tabela anterior'!GQ31)</f>
        <v/>
      </c>
      <c r="GS32" s="8" t="str">
        <f>IF(Parametros!$P$3=1,'4 - Tabela atual'!GS31,'5 - Tabela anterior'!GR31)</f>
        <v/>
      </c>
      <c r="GT32" s="8" t="str">
        <f>IF(Parametros!$P$3=1,'4 - Tabela atual'!GT31,'5 - Tabela anterior'!GS31)</f>
        <v/>
      </c>
      <c r="GU32" s="8" t="str">
        <f>IF(Parametros!$P$3=1,'4 - Tabela atual'!GU31,'5 - Tabela anterior'!GT31)</f>
        <v/>
      </c>
      <c r="GV32" s="8" t="str">
        <f>IF(Parametros!$P$3=1,'4 - Tabela atual'!GV31,'5 - Tabela anterior'!GU31)</f>
        <v/>
      </c>
      <c r="GW32" s="8">
        <f>IF(Parametros!$P$3=1,'4 - Tabela atual'!GW31,'5 - Tabela anterior'!GV31)</f>
        <v>44530.116399999999</v>
      </c>
      <c r="GX32">
        <f>IF(Parametros!$P$3=1,'4 - Tabela atual'!GX31,'5 - Tabela anterior'!GW31)</f>
        <v>0</v>
      </c>
      <c r="GY32">
        <f>IF(Parametros!$P$3=1,'4 - Tabela atual'!GY31,'5 - Tabela anterior'!GX31)</f>
        <v>1</v>
      </c>
      <c r="GZ32">
        <f>IF(Parametros!$P$3=1,'4 - Tabela atual'!GZ31,'5 - Tabela anterior'!GY31)</f>
        <v>1</v>
      </c>
      <c r="HA32">
        <f>IF(Parametros!$P$3=1,'4 - Tabela atual'!HA31,'5 - Tabela anterior'!GZ31)</f>
        <v>1</v>
      </c>
      <c r="HB32">
        <f>IF(Parametros!$P$3=1,'4 - Tabela atual'!HB31,'5 - Tabela anterior'!HA31)</f>
        <v>1</v>
      </c>
      <c r="HC32">
        <f>IF(Parametros!$P$3=1,'4 - Tabela atual'!HC31,'5 - Tabela anterior'!HB31)</f>
        <v>1</v>
      </c>
      <c r="HD32">
        <f>IF(Parametros!$P$3=1,'4 - Tabela atual'!HD31,'5 - Tabela anterior'!HC31)</f>
        <v>0</v>
      </c>
      <c r="HE32" s="6" t="str">
        <f t="shared" si="0"/>
        <v>JORNAL DA GLOBO - (JGLO)</v>
      </c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</row>
    <row r="33" spans="1:249" s="5" customFormat="1" ht="14.25" customHeight="1" x14ac:dyDescent="0.2">
      <c r="A33" s="148" t="str">
        <f>IF(Parametros!$P$3=1,'4 - Tabela atual'!A32,'5 - Tabela anterior'!A32)</f>
        <v>BIAL</v>
      </c>
      <c r="B33" s="112" t="str">
        <f>IF(Parametros!$P$3=1,'4 - Tabela atual'!B32,'5 - Tabela anterior'!B32)</f>
        <v>CONVERSA COM BIAL</v>
      </c>
      <c r="C33" s="9">
        <f>IF(Parametros!$P$3=1,'4 - Tabela atual'!C32,'5 - Tabela anterior'!C32)</f>
        <v>490</v>
      </c>
      <c r="D33" s="9">
        <f>IF(Parametros!$P$3=1,'4 - Tabela atual'!D32,'5 - Tabela anterior'!D32)</f>
        <v>98</v>
      </c>
      <c r="E33" s="9">
        <f>IF(Parametros!$P$3=1,'4 - Tabela atual'!E32,'5 - Tabela anterior'!E32)</f>
        <v>122.5</v>
      </c>
      <c r="F33" s="9">
        <f>IF(Parametros!$P$3=1,'4 - Tabela atual'!F32,'5 - Tabela anterior'!F32)</f>
        <v>183.75</v>
      </c>
      <c r="G33" s="9">
        <f>IF(Parametros!$P$3=1,'4 - Tabela atual'!G32,'5 - Tabela anterior'!G32)</f>
        <v>98</v>
      </c>
      <c r="H33" s="9">
        <f>IF(Parametros!$P$3=1,'4 - Tabela atual'!H32,'5 - Tabela anterior'!H32)</f>
        <v>122.5</v>
      </c>
      <c r="I33" s="9">
        <f>IF(Parametros!$P$3=1,'4 - Tabela atual'!I32,'5 - Tabela anterior'!H32)</f>
        <v>122.5</v>
      </c>
      <c r="J33" s="9">
        <f>IF(Parametros!$P$3=1,'4 - Tabela atual'!J32,'5 - Tabela anterior'!I32)</f>
        <v>122.5</v>
      </c>
      <c r="K33" s="9">
        <f>IF(Parametros!$P$3=1,'4 - Tabela atual'!K32,'5 - Tabela anterior'!J32)</f>
        <v>183.75</v>
      </c>
      <c r="L33" s="9">
        <f>IF(Parametros!$P$3=1,'4 - Tabela atual'!L32,'5 - Tabela anterior'!K32)</f>
        <v>98</v>
      </c>
      <c r="M33" s="9">
        <f>IF(Parametros!$P$3=1,'4 - Tabela atual'!M32,'5 - Tabela anterior'!L32)</f>
        <v>122.5</v>
      </c>
      <c r="N33" s="9">
        <f>IF(Parametros!$P$3=1,'4 - Tabela atual'!N32,'5 - Tabela anterior'!M32)</f>
        <v>220.5</v>
      </c>
      <c r="O33" s="9">
        <f>IF(Parametros!$P$3=1,'4 - Tabela atual'!O32,'5 - Tabela anterior'!N32)</f>
        <v>245</v>
      </c>
      <c r="P33" s="9">
        <f>IF(Parametros!$P$3=1,'4 - Tabela atual'!P32,'5 - Tabela anterior'!O32)</f>
        <v>735</v>
      </c>
      <c r="Q33" s="9">
        <f>IF(Parametros!$P$3=1,'4 - Tabela atual'!Q32,'5 - Tabela anterior'!P32)</f>
        <v>980</v>
      </c>
      <c r="R33" s="9">
        <f>IF(Parametros!$P$3=1,'4 - Tabela atual'!R32,'5 - Tabela anterior'!Q32)</f>
        <v>1470</v>
      </c>
      <c r="S33" s="9">
        <f>IF(Parametros!$P$3=1,'4 - Tabela atual'!S32,'5 - Tabela anterior'!R32)</f>
        <v>1960</v>
      </c>
      <c r="T33" s="9">
        <f>IF(Parametros!$P$3=1,'4 - Tabela atual'!T32,'5 - Tabela anterior'!S32)</f>
        <v>2450</v>
      </c>
      <c r="U33" s="9">
        <f>IF(Parametros!$P$3=1,'4 - Tabela atual'!U32,'5 - Tabela anterior'!T32)</f>
        <v>2940</v>
      </c>
      <c r="V33" s="9">
        <f>IF(Parametros!$P$3=1,'4 - Tabela atual'!V32,'5 - Tabela anterior'!U32)</f>
        <v>152</v>
      </c>
      <c r="W33" s="9">
        <f>IF(Parametros!$P$3=1,'4 - Tabela atual'!W32,'5 - Tabela anterior'!V32)</f>
        <v>30.400000000000002</v>
      </c>
      <c r="X33" s="9">
        <f>IF(Parametros!$P$3=1,'4 - Tabela atual'!X32,'5 - Tabela anterior'!W32)</f>
        <v>38</v>
      </c>
      <c r="Y33" s="9">
        <f>IF(Parametros!$P$3=1,'4 - Tabela atual'!Y32,'5 - Tabela anterior'!X32)</f>
        <v>0</v>
      </c>
      <c r="Z33" s="9">
        <f>IF(Parametros!$P$3=1,'4 - Tabela atual'!Z32,'5 - Tabela anterior'!Y32)</f>
        <v>76</v>
      </c>
      <c r="AA33" s="9">
        <f>IF(Parametros!$P$3=1,'4 - Tabela atual'!AA32,'5 - Tabela anterior'!Z32)</f>
        <v>228</v>
      </c>
      <c r="AB33" s="9">
        <f>IF(Parametros!$P$3=1,'4 - Tabela atual'!AB32,'5 - Tabela anterior'!AA32)</f>
        <v>304</v>
      </c>
      <c r="AC33" s="9">
        <f>IF(Parametros!$P$3=1,'4 - Tabela atual'!AC32,'5 - Tabela anterior'!AB32)</f>
        <v>456</v>
      </c>
      <c r="AD33" s="9">
        <f>IF(Parametros!$P$3=1,'4 - Tabela atual'!AD32,'5 - Tabela anterior'!AC32)</f>
        <v>608</v>
      </c>
      <c r="AE33" s="9">
        <f>IF(Parametros!$P$3=1,'4 - Tabela atual'!AE32,'5 - Tabela anterior'!AD32)</f>
        <v>760</v>
      </c>
      <c r="AF33" s="9">
        <f>IF(Parametros!$P$3=1,'4 - Tabela atual'!AF32,'5 - Tabela anterior'!AE32)</f>
        <v>912</v>
      </c>
      <c r="AG33" s="9">
        <f>IF(Parametros!$P$3=1,'4 - Tabela atual'!AG32,'5 - Tabela anterior'!AF32)</f>
        <v>138</v>
      </c>
      <c r="AH33" s="9">
        <f>IF(Parametros!$P$3=1,'4 - Tabela atual'!AH32,'5 - Tabela anterior'!AG32)</f>
        <v>27.6</v>
      </c>
      <c r="AI33" s="9">
        <f>IF(Parametros!$P$3=1,'4 - Tabela atual'!AI32,'5 - Tabela anterior'!AH32)</f>
        <v>34.5</v>
      </c>
      <c r="AJ33" s="9">
        <f>IF(Parametros!$P$3=1,'4 - Tabela atual'!AJ32,'5 - Tabela anterior'!AI32)</f>
        <v>0</v>
      </c>
      <c r="AK33" s="9">
        <f>IF(Parametros!$P$3=1,'4 - Tabela atual'!AK32,'5 - Tabela anterior'!AJ32)</f>
        <v>69</v>
      </c>
      <c r="AL33" s="9">
        <f>IF(Parametros!$P$3=1,'4 - Tabela atual'!AL32,'5 - Tabela anterior'!AK32)</f>
        <v>207</v>
      </c>
      <c r="AM33" s="9">
        <f>IF(Parametros!$P$3=1,'4 - Tabela atual'!AM32,'5 - Tabela anterior'!AL32)</f>
        <v>276</v>
      </c>
      <c r="AN33" s="9">
        <f>IF(Parametros!$P$3=1,'4 - Tabela atual'!AN32,'5 - Tabela anterior'!AM32)</f>
        <v>414</v>
      </c>
      <c r="AO33" s="9">
        <f>IF(Parametros!$P$3=1,'4 - Tabela atual'!AO32,'5 - Tabela anterior'!AN32)</f>
        <v>552</v>
      </c>
      <c r="AP33" s="9">
        <f>IF(Parametros!$P$3=1,'4 - Tabela atual'!AP32,'5 - Tabela anterior'!AO32)</f>
        <v>690</v>
      </c>
      <c r="AQ33" s="9">
        <f>IF(Parametros!$P$3=1,'4 - Tabela atual'!AQ32,'5 - Tabela anterior'!AP32)</f>
        <v>828</v>
      </c>
      <c r="AR33" s="9">
        <f>IF(Parametros!$P$3=1,'4 - Tabela atual'!AR32,'5 - Tabela anterior'!AQ32)</f>
        <v>89</v>
      </c>
      <c r="AS33" s="9">
        <f>IF(Parametros!$P$3=1,'4 - Tabela atual'!AS32,'5 - Tabela anterior'!AR32)</f>
        <v>17.8</v>
      </c>
      <c r="AT33" s="9">
        <f>IF(Parametros!$P$3=1,'4 - Tabela atual'!AT32,'5 - Tabela anterior'!AS32)</f>
        <v>22.25</v>
      </c>
      <c r="AU33" s="9">
        <f>IF(Parametros!$P$3=1,'4 - Tabela atual'!AU32,'5 - Tabela anterior'!AT32)</f>
        <v>0</v>
      </c>
      <c r="AV33" s="9">
        <f>IF(Parametros!$P$3=1,'4 - Tabela atual'!AV32,'5 - Tabela anterior'!AU32)</f>
        <v>44.5</v>
      </c>
      <c r="AW33" s="9">
        <f>IF(Parametros!$P$3=1,'4 - Tabela atual'!AW32,'5 - Tabela anterior'!AV32)</f>
        <v>133.5</v>
      </c>
      <c r="AX33" s="9">
        <f>IF(Parametros!$P$3=1,'4 - Tabela atual'!AX32,'5 - Tabela anterior'!AW32)</f>
        <v>178</v>
      </c>
      <c r="AY33" s="9">
        <f>IF(Parametros!$P$3=1,'4 - Tabela atual'!AY32,'5 - Tabela anterior'!AX32)</f>
        <v>267</v>
      </c>
      <c r="AZ33" s="9">
        <f>IF(Parametros!$P$3=1,'4 - Tabela atual'!AZ32,'5 - Tabela anterior'!AY32)</f>
        <v>356</v>
      </c>
      <c r="BA33" s="9">
        <f>IF(Parametros!$P$3=1,'4 - Tabela atual'!BA32,'5 - Tabela anterior'!AZ32)</f>
        <v>445</v>
      </c>
      <c r="BB33" s="9">
        <f>IF(Parametros!$P$3=1,'4 - Tabela atual'!BB32,'5 - Tabela anterior'!BA32)</f>
        <v>534</v>
      </c>
      <c r="BC33" s="9">
        <f>IF(Parametros!$P$3=1,'4 - Tabela atual'!BC32,'5 - Tabela anterior'!BB32)</f>
        <v>642</v>
      </c>
      <c r="BD33" s="9">
        <f>IF(Parametros!$P$3=1,'4 - Tabela atual'!BD32,'5 - Tabela anterior'!BC32)</f>
        <v>128.4</v>
      </c>
      <c r="BE33" s="9">
        <f>IF(Parametros!$P$3=1,'4 - Tabela atual'!BE32,'5 - Tabela anterior'!BD32)</f>
        <v>160.5</v>
      </c>
      <c r="BF33" s="9">
        <f>IF(Parametros!$P$3=1,'4 - Tabela atual'!BF32,'5 - Tabela anterior'!BE32)</f>
        <v>220.5</v>
      </c>
      <c r="BG33" s="9">
        <f>IF(Parametros!$P$3=1,'4 - Tabela atual'!BG32,'5 - Tabela anterior'!BF32)</f>
        <v>321</v>
      </c>
      <c r="BH33" s="9">
        <f>IF(Parametros!$P$3=1,'4 - Tabela atual'!BH32,'5 - Tabela anterior'!BG32)</f>
        <v>963</v>
      </c>
      <c r="BI33" s="9">
        <f>IF(Parametros!$P$3=1,'4 - Tabela atual'!BI32,'5 - Tabela anterior'!BH32)</f>
        <v>1284</v>
      </c>
      <c r="BJ33" s="9">
        <f>IF(Parametros!$P$3=1,'4 - Tabela atual'!BJ32,'5 - Tabela anterior'!BI32)</f>
        <v>1926</v>
      </c>
      <c r="BK33" s="9">
        <f>IF(Parametros!$P$3=1,'4 - Tabela atual'!BK32,'5 - Tabela anterior'!BJ32)</f>
        <v>2568</v>
      </c>
      <c r="BL33" s="9">
        <f>IF(Parametros!$P$3=1,'4 - Tabela atual'!BL32,'5 - Tabela anterior'!BK32)</f>
        <v>3210</v>
      </c>
      <c r="BM33" s="9">
        <f>IF(Parametros!$P$3=1,'4 - Tabela atual'!BM32,'5 - Tabela anterior'!BL32)</f>
        <v>3852</v>
      </c>
      <c r="BN33" s="9">
        <f>IF(Parametros!$P$3=1,'4 - Tabela atual'!BN32,'5 - Tabela anterior'!BM32)</f>
        <v>628</v>
      </c>
      <c r="BO33" s="9">
        <f>IF(Parametros!$P$3=1,'4 - Tabela atual'!BO32,'5 - Tabela anterior'!BN32)</f>
        <v>125.6</v>
      </c>
      <c r="BP33" s="9">
        <f>IF(Parametros!$P$3=1,'4 - Tabela atual'!BP32,'5 - Tabela anterior'!BO32)</f>
        <v>157</v>
      </c>
      <c r="BQ33" s="9">
        <f>IF(Parametros!$P$3=1,'4 - Tabela atual'!BQ32,'5 - Tabela anterior'!BP32)</f>
        <v>220.5</v>
      </c>
      <c r="BR33" s="9">
        <f>IF(Parametros!$P$3=1,'4 - Tabela atual'!BR32,'5 - Tabela anterior'!BQ32)</f>
        <v>314</v>
      </c>
      <c r="BS33" s="9">
        <f>IF(Parametros!$P$3=1,'4 - Tabela atual'!BS32,'5 - Tabela anterior'!BR32)</f>
        <v>942</v>
      </c>
      <c r="BT33" s="9">
        <f>IF(Parametros!$P$3=1,'4 - Tabela atual'!BT32,'5 - Tabela anterior'!BS32)</f>
        <v>1256</v>
      </c>
      <c r="BU33" s="9">
        <f>IF(Parametros!$P$3=1,'4 - Tabela atual'!BU32,'5 - Tabela anterior'!BT32)</f>
        <v>1884</v>
      </c>
      <c r="BV33" s="9">
        <f>IF(Parametros!$P$3=1,'4 - Tabela atual'!BV32,'5 - Tabela anterior'!BU32)</f>
        <v>2512</v>
      </c>
      <c r="BW33" s="9">
        <f>IF(Parametros!$P$3=1,'4 - Tabela atual'!BW32,'5 - Tabela anterior'!BV32)</f>
        <v>3140</v>
      </c>
      <c r="BX33" s="9">
        <f>IF(Parametros!$P$3=1,'4 - Tabela atual'!BX32,'5 - Tabela anterior'!BW32)</f>
        <v>3768</v>
      </c>
      <c r="BY33" s="9">
        <f>IF(Parametros!$P$3=1,'4 - Tabela atual'!BY32,'5 - Tabela anterior'!BX32)</f>
        <v>579</v>
      </c>
      <c r="BZ33" s="9">
        <f>IF(Parametros!$P$3=1,'4 - Tabela atual'!BZ32,'5 - Tabela anterior'!BY32)</f>
        <v>115.8</v>
      </c>
      <c r="CA33" s="9">
        <f>IF(Parametros!$P$3=1,'4 - Tabela atual'!CA32,'5 - Tabela anterior'!BZ32)</f>
        <v>144.75</v>
      </c>
      <c r="CB33" s="9">
        <f>IF(Parametros!$P$3=1,'4 - Tabela atual'!CB32,'5 - Tabela anterior'!CA32)</f>
        <v>220.5</v>
      </c>
      <c r="CC33" s="9">
        <f>IF(Parametros!$P$3=1,'4 - Tabela atual'!CC32,'5 - Tabela anterior'!CB32)</f>
        <v>289.5</v>
      </c>
      <c r="CD33" s="9">
        <f>IF(Parametros!$P$3=1,'4 - Tabela atual'!CD32,'5 - Tabela anterior'!CC32)</f>
        <v>868.5</v>
      </c>
      <c r="CE33" s="9">
        <f>IF(Parametros!$P$3=1,'4 - Tabela atual'!CE32,'5 - Tabela anterior'!CD32)</f>
        <v>1158</v>
      </c>
      <c r="CF33" s="9">
        <f>IF(Parametros!$P$3=1,'4 - Tabela atual'!CF32,'5 - Tabela anterior'!CE32)</f>
        <v>1737</v>
      </c>
      <c r="CG33" s="9">
        <f>IF(Parametros!$P$3=1,'4 - Tabela atual'!CG32,'5 - Tabela anterior'!CF32)</f>
        <v>2316</v>
      </c>
      <c r="CH33" s="9">
        <f>IF(Parametros!$P$3=1,'4 - Tabela atual'!CH32,'5 - Tabela anterior'!CG32)</f>
        <v>2895</v>
      </c>
      <c r="CI33" s="9">
        <f>IF(Parametros!$P$3=1,'4 - Tabela atual'!CI32,'5 - Tabela anterior'!CH32)</f>
        <v>3474</v>
      </c>
      <c r="CJ33" s="9">
        <f>IF(Parametros!$P$3=1,'4 - Tabela atual'!CJ32,'5 - Tabela anterior'!CI32)</f>
        <v>290</v>
      </c>
      <c r="CK33" s="9">
        <f>IF(Parametros!$P$3=1,'4 - Tabela atual'!CK32,'5 - Tabela anterior'!CJ32)</f>
        <v>58</v>
      </c>
      <c r="CL33" s="9">
        <f>IF(Parametros!$P$3=1,'4 - Tabela atual'!CL32,'5 - Tabela anterior'!CK32)</f>
        <v>72.5</v>
      </c>
      <c r="CM33" s="9">
        <f>IF(Parametros!$P$3=1,'4 - Tabela atual'!CM32,'5 - Tabela anterior'!CL32)</f>
        <v>0</v>
      </c>
      <c r="CN33" s="9">
        <f>IF(Parametros!$P$3=1,'4 - Tabela atual'!CN32,'5 - Tabela anterior'!CM32)</f>
        <v>145</v>
      </c>
      <c r="CO33" s="9">
        <f>IF(Parametros!$P$3=1,'4 - Tabela atual'!CO32,'5 - Tabela anterior'!CN32)</f>
        <v>435</v>
      </c>
      <c r="CP33" s="9">
        <f>IF(Parametros!$P$3=1,'4 - Tabela atual'!CP32,'5 - Tabela anterior'!CO32)</f>
        <v>580</v>
      </c>
      <c r="CQ33" s="9">
        <f>IF(Parametros!$P$3=1,'4 - Tabela atual'!CQ32,'5 - Tabela anterior'!CP32)</f>
        <v>870</v>
      </c>
      <c r="CR33" s="9">
        <f>IF(Parametros!$P$3=1,'4 - Tabela atual'!CR32,'5 - Tabela anterior'!CQ32)</f>
        <v>1160</v>
      </c>
      <c r="CS33" s="9">
        <f>IF(Parametros!$P$3=1,'4 - Tabela atual'!CS32,'5 - Tabela anterior'!CR32)</f>
        <v>1450</v>
      </c>
      <c r="CT33" s="9">
        <f>IF(Parametros!$P$3=1,'4 - Tabela atual'!CT32,'5 - Tabela anterior'!CS32)</f>
        <v>1740</v>
      </c>
      <c r="CU33" s="9">
        <f>IF(Parametros!$P$3=1,'4 - Tabela atual'!CU32,'5 - Tabela anterior'!CT32)</f>
        <v>241</v>
      </c>
      <c r="CV33" s="9">
        <f>IF(Parametros!$P$3=1,'4 - Tabela atual'!CV32,'5 - Tabela anterior'!CU32)</f>
        <v>48.2</v>
      </c>
      <c r="CW33" s="9">
        <f>IF(Parametros!$P$3=1,'4 - Tabela atual'!CW32,'5 - Tabela anterior'!CV32)</f>
        <v>60.25</v>
      </c>
      <c r="CX33" s="9">
        <f>IF(Parametros!$P$3=1,'4 - Tabela atual'!CX32,'5 - Tabela anterior'!CW32)</f>
        <v>0</v>
      </c>
      <c r="CY33" s="9">
        <f>IF(Parametros!$P$3=1,'4 - Tabela atual'!CY32,'5 - Tabela anterior'!CX32)</f>
        <v>120.5</v>
      </c>
      <c r="CZ33" s="9">
        <f>IF(Parametros!$P$3=1,'4 - Tabela atual'!CZ32,'5 - Tabela anterior'!CY32)</f>
        <v>361.5</v>
      </c>
      <c r="DA33" s="9">
        <f>IF(Parametros!$P$3=1,'4 - Tabela atual'!DA32,'5 - Tabela anterior'!CZ32)</f>
        <v>482</v>
      </c>
      <c r="DB33" s="9">
        <f>IF(Parametros!$P$3=1,'4 - Tabela atual'!DB32,'5 - Tabela anterior'!DA32)</f>
        <v>723</v>
      </c>
      <c r="DC33" s="9">
        <f>IF(Parametros!$P$3=1,'4 - Tabela atual'!DC32,'5 - Tabela anterior'!DB32)</f>
        <v>964</v>
      </c>
      <c r="DD33" s="9">
        <f>IF(Parametros!$P$3=1,'4 - Tabela atual'!DD32,'5 - Tabela anterior'!DC32)</f>
        <v>1205</v>
      </c>
      <c r="DE33" s="9">
        <f>IF(Parametros!$P$3=1,'4 - Tabela atual'!DE32,'5 - Tabela anterior'!DD32)</f>
        <v>1446</v>
      </c>
      <c r="DF33" s="9">
        <f>IF(Parametros!$P$3=1,'4 - Tabela atual'!DF32,'5 - Tabela anterior'!DE32)</f>
        <v>227</v>
      </c>
      <c r="DG33" s="9">
        <f>IF(Parametros!$P$3=1,'4 - Tabela atual'!DG32,'5 - Tabela anterior'!DF32)</f>
        <v>45.400000000000006</v>
      </c>
      <c r="DH33" s="9">
        <f>IF(Parametros!$P$3=1,'4 - Tabela atual'!DH32,'5 - Tabela anterior'!DG32)</f>
        <v>56.75</v>
      </c>
      <c r="DI33" s="9">
        <f>IF(Parametros!$P$3=1,'4 - Tabela atual'!DI32,'5 - Tabela anterior'!DH32)</f>
        <v>0</v>
      </c>
      <c r="DJ33" s="9">
        <f>IF(Parametros!$P$3=1,'4 - Tabela atual'!DJ32,'5 - Tabela anterior'!DI32)</f>
        <v>113.5</v>
      </c>
      <c r="DK33" s="9">
        <f>IF(Parametros!$P$3=1,'4 - Tabela atual'!DK32,'5 - Tabela anterior'!DJ32)</f>
        <v>340.5</v>
      </c>
      <c r="DL33" s="9">
        <f>IF(Parametros!$P$3=1,'4 - Tabela atual'!DL32,'5 - Tabela anterior'!DK32)</f>
        <v>454</v>
      </c>
      <c r="DM33" s="9">
        <f>IF(Parametros!$P$3=1,'4 - Tabela atual'!DM32,'5 - Tabela anterior'!DL32)</f>
        <v>681</v>
      </c>
      <c r="DN33" s="9">
        <f>IF(Parametros!$P$3=1,'4 - Tabela atual'!DN32,'5 - Tabela anterior'!DM32)</f>
        <v>908</v>
      </c>
      <c r="DO33" s="9">
        <f>IF(Parametros!$P$3=1,'4 - Tabela atual'!DO32,'5 - Tabela anterior'!DN32)</f>
        <v>1135</v>
      </c>
      <c r="DP33" s="9">
        <f>IF(Parametros!$P$3=1,'4 - Tabela atual'!DP32,'5 - Tabela anterior'!DO32)</f>
        <v>1362</v>
      </c>
      <c r="DQ33" s="9">
        <f>IF(Parametros!$P$3=1,'4 - Tabela atual'!DQ32,'5 - Tabela anterior'!DP32)</f>
        <v>717</v>
      </c>
      <c r="DR33" s="9">
        <f>IF(Parametros!$P$3=1,'4 - Tabela atual'!DR32,'5 - Tabela anterior'!DQ32)</f>
        <v>143.4</v>
      </c>
      <c r="DS33" s="9">
        <f>IF(Parametros!$P$3=1,'4 - Tabela atual'!DS32,'5 - Tabela anterior'!DR32)</f>
        <v>179.25</v>
      </c>
      <c r="DT33" s="9">
        <f>IF(Parametros!$P$3=1,'4 - Tabela atual'!DT32,'5 - Tabela anterior'!DS32)</f>
        <v>220.5</v>
      </c>
      <c r="DU33" s="9">
        <f>IF(Parametros!$P$3=1,'4 - Tabela atual'!DU32,'5 - Tabela anterior'!DT32)</f>
        <v>358.5</v>
      </c>
      <c r="DV33" s="9">
        <f>IF(Parametros!$P$3=1,'4 - Tabela atual'!DV32,'5 - Tabela anterior'!DU32)</f>
        <v>1075.5</v>
      </c>
      <c r="DW33" s="9">
        <f>IF(Parametros!$P$3=1,'4 - Tabela atual'!DW32,'5 - Tabela anterior'!DV32)</f>
        <v>1434</v>
      </c>
      <c r="DX33" s="9">
        <f>IF(Parametros!$P$3=1,'4 - Tabela atual'!DX32,'5 - Tabela anterior'!DW32)</f>
        <v>2151</v>
      </c>
      <c r="DY33" s="9">
        <f>IF(Parametros!$P$3=1,'4 - Tabela atual'!DY32,'5 - Tabela anterior'!DX32)</f>
        <v>2868</v>
      </c>
      <c r="DZ33" s="9">
        <f>IF(Parametros!$P$3=1,'4 - Tabela atual'!DZ32,'5 - Tabela anterior'!DY32)</f>
        <v>3585</v>
      </c>
      <c r="EA33" s="9">
        <f>IF(Parametros!$P$3=1,'4 - Tabela atual'!EA32,'5 - Tabela anterior'!DZ32)</f>
        <v>4302</v>
      </c>
      <c r="EB33" s="9">
        <f>IF(Parametros!$P$3=1,'4 - Tabela atual'!EB32,'5 - Tabela anterior'!EA32)</f>
        <v>780</v>
      </c>
      <c r="EC33" s="9">
        <f>IF(Parametros!$P$3=1,'4 - Tabela atual'!EC32,'5 - Tabela anterior'!EB32)</f>
        <v>156</v>
      </c>
      <c r="ED33" s="9">
        <f>IF(Parametros!$P$3=1,'4 - Tabela atual'!ED32,'5 - Tabela anterior'!EC32)</f>
        <v>195</v>
      </c>
      <c r="EE33" s="9">
        <f>IF(Parametros!$P$3=1,'4 - Tabela atual'!EE32,'5 - Tabela anterior'!ED32)</f>
        <v>220.5</v>
      </c>
      <c r="EF33" s="9">
        <f>IF(Parametros!$P$3=1,'4 - Tabela atual'!EF32,'5 - Tabela anterior'!EE32)</f>
        <v>390</v>
      </c>
      <c r="EG33" s="9">
        <f>IF(Parametros!$P$3=1,'4 - Tabela atual'!EG32,'5 - Tabela anterior'!EF32)</f>
        <v>1170</v>
      </c>
      <c r="EH33" s="9">
        <f>IF(Parametros!$P$3=1,'4 - Tabela atual'!EH32,'5 - Tabela anterior'!EG32)</f>
        <v>1560</v>
      </c>
      <c r="EI33" s="9">
        <f>IF(Parametros!$P$3=1,'4 - Tabela atual'!EI32,'5 - Tabela anterior'!EH32)</f>
        <v>2340</v>
      </c>
      <c r="EJ33" s="9">
        <f>IF(Parametros!$P$3=1,'4 - Tabela atual'!EJ32,'5 - Tabela anterior'!EI32)</f>
        <v>3120</v>
      </c>
      <c r="EK33" s="9">
        <f>IF(Parametros!$P$3=1,'4 - Tabela atual'!EK32,'5 - Tabela anterior'!EJ32)</f>
        <v>3900</v>
      </c>
      <c r="EL33" s="9">
        <f>IF(Parametros!$P$3=1,'4 - Tabela atual'!EL32,'5 - Tabela anterior'!EK32)</f>
        <v>4680</v>
      </c>
      <c r="EM33" s="9">
        <f>IF(Parametros!$P$3=1,'4 - Tabela atual'!EM32,'5 - Tabela anterior'!EL32)</f>
        <v>731</v>
      </c>
      <c r="EN33" s="9">
        <f>IF(Parametros!$P$3=1,'4 - Tabela atual'!EN32,'5 - Tabela anterior'!EM32)</f>
        <v>146.20000000000002</v>
      </c>
      <c r="EO33" s="9">
        <f>IF(Parametros!$P$3=1,'4 - Tabela atual'!EO32,'5 - Tabela anterior'!EN32)</f>
        <v>182.75</v>
      </c>
      <c r="EP33" s="9">
        <f>IF(Parametros!$P$3=1,'4 - Tabela atual'!EP32,'5 - Tabela anterior'!EO32)</f>
        <v>220.5</v>
      </c>
      <c r="EQ33" s="9">
        <f>IF(Parametros!$P$3=1,'4 - Tabela atual'!EQ32,'5 - Tabela anterior'!EP32)</f>
        <v>365.5</v>
      </c>
      <c r="ER33" s="9">
        <f>IF(Parametros!$P$3=1,'4 - Tabela atual'!ER32,'5 - Tabela anterior'!EQ32)</f>
        <v>1096.5</v>
      </c>
      <c r="ES33" s="9">
        <f>IF(Parametros!$P$3=1,'4 - Tabela atual'!ES32,'5 - Tabela anterior'!ER32)</f>
        <v>1462</v>
      </c>
      <c r="ET33" s="9">
        <f>IF(Parametros!$P$3=1,'4 - Tabela atual'!ET32,'5 - Tabela anterior'!ES32)</f>
        <v>2193</v>
      </c>
      <c r="EU33" s="9">
        <f>IF(Parametros!$P$3=1,'4 - Tabela atual'!EU32,'5 - Tabela anterior'!ET32)</f>
        <v>2924</v>
      </c>
      <c r="EV33" s="9">
        <f>IF(Parametros!$P$3=1,'4 - Tabela atual'!EV32,'5 - Tabela anterior'!EU32)</f>
        <v>3655</v>
      </c>
      <c r="EW33" s="9">
        <f>IF(Parametros!$P$3=1,'4 - Tabela atual'!EW32,'5 - Tabela anterior'!EV32)</f>
        <v>4386</v>
      </c>
      <c r="EX33" s="9">
        <f>IF(Parametros!$P$3=1,'4 - Tabela atual'!EX32,'5 - Tabela anterior'!EW32)</f>
        <v>379</v>
      </c>
      <c r="EY33" s="9">
        <f>IF(Parametros!$P$3=1,'4 - Tabela atual'!EY32,'5 - Tabela anterior'!EX32)</f>
        <v>75.8</v>
      </c>
      <c r="EZ33" s="9">
        <f>IF(Parametros!$P$3=1,'4 - Tabela atual'!EZ32,'5 - Tabela anterior'!EY32)</f>
        <v>94.75</v>
      </c>
      <c r="FA33" s="9">
        <f>IF(Parametros!$P$3=1,'4 - Tabela atual'!FA32,'5 - Tabela anterior'!EZ32)</f>
        <v>0</v>
      </c>
      <c r="FB33" s="9">
        <f>IF(Parametros!$P$3=1,'4 - Tabela atual'!FB32,'5 - Tabela anterior'!FA32)</f>
        <v>189.5</v>
      </c>
      <c r="FC33" s="9">
        <f>IF(Parametros!$P$3=1,'4 - Tabela atual'!FC32,'5 - Tabela anterior'!FB32)</f>
        <v>568.5</v>
      </c>
      <c r="FD33" s="9">
        <f>IF(Parametros!$P$3=1,'4 - Tabela atual'!FD32,'5 - Tabela anterior'!FC32)</f>
        <v>758</v>
      </c>
      <c r="FE33" s="9">
        <f>IF(Parametros!$P$3=1,'4 - Tabela atual'!FE32,'5 - Tabela anterior'!FD32)</f>
        <v>1137</v>
      </c>
      <c r="FF33" s="9">
        <f>IF(Parametros!$P$3=1,'4 - Tabela atual'!FF32,'5 - Tabela anterior'!FE32)</f>
        <v>1516</v>
      </c>
      <c r="FG33" s="9">
        <f>IF(Parametros!$P$3=1,'4 - Tabela atual'!FG32,'5 - Tabela anterior'!FF32)</f>
        <v>1895</v>
      </c>
      <c r="FH33" s="9">
        <f>IF(Parametros!$P$3=1,'4 - Tabela atual'!FH32,'5 - Tabela anterior'!FG32)</f>
        <v>2274</v>
      </c>
      <c r="FI33" s="9">
        <f>IF(Parametros!$P$3=1,'4 - Tabela atual'!FI32,'5 - Tabela anterior'!FH32)</f>
        <v>869</v>
      </c>
      <c r="FJ33" s="9">
        <f>IF(Parametros!$P$3=1,'4 - Tabela atual'!FJ32,'5 - Tabela anterior'!FI32)</f>
        <v>173.8</v>
      </c>
      <c r="FK33" s="9">
        <f>IF(Parametros!$P$3=1,'4 - Tabela atual'!FK32,'5 - Tabela anterior'!FJ32)</f>
        <v>217.25</v>
      </c>
      <c r="FL33" s="9">
        <f>IF(Parametros!$P$3=1,'4 - Tabela atual'!FL32,'5 - Tabela anterior'!FK32)</f>
        <v>220.5</v>
      </c>
      <c r="FM33" s="9">
        <f>IF(Parametros!$P$3=1,'4 - Tabela atual'!FM32,'5 - Tabela anterior'!FL32)</f>
        <v>434.5</v>
      </c>
      <c r="FN33" s="9">
        <f>IF(Parametros!$P$3=1,'4 - Tabela atual'!FN32,'5 - Tabela anterior'!FM32)</f>
        <v>1303.5</v>
      </c>
      <c r="FO33" s="9">
        <f>IF(Parametros!$P$3=1,'4 - Tabela atual'!FO32,'5 - Tabela anterior'!FN32)</f>
        <v>1738</v>
      </c>
      <c r="FP33" s="9">
        <f>IF(Parametros!$P$3=1,'4 - Tabela atual'!FP32,'5 - Tabela anterior'!FO32)</f>
        <v>2607</v>
      </c>
      <c r="FQ33" s="9">
        <f>IF(Parametros!$P$3=1,'4 - Tabela atual'!FQ32,'5 - Tabela anterior'!FP32)</f>
        <v>3476</v>
      </c>
      <c r="FR33" s="9">
        <f>IF(Parametros!$P$3=1,'4 - Tabela atual'!FR32,'5 - Tabela anterior'!FQ32)</f>
        <v>4345</v>
      </c>
      <c r="FS33" s="9">
        <f>IF(Parametros!$P$3=1,'4 - Tabela atual'!FS32,'5 - Tabela anterior'!FR32)</f>
        <v>5214</v>
      </c>
      <c r="FT33">
        <f>IF(Parametros!$P$3=1,'4 - Tabela atual'!FT32,'5 - Tabela anterior'!FS32)</f>
        <v>3.73</v>
      </c>
      <c r="FU33" t="str">
        <f>IF(Parametros!$P$3=1,'4 - Tabela atual'!FU32,'5 - Tabela anterior'!FT32)</f>
        <v/>
      </c>
      <c r="FV33" t="str">
        <f>IF(Parametros!$P$3=1,'4 - Tabela atual'!FV32,'5 - Tabela anterior'!FU32)</f>
        <v/>
      </c>
      <c r="FW33" t="str">
        <f>IF(Parametros!$P$3=1,'4 - Tabela atual'!FW32,'5 - Tabela anterior'!FV32)</f>
        <v/>
      </c>
      <c r="FX33" t="str">
        <f>IF(Parametros!$P$3=1,'4 - Tabela atual'!FX32,'5 - Tabela anterior'!FW32)</f>
        <v/>
      </c>
      <c r="FY33" t="str">
        <f>IF(Parametros!$P$3=1,'4 - Tabela atual'!FY32,'5 - Tabela anterior'!FX32)</f>
        <v/>
      </c>
      <c r="FZ33" t="str">
        <f>IF(Parametros!$P$3=1,'4 - Tabela atual'!FZ32,'5 - Tabela anterior'!FY32)</f>
        <v/>
      </c>
      <c r="GA33" t="str">
        <f>IF(Parametros!$P$3=1,'4 - Tabela atual'!GA32,'5 - Tabela anterior'!FZ32)</f>
        <v/>
      </c>
      <c r="GB33" t="str">
        <f>IF(Parametros!$P$3=1,'4 - Tabela atual'!GB32,'5 - Tabela anterior'!GA32)</f>
        <v/>
      </c>
      <c r="GC33" t="str">
        <f>IF(Parametros!$P$3=1,'4 - Tabela atual'!GC32,'5 - Tabela anterior'!GB32)</f>
        <v/>
      </c>
      <c r="GD33" t="str">
        <f>IF(Parametros!$P$3=1,'4 - Tabela atual'!GD32,'5 - Tabela anterior'!GC32)</f>
        <v/>
      </c>
      <c r="GE33" t="str">
        <f>IF(Parametros!$P$3=1,'4 - Tabela atual'!GE32,'5 - Tabela anterior'!GD32)</f>
        <v/>
      </c>
      <c r="GF33" t="str">
        <f>IF(Parametros!$P$3=1,'4 - Tabela atual'!GF32,'5 - Tabela anterior'!GE32)</f>
        <v/>
      </c>
      <c r="GG33" t="str">
        <f>IF(Parametros!$P$3=1,'4 - Tabela atual'!GG32,'5 - Tabela anterior'!GF32)</f>
        <v/>
      </c>
      <c r="GH33">
        <f>IF(Parametros!$P$3=1,'4 - Tabela atual'!GH32,'5 - Tabela anterior'!GG32)</f>
        <v>3.73</v>
      </c>
      <c r="GI33" s="8">
        <f>IF(Parametros!$P$3=1,'4 - Tabela atual'!GI32,'5 - Tabela anterior'!GH32)</f>
        <v>33686.743900000001</v>
      </c>
      <c r="GJ33" s="8" t="str">
        <f>IF(Parametros!$P$3=1,'4 - Tabela atual'!GJ32,'5 - Tabela anterior'!GI32)</f>
        <v/>
      </c>
      <c r="GK33" s="8" t="str">
        <f>IF(Parametros!$P$3=1,'4 - Tabela atual'!GK32,'5 - Tabela anterior'!GJ32)</f>
        <v/>
      </c>
      <c r="GL33" s="8" t="str">
        <f>IF(Parametros!$P$3=1,'4 - Tabela atual'!GL32,'5 - Tabela anterior'!GK32)</f>
        <v/>
      </c>
      <c r="GM33" s="8" t="str">
        <f>IF(Parametros!$P$3=1,'4 - Tabela atual'!GM32,'5 - Tabela anterior'!GL32)</f>
        <v/>
      </c>
      <c r="GN33" s="8" t="str">
        <f>IF(Parametros!$P$3=1,'4 - Tabela atual'!GN32,'5 - Tabela anterior'!GM32)</f>
        <v/>
      </c>
      <c r="GO33" s="8" t="str">
        <f>IF(Parametros!$P$3=1,'4 - Tabela atual'!GO32,'5 - Tabela anterior'!GN32)</f>
        <v/>
      </c>
      <c r="GP33" s="8" t="str">
        <f>IF(Parametros!$P$3=1,'4 - Tabela atual'!GP32,'5 - Tabela anterior'!GO32)</f>
        <v/>
      </c>
      <c r="GQ33" s="8" t="str">
        <f>IF(Parametros!$P$3=1,'4 - Tabela atual'!GQ32,'5 - Tabela anterior'!GP32)</f>
        <v/>
      </c>
      <c r="GR33" s="8" t="str">
        <f>IF(Parametros!$P$3=1,'4 - Tabela atual'!GR32,'5 - Tabela anterior'!GQ32)</f>
        <v/>
      </c>
      <c r="GS33" s="8" t="str">
        <f>IF(Parametros!$P$3=1,'4 - Tabela atual'!GS32,'5 - Tabela anterior'!GR32)</f>
        <v/>
      </c>
      <c r="GT33" s="8" t="str">
        <f>IF(Parametros!$P$3=1,'4 - Tabela atual'!GT32,'5 - Tabela anterior'!GS32)</f>
        <v/>
      </c>
      <c r="GU33" s="8" t="str">
        <f>IF(Parametros!$P$3=1,'4 - Tabela atual'!GU32,'5 - Tabela anterior'!GT32)</f>
        <v/>
      </c>
      <c r="GV33" s="8" t="str">
        <f>IF(Parametros!$P$3=1,'4 - Tabela atual'!GV32,'5 - Tabela anterior'!GU32)</f>
        <v/>
      </c>
      <c r="GW33" s="8">
        <f>IF(Parametros!$P$3=1,'4 - Tabela atual'!GW32,'5 - Tabela anterior'!GV32)</f>
        <v>33686.743900000001</v>
      </c>
      <c r="GX33">
        <f>IF(Parametros!$P$3=1,'4 - Tabela atual'!GX32,'5 - Tabela anterior'!GW32)</f>
        <v>0</v>
      </c>
      <c r="GY33">
        <f>IF(Parametros!$P$3=1,'4 - Tabela atual'!GY32,'5 - Tabela anterior'!GX32)</f>
        <v>1</v>
      </c>
      <c r="GZ33">
        <f>IF(Parametros!$P$3=1,'4 - Tabela atual'!GZ32,'5 - Tabela anterior'!GY32)</f>
        <v>1</v>
      </c>
      <c r="HA33">
        <f>IF(Parametros!$P$3=1,'4 - Tabela atual'!HA32,'5 - Tabela anterior'!GZ32)</f>
        <v>1</v>
      </c>
      <c r="HB33">
        <f>IF(Parametros!$P$3=1,'4 - Tabela atual'!HB32,'5 - Tabela anterior'!HA32)</f>
        <v>1</v>
      </c>
      <c r="HC33">
        <f>IF(Parametros!$P$3=1,'4 - Tabela atual'!HC32,'5 - Tabela anterior'!HB32)</f>
        <v>1</v>
      </c>
      <c r="HD33">
        <f>IF(Parametros!$P$3=1,'4 - Tabela atual'!HD32,'5 - Tabela anterior'!HC32)</f>
        <v>0</v>
      </c>
      <c r="HE33" s="6" t="str">
        <f t="shared" si="0"/>
        <v>CONVERSA COM BIAL - (BIAL)</v>
      </c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</row>
    <row r="34" spans="1:249" s="5" customFormat="1" ht="14.25" customHeight="1" x14ac:dyDescent="0.2">
      <c r="A34" s="148" t="str">
        <f>IF(Parametros!$P$3=1,'4 - Tabela atual'!A33,'5 - Tabela anterior'!A33)</f>
        <v>SAME</v>
      </c>
      <c r="B34" s="112" t="str">
        <f>IF(Parametros!$P$3=1,'4 - Tabela atual'!B33,'5 - Tabela anterior'!B33)</f>
        <v>SÉRIES AMERICANAS</v>
      </c>
      <c r="C34" s="9">
        <f>IF(Parametros!$P$3=1,'4 - Tabela atual'!C33,'5 - Tabela anterior'!C33)</f>
        <v>399</v>
      </c>
      <c r="D34" s="9">
        <f>IF(Parametros!$P$3=1,'4 - Tabela atual'!D33,'5 - Tabela anterior'!D33)</f>
        <v>79.800000000000011</v>
      </c>
      <c r="E34" s="9">
        <f>IF(Parametros!$P$3=1,'4 - Tabela atual'!E33,'5 - Tabela anterior'!E33)</f>
        <v>99.75</v>
      </c>
      <c r="F34" s="9">
        <f>IF(Parametros!$P$3=1,'4 - Tabela atual'!F33,'5 - Tabela anterior'!F33)</f>
        <v>149.625</v>
      </c>
      <c r="G34" s="9">
        <f>IF(Parametros!$P$3=1,'4 - Tabela atual'!G33,'5 - Tabela anterior'!G33)</f>
        <v>79.800000000000011</v>
      </c>
      <c r="H34" s="9">
        <f>IF(Parametros!$P$3=1,'4 - Tabela atual'!H33,'5 - Tabela anterior'!H33)</f>
        <v>99.75</v>
      </c>
      <c r="I34" s="9">
        <f>IF(Parametros!$P$3=1,'4 - Tabela atual'!I33,'5 - Tabela anterior'!H33)</f>
        <v>99.75</v>
      </c>
      <c r="J34" s="9">
        <f>IF(Parametros!$P$3=1,'4 - Tabela atual'!J33,'5 - Tabela anterior'!I33)</f>
        <v>99.75</v>
      </c>
      <c r="K34" s="9">
        <f>IF(Parametros!$P$3=1,'4 - Tabela atual'!K33,'5 - Tabela anterior'!J33)</f>
        <v>149.625</v>
      </c>
      <c r="L34" s="9">
        <f>IF(Parametros!$P$3=1,'4 - Tabela atual'!L33,'5 - Tabela anterior'!K33)</f>
        <v>79.800000000000011</v>
      </c>
      <c r="M34" s="9">
        <f>IF(Parametros!$P$3=1,'4 - Tabela atual'!M33,'5 - Tabela anterior'!L33)</f>
        <v>99.75</v>
      </c>
      <c r="N34" s="9">
        <f>IF(Parametros!$P$3=1,'4 - Tabela atual'!N33,'5 - Tabela anterior'!M33)</f>
        <v>179.55</v>
      </c>
      <c r="O34" s="9">
        <f>IF(Parametros!$P$3=1,'4 - Tabela atual'!O33,'5 - Tabela anterior'!N33)</f>
        <v>199.5</v>
      </c>
      <c r="P34" s="9">
        <f>IF(Parametros!$P$3=1,'4 - Tabela atual'!P33,'5 - Tabela anterior'!O33)</f>
        <v>598.5</v>
      </c>
      <c r="Q34" s="9">
        <f>IF(Parametros!$P$3=1,'4 - Tabela atual'!Q33,'5 - Tabela anterior'!P33)</f>
        <v>798</v>
      </c>
      <c r="R34" s="9">
        <f>IF(Parametros!$P$3=1,'4 - Tabela atual'!R33,'5 - Tabela anterior'!Q33)</f>
        <v>1197</v>
      </c>
      <c r="S34" s="9">
        <f>IF(Parametros!$P$3=1,'4 - Tabela atual'!S33,'5 - Tabela anterior'!R33)</f>
        <v>1596</v>
      </c>
      <c r="T34" s="9">
        <f>IF(Parametros!$P$3=1,'4 - Tabela atual'!T33,'5 - Tabela anterior'!S33)</f>
        <v>1995</v>
      </c>
      <c r="U34" s="9">
        <f>IF(Parametros!$P$3=1,'4 - Tabela atual'!U33,'5 - Tabela anterior'!T33)</f>
        <v>2394</v>
      </c>
      <c r="V34" s="9">
        <f>IF(Parametros!$P$3=1,'4 - Tabela atual'!V33,'5 - Tabela anterior'!U33)</f>
        <v>96</v>
      </c>
      <c r="W34" s="9">
        <f>IF(Parametros!$P$3=1,'4 - Tabela atual'!W33,'5 - Tabela anterior'!V33)</f>
        <v>19.200000000000003</v>
      </c>
      <c r="X34" s="9">
        <f>IF(Parametros!$P$3=1,'4 - Tabela atual'!X33,'5 - Tabela anterior'!W33)</f>
        <v>24</v>
      </c>
      <c r="Y34" s="9">
        <f>IF(Parametros!$P$3=1,'4 - Tabela atual'!Y33,'5 - Tabela anterior'!X33)</f>
        <v>0</v>
      </c>
      <c r="Z34" s="9">
        <f>IF(Parametros!$P$3=1,'4 - Tabela atual'!Z33,'5 - Tabela anterior'!Y33)</f>
        <v>48</v>
      </c>
      <c r="AA34" s="9">
        <f>IF(Parametros!$P$3=1,'4 - Tabela atual'!AA33,'5 - Tabela anterior'!Z33)</f>
        <v>144</v>
      </c>
      <c r="AB34" s="9">
        <f>IF(Parametros!$P$3=1,'4 - Tabela atual'!AB33,'5 - Tabela anterior'!AA33)</f>
        <v>192</v>
      </c>
      <c r="AC34" s="9">
        <f>IF(Parametros!$P$3=1,'4 - Tabela atual'!AC33,'5 - Tabela anterior'!AB33)</f>
        <v>288</v>
      </c>
      <c r="AD34" s="9">
        <f>IF(Parametros!$P$3=1,'4 - Tabela atual'!AD33,'5 - Tabela anterior'!AC33)</f>
        <v>384</v>
      </c>
      <c r="AE34" s="9">
        <f>IF(Parametros!$P$3=1,'4 - Tabela atual'!AE33,'5 - Tabela anterior'!AD33)</f>
        <v>480</v>
      </c>
      <c r="AF34" s="9">
        <f>IF(Parametros!$P$3=1,'4 - Tabela atual'!AF33,'5 - Tabela anterior'!AE33)</f>
        <v>576</v>
      </c>
      <c r="AG34" s="9">
        <f>IF(Parametros!$P$3=1,'4 - Tabela atual'!AG33,'5 - Tabela anterior'!AF33)</f>
        <v>96</v>
      </c>
      <c r="AH34" s="9">
        <f>IF(Parametros!$P$3=1,'4 - Tabela atual'!AH33,'5 - Tabela anterior'!AG33)</f>
        <v>19.200000000000003</v>
      </c>
      <c r="AI34" s="9">
        <f>IF(Parametros!$P$3=1,'4 - Tabela atual'!AI33,'5 - Tabela anterior'!AH33)</f>
        <v>24</v>
      </c>
      <c r="AJ34" s="9">
        <f>IF(Parametros!$P$3=1,'4 - Tabela atual'!AJ33,'5 - Tabela anterior'!AI33)</f>
        <v>0</v>
      </c>
      <c r="AK34" s="9">
        <f>IF(Parametros!$P$3=1,'4 - Tabela atual'!AK33,'5 - Tabela anterior'!AJ33)</f>
        <v>48</v>
      </c>
      <c r="AL34" s="9">
        <f>IF(Parametros!$P$3=1,'4 - Tabela atual'!AL33,'5 - Tabela anterior'!AK33)</f>
        <v>144</v>
      </c>
      <c r="AM34" s="9">
        <f>IF(Parametros!$P$3=1,'4 - Tabela atual'!AM33,'5 - Tabela anterior'!AL33)</f>
        <v>192</v>
      </c>
      <c r="AN34" s="9">
        <f>IF(Parametros!$P$3=1,'4 - Tabela atual'!AN33,'5 - Tabela anterior'!AM33)</f>
        <v>288</v>
      </c>
      <c r="AO34" s="9">
        <f>IF(Parametros!$P$3=1,'4 - Tabela atual'!AO33,'5 - Tabela anterior'!AN33)</f>
        <v>384</v>
      </c>
      <c r="AP34" s="9">
        <f>IF(Parametros!$P$3=1,'4 - Tabela atual'!AP33,'5 - Tabela anterior'!AO33)</f>
        <v>480</v>
      </c>
      <c r="AQ34" s="9">
        <f>IF(Parametros!$P$3=1,'4 - Tabela atual'!AQ33,'5 - Tabela anterior'!AP33)</f>
        <v>576</v>
      </c>
      <c r="AR34" s="9">
        <f>IF(Parametros!$P$3=1,'4 - Tabela atual'!AR33,'5 - Tabela anterior'!AQ33)</f>
        <v>79</v>
      </c>
      <c r="AS34" s="9">
        <f>IF(Parametros!$P$3=1,'4 - Tabela atual'!AS33,'5 - Tabela anterior'!AR33)</f>
        <v>15.8</v>
      </c>
      <c r="AT34" s="9">
        <f>IF(Parametros!$P$3=1,'4 - Tabela atual'!AT33,'5 - Tabela anterior'!AS33)</f>
        <v>19.75</v>
      </c>
      <c r="AU34" s="9">
        <f>IF(Parametros!$P$3=1,'4 - Tabela atual'!AU33,'5 - Tabela anterior'!AT33)</f>
        <v>0</v>
      </c>
      <c r="AV34" s="9">
        <f>IF(Parametros!$P$3=1,'4 - Tabela atual'!AV33,'5 - Tabela anterior'!AU33)</f>
        <v>39.5</v>
      </c>
      <c r="AW34" s="9">
        <f>IF(Parametros!$P$3=1,'4 - Tabela atual'!AW33,'5 - Tabela anterior'!AV33)</f>
        <v>118.5</v>
      </c>
      <c r="AX34" s="9">
        <f>IF(Parametros!$P$3=1,'4 - Tabela atual'!AX33,'5 - Tabela anterior'!AW33)</f>
        <v>158</v>
      </c>
      <c r="AY34" s="9">
        <f>IF(Parametros!$P$3=1,'4 - Tabela atual'!AY33,'5 - Tabela anterior'!AX33)</f>
        <v>237</v>
      </c>
      <c r="AZ34" s="9">
        <f>IF(Parametros!$P$3=1,'4 - Tabela atual'!AZ33,'5 - Tabela anterior'!AY33)</f>
        <v>316</v>
      </c>
      <c r="BA34" s="9">
        <f>IF(Parametros!$P$3=1,'4 - Tabela atual'!BA33,'5 - Tabela anterior'!AZ33)</f>
        <v>395</v>
      </c>
      <c r="BB34" s="9">
        <f>IF(Parametros!$P$3=1,'4 - Tabela atual'!BB33,'5 - Tabela anterior'!BA33)</f>
        <v>474</v>
      </c>
      <c r="BC34" s="9">
        <f>IF(Parametros!$P$3=1,'4 - Tabela atual'!BC33,'5 - Tabela anterior'!BB33)</f>
        <v>495</v>
      </c>
      <c r="BD34" s="9">
        <f>IF(Parametros!$P$3=1,'4 - Tabela atual'!BD33,'5 - Tabela anterior'!BC33)</f>
        <v>99.000000000000014</v>
      </c>
      <c r="BE34" s="9">
        <f>IF(Parametros!$P$3=1,'4 - Tabela atual'!BE33,'5 - Tabela anterior'!BD33)</f>
        <v>123.75</v>
      </c>
      <c r="BF34" s="9">
        <f>IF(Parametros!$P$3=1,'4 - Tabela atual'!BF33,'5 - Tabela anterior'!BE33)</f>
        <v>179.55</v>
      </c>
      <c r="BG34" s="9">
        <f>IF(Parametros!$P$3=1,'4 - Tabela atual'!BG33,'5 - Tabela anterior'!BF33)</f>
        <v>247.5</v>
      </c>
      <c r="BH34" s="9">
        <f>IF(Parametros!$P$3=1,'4 - Tabela atual'!BH33,'5 - Tabela anterior'!BG33)</f>
        <v>742.5</v>
      </c>
      <c r="BI34" s="9">
        <f>IF(Parametros!$P$3=1,'4 - Tabela atual'!BI33,'5 - Tabela anterior'!BH33)</f>
        <v>990</v>
      </c>
      <c r="BJ34" s="9">
        <f>IF(Parametros!$P$3=1,'4 - Tabela atual'!BJ33,'5 - Tabela anterior'!BI33)</f>
        <v>1485</v>
      </c>
      <c r="BK34" s="9">
        <f>IF(Parametros!$P$3=1,'4 - Tabela atual'!BK33,'5 - Tabela anterior'!BJ33)</f>
        <v>1980</v>
      </c>
      <c r="BL34" s="9">
        <f>IF(Parametros!$P$3=1,'4 - Tabela atual'!BL33,'5 - Tabela anterior'!BK33)</f>
        <v>2475</v>
      </c>
      <c r="BM34" s="9">
        <f>IF(Parametros!$P$3=1,'4 - Tabela atual'!BM33,'5 - Tabela anterior'!BL33)</f>
        <v>2970</v>
      </c>
      <c r="BN34" s="9">
        <f>IF(Parametros!$P$3=1,'4 - Tabela atual'!BN33,'5 - Tabela anterior'!BM33)</f>
        <v>495</v>
      </c>
      <c r="BO34" s="9">
        <f>IF(Parametros!$P$3=1,'4 - Tabela atual'!BO33,'5 - Tabela anterior'!BN33)</f>
        <v>99.000000000000014</v>
      </c>
      <c r="BP34" s="9">
        <f>IF(Parametros!$P$3=1,'4 - Tabela atual'!BP33,'5 - Tabela anterior'!BO33)</f>
        <v>123.75</v>
      </c>
      <c r="BQ34" s="9">
        <f>IF(Parametros!$P$3=1,'4 - Tabela atual'!BQ33,'5 - Tabela anterior'!BP33)</f>
        <v>179.55</v>
      </c>
      <c r="BR34" s="9">
        <f>IF(Parametros!$P$3=1,'4 - Tabela atual'!BR33,'5 - Tabela anterior'!BQ33)</f>
        <v>247.5</v>
      </c>
      <c r="BS34" s="9">
        <f>IF(Parametros!$P$3=1,'4 - Tabela atual'!BS33,'5 - Tabela anterior'!BR33)</f>
        <v>742.5</v>
      </c>
      <c r="BT34" s="9">
        <f>IF(Parametros!$P$3=1,'4 - Tabela atual'!BT33,'5 - Tabela anterior'!BS33)</f>
        <v>990</v>
      </c>
      <c r="BU34" s="9">
        <f>IF(Parametros!$P$3=1,'4 - Tabela atual'!BU33,'5 - Tabela anterior'!BT33)</f>
        <v>1485</v>
      </c>
      <c r="BV34" s="9">
        <f>IF(Parametros!$P$3=1,'4 - Tabela atual'!BV33,'5 - Tabela anterior'!BU33)</f>
        <v>1980</v>
      </c>
      <c r="BW34" s="9">
        <f>IF(Parametros!$P$3=1,'4 - Tabela atual'!BW33,'5 - Tabela anterior'!BV33)</f>
        <v>2475</v>
      </c>
      <c r="BX34" s="9">
        <f>IF(Parametros!$P$3=1,'4 - Tabela atual'!BX33,'5 - Tabela anterior'!BW33)</f>
        <v>2970</v>
      </c>
      <c r="BY34" s="9">
        <f>IF(Parametros!$P$3=1,'4 - Tabela atual'!BY33,'5 - Tabela anterior'!BX33)</f>
        <v>478</v>
      </c>
      <c r="BZ34" s="9">
        <f>IF(Parametros!$P$3=1,'4 - Tabela atual'!BZ33,'5 - Tabela anterior'!BY33)</f>
        <v>95.600000000000009</v>
      </c>
      <c r="CA34" s="9">
        <f>IF(Parametros!$P$3=1,'4 - Tabela atual'!CA33,'5 - Tabela anterior'!BZ33)</f>
        <v>119.5</v>
      </c>
      <c r="CB34" s="9">
        <f>IF(Parametros!$P$3=1,'4 - Tabela atual'!CB33,'5 - Tabela anterior'!CA33)</f>
        <v>179.55</v>
      </c>
      <c r="CC34" s="9">
        <f>IF(Parametros!$P$3=1,'4 - Tabela atual'!CC33,'5 - Tabela anterior'!CB33)</f>
        <v>239</v>
      </c>
      <c r="CD34" s="9">
        <f>IF(Parametros!$P$3=1,'4 - Tabela atual'!CD33,'5 - Tabela anterior'!CC33)</f>
        <v>717</v>
      </c>
      <c r="CE34" s="9">
        <f>IF(Parametros!$P$3=1,'4 - Tabela atual'!CE33,'5 - Tabela anterior'!CD33)</f>
        <v>956</v>
      </c>
      <c r="CF34" s="9">
        <f>IF(Parametros!$P$3=1,'4 - Tabela atual'!CF33,'5 - Tabela anterior'!CE33)</f>
        <v>1434</v>
      </c>
      <c r="CG34" s="9">
        <f>IF(Parametros!$P$3=1,'4 - Tabela atual'!CG33,'5 - Tabela anterior'!CF33)</f>
        <v>1912</v>
      </c>
      <c r="CH34" s="9">
        <f>IF(Parametros!$P$3=1,'4 - Tabela atual'!CH33,'5 - Tabela anterior'!CG33)</f>
        <v>2390</v>
      </c>
      <c r="CI34" s="9">
        <f>IF(Parametros!$P$3=1,'4 - Tabela atual'!CI33,'5 - Tabela anterior'!CH33)</f>
        <v>2868</v>
      </c>
      <c r="CJ34" s="9">
        <f>IF(Parametros!$P$3=1,'4 - Tabela atual'!CJ33,'5 - Tabela anterior'!CI33)</f>
        <v>192</v>
      </c>
      <c r="CK34" s="9">
        <f>IF(Parametros!$P$3=1,'4 - Tabela atual'!CK33,'5 - Tabela anterior'!CJ33)</f>
        <v>38.400000000000006</v>
      </c>
      <c r="CL34" s="9">
        <f>IF(Parametros!$P$3=1,'4 - Tabela atual'!CL33,'5 - Tabela anterior'!CK33)</f>
        <v>48</v>
      </c>
      <c r="CM34" s="9">
        <f>IF(Parametros!$P$3=1,'4 - Tabela atual'!CM33,'5 - Tabela anterior'!CL33)</f>
        <v>0</v>
      </c>
      <c r="CN34" s="9">
        <f>IF(Parametros!$P$3=1,'4 - Tabela atual'!CN33,'5 - Tabela anterior'!CM33)</f>
        <v>96</v>
      </c>
      <c r="CO34" s="9">
        <f>IF(Parametros!$P$3=1,'4 - Tabela atual'!CO33,'5 - Tabela anterior'!CN33)</f>
        <v>288</v>
      </c>
      <c r="CP34" s="9">
        <f>IF(Parametros!$P$3=1,'4 - Tabela atual'!CP33,'5 - Tabela anterior'!CO33)</f>
        <v>384</v>
      </c>
      <c r="CQ34" s="9">
        <f>IF(Parametros!$P$3=1,'4 - Tabela atual'!CQ33,'5 - Tabela anterior'!CP33)</f>
        <v>576</v>
      </c>
      <c r="CR34" s="9">
        <f>IF(Parametros!$P$3=1,'4 - Tabela atual'!CR33,'5 - Tabela anterior'!CQ33)</f>
        <v>768</v>
      </c>
      <c r="CS34" s="9">
        <f>IF(Parametros!$P$3=1,'4 - Tabela atual'!CS33,'5 - Tabela anterior'!CR33)</f>
        <v>960</v>
      </c>
      <c r="CT34" s="9">
        <f>IF(Parametros!$P$3=1,'4 - Tabela atual'!CT33,'5 - Tabela anterior'!CS33)</f>
        <v>1152</v>
      </c>
      <c r="CU34" s="9">
        <f>IF(Parametros!$P$3=1,'4 - Tabela atual'!CU33,'5 - Tabela anterior'!CT33)</f>
        <v>175</v>
      </c>
      <c r="CV34" s="9">
        <f>IF(Parametros!$P$3=1,'4 - Tabela atual'!CV33,'5 - Tabela anterior'!CU33)</f>
        <v>35</v>
      </c>
      <c r="CW34" s="9">
        <f>IF(Parametros!$P$3=1,'4 - Tabela atual'!CW33,'5 - Tabela anterior'!CV33)</f>
        <v>43.75</v>
      </c>
      <c r="CX34" s="9">
        <f>IF(Parametros!$P$3=1,'4 - Tabela atual'!CX33,'5 - Tabela anterior'!CW33)</f>
        <v>0</v>
      </c>
      <c r="CY34" s="9">
        <f>IF(Parametros!$P$3=1,'4 - Tabela atual'!CY33,'5 - Tabela anterior'!CX33)</f>
        <v>87.5</v>
      </c>
      <c r="CZ34" s="9">
        <f>IF(Parametros!$P$3=1,'4 - Tabela atual'!CZ33,'5 - Tabela anterior'!CY33)</f>
        <v>262.5</v>
      </c>
      <c r="DA34" s="9">
        <f>IF(Parametros!$P$3=1,'4 - Tabela atual'!DA33,'5 - Tabela anterior'!CZ33)</f>
        <v>350</v>
      </c>
      <c r="DB34" s="9">
        <f>IF(Parametros!$P$3=1,'4 - Tabela atual'!DB33,'5 - Tabela anterior'!DA33)</f>
        <v>525</v>
      </c>
      <c r="DC34" s="9">
        <f>IF(Parametros!$P$3=1,'4 - Tabela atual'!DC33,'5 - Tabela anterior'!DB33)</f>
        <v>700</v>
      </c>
      <c r="DD34" s="9">
        <f>IF(Parametros!$P$3=1,'4 - Tabela atual'!DD33,'5 - Tabela anterior'!DC33)</f>
        <v>875</v>
      </c>
      <c r="DE34" s="9">
        <f>IF(Parametros!$P$3=1,'4 - Tabela atual'!DE33,'5 - Tabela anterior'!DD33)</f>
        <v>1050</v>
      </c>
      <c r="DF34" s="9">
        <f>IF(Parametros!$P$3=1,'4 - Tabela atual'!DF33,'5 - Tabela anterior'!DE33)</f>
        <v>175</v>
      </c>
      <c r="DG34" s="9">
        <f>IF(Parametros!$P$3=1,'4 - Tabela atual'!DG33,'5 - Tabela anterior'!DF33)</f>
        <v>35</v>
      </c>
      <c r="DH34" s="9">
        <f>IF(Parametros!$P$3=1,'4 - Tabela atual'!DH33,'5 - Tabela anterior'!DG33)</f>
        <v>43.75</v>
      </c>
      <c r="DI34" s="9">
        <f>IF(Parametros!$P$3=1,'4 - Tabela atual'!DI33,'5 - Tabela anterior'!DH33)</f>
        <v>0</v>
      </c>
      <c r="DJ34" s="9">
        <f>IF(Parametros!$P$3=1,'4 - Tabela atual'!DJ33,'5 - Tabela anterior'!DI33)</f>
        <v>87.5</v>
      </c>
      <c r="DK34" s="9">
        <f>IF(Parametros!$P$3=1,'4 - Tabela atual'!DK33,'5 - Tabela anterior'!DJ33)</f>
        <v>262.5</v>
      </c>
      <c r="DL34" s="9">
        <f>IF(Parametros!$P$3=1,'4 - Tabela atual'!DL33,'5 - Tabela anterior'!DK33)</f>
        <v>350</v>
      </c>
      <c r="DM34" s="9">
        <f>IF(Parametros!$P$3=1,'4 - Tabela atual'!DM33,'5 - Tabela anterior'!DL33)</f>
        <v>525</v>
      </c>
      <c r="DN34" s="9">
        <f>IF(Parametros!$P$3=1,'4 - Tabela atual'!DN33,'5 - Tabela anterior'!DM33)</f>
        <v>700</v>
      </c>
      <c r="DO34" s="9">
        <f>IF(Parametros!$P$3=1,'4 - Tabela atual'!DO33,'5 - Tabela anterior'!DN33)</f>
        <v>875</v>
      </c>
      <c r="DP34" s="9">
        <f>IF(Parametros!$P$3=1,'4 - Tabela atual'!DP33,'5 - Tabela anterior'!DO33)</f>
        <v>1050</v>
      </c>
      <c r="DQ34" s="9">
        <f>IF(Parametros!$P$3=1,'4 - Tabela atual'!DQ33,'5 - Tabela anterior'!DP33)</f>
        <v>574</v>
      </c>
      <c r="DR34" s="9">
        <f>IF(Parametros!$P$3=1,'4 - Tabela atual'!DR33,'5 - Tabela anterior'!DQ33)</f>
        <v>114.80000000000001</v>
      </c>
      <c r="DS34" s="9">
        <f>IF(Parametros!$P$3=1,'4 - Tabela atual'!DS33,'5 - Tabela anterior'!DR33)</f>
        <v>143.5</v>
      </c>
      <c r="DT34" s="9">
        <f>IF(Parametros!$P$3=1,'4 - Tabela atual'!DT33,'5 - Tabela anterior'!DS33)</f>
        <v>179.55</v>
      </c>
      <c r="DU34" s="9">
        <f>IF(Parametros!$P$3=1,'4 - Tabela atual'!DU33,'5 - Tabela anterior'!DT33)</f>
        <v>287</v>
      </c>
      <c r="DV34" s="9">
        <f>IF(Parametros!$P$3=1,'4 - Tabela atual'!DV33,'5 - Tabela anterior'!DU33)</f>
        <v>861</v>
      </c>
      <c r="DW34" s="9">
        <f>IF(Parametros!$P$3=1,'4 - Tabela atual'!DW33,'5 - Tabela anterior'!DV33)</f>
        <v>1148</v>
      </c>
      <c r="DX34" s="9">
        <f>IF(Parametros!$P$3=1,'4 - Tabela atual'!DX33,'5 - Tabela anterior'!DW33)</f>
        <v>1722</v>
      </c>
      <c r="DY34" s="9">
        <f>IF(Parametros!$P$3=1,'4 - Tabela atual'!DY33,'5 - Tabela anterior'!DX33)</f>
        <v>2296</v>
      </c>
      <c r="DZ34" s="9">
        <f>IF(Parametros!$P$3=1,'4 - Tabela atual'!DZ33,'5 - Tabela anterior'!DY33)</f>
        <v>2870</v>
      </c>
      <c r="EA34" s="9">
        <f>IF(Parametros!$P$3=1,'4 - Tabela atual'!EA33,'5 - Tabela anterior'!DZ33)</f>
        <v>3444</v>
      </c>
      <c r="EB34" s="9">
        <f>IF(Parametros!$P$3=1,'4 - Tabela atual'!EB33,'5 - Tabela anterior'!EA33)</f>
        <v>591</v>
      </c>
      <c r="EC34" s="9">
        <f>IF(Parametros!$P$3=1,'4 - Tabela atual'!EC33,'5 - Tabela anterior'!EB33)</f>
        <v>118.20000000000002</v>
      </c>
      <c r="ED34" s="9">
        <f>IF(Parametros!$P$3=1,'4 - Tabela atual'!ED33,'5 - Tabela anterior'!EC33)</f>
        <v>147.75</v>
      </c>
      <c r="EE34" s="9">
        <f>IF(Parametros!$P$3=1,'4 - Tabela atual'!EE33,'5 - Tabela anterior'!ED33)</f>
        <v>179.55</v>
      </c>
      <c r="EF34" s="9">
        <f>IF(Parametros!$P$3=1,'4 - Tabela atual'!EF33,'5 - Tabela anterior'!EE33)</f>
        <v>295.5</v>
      </c>
      <c r="EG34" s="9">
        <f>IF(Parametros!$P$3=1,'4 - Tabela atual'!EG33,'5 - Tabela anterior'!EF33)</f>
        <v>886.5</v>
      </c>
      <c r="EH34" s="9">
        <f>IF(Parametros!$P$3=1,'4 - Tabela atual'!EH33,'5 - Tabela anterior'!EG33)</f>
        <v>1182</v>
      </c>
      <c r="EI34" s="9">
        <f>IF(Parametros!$P$3=1,'4 - Tabela atual'!EI33,'5 - Tabela anterior'!EH33)</f>
        <v>1773</v>
      </c>
      <c r="EJ34" s="9">
        <f>IF(Parametros!$P$3=1,'4 - Tabela atual'!EJ33,'5 - Tabela anterior'!EI33)</f>
        <v>2364</v>
      </c>
      <c r="EK34" s="9">
        <f>IF(Parametros!$P$3=1,'4 - Tabela atual'!EK33,'5 - Tabela anterior'!EJ33)</f>
        <v>2955</v>
      </c>
      <c r="EL34" s="9">
        <f>IF(Parametros!$P$3=1,'4 - Tabela atual'!EL33,'5 - Tabela anterior'!EK33)</f>
        <v>3546</v>
      </c>
      <c r="EM34" s="9">
        <f>IF(Parametros!$P$3=1,'4 - Tabela atual'!EM33,'5 - Tabela anterior'!EL33)</f>
        <v>574</v>
      </c>
      <c r="EN34" s="9">
        <f>IF(Parametros!$P$3=1,'4 - Tabela atual'!EN33,'5 - Tabela anterior'!EM33)</f>
        <v>114.80000000000001</v>
      </c>
      <c r="EO34" s="9">
        <f>IF(Parametros!$P$3=1,'4 - Tabela atual'!EO33,'5 - Tabela anterior'!EN33)</f>
        <v>143.5</v>
      </c>
      <c r="EP34" s="9">
        <f>IF(Parametros!$P$3=1,'4 - Tabela atual'!EP33,'5 - Tabela anterior'!EO33)</f>
        <v>179.55</v>
      </c>
      <c r="EQ34" s="9">
        <f>IF(Parametros!$P$3=1,'4 - Tabela atual'!EQ33,'5 - Tabela anterior'!EP33)</f>
        <v>287</v>
      </c>
      <c r="ER34" s="9">
        <f>IF(Parametros!$P$3=1,'4 - Tabela atual'!ER33,'5 - Tabela anterior'!EQ33)</f>
        <v>861</v>
      </c>
      <c r="ES34" s="9">
        <f>IF(Parametros!$P$3=1,'4 - Tabela atual'!ES33,'5 - Tabela anterior'!ER33)</f>
        <v>1148</v>
      </c>
      <c r="ET34" s="9">
        <f>IF(Parametros!$P$3=1,'4 - Tabela atual'!ET33,'5 - Tabela anterior'!ES33)</f>
        <v>1722</v>
      </c>
      <c r="EU34" s="9">
        <f>IF(Parametros!$P$3=1,'4 - Tabela atual'!EU33,'5 - Tabela anterior'!ET33)</f>
        <v>2296</v>
      </c>
      <c r="EV34" s="9">
        <f>IF(Parametros!$P$3=1,'4 - Tabela atual'!EV33,'5 - Tabela anterior'!EU33)</f>
        <v>2870</v>
      </c>
      <c r="EW34" s="9">
        <f>IF(Parametros!$P$3=1,'4 - Tabela atual'!EW33,'5 - Tabela anterior'!EV33)</f>
        <v>3444</v>
      </c>
      <c r="EX34" s="9">
        <f>IF(Parametros!$P$3=1,'4 - Tabela atual'!EX33,'5 - Tabela anterior'!EW33)</f>
        <v>271</v>
      </c>
      <c r="EY34" s="9">
        <f>IF(Parametros!$P$3=1,'4 - Tabela atual'!EY33,'5 - Tabela anterior'!EX33)</f>
        <v>54.2</v>
      </c>
      <c r="EZ34" s="9">
        <f>IF(Parametros!$P$3=1,'4 - Tabela atual'!EZ33,'5 - Tabela anterior'!EY33)</f>
        <v>67.75</v>
      </c>
      <c r="FA34" s="9">
        <f>IF(Parametros!$P$3=1,'4 - Tabela atual'!FA33,'5 - Tabela anterior'!EZ33)</f>
        <v>0</v>
      </c>
      <c r="FB34" s="9">
        <f>IF(Parametros!$P$3=1,'4 - Tabela atual'!FB33,'5 - Tabela anterior'!FA33)</f>
        <v>135.5</v>
      </c>
      <c r="FC34" s="9">
        <f>IF(Parametros!$P$3=1,'4 - Tabela atual'!FC33,'5 - Tabela anterior'!FB33)</f>
        <v>406.5</v>
      </c>
      <c r="FD34" s="9">
        <f>IF(Parametros!$P$3=1,'4 - Tabela atual'!FD33,'5 - Tabela anterior'!FC33)</f>
        <v>542</v>
      </c>
      <c r="FE34" s="9">
        <f>IF(Parametros!$P$3=1,'4 - Tabela atual'!FE33,'5 - Tabela anterior'!FD33)</f>
        <v>813</v>
      </c>
      <c r="FF34" s="9">
        <f>IF(Parametros!$P$3=1,'4 - Tabela atual'!FF33,'5 - Tabela anterior'!FE33)</f>
        <v>1084</v>
      </c>
      <c r="FG34" s="9">
        <f>IF(Parametros!$P$3=1,'4 - Tabela atual'!FG33,'5 - Tabela anterior'!FF33)</f>
        <v>1355</v>
      </c>
      <c r="FH34" s="9">
        <f>IF(Parametros!$P$3=1,'4 - Tabela atual'!FH33,'5 - Tabela anterior'!FG33)</f>
        <v>1626</v>
      </c>
      <c r="FI34" s="9">
        <f>IF(Parametros!$P$3=1,'4 - Tabela atual'!FI33,'5 - Tabela anterior'!FH33)</f>
        <v>670</v>
      </c>
      <c r="FJ34" s="9">
        <f>IF(Parametros!$P$3=1,'4 - Tabela atual'!FJ33,'5 - Tabela anterior'!FI33)</f>
        <v>134.00000000000003</v>
      </c>
      <c r="FK34" s="9">
        <f>IF(Parametros!$P$3=1,'4 - Tabela atual'!FK33,'5 - Tabela anterior'!FJ33)</f>
        <v>167.5</v>
      </c>
      <c r="FL34" s="9">
        <f>IF(Parametros!$P$3=1,'4 - Tabela atual'!FL33,'5 - Tabela anterior'!FK33)</f>
        <v>179.55</v>
      </c>
      <c r="FM34" s="9">
        <f>IF(Parametros!$P$3=1,'4 - Tabela atual'!FM33,'5 - Tabela anterior'!FL33)</f>
        <v>335</v>
      </c>
      <c r="FN34" s="9">
        <f>IF(Parametros!$P$3=1,'4 - Tabela atual'!FN33,'5 - Tabela anterior'!FM33)</f>
        <v>1005</v>
      </c>
      <c r="FO34" s="9">
        <f>IF(Parametros!$P$3=1,'4 - Tabela atual'!FO33,'5 - Tabela anterior'!FN33)</f>
        <v>1340</v>
      </c>
      <c r="FP34" s="9">
        <f>IF(Parametros!$P$3=1,'4 - Tabela atual'!FP33,'5 - Tabela anterior'!FO33)</f>
        <v>2010</v>
      </c>
      <c r="FQ34" s="9">
        <f>IF(Parametros!$P$3=1,'4 - Tabela atual'!FQ33,'5 - Tabela anterior'!FP33)</f>
        <v>2680</v>
      </c>
      <c r="FR34" s="9">
        <f>IF(Parametros!$P$3=1,'4 - Tabela atual'!FR33,'5 - Tabela anterior'!FQ33)</f>
        <v>3350</v>
      </c>
      <c r="FS34" s="9">
        <f>IF(Parametros!$P$3=1,'4 - Tabela atual'!FS33,'5 - Tabela anterior'!FR33)</f>
        <v>4020</v>
      </c>
      <c r="FT34">
        <f>IF(Parametros!$P$3=1,'4 - Tabela atual'!FT33,'5 - Tabela anterior'!FS33)</f>
        <v>1.98</v>
      </c>
      <c r="FU34" t="str">
        <f>IF(Parametros!$P$3=1,'4 - Tabela atual'!FU33,'5 - Tabela anterior'!FT33)</f>
        <v/>
      </c>
      <c r="FV34" t="str">
        <f>IF(Parametros!$P$3=1,'4 - Tabela atual'!FV33,'5 - Tabela anterior'!FU33)</f>
        <v/>
      </c>
      <c r="FW34" t="str">
        <f>IF(Parametros!$P$3=1,'4 - Tabela atual'!FW33,'5 - Tabela anterior'!FV33)</f>
        <v/>
      </c>
      <c r="FX34" t="str">
        <f>IF(Parametros!$P$3=1,'4 - Tabela atual'!FX33,'5 - Tabela anterior'!FW33)</f>
        <v/>
      </c>
      <c r="FY34" t="str">
        <f>IF(Parametros!$P$3=1,'4 - Tabela atual'!FY33,'5 - Tabela anterior'!FX33)</f>
        <v/>
      </c>
      <c r="FZ34" t="str">
        <f>IF(Parametros!$P$3=1,'4 - Tabela atual'!FZ33,'5 - Tabela anterior'!FY33)</f>
        <v/>
      </c>
      <c r="GA34" t="str">
        <f>IF(Parametros!$P$3=1,'4 - Tabela atual'!GA33,'5 - Tabela anterior'!FZ33)</f>
        <v/>
      </c>
      <c r="GB34" t="str">
        <f>IF(Parametros!$P$3=1,'4 - Tabela atual'!GB33,'5 - Tabela anterior'!GA33)</f>
        <v/>
      </c>
      <c r="GC34" t="str">
        <f>IF(Parametros!$P$3=1,'4 - Tabela atual'!GC33,'5 - Tabela anterior'!GB33)</f>
        <v/>
      </c>
      <c r="GD34" t="str">
        <f>IF(Parametros!$P$3=1,'4 - Tabela atual'!GD33,'5 - Tabela anterior'!GC33)</f>
        <v/>
      </c>
      <c r="GE34" t="str">
        <f>IF(Parametros!$P$3=1,'4 - Tabela atual'!GE33,'5 - Tabela anterior'!GD33)</f>
        <v/>
      </c>
      <c r="GF34" t="str">
        <f>IF(Parametros!$P$3=1,'4 - Tabela atual'!GF33,'5 - Tabela anterior'!GE33)</f>
        <v/>
      </c>
      <c r="GG34" t="str">
        <f>IF(Parametros!$P$3=1,'4 - Tabela atual'!GG33,'5 - Tabela anterior'!GF33)</f>
        <v/>
      </c>
      <c r="GH34">
        <f>IF(Parametros!$P$3=1,'4 - Tabela atual'!GH33,'5 - Tabela anterior'!GG33)</f>
        <v>1.98</v>
      </c>
      <c r="GI34" s="8">
        <f>IF(Parametros!$P$3=1,'4 - Tabela atual'!GI33,'5 - Tabela anterior'!GH33)</f>
        <v>14746.9866</v>
      </c>
      <c r="GJ34" s="8" t="str">
        <f>IF(Parametros!$P$3=1,'4 - Tabela atual'!GJ33,'5 - Tabela anterior'!GI33)</f>
        <v/>
      </c>
      <c r="GK34" s="8" t="str">
        <f>IF(Parametros!$P$3=1,'4 - Tabela atual'!GK33,'5 - Tabela anterior'!GJ33)</f>
        <v/>
      </c>
      <c r="GL34" s="8" t="str">
        <f>IF(Parametros!$P$3=1,'4 - Tabela atual'!GL33,'5 - Tabela anterior'!GK33)</f>
        <v/>
      </c>
      <c r="GM34" s="8" t="str">
        <f>IF(Parametros!$P$3=1,'4 - Tabela atual'!GM33,'5 - Tabela anterior'!GL33)</f>
        <v/>
      </c>
      <c r="GN34" s="8" t="str">
        <f>IF(Parametros!$P$3=1,'4 - Tabela atual'!GN33,'5 - Tabela anterior'!GM33)</f>
        <v/>
      </c>
      <c r="GO34" s="8" t="str">
        <f>IF(Parametros!$P$3=1,'4 - Tabela atual'!GO33,'5 - Tabela anterior'!GN33)</f>
        <v/>
      </c>
      <c r="GP34" s="8" t="str">
        <f>IF(Parametros!$P$3=1,'4 - Tabela atual'!GP33,'5 - Tabela anterior'!GO33)</f>
        <v/>
      </c>
      <c r="GQ34" s="8" t="str">
        <f>IF(Parametros!$P$3=1,'4 - Tabela atual'!GQ33,'5 - Tabela anterior'!GP33)</f>
        <v/>
      </c>
      <c r="GR34" s="8" t="str">
        <f>IF(Parametros!$P$3=1,'4 - Tabela atual'!GR33,'5 - Tabela anterior'!GQ33)</f>
        <v/>
      </c>
      <c r="GS34" s="8" t="str">
        <f>IF(Parametros!$P$3=1,'4 - Tabela atual'!GS33,'5 - Tabela anterior'!GR33)</f>
        <v/>
      </c>
      <c r="GT34" s="8" t="str">
        <f>IF(Parametros!$P$3=1,'4 - Tabela atual'!GT33,'5 - Tabela anterior'!GS33)</f>
        <v/>
      </c>
      <c r="GU34" s="8" t="str">
        <f>IF(Parametros!$P$3=1,'4 - Tabela atual'!GU33,'5 - Tabela anterior'!GT33)</f>
        <v/>
      </c>
      <c r="GV34" s="8" t="str">
        <f>IF(Parametros!$P$3=1,'4 - Tabela atual'!GV33,'5 - Tabela anterior'!GU33)</f>
        <v/>
      </c>
      <c r="GW34" s="8">
        <f>IF(Parametros!$P$3=1,'4 - Tabela atual'!GW33,'5 - Tabela anterior'!GV33)</f>
        <v>14746.9866</v>
      </c>
      <c r="GX34">
        <f>IF(Parametros!$P$3=1,'4 - Tabela atual'!GX33,'5 - Tabela anterior'!GW33)</f>
        <v>0</v>
      </c>
      <c r="GY34">
        <f>IF(Parametros!$P$3=1,'4 - Tabela atual'!GY33,'5 - Tabela anterior'!GX33)</f>
        <v>1</v>
      </c>
      <c r="GZ34">
        <f>IF(Parametros!$P$3=1,'4 - Tabela atual'!GZ33,'5 - Tabela anterior'!GY33)</f>
        <v>1</v>
      </c>
      <c r="HA34">
        <f>IF(Parametros!$P$3=1,'4 - Tabela atual'!HA33,'5 - Tabela anterior'!GZ33)</f>
        <v>1</v>
      </c>
      <c r="HB34">
        <f>IF(Parametros!$P$3=1,'4 - Tabela atual'!HB33,'5 - Tabela anterior'!HA33)</f>
        <v>1</v>
      </c>
      <c r="HC34">
        <f>IF(Parametros!$P$3=1,'4 - Tabela atual'!HC33,'5 - Tabela anterior'!HB33)</f>
        <v>1</v>
      </c>
      <c r="HD34">
        <f>IF(Parametros!$P$3=1,'4 - Tabela atual'!HD33,'5 - Tabela anterior'!HC33)</f>
        <v>0</v>
      </c>
      <c r="HE34" s="6" t="str">
        <f t="shared" si="0"/>
        <v>SÉRIES AMERICANAS - (SAME)</v>
      </c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</row>
    <row r="35" spans="1:249" s="5" customFormat="1" ht="14.25" customHeight="1" x14ac:dyDescent="0.2">
      <c r="A35" s="148" t="str">
        <f>IF(Parametros!$P$3=1,'4 - Tabela atual'!A34,'5 - Tabela anterior'!A34)</f>
        <v>SAM4</v>
      </c>
      <c r="B35" s="112" t="str">
        <f>IF(Parametros!$P$3=1,'4 - Tabela atual'!B34,'5 - Tabela anterior'!B34)</f>
        <v>SÉRIE DE QUARTA-FEIRA</v>
      </c>
      <c r="C35" s="9">
        <f>IF(Parametros!$P$3=1,'4 - Tabela atual'!C34,'5 - Tabela anterior'!C34)</f>
        <v>0</v>
      </c>
      <c r="D35" s="9">
        <f>IF(Parametros!$P$3=1,'4 - Tabela atual'!D34,'5 - Tabela anterior'!D34)</f>
        <v>0</v>
      </c>
      <c r="E35" s="9">
        <f>IF(Parametros!$P$3=1,'4 - Tabela atual'!E34,'5 - Tabela anterior'!E34)</f>
        <v>0</v>
      </c>
      <c r="F35" s="9">
        <f>IF(Parametros!$P$3=1,'4 - Tabela atual'!F34,'5 - Tabela anterior'!F34)</f>
        <v>0</v>
      </c>
      <c r="G35" s="9">
        <f>IF(Parametros!$P$3=1,'4 - Tabela atual'!G34,'5 - Tabela anterior'!G34)</f>
        <v>0</v>
      </c>
      <c r="H35" s="9">
        <f>IF(Parametros!$P$3=1,'4 - Tabela atual'!H34,'5 - Tabela anterior'!H34)</f>
        <v>0</v>
      </c>
      <c r="I35" s="9">
        <f>IF(Parametros!$P$3=1,'4 - Tabela atual'!I34,'5 - Tabela anterior'!H34)</f>
        <v>0</v>
      </c>
      <c r="J35" s="9">
        <f>IF(Parametros!$P$3=1,'4 - Tabela atual'!J34,'5 - Tabela anterior'!I34)</f>
        <v>0</v>
      </c>
      <c r="K35" s="9">
        <f>IF(Parametros!$P$3=1,'4 - Tabela atual'!K34,'5 - Tabela anterior'!J34)</f>
        <v>0</v>
      </c>
      <c r="L35" s="9">
        <f>IF(Parametros!$P$3=1,'4 - Tabela atual'!L34,'5 - Tabela anterior'!K34)</f>
        <v>0</v>
      </c>
      <c r="M35" s="9">
        <f>IF(Parametros!$P$3=1,'4 - Tabela atual'!M34,'5 - Tabela anterior'!L34)</f>
        <v>0</v>
      </c>
      <c r="N35" s="9">
        <f>IF(Parametros!$P$3=1,'4 - Tabela atual'!N34,'5 - Tabela anterior'!M34)</f>
        <v>0</v>
      </c>
      <c r="O35" s="9">
        <f>IF(Parametros!$P$3=1,'4 - Tabela atual'!O34,'5 - Tabela anterior'!N34)</f>
        <v>0</v>
      </c>
      <c r="P35" s="9">
        <f>IF(Parametros!$P$3=1,'4 - Tabela atual'!P34,'5 - Tabela anterior'!O34)</f>
        <v>0</v>
      </c>
      <c r="Q35" s="9">
        <f>IF(Parametros!$P$3=1,'4 - Tabela atual'!Q34,'5 - Tabela anterior'!P34)</f>
        <v>0</v>
      </c>
      <c r="R35" s="9">
        <f>IF(Parametros!$P$3=1,'4 - Tabela atual'!R34,'5 - Tabela anterior'!Q34)</f>
        <v>0</v>
      </c>
      <c r="S35" s="9">
        <f>IF(Parametros!$P$3=1,'4 - Tabela atual'!S34,'5 - Tabela anterior'!R34)</f>
        <v>0</v>
      </c>
      <c r="T35" s="9">
        <f>IF(Parametros!$P$3=1,'4 - Tabela atual'!T34,'5 - Tabela anterior'!S34)</f>
        <v>0</v>
      </c>
      <c r="U35" s="9">
        <f>IF(Parametros!$P$3=1,'4 - Tabela atual'!U34,'5 - Tabela anterior'!T34)</f>
        <v>0</v>
      </c>
      <c r="V35" s="9">
        <f>IF(Parametros!$P$3=1,'4 - Tabela atual'!V34,'5 - Tabela anterior'!U34)</f>
        <v>96</v>
      </c>
      <c r="W35" s="9">
        <f>IF(Parametros!$P$3=1,'4 - Tabela atual'!W34,'5 - Tabela anterior'!V34)</f>
        <v>19.200000000000003</v>
      </c>
      <c r="X35" s="9">
        <f>IF(Parametros!$P$3=1,'4 - Tabela atual'!X34,'5 - Tabela anterior'!W34)</f>
        <v>24</v>
      </c>
      <c r="Y35" s="9">
        <f>IF(Parametros!$P$3=1,'4 - Tabela atual'!Y34,'5 - Tabela anterior'!X34)</f>
        <v>0</v>
      </c>
      <c r="Z35" s="9">
        <f>IF(Parametros!$P$3=1,'4 - Tabela atual'!Z34,'5 - Tabela anterior'!Y34)</f>
        <v>48</v>
      </c>
      <c r="AA35" s="9">
        <f>IF(Parametros!$P$3=1,'4 - Tabela atual'!AA34,'5 - Tabela anterior'!Z34)</f>
        <v>144</v>
      </c>
      <c r="AB35" s="9">
        <f>IF(Parametros!$P$3=1,'4 - Tabela atual'!AB34,'5 - Tabela anterior'!AA34)</f>
        <v>192</v>
      </c>
      <c r="AC35" s="9">
        <f>IF(Parametros!$P$3=1,'4 - Tabela atual'!AC34,'5 - Tabela anterior'!AB34)</f>
        <v>288</v>
      </c>
      <c r="AD35" s="9">
        <f>IF(Parametros!$P$3=1,'4 - Tabela atual'!AD34,'5 - Tabela anterior'!AC34)</f>
        <v>384</v>
      </c>
      <c r="AE35" s="9">
        <f>IF(Parametros!$P$3=1,'4 - Tabela atual'!AE34,'5 - Tabela anterior'!AD34)</f>
        <v>480</v>
      </c>
      <c r="AF35" s="9">
        <f>IF(Parametros!$P$3=1,'4 - Tabela atual'!AF34,'5 - Tabela anterior'!AE34)</f>
        <v>576</v>
      </c>
      <c r="AG35" s="9">
        <f>IF(Parametros!$P$3=1,'4 - Tabela atual'!AG34,'5 - Tabela anterior'!AF34)</f>
        <v>96</v>
      </c>
      <c r="AH35" s="9">
        <f>IF(Parametros!$P$3=1,'4 - Tabela atual'!AH34,'5 - Tabela anterior'!AG34)</f>
        <v>19.200000000000003</v>
      </c>
      <c r="AI35" s="9">
        <f>IF(Parametros!$P$3=1,'4 - Tabela atual'!AI34,'5 - Tabela anterior'!AH34)</f>
        <v>24</v>
      </c>
      <c r="AJ35" s="9">
        <f>IF(Parametros!$P$3=1,'4 - Tabela atual'!AJ34,'5 - Tabela anterior'!AI34)</f>
        <v>0</v>
      </c>
      <c r="AK35" s="9">
        <f>IF(Parametros!$P$3=1,'4 - Tabela atual'!AK34,'5 - Tabela anterior'!AJ34)</f>
        <v>48</v>
      </c>
      <c r="AL35" s="9">
        <f>IF(Parametros!$P$3=1,'4 - Tabela atual'!AL34,'5 - Tabela anterior'!AK34)</f>
        <v>144</v>
      </c>
      <c r="AM35" s="9">
        <f>IF(Parametros!$P$3=1,'4 - Tabela atual'!AM34,'5 - Tabela anterior'!AL34)</f>
        <v>192</v>
      </c>
      <c r="AN35" s="9">
        <f>IF(Parametros!$P$3=1,'4 - Tabela atual'!AN34,'5 - Tabela anterior'!AM34)</f>
        <v>288</v>
      </c>
      <c r="AO35" s="9">
        <f>IF(Parametros!$P$3=1,'4 - Tabela atual'!AO34,'5 - Tabela anterior'!AN34)</f>
        <v>384</v>
      </c>
      <c r="AP35" s="9">
        <f>IF(Parametros!$P$3=1,'4 - Tabela atual'!AP34,'5 - Tabela anterior'!AO34)</f>
        <v>480</v>
      </c>
      <c r="AQ35" s="9">
        <f>IF(Parametros!$P$3=1,'4 - Tabela atual'!AQ34,'5 - Tabela anterior'!AP34)</f>
        <v>576</v>
      </c>
      <c r="AR35" s="9">
        <f>IF(Parametros!$P$3=1,'4 - Tabela atual'!AR34,'5 - Tabela anterior'!AQ34)</f>
        <v>79</v>
      </c>
      <c r="AS35" s="9">
        <f>IF(Parametros!$P$3=1,'4 - Tabela atual'!AS34,'5 - Tabela anterior'!AR34)</f>
        <v>15.8</v>
      </c>
      <c r="AT35" s="9">
        <f>IF(Parametros!$P$3=1,'4 - Tabela atual'!AT34,'5 - Tabela anterior'!AS34)</f>
        <v>19.75</v>
      </c>
      <c r="AU35" s="9">
        <f>IF(Parametros!$P$3=1,'4 - Tabela atual'!AU34,'5 - Tabela anterior'!AT34)</f>
        <v>0</v>
      </c>
      <c r="AV35" s="9">
        <f>IF(Parametros!$P$3=1,'4 - Tabela atual'!AV34,'5 - Tabela anterior'!AU34)</f>
        <v>39.5</v>
      </c>
      <c r="AW35" s="9">
        <f>IF(Parametros!$P$3=1,'4 - Tabela atual'!AW34,'5 - Tabela anterior'!AV34)</f>
        <v>118.5</v>
      </c>
      <c r="AX35" s="9">
        <f>IF(Parametros!$P$3=1,'4 - Tabela atual'!AX34,'5 - Tabela anterior'!AW34)</f>
        <v>158</v>
      </c>
      <c r="AY35" s="9">
        <f>IF(Parametros!$P$3=1,'4 - Tabela atual'!AY34,'5 - Tabela anterior'!AX34)</f>
        <v>237</v>
      </c>
      <c r="AZ35" s="9">
        <f>IF(Parametros!$P$3=1,'4 - Tabela atual'!AZ34,'5 - Tabela anterior'!AY34)</f>
        <v>316</v>
      </c>
      <c r="BA35" s="9">
        <f>IF(Parametros!$P$3=1,'4 - Tabela atual'!BA34,'5 - Tabela anterior'!AZ34)</f>
        <v>395</v>
      </c>
      <c r="BB35" s="9">
        <f>IF(Parametros!$P$3=1,'4 - Tabela atual'!BB34,'5 - Tabela anterior'!BA34)</f>
        <v>474</v>
      </c>
      <c r="BC35" s="9">
        <f>IF(Parametros!$P$3=1,'4 - Tabela atual'!BC34,'5 - Tabela anterior'!BB34)</f>
        <v>96</v>
      </c>
      <c r="BD35" s="9">
        <f>IF(Parametros!$P$3=1,'4 - Tabela atual'!BD34,'5 - Tabela anterior'!BC34)</f>
        <v>19.200000000000003</v>
      </c>
      <c r="BE35" s="9">
        <f>IF(Parametros!$P$3=1,'4 - Tabela atual'!BE34,'5 - Tabela anterior'!BD34)</f>
        <v>24</v>
      </c>
      <c r="BF35" s="9">
        <f>IF(Parametros!$P$3=1,'4 - Tabela atual'!BF34,'5 - Tabela anterior'!BE34)</f>
        <v>0</v>
      </c>
      <c r="BG35" s="9">
        <f>IF(Parametros!$P$3=1,'4 - Tabela atual'!BG34,'5 - Tabela anterior'!BF34)</f>
        <v>48</v>
      </c>
      <c r="BH35" s="9">
        <f>IF(Parametros!$P$3=1,'4 - Tabela atual'!BH34,'5 - Tabela anterior'!BG34)</f>
        <v>144</v>
      </c>
      <c r="BI35" s="9">
        <f>IF(Parametros!$P$3=1,'4 - Tabela atual'!BI34,'5 - Tabela anterior'!BH34)</f>
        <v>192</v>
      </c>
      <c r="BJ35" s="9">
        <f>IF(Parametros!$P$3=1,'4 - Tabela atual'!BJ34,'5 - Tabela anterior'!BI34)</f>
        <v>288</v>
      </c>
      <c r="BK35" s="9">
        <f>IF(Parametros!$P$3=1,'4 - Tabela atual'!BK34,'5 - Tabela anterior'!BJ34)</f>
        <v>384</v>
      </c>
      <c r="BL35" s="9">
        <f>IF(Parametros!$P$3=1,'4 - Tabela atual'!BL34,'5 - Tabela anterior'!BK34)</f>
        <v>480</v>
      </c>
      <c r="BM35" s="9">
        <f>IF(Parametros!$P$3=1,'4 - Tabela atual'!BM34,'5 - Tabela anterior'!BL34)</f>
        <v>576</v>
      </c>
      <c r="BN35" s="9">
        <f>IF(Parametros!$P$3=1,'4 - Tabela atual'!BN34,'5 - Tabela anterior'!BM34)</f>
        <v>96</v>
      </c>
      <c r="BO35" s="9">
        <f>IF(Parametros!$P$3=1,'4 - Tabela atual'!BO34,'5 - Tabela anterior'!BN34)</f>
        <v>19.200000000000003</v>
      </c>
      <c r="BP35" s="9">
        <f>IF(Parametros!$P$3=1,'4 - Tabela atual'!BP34,'5 - Tabela anterior'!BO34)</f>
        <v>24</v>
      </c>
      <c r="BQ35" s="9">
        <f>IF(Parametros!$P$3=1,'4 - Tabela atual'!BQ34,'5 - Tabela anterior'!BP34)</f>
        <v>0</v>
      </c>
      <c r="BR35" s="9">
        <f>IF(Parametros!$P$3=1,'4 - Tabela atual'!BR34,'5 - Tabela anterior'!BQ34)</f>
        <v>48</v>
      </c>
      <c r="BS35" s="9">
        <f>IF(Parametros!$P$3=1,'4 - Tabela atual'!BS34,'5 - Tabela anterior'!BR34)</f>
        <v>144</v>
      </c>
      <c r="BT35" s="9">
        <f>IF(Parametros!$P$3=1,'4 - Tabela atual'!BT34,'5 - Tabela anterior'!BS34)</f>
        <v>192</v>
      </c>
      <c r="BU35" s="9">
        <f>IF(Parametros!$P$3=1,'4 - Tabela atual'!BU34,'5 - Tabela anterior'!BT34)</f>
        <v>288</v>
      </c>
      <c r="BV35" s="9">
        <f>IF(Parametros!$P$3=1,'4 - Tabela atual'!BV34,'5 - Tabela anterior'!BU34)</f>
        <v>384</v>
      </c>
      <c r="BW35" s="9">
        <f>IF(Parametros!$P$3=1,'4 - Tabela atual'!BW34,'5 - Tabela anterior'!BV34)</f>
        <v>480</v>
      </c>
      <c r="BX35" s="9">
        <f>IF(Parametros!$P$3=1,'4 - Tabela atual'!BX34,'5 - Tabela anterior'!BW34)</f>
        <v>576</v>
      </c>
      <c r="BY35" s="9">
        <f>IF(Parametros!$P$3=1,'4 - Tabela atual'!BY34,'5 - Tabela anterior'!BX34)</f>
        <v>79</v>
      </c>
      <c r="BZ35" s="9">
        <f>IF(Parametros!$P$3=1,'4 - Tabela atual'!BZ34,'5 - Tabela anterior'!BY34)</f>
        <v>15.8</v>
      </c>
      <c r="CA35" s="9">
        <f>IF(Parametros!$P$3=1,'4 - Tabela atual'!CA34,'5 - Tabela anterior'!BZ34)</f>
        <v>19.75</v>
      </c>
      <c r="CB35" s="9">
        <f>IF(Parametros!$P$3=1,'4 - Tabela atual'!CB34,'5 - Tabela anterior'!CA34)</f>
        <v>0</v>
      </c>
      <c r="CC35" s="9">
        <f>IF(Parametros!$P$3=1,'4 - Tabela atual'!CC34,'5 - Tabela anterior'!CB34)</f>
        <v>39.5</v>
      </c>
      <c r="CD35" s="9">
        <f>IF(Parametros!$P$3=1,'4 - Tabela atual'!CD34,'5 - Tabela anterior'!CC34)</f>
        <v>118.5</v>
      </c>
      <c r="CE35" s="9">
        <f>IF(Parametros!$P$3=1,'4 - Tabela atual'!CE34,'5 - Tabela anterior'!CD34)</f>
        <v>158</v>
      </c>
      <c r="CF35" s="9">
        <f>IF(Parametros!$P$3=1,'4 - Tabela atual'!CF34,'5 - Tabela anterior'!CE34)</f>
        <v>237</v>
      </c>
      <c r="CG35" s="9">
        <f>IF(Parametros!$P$3=1,'4 - Tabela atual'!CG34,'5 - Tabela anterior'!CF34)</f>
        <v>316</v>
      </c>
      <c r="CH35" s="9">
        <f>IF(Parametros!$P$3=1,'4 - Tabela atual'!CH34,'5 - Tabela anterior'!CG34)</f>
        <v>395</v>
      </c>
      <c r="CI35" s="9">
        <f>IF(Parametros!$P$3=1,'4 - Tabela atual'!CI34,'5 - Tabela anterior'!CH34)</f>
        <v>474</v>
      </c>
      <c r="CJ35" s="9">
        <f>IF(Parametros!$P$3=1,'4 - Tabela atual'!CJ34,'5 - Tabela anterior'!CI34)</f>
        <v>192</v>
      </c>
      <c r="CK35" s="9">
        <f>IF(Parametros!$P$3=1,'4 - Tabela atual'!CK34,'5 - Tabela anterior'!CJ34)</f>
        <v>38.400000000000006</v>
      </c>
      <c r="CL35" s="9">
        <f>IF(Parametros!$P$3=1,'4 - Tabela atual'!CL34,'5 - Tabela anterior'!CK34)</f>
        <v>48</v>
      </c>
      <c r="CM35" s="9">
        <f>IF(Parametros!$P$3=1,'4 - Tabela atual'!CM34,'5 - Tabela anterior'!CL34)</f>
        <v>0</v>
      </c>
      <c r="CN35" s="9">
        <f>IF(Parametros!$P$3=1,'4 - Tabela atual'!CN34,'5 - Tabela anterior'!CM34)</f>
        <v>96</v>
      </c>
      <c r="CO35" s="9">
        <f>IF(Parametros!$P$3=1,'4 - Tabela atual'!CO34,'5 - Tabela anterior'!CN34)</f>
        <v>288</v>
      </c>
      <c r="CP35" s="9">
        <f>IF(Parametros!$P$3=1,'4 - Tabela atual'!CP34,'5 - Tabela anterior'!CO34)</f>
        <v>384</v>
      </c>
      <c r="CQ35" s="9">
        <f>IF(Parametros!$P$3=1,'4 - Tabela atual'!CQ34,'5 - Tabela anterior'!CP34)</f>
        <v>576</v>
      </c>
      <c r="CR35" s="9">
        <f>IF(Parametros!$P$3=1,'4 - Tabela atual'!CR34,'5 - Tabela anterior'!CQ34)</f>
        <v>768</v>
      </c>
      <c r="CS35" s="9">
        <f>IF(Parametros!$P$3=1,'4 - Tabela atual'!CS34,'5 - Tabela anterior'!CR34)</f>
        <v>960</v>
      </c>
      <c r="CT35" s="9">
        <f>IF(Parametros!$P$3=1,'4 - Tabela atual'!CT34,'5 - Tabela anterior'!CS34)</f>
        <v>1152</v>
      </c>
      <c r="CU35" s="9">
        <f>IF(Parametros!$P$3=1,'4 - Tabela atual'!CU34,'5 - Tabela anterior'!CT34)</f>
        <v>175</v>
      </c>
      <c r="CV35" s="9">
        <f>IF(Parametros!$P$3=1,'4 - Tabela atual'!CV34,'5 - Tabela anterior'!CU34)</f>
        <v>35</v>
      </c>
      <c r="CW35" s="9">
        <f>IF(Parametros!$P$3=1,'4 - Tabela atual'!CW34,'5 - Tabela anterior'!CV34)</f>
        <v>43.75</v>
      </c>
      <c r="CX35" s="9">
        <f>IF(Parametros!$P$3=1,'4 - Tabela atual'!CX34,'5 - Tabela anterior'!CW34)</f>
        <v>0</v>
      </c>
      <c r="CY35" s="9">
        <f>IF(Parametros!$P$3=1,'4 - Tabela atual'!CY34,'5 - Tabela anterior'!CX34)</f>
        <v>87.5</v>
      </c>
      <c r="CZ35" s="9">
        <f>IF(Parametros!$P$3=1,'4 - Tabela atual'!CZ34,'5 - Tabela anterior'!CY34)</f>
        <v>262.5</v>
      </c>
      <c r="DA35" s="9">
        <f>IF(Parametros!$P$3=1,'4 - Tabela atual'!DA34,'5 - Tabela anterior'!CZ34)</f>
        <v>350</v>
      </c>
      <c r="DB35" s="9">
        <f>IF(Parametros!$P$3=1,'4 - Tabela atual'!DB34,'5 - Tabela anterior'!DA34)</f>
        <v>525</v>
      </c>
      <c r="DC35" s="9">
        <f>IF(Parametros!$P$3=1,'4 - Tabela atual'!DC34,'5 - Tabela anterior'!DB34)</f>
        <v>700</v>
      </c>
      <c r="DD35" s="9">
        <f>IF(Parametros!$P$3=1,'4 - Tabela atual'!DD34,'5 - Tabela anterior'!DC34)</f>
        <v>875</v>
      </c>
      <c r="DE35" s="9">
        <f>IF(Parametros!$P$3=1,'4 - Tabela atual'!DE34,'5 - Tabela anterior'!DD34)</f>
        <v>1050</v>
      </c>
      <c r="DF35" s="9">
        <f>IF(Parametros!$P$3=1,'4 - Tabela atual'!DF34,'5 - Tabela anterior'!DE34)</f>
        <v>175</v>
      </c>
      <c r="DG35" s="9">
        <f>IF(Parametros!$P$3=1,'4 - Tabela atual'!DG34,'5 - Tabela anterior'!DF34)</f>
        <v>35</v>
      </c>
      <c r="DH35" s="9">
        <f>IF(Parametros!$P$3=1,'4 - Tabela atual'!DH34,'5 - Tabela anterior'!DG34)</f>
        <v>43.75</v>
      </c>
      <c r="DI35" s="9">
        <f>IF(Parametros!$P$3=1,'4 - Tabela atual'!DI34,'5 - Tabela anterior'!DH34)</f>
        <v>0</v>
      </c>
      <c r="DJ35" s="9">
        <f>IF(Parametros!$P$3=1,'4 - Tabela atual'!DJ34,'5 - Tabela anterior'!DI34)</f>
        <v>87.5</v>
      </c>
      <c r="DK35" s="9">
        <f>IF(Parametros!$P$3=1,'4 - Tabela atual'!DK34,'5 - Tabela anterior'!DJ34)</f>
        <v>262.5</v>
      </c>
      <c r="DL35" s="9">
        <f>IF(Parametros!$P$3=1,'4 - Tabela atual'!DL34,'5 - Tabela anterior'!DK34)</f>
        <v>350</v>
      </c>
      <c r="DM35" s="9">
        <f>IF(Parametros!$P$3=1,'4 - Tabela atual'!DM34,'5 - Tabela anterior'!DL34)</f>
        <v>525</v>
      </c>
      <c r="DN35" s="9">
        <f>IF(Parametros!$P$3=1,'4 - Tabela atual'!DN34,'5 - Tabela anterior'!DM34)</f>
        <v>700</v>
      </c>
      <c r="DO35" s="9">
        <f>IF(Parametros!$P$3=1,'4 - Tabela atual'!DO34,'5 - Tabela anterior'!DN34)</f>
        <v>875</v>
      </c>
      <c r="DP35" s="9">
        <f>IF(Parametros!$P$3=1,'4 - Tabela atual'!DP34,'5 - Tabela anterior'!DO34)</f>
        <v>1050</v>
      </c>
      <c r="DQ35" s="9">
        <f>IF(Parametros!$P$3=1,'4 - Tabela atual'!DQ34,'5 - Tabela anterior'!DP34)</f>
        <v>175</v>
      </c>
      <c r="DR35" s="9">
        <f>IF(Parametros!$P$3=1,'4 - Tabela atual'!DR34,'5 - Tabela anterior'!DQ34)</f>
        <v>35</v>
      </c>
      <c r="DS35" s="9">
        <f>IF(Parametros!$P$3=1,'4 - Tabela atual'!DS34,'5 - Tabela anterior'!DR34)</f>
        <v>43.75</v>
      </c>
      <c r="DT35" s="9">
        <f>IF(Parametros!$P$3=1,'4 - Tabela atual'!DT34,'5 - Tabela anterior'!DS34)</f>
        <v>0</v>
      </c>
      <c r="DU35" s="9">
        <f>IF(Parametros!$P$3=1,'4 - Tabela atual'!DU34,'5 - Tabela anterior'!DT34)</f>
        <v>87.5</v>
      </c>
      <c r="DV35" s="9">
        <f>IF(Parametros!$P$3=1,'4 - Tabela atual'!DV34,'5 - Tabela anterior'!DU34)</f>
        <v>262.5</v>
      </c>
      <c r="DW35" s="9">
        <f>IF(Parametros!$P$3=1,'4 - Tabela atual'!DW34,'5 - Tabela anterior'!DV34)</f>
        <v>350</v>
      </c>
      <c r="DX35" s="9">
        <f>IF(Parametros!$P$3=1,'4 - Tabela atual'!DX34,'5 - Tabela anterior'!DW34)</f>
        <v>525</v>
      </c>
      <c r="DY35" s="9">
        <f>IF(Parametros!$P$3=1,'4 - Tabela atual'!DY34,'5 - Tabela anterior'!DX34)</f>
        <v>700</v>
      </c>
      <c r="DZ35" s="9">
        <f>IF(Parametros!$P$3=1,'4 - Tabela atual'!DZ34,'5 - Tabela anterior'!DY34)</f>
        <v>875</v>
      </c>
      <c r="EA35" s="9">
        <f>IF(Parametros!$P$3=1,'4 - Tabela atual'!EA34,'5 - Tabela anterior'!DZ34)</f>
        <v>1050</v>
      </c>
      <c r="EB35" s="9">
        <f>IF(Parametros!$P$3=1,'4 - Tabela atual'!EB34,'5 - Tabela anterior'!EA34)</f>
        <v>192</v>
      </c>
      <c r="EC35" s="9">
        <f>IF(Parametros!$P$3=1,'4 - Tabela atual'!EC34,'5 - Tabela anterior'!EB34)</f>
        <v>38.400000000000006</v>
      </c>
      <c r="ED35" s="9">
        <f>IF(Parametros!$P$3=1,'4 - Tabela atual'!ED34,'5 - Tabela anterior'!EC34)</f>
        <v>48</v>
      </c>
      <c r="EE35" s="9">
        <f>IF(Parametros!$P$3=1,'4 - Tabela atual'!EE34,'5 - Tabela anterior'!ED34)</f>
        <v>0</v>
      </c>
      <c r="EF35" s="9">
        <f>IF(Parametros!$P$3=1,'4 - Tabela atual'!EF34,'5 - Tabela anterior'!EE34)</f>
        <v>96</v>
      </c>
      <c r="EG35" s="9">
        <f>IF(Parametros!$P$3=1,'4 - Tabela atual'!EG34,'5 - Tabela anterior'!EF34)</f>
        <v>288</v>
      </c>
      <c r="EH35" s="9">
        <f>IF(Parametros!$P$3=1,'4 - Tabela atual'!EH34,'5 - Tabela anterior'!EG34)</f>
        <v>384</v>
      </c>
      <c r="EI35" s="9">
        <f>IF(Parametros!$P$3=1,'4 - Tabela atual'!EI34,'5 - Tabela anterior'!EH34)</f>
        <v>576</v>
      </c>
      <c r="EJ35" s="9">
        <f>IF(Parametros!$P$3=1,'4 - Tabela atual'!EJ34,'5 - Tabela anterior'!EI34)</f>
        <v>768</v>
      </c>
      <c r="EK35" s="9">
        <f>IF(Parametros!$P$3=1,'4 - Tabela atual'!EK34,'5 - Tabela anterior'!EJ34)</f>
        <v>960</v>
      </c>
      <c r="EL35" s="9">
        <f>IF(Parametros!$P$3=1,'4 - Tabela atual'!EL34,'5 - Tabela anterior'!EK34)</f>
        <v>1152</v>
      </c>
      <c r="EM35" s="9">
        <f>IF(Parametros!$P$3=1,'4 - Tabela atual'!EM34,'5 - Tabela anterior'!EL34)</f>
        <v>175</v>
      </c>
      <c r="EN35" s="9">
        <f>IF(Parametros!$P$3=1,'4 - Tabela atual'!EN34,'5 - Tabela anterior'!EM34)</f>
        <v>35</v>
      </c>
      <c r="EO35" s="9">
        <f>IF(Parametros!$P$3=1,'4 - Tabela atual'!EO34,'5 - Tabela anterior'!EN34)</f>
        <v>43.75</v>
      </c>
      <c r="EP35" s="9">
        <f>IF(Parametros!$P$3=1,'4 - Tabela atual'!EP34,'5 - Tabela anterior'!EO34)</f>
        <v>0</v>
      </c>
      <c r="EQ35" s="9">
        <f>IF(Parametros!$P$3=1,'4 - Tabela atual'!EQ34,'5 - Tabela anterior'!EP34)</f>
        <v>87.5</v>
      </c>
      <c r="ER35" s="9">
        <f>IF(Parametros!$P$3=1,'4 - Tabela atual'!ER34,'5 - Tabela anterior'!EQ34)</f>
        <v>262.5</v>
      </c>
      <c r="ES35" s="9">
        <f>IF(Parametros!$P$3=1,'4 - Tabela atual'!ES34,'5 - Tabela anterior'!ER34)</f>
        <v>350</v>
      </c>
      <c r="ET35" s="9">
        <f>IF(Parametros!$P$3=1,'4 - Tabela atual'!ET34,'5 - Tabela anterior'!ES34)</f>
        <v>525</v>
      </c>
      <c r="EU35" s="9">
        <f>IF(Parametros!$P$3=1,'4 - Tabela atual'!EU34,'5 - Tabela anterior'!ET34)</f>
        <v>700</v>
      </c>
      <c r="EV35" s="9">
        <f>IF(Parametros!$P$3=1,'4 - Tabela atual'!EV34,'5 - Tabela anterior'!EU34)</f>
        <v>875</v>
      </c>
      <c r="EW35" s="9">
        <f>IF(Parametros!$P$3=1,'4 - Tabela atual'!EW34,'5 - Tabela anterior'!EV34)</f>
        <v>1050</v>
      </c>
      <c r="EX35" s="9">
        <f>IF(Parametros!$P$3=1,'4 - Tabela atual'!EX34,'5 - Tabela anterior'!EW34)</f>
        <v>271</v>
      </c>
      <c r="EY35" s="9">
        <f>IF(Parametros!$P$3=1,'4 - Tabela atual'!EY34,'5 - Tabela anterior'!EX34)</f>
        <v>54.2</v>
      </c>
      <c r="EZ35" s="9">
        <f>IF(Parametros!$P$3=1,'4 - Tabela atual'!EZ34,'5 - Tabela anterior'!EY34)</f>
        <v>67.75</v>
      </c>
      <c r="FA35" s="9">
        <f>IF(Parametros!$P$3=1,'4 - Tabela atual'!FA34,'5 - Tabela anterior'!EZ34)</f>
        <v>0</v>
      </c>
      <c r="FB35" s="9">
        <f>IF(Parametros!$P$3=1,'4 - Tabela atual'!FB34,'5 - Tabela anterior'!FA34)</f>
        <v>135.5</v>
      </c>
      <c r="FC35" s="9">
        <f>IF(Parametros!$P$3=1,'4 - Tabela atual'!FC34,'5 - Tabela anterior'!FB34)</f>
        <v>406.5</v>
      </c>
      <c r="FD35" s="9">
        <f>IF(Parametros!$P$3=1,'4 - Tabela atual'!FD34,'5 - Tabela anterior'!FC34)</f>
        <v>542</v>
      </c>
      <c r="FE35" s="9">
        <f>IF(Parametros!$P$3=1,'4 - Tabela atual'!FE34,'5 - Tabela anterior'!FD34)</f>
        <v>813</v>
      </c>
      <c r="FF35" s="9">
        <f>IF(Parametros!$P$3=1,'4 - Tabela atual'!FF34,'5 - Tabela anterior'!FE34)</f>
        <v>1084</v>
      </c>
      <c r="FG35" s="9">
        <f>IF(Parametros!$P$3=1,'4 - Tabela atual'!FG34,'5 - Tabela anterior'!FF34)</f>
        <v>1355</v>
      </c>
      <c r="FH35" s="9">
        <f>IF(Parametros!$P$3=1,'4 - Tabela atual'!FH34,'5 - Tabela anterior'!FG34)</f>
        <v>1626</v>
      </c>
      <c r="FI35" s="9">
        <f>IF(Parametros!$P$3=1,'4 - Tabela atual'!FI34,'5 - Tabela anterior'!FH34)</f>
        <v>271</v>
      </c>
      <c r="FJ35" s="9">
        <f>IF(Parametros!$P$3=1,'4 - Tabela atual'!FJ34,'5 - Tabela anterior'!FI34)</f>
        <v>54.2</v>
      </c>
      <c r="FK35" s="9">
        <f>IF(Parametros!$P$3=1,'4 - Tabela atual'!FK34,'5 - Tabela anterior'!FJ34)</f>
        <v>67.75</v>
      </c>
      <c r="FL35" s="9">
        <f>IF(Parametros!$P$3=1,'4 - Tabela atual'!FL34,'5 - Tabela anterior'!FK34)</f>
        <v>0</v>
      </c>
      <c r="FM35" s="9">
        <f>IF(Parametros!$P$3=1,'4 - Tabela atual'!FM34,'5 - Tabela anterior'!FL34)</f>
        <v>135.5</v>
      </c>
      <c r="FN35" s="9">
        <f>IF(Parametros!$P$3=1,'4 - Tabela atual'!FN34,'5 - Tabela anterior'!FM34)</f>
        <v>406.5</v>
      </c>
      <c r="FO35" s="9">
        <f>IF(Parametros!$P$3=1,'4 - Tabela atual'!FO34,'5 - Tabela anterior'!FN34)</f>
        <v>542</v>
      </c>
      <c r="FP35" s="9">
        <f>IF(Parametros!$P$3=1,'4 - Tabela atual'!FP34,'5 - Tabela anterior'!FO34)</f>
        <v>813</v>
      </c>
      <c r="FQ35" s="9">
        <f>IF(Parametros!$P$3=1,'4 - Tabela atual'!FQ34,'5 - Tabela anterior'!FP34)</f>
        <v>1084</v>
      </c>
      <c r="FR35" s="9">
        <f>IF(Parametros!$P$3=1,'4 - Tabela atual'!FR34,'5 - Tabela anterior'!FQ34)</f>
        <v>1355</v>
      </c>
      <c r="FS35" s="9">
        <f>IF(Parametros!$P$3=1,'4 - Tabela atual'!FS34,'5 - Tabela anterior'!FR34)</f>
        <v>1626</v>
      </c>
      <c r="FT35" t="str">
        <f>IF(Parametros!$P$3=1,'4 - Tabela atual'!FT34,'5 - Tabela anterior'!FS34)</f>
        <v/>
      </c>
      <c r="FU35" t="str">
        <f>IF(Parametros!$P$3=1,'4 - Tabela atual'!FU34,'5 - Tabela anterior'!FT34)</f>
        <v/>
      </c>
      <c r="FV35" t="str">
        <f>IF(Parametros!$P$3=1,'4 - Tabela atual'!FV34,'5 - Tabela anterior'!FU34)</f>
        <v/>
      </c>
      <c r="FW35" t="str">
        <f>IF(Parametros!$P$3=1,'4 - Tabela atual'!FW34,'5 - Tabela anterior'!FV34)</f>
        <v/>
      </c>
      <c r="FX35" t="str">
        <f>IF(Parametros!$P$3=1,'4 - Tabela atual'!FX34,'5 - Tabela anterior'!FW34)</f>
        <v/>
      </c>
      <c r="FY35" t="str">
        <f>IF(Parametros!$P$3=1,'4 - Tabela atual'!FY34,'5 - Tabela anterior'!FX34)</f>
        <v/>
      </c>
      <c r="FZ35" t="str">
        <f>IF(Parametros!$P$3=1,'4 - Tabela atual'!FZ34,'5 - Tabela anterior'!FY34)</f>
        <v/>
      </c>
      <c r="GA35" t="str">
        <f>IF(Parametros!$P$3=1,'4 - Tabela atual'!GA34,'5 - Tabela anterior'!FZ34)</f>
        <v/>
      </c>
      <c r="GB35" t="str">
        <f>IF(Parametros!$P$3=1,'4 - Tabela atual'!GB34,'5 - Tabela anterior'!GA34)</f>
        <v/>
      </c>
      <c r="GC35" t="str">
        <f>IF(Parametros!$P$3=1,'4 - Tabela atual'!GC34,'5 - Tabela anterior'!GB34)</f>
        <v/>
      </c>
      <c r="GD35" t="str">
        <f>IF(Parametros!$P$3=1,'4 - Tabela atual'!GD34,'5 - Tabela anterior'!GC34)</f>
        <v/>
      </c>
      <c r="GE35" t="str">
        <f>IF(Parametros!$P$3=1,'4 - Tabela atual'!GE34,'5 - Tabela anterior'!GD34)</f>
        <v/>
      </c>
      <c r="GF35" t="str">
        <f>IF(Parametros!$P$3=1,'4 - Tabela atual'!GF34,'5 - Tabela anterior'!GE34)</f>
        <v/>
      </c>
      <c r="GG35" t="str">
        <f>IF(Parametros!$P$3=1,'4 - Tabela atual'!GG34,'5 - Tabela anterior'!GF34)</f>
        <v/>
      </c>
      <c r="GH35">
        <f>IF(Parametros!$P$3=1,'4 - Tabela atual'!GH34,'5 - Tabela anterior'!GG34)</f>
        <v>0</v>
      </c>
      <c r="GI35" s="8" t="str">
        <f>IF(Parametros!$P$3=1,'4 - Tabela atual'!GI34,'5 - Tabela anterior'!GH34)</f>
        <v/>
      </c>
      <c r="GJ35" s="8" t="str">
        <f>IF(Parametros!$P$3=1,'4 - Tabela atual'!GJ34,'5 - Tabela anterior'!GI34)</f>
        <v/>
      </c>
      <c r="GK35" s="8" t="str">
        <f>IF(Parametros!$P$3=1,'4 - Tabela atual'!GK34,'5 - Tabela anterior'!GJ34)</f>
        <v/>
      </c>
      <c r="GL35" s="8" t="str">
        <f>IF(Parametros!$P$3=1,'4 - Tabela atual'!GL34,'5 - Tabela anterior'!GK34)</f>
        <v/>
      </c>
      <c r="GM35" s="8" t="str">
        <f>IF(Parametros!$P$3=1,'4 - Tabela atual'!GM34,'5 - Tabela anterior'!GL34)</f>
        <v/>
      </c>
      <c r="GN35" s="8" t="str">
        <f>IF(Parametros!$P$3=1,'4 - Tabela atual'!GN34,'5 - Tabela anterior'!GM34)</f>
        <v/>
      </c>
      <c r="GO35" s="8" t="str">
        <f>IF(Parametros!$P$3=1,'4 - Tabela atual'!GO34,'5 - Tabela anterior'!GN34)</f>
        <v/>
      </c>
      <c r="GP35" s="8" t="str">
        <f>IF(Parametros!$P$3=1,'4 - Tabela atual'!GP34,'5 - Tabela anterior'!GO34)</f>
        <v/>
      </c>
      <c r="GQ35" s="8" t="str">
        <f>IF(Parametros!$P$3=1,'4 - Tabela atual'!GQ34,'5 - Tabela anterior'!GP34)</f>
        <v/>
      </c>
      <c r="GR35" s="8" t="str">
        <f>IF(Parametros!$P$3=1,'4 - Tabela atual'!GR34,'5 - Tabela anterior'!GQ34)</f>
        <v/>
      </c>
      <c r="GS35" s="8" t="str">
        <f>IF(Parametros!$P$3=1,'4 - Tabela atual'!GS34,'5 - Tabela anterior'!GR34)</f>
        <v/>
      </c>
      <c r="GT35" s="8" t="str">
        <f>IF(Parametros!$P$3=1,'4 - Tabela atual'!GT34,'5 - Tabela anterior'!GS34)</f>
        <v/>
      </c>
      <c r="GU35" s="8" t="str">
        <f>IF(Parametros!$P$3=1,'4 - Tabela atual'!GU34,'5 - Tabela anterior'!GT34)</f>
        <v/>
      </c>
      <c r="GV35" s="8" t="str">
        <f>IF(Parametros!$P$3=1,'4 - Tabela atual'!GV34,'5 - Tabela anterior'!GU34)</f>
        <v/>
      </c>
      <c r="GW35" s="8">
        <f>IF(Parametros!$P$3=1,'4 - Tabela atual'!GW34,'5 - Tabela anterior'!GV34)</f>
        <v>0</v>
      </c>
      <c r="GX35">
        <f>IF(Parametros!$P$3=1,'4 - Tabela atual'!GX34,'5 - Tabela anterior'!GW34)</f>
        <v>0</v>
      </c>
      <c r="GY35">
        <f>IF(Parametros!$P$3=1,'4 - Tabela atual'!GY34,'5 - Tabela anterior'!GX34)</f>
        <v>0</v>
      </c>
      <c r="GZ35">
        <f>IF(Parametros!$P$3=1,'4 - Tabela atual'!GZ34,'5 - Tabela anterior'!GY34)</f>
        <v>0</v>
      </c>
      <c r="HA35">
        <f>IF(Parametros!$P$3=1,'4 - Tabela atual'!HA34,'5 - Tabela anterior'!GZ34)</f>
        <v>1</v>
      </c>
      <c r="HB35">
        <f>IF(Parametros!$P$3=1,'4 - Tabela atual'!HB34,'5 - Tabela anterior'!HA34)</f>
        <v>0</v>
      </c>
      <c r="HC35">
        <f>IF(Parametros!$P$3=1,'4 - Tabela atual'!HC34,'5 - Tabela anterior'!HB34)</f>
        <v>0</v>
      </c>
      <c r="HD35">
        <f>IF(Parametros!$P$3=1,'4 - Tabela atual'!HD34,'5 - Tabela anterior'!HC34)</f>
        <v>0</v>
      </c>
      <c r="HE35" s="6" t="str">
        <f t="shared" si="0"/>
        <v>SÉRIE DE QUARTA-FEIRA - (SAM4)</v>
      </c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</row>
    <row r="36" spans="1:249" s="5" customFormat="1" ht="14.25" customHeight="1" x14ac:dyDescent="0.2">
      <c r="A36" s="148" t="str">
        <f>IF(Parametros!$P$3=1,'4 - Tabela atual'!A35,'5 - Tabela anterior'!A35)</f>
        <v>SAM5</v>
      </c>
      <c r="B36" s="112" t="str">
        <f>IF(Parametros!$P$3=1,'4 - Tabela atual'!B35,'5 - Tabela anterior'!B35)</f>
        <v>SÉRIE DE QUINTA-FEIRA</v>
      </c>
      <c r="C36" s="9">
        <f>IF(Parametros!$P$3=1,'4 - Tabela atual'!C35,'5 - Tabela anterior'!C35)</f>
        <v>0</v>
      </c>
      <c r="D36" s="9">
        <f>IF(Parametros!$P$3=1,'4 - Tabela atual'!D35,'5 - Tabela anterior'!D35)</f>
        <v>0</v>
      </c>
      <c r="E36" s="9">
        <f>IF(Parametros!$P$3=1,'4 - Tabela atual'!E35,'5 - Tabela anterior'!E35)</f>
        <v>0</v>
      </c>
      <c r="F36" s="9">
        <f>IF(Parametros!$P$3=1,'4 - Tabela atual'!F35,'5 - Tabela anterior'!F35)</f>
        <v>0</v>
      </c>
      <c r="G36" s="9">
        <f>IF(Parametros!$P$3=1,'4 - Tabela atual'!G35,'5 - Tabela anterior'!G35)</f>
        <v>0</v>
      </c>
      <c r="H36" s="9">
        <f>IF(Parametros!$P$3=1,'4 - Tabela atual'!H35,'5 - Tabela anterior'!H35)</f>
        <v>0</v>
      </c>
      <c r="I36" s="9">
        <f>IF(Parametros!$P$3=1,'4 - Tabela atual'!I35,'5 - Tabela anterior'!H35)</f>
        <v>0</v>
      </c>
      <c r="J36" s="9">
        <f>IF(Parametros!$P$3=1,'4 - Tabela atual'!J35,'5 - Tabela anterior'!I35)</f>
        <v>0</v>
      </c>
      <c r="K36" s="9">
        <f>IF(Parametros!$P$3=1,'4 - Tabela atual'!K35,'5 - Tabela anterior'!J35)</f>
        <v>0</v>
      </c>
      <c r="L36" s="9">
        <f>IF(Parametros!$P$3=1,'4 - Tabela atual'!L35,'5 - Tabela anterior'!K35)</f>
        <v>0</v>
      </c>
      <c r="M36" s="9">
        <f>IF(Parametros!$P$3=1,'4 - Tabela atual'!M35,'5 - Tabela anterior'!L35)</f>
        <v>0</v>
      </c>
      <c r="N36" s="9">
        <f>IF(Parametros!$P$3=1,'4 - Tabela atual'!N35,'5 - Tabela anterior'!M35)</f>
        <v>0</v>
      </c>
      <c r="O36" s="9">
        <f>IF(Parametros!$P$3=1,'4 - Tabela atual'!O35,'5 - Tabela anterior'!N35)</f>
        <v>0</v>
      </c>
      <c r="P36" s="9">
        <f>IF(Parametros!$P$3=1,'4 - Tabela atual'!P35,'5 - Tabela anterior'!O35)</f>
        <v>0</v>
      </c>
      <c r="Q36" s="9">
        <f>IF(Parametros!$P$3=1,'4 - Tabela atual'!Q35,'5 - Tabela anterior'!P35)</f>
        <v>0</v>
      </c>
      <c r="R36" s="9">
        <f>IF(Parametros!$P$3=1,'4 - Tabela atual'!R35,'5 - Tabela anterior'!Q35)</f>
        <v>0</v>
      </c>
      <c r="S36" s="9">
        <f>IF(Parametros!$P$3=1,'4 - Tabela atual'!S35,'5 - Tabela anterior'!R35)</f>
        <v>0</v>
      </c>
      <c r="T36" s="9">
        <f>IF(Parametros!$P$3=1,'4 - Tabela atual'!T35,'5 - Tabela anterior'!S35)</f>
        <v>0</v>
      </c>
      <c r="U36" s="9">
        <f>IF(Parametros!$P$3=1,'4 - Tabela atual'!U35,'5 - Tabela anterior'!T35)</f>
        <v>0</v>
      </c>
      <c r="V36" s="9">
        <f>IF(Parametros!$P$3=1,'4 - Tabela atual'!V35,'5 - Tabela anterior'!U35)</f>
        <v>345</v>
      </c>
      <c r="W36" s="9">
        <f>IF(Parametros!$P$3=1,'4 - Tabela atual'!W35,'5 - Tabela anterior'!V35)</f>
        <v>69</v>
      </c>
      <c r="X36" s="9">
        <f>IF(Parametros!$P$3=1,'4 - Tabela atual'!X35,'5 - Tabela anterior'!W35)</f>
        <v>86.25</v>
      </c>
      <c r="Y36" s="9">
        <f>IF(Parametros!$P$3=1,'4 - Tabela atual'!Y35,'5 - Tabela anterior'!X35)</f>
        <v>0</v>
      </c>
      <c r="Z36" s="9">
        <f>IF(Parametros!$P$3=1,'4 - Tabela atual'!Z35,'5 - Tabela anterior'!Y35)</f>
        <v>172.5</v>
      </c>
      <c r="AA36" s="9">
        <f>IF(Parametros!$P$3=1,'4 - Tabela atual'!AA35,'5 - Tabela anterior'!Z35)</f>
        <v>517.5</v>
      </c>
      <c r="AB36" s="9">
        <f>IF(Parametros!$P$3=1,'4 - Tabela atual'!AB35,'5 - Tabela anterior'!AA35)</f>
        <v>690</v>
      </c>
      <c r="AC36" s="9">
        <f>IF(Parametros!$P$3=1,'4 - Tabela atual'!AC35,'5 - Tabela anterior'!AB35)</f>
        <v>1035</v>
      </c>
      <c r="AD36" s="9">
        <f>IF(Parametros!$P$3=1,'4 - Tabela atual'!AD35,'5 - Tabela anterior'!AC35)</f>
        <v>1380</v>
      </c>
      <c r="AE36" s="9">
        <f>IF(Parametros!$P$3=1,'4 - Tabela atual'!AE35,'5 - Tabela anterior'!AD35)</f>
        <v>1725</v>
      </c>
      <c r="AF36" s="9">
        <f>IF(Parametros!$P$3=1,'4 - Tabela atual'!AF35,'5 - Tabela anterior'!AE35)</f>
        <v>2070</v>
      </c>
      <c r="AG36" s="9">
        <f>IF(Parametros!$P$3=1,'4 - Tabela atual'!AG35,'5 - Tabela anterior'!AF35)</f>
        <v>265</v>
      </c>
      <c r="AH36" s="9">
        <f>IF(Parametros!$P$3=1,'4 - Tabela atual'!AH35,'5 - Tabela anterior'!AG35)</f>
        <v>53</v>
      </c>
      <c r="AI36" s="9">
        <f>IF(Parametros!$P$3=1,'4 - Tabela atual'!AI35,'5 - Tabela anterior'!AH35)</f>
        <v>66.25</v>
      </c>
      <c r="AJ36" s="9">
        <f>IF(Parametros!$P$3=1,'4 - Tabela atual'!AJ35,'5 - Tabela anterior'!AI35)</f>
        <v>0</v>
      </c>
      <c r="AK36" s="9">
        <f>IF(Parametros!$P$3=1,'4 - Tabela atual'!AK35,'5 - Tabela anterior'!AJ35)</f>
        <v>132.5</v>
      </c>
      <c r="AL36" s="9">
        <f>IF(Parametros!$P$3=1,'4 - Tabela atual'!AL35,'5 - Tabela anterior'!AK35)</f>
        <v>397.5</v>
      </c>
      <c r="AM36" s="9">
        <f>IF(Parametros!$P$3=1,'4 - Tabela atual'!AM35,'5 - Tabela anterior'!AL35)</f>
        <v>530</v>
      </c>
      <c r="AN36" s="9">
        <f>IF(Parametros!$P$3=1,'4 - Tabela atual'!AN35,'5 - Tabela anterior'!AM35)</f>
        <v>795</v>
      </c>
      <c r="AO36" s="9">
        <f>IF(Parametros!$P$3=1,'4 - Tabela atual'!AO35,'5 - Tabela anterior'!AN35)</f>
        <v>1060</v>
      </c>
      <c r="AP36" s="9">
        <f>IF(Parametros!$P$3=1,'4 - Tabela atual'!AP35,'5 - Tabela anterior'!AO35)</f>
        <v>1325</v>
      </c>
      <c r="AQ36" s="9">
        <f>IF(Parametros!$P$3=1,'4 - Tabela atual'!AQ35,'5 - Tabela anterior'!AP35)</f>
        <v>1590</v>
      </c>
      <c r="AR36" s="9">
        <f>IF(Parametros!$P$3=1,'4 - Tabela atual'!AR35,'5 - Tabela anterior'!AQ35)</f>
        <v>193</v>
      </c>
      <c r="AS36" s="9">
        <f>IF(Parametros!$P$3=1,'4 - Tabela atual'!AS35,'5 - Tabela anterior'!AR35)</f>
        <v>38.6</v>
      </c>
      <c r="AT36" s="9">
        <f>IF(Parametros!$P$3=1,'4 - Tabela atual'!AT35,'5 - Tabela anterior'!AS35)</f>
        <v>48.25</v>
      </c>
      <c r="AU36" s="9">
        <f>IF(Parametros!$P$3=1,'4 - Tabela atual'!AU35,'5 - Tabela anterior'!AT35)</f>
        <v>0</v>
      </c>
      <c r="AV36" s="9">
        <f>IF(Parametros!$P$3=1,'4 - Tabela atual'!AV35,'5 - Tabela anterior'!AU35)</f>
        <v>96.5</v>
      </c>
      <c r="AW36" s="9">
        <f>IF(Parametros!$P$3=1,'4 - Tabela atual'!AW35,'5 - Tabela anterior'!AV35)</f>
        <v>289.5</v>
      </c>
      <c r="AX36" s="9">
        <f>IF(Parametros!$P$3=1,'4 - Tabela atual'!AX35,'5 - Tabela anterior'!AW35)</f>
        <v>386</v>
      </c>
      <c r="AY36" s="9">
        <f>IF(Parametros!$P$3=1,'4 - Tabela atual'!AY35,'5 - Tabela anterior'!AX35)</f>
        <v>579</v>
      </c>
      <c r="AZ36" s="9">
        <f>IF(Parametros!$P$3=1,'4 - Tabela atual'!AZ35,'5 - Tabela anterior'!AY35)</f>
        <v>772</v>
      </c>
      <c r="BA36" s="9">
        <f>IF(Parametros!$P$3=1,'4 - Tabela atual'!BA35,'5 - Tabela anterior'!AZ35)</f>
        <v>965</v>
      </c>
      <c r="BB36" s="9">
        <f>IF(Parametros!$P$3=1,'4 - Tabela atual'!BB35,'5 - Tabela anterior'!BA35)</f>
        <v>1158</v>
      </c>
      <c r="BC36" s="9">
        <f>IF(Parametros!$P$3=1,'4 - Tabela atual'!BC35,'5 - Tabela anterior'!BB35)</f>
        <v>345</v>
      </c>
      <c r="BD36" s="9">
        <f>IF(Parametros!$P$3=1,'4 - Tabela atual'!BD35,'5 - Tabela anterior'!BC35)</f>
        <v>69</v>
      </c>
      <c r="BE36" s="9">
        <f>IF(Parametros!$P$3=1,'4 - Tabela atual'!BE35,'5 - Tabela anterior'!BD35)</f>
        <v>86.25</v>
      </c>
      <c r="BF36" s="9">
        <f>IF(Parametros!$P$3=1,'4 - Tabela atual'!BF35,'5 - Tabela anterior'!BE35)</f>
        <v>0</v>
      </c>
      <c r="BG36" s="9">
        <f>IF(Parametros!$P$3=1,'4 - Tabela atual'!BG35,'5 - Tabela anterior'!BF35)</f>
        <v>172.5</v>
      </c>
      <c r="BH36" s="9">
        <f>IF(Parametros!$P$3=1,'4 - Tabela atual'!BH35,'5 - Tabela anterior'!BG35)</f>
        <v>517.5</v>
      </c>
      <c r="BI36" s="9">
        <f>IF(Parametros!$P$3=1,'4 - Tabela atual'!BI35,'5 - Tabela anterior'!BH35)</f>
        <v>690</v>
      </c>
      <c r="BJ36" s="9">
        <f>IF(Parametros!$P$3=1,'4 - Tabela atual'!BJ35,'5 - Tabela anterior'!BI35)</f>
        <v>1035</v>
      </c>
      <c r="BK36" s="9">
        <f>IF(Parametros!$P$3=1,'4 - Tabela atual'!BK35,'5 - Tabela anterior'!BJ35)</f>
        <v>1380</v>
      </c>
      <c r="BL36" s="9">
        <f>IF(Parametros!$P$3=1,'4 - Tabela atual'!BL35,'5 - Tabela anterior'!BK35)</f>
        <v>1725</v>
      </c>
      <c r="BM36" s="9">
        <f>IF(Parametros!$P$3=1,'4 - Tabela atual'!BM35,'5 - Tabela anterior'!BL35)</f>
        <v>2070</v>
      </c>
      <c r="BN36" s="9">
        <f>IF(Parametros!$P$3=1,'4 - Tabela atual'!BN35,'5 - Tabela anterior'!BM35)</f>
        <v>265</v>
      </c>
      <c r="BO36" s="9">
        <f>IF(Parametros!$P$3=1,'4 - Tabela atual'!BO35,'5 - Tabela anterior'!BN35)</f>
        <v>53</v>
      </c>
      <c r="BP36" s="9">
        <f>IF(Parametros!$P$3=1,'4 - Tabela atual'!BP35,'5 - Tabela anterior'!BO35)</f>
        <v>66.25</v>
      </c>
      <c r="BQ36" s="9">
        <f>IF(Parametros!$P$3=1,'4 - Tabela atual'!BQ35,'5 - Tabela anterior'!BP35)</f>
        <v>0</v>
      </c>
      <c r="BR36" s="9">
        <f>IF(Parametros!$P$3=1,'4 - Tabela atual'!BR35,'5 - Tabela anterior'!BQ35)</f>
        <v>132.5</v>
      </c>
      <c r="BS36" s="9">
        <f>IF(Parametros!$P$3=1,'4 - Tabela atual'!BS35,'5 - Tabela anterior'!BR35)</f>
        <v>397.5</v>
      </c>
      <c r="BT36" s="9">
        <f>IF(Parametros!$P$3=1,'4 - Tabela atual'!BT35,'5 - Tabela anterior'!BS35)</f>
        <v>530</v>
      </c>
      <c r="BU36" s="9">
        <f>IF(Parametros!$P$3=1,'4 - Tabela atual'!BU35,'5 - Tabela anterior'!BT35)</f>
        <v>795</v>
      </c>
      <c r="BV36" s="9">
        <f>IF(Parametros!$P$3=1,'4 - Tabela atual'!BV35,'5 - Tabela anterior'!BU35)</f>
        <v>1060</v>
      </c>
      <c r="BW36" s="9">
        <f>IF(Parametros!$P$3=1,'4 - Tabela atual'!BW35,'5 - Tabela anterior'!BV35)</f>
        <v>1325</v>
      </c>
      <c r="BX36" s="9">
        <f>IF(Parametros!$P$3=1,'4 - Tabela atual'!BX35,'5 - Tabela anterior'!BW35)</f>
        <v>1590</v>
      </c>
      <c r="BY36" s="9">
        <f>IF(Parametros!$P$3=1,'4 - Tabela atual'!BY35,'5 - Tabela anterior'!BX35)</f>
        <v>193</v>
      </c>
      <c r="BZ36" s="9">
        <f>IF(Parametros!$P$3=1,'4 - Tabela atual'!BZ35,'5 - Tabela anterior'!BY35)</f>
        <v>38.6</v>
      </c>
      <c r="CA36" s="9">
        <f>IF(Parametros!$P$3=1,'4 - Tabela atual'!CA35,'5 - Tabela anterior'!BZ35)</f>
        <v>48.25</v>
      </c>
      <c r="CB36" s="9">
        <f>IF(Parametros!$P$3=1,'4 - Tabela atual'!CB35,'5 - Tabela anterior'!CA35)</f>
        <v>0</v>
      </c>
      <c r="CC36" s="9">
        <f>IF(Parametros!$P$3=1,'4 - Tabela atual'!CC35,'5 - Tabela anterior'!CB35)</f>
        <v>96.5</v>
      </c>
      <c r="CD36" s="9">
        <f>IF(Parametros!$P$3=1,'4 - Tabela atual'!CD35,'5 - Tabela anterior'!CC35)</f>
        <v>289.5</v>
      </c>
      <c r="CE36" s="9">
        <f>IF(Parametros!$P$3=1,'4 - Tabela atual'!CE35,'5 - Tabela anterior'!CD35)</f>
        <v>386</v>
      </c>
      <c r="CF36" s="9">
        <f>IF(Parametros!$P$3=1,'4 - Tabela atual'!CF35,'5 - Tabela anterior'!CE35)</f>
        <v>579</v>
      </c>
      <c r="CG36" s="9">
        <f>IF(Parametros!$P$3=1,'4 - Tabela atual'!CG35,'5 - Tabela anterior'!CF35)</f>
        <v>772</v>
      </c>
      <c r="CH36" s="9">
        <f>IF(Parametros!$P$3=1,'4 - Tabela atual'!CH35,'5 - Tabela anterior'!CG35)</f>
        <v>965</v>
      </c>
      <c r="CI36" s="9">
        <f>IF(Parametros!$P$3=1,'4 - Tabela atual'!CI35,'5 - Tabela anterior'!CH35)</f>
        <v>1158</v>
      </c>
      <c r="CJ36" s="9">
        <f>IF(Parametros!$P$3=1,'4 - Tabela atual'!CJ35,'5 - Tabela anterior'!CI35)</f>
        <v>610</v>
      </c>
      <c r="CK36" s="9">
        <f>IF(Parametros!$P$3=1,'4 - Tabela atual'!CK35,'5 - Tabela anterior'!CJ35)</f>
        <v>122</v>
      </c>
      <c r="CL36" s="9">
        <f>IF(Parametros!$P$3=1,'4 - Tabela atual'!CL35,'5 - Tabela anterior'!CK35)</f>
        <v>152.5</v>
      </c>
      <c r="CM36" s="9">
        <f>IF(Parametros!$P$3=1,'4 - Tabela atual'!CM35,'5 - Tabela anterior'!CL35)</f>
        <v>0</v>
      </c>
      <c r="CN36" s="9">
        <f>IF(Parametros!$P$3=1,'4 - Tabela atual'!CN35,'5 - Tabela anterior'!CM35)</f>
        <v>305</v>
      </c>
      <c r="CO36" s="9">
        <f>IF(Parametros!$P$3=1,'4 - Tabela atual'!CO35,'5 - Tabela anterior'!CN35)</f>
        <v>915</v>
      </c>
      <c r="CP36" s="9">
        <f>IF(Parametros!$P$3=1,'4 - Tabela atual'!CP35,'5 - Tabela anterior'!CO35)</f>
        <v>1220</v>
      </c>
      <c r="CQ36" s="9">
        <f>IF(Parametros!$P$3=1,'4 - Tabela atual'!CQ35,'5 - Tabela anterior'!CP35)</f>
        <v>1830</v>
      </c>
      <c r="CR36" s="9">
        <f>IF(Parametros!$P$3=1,'4 - Tabela atual'!CR35,'5 - Tabela anterior'!CQ35)</f>
        <v>2440</v>
      </c>
      <c r="CS36" s="9">
        <f>IF(Parametros!$P$3=1,'4 - Tabela atual'!CS35,'5 - Tabela anterior'!CR35)</f>
        <v>3050</v>
      </c>
      <c r="CT36" s="9">
        <f>IF(Parametros!$P$3=1,'4 - Tabela atual'!CT35,'5 - Tabela anterior'!CS35)</f>
        <v>3660</v>
      </c>
      <c r="CU36" s="9">
        <f>IF(Parametros!$P$3=1,'4 - Tabela atual'!CU35,'5 - Tabela anterior'!CT35)</f>
        <v>538</v>
      </c>
      <c r="CV36" s="9">
        <f>IF(Parametros!$P$3=1,'4 - Tabela atual'!CV35,'5 - Tabela anterior'!CU35)</f>
        <v>107.6</v>
      </c>
      <c r="CW36" s="9">
        <f>IF(Parametros!$P$3=1,'4 - Tabela atual'!CW35,'5 - Tabela anterior'!CV35)</f>
        <v>134.5</v>
      </c>
      <c r="CX36" s="9">
        <f>IF(Parametros!$P$3=1,'4 - Tabela atual'!CX35,'5 - Tabela anterior'!CW35)</f>
        <v>0</v>
      </c>
      <c r="CY36" s="9">
        <f>IF(Parametros!$P$3=1,'4 - Tabela atual'!CY35,'5 - Tabela anterior'!CX35)</f>
        <v>269</v>
      </c>
      <c r="CZ36" s="9">
        <f>IF(Parametros!$P$3=1,'4 - Tabela atual'!CZ35,'5 - Tabela anterior'!CY35)</f>
        <v>807</v>
      </c>
      <c r="DA36" s="9">
        <f>IF(Parametros!$P$3=1,'4 - Tabela atual'!DA35,'5 - Tabela anterior'!CZ35)</f>
        <v>1076</v>
      </c>
      <c r="DB36" s="9">
        <f>IF(Parametros!$P$3=1,'4 - Tabela atual'!DB35,'5 - Tabela anterior'!DA35)</f>
        <v>1614</v>
      </c>
      <c r="DC36" s="9">
        <f>IF(Parametros!$P$3=1,'4 - Tabela atual'!DC35,'5 - Tabela anterior'!DB35)</f>
        <v>2152</v>
      </c>
      <c r="DD36" s="9">
        <f>IF(Parametros!$P$3=1,'4 - Tabela atual'!DD35,'5 - Tabela anterior'!DC35)</f>
        <v>2690</v>
      </c>
      <c r="DE36" s="9">
        <f>IF(Parametros!$P$3=1,'4 - Tabela atual'!DE35,'5 - Tabela anterior'!DD35)</f>
        <v>3228</v>
      </c>
      <c r="DF36" s="9">
        <f>IF(Parametros!$P$3=1,'4 - Tabela atual'!DF35,'5 - Tabela anterior'!DE35)</f>
        <v>458</v>
      </c>
      <c r="DG36" s="9">
        <f>IF(Parametros!$P$3=1,'4 - Tabela atual'!DG35,'5 - Tabela anterior'!DF35)</f>
        <v>91.6</v>
      </c>
      <c r="DH36" s="9">
        <f>IF(Parametros!$P$3=1,'4 - Tabela atual'!DH35,'5 - Tabela anterior'!DG35)</f>
        <v>114.5</v>
      </c>
      <c r="DI36" s="9">
        <f>IF(Parametros!$P$3=1,'4 - Tabela atual'!DI35,'5 - Tabela anterior'!DH35)</f>
        <v>0</v>
      </c>
      <c r="DJ36" s="9">
        <f>IF(Parametros!$P$3=1,'4 - Tabela atual'!DJ35,'5 - Tabela anterior'!DI35)</f>
        <v>229</v>
      </c>
      <c r="DK36" s="9">
        <f>IF(Parametros!$P$3=1,'4 - Tabela atual'!DK35,'5 - Tabela anterior'!DJ35)</f>
        <v>687</v>
      </c>
      <c r="DL36" s="9">
        <f>IF(Parametros!$P$3=1,'4 - Tabela atual'!DL35,'5 - Tabela anterior'!DK35)</f>
        <v>916</v>
      </c>
      <c r="DM36" s="9">
        <f>IF(Parametros!$P$3=1,'4 - Tabela atual'!DM35,'5 - Tabela anterior'!DL35)</f>
        <v>1374</v>
      </c>
      <c r="DN36" s="9">
        <f>IF(Parametros!$P$3=1,'4 - Tabela atual'!DN35,'5 - Tabela anterior'!DM35)</f>
        <v>1832</v>
      </c>
      <c r="DO36" s="9">
        <f>IF(Parametros!$P$3=1,'4 - Tabela atual'!DO35,'5 - Tabela anterior'!DN35)</f>
        <v>2290</v>
      </c>
      <c r="DP36" s="9">
        <f>IF(Parametros!$P$3=1,'4 - Tabela atual'!DP35,'5 - Tabela anterior'!DO35)</f>
        <v>2748</v>
      </c>
      <c r="DQ36" s="9">
        <f>IF(Parametros!$P$3=1,'4 - Tabela atual'!DQ35,'5 - Tabela anterior'!DP35)</f>
        <v>458</v>
      </c>
      <c r="DR36" s="9">
        <f>IF(Parametros!$P$3=1,'4 - Tabela atual'!DR35,'5 - Tabela anterior'!DQ35)</f>
        <v>91.6</v>
      </c>
      <c r="DS36" s="9">
        <f>IF(Parametros!$P$3=1,'4 - Tabela atual'!DS35,'5 - Tabela anterior'!DR35)</f>
        <v>114.5</v>
      </c>
      <c r="DT36" s="9">
        <f>IF(Parametros!$P$3=1,'4 - Tabela atual'!DT35,'5 - Tabela anterior'!DS35)</f>
        <v>0</v>
      </c>
      <c r="DU36" s="9">
        <f>IF(Parametros!$P$3=1,'4 - Tabela atual'!DU35,'5 - Tabela anterior'!DT35)</f>
        <v>229</v>
      </c>
      <c r="DV36" s="9">
        <f>IF(Parametros!$P$3=1,'4 - Tabela atual'!DV35,'5 - Tabela anterior'!DU35)</f>
        <v>687</v>
      </c>
      <c r="DW36" s="9">
        <f>IF(Parametros!$P$3=1,'4 - Tabela atual'!DW35,'5 - Tabela anterior'!DV35)</f>
        <v>916</v>
      </c>
      <c r="DX36" s="9">
        <f>IF(Parametros!$P$3=1,'4 - Tabela atual'!DX35,'5 - Tabela anterior'!DW35)</f>
        <v>1374</v>
      </c>
      <c r="DY36" s="9">
        <f>IF(Parametros!$P$3=1,'4 - Tabela atual'!DY35,'5 - Tabela anterior'!DX35)</f>
        <v>1832</v>
      </c>
      <c r="DZ36" s="9">
        <f>IF(Parametros!$P$3=1,'4 - Tabela atual'!DZ35,'5 - Tabela anterior'!DY35)</f>
        <v>2290</v>
      </c>
      <c r="EA36" s="9">
        <f>IF(Parametros!$P$3=1,'4 - Tabela atual'!EA35,'5 - Tabela anterior'!DZ35)</f>
        <v>2748</v>
      </c>
      <c r="EB36" s="9">
        <f>IF(Parametros!$P$3=1,'4 - Tabela atual'!EB35,'5 - Tabela anterior'!EA35)</f>
        <v>610</v>
      </c>
      <c r="EC36" s="9">
        <f>IF(Parametros!$P$3=1,'4 - Tabela atual'!EC35,'5 - Tabela anterior'!EB35)</f>
        <v>122</v>
      </c>
      <c r="ED36" s="9">
        <f>IF(Parametros!$P$3=1,'4 - Tabela atual'!ED35,'5 - Tabela anterior'!EC35)</f>
        <v>152.5</v>
      </c>
      <c r="EE36" s="9">
        <f>IF(Parametros!$P$3=1,'4 - Tabela atual'!EE35,'5 - Tabela anterior'!ED35)</f>
        <v>0</v>
      </c>
      <c r="EF36" s="9">
        <f>IF(Parametros!$P$3=1,'4 - Tabela atual'!EF35,'5 - Tabela anterior'!EE35)</f>
        <v>305</v>
      </c>
      <c r="EG36" s="9">
        <f>IF(Parametros!$P$3=1,'4 - Tabela atual'!EG35,'5 - Tabela anterior'!EF35)</f>
        <v>915</v>
      </c>
      <c r="EH36" s="9">
        <f>IF(Parametros!$P$3=1,'4 - Tabela atual'!EH35,'5 - Tabela anterior'!EG35)</f>
        <v>1220</v>
      </c>
      <c r="EI36" s="9">
        <f>IF(Parametros!$P$3=1,'4 - Tabela atual'!EI35,'5 - Tabela anterior'!EH35)</f>
        <v>1830</v>
      </c>
      <c r="EJ36" s="9">
        <f>IF(Parametros!$P$3=1,'4 - Tabela atual'!EJ35,'5 - Tabela anterior'!EI35)</f>
        <v>2440</v>
      </c>
      <c r="EK36" s="9">
        <f>IF(Parametros!$P$3=1,'4 - Tabela atual'!EK35,'5 - Tabela anterior'!EJ35)</f>
        <v>3050</v>
      </c>
      <c r="EL36" s="9">
        <f>IF(Parametros!$P$3=1,'4 - Tabela atual'!EL35,'5 - Tabela anterior'!EK35)</f>
        <v>3660</v>
      </c>
      <c r="EM36" s="9">
        <f>IF(Parametros!$P$3=1,'4 - Tabela atual'!EM35,'5 - Tabela anterior'!EL35)</f>
        <v>538</v>
      </c>
      <c r="EN36" s="9">
        <f>IF(Parametros!$P$3=1,'4 - Tabela atual'!EN35,'5 - Tabela anterior'!EM35)</f>
        <v>107.6</v>
      </c>
      <c r="EO36" s="9">
        <f>IF(Parametros!$P$3=1,'4 - Tabela atual'!EO35,'5 - Tabela anterior'!EN35)</f>
        <v>134.5</v>
      </c>
      <c r="EP36" s="9">
        <f>IF(Parametros!$P$3=1,'4 - Tabela atual'!EP35,'5 - Tabela anterior'!EO35)</f>
        <v>0</v>
      </c>
      <c r="EQ36" s="9">
        <f>IF(Parametros!$P$3=1,'4 - Tabela atual'!EQ35,'5 - Tabela anterior'!EP35)</f>
        <v>269</v>
      </c>
      <c r="ER36" s="9">
        <f>IF(Parametros!$P$3=1,'4 - Tabela atual'!ER35,'5 - Tabela anterior'!EQ35)</f>
        <v>807</v>
      </c>
      <c r="ES36" s="9">
        <f>IF(Parametros!$P$3=1,'4 - Tabela atual'!ES35,'5 - Tabela anterior'!ER35)</f>
        <v>1076</v>
      </c>
      <c r="ET36" s="9">
        <f>IF(Parametros!$P$3=1,'4 - Tabela atual'!ET35,'5 - Tabela anterior'!ES35)</f>
        <v>1614</v>
      </c>
      <c r="EU36" s="9">
        <f>IF(Parametros!$P$3=1,'4 - Tabela atual'!EU35,'5 - Tabela anterior'!ET35)</f>
        <v>2152</v>
      </c>
      <c r="EV36" s="9">
        <f>IF(Parametros!$P$3=1,'4 - Tabela atual'!EV35,'5 - Tabela anterior'!EU35)</f>
        <v>2690</v>
      </c>
      <c r="EW36" s="9">
        <f>IF(Parametros!$P$3=1,'4 - Tabela atual'!EW35,'5 - Tabela anterior'!EV35)</f>
        <v>3228</v>
      </c>
      <c r="EX36" s="9">
        <f>IF(Parametros!$P$3=1,'4 - Tabela atual'!EX35,'5 - Tabela anterior'!EW35)</f>
        <v>803</v>
      </c>
      <c r="EY36" s="9">
        <f>IF(Parametros!$P$3=1,'4 - Tabela atual'!EY35,'5 - Tabela anterior'!EX35)</f>
        <v>160.6</v>
      </c>
      <c r="EZ36" s="9">
        <f>IF(Parametros!$P$3=1,'4 - Tabela atual'!EZ35,'5 - Tabela anterior'!EY35)</f>
        <v>200.75</v>
      </c>
      <c r="FA36" s="9">
        <f>IF(Parametros!$P$3=1,'4 - Tabela atual'!FA35,'5 - Tabela anterior'!EZ35)</f>
        <v>0</v>
      </c>
      <c r="FB36" s="9">
        <f>IF(Parametros!$P$3=1,'4 - Tabela atual'!FB35,'5 - Tabela anterior'!FA35)</f>
        <v>401.5</v>
      </c>
      <c r="FC36" s="9">
        <f>IF(Parametros!$P$3=1,'4 - Tabela atual'!FC35,'5 - Tabela anterior'!FB35)</f>
        <v>1204.5</v>
      </c>
      <c r="FD36" s="9">
        <f>IF(Parametros!$P$3=1,'4 - Tabela atual'!FD35,'5 - Tabela anterior'!FC35)</f>
        <v>1606</v>
      </c>
      <c r="FE36" s="9">
        <f>IF(Parametros!$P$3=1,'4 - Tabela atual'!FE35,'5 - Tabela anterior'!FD35)</f>
        <v>2409</v>
      </c>
      <c r="FF36" s="9">
        <f>IF(Parametros!$P$3=1,'4 - Tabela atual'!FF35,'5 - Tabela anterior'!FE35)</f>
        <v>3212</v>
      </c>
      <c r="FG36" s="9">
        <f>IF(Parametros!$P$3=1,'4 - Tabela atual'!FG35,'5 - Tabela anterior'!FF35)</f>
        <v>4015</v>
      </c>
      <c r="FH36" s="9">
        <f>IF(Parametros!$P$3=1,'4 - Tabela atual'!FH35,'5 - Tabela anterior'!FG35)</f>
        <v>4818</v>
      </c>
      <c r="FI36" s="9">
        <f>IF(Parametros!$P$3=1,'4 - Tabela atual'!FI35,'5 - Tabela anterior'!FH35)</f>
        <v>803</v>
      </c>
      <c r="FJ36" s="9">
        <f>IF(Parametros!$P$3=1,'4 - Tabela atual'!FJ35,'5 - Tabela anterior'!FI35)</f>
        <v>160.6</v>
      </c>
      <c r="FK36" s="9">
        <f>IF(Parametros!$P$3=1,'4 - Tabela atual'!FK35,'5 - Tabela anterior'!FJ35)</f>
        <v>200.75</v>
      </c>
      <c r="FL36" s="9">
        <f>IF(Parametros!$P$3=1,'4 - Tabela atual'!FL35,'5 - Tabela anterior'!FK35)</f>
        <v>0</v>
      </c>
      <c r="FM36" s="9">
        <f>IF(Parametros!$P$3=1,'4 - Tabela atual'!FM35,'5 - Tabela anterior'!FL35)</f>
        <v>401.5</v>
      </c>
      <c r="FN36" s="9">
        <f>IF(Parametros!$P$3=1,'4 - Tabela atual'!FN35,'5 - Tabela anterior'!FM35)</f>
        <v>1204.5</v>
      </c>
      <c r="FO36" s="9">
        <f>IF(Parametros!$P$3=1,'4 - Tabela atual'!FO35,'5 - Tabela anterior'!FN35)</f>
        <v>1606</v>
      </c>
      <c r="FP36" s="9">
        <f>IF(Parametros!$P$3=1,'4 - Tabela atual'!FP35,'5 - Tabela anterior'!FO35)</f>
        <v>2409</v>
      </c>
      <c r="FQ36" s="9">
        <f>IF(Parametros!$P$3=1,'4 - Tabela atual'!FQ35,'5 - Tabela anterior'!FP35)</f>
        <v>3212</v>
      </c>
      <c r="FR36" s="9">
        <f>IF(Parametros!$P$3=1,'4 - Tabela atual'!FR35,'5 - Tabela anterior'!FQ35)</f>
        <v>4015</v>
      </c>
      <c r="FS36" s="9">
        <f>IF(Parametros!$P$3=1,'4 - Tabela atual'!FS35,'5 - Tabela anterior'!FR35)</f>
        <v>4818</v>
      </c>
      <c r="FT36" t="str">
        <f>IF(Parametros!$P$3=1,'4 - Tabela atual'!FT35,'5 - Tabela anterior'!FS35)</f>
        <v/>
      </c>
      <c r="FU36" t="str">
        <f>IF(Parametros!$P$3=1,'4 - Tabela atual'!FU35,'5 - Tabela anterior'!FT35)</f>
        <v/>
      </c>
      <c r="FV36" t="str">
        <f>IF(Parametros!$P$3=1,'4 - Tabela atual'!FV35,'5 - Tabela anterior'!FU35)</f>
        <v/>
      </c>
      <c r="FW36" t="str">
        <f>IF(Parametros!$P$3=1,'4 - Tabela atual'!FW35,'5 - Tabela anterior'!FV35)</f>
        <v/>
      </c>
      <c r="FX36" t="str">
        <f>IF(Parametros!$P$3=1,'4 - Tabela atual'!FX35,'5 - Tabela anterior'!FW35)</f>
        <v/>
      </c>
      <c r="FY36" t="str">
        <f>IF(Parametros!$P$3=1,'4 - Tabela atual'!FY35,'5 - Tabela anterior'!FX35)</f>
        <v/>
      </c>
      <c r="FZ36" t="str">
        <f>IF(Parametros!$P$3=1,'4 - Tabela atual'!FZ35,'5 - Tabela anterior'!FY35)</f>
        <v/>
      </c>
      <c r="GA36" t="str">
        <f>IF(Parametros!$P$3=1,'4 - Tabela atual'!GA35,'5 - Tabela anterior'!FZ35)</f>
        <v/>
      </c>
      <c r="GB36" t="str">
        <f>IF(Parametros!$P$3=1,'4 - Tabela atual'!GB35,'5 - Tabela anterior'!GA35)</f>
        <v/>
      </c>
      <c r="GC36" t="str">
        <f>IF(Parametros!$P$3=1,'4 - Tabela atual'!GC35,'5 - Tabela anterior'!GB35)</f>
        <v/>
      </c>
      <c r="GD36" t="str">
        <f>IF(Parametros!$P$3=1,'4 - Tabela atual'!GD35,'5 - Tabela anterior'!GC35)</f>
        <v/>
      </c>
      <c r="GE36" t="str">
        <f>IF(Parametros!$P$3=1,'4 - Tabela atual'!GE35,'5 - Tabela anterior'!GD35)</f>
        <v/>
      </c>
      <c r="GF36" t="str">
        <f>IF(Parametros!$P$3=1,'4 - Tabela atual'!GF35,'5 - Tabela anterior'!GE35)</f>
        <v/>
      </c>
      <c r="GG36" t="str">
        <f>IF(Parametros!$P$3=1,'4 - Tabela atual'!GG35,'5 - Tabela anterior'!GF35)</f>
        <v/>
      </c>
      <c r="GH36">
        <f>IF(Parametros!$P$3=1,'4 - Tabela atual'!GH35,'5 - Tabela anterior'!GG35)</f>
        <v>0</v>
      </c>
      <c r="GI36" s="8" t="str">
        <f>IF(Parametros!$P$3=1,'4 - Tabela atual'!GI35,'5 - Tabela anterior'!GH35)</f>
        <v/>
      </c>
      <c r="GJ36" s="8" t="str">
        <f>IF(Parametros!$P$3=1,'4 - Tabela atual'!GJ35,'5 - Tabela anterior'!GI35)</f>
        <v/>
      </c>
      <c r="GK36" s="8" t="str">
        <f>IF(Parametros!$P$3=1,'4 - Tabela atual'!GK35,'5 - Tabela anterior'!GJ35)</f>
        <v/>
      </c>
      <c r="GL36" s="8" t="str">
        <f>IF(Parametros!$P$3=1,'4 - Tabela atual'!GL35,'5 - Tabela anterior'!GK35)</f>
        <v/>
      </c>
      <c r="GM36" s="8" t="str">
        <f>IF(Parametros!$P$3=1,'4 - Tabela atual'!GM35,'5 - Tabela anterior'!GL35)</f>
        <v/>
      </c>
      <c r="GN36" s="8" t="str">
        <f>IF(Parametros!$P$3=1,'4 - Tabela atual'!GN35,'5 - Tabela anterior'!GM35)</f>
        <v/>
      </c>
      <c r="GO36" s="8" t="str">
        <f>IF(Parametros!$P$3=1,'4 - Tabela atual'!GO35,'5 - Tabela anterior'!GN35)</f>
        <v/>
      </c>
      <c r="GP36" s="8" t="str">
        <f>IF(Parametros!$P$3=1,'4 - Tabela atual'!GP35,'5 - Tabela anterior'!GO35)</f>
        <v/>
      </c>
      <c r="GQ36" s="8" t="str">
        <f>IF(Parametros!$P$3=1,'4 - Tabela atual'!GQ35,'5 - Tabela anterior'!GP35)</f>
        <v/>
      </c>
      <c r="GR36" s="8" t="str">
        <f>IF(Parametros!$P$3=1,'4 - Tabela atual'!GR35,'5 - Tabela anterior'!GQ35)</f>
        <v/>
      </c>
      <c r="GS36" s="8" t="str">
        <f>IF(Parametros!$P$3=1,'4 - Tabela atual'!GS35,'5 - Tabela anterior'!GR35)</f>
        <v/>
      </c>
      <c r="GT36" s="8" t="str">
        <f>IF(Parametros!$P$3=1,'4 - Tabela atual'!GT35,'5 - Tabela anterior'!GS35)</f>
        <v/>
      </c>
      <c r="GU36" s="8" t="str">
        <f>IF(Parametros!$P$3=1,'4 - Tabela atual'!GU35,'5 - Tabela anterior'!GT35)</f>
        <v/>
      </c>
      <c r="GV36" s="8" t="str">
        <f>IF(Parametros!$P$3=1,'4 - Tabela atual'!GV35,'5 - Tabela anterior'!GU35)</f>
        <v/>
      </c>
      <c r="GW36" s="8">
        <f>IF(Parametros!$P$3=1,'4 - Tabela atual'!GW35,'5 - Tabela anterior'!GV35)</f>
        <v>0</v>
      </c>
      <c r="GX36">
        <f>IF(Parametros!$P$3=1,'4 - Tabela atual'!GX35,'5 - Tabela anterior'!GW35)</f>
        <v>0</v>
      </c>
      <c r="GY36">
        <f>IF(Parametros!$P$3=1,'4 - Tabela atual'!GY35,'5 - Tabela anterior'!GX35)</f>
        <v>0</v>
      </c>
      <c r="GZ36">
        <f>IF(Parametros!$P$3=1,'4 - Tabela atual'!GZ35,'5 - Tabela anterior'!GY35)</f>
        <v>0</v>
      </c>
      <c r="HA36">
        <f>IF(Parametros!$P$3=1,'4 - Tabela atual'!HA35,'5 - Tabela anterior'!GZ35)</f>
        <v>0</v>
      </c>
      <c r="HB36">
        <f>IF(Parametros!$P$3=1,'4 - Tabela atual'!HB35,'5 - Tabela anterior'!HA35)</f>
        <v>1</v>
      </c>
      <c r="HC36">
        <f>IF(Parametros!$P$3=1,'4 - Tabela atual'!HC35,'5 - Tabela anterior'!HB35)</f>
        <v>0</v>
      </c>
      <c r="HD36">
        <f>IF(Parametros!$P$3=1,'4 - Tabela atual'!HD35,'5 - Tabela anterior'!HC35)</f>
        <v>0</v>
      </c>
      <c r="HE36" s="6" t="str">
        <f t="shared" si="0"/>
        <v>SÉRIE DE QUINTA-FEIRA - (SAM5)</v>
      </c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</row>
    <row r="37" spans="1:249" s="5" customFormat="1" ht="14.25" customHeight="1" x14ac:dyDescent="0.2">
      <c r="A37" s="148" t="str">
        <f>IF(Parametros!$P$3=1,'4 - Tabela atual'!A36,'5 - Tabela anterior'!A36)</f>
        <v>VBRA</v>
      </c>
      <c r="B37" s="112" t="str">
        <f>IF(Parametros!$P$3=1,'4 - Tabela atual'!B36,'5 - Tabela anterior'!B36)</f>
        <v>VIA BRASIL</v>
      </c>
      <c r="C37" s="9">
        <f>IF(Parametros!$P$3=1,'4 - Tabela atual'!C36,'5 - Tabela anterior'!C36)</f>
        <v>131</v>
      </c>
      <c r="D37" s="9">
        <f>IF(Parametros!$P$3=1,'4 - Tabela atual'!D36,'5 - Tabela anterior'!D36)</f>
        <v>26.200000000000003</v>
      </c>
      <c r="E37" s="9">
        <f>IF(Parametros!$P$3=1,'4 - Tabela atual'!E36,'5 - Tabela anterior'!E36)</f>
        <v>32.75</v>
      </c>
      <c r="F37" s="9">
        <f>IF(Parametros!$P$3=1,'4 - Tabela atual'!F36,'5 - Tabela anterior'!F36)</f>
        <v>49.125</v>
      </c>
      <c r="G37" s="9">
        <f>IF(Parametros!$P$3=1,'4 - Tabela atual'!G36,'5 - Tabela anterior'!G36)</f>
        <v>26.200000000000003</v>
      </c>
      <c r="H37" s="9">
        <f>IF(Parametros!$P$3=1,'4 - Tabela atual'!H36,'5 - Tabela anterior'!H36)</f>
        <v>32.75</v>
      </c>
      <c r="I37" s="9">
        <f>IF(Parametros!$P$3=1,'4 - Tabela atual'!I36,'5 - Tabela anterior'!H36)</f>
        <v>32.75</v>
      </c>
      <c r="J37" s="9">
        <f>IF(Parametros!$P$3=1,'4 - Tabela atual'!J36,'5 - Tabela anterior'!I36)</f>
        <v>32.75</v>
      </c>
      <c r="K37" s="9">
        <f>IF(Parametros!$P$3=1,'4 - Tabela atual'!K36,'5 - Tabela anterior'!J36)</f>
        <v>49.125</v>
      </c>
      <c r="L37" s="9">
        <f>IF(Parametros!$P$3=1,'4 - Tabela atual'!L36,'5 - Tabela anterior'!K36)</f>
        <v>26.200000000000003</v>
      </c>
      <c r="M37" s="9">
        <f>IF(Parametros!$P$3=1,'4 - Tabela atual'!M36,'5 - Tabela anterior'!L36)</f>
        <v>32.75</v>
      </c>
      <c r="N37" s="9">
        <f>IF(Parametros!$P$3=1,'4 - Tabela atual'!N36,'5 - Tabela anterior'!M36)</f>
        <v>58.95</v>
      </c>
      <c r="O37" s="9">
        <f>IF(Parametros!$P$3=1,'4 - Tabela atual'!O36,'5 - Tabela anterior'!N36)</f>
        <v>65.5</v>
      </c>
      <c r="P37" s="9">
        <f>IF(Parametros!$P$3=1,'4 - Tabela atual'!P36,'5 - Tabela anterior'!O36)</f>
        <v>196.5</v>
      </c>
      <c r="Q37" s="9">
        <f>IF(Parametros!$P$3=1,'4 - Tabela atual'!Q36,'5 - Tabela anterior'!P36)</f>
        <v>262</v>
      </c>
      <c r="R37" s="9">
        <f>IF(Parametros!$P$3=1,'4 - Tabela atual'!R36,'5 - Tabela anterior'!Q36)</f>
        <v>393</v>
      </c>
      <c r="S37" s="9">
        <f>IF(Parametros!$P$3=1,'4 - Tabela atual'!S36,'5 - Tabela anterior'!R36)</f>
        <v>524</v>
      </c>
      <c r="T37" s="9">
        <f>IF(Parametros!$P$3=1,'4 - Tabela atual'!T36,'5 - Tabela anterior'!S36)</f>
        <v>655</v>
      </c>
      <c r="U37" s="9">
        <f>IF(Parametros!$P$3=1,'4 - Tabela atual'!U36,'5 - Tabela anterior'!T36)</f>
        <v>786</v>
      </c>
      <c r="V37" s="9">
        <f>IF(Parametros!$P$3=1,'4 - Tabela atual'!V36,'5 - Tabela anterior'!U36)</f>
        <v>389</v>
      </c>
      <c r="W37" s="9">
        <f>IF(Parametros!$P$3=1,'4 - Tabela atual'!W36,'5 - Tabela anterior'!V36)</f>
        <v>77.800000000000011</v>
      </c>
      <c r="X37" s="9">
        <f>IF(Parametros!$P$3=1,'4 - Tabela atual'!X36,'5 - Tabela anterior'!W36)</f>
        <v>97.25</v>
      </c>
      <c r="Y37" s="9">
        <f>IF(Parametros!$P$3=1,'4 - Tabela atual'!Y36,'5 - Tabela anterior'!X36)</f>
        <v>0</v>
      </c>
      <c r="Z37" s="9">
        <f>IF(Parametros!$P$3=1,'4 - Tabela atual'!Z36,'5 - Tabela anterior'!Y36)</f>
        <v>194.5</v>
      </c>
      <c r="AA37" s="9">
        <f>IF(Parametros!$P$3=1,'4 - Tabela atual'!AA36,'5 - Tabela anterior'!Z36)</f>
        <v>583.5</v>
      </c>
      <c r="AB37" s="9">
        <f>IF(Parametros!$P$3=1,'4 - Tabela atual'!AB36,'5 - Tabela anterior'!AA36)</f>
        <v>778</v>
      </c>
      <c r="AC37" s="9">
        <f>IF(Parametros!$P$3=1,'4 - Tabela atual'!AC36,'5 - Tabela anterior'!AB36)</f>
        <v>1167</v>
      </c>
      <c r="AD37" s="9">
        <f>IF(Parametros!$P$3=1,'4 - Tabela atual'!AD36,'5 - Tabela anterior'!AC36)</f>
        <v>1556</v>
      </c>
      <c r="AE37" s="9">
        <f>IF(Parametros!$P$3=1,'4 - Tabela atual'!AE36,'5 - Tabela anterior'!AD36)</f>
        <v>1945</v>
      </c>
      <c r="AF37" s="9">
        <f>IF(Parametros!$P$3=1,'4 - Tabela atual'!AF36,'5 - Tabela anterior'!AE36)</f>
        <v>2334</v>
      </c>
      <c r="AG37" s="9">
        <f>IF(Parametros!$P$3=1,'4 - Tabela atual'!AG36,'5 - Tabela anterior'!AF36)</f>
        <v>347</v>
      </c>
      <c r="AH37" s="9">
        <f>IF(Parametros!$P$3=1,'4 - Tabela atual'!AH36,'5 - Tabela anterior'!AG36)</f>
        <v>69.400000000000006</v>
      </c>
      <c r="AI37" s="9">
        <f>IF(Parametros!$P$3=1,'4 - Tabela atual'!AI36,'5 - Tabela anterior'!AH36)</f>
        <v>86.75</v>
      </c>
      <c r="AJ37" s="9">
        <f>IF(Parametros!$P$3=1,'4 - Tabela atual'!AJ36,'5 - Tabela anterior'!AI36)</f>
        <v>0</v>
      </c>
      <c r="AK37" s="9">
        <f>IF(Parametros!$P$3=1,'4 - Tabela atual'!AK36,'5 - Tabela anterior'!AJ36)</f>
        <v>173.5</v>
      </c>
      <c r="AL37" s="9">
        <f>IF(Parametros!$P$3=1,'4 - Tabela atual'!AL36,'5 - Tabela anterior'!AK36)</f>
        <v>520.5</v>
      </c>
      <c r="AM37" s="9">
        <f>IF(Parametros!$P$3=1,'4 - Tabela atual'!AM36,'5 - Tabela anterior'!AL36)</f>
        <v>694</v>
      </c>
      <c r="AN37" s="9">
        <f>IF(Parametros!$P$3=1,'4 - Tabela atual'!AN36,'5 - Tabela anterior'!AM36)</f>
        <v>1041</v>
      </c>
      <c r="AO37" s="9">
        <f>IF(Parametros!$P$3=1,'4 - Tabela atual'!AO36,'5 - Tabela anterior'!AN36)</f>
        <v>1388</v>
      </c>
      <c r="AP37" s="9">
        <f>IF(Parametros!$P$3=1,'4 - Tabela atual'!AP36,'5 - Tabela anterior'!AO36)</f>
        <v>1735</v>
      </c>
      <c r="AQ37" s="9">
        <f>IF(Parametros!$P$3=1,'4 - Tabela atual'!AQ36,'5 - Tabela anterior'!AP36)</f>
        <v>2082</v>
      </c>
      <c r="AR37" s="9">
        <f>IF(Parametros!$P$3=1,'4 - Tabela atual'!AR36,'5 - Tabela anterior'!AQ36)</f>
        <v>267</v>
      </c>
      <c r="AS37" s="9">
        <f>IF(Parametros!$P$3=1,'4 - Tabela atual'!AS36,'5 - Tabela anterior'!AR36)</f>
        <v>53.400000000000006</v>
      </c>
      <c r="AT37" s="9">
        <f>IF(Parametros!$P$3=1,'4 - Tabela atual'!AT36,'5 - Tabela anterior'!AS36)</f>
        <v>66.75</v>
      </c>
      <c r="AU37" s="9">
        <f>IF(Parametros!$P$3=1,'4 - Tabela atual'!AU36,'5 - Tabela anterior'!AT36)</f>
        <v>0</v>
      </c>
      <c r="AV37" s="9">
        <f>IF(Parametros!$P$3=1,'4 - Tabela atual'!AV36,'5 - Tabela anterior'!AU36)</f>
        <v>133.5</v>
      </c>
      <c r="AW37" s="9">
        <f>IF(Parametros!$P$3=1,'4 - Tabela atual'!AW36,'5 - Tabela anterior'!AV36)</f>
        <v>400.5</v>
      </c>
      <c r="AX37" s="9">
        <f>IF(Parametros!$P$3=1,'4 - Tabela atual'!AX36,'5 - Tabela anterior'!AW36)</f>
        <v>534</v>
      </c>
      <c r="AY37" s="9">
        <f>IF(Parametros!$P$3=1,'4 - Tabela atual'!AY36,'5 - Tabela anterior'!AX36)</f>
        <v>801</v>
      </c>
      <c r="AZ37" s="9">
        <f>IF(Parametros!$P$3=1,'4 - Tabela atual'!AZ36,'5 - Tabela anterior'!AY36)</f>
        <v>1068</v>
      </c>
      <c r="BA37" s="9">
        <f>IF(Parametros!$P$3=1,'4 - Tabela atual'!BA36,'5 - Tabela anterior'!AZ36)</f>
        <v>1335</v>
      </c>
      <c r="BB37" s="9">
        <f>IF(Parametros!$P$3=1,'4 - Tabela atual'!BB36,'5 - Tabela anterior'!BA36)</f>
        <v>1602</v>
      </c>
      <c r="BC37" s="9">
        <f>IF(Parametros!$P$3=1,'4 - Tabela atual'!BC36,'5 - Tabela anterior'!BB36)</f>
        <v>520</v>
      </c>
      <c r="BD37" s="9">
        <f>IF(Parametros!$P$3=1,'4 - Tabela atual'!BD36,'5 - Tabela anterior'!BC36)</f>
        <v>104.00000000000001</v>
      </c>
      <c r="BE37" s="9">
        <f>IF(Parametros!$P$3=1,'4 - Tabela atual'!BE36,'5 - Tabela anterior'!BD36)</f>
        <v>130</v>
      </c>
      <c r="BF37" s="9">
        <f>IF(Parametros!$P$3=1,'4 - Tabela atual'!BF36,'5 - Tabela anterior'!BE36)</f>
        <v>58.95</v>
      </c>
      <c r="BG37" s="9">
        <f>IF(Parametros!$P$3=1,'4 - Tabela atual'!BG36,'5 - Tabela anterior'!BF36)</f>
        <v>260</v>
      </c>
      <c r="BH37" s="9">
        <f>IF(Parametros!$P$3=1,'4 - Tabela atual'!BH36,'5 - Tabela anterior'!BG36)</f>
        <v>780</v>
      </c>
      <c r="BI37" s="9">
        <f>IF(Parametros!$P$3=1,'4 - Tabela atual'!BI36,'5 - Tabela anterior'!BH36)</f>
        <v>1040</v>
      </c>
      <c r="BJ37" s="9">
        <f>IF(Parametros!$P$3=1,'4 - Tabela atual'!BJ36,'5 - Tabela anterior'!BI36)</f>
        <v>1560</v>
      </c>
      <c r="BK37" s="9">
        <f>IF(Parametros!$P$3=1,'4 - Tabela atual'!BK36,'5 - Tabela anterior'!BJ36)</f>
        <v>2080</v>
      </c>
      <c r="BL37" s="9">
        <f>IF(Parametros!$P$3=1,'4 - Tabela atual'!BL36,'5 - Tabela anterior'!BK36)</f>
        <v>2600</v>
      </c>
      <c r="BM37" s="9">
        <f>IF(Parametros!$P$3=1,'4 - Tabela atual'!BM36,'5 - Tabela anterior'!BL36)</f>
        <v>3120</v>
      </c>
      <c r="BN37" s="9">
        <f>IF(Parametros!$P$3=1,'4 - Tabela atual'!BN36,'5 - Tabela anterior'!BM36)</f>
        <v>478</v>
      </c>
      <c r="BO37" s="9">
        <f>IF(Parametros!$P$3=1,'4 - Tabela atual'!BO36,'5 - Tabela anterior'!BN36)</f>
        <v>95.600000000000009</v>
      </c>
      <c r="BP37" s="9">
        <f>IF(Parametros!$P$3=1,'4 - Tabela atual'!BP36,'5 - Tabela anterior'!BO36)</f>
        <v>119.5</v>
      </c>
      <c r="BQ37" s="9">
        <f>IF(Parametros!$P$3=1,'4 - Tabela atual'!BQ36,'5 - Tabela anterior'!BP36)</f>
        <v>58.95</v>
      </c>
      <c r="BR37" s="9">
        <f>IF(Parametros!$P$3=1,'4 - Tabela atual'!BR36,'5 - Tabela anterior'!BQ36)</f>
        <v>239</v>
      </c>
      <c r="BS37" s="9">
        <f>IF(Parametros!$P$3=1,'4 - Tabela atual'!BS36,'5 - Tabela anterior'!BR36)</f>
        <v>717</v>
      </c>
      <c r="BT37" s="9">
        <f>IF(Parametros!$P$3=1,'4 - Tabela atual'!BT36,'5 - Tabela anterior'!BS36)</f>
        <v>956</v>
      </c>
      <c r="BU37" s="9">
        <f>IF(Parametros!$P$3=1,'4 - Tabela atual'!BU36,'5 - Tabela anterior'!BT36)</f>
        <v>1434</v>
      </c>
      <c r="BV37" s="9">
        <f>IF(Parametros!$P$3=1,'4 - Tabela atual'!BV36,'5 - Tabela anterior'!BU36)</f>
        <v>1912</v>
      </c>
      <c r="BW37" s="9">
        <f>IF(Parametros!$P$3=1,'4 - Tabela atual'!BW36,'5 - Tabela anterior'!BV36)</f>
        <v>2390</v>
      </c>
      <c r="BX37" s="9">
        <f>IF(Parametros!$P$3=1,'4 - Tabela atual'!BX36,'5 - Tabela anterior'!BW36)</f>
        <v>2868</v>
      </c>
      <c r="BY37" s="9">
        <f>IF(Parametros!$P$3=1,'4 - Tabela atual'!BY36,'5 - Tabela anterior'!BX36)</f>
        <v>398</v>
      </c>
      <c r="BZ37" s="9">
        <f>IF(Parametros!$P$3=1,'4 - Tabela atual'!BZ36,'5 - Tabela anterior'!BY36)</f>
        <v>79.600000000000009</v>
      </c>
      <c r="CA37" s="9">
        <f>IF(Parametros!$P$3=1,'4 - Tabela atual'!CA36,'5 - Tabela anterior'!BZ36)</f>
        <v>99.5</v>
      </c>
      <c r="CB37" s="9">
        <f>IF(Parametros!$P$3=1,'4 - Tabela atual'!CB36,'5 - Tabela anterior'!CA36)</f>
        <v>58.95</v>
      </c>
      <c r="CC37" s="9">
        <f>IF(Parametros!$P$3=1,'4 - Tabela atual'!CC36,'5 - Tabela anterior'!CB36)</f>
        <v>199</v>
      </c>
      <c r="CD37" s="9">
        <f>IF(Parametros!$P$3=1,'4 - Tabela atual'!CD36,'5 - Tabela anterior'!CC36)</f>
        <v>597</v>
      </c>
      <c r="CE37" s="9">
        <f>IF(Parametros!$P$3=1,'4 - Tabela atual'!CE36,'5 - Tabela anterior'!CD36)</f>
        <v>796</v>
      </c>
      <c r="CF37" s="9">
        <f>IF(Parametros!$P$3=1,'4 - Tabela atual'!CF36,'5 - Tabela anterior'!CE36)</f>
        <v>1194</v>
      </c>
      <c r="CG37" s="9">
        <f>IF(Parametros!$P$3=1,'4 - Tabela atual'!CG36,'5 - Tabela anterior'!CF36)</f>
        <v>1592</v>
      </c>
      <c r="CH37" s="9">
        <f>IF(Parametros!$P$3=1,'4 - Tabela atual'!CH36,'5 - Tabela anterior'!CG36)</f>
        <v>1990</v>
      </c>
      <c r="CI37" s="9">
        <f>IF(Parametros!$P$3=1,'4 - Tabela atual'!CI36,'5 - Tabela anterior'!CH36)</f>
        <v>2388</v>
      </c>
      <c r="CJ37" s="9">
        <f>IF(Parametros!$P$3=1,'4 - Tabela atual'!CJ36,'5 - Tabela anterior'!CI36)</f>
        <v>736</v>
      </c>
      <c r="CK37" s="9">
        <f>IF(Parametros!$P$3=1,'4 - Tabela atual'!CK36,'5 - Tabela anterior'!CJ36)</f>
        <v>147.20000000000002</v>
      </c>
      <c r="CL37" s="9">
        <f>IF(Parametros!$P$3=1,'4 - Tabela atual'!CL36,'5 - Tabela anterior'!CK36)</f>
        <v>184</v>
      </c>
      <c r="CM37" s="9">
        <f>IF(Parametros!$P$3=1,'4 - Tabela atual'!CM36,'5 - Tabela anterior'!CL36)</f>
        <v>0</v>
      </c>
      <c r="CN37" s="9">
        <f>IF(Parametros!$P$3=1,'4 - Tabela atual'!CN36,'5 - Tabela anterior'!CM36)</f>
        <v>368</v>
      </c>
      <c r="CO37" s="9">
        <f>IF(Parametros!$P$3=1,'4 - Tabela atual'!CO36,'5 - Tabela anterior'!CN36)</f>
        <v>1104</v>
      </c>
      <c r="CP37" s="9">
        <f>IF(Parametros!$P$3=1,'4 - Tabela atual'!CP36,'5 - Tabela anterior'!CO36)</f>
        <v>1472</v>
      </c>
      <c r="CQ37" s="9">
        <f>IF(Parametros!$P$3=1,'4 - Tabela atual'!CQ36,'5 - Tabela anterior'!CP36)</f>
        <v>2208</v>
      </c>
      <c r="CR37" s="9">
        <f>IF(Parametros!$P$3=1,'4 - Tabela atual'!CR36,'5 - Tabela anterior'!CQ36)</f>
        <v>2944</v>
      </c>
      <c r="CS37" s="9">
        <f>IF(Parametros!$P$3=1,'4 - Tabela atual'!CS36,'5 - Tabela anterior'!CR36)</f>
        <v>3680</v>
      </c>
      <c r="CT37" s="9">
        <f>IF(Parametros!$P$3=1,'4 - Tabela atual'!CT36,'5 - Tabela anterior'!CS36)</f>
        <v>4416</v>
      </c>
      <c r="CU37" s="9">
        <f>IF(Parametros!$P$3=1,'4 - Tabela atual'!CU36,'5 - Tabela anterior'!CT36)</f>
        <v>656</v>
      </c>
      <c r="CV37" s="9">
        <f>IF(Parametros!$P$3=1,'4 - Tabela atual'!CV36,'5 - Tabela anterior'!CU36)</f>
        <v>131.20000000000002</v>
      </c>
      <c r="CW37" s="9">
        <f>IF(Parametros!$P$3=1,'4 - Tabela atual'!CW36,'5 - Tabela anterior'!CV36)</f>
        <v>164</v>
      </c>
      <c r="CX37" s="9">
        <f>IF(Parametros!$P$3=1,'4 - Tabela atual'!CX36,'5 - Tabela anterior'!CW36)</f>
        <v>0</v>
      </c>
      <c r="CY37" s="9">
        <f>IF(Parametros!$P$3=1,'4 - Tabela atual'!CY36,'5 - Tabela anterior'!CX36)</f>
        <v>328</v>
      </c>
      <c r="CZ37" s="9">
        <f>IF(Parametros!$P$3=1,'4 - Tabela atual'!CZ36,'5 - Tabela anterior'!CY36)</f>
        <v>984</v>
      </c>
      <c r="DA37" s="9">
        <f>IF(Parametros!$P$3=1,'4 - Tabela atual'!DA36,'5 - Tabela anterior'!CZ36)</f>
        <v>1312</v>
      </c>
      <c r="DB37" s="9">
        <f>IF(Parametros!$P$3=1,'4 - Tabela atual'!DB36,'5 - Tabela anterior'!DA36)</f>
        <v>1968</v>
      </c>
      <c r="DC37" s="9">
        <f>IF(Parametros!$P$3=1,'4 - Tabela atual'!DC36,'5 - Tabela anterior'!DB36)</f>
        <v>2624</v>
      </c>
      <c r="DD37" s="9">
        <f>IF(Parametros!$P$3=1,'4 - Tabela atual'!DD36,'5 - Tabela anterior'!DC36)</f>
        <v>3280</v>
      </c>
      <c r="DE37" s="9">
        <f>IF(Parametros!$P$3=1,'4 - Tabela atual'!DE36,'5 - Tabela anterior'!DD36)</f>
        <v>3936</v>
      </c>
      <c r="DF37" s="9">
        <f>IF(Parametros!$P$3=1,'4 - Tabela atual'!DF36,'5 - Tabela anterior'!DE36)</f>
        <v>614</v>
      </c>
      <c r="DG37" s="9">
        <f>IF(Parametros!$P$3=1,'4 - Tabela atual'!DG36,'5 - Tabela anterior'!DF36)</f>
        <v>122.80000000000001</v>
      </c>
      <c r="DH37" s="9">
        <f>IF(Parametros!$P$3=1,'4 - Tabela atual'!DH36,'5 - Tabela anterior'!DG36)</f>
        <v>153.5</v>
      </c>
      <c r="DI37" s="9">
        <f>IF(Parametros!$P$3=1,'4 - Tabela atual'!DI36,'5 - Tabela anterior'!DH36)</f>
        <v>0</v>
      </c>
      <c r="DJ37" s="9">
        <f>IF(Parametros!$P$3=1,'4 - Tabela atual'!DJ36,'5 - Tabela anterior'!DI36)</f>
        <v>307</v>
      </c>
      <c r="DK37" s="9">
        <f>IF(Parametros!$P$3=1,'4 - Tabela atual'!DK36,'5 - Tabela anterior'!DJ36)</f>
        <v>921</v>
      </c>
      <c r="DL37" s="9">
        <f>IF(Parametros!$P$3=1,'4 - Tabela atual'!DL36,'5 - Tabela anterior'!DK36)</f>
        <v>1228</v>
      </c>
      <c r="DM37" s="9">
        <f>IF(Parametros!$P$3=1,'4 - Tabela atual'!DM36,'5 - Tabela anterior'!DL36)</f>
        <v>1842</v>
      </c>
      <c r="DN37" s="9">
        <f>IF(Parametros!$P$3=1,'4 - Tabela atual'!DN36,'5 - Tabela anterior'!DM36)</f>
        <v>2456</v>
      </c>
      <c r="DO37" s="9">
        <f>IF(Parametros!$P$3=1,'4 - Tabela atual'!DO36,'5 - Tabela anterior'!DN36)</f>
        <v>3070</v>
      </c>
      <c r="DP37" s="9">
        <f>IF(Parametros!$P$3=1,'4 - Tabela atual'!DP36,'5 - Tabela anterior'!DO36)</f>
        <v>3684</v>
      </c>
      <c r="DQ37" s="9">
        <f>IF(Parametros!$P$3=1,'4 - Tabela atual'!DQ36,'5 - Tabela anterior'!DP36)</f>
        <v>745</v>
      </c>
      <c r="DR37" s="9">
        <f>IF(Parametros!$P$3=1,'4 - Tabela atual'!DR36,'5 - Tabela anterior'!DQ36)</f>
        <v>149</v>
      </c>
      <c r="DS37" s="9">
        <f>IF(Parametros!$P$3=1,'4 - Tabela atual'!DS36,'5 - Tabela anterior'!DR36)</f>
        <v>186.25</v>
      </c>
      <c r="DT37" s="9">
        <f>IF(Parametros!$P$3=1,'4 - Tabela atual'!DT36,'5 - Tabela anterior'!DS36)</f>
        <v>58.95</v>
      </c>
      <c r="DU37" s="9">
        <f>IF(Parametros!$P$3=1,'4 - Tabela atual'!DU36,'5 - Tabela anterior'!DT36)</f>
        <v>372.5</v>
      </c>
      <c r="DV37" s="9">
        <f>IF(Parametros!$P$3=1,'4 - Tabela atual'!DV36,'5 - Tabela anterior'!DU36)</f>
        <v>1117.5</v>
      </c>
      <c r="DW37" s="9">
        <f>IF(Parametros!$P$3=1,'4 - Tabela atual'!DW36,'5 - Tabela anterior'!DV36)</f>
        <v>1490</v>
      </c>
      <c r="DX37" s="9">
        <f>IF(Parametros!$P$3=1,'4 - Tabela atual'!DX36,'5 - Tabela anterior'!DW36)</f>
        <v>2235</v>
      </c>
      <c r="DY37" s="9">
        <f>IF(Parametros!$P$3=1,'4 - Tabela atual'!DY36,'5 - Tabela anterior'!DX36)</f>
        <v>2980</v>
      </c>
      <c r="DZ37" s="9">
        <f>IF(Parametros!$P$3=1,'4 - Tabela atual'!DZ36,'5 - Tabela anterior'!DY36)</f>
        <v>3725</v>
      </c>
      <c r="EA37" s="9">
        <f>IF(Parametros!$P$3=1,'4 - Tabela atual'!EA36,'5 - Tabela anterior'!DZ36)</f>
        <v>4470</v>
      </c>
      <c r="EB37" s="9">
        <f>IF(Parametros!$P$3=1,'4 - Tabela atual'!EB36,'5 - Tabela anterior'!EA36)</f>
        <v>867</v>
      </c>
      <c r="EC37" s="9">
        <f>IF(Parametros!$P$3=1,'4 - Tabela atual'!EC36,'5 - Tabela anterior'!EB36)</f>
        <v>173.40000000000003</v>
      </c>
      <c r="ED37" s="9">
        <f>IF(Parametros!$P$3=1,'4 - Tabela atual'!ED36,'5 - Tabela anterior'!EC36)</f>
        <v>216.75</v>
      </c>
      <c r="EE37" s="9">
        <f>IF(Parametros!$P$3=1,'4 - Tabela atual'!EE36,'5 - Tabela anterior'!ED36)</f>
        <v>58.95</v>
      </c>
      <c r="EF37" s="9">
        <f>IF(Parametros!$P$3=1,'4 - Tabela atual'!EF36,'5 - Tabela anterior'!EE36)</f>
        <v>433.5</v>
      </c>
      <c r="EG37" s="9">
        <f>IF(Parametros!$P$3=1,'4 - Tabela atual'!EG36,'5 - Tabela anterior'!EF36)</f>
        <v>1300.5</v>
      </c>
      <c r="EH37" s="9">
        <f>IF(Parametros!$P$3=1,'4 - Tabela atual'!EH36,'5 - Tabela anterior'!EG36)</f>
        <v>1734</v>
      </c>
      <c r="EI37" s="9">
        <f>IF(Parametros!$P$3=1,'4 - Tabela atual'!EI36,'5 - Tabela anterior'!EH36)</f>
        <v>2601</v>
      </c>
      <c r="EJ37" s="9">
        <f>IF(Parametros!$P$3=1,'4 - Tabela atual'!EJ36,'5 - Tabela anterior'!EI36)</f>
        <v>3468</v>
      </c>
      <c r="EK37" s="9">
        <f>IF(Parametros!$P$3=1,'4 - Tabela atual'!EK36,'5 - Tabela anterior'!EJ36)</f>
        <v>4335</v>
      </c>
      <c r="EL37" s="9">
        <f>IF(Parametros!$P$3=1,'4 - Tabela atual'!EL36,'5 - Tabela anterior'!EK36)</f>
        <v>5202</v>
      </c>
      <c r="EM37" s="9">
        <f>IF(Parametros!$P$3=1,'4 - Tabela atual'!EM36,'5 - Tabela anterior'!EL36)</f>
        <v>787</v>
      </c>
      <c r="EN37" s="9">
        <f>IF(Parametros!$P$3=1,'4 - Tabela atual'!EN36,'5 - Tabela anterior'!EM36)</f>
        <v>157.40000000000003</v>
      </c>
      <c r="EO37" s="9">
        <f>IF(Parametros!$P$3=1,'4 - Tabela atual'!EO36,'5 - Tabela anterior'!EN36)</f>
        <v>196.75</v>
      </c>
      <c r="EP37" s="9">
        <f>IF(Parametros!$P$3=1,'4 - Tabela atual'!EP36,'5 - Tabela anterior'!EO36)</f>
        <v>58.95</v>
      </c>
      <c r="EQ37" s="9">
        <f>IF(Parametros!$P$3=1,'4 - Tabela atual'!EQ36,'5 - Tabela anterior'!EP36)</f>
        <v>393.5</v>
      </c>
      <c r="ER37" s="9">
        <f>IF(Parametros!$P$3=1,'4 - Tabela atual'!ER36,'5 - Tabela anterior'!EQ36)</f>
        <v>1180.5</v>
      </c>
      <c r="ES37" s="9">
        <f>IF(Parametros!$P$3=1,'4 - Tabela atual'!ES36,'5 - Tabela anterior'!ER36)</f>
        <v>1574</v>
      </c>
      <c r="ET37" s="9">
        <f>IF(Parametros!$P$3=1,'4 - Tabela atual'!ET36,'5 - Tabela anterior'!ES36)</f>
        <v>2361</v>
      </c>
      <c r="EU37" s="9">
        <f>IF(Parametros!$P$3=1,'4 - Tabela atual'!EU36,'5 - Tabela anterior'!ET36)</f>
        <v>3148</v>
      </c>
      <c r="EV37" s="9">
        <f>IF(Parametros!$P$3=1,'4 - Tabela atual'!EV36,'5 - Tabela anterior'!EU36)</f>
        <v>3935</v>
      </c>
      <c r="EW37" s="9">
        <f>IF(Parametros!$P$3=1,'4 - Tabela atual'!EW36,'5 - Tabela anterior'!EV36)</f>
        <v>4722</v>
      </c>
      <c r="EX37" s="9">
        <f>IF(Parametros!$P$3=1,'4 - Tabela atual'!EX36,'5 - Tabela anterior'!EW36)</f>
        <v>1003</v>
      </c>
      <c r="EY37" s="9">
        <f>IF(Parametros!$P$3=1,'4 - Tabela atual'!EY36,'5 - Tabela anterior'!EX36)</f>
        <v>200.60000000000002</v>
      </c>
      <c r="EZ37" s="9">
        <f>IF(Parametros!$P$3=1,'4 - Tabela atual'!EZ36,'5 - Tabela anterior'!EY36)</f>
        <v>250.75</v>
      </c>
      <c r="FA37" s="9">
        <f>IF(Parametros!$P$3=1,'4 - Tabela atual'!FA36,'5 - Tabela anterior'!EZ36)</f>
        <v>0</v>
      </c>
      <c r="FB37" s="9">
        <f>IF(Parametros!$P$3=1,'4 - Tabela atual'!FB36,'5 - Tabela anterior'!FA36)</f>
        <v>501.5</v>
      </c>
      <c r="FC37" s="9">
        <f>IF(Parametros!$P$3=1,'4 - Tabela atual'!FC36,'5 - Tabela anterior'!FB36)</f>
        <v>1504.5</v>
      </c>
      <c r="FD37" s="9">
        <f>IF(Parametros!$P$3=1,'4 - Tabela atual'!FD36,'5 - Tabela anterior'!FC36)</f>
        <v>2006</v>
      </c>
      <c r="FE37" s="9">
        <f>IF(Parametros!$P$3=1,'4 - Tabela atual'!FE36,'5 - Tabela anterior'!FD36)</f>
        <v>3009</v>
      </c>
      <c r="FF37" s="9">
        <f>IF(Parametros!$P$3=1,'4 - Tabela atual'!FF36,'5 - Tabela anterior'!FE36)</f>
        <v>4012</v>
      </c>
      <c r="FG37" s="9">
        <f>IF(Parametros!$P$3=1,'4 - Tabela atual'!FG36,'5 - Tabela anterior'!FF36)</f>
        <v>5015</v>
      </c>
      <c r="FH37" s="9">
        <f>IF(Parametros!$P$3=1,'4 - Tabela atual'!FH36,'5 - Tabela anterior'!FG36)</f>
        <v>6018</v>
      </c>
      <c r="FI37" s="9">
        <f>IF(Parametros!$P$3=1,'4 - Tabela atual'!FI36,'5 - Tabela anterior'!FH36)</f>
        <v>1134</v>
      </c>
      <c r="FJ37" s="9">
        <f>IF(Parametros!$P$3=1,'4 - Tabela atual'!FJ36,'5 - Tabela anterior'!FI36)</f>
        <v>226.80000000000004</v>
      </c>
      <c r="FK37" s="9">
        <f>IF(Parametros!$P$3=1,'4 - Tabela atual'!FK36,'5 - Tabela anterior'!FJ36)</f>
        <v>283.5</v>
      </c>
      <c r="FL37" s="9">
        <f>IF(Parametros!$P$3=1,'4 - Tabela atual'!FL36,'5 - Tabela anterior'!FK36)</f>
        <v>58.95</v>
      </c>
      <c r="FM37" s="9">
        <f>IF(Parametros!$P$3=1,'4 - Tabela atual'!FM36,'5 - Tabela anterior'!FL36)</f>
        <v>567</v>
      </c>
      <c r="FN37" s="9">
        <f>IF(Parametros!$P$3=1,'4 - Tabela atual'!FN36,'5 - Tabela anterior'!FM36)</f>
        <v>1701</v>
      </c>
      <c r="FO37" s="9">
        <f>IF(Parametros!$P$3=1,'4 - Tabela atual'!FO36,'5 - Tabela anterior'!FN36)</f>
        <v>2268</v>
      </c>
      <c r="FP37" s="9">
        <f>IF(Parametros!$P$3=1,'4 - Tabela atual'!FP36,'5 - Tabela anterior'!FO36)</f>
        <v>3402</v>
      </c>
      <c r="FQ37" s="9">
        <f>IF(Parametros!$P$3=1,'4 - Tabela atual'!FQ36,'5 - Tabela anterior'!FP36)</f>
        <v>4536</v>
      </c>
      <c r="FR37" s="9">
        <f>IF(Parametros!$P$3=1,'4 - Tabela atual'!FR36,'5 - Tabela anterior'!FQ36)</f>
        <v>5670</v>
      </c>
      <c r="FS37" s="9">
        <f>IF(Parametros!$P$3=1,'4 - Tabela atual'!FS36,'5 - Tabela anterior'!FR36)</f>
        <v>6804</v>
      </c>
      <c r="FT37">
        <f>IF(Parametros!$P$3=1,'4 - Tabela atual'!FT36,'5 - Tabela anterior'!FS36)</f>
        <v>4.42</v>
      </c>
      <c r="FU37" t="str">
        <f>IF(Parametros!$P$3=1,'4 - Tabela atual'!FU36,'5 - Tabela anterior'!FT36)</f>
        <v/>
      </c>
      <c r="FV37" t="str">
        <f>IF(Parametros!$P$3=1,'4 - Tabela atual'!FV36,'5 - Tabela anterior'!FU36)</f>
        <v/>
      </c>
      <c r="FW37" t="str">
        <f>IF(Parametros!$P$3=1,'4 - Tabela atual'!FW36,'5 - Tabela anterior'!FV36)</f>
        <v/>
      </c>
      <c r="FX37" t="str">
        <f>IF(Parametros!$P$3=1,'4 - Tabela atual'!FX36,'5 - Tabela anterior'!FW36)</f>
        <v/>
      </c>
      <c r="FY37" t="str">
        <f>IF(Parametros!$P$3=1,'4 - Tabela atual'!FY36,'5 - Tabela anterior'!FX36)</f>
        <v/>
      </c>
      <c r="FZ37" t="str">
        <f>IF(Parametros!$P$3=1,'4 - Tabela atual'!FZ36,'5 - Tabela anterior'!FY36)</f>
        <v/>
      </c>
      <c r="GA37" t="str">
        <f>IF(Parametros!$P$3=1,'4 - Tabela atual'!GA36,'5 - Tabela anterior'!FZ36)</f>
        <v/>
      </c>
      <c r="GB37" t="str">
        <f>IF(Parametros!$P$3=1,'4 - Tabela atual'!GB36,'5 - Tabela anterior'!GA36)</f>
        <v/>
      </c>
      <c r="GC37" t="str">
        <f>IF(Parametros!$P$3=1,'4 - Tabela atual'!GC36,'5 - Tabela anterior'!GB36)</f>
        <v/>
      </c>
      <c r="GD37" t="str">
        <f>IF(Parametros!$P$3=1,'4 - Tabela atual'!GD36,'5 - Tabela anterior'!GC36)</f>
        <v/>
      </c>
      <c r="GE37" t="str">
        <f>IF(Parametros!$P$3=1,'4 - Tabela atual'!GE36,'5 - Tabela anterior'!GD36)</f>
        <v/>
      </c>
      <c r="GF37" t="str">
        <f>IF(Parametros!$P$3=1,'4 - Tabela atual'!GF36,'5 - Tabela anterior'!GE36)</f>
        <v/>
      </c>
      <c r="GG37" t="str">
        <f>IF(Parametros!$P$3=1,'4 - Tabela atual'!GG36,'5 - Tabela anterior'!GF36)</f>
        <v/>
      </c>
      <c r="GH37">
        <f>IF(Parametros!$P$3=1,'4 - Tabela atual'!GH36,'5 - Tabela anterior'!GG36)</f>
        <v>4.42</v>
      </c>
      <c r="GI37" s="8">
        <f>IF(Parametros!$P$3=1,'4 - Tabela atual'!GI36,'5 - Tabela anterior'!GH36)</f>
        <v>48289.152199999997</v>
      </c>
      <c r="GJ37" s="8" t="str">
        <f>IF(Parametros!$P$3=1,'4 - Tabela atual'!GJ36,'5 - Tabela anterior'!GI36)</f>
        <v/>
      </c>
      <c r="GK37" s="8" t="str">
        <f>IF(Parametros!$P$3=1,'4 - Tabela atual'!GK36,'5 - Tabela anterior'!GJ36)</f>
        <v/>
      </c>
      <c r="GL37" s="8" t="str">
        <f>IF(Parametros!$P$3=1,'4 - Tabela atual'!GL36,'5 - Tabela anterior'!GK36)</f>
        <v/>
      </c>
      <c r="GM37" s="8" t="str">
        <f>IF(Parametros!$P$3=1,'4 - Tabela atual'!GM36,'5 - Tabela anterior'!GL36)</f>
        <v/>
      </c>
      <c r="GN37" s="8" t="str">
        <f>IF(Parametros!$P$3=1,'4 - Tabela atual'!GN36,'5 - Tabela anterior'!GM36)</f>
        <v/>
      </c>
      <c r="GO37" s="8" t="str">
        <f>IF(Parametros!$P$3=1,'4 - Tabela atual'!GO36,'5 - Tabela anterior'!GN36)</f>
        <v/>
      </c>
      <c r="GP37" s="8" t="str">
        <f>IF(Parametros!$P$3=1,'4 - Tabela atual'!GP36,'5 - Tabela anterior'!GO36)</f>
        <v/>
      </c>
      <c r="GQ37" s="8" t="str">
        <f>IF(Parametros!$P$3=1,'4 - Tabela atual'!GQ36,'5 - Tabela anterior'!GP36)</f>
        <v/>
      </c>
      <c r="GR37" s="8" t="str">
        <f>IF(Parametros!$P$3=1,'4 - Tabela atual'!GR36,'5 - Tabela anterior'!GQ36)</f>
        <v/>
      </c>
      <c r="GS37" s="8" t="str">
        <f>IF(Parametros!$P$3=1,'4 - Tabela atual'!GS36,'5 - Tabela anterior'!GR36)</f>
        <v/>
      </c>
      <c r="GT37" s="8" t="str">
        <f>IF(Parametros!$P$3=1,'4 - Tabela atual'!GT36,'5 - Tabela anterior'!GS36)</f>
        <v/>
      </c>
      <c r="GU37" s="8" t="str">
        <f>IF(Parametros!$P$3=1,'4 - Tabela atual'!GU36,'5 - Tabela anterior'!GT36)</f>
        <v/>
      </c>
      <c r="GV37" s="8" t="str">
        <f>IF(Parametros!$P$3=1,'4 - Tabela atual'!GV36,'5 - Tabela anterior'!GU36)</f>
        <v/>
      </c>
      <c r="GW37" s="8">
        <f>IF(Parametros!$P$3=1,'4 - Tabela atual'!GW36,'5 - Tabela anterior'!GV36)</f>
        <v>48289.152199999997</v>
      </c>
      <c r="GX37">
        <f>IF(Parametros!$P$3=1,'4 - Tabela atual'!GX36,'5 - Tabela anterior'!GW36)</f>
        <v>0</v>
      </c>
      <c r="GY37">
        <f>IF(Parametros!$P$3=1,'4 - Tabela atual'!GY36,'5 - Tabela anterior'!GX36)</f>
        <v>0</v>
      </c>
      <c r="GZ37">
        <f>IF(Parametros!$P$3=1,'4 - Tabela atual'!GZ36,'5 - Tabela anterior'!GY36)</f>
        <v>0</v>
      </c>
      <c r="HA37">
        <f>IF(Parametros!$P$3=1,'4 - Tabela atual'!HA36,'5 - Tabela anterior'!GZ36)</f>
        <v>0</v>
      </c>
      <c r="HB37">
        <f>IF(Parametros!$P$3=1,'4 - Tabela atual'!HB36,'5 - Tabela anterior'!HA36)</f>
        <v>0</v>
      </c>
      <c r="HC37">
        <f>IF(Parametros!$P$3=1,'4 - Tabela atual'!HC36,'5 - Tabela anterior'!HB36)</f>
        <v>0</v>
      </c>
      <c r="HD37">
        <f>IF(Parametros!$P$3=1,'4 - Tabela atual'!HD36,'5 - Tabela anterior'!HC36)</f>
        <v>1</v>
      </c>
      <c r="HE37" s="6" t="str">
        <f t="shared" si="0"/>
        <v>VIA BRASIL - (VBRA)</v>
      </c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</row>
    <row r="38" spans="1:249" s="5" customFormat="1" ht="14.25" customHeight="1" x14ac:dyDescent="0.2">
      <c r="A38" s="148" t="str">
        <f>IF(Parametros!$P$3=1,'4 - Tabela atual'!A37,'5 - Tabela anterior'!A37)</f>
        <v>SERA</v>
      </c>
      <c r="B38" s="112" t="str">
        <f>IF(Parametros!$P$3=1,'4 - Tabela atual'!B37,'5 - Tabela anterior'!B37)</f>
        <v>COMO SERÁ</v>
      </c>
      <c r="C38" s="9">
        <f>IF(Parametros!$P$3=1,'4 - Tabela atual'!C37,'5 - Tabela anterior'!C37)</f>
        <v>131</v>
      </c>
      <c r="D38" s="9">
        <f>IF(Parametros!$P$3=1,'4 - Tabela atual'!D37,'5 - Tabela anterior'!D37)</f>
        <v>26.200000000000003</v>
      </c>
      <c r="E38" s="9">
        <f>IF(Parametros!$P$3=1,'4 - Tabela atual'!E37,'5 - Tabela anterior'!E37)</f>
        <v>32.75</v>
      </c>
      <c r="F38" s="9">
        <f>IF(Parametros!$P$3=1,'4 - Tabela atual'!F37,'5 - Tabela anterior'!F37)</f>
        <v>49.125</v>
      </c>
      <c r="G38" s="9">
        <f>IF(Parametros!$P$3=1,'4 - Tabela atual'!G37,'5 - Tabela anterior'!G37)</f>
        <v>26.200000000000003</v>
      </c>
      <c r="H38" s="9">
        <f>IF(Parametros!$P$3=1,'4 - Tabela atual'!H37,'5 - Tabela anterior'!H37)</f>
        <v>32.75</v>
      </c>
      <c r="I38" s="9">
        <f>IF(Parametros!$P$3=1,'4 - Tabela atual'!I37,'5 - Tabela anterior'!H37)</f>
        <v>32.75</v>
      </c>
      <c r="J38" s="9">
        <f>IF(Parametros!$P$3=1,'4 - Tabela atual'!J37,'5 - Tabela anterior'!I37)</f>
        <v>32.75</v>
      </c>
      <c r="K38" s="9">
        <f>IF(Parametros!$P$3=1,'4 - Tabela atual'!K37,'5 - Tabela anterior'!J37)</f>
        <v>49.125</v>
      </c>
      <c r="L38" s="9">
        <f>IF(Parametros!$P$3=1,'4 - Tabela atual'!L37,'5 - Tabela anterior'!K37)</f>
        <v>26.200000000000003</v>
      </c>
      <c r="M38" s="9">
        <f>IF(Parametros!$P$3=1,'4 - Tabela atual'!M37,'5 - Tabela anterior'!L37)</f>
        <v>32.75</v>
      </c>
      <c r="N38" s="9">
        <f>IF(Parametros!$P$3=1,'4 - Tabela atual'!N37,'5 - Tabela anterior'!M37)</f>
        <v>58.95</v>
      </c>
      <c r="O38" s="9">
        <f>IF(Parametros!$P$3=1,'4 - Tabela atual'!O37,'5 - Tabela anterior'!N37)</f>
        <v>65.5</v>
      </c>
      <c r="P38" s="9">
        <f>IF(Parametros!$P$3=1,'4 - Tabela atual'!P37,'5 - Tabela anterior'!O37)</f>
        <v>196.5</v>
      </c>
      <c r="Q38" s="9">
        <f>IF(Parametros!$P$3=1,'4 - Tabela atual'!Q37,'5 - Tabela anterior'!P37)</f>
        <v>262</v>
      </c>
      <c r="R38" s="9">
        <f>IF(Parametros!$P$3=1,'4 - Tabela atual'!R37,'5 - Tabela anterior'!Q37)</f>
        <v>393</v>
      </c>
      <c r="S38" s="9">
        <f>IF(Parametros!$P$3=1,'4 - Tabela atual'!S37,'5 - Tabela anterior'!R37)</f>
        <v>524</v>
      </c>
      <c r="T38" s="9">
        <f>IF(Parametros!$P$3=1,'4 - Tabela atual'!T37,'5 - Tabela anterior'!S37)</f>
        <v>655</v>
      </c>
      <c r="U38" s="9">
        <f>IF(Parametros!$P$3=1,'4 - Tabela atual'!U37,'5 - Tabela anterior'!T37)</f>
        <v>786</v>
      </c>
      <c r="V38" s="9">
        <f>IF(Parametros!$P$3=1,'4 - Tabela atual'!V37,'5 - Tabela anterior'!U37)</f>
        <v>340</v>
      </c>
      <c r="W38" s="9">
        <f>IF(Parametros!$P$3=1,'4 - Tabela atual'!W37,'5 - Tabela anterior'!V37)</f>
        <v>68</v>
      </c>
      <c r="X38" s="9">
        <f>IF(Parametros!$P$3=1,'4 - Tabela atual'!X37,'5 - Tabela anterior'!W37)</f>
        <v>85</v>
      </c>
      <c r="Y38" s="9">
        <f>IF(Parametros!$P$3=1,'4 - Tabela atual'!Y37,'5 - Tabela anterior'!X37)</f>
        <v>0</v>
      </c>
      <c r="Z38" s="9">
        <f>IF(Parametros!$P$3=1,'4 - Tabela atual'!Z37,'5 - Tabela anterior'!Y37)</f>
        <v>170</v>
      </c>
      <c r="AA38" s="9">
        <f>IF(Parametros!$P$3=1,'4 - Tabela atual'!AA37,'5 - Tabela anterior'!Z37)</f>
        <v>510</v>
      </c>
      <c r="AB38" s="9">
        <f>IF(Parametros!$P$3=1,'4 - Tabela atual'!AB37,'5 - Tabela anterior'!AA37)</f>
        <v>680</v>
      </c>
      <c r="AC38" s="9">
        <f>IF(Parametros!$P$3=1,'4 - Tabela atual'!AC37,'5 - Tabela anterior'!AB37)</f>
        <v>1020</v>
      </c>
      <c r="AD38" s="9">
        <f>IF(Parametros!$P$3=1,'4 - Tabela atual'!AD37,'5 - Tabela anterior'!AC37)</f>
        <v>1360</v>
      </c>
      <c r="AE38" s="9">
        <f>IF(Parametros!$P$3=1,'4 - Tabela atual'!AE37,'5 - Tabela anterior'!AD37)</f>
        <v>1700</v>
      </c>
      <c r="AF38" s="9">
        <f>IF(Parametros!$P$3=1,'4 - Tabela atual'!AF37,'5 - Tabela anterior'!AE37)</f>
        <v>2040</v>
      </c>
      <c r="AG38" s="9">
        <f>IF(Parametros!$P$3=1,'4 - Tabela atual'!AG37,'5 - Tabela anterior'!AF37)</f>
        <v>288</v>
      </c>
      <c r="AH38" s="9">
        <f>IF(Parametros!$P$3=1,'4 - Tabela atual'!AH37,'5 - Tabela anterior'!AG37)</f>
        <v>57.6</v>
      </c>
      <c r="AI38" s="9">
        <f>IF(Parametros!$P$3=1,'4 - Tabela atual'!AI37,'5 - Tabela anterior'!AH37)</f>
        <v>72</v>
      </c>
      <c r="AJ38" s="9">
        <f>IF(Parametros!$P$3=1,'4 - Tabela atual'!AJ37,'5 - Tabela anterior'!AI37)</f>
        <v>0</v>
      </c>
      <c r="AK38" s="9">
        <f>IF(Parametros!$P$3=1,'4 - Tabela atual'!AK37,'5 - Tabela anterior'!AJ37)</f>
        <v>144</v>
      </c>
      <c r="AL38" s="9">
        <f>IF(Parametros!$P$3=1,'4 - Tabela atual'!AL37,'5 - Tabela anterior'!AK37)</f>
        <v>432</v>
      </c>
      <c r="AM38" s="9">
        <f>IF(Parametros!$P$3=1,'4 - Tabela atual'!AM37,'5 - Tabela anterior'!AL37)</f>
        <v>576</v>
      </c>
      <c r="AN38" s="9">
        <f>IF(Parametros!$P$3=1,'4 - Tabela atual'!AN37,'5 - Tabela anterior'!AM37)</f>
        <v>864</v>
      </c>
      <c r="AO38" s="9">
        <f>IF(Parametros!$P$3=1,'4 - Tabela atual'!AO37,'5 - Tabela anterior'!AN37)</f>
        <v>1152</v>
      </c>
      <c r="AP38" s="9">
        <f>IF(Parametros!$P$3=1,'4 - Tabela atual'!AP37,'5 - Tabela anterior'!AO37)</f>
        <v>1440</v>
      </c>
      <c r="AQ38" s="9">
        <f>IF(Parametros!$P$3=1,'4 - Tabela atual'!AQ37,'5 - Tabela anterior'!AP37)</f>
        <v>1728</v>
      </c>
      <c r="AR38" s="9">
        <f>IF(Parametros!$P$3=1,'4 - Tabela atual'!AR37,'5 - Tabela anterior'!AQ37)</f>
        <v>220</v>
      </c>
      <c r="AS38" s="9">
        <f>IF(Parametros!$P$3=1,'4 - Tabela atual'!AS37,'5 - Tabela anterior'!AR37)</f>
        <v>44</v>
      </c>
      <c r="AT38" s="9">
        <f>IF(Parametros!$P$3=1,'4 - Tabela atual'!AT37,'5 - Tabela anterior'!AS37)</f>
        <v>55</v>
      </c>
      <c r="AU38" s="9">
        <f>IF(Parametros!$P$3=1,'4 - Tabela atual'!AU37,'5 - Tabela anterior'!AT37)</f>
        <v>0</v>
      </c>
      <c r="AV38" s="9">
        <f>IF(Parametros!$P$3=1,'4 - Tabela atual'!AV37,'5 - Tabela anterior'!AU37)</f>
        <v>110</v>
      </c>
      <c r="AW38" s="9">
        <f>IF(Parametros!$P$3=1,'4 - Tabela atual'!AW37,'5 - Tabela anterior'!AV37)</f>
        <v>330</v>
      </c>
      <c r="AX38" s="9">
        <f>IF(Parametros!$P$3=1,'4 - Tabela atual'!AX37,'5 - Tabela anterior'!AW37)</f>
        <v>440</v>
      </c>
      <c r="AY38" s="9">
        <f>IF(Parametros!$P$3=1,'4 - Tabela atual'!AY37,'5 - Tabela anterior'!AX37)</f>
        <v>660</v>
      </c>
      <c r="AZ38" s="9">
        <f>IF(Parametros!$P$3=1,'4 - Tabela atual'!AZ37,'5 - Tabela anterior'!AY37)</f>
        <v>880</v>
      </c>
      <c r="BA38" s="9">
        <f>IF(Parametros!$P$3=1,'4 - Tabela atual'!BA37,'5 - Tabela anterior'!AZ37)</f>
        <v>1100</v>
      </c>
      <c r="BB38" s="9">
        <f>IF(Parametros!$P$3=1,'4 - Tabela atual'!BB37,'5 - Tabela anterior'!BA37)</f>
        <v>1320</v>
      </c>
      <c r="BC38" s="9">
        <f>IF(Parametros!$P$3=1,'4 - Tabela atual'!BC37,'5 - Tabela anterior'!BB37)</f>
        <v>471</v>
      </c>
      <c r="BD38" s="9">
        <f>IF(Parametros!$P$3=1,'4 - Tabela atual'!BD37,'5 - Tabela anterior'!BC37)</f>
        <v>94.2</v>
      </c>
      <c r="BE38" s="9">
        <f>IF(Parametros!$P$3=1,'4 - Tabela atual'!BE37,'5 - Tabela anterior'!BD37)</f>
        <v>117.75</v>
      </c>
      <c r="BF38" s="9">
        <f>IF(Parametros!$P$3=1,'4 - Tabela atual'!BF37,'5 - Tabela anterior'!BE37)</f>
        <v>58.95</v>
      </c>
      <c r="BG38" s="9">
        <f>IF(Parametros!$P$3=1,'4 - Tabela atual'!BG37,'5 - Tabela anterior'!BF37)</f>
        <v>235.5</v>
      </c>
      <c r="BH38" s="9">
        <f>IF(Parametros!$P$3=1,'4 - Tabela atual'!BH37,'5 - Tabela anterior'!BG37)</f>
        <v>706.5</v>
      </c>
      <c r="BI38" s="9">
        <f>IF(Parametros!$P$3=1,'4 - Tabela atual'!BI37,'5 - Tabela anterior'!BH37)</f>
        <v>942</v>
      </c>
      <c r="BJ38" s="9">
        <f>IF(Parametros!$P$3=1,'4 - Tabela atual'!BJ37,'5 - Tabela anterior'!BI37)</f>
        <v>1413</v>
      </c>
      <c r="BK38" s="9">
        <f>IF(Parametros!$P$3=1,'4 - Tabela atual'!BK37,'5 - Tabela anterior'!BJ37)</f>
        <v>1884</v>
      </c>
      <c r="BL38" s="9">
        <f>IF(Parametros!$P$3=1,'4 - Tabela atual'!BL37,'5 - Tabela anterior'!BK37)</f>
        <v>2355</v>
      </c>
      <c r="BM38" s="9">
        <f>IF(Parametros!$P$3=1,'4 - Tabela atual'!BM37,'5 - Tabela anterior'!BL37)</f>
        <v>2826</v>
      </c>
      <c r="BN38" s="9">
        <f>IF(Parametros!$P$3=1,'4 - Tabela atual'!BN37,'5 - Tabela anterior'!BM37)</f>
        <v>419</v>
      </c>
      <c r="BO38" s="9">
        <f>IF(Parametros!$P$3=1,'4 - Tabela atual'!BO37,'5 - Tabela anterior'!BN37)</f>
        <v>83.800000000000011</v>
      </c>
      <c r="BP38" s="9">
        <f>IF(Parametros!$P$3=1,'4 - Tabela atual'!BP37,'5 - Tabela anterior'!BO37)</f>
        <v>104.75</v>
      </c>
      <c r="BQ38" s="9">
        <f>IF(Parametros!$P$3=1,'4 - Tabela atual'!BQ37,'5 - Tabela anterior'!BP37)</f>
        <v>58.95</v>
      </c>
      <c r="BR38" s="9">
        <f>IF(Parametros!$P$3=1,'4 - Tabela atual'!BR37,'5 - Tabela anterior'!BQ37)</f>
        <v>209.5</v>
      </c>
      <c r="BS38" s="9">
        <f>IF(Parametros!$P$3=1,'4 - Tabela atual'!BS37,'5 - Tabela anterior'!BR37)</f>
        <v>628.5</v>
      </c>
      <c r="BT38" s="9">
        <f>IF(Parametros!$P$3=1,'4 - Tabela atual'!BT37,'5 - Tabela anterior'!BS37)</f>
        <v>838</v>
      </c>
      <c r="BU38" s="9">
        <f>IF(Parametros!$P$3=1,'4 - Tabela atual'!BU37,'5 - Tabela anterior'!BT37)</f>
        <v>1257</v>
      </c>
      <c r="BV38" s="9">
        <f>IF(Parametros!$P$3=1,'4 - Tabela atual'!BV37,'5 - Tabela anterior'!BU37)</f>
        <v>1676</v>
      </c>
      <c r="BW38" s="9">
        <f>IF(Parametros!$P$3=1,'4 - Tabela atual'!BW37,'5 - Tabela anterior'!BV37)</f>
        <v>2095</v>
      </c>
      <c r="BX38" s="9">
        <f>IF(Parametros!$P$3=1,'4 - Tabela atual'!BX37,'5 - Tabela anterior'!BW37)</f>
        <v>2514</v>
      </c>
      <c r="BY38" s="9">
        <f>IF(Parametros!$P$3=1,'4 - Tabela atual'!BY37,'5 - Tabela anterior'!BX37)</f>
        <v>351</v>
      </c>
      <c r="BZ38" s="9">
        <f>IF(Parametros!$P$3=1,'4 - Tabela atual'!BZ37,'5 - Tabela anterior'!BY37)</f>
        <v>70.2</v>
      </c>
      <c r="CA38" s="9">
        <f>IF(Parametros!$P$3=1,'4 - Tabela atual'!CA37,'5 - Tabela anterior'!BZ37)</f>
        <v>87.75</v>
      </c>
      <c r="CB38" s="9">
        <f>IF(Parametros!$P$3=1,'4 - Tabela atual'!CB37,'5 - Tabela anterior'!CA37)</f>
        <v>58.95</v>
      </c>
      <c r="CC38" s="9">
        <f>IF(Parametros!$P$3=1,'4 - Tabela atual'!CC37,'5 - Tabela anterior'!CB37)</f>
        <v>175.5</v>
      </c>
      <c r="CD38" s="9">
        <f>IF(Parametros!$P$3=1,'4 - Tabela atual'!CD37,'5 - Tabela anterior'!CC37)</f>
        <v>526.5</v>
      </c>
      <c r="CE38" s="9">
        <f>IF(Parametros!$P$3=1,'4 - Tabela atual'!CE37,'5 - Tabela anterior'!CD37)</f>
        <v>702</v>
      </c>
      <c r="CF38" s="9">
        <f>IF(Parametros!$P$3=1,'4 - Tabela atual'!CF37,'5 - Tabela anterior'!CE37)</f>
        <v>1053</v>
      </c>
      <c r="CG38" s="9">
        <f>IF(Parametros!$P$3=1,'4 - Tabela atual'!CG37,'5 - Tabela anterior'!CF37)</f>
        <v>1404</v>
      </c>
      <c r="CH38" s="9">
        <f>IF(Parametros!$P$3=1,'4 - Tabela atual'!CH37,'5 - Tabela anterior'!CG37)</f>
        <v>1755</v>
      </c>
      <c r="CI38" s="9">
        <f>IF(Parametros!$P$3=1,'4 - Tabela atual'!CI37,'5 - Tabela anterior'!CH37)</f>
        <v>2106</v>
      </c>
      <c r="CJ38" s="9">
        <f>IF(Parametros!$P$3=1,'4 - Tabela atual'!CJ37,'5 - Tabela anterior'!CI37)</f>
        <v>628</v>
      </c>
      <c r="CK38" s="9">
        <f>IF(Parametros!$P$3=1,'4 - Tabela atual'!CK37,'5 - Tabela anterior'!CJ37)</f>
        <v>125.6</v>
      </c>
      <c r="CL38" s="9">
        <f>IF(Parametros!$P$3=1,'4 - Tabela atual'!CL37,'5 - Tabela anterior'!CK37)</f>
        <v>157</v>
      </c>
      <c r="CM38" s="9">
        <f>IF(Parametros!$P$3=1,'4 - Tabela atual'!CM37,'5 - Tabela anterior'!CL37)</f>
        <v>0</v>
      </c>
      <c r="CN38" s="9">
        <f>IF(Parametros!$P$3=1,'4 - Tabela atual'!CN37,'5 - Tabela anterior'!CM37)</f>
        <v>314</v>
      </c>
      <c r="CO38" s="9">
        <f>IF(Parametros!$P$3=1,'4 - Tabela atual'!CO37,'5 - Tabela anterior'!CN37)</f>
        <v>942</v>
      </c>
      <c r="CP38" s="9">
        <f>IF(Parametros!$P$3=1,'4 - Tabela atual'!CP37,'5 - Tabela anterior'!CO37)</f>
        <v>1256</v>
      </c>
      <c r="CQ38" s="9">
        <f>IF(Parametros!$P$3=1,'4 - Tabela atual'!CQ37,'5 - Tabela anterior'!CP37)</f>
        <v>1884</v>
      </c>
      <c r="CR38" s="9">
        <f>IF(Parametros!$P$3=1,'4 - Tabela atual'!CR37,'5 - Tabela anterior'!CQ37)</f>
        <v>2512</v>
      </c>
      <c r="CS38" s="9">
        <f>IF(Parametros!$P$3=1,'4 - Tabela atual'!CS37,'5 - Tabela anterior'!CR37)</f>
        <v>3140</v>
      </c>
      <c r="CT38" s="9">
        <f>IF(Parametros!$P$3=1,'4 - Tabela atual'!CT37,'5 - Tabela anterior'!CS37)</f>
        <v>3768</v>
      </c>
      <c r="CU38" s="9">
        <f>IF(Parametros!$P$3=1,'4 - Tabela atual'!CU37,'5 - Tabela anterior'!CT37)</f>
        <v>560</v>
      </c>
      <c r="CV38" s="9">
        <f>IF(Parametros!$P$3=1,'4 - Tabela atual'!CV37,'5 - Tabela anterior'!CU37)</f>
        <v>112</v>
      </c>
      <c r="CW38" s="9">
        <f>IF(Parametros!$P$3=1,'4 - Tabela atual'!CW37,'5 - Tabela anterior'!CV37)</f>
        <v>140</v>
      </c>
      <c r="CX38" s="9">
        <f>IF(Parametros!$P$3=1,'4 - Tabela atual'!CX37,'5 - Tabela anterior'!CW37)</f>
        <v>0</v>
      </c>
      <c r="CY38" s="9">
        <f>IF(Parametros!$P$3=1,'4 - Tabela atual'!CY37,'5 - Tabela anterior'!CX37)</f>
        <v>280</v>
      </c>
      <c r="CZ38" s="9">
        <f>IF(Parametros!$P$3=1,'4 - Tabela atual'!CZ37,'5 - Tabela anterior'!CY37)</f>
        <v>840</v>
      </c>
      <c r="DA38" s="9">
        <f>IF(Parametros!$P$3=1,'4 - Tabela atual'!DA37,'5 - Tabela anterior'!CZ37)</f>
        <v>1120</v>
      </c>
      <c r="DB38" s="9">
        <f>IF(Parametros!$P$3=1,'4 - Tabela atual'!DB37,'5 - Tabela anterior'!DA37)</f>
        <v>1680</v>
      </c>
      <c r="DC38" s="9">
        <f>IF(Parametros!$P$3=1,'4 - Tabela atual'!DC37,'5 - Tabela anterior'!DB37)</f>
        <v>2240</v>
      </c>
      <c r="DD38" s="9">
        <f>IF(Parametros!$P$3=1,'4 - Tabela atual'!DD37,'5 - Tabela anterior'!DC37)</f>
        <v>2800</v>
      </c>
      <c r="DE38" s="9">
        <f>IF(Parametros!$P$3=1,'4 - Tabela atual'!DE37,'5 - Tabela anterior'!DD37)</f>
        <v>3360</v>
      </c>
      <c r="DF38" s="9">
        <f>IF(Parametros!$P$3=1,'4 - Tabela atual'!DF37,'5 - Tabela anterior'!DE37)</f>
        <v>508</v>
      </c>
      <c r="DG38" s="9">
        <f>IF(Parametros!$P$3=1,'4 - Tabela atual'!DG37,'5 - Tabela anterior'!DF37)</f>
        <v>101.6</v>
      </c>
      <c r="DH38" s="9">
        <f>IF(Parametros!$P$3=1,'4 - Tabela atual'!DH37,'5 - Tabela anterior'!DG37)</f>
        <v>127</v>
      </c>
      <c r="DI38" s="9">
        <f>IF(Parametros!$P$3=1,'4 - Tabela atual'!DI37,'5 - Tabela anterior'!DH37)</f>
        <v>0</v>
      </c>
      <c r="DJ38" s="9">
        <f>IF(Parametros!$P$3=1,'4 - Tabela atual'!DJ37,'5 - Tabela anterior'!DI37)</f>
        <v>254</v>
      </c>
      <c r="DK38" s="9">
        <f>IF(Parametros!$P$3=1,'4 - Tabela atual'!DK37,'5 - Tabela anterior'!DJ37)</f>
        <v>762</v>
      </c>
      <c r="DL38" s="9">
        <f>IF(Parametros!$P$3=1,'4 - Tabela atual'!DL37,'5 - Tabela anterior'!DK37)</f>
        <v>1016</v>
      </c>
      <c r="DM38" s="9">
        <f>IF(Parametros!$P$3=1,'4 - Tabela atual'!DM37,'5 - Tabela anterior'!DL37)</f>
        <v>1524</v>
      </c>
      <c r="DN38" s="9">
        <f>IF(Parametros!$P$3=1,'4 - Tabela atual'!DN37,'5 - Tabela anterior'!DM37)</f>
        <v>2032</v>
      </c>
      <c r="DO38" s="9">
        <f>IF(Parametros!$P$3=1,'4 - Tabela atual'!DO37,'5 - Tabela anterior'!DN37)</f>
        <v>2540</v>
      </c>
      <c r="DP38" s="9">
        <f>IF(Parametros!$P$3=1,'4 - Tabela atual'!DP37,'5 - Tabela anterior'!DO37)</f>
        <v>3048</v>
      </c>
      <c r="DQ38" s="9">
        <f>IF(Parametros!$P$3=1,'4 - Tabela atual'!DQ37,'5 - Tabela anterior'!DP37)</f>
        <v>639</v>
      </c>
      <c r="DR38" s="9">
        <f>IF(Parametros!$P$3=1,'4 - Tabela atual'!DR37,'5 - Tabela anterior'!DQ37)</f>
        <v>127.80000000000001</v>
      </c>
      <c r="DS38" s="9">
        <f>IF(Parametros!$P$3=1,'4 - Tabela atual'!DS37,'5 - Tabela anterior'!DR37)</f>
        <v>159.75</v>
      </c>
      <c r="DT38" s="9">
        <f>IF(Parametros!$P$3=1,'4 - Tabela atual'!DT37,'5 - Tabela anterior'!DS37)</f>
        <v>58.95</v>
      </c>
      <c r="DU38" s="9">
        <f>IF(Parametros!$P$3=1,'4 - Tabela atual'!DU37,'5 - Tabela anterior'!DT37)</f>
        <v>319.5</v>
      </c>
      <c r="DV38" s="9">
        <f>IF(Parametros!$P$3=1,'4 - Tabela atual'!DV37,'5 - Tabela anterior'!DU37)</f>
        <v>958.5</v>
      </c>
      <c r="DW38" s="9">
        <f>IF(Parametros!$P$3=1,'4 - Tabela atual'!DW37,'5 - Tabela anterior'!DV37)</f>
        <v>1278</v>
      </c>
      <c r="DX38" s="9">
        <f>IF(Parametros!$P$3=1,'4 - Tabela atual'!DX37,'5 - Tabela anterior'!DW37)</f>
        <v>1917</v>
      </c>
      <c r="DY38" s="9">
        <f>IF(Parametros!$P$3=1,'4 - Tabela atual'!DY37,'5 - Tabela anterior'!DX37)</f>
        <v>2556</v>
      </c>
      <c r="DZ38" s="9">
        <f>IF(Parametros!$P$3=1,'4 - Tabela atual'!DZ37,'5 - Tabela anterior'!DY37)</f>
        <v>3195</v>
      </c>
      <c r="EA38" s="9">
        <f>IF(Parametros!$P$3=1,'4 - Tabela atual'!EA37,'5 - Tabela anterior'!DZ37)</f>
        <v>3834</v>
      </c>
      <c r="EB38" s="9">
        <f>IF(Parametros!$P$3=1,'4 - Tabela atual'!EB37,'5 - Tabela anterior'!EA37)</f>
        <v>759</v>
      </c>
      <c r="EC38" s="9">
        <f>IF(Parametros!$P$3=1,'4 - Tabela atual'!EC37,'5 - Tabela anterior'!EB37)</f>
        <v>151.80000000000001</v>
      </c>
      <c r="ED38" s="9">
        <f>IF(Parametros!$P$3=1,'4 - Tabela atual'!ED37,'5 - Tabela anterior'!EC37)</f>
        <v>189.75</v>
      </c>
      <c r="EE38" s="9">
        <f>IF(Parametros!$P$3=1,'4 - Tabela atual'!EE37,'5 - Tabela anterior'!ED37)</f>
        <v>58.95</v>
      </c>
      <c r="EF38" s="9">
        <f>IF(Parametros!$P$3=1,'4 - Tabela atual'!EF37,'5 - Tabela anterior'!EE37)</f>
        <v>379.5</v>
      </c>
      <c r="EG38" s="9">
        <f>IF(Parametros!$P$3=1,'4 - Tabela atual'!EG37,'5 - Tabela anterior'!EF37)</f>
        <v>1138.5</v>
      </c>
      <c r="EH38" s="9">
        <f>IF(Parametros!$P$3=1,'4 - Tabela atual'!EH37,'5 - Tabela anterior'!EG37)</f>
        <v>1518</v>
      </c>
      <c r="EI38" s="9">
        <f>IF(Parametros!$P$3=1,'4 - Tabela atual'!EI37,'5 - Tabela anterior'!EH37)</f>
        <v>2277</v>
      </c>
      <c r="EJ38" s="9">
        <f>IF(Parametros!$P$3=1,'4 - Tabela atual'!EJ37,'5 - Tabela anterior'!EI37)</f>
        <v>3036</v>
      </c>
      <c r="EK38" s="9">
        <f>IF(Parametros!$P$3=1,'4 - Tabela atual'!EK37,'5 - Tabela anterior'!EJ37)</f>
        <v>3795</v>
      </c>
      <c r="EL38" s="9">
        <f>IF(Parametros!$P$3=1,'4 - Tabela atual'!EL37,'5 - Tabela anterior'!EK37)</f>
        <v>4554</v>
      </c>
      <c r="EM38" s="9">
        <f>IF(Parametros!$P$3=1,'4 - Tabela atual'!EM37,'5 - Tabela anterior'!EL37)</f>
        <v>691</v>
      </c>
      <c r="EN38" s="9">
        <f>IF(Parametros!$P$3=1,'4 - Tabela atual'!EN37,'5 - Tabela anterior'!EM37)</f>
        <v>138.19999999999999</v>
      </c>
      <c r="EO38" s="9">
        <f>IF(Parametros!$P$3=1,'4 - Tabela atual'!EO37,'5 - Tabela anterior'!EN37)</f>
        <v>172.75</v>
      </c>
      <c r="EP38" s="9">
        <f>IF(Parametros!$P$3=1,'4 - Tabela atual'!EP37,'5 - Tabela anterior'!EO37)</f>
        <v>58.95</v>
      </c>
      <c r="EQ38" s="9">
        <f>IF(Parametros!$P$3=1,'4 - Tabela atual'!EQ37,'5 - Tabela anterior'!EP37)</f>
        <v>345.5</v>
      </c>
      <c r="ER38" s="9">
        <f>IF(Parametros!$P$3=1,'4 - Tabela atual'!ER37,'5 - Tabela anterior'!EQ37)</f>
        <v>1036.5</v>
      </c>
      <c r="ES38" s="9">
        <f>IF(Parametros!$P$3=1,'4 - Tabela atual'!ES37,'5 - Tabela anterior'!ER37)</f>
        <v>1382</v>
      </c>
      <c r="ET38" s="9">
        <f>IF(Parametros!$P$3=1,'4 - Tabela atual'!ET37,'5 - Tabela anterior'!ES37)</f>
        <v>2073</v>
      </c>
      <c r="EU38" s="9">
        <f>IF(Parametros!$P$3=1,'4 - Tabela atual'!EU37,'5 - Tabela anterior'!ET37)</f>
        <v>2764</v>
      </c>
      <c r="EV38" s="9">
        <f>IF(Parametros!$P$3=1,'4 - Tabela atual'!EV37,'5 - Tabela anterior'!EU37)</f>
        <v>3455</v>
      </c>
      <c r="EW38" s="9">
        <f>IF(Parametros!$P$3=1,'4 - Tabela atual'!EW37,'5 - Tabela anterior'!EV37)</f>
        <v>4146</v>
      </c>
      <c r="EX38" s="9">
        <f>IF(Parametros!$P$3=1,'4 - Tabela atual'!EX37,'5 - Tabela anterior'!EW37)</f>
        <v>848</v>
      </c>
      <c r="EY38" s="9">
        <f>IF(Parametros!$P$3=1,'4 - Tabela atual'!EY37,'5 - Tabela anterior'!EX37)</f>
        <v>169.6</v>
      </c>
      <c r="EZ38" s="9">
        <f>IF(Parametros!$P$3=1,'4 - Tabela atual'!EZ37,'5 - Tabela anterior'!EY37)</f>
        <v>212</v>
      </c>
      <c r="FA38" s="9">
        <f>IF(Parametros!$P$3=1,'4 - Tabela atual'!FA37,'5 - Tabela anterior'!EZ37)</f>
        <v>0</v>
      </c>
      <c r="FB38" s="9">
        <f>IF(Parametros!$P$3=1,'4 - Tabela atual'!FB37,'5 - Tabela anterior'!FA37)</f>
        <v>424</v>
      </c>
      <c r="FC38" s="9">
        <f>IF(Parametros!$P$3=1,'4 - Tabela atual'!FC37,'5 - Tabela anterior'!FB37)</f>
        <v>1272</v>
      </c>
      <c r="FD38" s="9">
        <f>IF(Parametros!$P$3=1,'4 - Tabela atual'!FD37,'5 - Tabela anterior'!FC37)</f>
        <v>1696</v>
      </c>
      <c r="FE38" s="9">
        <f>IF(Parametros!$P$3=1,'4 - Tabela atual'!FE37,'5 - Tabela anterior'!FD37)</f>
        <v>2544</v>
      </c>
      <c r="FF38" s="9">
        <f>IF(Parametros!$P$3=1,'4 - Tabela atual'!FF37,'5 - Tabela anterior'!FE37)</f>
        <v>3392</v>
      </c>
      <c r="FG38" s="9">
        <f>IF(Parametros!$P$3=1,'4 - Tabela atual'!FG37,'5 - Tabela anterior'!FF37)</f>
        <v>4240</v>
      </c>
      <c r="FH38" s="9">
        <f>IF(Parametros!$P$3=1,'4 - Tabela atual'!FH37,'5 - Tabela anterior'!FG37)</f>
        <v>5088</v>
      </c>
      <c r="FI38" s="9">
        <f>IF(Parametros!$P$3=1,'4 - Tabela atual'!FI37,'5 - Tabela anterior'!FH37)</f>
        <v>979</v>
      </c>
      <c r="FJ38" s="9">
        <f>IF(Parametros!$P$3=1,'4 - Tabela atual'!FJ37,'5 - Tabela anterior'!FI37)</f>
        <v>195.8</v>
      </c>
      <c r="FK38" s="9">
        <f>IF(Parametros!$P$3=1,'4 - Tabela atual'!FK37,'5 - Tabela anterior'!FJ37)</f>
        <v>244.75</v>
      </c>
      <c r="FL38" s="9">
        <f>IF(Parametros!$P$3=1,'4 - Tabela atual'!FL37,'5 - Tabela anterior'!FK37)</f>
        <v>58.95</v>
      </c>
      <c r="FM38" s="9">
        <f>IF(Parametros!$P$3=1,'4 - Tabela atual'!FM37,'5 - Tabela anterior'!FL37)</f>
        <v>489.5</v>
      </c>
      <c r="FN38" s="9">
        <f>IF(Parametros!$P$3=1,'4 - Tabela atual'!FN37,'5 - Tabela anterior'!FM37)</f>
        <v>1468.5</v>
      </c>
      <c r="FO38" s="9">
        <f>IF(Parametros!$P$3=1,'4 - Tabela atual'!FO37,'5 - Tabela anterior'!FN37)</f>
        <v>1958</v>
      </c>
      <c r="FP38" s="9">
        <f>IF(Parametros!$P$3=1,'4 - Tabela atual'!FP37,'5 - Tabela anterior'!FO37)</f>
        <v>2937</v>
      </c>
      <c r="FQ38" s="9">
        <f>IF(Parametros!$P$3=1,'4 - Tabela atual'!FQ37,'5 - Tabela anterior'!FP37)</f>
        <v>3916</v>
      </c>
      <c r="FR38" s="9">
        <f>IF(Parametros!$P$3=1,'4 - Tabela atual'!FR37,'5 - Tabela anterior'!FQ37)</f>
        <v>4895</v>
      </c>
      <c r="FS38" s="9">
        <f>IF(Parametros!$P$3=1,'4 - Tabela atual'!FS37,'5 - Tabela anterior'!FR37)</f>
        <v>5874</v>
      </c>
      <c r="FT38">
        <f>IF(Parametros!$P$3=1,'4 - Tabela atual'!FT37,'5 - Tabela anterior'!FS37)</f>
        <v>4.42</v>
      </c>
      <c r="FU38" t="str">
        <f>IF(Parametros!$P$3=1,'4 - Tabela atual'!FU37,'5 - Tabela anterior'!FT37)</f>
        <v/>
      </c>
      <c r="FV38" t="str">
        <f>IF(Parametros!$P$3=1,'4 - Tabela atual'!FV37,'5 - Tabela anterior'!FU37)</f>
        <v/>
      </c>
      <c r="FW38" t="str">
        <f>IF(Parametros!$P$3=1,'4 - Tabela atual'!FW37,'5 - Tabela anterior'!FV37)</f>
        <v/>
      </c>
      <c r="FX38" t="str">
        <f>IF(Parametros!$P$3=1,'4 - Tabela atual'!FX37,'5 - Tabela anterior'!FW37)</f>
        <v/>
      </c>
      <c r="FY38" t="str">
        <f>IF(Parametros!$P$3=1,'4 - Tabela atual'!FY37,'5 - Tabela anterior'!FX37)</f>
        <v/>
      </c>
      <c r="FZ38" t="str">
        <f>IF(Parametros!$P$3=1,'4 - Tabela atual'!FZ37,'5 - Tabela anterior'!FY37)</f>
        <v/>
      </c>
      <c r="GA38" t="str">
        <f>IF(Parametros!$P$3=1,'4 - Tabela atual'!GA37,'5 - Tabela anterior'!FZ37)</f>
        <v/>
      </c>
      <c r="GB38" t="str">
        <f>IF(Parametros!$P$3=1,'4 - Tabela atual'!GB37,'5 - Tabela anterior'!GA37)</f>
        <v/>
      </c>
      <c r="GC38" t="str">
        <f>IF(Parametros!$P$3=1,'4 - Tabela atual'!GC37,'5 - Tabela anterior'!GB37)</f>
        <v/>
      </c>
      <c r="GD38" t="str">
        <f>IF(Parametros!$P$3=1,'4 - Tabela atual'!GD37,'5 - Tabela anterior'!GC37)</f>
        <v/>
      </c>
      <c r="GE38" t="str">
        <f>IF(Parametros!$P$3=1,'4 - Tabela atual'!GE37,'5 - Tabela anterior'!GD37)</f>
        <v/>
      </c>
      <c r="GF38" t="str">
        <f>IF(Parametros!$P$3=1,'4 - Tabela atual'!GF37,'5 - Tabela anterior'!GE37)</f>
        <v/>
      </c>
      <c r="GG38" t="str">
        <f>IF(Parametros!$P$3=1,'4 - Tabela atual'!GG37,'5 - Tabela anterior'!GF37)</f>
        <v/>
      </c>
      <c r="GH38">
        <f>IF(Parametros!$P$3=1,'4 - Tabela atual'!GH37,'5 - Tabela anterior'!GG37)</f>
        <v>4.42</v>
      </c>
      <c r="GI38" s="8">
        <f>IF(Parametros!$P$3=1,'4 - Tabela atual'!GI37,'5 - Tabela anterior'!GH37)</f>
        <v>48289.152199999997</v>
      </c>
      <c r="GJ38" s="8" t="str">
        <f>IF(Parametros!$P$3=1,'4 - Tabela atual'!GJ37,'5 - Tabela anterior'!GI37)</f>
        <v/>
      </c>
      <c r="GK38" s="8" t="str">
        <f>IF(Parametros!$P$3=1,'4 - Tabela atual'!GK37,'5 - Tabela anterior'!GJ37)</f>
        <v/>
      </c>
      <c r="GL38" s="8" t="str">
        <f>IF(Parametros!$P$3=1,'4 - Tabela atual'!GL37,'5 - Tabela anterior'!GK37)</f>
        <v/>
      </c>
      <c r="GM38" s="8" t="str">
        <f>IF(Parametros!$P$3=1,'4 - Tabela atual'!GM37,'5 - Tabela anterior'!GL37)</f>
        <v/>
      </c>
      <c r="GN38" s="8" t="str">
        <f>IF(Parametros!$P$3=1,'4 - Tabela atual'!GN37,'5 - Tabela anterior'!GM37)</f>
        <v/>
      </c>
      <c r="GO38" s="8" t="str">
        <f>IF(Parametros!$P$3=1,'4 - Tabela atual'!GO37,'5 - Tabela anterior'!GN37)</f>
        <v/>
      </c>
      <c r="GP38" s="8" t="str">
        <f>IF(Parametros!$P$3=1,'4 - Tabela atual'!GP37,'5 - Tabela anterior'!GO37)</f>
        <v/>
      </c>
      <c r="GQ38" s="8" t="str">
        <f>IF(Parametros!$P$3=1,'4 - Tabela atual'!GQ37,'5 - Tabela anterior'!GP37)</f>
        <v/>
      </c>
      <c r="GR38" s="8" t="str">
        <f>IF(Parametros!$P$3=1,'4 - Tabela atual'!GR37,'5 - Tabela anterior'!GQ37)</f>
        <v/>
      </c>
      <c r="GS38" s="8" t="str">
        <f>IF(Parametros!$P$3=1,'4 - Tabela atual'!GS37,'5 - Tabela anterior'!GR37)</f>
        <v/>
      </c>
      <c r="GT38" s="8" t="str">
        <f>IF(Parametros!$P$3=1,'4 - Tabela atual'!GT37,'5 - Tabela anterior'!GS37)</f>
        <v/>
      </c>
      <c r="GU38" s="8" t="str">
        <f>IF(Parametros!$P$3=1,'4 - Tabela atual'!GU37,'5 - Tabela anterior'!GT37)</f>
        <v/>
      </c>
      <c r="GV38" s="8" t="str">
        <f>IF(Parametros!$P$3=1,'4 - Tabela atual'!GV37,'5 - Tabela anterior'!GU37)</f>
        <v/>
      </c>
      <c r="GW38" s="8">
        <f>IF(Parametros!$P$3=1,'4 - Tabela atual'!GW37,'5 - Tabela anterior'!GV37)</f>
        <v>48289.152199999997</v>
      </c>
      <c r="GX38">
        <f>IF(Parametros!$P$3=1,'4 - Tabela atual'!GX37,'5 - Tabela anterior'!GW37)</f>
        <v>0</v>
      </c>
      <c r="GY38">
        <f>IF(Parametros!$P$3=1,'4 - Tabela atual'!GY37,'5 - Tabela anterior'!GX37)</f>
        <v>0</v>
      </c>
      <c r="GZ38">
        <f>IF(Parametros!$P$3=1,'4 - Tabela atual'!GZ37,'5 - Tabela anterior'!GY37)</f>
        <v>0</v>
      </c>
      <c r="HA38">
        <f>IF(Parametros!$P$3=1,'4 - Tabela atual'!HA37,'5 - Tabela anterior'!GZ37)</f>
        <v>0</v>
      </c>
      <c r="HB38">
        <f>IF(Parametros!$P$3=1,'4 - Tabela atual'!HB37,'5 - Tabela anterior'!HA37)</f>
        <v>0</v>
      </c>
      <c r="HC38">
        <f>IF(Parametros!$P$3=1,'4 - Tabela atual'!HC37,'5 - Tabela anterior'!HB37)</f>
        <v>0</v>
      </c>
      <c r="HD38">
        <f>IF(Parametros!$P$3=1,'4 - Tabela atual'!HD37,'5 - Tabela anterior'!HC37)</f>
        <v>1</v>
      </c>
      <c r="HE38" s="6" t="str">
        <f t="shared" si="0"/>
        <v>COMO SERÁ - (SERA)</v>
      </c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</row>
    <row r="39" spans="1:249" s="5" customFormat="1" ht="14.25" customHeight="1" x14ac:dyDescent="0.2">
      <c r="A39" s="148" t="str">
        <f>IF(Parametros!$P$3=1,'4 - Tabela atual'!A38,'5 - Tabela anterior'!A38)</f>
        <v>CASA</v>
      </c>
      <c r="B39" s="112" t="str">
        <f>IF(Parametros!$P$3=1,'4 - Tabela atual'!B38,'5 - Tabela anterior'!B38)</f>
        <v>É DE CASA</v>
      </c>
      <c r="C39" s="9">
        <f>IF(Parametros!$P$3=1,'4 - Tabela atual'!C38,'5 - Tabela anterior'!C38)</f>
        <v>512</v>
      </c>
      <c r="D39" s="9">
        <f>IF(Parametros!$P$3=1,'4 - Tabela atual'!D38,'5 - Tabela anterior'!D38)</f>
        <v>102.4</v>
      </c>
      <c r="E39" s="9">
        <f>IF(Parametros!$P$3=1,'4 - Tabela atual'!E38,'5 - Tabela anterior'!E38)</f>
        <v>128</v>
      </c>
      <c r="F39" s="9">
        <f>IF(Parametros!$P$3=1,'4 - Tabela atual'!F38,'5 - Tabela anterior'!F38)</f>
        <v>192</v>
      </c>
      <c r="G39" s="9">
        <f>IF(Parametros!$P$3=1,'4 - Tabela atual'!G38,'5 - Tabela anterior'!G38)</f>
        <v>102.4</v>
      </c>
      <c r="H39" s="9">
        <f>IF(Parametros!$P$3=1,'4 - Tabela atual'!H38,'5 - Tabela anterior'!H38)</f>
        <v>128</v>
      </c>
      <c r="I39" s="9">
        <f>IF(Parametros!$P$3=1,'4 - Tabela atual'!I38,'5 - Tabela anterior'!H38)</f>
        <v>128</v>
      </c>
      <c r="J39" s="9">
        <f>IF(Parametros!$P$3=1,'4 - Tabela atual'!J38,'5 - Tabela anterior'!I38)</f>
        <v>128</v>
      </c>
      <c r="K39" s="9">
        <f>IF(Parametros!$P$3=1,'4 - Tabela atual'!K38,'5 - Tabela anterior'!J38)</f>
        <v>192</v>
      </c>
      <c r="L39" s="9">
        <f>IF(Parametros!$P$3=1,'4 - Tabela atual'!L38,'5 - Tabela anterior'!K38)</f>
        <v>102.4</v>
      </c>
      <c r="M39" s="9">
        <f>IF(Parametros!$P$3=1,'4 - Tabela atual'!M38,'5 - Tabela anterior'!L38)</f>
        <v>128</v>
      </c>
      <c r="N39" s="9">
        <f>IF(Parametros!$P$3=1,'4 - Tabela atual'!N38,'5 - Tabela anterior'!M38)</f>
        <v>230.4</v>
      </c>
      <c r="O39" s="9">
        <f>IF(Parametros!$P$3=1,'4 - Tabela atual'!O38,'5 - Tabela anterior'!N38)</f>
        <v>256</v>
      </c>
      <c r="P39" s="9">
        <f>IF(Parametros!$P$3=1,'4 - Tabela atual'!P38,'5 - Tabela anterior'!O38)</f>
        <v>768</v>
      </c>
      <c r="Q39" s="9">
        <f>IF(Parametros!$P$3=1,'4 - Tabela atual'!Q38,'5 - Tabela anterior'!P38)</f>
        <v>1024</v>
      </c>
      <c r="R39" s="9">
        <f>IF(Parametros!$P$3=1,'4 - Tabela atual'!R38,'5 - Tabela anterior'!Q38)</f>
        <v>1536</v>
      </c>
      <c r="S39" s="9">
        <f>IF(Parametros!$P$3=1,'4 - Tabela atual'!S38,'5 - Tabela anterior'!R38)</f>
        <v>2048</v>
      </c>
      <c r="T39" s="9">
        <f>IF(Parametros!$P$3=1,'4 - Tabela atual'!T38,'5 - Tabela anterior'!S38)</f>
        <v>2560</v>
      </c>
      <c r="U39" s="9">
        <f>IF(Parametros!$P$3=1,'4 - Tabela atual'!U38,'5 - Tabela anterior'!T38)</f>
        <v>3072</v>
      </c>
      <c r="V39" s="9">
        <f>IF(Parametros!$P$3=1,'4 - Tabela atual'!V38,'5 - Tabela anterior'!U38)</f>
        <v>389</v>
      </c>
      <c r="W39" s="9">
        <f>IF(Parametros!$P$3=1,'4 - Tabela atual'!W38,'5 - Tabela anterior'!V38)</f>
        <v>77.800000000000011</v>
      </c>
      <c r="X39" s="9">
        <f>IF(Parametros!$P$3=1,'4 - Tabela atual'!X38,'5 - Tabela anterior'!W38)</f>
        <v>97.25</v>
      </c>
      <c r="Y39" s="9">
        <f>IF(Parametros!$P$3=1,'4 - Tabela atual'!Y38,'5 - Tabela anterior'!X38)</f>
        <v>0</v>
      </c>
      <c r="Z39" s="9">
        <f>IF(Parametros!$P$3=1,'4 - Tabela atual'!Z38,'5 - Tabela anterior'!Y38)</f>
        <v>194.5</v>
      </c>
      <c r="AA39" s="9">
        <f>IF(Parametros!$P$3=1,'4 - Tabela atual'!AA38,'5 - Tabela anterior'!Z38)</f>
        <v>583.5</v>
      </c>
      <c r="AB39" s="9">
        <f>IF(Parametros!$P$3=1,'4 - Tabela atual'!AB38,'5 - Tabela anterior'!AA38)</f>
        <v>778</v>
      </c>
      <c r="AC39" s="9">
        <f>IF(Parametros!$P$3=1,'4 - Tabela atual'!AC38,'5 - Tabela anterior'!AB38)</f>
        <v>1167</v>
      </c>
      <c r="AD39" s="9">
        <f>IF(Parametros!$P$3=1,'4 - Tabela atual'!AD38,'5 - Tabela anterior'!AC38)</f>
        <v>1556</v>
      </c>
      <c r="AE39" s="9">
        <f>IF(Parametros!$P$3=1,'4 - Tabela atual'!AE38,'5 - Tabela anterior'!AD38)</f>
        <v>1945</v>
      </c>
      <c r="AF39" s="9">
        <f>IF(Parametros!$P$3=1,'4 - Tabela atual'!AF38,'5 - Tabela anterior'!AE38)</f>
        <v>2334</v>
      </c>
      <c r="AG39" s="9">
        <f>IF(Parametros!$P$3=1,'4 - Tabela atual'!AG38,'5 - Tabela anterior'!AF38)</f>
        <v>347</v>
      </c>
      <c r="AH39" s="9">
        <f>IF(Parametros!$P$3=1,'4 - Tabela atual'!AH38,'5 - Tabela anterior'!AG38)</f>
        <v>69.400000000000006</v>
      </c>
      <c r="AI39" s="9">
        <f>IF(Parametros!$P$3=1,'4 - Tabela atual'!AI38,'5 - Tabela anterior'!AH38)</f>
        <v>86.75</v>
      </c>
      <c r="AJ39" s="9">
        <f>IF(Parametros!$P$3=1,'4 - Tabela atual'!AJ38,'5 - Tabela anterior'!AI38)</f>
        <v>0</v>
      </c>
      <c r="AK39" s="9">
        <f>IF(Parametros!$P$3=1,'4 - Tabela atual'!AK38,'5 - Tabela anterior'!AJ38)</f>
        <v>173.5</v>
      </c>
      <c r="AL39" s="9">
        <f>IF(Parametros!$P$3=1,'4 - Tabela atual'!AL38,'5 - Tabela anterior'!AK38)</f>
        <v>520.5</v>
      </c>
      <c r="AM39" s="9">
        <f>IF(Parametros!$P$3=1,'4 - Tabela atual'!AM38,'5 - Tabela anterior'!AL38)</f>
        <v>694</v>
      </c>
      <c r="AN39" s="9">
        <f>IF(Parametros!$P$3=1,'4 - Tabela atual'!AN38,'5 - Tabela anterior'!AM38)</f>
        <v>1041</v>
      </c>
      <c r="AO39" s="9">
        <f>IF(Parametros!$P$3=1,'4 - Tabela atual'!AO38,'5 - Tabela anterior'!AN38)</f>
        <v>1388</v>
      </c>
      <c r="AP39" s="9">
        <f>IF(Parametros!$P$3=1,'4 - Tabela atual'!AP38,'5 - Tabela anterior'!AO38)</f>
        <v>1735</v>
      </c>
      <c r="AQ39" s="9">
        <f>IF(Parametros!$P$3=1,'4 - Tabela atual'!AQ38,'5 - Tabela anterior'!AP38)</f>
        <v>2082</v>
      </c>
      <c r="AR39" s="9">
        <f>IF(Parametros!$P$3=1,'4 - Tabela atual'!AR38,'5 - Tabela anterior'!AQ38)</f>
        <v>267</v>
      </c>
      <c r="AS39" s="9">
        <f>IF(Parametros!$P$3=1,'4 - Tabela atual'!AS38,'5 - Tabela anterior'!AR38)</f>
        <v>53.400000000000006</v>
      </c>
      <c r="AT39" s="9">
        <f>IF(Parametros!$P$3=1,'4 - Tabela atual'!AT38,'5 - Tabela anterior'!AS38)</f>
        <v>66.75</v>
      </c>
      <c r="AU39" s="9">
        <f>IF(Parametros!$P$3=1,'4 - Tabela atual'!AU38,'5 - Tabela anterior'!AT38)</f>
        <v>0</v>
      </c>
      <c r="AV39" s="9">
        <f>IF(Parametros!$P$3=1,'4 - Tabela atual'!AV38,'5 - Tabela anterior'!AU38)</f>
        <v>133.5</v>
      </c>
      <c r="AW39" s="9">
        <f>IF(Parametros!$P$3=1,'4 - Tabela atual'!AW38,'5 - Tabela anterior'!AV38)</f>
        <v>400.5</v>
      </c>
      <c r="AX39" s="9">
        <f>IF(Parametros!$P$3=1,'4 - Tabela atual'!AX38,'5 - Tabela anterior'!AW38)</f>
        <v>534</v>
      </c>
      <c r="AY39" s="9">
        <f>IF(Parametros!$P$3=1,'4 - Tabela atual'!AY38,'5 - Tabela anterior'!AX38)</f>
        <v>801</v>
      </c>
      <c r="AZ39" s="9">
        <f>IF(Parametros!$P$3=1,'4 - Tabela atual'!AZ38,'5 - Tabela anterior'!AY38)</f>
        <v>1068</v>
      </c>
      <c r="BA39" s="9">
        <f>IF(Parametros!$P$3=1,'4 - Tabela atual'!BA38,'5 - Tabela anterior'!AZ38)</f>
        <v>1335</v>
      </c>
      <c r="BB39" s="9">
        <f>IF(Parametros!$P$3=1,'4 - Tabela atual'!BB38,'5 - Tabela anterior'!BA38)</f>
        <v>1602</v>
      </c>
      <c r="BC39" s="9">
        <f>IF(Parametros!$P$3=1,'4 - Tabela atual'!BC38,'5 - Tabela anterior'!BB38)</f>
        <v>901</v>
      </c>
      <c r="BD39" s="9">
        <f>IF(Parametros!$P$3=1,'4 - Tabela atual'!BD38,'5 - Tabela anterior'!BC38)</f>
        <v>180.20000000000002</v>
      </c>
      <c r="BE39" s="9">
        <f>IF(Parametros!$P$3=1,'4 - Tabela atual'!BE38,'5 - Tabela anterior'!BD38)</f>
        <v>225.25</v>
      </c>
      <c r="BF39" s="9">
        <f>IF(Parametros!$P$3=1,'4 - Tabela atual'!BF38,'5 - Tabela anterior'!BE38)</f>
        <v>230.4</v>
      </c>
      <c r="BG39" s="9">
        <f>IF(Parametros!$P$3=1,'4 - Tabela atual'!BG38,'5 - Tabela anterior'!BF38)</f>
        <v>450.5</v>
      </c>
      <c r="BH39" s="9">
        <f>IF(Parametros!$P$3=1,'4 - Tabela atual'!BH38,'5 - Tabela anterior'!BG38)</f>
        <v>1351.5</v>
      </c>
      <c r="BI39" s="9">
        <f>IF(Parametros!$P$3=1,'4 - Tabela atual'!BI38,'5 - Tabela anterior'!BH38)</f>
        <v>1802</v>
      </c>
      <c r="BJ39" s="9">
        <f>IF(Parametros!$P$3=1,'4 - Tabela atual'!BJ38,'5 - Tabela anterior'!BI38)</f>
        <v>2703</v>
      </c>
      <c r="BK39" s="9">
        <f>IF(Parametros!$P$3=1,'4 - Tabela atual'!BK38,'5 - Tabela anterior'!BJ38)</f>
        <v>3604</v>
      </c>
      <c r="BL39" s="9">
        <f>IF(Parametros!$P$3=1,'4 - Tabela atual'!BL38,'5 - Tabela anterior'!BK38)</f>
        <v>4505</v>
      </c>
      <c r="BM39" s="9">
        <f>IF(Parametros!$P$3=1,'4 - Tabela atual'!BM38,'5 - Tabela anterior'!BL38)</f>
        <v>5406</v>
      </c>
      <c r="BN39" s="9">
        <f>IF(Parametros!$P$3=1,'4 - Tabela atual'!BN38,'5 - Tabela anterior'!BM38)</f>
        <v>859</v>
      </c>
      <c r="BO39" s="9">
        <f>IF(Parametros!$P$3=1,'4 - Tabela atual'!BO38,'5 - Tabela anterior'!BN38)</f>
        <v>171.8</v>
      </c>
      <c r="BP39" s="9">
        <f>IF(Parametros!$P$3=1,'4 - Tabela atual'!BP38,'5 - Tabela anterior'!BO38)</f>
        <v>214.75</v>
      </c>
      <c r="BQ39" s="9">
        <f>IF(Parametros!$P$3=1,'4 - Tabela atual'!BQ38,'5 - Tabela anterior'!BP38)</f>
        <v>230.4</v>
      </c>
      <c r="BR39" s="9">
        <f>IF(Parametros!$P$3=1,'4 - Tabela atual'!BR38,'5 - Tabela anterior'!BQ38)</f>
        <v>429.5</v>
      </c>
      <c r="BS39" s="9">
        <f>IF(Parametros!$P$3=1,'4 - Tabela atual'!BS38,'5 - Tabela anterior'!BR38)</f>
        <v>1288.5</v>
      </c>
      <c r="BT39" s="9">
        <f>IF(Parametros!$P$3=1,'4 - Tabela atual'!BT38,'5 - Tabela anterior'!BS38)</f>
        <v>1718</v>
      </c>
      <c r="BU39" s="9">
        <f>IF(Parametros!$P$3=1,'4 - Tabela atual'!BU38,'5 - Tabela anterior'!BT38)</f>
        <v>2577</v>
      </c>
      <c r="BV39" s="9">
        <f>IF(Parametros!$P$3=1,'4 - Tabela atual'!BV38,'5 - Tabela anterior'!BU38)</f>
        <v>3436</v>
      </c>
      <c r="BW39" s="9">
        <f>IF(Parametros!$P$3=1,'4 - Tabela atual'!BW38,'5 - Tabela anterior'!BV38)</f>
        <v>4295</v>
      </c>
      <c r="BX39" s="9">
        <f>IF(Parametros!$P$3=1,'4 - Tabela atual'!BX38,'5 - Tabela anterior'!BW38)</f>
        <v>5154</v>
      </c>
      <c r="BY39" s="9">
        <f>IF(Parametros!$P$3=1,'4 - Tabela atual'!BY38,'5 - Tabela anterior'!BX38)</f>
        <v>779</v>
      </c>
      <c r="BZ39" s="9">
        <f>IF(Parametros!$P$3=1,'4 - Tabela atual'!BZ38,'5 - Tabela anterior'!BY38)</f>
        <v>155.80000000000001</v>
      </c>
      <c r="CA39" s="9">
        <f>IF(Parametros!$P$3=1,'4 - Tabela atual'!CA38,'5 - Tabela anterior'!BZ38)</f>
        <v>194.75</v>
      </c>
      <c r="CB39" s="9">
        <f>IF(Parametros!$P$3=1,'4 - Tabela atual'!CB38,'5 - Tabela anterior'!CA38)</f>
        <v>230.4</v>
      </c>
      <c r="CC39" s="9">
        <f>IF(Parametros!$P$3=1,'4 - Tabela atual'!CC38,'5 - Tabela anterior'!CB38)</f>
        <v>389.5</v>
      </c>
      <c r="CD39" s="9">
        <f>IF(Parametros!$P$3=1,'4 - Tabela atual'!CD38,'5 - Tabela anterior'!CC38)</f>
        <v>1168.5</v>
      </c>
      <c r="CE39" s="9">
        <f>IF(Parametros!$P$3=1,'4 - Tabela atual'!CE38,'5 - Tabela anterior'!CD38)</f>
        <v>1558</v>
      </c>
      <c r="CF39" s="9">
        <f>IF(Parametros!$P$3=1,'4 - Tabela atual'!CF38,'5 - Tabela anterior'!CE38)</f>
        <v>2337</v>
      </c>
      <c r="CG39" s="9">
        <f>IF(Parametros!$P$3=1,'4 - Tabela atual'!CG38,'5 - Tabela anterior'!CF38)</f>
        <v>3116</v>
      </c>
      <c r="CH39" s="9">
        <f>IF(Parametros!$P$3=1,'4 - Tabela atual'!CH38,'5 - Tabela anterior'!CG38)</f>
        <v>3895</v>
      </c>
      <c r="CI39" s="9">
        <f>IF(Parametros!$P$3=1,'4 - Tabela atual'!CI38,'5 - Tabela anterior'!CH38)</f>
        <v>4674</v>
      </c>
      <c r="CJ39" s="9">
        <f>IF(Parametros!$P$3=1,'4 - Tabela atual'!CJ38,'5 - Tabela anterior'!CI38)</f>
        <v>736</v>
      </c>
      <c r="CK39" s="9">
        <f>IF(Parametros!$P$3=1,'4 - Tabela atual'!CK38,'5 - Tabela anterior'!CJ38)</f>
        <v>147.20000000000002</v>
      </c>
      <c r="CL39" s="9">
        <f>IF(Parametros!$P$3=1,'4 - Tabela atual'!CL38,'5 - Tabela anterior'!CK38)</f>
        <v>184</v>
      </c>
      <c r="CM39" s="9">
        <f>IF(Parametros!$P$3=1,'4 - Tabela atual'!CM38,'5 - Tabela anterior'!CL38)</f>
        <v>0</v>
      </c>
      <c r="CN39" s="9">
        <f>IF(Parametros!$P$3=1,'4 - Tabela atual'!CN38,'5 - Tabela anterior'!CM38)</f>
        <v>368</v>
      </c>
      <c r="CO39" s="9">
        <f>IF(Parametros!$P$3=1,'4 - Tabela atual'!CO38,'5 - Tabela anterior'!CN38)</f>
        <v>1104</v>
      </c>
      <c r="CP39" s="9">
        <f>IF(Parametros!$P$3=1,'4 - Tabela atual'!CP38,'5 - Tabela anterior'!CO38)</f>
        <v>1472</v>
      </c>
      <c r="CQ39" s="9">
        <f>IF(Parametros!$P$3=1,'4 - Tabela atual'!CQ38,'5 - Tabela anterior'!CP38)</f>
        <v>2208</v>
      </c>
      <c r="CR39" s="9">
        <f>IF(Parametros!$P$3=1,'4 - Tabela atual'!CR38,'5 - Tabela anterior'!CQ38)</f>
        <v>2944</v>
      </c>
      <c r="CS39" s="9">
        <f>IF(Parametros!$P$3=1,'4 - Tabela atual'!CS38,'5 - Tabela anterior'!CR38)</f>
        <v>3680</v>
      </c>
      <c r="CT39" s="9">
        <f>IF(Parametros!$P$3=1,'4 - Tabela atual'!CT38,'5 - Tabela anterior'!CS38)</f>
        <v>4416</v>
      </c>
      <c r="CU39" s="9">
        <f>IF(Parametros!$P$3=1,'4 - Tabela atual'!CU38,'5 - Tabela anterior'!CT38)</f>
        <v>656</v>
      </c>
      <c r="CV39" s="9">
        <f>IF(Parametros!$P$3=1,'4 - Tabela atual'!CV38,'5 - Tabela anterior'!CU38)</f>
        <v>131.20000000000002</v>
      </c>
      <c r="CW39" s="9">
        <f>IF(Parametros!$P$3=1,'4 - Tabela atual'!CW38,'5 - Tabela anterior'!CV38)</f>
        <v>164</v>
      </c>
      <c r="CX39" s="9">
        <f>IF(Parametros!$P$3=1,'4 - Tabela atual'!CX38,'5 - Tabela anterior'!CW38)</f>
        <v>0</v>
      </c>
      <c r="CY39" s="9">
        <f>IF(Parametros!$P$3=1,'4 - Tabela atual'!CY38,'5 - Tabela anterior'!CX38)</f>
        <v>328</v>
      </c>
      <c r="CZ39" s="9">
        <f>IF(Parametros!$P$3=1,'4 - Tabela atual'!CZ38,'5 - Tabela anterior'!CY38)</f>
        <v>984</v>
      </c>
      <c r="DA39" s="9">
        <f>IF(Parametros!$P$3=1,'4 - Tabela atual'!DA38,'5 - Tabela anterior'!CZ38)</f>
        <v>1312</v>
      </c>
      <c r="DB39" s="9">
        <f>IF(Parametros!$P$3=1,'4 - Tabela atual'!DB38,'5 - Tabela anterior'!DA38)</f>
        <v>1968</v>
      </c>
      <c r="DC39" s="9">
        <f>IF(Parametros!$P$3=1,'4 - Tabela atual'!DC38,'5 - Tabela anterior'!DB38)</f>
        <v>2624</v>
      </c>
      <c r="DD39" s="9">
        <f>IF(Parametros!$P$3=1,'4 - Tabela atual'!DD38,'5 - Tabela anterior'!DC38)</f>
        <v>3280</v>
      </c>
      <c r="DE39" s="9">
        <f>IF(Parametros!$P$3=1,'4 - Tabela atual'!DE38,'5 - Tabela anterior'!DD38)</f>
        <v>3936</v>
      </c>
      <c r="DF39" s="9">
        <f>IF(Parametros!$P$3=1,'4 - Tabela atual'!DF38,'5 - Tabela anterior'!DE38)</f>
        <v>614</v>
      </c>
      <c r="DG39" s="9">
        <f>IF(Parametros!$P$3=1,'4 - Tabela atual'!DG38,'5 - Tabela anterior'!DF38)</f>
        <v>122.80000000000001</v>
      </c>
      <c r="DH39" s="9">
        <f>IF(Parametros!$P$3=1,'4 - Tabela atual'!DH38,'5 - Tabela anterior'!DG38)</f>
        <v>153.5</v>
      </c>
      <c r="DI39" s="9">
        <f>IF(Parametros!$P$3=1,'4 - Tabela atual'!DI38,'5 - Tabela anterior'!DH38)</f>
        <v>0</v>
      </c>
      <c r="DJ39" s="9">
        <f>IF(Parametros!$P$3=1,'4 - Tabela atual'!DJ38,'5 - Tabela anterior'!DI38)</f>
        <v>307</v>
      </c>
      <c r="DK39" s="9">
        <f>IF(Parametros!$P$3=1,'4 - Tabela atual'!DK38,'5 - Tabela anterior'!DJ38)</f>
        <v>921</v>
      </c>
      <c r="DL39" s="9">
        <f>IF(Parametros!$P$3=1,'4 - Tabela atual'!DL38,'5 - Tabela anterior'!DK38)</f>
        <v>1228</v>
      </c>
      <c r="DM39" s="9">
        <f>IF(Parametros!$P$3=1,'4 - Tabela atual'!DM38,'5 - Tabela anterior'!DL38)</f>
        <v>1842</v>
      </c>
      <c r="DN39" s="9">
        <f>IF(Parametros!$P$3=1,'4 - Tabela atual'!DN38,'5 - Tabela anterior'!DM38)</f>
        <v>2456</v>
      </c>
      <c r="DO39" s="9">
        <f>IF(Parametros!$P$3=1,'4 - Tabela atual'!DO38,'5 - Tabela anterior'!DN38)</f>
        <v>3070</v>
      </c>
      <c r="DP39" s="9">
        <f>IF(Parametros!$P$3=1,'4 - Tabela atual'!DP38,'5 - Tabela anterior'!DO38)</f>
        <v>3684</v>
      </c>
      <c r="DQ39" s="9">
        <f>IF(Parametros!$P$3=1,'4 - Tabela atual'!DQ38,'5 - Tabela anterior'!DP38)</f>
        <v>1126</v>
      </c>
      <c r="DR39" s="9">
        <f>IF(Parametros!$P$3=1,'4 - Tabela atual'!DR38,'5 - Tabela anterior'!DQ38)</f>
        <v>225.20000000000002</v>
      </c>
      <c r="DS39" s="9">
        <f>IF(Parametros!$P$3=1,'4 - Tabela atual'!DS38,'5 - Tabela anterior'!DR38)</f>
        <v>281.5</v>
      </c>
      <c r="DT39" s="9">
        <f>IF(Parametros!$P$3=1,'4 - Tabela atual'!DT38,'5 - Tabela anterior'!DS38)</f>
        <v>230.4</v>
      </c>
      <c r="DU39" s="9">
        <f>IF(Parametros!$P$3=1,'4 - Tabela atual'!DU38,'5 - Tabela anterior'!DT38)</f>
        <v>563</v>
      </c>
      <c r="DV39" s="9">
        <f>IF(Parametros!$P$3=1,'4 - Tabela atual'!DV38,'5 - Tabela anterior'!DU38)</f>
        <v>1689</v>
      </c>
      <c r="DW39" s="9">
        <f>IF(Parametros!$P$3=1,'4 - Tabela atual'!DW38,'5 - Tabela anterior'!DV38)</f>
        <v>2252</v>
      </c>
      <c r="DX39" s="9">
        <f>IF(Parametros!$P$3=1,'4 - Tabela atual'!DX38,'5 - Tabela anterior'!DW38)</f>
        <v>3378</v>
      </c>
      <c r="DY39" s="9">
        <f>IF(Parametros!$P$3=1,'4 - Tabela atual'!DY38,'5 - Tabela anterior'!DX38)</f>
        <v>4504</v>
      </c>
      <c r="DZ39" s="9">
        <f>IF(Parametros!$P$3=1,'4 - Tabela atual'!DZ38,'5 - Tabela anterior'!DY38)</f>
        <v>5630</v>
      </c>
      <c r="EA39" s="9">
        <f>IF(Parametros!$P$3=1,'4 - Tabela atual'!EA38,'5 - Tabela anterior'!DZ38)</f>
        <v>6756</v>
      </c>
      <c r="EB39" s="9">
        <f>IF(Parametros!$P$3=1,'4 - Tabela atual'!EB38,'5 - Tabela anterior'!EA38)</f>
        <v>1248</v>
      </c>
      <c r="EC39" s="9">
        <f>IF(Parametros!$P$3=1,'4 - Tabela atual'!EC38,'5 - Tabela anterior'!EB38)</f>
        <v>249.60000000000002</v>
      </c>
      <c r="ED39" s="9">
        <f>IF(Parametros!$P$3=1,'4 - Tabela atual'!ED38,'5 - Tabela anterior'!EC38)</f>
        <v>312</v>
      </c>
      <c r="EE39" s="9">
        <f>IF(Parametros!$P$3=1,'4 - Tabela atual'!EE38,'5 - Tabela anterior'!ED38)</f>
        <v>230.4</v>
      </c>
      <c r="EF39" s="9">
        <f>IF(Parametros!$P$3=1,'4 - Tabela atual'!EF38,'5 - Tabela anterior'!EE38)</f>
        <v>624</v>
      </c>
      <c r="EG39" s="9">
        <f>IF(Parametros!$P$3=1,'4 - Tabela atual'!EG38,'5 - Tabela anterior'!EF38)</f>
        <v>1872</v>
      </c>
      <c r="EH39" s="9">
        <f>IF(Parametros!$P$3=1,'4 - Tabela atual'!EH38,'5 - Tabela anterior'!EG38)</f>
        <v>2496</v>
      </c>
      <c r="EI39" s="9">
        <f>IF(Parametros!$P$3=1,'4 - Tabela atual'!EI38,'5 - Tabela anterior'!EH38)</f>
        <v>3744</v>
      </c>
      <c r="EJ39" s="9">
        <f>IF(Parametros!$P$3=1,'4 - Tabela atual'!EJ38,'5 - Tabela anterior'!EI38)</f>
        <v>4992</v>
      </c>
      <c r="EK39" s="9">
        <f>IF(Parametros!$P$3=1,'4 - Tabela atual'!EK38,'5 - Tabela anterior'!EJ38)</f>
        <v>6240</v>
      </c>
      <c r="EL39" s="9">
        <f>IF(Parametros!$P$3=1,'4 - Tabela atual'!EL38,'5 - Tabela anterior'!EK38)</f>
        <v>7488</v>
      </c>
      <c r="EM39" s="9">
        <f>IF(Parametros!$P$3=1,'4 - Tabela atual'!EM38,'5 - Tabela anterior'!EL38)</f>
        <v>1168</v>
      </c>
      <c r="EN39" s="9">
        <f>IF(Parametros!$P$3=1,'4 - Tabela atual'!EN38,'5 - Tabela anterior'!EM38)</f>
        <v>233.60000000000002</v>
      </c>
      <c r="EO39" s="9">
        <f>IF(Parametros!$P$3=1,'4 - Tabela atual'!EO38,'5 - Tabela anterior'!EN38)</f>
        <v>292</v>
      </c>
      <c r="EP39" s="9">
        <f>IF(Parametros!$P$3=1,'4 - Tabela atual'!EP38,'5 - Tabela anterior'!EO38)</f>
        <v>230.4</v>
      </c>
      <c r="EQ39" s="9">
        <f>IF(Parametros!$P$3=1,'4 - Tabela atual'!EQ38,'5 - Tabela anterior'!EP38)</f>
        <v>584</v>
      </c>
      <c r="ER39" s="9">
        <f>IF(Parametros!$P$3=1,'4 - Tabela atual'!ER38,'5 - Tabela anterior'!EQ38)</f>
        <v>1752</v>
      </c>
      <c r="ES39" s="9">
        <f>IF(Parametros!$P$3=1,'4 - Tabela atual'!ES38,'5 - Tabela anterior'!ER38)</f>
        <v>2336</v>
      </c>
      <c r="ET39" s="9">
        <f>IF(Parametros!$P$3=1,'4 - Tabela atual'!ET38,'5 - Tabela anterior'!ES38)</f>
        <v>3504</v>
      </c>
      <c r="EU39" s="9">
        <f>IF(Parametros!$P$3=1,'4 - Tabela atual'!EU38,'5 - Tabela anterior'!ET38)</f>
        <v>4672</v>
      </c>
      <c r="EV39" s="9">
        <f>IF(Parametros!$P$3=1,'4 - Tabela atual'!EV38,'5 - Tabela anterior'!EU38)</f>
        <v>5840</v>
      </c>
      <c r="EW39" s="9">
        <f>IF(Parametros!$P$3=1,'4 - Tabela atual'!EW38,'5 - Tabela anterior'!EV38)</f>
        <v>7008</v>
      </c>
      <c r="EX39" s="9">
        <f>IF(Parametros!$P$3=1,'4 - Tabela atual'!EX38,'5 - Tabela anterior'!EW38)</f>
        <v>1003</v>
      </c>
      <c r="EY39" s="9">
        <f>IF(Parametros!$P$3=1,'4 - Tabela atual'!EY38,'5 - Tabela anterior'!EX38)</f>
        <v>200.60000000000002</v>
      </c>
      <c r="EZ39" s="9">
        <f>IF(Parametros!$P$3=1,'4 - Tabela atual'!EZ38,'5 - Tabela anterior'!EY38)</f>
        <v>250.75</v>
      </c>
      <c r="FA39" s="9">
        <f>IF(Parametros!$P$3=1,'4 - Tabela atual'!FA38,'5 - Tabela anterior'!EZ38)</f>
        <v>0</v>
      </c>
      <c r="FB39" s="9">
        <f>IF(Parametros!$P$3=1,'4 - Tabela atual'!FB38,'5 - Tabela anterior'!FA38)</f>
        <v>501.5</v>
      </c>
      <c r="FC39" s="9">
        <f>IF(Parametros!$P$3=1,'4 - Tabela atual'!FC38,'5 - Tabela anterior'!FB38)</f>
        <v>1504.5</v>
      </c>
      <c r="FD39" s="9">
        <f>IF(Parametros!$P$3=1,'4 - Tabela atual'!FD38,'5 - Tabela anterior'!FC38)</f>
        <v>2006</v>
      </c>
      <c r="FE39" s="9">
        <f>IF(Parametros!$P$3=1,'4 - Tabela atual'!FE38,'5 - Tabela anterior'!FD38)</f>
        <v>3009</v>
      </c>
      <c r="FF39" s="9">
        <f>IF(Parametros!$P$3=1,'4 - Tabela atual'!FF38,'5 - Tabela anterior'!FE38)</f>
        <v>4012</v>
      </c>
      <c r="FG39" s="9">
        <f>IF(Parametros!$P$3=1,'4 - Tabela atual'!FG38,'5 - Tabela anterior'!FF38)</f>
        <v>5015</v>
      </c>
      <c r="FH39" s="9">
        <f>IF(Parametros!$P$3=1,'4 - Tabela atual'!FH38,'5 - Tabela anterior'!FG38)</f>
        <v>6018</v>
      </c>
      <c r="FI39" s="9">
        <f>IF(Parametros!$P$3=1,'4 - Tabela atual'!FI38,'5 - Tabela anterior'!FH38)</f>
        <v>1515</v>
      </c>
      <c r="FJ39" s="9">
        <f>IF(Parametros!$P$3=1,'4 - Tabela atual'!FJ38,'5 - Tabela anterior'!FI38)</f>
        <v>303</v>
      </c>
      <c r="FK39" s="9">
        <f>IF(Parametros!$P$3=1,'4 - Tabela atual'!FK38,'5 - Tabela anterior'!FJ38)</f>
        <v>378.75</v>
      </c>
      <c r="FL39" s="9">
        <f>IF(Parametros!$P$3=1,'4 - Tabela atual'!FL38,'5 - Tabela anterior'!FK38)</f>
        <v>230.4</v>
      </c>
      <c r="FM39" s="9">
        <f>IF(Parametros!$P$3=1,'4 - Tabela atual'!FM38,'5 - Tabela anterior'!FL38)</f>
        <v>757.5</v>
      </c>
      <c r="FN39" s="9">
        <f>IF(Parametros!$P$3=1,'4 - Tabela atual'!FN38,'5 - Tabela anterior'!FM38)</f>
        <v>2272.5</v>
      </c>
      <c r="FO39" s="9">
        <f>IF(Parametros!$P$3=1,'4 - Tabela atual'!FO38,'5 - Tabela anterior'!FN38)</f>
        <v>3030</v>
      </c>
      <c r="FP39" s="9">
        <f>IF(Parametros!$P$3=1,'4 - Tabela atual'!FP38,'5 - Tabela anterior'!FO38)</f>
        <v>4545</v>
      </c>
      <c r="FQ39" s="9">
        <f>IF(Parametros!$P$3=1,'4 - Tabela atual'!FQ38,'5 - Tabela anterior'!FP38)</f>
        <v>6060</v>
      </c>
      <c r="FR39" s="9">
        <f>IF(Parametros!$P$3=1,'4 - Tabela atual'!FR38,'5 - Tabela anterior'!FQ38)</f>
        <v>7575</v>
      </c>
      <c r="FS39" s="9">
        <f>IF(Parametros!$P$3=1,'4 - Tabela atual'!FS38,'5 - Tabela anterior'!FR38)</f>
        <v>9090</v>
      </c>
      <c r="FT39">
        <f>IF(Parametros!$P$3=1,'4 - Tabela atual'!FT38,'5 - Tabela anterior'!FS38)</f>
        <v>14.86</v>
      </c>
      <c r="FU39" t="str">
        <f>IF(Parametros!$P$3=1,'4 - Tabela atual'!FU38,'5 - Tabela anterior'!FT38)</f>
        <v/>
      </c>
      <c r="FV39" t="str">
        <f>IF(Parametros!$P$3=1,'4 - Tabela atual'!FV38,'5 - Tabela anterior'!FU38)</f>
        <v/>
      </c>
      <c r="FW39" t="str">
        <f>IF(Parametros!$P$3=1,'4 - Tabela atual'!FW38,'5 - Tabela anterior'!FV38)</f>
        <v/>
      </c>
      <c r="FX39" t="str">
        <f>IF(Parametros!$P$3=1,'4 - Tabela atual'!FX38,'5 - Tabela anterior'!FW38)</f>
        <v/>
      </c>
      <c r="FY39" t="str">
        <f>IF(Parametros!$P$3=1,'4 - Tabela atual'!FY38,'5 - Tabela anterior'!FX38)</f>
        <v/>
      </c>
      <c r="FZ39" t="str">
        <f>IF(Parametros!$P$3=1,'4 - Tabela atual'!FZ38,'5 - Tabela anterior'!FY38)</f>
        <v/>
      </c>
      <c r="GA39" t="str">
        <f>IF(Parametros!$P$3=1,'4 - Tabela atual'!GA38,'5 - Tabela anterior'!FZ38)</f>
        <v/>
      </c>
      <c r="GB39" t="str">
        <f>IF(Parametros!$P$3=1,'4 - Tabela atual'!GB38,'5 - Tabela anterior'!GA38)</f>
        <v/>
      </c>
      <c r="GC39" t="str">
        <f>IF(Parametros!$P$3=1,'4 - Tabela atual'!GC38,'5 - Tabela anterior'!GB38)</f>
        <v/>
      </c>
      <c r="GD39" t="str">
        <f>IF(Parametros!$P$3=1,'4 - Tabela atual'!GD38,'5 - Tabela anterior'!GC38)</f>
        <v/>
      </c>
      <c r="GE39" t="str">
        <f>IF(Parametros!$P$3=1,'4 - Tabela atual'!GE38,'5 - Tabela anterior'!GD38)</f>
        <v/>
      </c>
      <c r="GF39" t="str">
        <f>IF(Parametros!$P$3=1,'4 - Tabela atual'!GF38,'5 - Tabela anterior'!GE38)</f>
        <v/>
      </c>
      <c r="GG39" t="str">
        <f>IF(Parametros!$P$3=1,'4 - Tabela atual'!GG38,'5 - Tabela anterior'!GF38)</f>
        <v/>
      </c>
      <c r="GH39">
        <f>IF(Parametros!$P$3=1,'4 - Tabela atual'!GH38,'5 - Tabela anterior'!GG38)</f>
        <v>14.86</v>
      </c>
      <c r="GI39" s="8">
        <f>IF(Parametros!$P$3=1,'4 - Tabela atual'!GI38,'5 - Tabela anterior'!GH38)</f>
        <v>132144.5662</v>
      </c>
      <c r="GJ39" s="8" t="str">
        <f>IF(Parametros!$P$3=1,'4 - Tabela atual'!GJ38,'5 - Tabela anterior'!GI38)</f>
        <v/>
      </c>
      <c r="GK39" s="8" t="str">
        <f>IF(Parametros!$P$3=1,'4 - Tabela atual'!GK38,'5 - Tabela anterior'!GJ38)</f>
        <v/>
      </c>
      <c r="GL39" s="8" t="str">
        <f>IF(Parametros!$P$3=1,'4 - Tabela atual'!GL38,'5 - Tabela anterior'!GK38)</f>
        <v/>
      </c>
      <c r="GM39" s="8" t="str">
        <f>IF(Parametros!$P$3=1,'4 - Tabela atual'!GM38,'5 - Tabela anterior'!GL38)</f>
        <v/>
      </c>
      <c r="GN39" s="8" t="str">
        <f>IF(Parametros!$P$3=1,'4 - Tabela atual'!GN38,'5 - Tabela anterior'!GM38)</f>
        <v/>
      </c>
      <c r="GO39" s="8" t="str">
        <f>IF(Parametros!$P$3=1,'4 - Tabela atual'!GO38,'5 - Tabela anterior'!GN38)</f>
        <v/>
      </c>
      <c r="GP39" s="8" t="str">
        <f>IF(Parametros!$P$3=1,'4 - Tabela atual'!GP38,'5 - Tabela anterior'!GO38)</f>
        <v/>
      </c>
      <c r="GQ39" s="8" t="str">
        <f>IF(Parametros!$P$3=1,'4 - Tabela atual'!GQ38,'5 - Tabela anterior'!GP38)</f>
        <v/>
      </c>
      <c r="GR39" s="8" t="str">
        <f>IF(Parametros!$P$3=1,'4 - Tabela atual'!GR38,'5 - Tabela anterior'!GQ38)</f>
        <v/>
      </c>
      <c r="GS39" s="8" t="str">
        <f>IF(Parametros!$P$3=1,'4 - Tabela atual'!GS38,'5 - Tabela anterior'!GR38)</f>
        <v/>
      </c>
      <c r="GT39" s="8" t="str">
        <f>IF(Parametros!$P$3=1,'4 - Tabela atual'!GT38,'5 - Tabela anterior'!GS38)</f>
        <v/>
      </c>
      <c r="GU39" s="8" t="str">
        <f>IF(Parametros!$P$3=1,'4 - Tabela atual'!GU38,'5 - Tabela anterior'!GT38)</f>
        <v/>
      </c>
      <c r="GV39" s="8" t="str">
        <f>IF(Parametros!$P$3=1,'4 - Tabela atual'!GV38,'5 - Tabela anterior'!GU38)</f>
        <v/>
      </c>
      <c r="GW39" s="8">
        <f>IF(Parametros!$P$3=1,'4 - Tabela atual'!GW38,'5 - Tabela anterior'!GV38)</f>
        <v>132144.5662</v>
      </c>
      <c r="GX39">
        <f>IF(Parametros!$P$3=1,'4 - Tabela atual'!GX38,'5 - Tabela anterior'!GW38)</f>
        <v>0</v>
      </c>
      <c r="GY39">
        <f>IF(Parametros!$P$3=1,'4 - Tabela atual'!GY38,'5 - Tabela anterior'!GX38)</f>
        <v>0</v>
      </c>
      <c r="GZ39">
        <f>IF(Parametros!$P$3=1,'4 - Tabela atual'!GZ38,'5 - Tabela anterior'!GY38)</f>
        <v>0</v>
      </c>
      <c r="HA39">
        <f>IF(Parametros!$P$3=1,'4 - Tabela atual'!HA38,'5 - Tabela anterior'!GZ38)</f>
        <v>0</v>
      </c>
      <c r="HB39">
        <f>IF(Parametros!$P$3=1,'4 - Tabela atual'!HB38,'5 - Tabela anterior'!HA38)</f>
        <v>0</v>
      </c>
      <c r="HC39">
        <f>IF(Parametros!$P$3=1,'4 - Tabela atual'!HC38,'5 - Tabela anterior'!HB38)</f>
        <v>0</v>
      </c>
      <c r="HD39">
        <f>IF(Parametros!$P$3=1,'4 - Tabela atual'!HD38,'5 - Tabela anterior'!HC38)</f>
        <v>1</v>
      </c>
      <c r="HE39" s="6" t="str">
        <f t="shared" si="0"/>
        <v>É DE CASA - (CASA)</v>
      </c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</row>
    <row r="40" spans="1:249" s="5" customFormat="1" ht="14.25" customHeight="1" x14ac:dyDescent="0.2">
      <c r="A40" s="148" t="str">
        <f>IF(Parametros!$P$3=1,'4 - Tabela atual'!A39,'5 - Tabela anterior'!A39)</f>
        <v>RIRE</v>
      </c>
      <c r="B40" s="112" t="str">
        <f>IF(Parametros!$P$3=1,'4 - Tabela atual'!B39,'5 - Tabela anterior'!B39)</f>
        <v>REVISTA</v>
      </c>
      <c r="C40" s="9">
        <f>IF(Parametros!$P$3=1,'4 - Tabela atual'!C39,'5 - Tabela anterior'!C39)</f>
        <v>917</v>
      </c>
      <c r="D40" s="9">
        <f>IF(Parametros!$P$3=1,'4 - Tabela atual'!D39,'5 - Tabela anterior'!D39)</f>
        <v>183.4</v>
      </c>
      <c r="E40" s="9">
        <f>IF(Parametros!$P$3=1,'4 - Tabela atual'!E39,'5 - Tabela anterior'!E39)</f>
        <v>229.25</v>
      </c>
      <c r="F40" s="9">
        <f>IF(Parametros!$P$3=1,'4 - Tabela atual'!F39,'5 - Tabela anterior'!F39)</f>
        <v>343.875</v>
      </c>
      <c r="G40" s="9">
        <f>IF(Parametros!$P$3=1,'4 - Tabela atual'!G39,'5 - Tabela anterior'!G39)</f>
        <v>183.4</v>
      </c>
      <c r="H40" s="9">
        <f>IF(Parametros!$P$3=1,'4 - Tabela atual'!H39,'5 - Tabela anterior'!H39)</f>
        <v>229.25</v>
      </c>
      <c r="I40" s="9">
        <f>IF(Parametros!$P$3=1,'4 - Tabela atual'!I39,'5 - Tabela anterior'!H39)</f>
        <v>229.25</v>
      </c>
      <c r="J40" s="9">
        <f>IF(Parametros!$P$3=1,'4 - Tabela atual'!J39,'5 - Tabela anterior'!I39)</f>
        <v>229.25</v>
      </c>
      <c r="K40" s="9">
        <f>IF(Parametros!$P$3=1,'4 - Tabela atual'!K39,'5 - Tabela anterior'!J39)</f>
        <v>343.875</v>
      </c>
      <c r="L40" s="9">
        <f>IF(Parametros!$P$3=1,'4 - Tabela atual'!L39,'5 - Tabela anterior'!K39)</f>
        <v>183.4</v>
      </c>
      <c r="M40" s="9">
        <f>IF(Parametros!$P$3=1,'4 - Tabela atual'!M39,'5 - Tabela anterior'!L39)</f>
        <v>229.25</v>
      </c>
      <c r="N40" s="9">
        <f>IF(Parametros!$P$3=1,'4 - Tabela atual'!N39,'5 - Tabela anterior'!M39)</f>
        <v>412.65000000000003</v>
      </c>
      <c r="O40" s="9">
        <f>IF(Parametros!$P$3=1,'4 - Tabela atual'!O39,'5 - Tabela anterior'!N39)</f>
        <v>458.5</v>
      </c>
      <c r="P40" s="9">
        <f>IF(Parametros!$P$3=1,'4 - Tabela atual'!P39,'5 - Tabela anterior'!O39)</f>
        <v>1375.5</v>
      </c>
      <c r="Q40" s="9">
        <f>IF(Parametros!$P$3=1,'4 - Tabela atual'!Q39,'5 - Tabela anterior'!P39)</f>
        <v>1834</v>
      </c>
      <c r="R40" s="9">
        <f>IF(Parametros!$P$3=1,'4 - Tabela atual'!R39,'5 - Tabela anterior'!Q39)</f>
        <v>2751</v>
      </c>
      <c r="S40" s="9">
        <f>IF(Parametros!$P$3=1,'4 - Tabela atual'!S39,'5 - Tabela anterior'!R39)</f>
        <v>3668</v>
      </c>
      <c r="T40" s="9">
        <f>IF(Parametros!$P$3=1,'4 - Tabela atual'!T39,'5 - Tabela anterior'!S39)</f>
        <v>4585</v>
      </c>
      <c r="U40" s="9">
        <f>IF(Parametros!$P$3=1,'4 - Tabela atual'!U39,'5 - Tabela anterior'!T39)</f>
        <v>5502</v>
      </c>
      <c r="V40" s="9">
        <f>IF(Parametros!$P$3=1,'4 - Tabela atual'!V39,'5 - Tabela anterior'!U39)</f>
        <v>608</v>
      </c>
      <c r="W40" s="9">
        <f>IF(Parametros!$P$3=1,'4 - Tabela atual'!W39,'5 - Tabela anterior'!V39)</f>
        <v>121.60000000000001</v>
      </c>
      <c r="X40" s="9">
        <f>IF(Parametros!$P$3=1,'4 - Tabela atual'!X39,'5 - Tabela anterior'!W39)</f>
        <v>152</v>
      </c>
      <c r="Y40" s="9">
        <f>IF(Parametros!$P$3=1,'4 - Tabela atual'!Y39,'5 - Tabela anterior'!X39)</f>
        <v>0</v>
      </c>
      <c r="Z40" s="9">
        <f>IF(Parametros!$P$3=1,'4 - Tabela atual'!Z39,'5 - Tabela anterior'!Y39)</f>
        <v>456</v>
      </c>
      <c r="AA40" s="9">
        <f>IF(Parametros!$P$3=1,'4 - Tabela atual'!AA39,'5 - Tabela anterior'!Z39)</f>
        <v>912</v>
      </c>
      <c r="AB40" s="9">
        <f>IF(Parametros!$P$3=1,'4 - Tabela atual'!AB39,'5 - Tabela anterior'!AA39)</f>
        <v>1216</v>
      </c>
      <c r="AC40" s="9">
        <f>IF(Parametros!$P$3=1,'4 - Tabela atual'!AC39,'5 - Tabela anterior'!AB39)</f>
        <v>1824</v>
      </c>
      <c r="AD40" s="9">
        <f>IF(Parametros!$P$3=1,'4 - Tabela atual'!AD39,'5 - Tabela anterior'!AC39)</f>
        <v>2432</v>
      </c>
      <c r="AE40" s="9">
        <f>IF(Parametros!$P$3=1,'4 - Tabela atual'!AE39,'5 - Tabela anterior'!AD39)</f>
        <v>3040</v>
      </c>
      <c r="AF40" s="9">
        <f>IF(Parametros!$P$3=1,'4 - Tabela atual'!AF39,'5 - Tabela anterior'!AE39)</f>
        <v>3648</v>
      </c>
      <c r="AG40" s="9">
        <f>IF(Parametros!$P$3=1,'4 - Tabela atual'!AG39,'5 - Tabela anterior'!AF39)</f>
        <v>528</v>
      </c>
      <c r="AH40" s="9">
        <f>IF(Parametros!$P$3=1,'4 - Tabela atual'!AH39,'5 - Tabela anterior'!AG39)</f>
        <v>105.60000000000001</v>
      </c>
      <c r="AI40" s="9">
        <f>IF(Parametros!$P$3=1,'4 - Tabela atual'!AI39,'5 - Tabela anterior'!AH39)</f>
        <v>132</v>
      </c>
      <c r="AJ40" s="9">
        <f>IF(Parametros!$P$3=1,'4 - Tabela atual'!AJ39,'5 - Tabela anterior'!AI39)</f>
        <v>0</v>
      </c>
      <c r="AK40" s="9">
        <f>IF(Parametros!$P$3=1,'4 - Tabela atual'!AK39,'5 - Tabela anterior'!AJ39)</f>
        <v>396</v>
      </c>
      <c r="AL40" s="9">
        <f>IF(Parametros!$P$3=1,'4 - Tabela atual'!AL39,'5 - Tabela anterior'!AK39)</f>
        <v>792</v>
      </c>
      <c r="AM40" s="9">
        <f>IF(Parametros!$P$3=1,'4 - Tabela atual'!AM39,'5 - Tabela anterior'!AL39)</f>
        <v>1056</v>
      </c>
      <c r="AN40" s="9">
        <f>IF(Parametros!$P$3=1,'4 - Tabela atual'!AN39,'5 - Tabela anterior'!AM39)</f>
        <v>1584</v>
      </c>
      <c r="AO40" s="9">
        <f>IF(Parametros!$P$3=1,'4 - Tabela atual'!AO39,'5 - Tabela anterior'!AN39)</f>
        <v>2112</v>
      </c>
      <c r="AP40" s="9">
        <f>IF(Parametros!$P$3=1,'4 - Tabela atual'!AP39,'5 - Tabela anterior'!AO39)</f>
        <v>2640</v>
      </c>
      <c r="AQ40" s="9">
        <f>IF(Parametros!$P$3=1,'4 - Tabela atual'!AQ39,'5 - Tabela anterior'!AP39)</f>
        <v>3168</v>
      </c>
      <c r="AR40" s="9">
        <f>IF(Parametros!$P$3=1,'4 - Tabela atual'!AR39,'5 - Tabela anterior'!AQ39)</f>
        <v>409</v>
      </c>
      <c r="AS40" s="9">
        <f>IF(Parametros!$P$3=1,'4 - Tabela atual'!AS39,'5 - Tabela anterior'!AR39)</f>
        <v>81.800000000000011</v>
      </c>
      <c r="AT40" s="9">
        <f>IF(Parametros!$P$3=1,'4 - Tabela atual'!AT39,'5 - Tabela anterior'!AS39)</f>
        <v>102.25</v>
      </c>
      <c r="AU40" s="9">
        <f>IF(Parametros!$P$3=1,'4 - Tabela atual'!AU39,'5 - Tabela anterior'!AT39)</f>
        <v>0</v>
      </c>
      <c r="AV40" s="9">
        <f>IF(Parametros!$P$3=1,'4 - Tabela atual'!AV39,'5 - Tabela anterior'!AU39)</f>
        <v>306.75</v>
      </c>
      <c r="AW40" s="9">
        <f>IF(Parametros!$P$3=1,'4 - Tabela atual'!AW39,'5 - Tabela anterior'!AV39)</f>
        <v>613.5</v>
      </c>
      <c r="AX40" s="9">
        <f>IF(Parametros!$P$3=1,'4 - Tabela atual'!AX39,'5 - Tabela anterior'!AW39)</f>
        <v>818</v>
      </c>
      <c r="AY40" s="9">
        <f>IF(Parametros!$P$3=1,'4 - Tabela atual'!AY39,'5 - Tabela anterior'!AX39)</f>
        <v>1227</v>
      </c>
      <c r="AZ40" s="9">
        <f>IF(Parametros!$P$3=1,'4 - Tabela atual'!AZ39,'5 - Tabela anterior'!AY39)</f>
        <v>1636</v>
      </c>
      <c r="BA40" s="9">
        <f>IF(Parametros!$P$3=1,'4 - Tabela atual'!BA39,'5 - Tabela anterior'!AZ39)</f>
        <v>2045</v>
      </c>
      <c r="BB40" s="9">
        <f>IF(Parametros!$P$3=1,'4 - Tabela atual'!BB39,'5 - Tabela anterior'!BA39)</f>
        <v>2454</v>
      </c>
      <c r="BC40" s="9">
        <f>IF(Parametros!$P$3=1,'4 - Tabela atual'!BC39,'5 - Tabela anterior'!BB39)</f>
        <v>1525</v>
      </c>
      <c r="BD40" s="9">
        <f>IF(Parametros!$P$3=1,'4 - Tabela atual'!BD39,'5 - Tabela anterior'!BC39)</f>
        <v>305</v>
      </c>
      <c r="BE40" s="9">
        <f>IF(Parametros!$P$3=1,'4 - Tabela atual'!BE39,'5 - Tabela anterior'!BD39)</f>
        <v>381.25</v>
      </c>
      <c r="BF40" s="9">
        <f>IF(Parametros!$P$3=1,'4 - Tabela atual'!BF39,'5 - Tabela anterior'!BE39)</f>
        <v>412.65000000000003</v>
      </c>
      <c r="BG40" s="9">
        <f>IF(Parametros!$P$3=1,'4 - Tabela atual'!BG39,'5 - Tabela anterior'!BF39)</f>
        <v>914.5</v>
      </c>
      <c r="BH40" s="9">
        <f>IF(Parametros!$P$3=1,'4 - Tabela atual'!BH39,'5 - Tabela anterior'!BG39)</f>
        <v>2287.5</v>
      </c>
      <c r="BI40" s="9">
        <f>IF(Parametros!$P$3=1,'4 - Tabela atual'!BI39,'5 - Tabela anterior'!BH39)</f>
        <v>3050</v>
      </c>
      <c r="BJ40" s="9">
        <f>IF(Parametros!$P$3=1,'4 - Tabela atual'!BJ39,'5 - Tabela anterior'!BI39)</f>
        <v>4575</v>
      </c>
      <c r="BK40" s="9">
        <f>IF(Parametros!$P$3=1,'4 - Tabela atual'!BK39,'5 - Tabela anterior'!BJ39)</f>
        <v>6100</v>
      </c>
      <c r="BL40" s="9">
        <f>IF(Parametros!$P$3=1,'4 - Tabela atual'!BL39,'5 - Tabela anterior'!BK39)</f>
        <v>7625</v>
      </c>
      <c r="BM40" s="9">
        <f>IF(Parametros!$P$3=1,'4 - Tabela atual'!BM39,'5 - Tabela anterior'!BL39)</f>
        <v>9150</v>
      </c>
      <c r="BN40" s="9">
        <f>IF(Parametros!$P$3=1,'4 - Tabela atual'!BN39,'5 - Tabela anterior'!BM39)</f>
        <v>1445</v>
      </c>
      <c r="BO40" s="9">
        <f>IF(Parametros!$P$3=1,'4 - Tabela atual'!BO39,'5 - Tabela anterior'!BN39)</f>
        <v>289</v>
      </c>
      <c r="BP40" s="9">
        <f>IF(Parametros!$P$3=1,'4 - Tabela atual'!BP39,'5 - Tabela anterior'!BO39)</f>
        <v>361.25</v>
      </c>
      <c r="BQ40" s="9">
        <f>IF(Parametros!$P$3=1,'4 - Tabela atual'!BQ39,'5 - Tabela anterior'!BP39)</f>
        <v>412.65000000000003</v>
      </c>
      <c r="BR40" s="9">
        <f>IF(Parametros!$P$3=1,'4 - Tabela atual'!BR39,'5 - Tabela anterior'!BQ39)</f>
        <v>854.5</v>
      </c>
      <c r="BS40" s="9">
        <f>IF(Parametros!$P$3=1,'4 - Tabela atual'!BS39,'5 - Tabela anterior'!BR39)</f>
        <v>2167.5</v>
      </c>
      <c r="BT40" s="9">
        <f>IF(Parametros!$P$3=1,'4 - Tabela atual'!BT39,'5 - Tabela anterior'!BS39)</f>
        <v>2890</v>
      </c>
      <c r="BU40" s="9">
        <f>IF(Parametros!$P$3=1,'4 - Tabela atual'!BU39,'5 - Tabela anterior'!BT39)</f>
        <v>4335</v>
      </c>
      <c r="BV40" s="9">
        <f>IF(Parametros!$P$3=1,'4 - Tabela atual'!BV39,'5 - Tabela anterior'!BU39)</f>
        <v>5780</v>
      </c>
      <c r="BW40" s="9">
        <f>IF(Parametros!$P$3=1,'4 - Tabela atual'!BW39,'5 - Tabela anterior'!BV39)</f>
        <v>7225</v>
      </c>
      <c r="BX40" s="9">
        <f>IF(Parametros!$P$3=1,'4 - Tabela atual'!BX39,'5 - Tabela anterior'!BW39)</f>
        <v>8670</v>
      </c>
      <c r="BY40" s="9">
        <f>IF(Parametros!$P$3=1,'4 - Tabela atual'!BY39,'5 - Tabela anterior'!BX39)</f>
        <v>1326</v>
      </c>
      <c r="BZ40" s="9">
        <f>IF(Parametros!$P$3=1,'4 - Tabela atual'!BZ39,'5 - Tabela anterior'!BY39)</f>
        <v>265.20000000000005</v>
      </c>
      <c r="CA40" s="9">
        <f>IF(Parametros!$P$3=1,'4 - Tabela atual'!CA39,'5 - Tabela anterior'!BZ39)</f>
        <v>331.5</v>
      </c>
      <c r="CB40" s="9">
        <f>IF(Parametros!$P$3=1,'4 - Tabela atual'!CB39,'5 - Tabela anterior'!CA39)</f>
        <v>412.65000000000003</v>
      </c>
      <c r="CC40" s="9">
        <f>IF(Parametros!$P$3=1,'4 - Tabela atual'!CC39,'5 - Tabela anterior'!CB39)</f>
        <v>765.25</v>
      </c>
      <c r="CD40" s="9">
        <f>IF(Parametros!$P$3=1,'4 - Tabela atual'!CD39,'5 - Tabela anterior'!CC39)</f>
        <v>1989</v>
      </c>
      <c r="CE40" s="9">
        <f>IF(Parametros!$P$3=1,'4 - Tabela atual'!CE39,'5 - Tabela anterior'!CD39)</f>
        <v>2652</v>
      </c>
      <c r="CF40" s="9">
        <f>IF(Parametros!$P$3=1,'4 - Tabela atual'!CF39,'5 - Tabela anterior'!CE39)</f>
        <v>3978</v>
      </c>
      <c r="CG40" s="9">
        <f>IF(Parametros!$P$3=1,'4 - Tabela atual'!CG39,'5 - Tabela anterior'!CF39)</f>
        <v>5304</v>
      </c>
      <c r="CH40" s="9">
        <f>IF(Parametros!$P$3=1,'4 - Tabela atual'!CH39,'5 - Tabela anterior'!CG39)</f>
        <v>6630</v>
      </c>
      <c r="CI40" s="9">
        <f>IF(Parametros!$P$3=1,'4 - Tabela atual'!CI39,'5 - Tabela anterior'!CH39)</f>
        <v>7956</v>
      </c>
      <c r="CJ40" s="9">
        <f>IF(Parametros!$P$3=1,'4 - Tabela atual'!CJ39,'5 - Tabela anterior'!CI39)</f>
        <v>1136</v>
      </c>
      <c r="CK40" s="9">
        <f>IF(Parametros!$P$3=1,'4 - Tabela atual'!CK39,'5 - Tabela anterior'!CJ39)</f>
        <v>227.20000000000002</v>
      </c>
      <c r="CL40" s="9">
        <f>IF(Parametros!$P$3=1,'4 - Tabela atual'!CL39,'5 - Tabela anterior'!CK39)</f>
        <v>284</v>
      </c>
      <c r="CM40" s="9">
        <f>IF(Parametros!$P$3=1,'4 - Tabela atual'!CM39,'5 - Tabela anterior'!CL39)</f>
        <v>0</v>
      </c>
      <c r="CN40" s="9">
        <f>IF(Parametros!$P$3=1,'4 - Tabela atual'!CN39,'5 - Tabela anterior'!CM39)</f>
        <v>852</v>
      </c>
      <c r="CO40" s="9">
        <f>IF(Parametros!$P$3=1,'4 - Tabela atual'!CO39,'5 - Tabela anterior'!CN39)</f>
        <v>1704</v>
      </c>
      <c r="CP40" s="9">
        <f>IF(Parametros!$P$3=1,'4 - Tabela atual'!CP39,'5 - Tabela anterior'!CO39)</f>
        <v>2272</v>
      </c>
      <c r="CQ40" s="9">
        <f>IF(Parametros!$P$3=1,'4 - Tabela atual'!CQ39,'5 - Tabela anterior'!CP39)</f>
        <v>3408</v>
      </c>
      <c r="CR40" s="9">
        <f>IF(Parametros!$P$3=1,'4 - Tabela atual'!CR39,'5 - Tabela anterior'!CQ39)</f>
        <v>4544</v>
      </c>
      <c r="CS40" s="9">
        <f>IF(Parametros!$P$3=1,'4 - Tabela atual'!CS39,'5 - Tabela anterior'!CR39)</f>
        <v>5680</v>
      </c>
      <c r="CT40" s="9">
        <f>IF(Parametros!$P$3=1,'4 - Tabela atual'!CT39,'5 - Tabela anterior'!CS39)</f>
        <v>6816</v>
      </c>
      <c r="CU40" s="9">
        <f>IF(Parametros!$P$3=1,'4 - Tabela atual'!CU39,'5 - Tabela anterior'!CT39)</f>
        <v>1017</v>
      </c>
      <c r="CV40" s="9">
        <f>IF(Parametros!$P$3=1,'4 - Tabela atual'!CV39,'5 - Tabela anterior'!CU39)</f>
        <v>203.40000000000003</v>
      </c>
      <c r="CW40" s="9">
        <f>IF(Parametros!$P$3=1,'4 - Tabela atual'!CW39,'5 - Tabela anterior'!CV39)</f>
        <v>254.25</v>
      </c>
      <c r="CX40" s="9">
        <f>IF(Parametros!$P$3=1,'4 - Tabela atual'!CX39,'5 - Tabela anterior'!CW39)</f>
        <v>0</v>
      </c>
      <c r="CY40" s="9">
        <f>IF(Parametros!$P$3=1,'4 - Tabela atual'!CY39,'5 - Tabela anterior'!CX39)</f>
        <v>762.75</v>
      </c>
      <c r="CZ40" s="9">
        <f>IF(Parametros!$P$3=1,'4 - Tabela atual'!CZ39,'5 - Tabela anterior'!CY39)</f>
        <v>1525.5</v>
      </c>
      <c r="DA40" s="9">
        <f>IF(Parametros!$P$3=1,'4 - Tabela atual'!DA39,'5 - Tabela anterior'!CZ39)</f>
        <v>2034</v>
      </c>
      <c r="DB40" s="9">
        <f>IF(Parametros!$P$3=1,'4 - Tabela atual'!DB39,'5 - Tabela anterior'!DA39)</f>
        <v>3051</v>
      </c>
      <c r="DC40" s="9">
        <f>IF(Parametros!$P$3=1,'4 - Tabela atual'!DC39,'5 - Tabela anterior'!DB39)</f>
        <v>4068</v>
      </c>
      <c r="DD40" s="9">
        <f>IF(Parametros!$P$3=1,'4 - Tabela atual'!DD39,'5 - Tabela anterior'!DC39)</f>
        <v>5085</v>
      </c>
      <c r="DE40" s="9">
        <f>IF(Parametros!$P$3=1,'4 - Tabela atual'!DE39,'5 - Tabela anterior'!DD39)</f>
        <v>6102</v>
      </c>
      <c r="DF40" s="9">
        <f>IF(Parametros!$P$3=1,'4 - Tabela atual'!DF39,'5 - Tabela anterior'!DE39)</f>
        <v>937</v>
      </c>
      <c r="DG40" s="9">
        <f>IF(Parametros!$P$3=1,'4 - Tabela atual'!DG39,'5 - Tabela anterior'!DF39)</f>
        <v>187.40000000000003</v>
      </c>
      <c r="DH40" s="9">
        <f>IF(Parametros!$P$3=1,'4 - Tabela atual'!DH39,'5 - Tabela anterior'!DG39)</f>
        <v>234.25</v>
      </c>
      <c r="DI40" s="9">
        <f>IF(Parametros!$P$3=1,'4 - Tabela atual'!DI39,'5 - Tabela anterior'!DH39)</f>
        <v>0</v>
      </c>
      <c r="DJ40" s="9">
        <f>IF(Parametros!$P$3=1,'4 - Tabela atual'!DJ39,'5 - Tabela anterior'!DI39)</f>
        <v>702.75</v>
      </c>
      <c r="DK40" s="9">
        <f>IF(Parametros!$P$3=1,'4 - Tabela atual'!DK39,'5 - Tabela anterior'!DJ39)</f>
        <v>1405.5</v>
      </c>
      <c r="DL40" s="9">
        <f>IF(Parametros!$P$3=1,'4 - Tabela atual'!DL39,'5 - Tabela anterior'!DK39)</f>
        <v>1874</v>
      </c>
      <c r="DM40" s="9">
        <f>IF(Parametros!$P$3=1,'4 - Tabela atual'!DM39,'5 - Tabela anterior'!DL39)</f>
        <v>2811</v>
      </c>
      <c r="DN40" s="9">
        <f>IF(Parametros!$P$3=1,'4 - Tabela atual'!DN39,'5 - Tabela anterior'!DM39)</f>
        <v>3748</v>
      </c>
      <c r="DO40" s="9">
        <f>IF(Parametros!$P$3=1,'4 - Tabela atual'!DO39,'5 - Tabela anterior'!DN39)</f>
        <v>4685</v>
      </c>
      <c r="DP40" s="9">
        <f>IF(Parametros!$P$3=1,'4 - Tabela atual'!DP39,'5 - Tabela anterior'!DO39)</f>
        <v>5622</v>
      </c>
      <c r="DQ40" s="9">
        <f>IF(Parametros!$P$3=1,'4 - Tabela atual'!DQ39,'5 - Tabela anterior'!DP39)</f>
        <v>1854</v>
      </c>
      <c r="DR40" s="9">
        <f>IF(Parametros!$P$3=1,'4 - Tabela atual'!DR39,'5 - Tabela anterior'!DQ39)</f>
        <v>370.8</v>
      </c>
      <c r="DS40" s="9">
        <f>IF(Parametros!$P$3=1,'4 - Tabela atual'!DS39,'5 - Tabela anterior'!DR39)</f>
        <v>463.5</v>
      </c>
      <c r="DT40" s="9">
        <f>IF(Parametros!$P$3=1,'4 - Tabela atual'!DT39,'5 - Tabela anterior'!DS39)</f>
        <v>412.65000000000003</v>
      </c>
      <c r="DU40" s="9">
        <f>IF(Parametros!$P$3=1,'4 - Tabela atual'!DU39,'5 - Tabela anterior'!DT39)</f>
        <v>1161.25</v>
      </c>
      <c r="DV40" s="9">
        <f>IF(Parametros!$P$3=1,'4 - Tabela atual'!DV39,'5 - Tabela anterior'!DU39)</f>
        <v>2781</v>
      </c>
      <c r="DW40" s="9">
        <f>IF(Parametros!$P$3=1,'4 - Tabela atual'!DW39,'5 - Tabela anterior'!DV39)</f>
        <v>3708</v>
      </c>
      <c r="DX40" s="9">
        <f>IF(Parametros!$P$3=1,'4 - Tabela atual'!DX39,'5 - Tabela anterior'!DW39)</f>
        <v>5562</v>
      </c>
      <c r="DY40" s="9">
        <f>IF(Parametros!$P$3=1,'4 - Tabela atual'!DY39,'5 - Tabela anterior'!DX39)</f>
        <v>7416</v>
      </c>
      <c r="DZ40" s="9">
        <f>IF(Parametros!$P$3=1,'4 - Tabela atual'!DZ39,'5 - Tabela anterior'!DY39)</f>
        <v>9270</v>
      </c>
      <c r="EA40" s="9">
        <f>IF(Parametros!$P$3=1,'4 - Tabela atual'!EA39,'5 - Tabela anterior'!DZ39)</f>
        <v>11124</v>
      </c>
      <c r="EB40" s="9">
        <f>IF(Parametros!$P$3=1,'4 - Tabela atual'!EB39,'5 - Tabela anterior'!EA39)</f>
        <v>2053</v>
      </c>
      <c r="EC40" s="9">
        <f>IF(Parametros!$P$3=1,'4 - Tabela atual'!EC39,'5 - Tabela anterior'!EB39)</f>
        <v>410.6</v>
      </c>
      <c r="ED40" s="9">
        <f>IF(Parametros!$P$3=1,'4 - Tabela atual'!ED39,'5 - Tabela anterior'!EC39)</f>
        <v>513.25</v>
      </c>
      <c r="EE40" s="9">
        <f>IF(Parametros!$P$3=1,'4 - Tabela atual'!EE39,'5 - Tabela anterior'!ED39)</f>
        <v>412.65000000000003</v>
      </c>
      <c r="EF40" s="9">
        <f>IF(Parametros!$P$3=1,'4 - Tabela atual'!EF39,'5 - Tabela anterior'!EE39)</f>
        <v>1310.5</v>
      </c>
      <c r="EG40" s="9">
        <f>IF(Parametros!$P$3=1,'4 - Tabela atual'!EG39,'5 - Tabela anterior'!EF39)</f>
        <v>3079.5</v>
      </c>
      <c r="EH40" s="9">
        <f>IF(Parametros!$P$3=1,'4 - Tabela atual'!EH39,'5 - Tabela anterior'!EG39)</f>
        <v>4106</v>
      </c>
      <c r="EI40" s="9">
        <f>IF(Parametros!$P$3=1,'4 - Tabela atual'!EI39,'5 - Tabela anterior'!EH39)</f>
        <v>6159</v>
      </c>
      <c r="EJ40" s="9">
        <f>IF(Parametros!$P$3=1,'4 - Tabela atual'!EJ39,'5 - Tabela anterior'!EI39)</f>
        <v>8212</v>
      </c>
      <c r="EK40" s="9">
        <f>IF(Parametros!$P$3=1,'4 - Tabela atual'!EK39,'5 - Tabela anterior'!EJ39)</f>
        <v>10265</v>
      </c>
      <c r="EL40" s="9">
        <f>IF(Parametros!$P$3=1,'4 - Tabela atual'!EL39,'5 - Tabela anterior'!EK39)</f>
        <v>12318</v>
      </c>
      <c r="EM40" s="9">
        <f>IF(Parametros!$P$3=1,'4 - Tabela atual'!EM39,'5 - Tabela anterior'!EL39)</f>
        <v>1934</v>
      </c>
      <c r="EN40" s="9">
        <f>IF(Parametros!$P$3=1,'4 - Tabela atual'!EN39,'5 - Tabela anterior'!EM39)</f>
        <v>386.8</v>
      </c>
      <c r="EO40" s="9">
        <f>IF(Parametros!$P$3=1,'4 - Tabela atual'!EO39,'5 - Tabela anterior'!EN39)</f>
        <v>483.5</v>
      </c>
      <c r="EP40" s="9">
        <f>IF(Parametros!$P$3=1,'4 - Tabela atual'!EP39,'5 - Tabela anterior'!EO39)</f>
        <v>412.65000000000003</v>
      </c>
      <c r="EQ40" s="9">
        <f>IF(Parametros!$P$3=1,'4 - Tabela atual'!EQ39,'5 - Tabela anterior'!EP39)</f>
        <v>1221.25</v>
      </c>
      <c r="ER40" s="9">
        <f>IF(Parametros!$P$3=1,'4 - Tabela atual'!ER39,'5 - Tabela anterior'!EQ39)</f>
        <v>2901</v>
      </c>
      <c r="ES40" s="9">
        <f>IF(Parametros!$P$3=1,'4 - Tabela atual'!ES39,'5 - Tabela anterior'!ER39)</f>
        <v>3868</v>
      </c>
      <c r="ET40" s="9">
        <f>IF(Parametros!$P$3=1,'4 - Tabela atual'!ET39,'5 - Tabela anterior'!ES39)</f>
        <v>5802</v>
      </c>
      <c r="EU40" s="9">
        <f>IF(Parametros!$P$3=1,'4 - Tabela atual'!EU39,'5 - Tabela anterior'!ET39)</f>
        <v>7736</v>
      </c>
      <c r="EV40" s="9">
        <f>IF(Parametros!$P$3=1,'4 - Tabela atual'!EV39,'5 - Tabela anterior'!EU39)</f>
        <v>9670</v>
      </c>
      <c r="EW40" s="9">
        <f>IF(Parametros!$P$3=1,'4 - Tabela atual'!EW39,'5 - Tabela anterior'!EV39)</f>
        <v>11604</v>
      </c>
      <c r="EX40" s="9">
        <f>IF(Parametros!$P$3=1,'4 - Tabela atual'!EX39,'5 - Tabela anterior'!EW39)</f>
        <v>1545</v>
      </c>
      <c r="EY40" s="9">
        <f>IF(Parametros!$P$3=1,'4 - Tabela atual'!EY39,'5 - Tabela anterior'!EX39)</f>
        <v>309</v>
      </c>
      <c r="EZ40" s="9">
        <f>IF(Parametros!$P$3=1,'4 - Tabela atual'!EZ39,'5 - Tabela anterior'!EY39)</f>
        <v>386.25</v>
      </c>
      <c r="FA40" s="9">
        <f>IF(Parametros!$P$3=1,'4 - Tabela atual'!FA39,'5 - Tabela anterior'!EZ39)</f>
        <v>0</v>
      </c>
      <c r="FB40" s="9">
        <f>IF(Parametros!$P$3=1,'4 - Tabela atual'!FB39,'5 - Tabela anterior'!FA39)</f>
        <v>1158.75</v>
      </c>
      <c r="FC40" s="9">
        <f>IF(Parametros!$P$3=1,'4 - Tabela atual'!FC39,'5 - Tabela anterior'!FB39)</f>
        <v>2317.5</v>
      </c>
      <c r="FD40" s="9">
        <f>IF(Parametros!$P$3=1,'4 - Tabela atual'!FD39,'5 - Tabela anterior'!FC39)</f>
        <v>3090</v>
      </c>
      <c r="FE40" s="9">
        <f>IF(Parametros!$P$3=1,'4 - Tabela atual'!FE39,'5 - Tabela anterior'!FD39)</f>
        <v>4635</v>
      </c>
      <c r="FF40" s="9">
        <f>IF(Parametros!$P$3=1,'4 - Tabela atual'!FF39,'5 - Tabela anterior'!FE39)</f>
        <v>6180</v>
      </c>
      <c r="FG40" s="9">
        <f>IF(Parametros!$P$3=1,'4 - Tabela atual'!FG39,'5 - Tabela anterior'!FF39)</f>
        <v>7725</v>
      </c>
      <c r="FH40" s="9">
        <f>IF(Parametros!$P$3=1,'4 - Tabela atual'!FH39,'5 - Tabela anterior'!FG39)</f>
        <v>9270</v>
      </c>
      <c r="FI40" s="9">
        <f>IF(Parametros!$P$3=1,'4 - Tabela atual'!FI39,'5 - Tabela anterior'!FH39)</f>
        <v>2462</v>
      </c>
      <c r="FJ40" s="9">
        <f>IF(Parametros!$P$3=1,'4 - Tabela atual'!FJ39,'5 - Tabela anterior'!FI39)</f>
        <v>492.40000000000003</v>
      </c>
      <c r="FK40" s="9">
        <f>IF(Parametros!$P$3=1,'4 - Tabela atual'!FK39,'5 - Tabela anterior'!FJ39)</f>
        <v>615.5</v>
      </c>
      <c r="FL40" s="9">
        <f>IF(Parametros!$P$3=1,'4 - Tabela atual'!FL39,'5 - Tabela anterior'!FK39)</f>
        <v>412.65000000000003</v>
      </c>
      <c r="FM40" s="9">
        <f>IF(Parametros!$P$3=1,'4 - Tabela atual'!FM39,'5 - Tabela anterior'!FL39)</f>
        <v>1617.25</v>
      </c>
      <c r="FN40" s="9">
        <f>IF(Parametros!$P$3=1,'4 - Tabela atual'!FN39,'5 - Tabela anterior'!FM39)</f>
        <v>3693</v>
      </c>
      <c r="FO40" s="9">
        <f>IF(Parametros!$P$3=1,'4 - Tabela atual'!FO39,'5 - Tabela anterior'!FN39)</f>
        <v>4924</v>
      </c>
      <c r="FP40" s="9">
        <f>IF(Parametros!$P$3=1,'4 - Tabela atual'!FP39,'5 - Tabela anterior'!FO39)</f>
        <v>7386</v>
      </c>
      <c r="FQ40" s="9">
        <f>IF(Parametros!$P$3=1,'4 - Tabela atual'!FQ39,'5 - Tabela anterior'!FP39)</f>
        <v>9848</v>
      </c>
      <c r="FR40" s="9">
        <f>IF(Parametros!$P$3=1,'4 - Tabela atual'!FR39,'5 - Tabela anterior'!FQ39)</f>
        <v>12310</v>
      </c>
      <c r="FS40" s="9">
        <f>IF(Parametros!$P$3=1,'4 - Tabela atual'!FS39,'5 - Tabela anterior'!FR39)</f>
        <v>14772</v>
      </c>
      <c r="FT40">
        <f>IF(Parametros!$P$3=1,'4 - Tabela atual'!FT39,'5 - Tabela anterior'!FS39)</f>
        <v>22.45</v>
      </c>
      <c r="FU40" t="str">
        <f>IF(Parametros!$P$3=1,'4 - Tabela atual'!FU39,'5 - Tabela anterior'!FT39)</f>
        <v/>
      </c>
      <c r="FV40" t="str">
        <f>IF(Parametros!$P$3=1,'4 - Tabela atual'!FV39,'5 - Tabela anterior'!FU39)</f>
        <v/>
      </c>
      <c r="FW40" t="str">
        <f>IF(Parametros!$P$3=1,'4 - Tabela atual'!FW39,'5 - Tabela anterior'!FV39)</f>
        <v/>
      </c>
      <c r="FX40" t="str">
        <f>IF(Parametros!$P$3=1,'4 - Tabela atual'!FX39,'5 - Tabela anterior'!FW39)</f>
        <v/>
      </c>
      <c r="FY40" t="str">
        <f>IF(Parametros!$P$3=1,'4 - Tabela atual'!FY39,'5 - Tabela anterior'!FX39)</f>
        <v/>
      </c>
      <c r="FZ40" t="str">
        <f>IF(Parametros!$P$3=1,'4 - Tabela atual'!FZ39,'5 - Tabela anterior'!FY39)</f>
        <v/>
      </c>
      <c r="GA40" t="str">
        <f>IF(Parametros!$P$3=1,'4 - Tabela atual'!GA39,'5 - Tabela anterior'!FZ39)</f>
        <v/>
      </c>
      <c r="GB40" t="str">
        <f>IF(Parametros!$P$3=1,'4 - Tabela atual'!GB39,'5 - Tabela anterior'!GA39)</f>
        <v/>
      </c>
      <c r="GC40" t="str">
        <f>IF(Parametros!$P$3=1,'4 - Tabela atual'!GC39,'5 - Tabela anterior'!GB39)</f>
        <v/>
      </c>
      <c r="GD40" t="str">
        <f>IF(Parametros!$P$3=1,'4 - Tabela atual'!GD39,'5 - Tabela anterior'!GC39)</f>
        <v/>
      </c>
      <c r="GE40" t="str">
        <f>IF(Parametros!$P$3=1,'4 - Tabela atual'!GE39,'5 - Tabela anterior'!GD39)</f>
        <v/>
      </c>
      <c r="GF40" t="str">
        <f>IF(Parametros!$P$3=1,'4 - Tabela atual'!GF39,'5 - Tabela anterior'!GE39)</f>
        <v/>
      </c>
      <c r="GG40" t="str">
        <f>IF(Parametros!$P$3=1,'4 - Tabela atual'!GG39,'5 - Tabela anterior'!GF39)</f>
        <v/>
      </c>
      <c r="GH40">
        <f>IF(Parametros!$P$3=1,'4 - Tabela atual'!GH39,'5 - Tabela anterior'!GG39)</f>
        <v>22.45</v>
      </c>
      <c r="GI40" s="8">
        <f>IF(Parametros!$P$3=1,'4 - Tabela atual'!GI39,'5 - Tabela anterior'!GH39)</f>
        <v>188385.52489999999</v>
      </c>
      <c r="GJ40" s="8" t="str">
        <f>IF(Parametros!$P$3=1,'4 - Tabela atual'!GJ39,'5 - Tabela anterior'!GI39)</f>
        <v/>
      </c>
      <c r="GK40" s="8" t="str">
        <f>IF(Parametros!$P$3=1,'4 - Tabela atual'!GK39,'5 - Tabela anterior'!GJ39)</f>
        <v/>
      </c>
      <c r="GL40" s="8" t="str">
        <f>IF(Parametros!$P$3=1,'4 - Tabela atual'!GL39,'5 - Tabela anterior'!GK39)</f>
        <v/>
      </c>
      <c r="GM40" s="8" t="str">
        <f>IF(Parametros!$P$3=1,'4 - Tabela atual'!GM39,'5 - Tabela anterior'!GL39)</f>
        <v/>
      </c>
      <c r="GN40" s="8" t="str">
        <f>IF(Parametros!$P$3=1,'4 - Tabela atual'!GN39,'5 - Tabela anterior'!GM39)</f>
        <v/>
      </c>
      <c r="GO40" s="8" t="str">
        <f>IF(Parametros!$P$3=1,'4 - Tabela atual'!GO39,'5 - Tabela anterior'!GN39)</f>
        <v/>
      </c>
      <c r="GP40" s="8" t="str">
        <f>IF(Parametros!$P$3=1,'4 - Tabela atual'!GP39,'5 - Tabela anterior'!GO39)</f>
        <v/>
      </c>
      <c r="GQ40" s="8" t="str">
        <f>IF(Parametros!$P$3=1,'4 - Tabela atual'!GQ39,'5 - Tabela anterior'!GP39)</f>
        <v/>
      </c>
      <c r="GR40" s="8" t="str">
        <f>IF(Parametros!$P$3=1,'4 - Tabela atual'!GR39,'5 - Tabela anterior'!GQ39)</f>
        <v/>
      </c>
      <c r="GS40" s="8" t="str">
        <f>IF(Parametros!$P$3=1,'4 - Tabela atual'!GS39,'5 - Tabela anterior'!GR39)</f>
        <v/>
      </c>
      <c r="GT40" s="8" t="str">
        <f>IF(Parametros!$P$3=1,'4 - Tabela atual'!GT39,'5 - Tabela anterior'!GS39)</f>
        <v/>
      </c>
      <c r="GU40" s="8" t="str">
        <f>IF(Parametros!$P$3=1,'4 - Tabela atual'!GU39,'5 - Tabela anterior'!GT39)</f>
        <v/>
      </c>
      <c r="GV40" s="8" t="str">
        <f>IF(Parametros!$P$3=1,'4 - Tabela atual'!GV39,'5 - Tabela anterior'!GU39)</f>
        <v/>
      </c>
      <c r="GW40" s="8">
        <f>IF(Parametros!$P$3=1,'4 - Tabela atual'!GW39,'5 - Tabela anterior'!GV39)</f>
        <v>188385.52489999999</v>
      </c>
      <c r="GX40">
        <f>IF(Parametros!$P$3=1,'4 - Tabela atual'!GX39,'5 - Tabela anterior'!GW39)</f>
        <v>0</v>
      </c>
      <c r="GY40">
        <f>IF(Parametros!$P$3=1,'4 - Tabela atual'!GY39,'5 - Tabela anterior'!GX39)</f>
        <v>0</v>
      </c>
      <c r="GZ40">
        <f>IF(Parametros!$P$3=1,'4 - Tabela atual'!GZ39,'5 - Tabela anterior'!GY39)</f>
        <v>0</v>
      </c>
      <c r="HA40">
        <f>IF(Parametros!$P$3=1,'4 - Tabela atual'!HA39,'5 - Tabela anterior'!GZ39)</f>
        <v>0</v>
      </c>
      <c r="HB40">
        <f>IF(Parametros!$P$3=1,'4 - Tabela atual'!HB39,'5 - Tabela anterior'!HA39)</f>
        <v>0</v>
      </c>
      <c r="HC40">
        <f>IF(Parametros!$P$3=1,'4 - Tabela atual'!HC39,'5 - Tabela anterior'!HB39)</f>
        <v>0</v>
      </c>
      <c r="HD40">
        <f>IF(Parametros!$P$3=1,'4 - Tabela atual'!HD39,'5 - Tabela anterior'!HC39)</f>
        <v>1</v>
      </c>
      <c r="HE40" s="6" t="str">
        <f t="shared" si="0"/>
        <v>REVISTA - (RIRE)</v>
      </c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</row>
    <row r="41" spans="1:249" s="5" customFormat="1" ht="14.25" customHeight="1" x14ac:dyDescent="0.2">
      <c r="A41" s="148" t="str">
        <f>IF(Parametros!$P$3=1,'4 - Tabela atual'!A40,'5 - Tabela anterior'!A40)</f>
        <v>PGUE</v>
      </c>
      <c r="B41" s="112" t="str">
        <f>IF(Parametros!$P$3=1,'4 - Tabela atual'!B40,'5 - Tabela anterior'!B40)</f>
        <v>PLUGUE</v>
      </c>
      <c r="C41" s="9">
        <f>IF(Parametros!$P$3=1,'4 - Tabela atual'!C40,'5 - Tabela anterior'!C40)</f>
        <v>777</v>
      </c>
      <c r="D41" s="9">
        <f>IF(Parametros!$P$3=1,'4 - Tabela atual'!D40,'5 - Tabela anterior'!D40)</f>
        <v>155.4</v>
      </c>
      <c r="E41" s="9">
        <f>IF(Parametros!$P$3=1,'4 - Tabela atual'!E40,'5 - Tabela anterior'!E40)</f>
        <v>194.25</v>
      </c>
      <c r="F41" s="9">
        <f>IF(Parametros!$P$3=1,'4 - Tabela atual'!F40,'5 - Tabela anterior'!F40)</f>
        <v>291.375</v>
      </c>
      <c r="G41" s="9">
        <f>IF(Parametros!$P$3=1,'4 - Tabela atual'!G40,'5 - Tabela anterior'!G40)</f>
        <v>155.4</v>
      </c>
      <c r="H41" s="9">
        <f>IF(Parametros!$P$3=1,'4 - Tabela atual'!H40,'5 - Tabela anterior'!H40)</f>
        <v>194.25</v>
      </c>
      <c r="I41" s="9">
        <f>IF(Parametros!$P$3=1,'4 - Tabela atual'!I40,'5 - Tabela anterior'!H40)</f>
        <v>194.25</v>
      </c>
      <c r="J41" s="9">
        <f>IF(Parametros!$P$3=1,'4 - Tabela atual'!J40,'5 - Tabela anterior'!I40)</f>
        <v>194.25</v>
      </c>
      <c r="K41" s="9">
        <f>IF(Parametros!$P$3=1,'4 - Tabela atual'!K40,'5 - Tabela anterior'!J40)</f>
        <v>291.375</v>
      </c>
      <c r="L41" s="9">
        <f>IF(Parametros!$P$3=1,'4 - Tabela atual'!L40,'5 - Tabela anterior'!K40)</f>
        <v>155.4</v>
      </c>
      <c r="M41" s="9">
        <f>IF(Parametros!$P$3=1,'4 - Tabela atual'!M40,'5 - Tabela anterior'!L40)</f>
        <v>194.25</v>
      </c>
      <c r="N41" s="9">
        <f>IF(Parametros!$P$3=1,'4 - Tabela atual'!N40,'5 - Tabela anterior'!M40)</f>
        <v>349.65000000000003</v>
      </c>
      <c r="O41" s="9">
        <f>IF(Parametros!$P$3=1,'4 - Tabela atual'!O40,'5 - Tabela anterior'!N40)</f>
        <v>388.5</v>
      </c>
      <c r="P41" s="9">
        <f>IF(Parametros!$P$3=1,'4 - Tabela atual'!P40,'5 - Tabela anterior'!O40)</f>
        <v>1165.5</v>
      </c>
      <c r="Q41" s="9">
        <f>IF(Parametros!$P$3=1,'4 - Tabela atual'!Q40,'5 - Tabela anterior'!P40)</f>
        <v>1554</v>
      </c>
      <c r="R41" s="9">
        <f>IF(Parametros!$P$3=1,'4 - Tabela atual'!R40,'5 - Tabela anterior'!Q40)</f>
        <v>2331</v>
      </c>
      <c r="S41" s="9">
        <f>IF(Parametros!$P$3=1,'4 - Tabela atual'!S40,'5 - Tabela anterior'!R40)</f>
        <v>3108</v>
      </c>
      <c r="T41" s="9">
        <f>IF(Parametros!$P$3=1,'4 - Tabela atual'!T40,'5 - Tabela anterior'!S40)</f>
        <v>3885</v>
      </c>
      <c r="U41" s="9">
        <f>IF(Parametros!$P$3=1,'4 - Tabela atual'!U40,'5 - Tabela anterior'!T40)</f>
        <v>4662</v>
      </c>
      <c r="V41" s="9">
        <f>IF(Parametros!$P$3=1,'4 - Tabela atual'!V40,'5 - Tabela anterior'!U40)</f>
        <v>505</v>
      </c>
      <c r="W41" s="9">
        <f>IF(Parametros!$P$3=1,'4 - Tabela atual'!W40,'5 - Tabela anterior'!V40)</f>
        <v>101</v>
      </c>
      <c r="X41" s="9">
        <f>IF(Parametros!$P$3=1,'4 - Tabela atual'!X40,'5 - Tabela anterior'!W40)</f>
        <v>126.25</v>
      </c>
      <c r="Y41" s="9">
        <f>IF(Parametros!$P$3=1,'4 - Tabela atual'!Y40,'5 - Tabela anterior'!X40)</f>
        <v>0</v>
      </c>
      <c r="Z41" s="9">
        <f>IF(Parametros!$P$3=1,'4 - Tabela atual'!Z40,'5 - Tabela anterior'!Y40)</f>
        <v>252.5</v>
      </c>
      <c r="AA41" s="9">
        <f>IF(Parametros!$P$3=1,'4 - Tabela atual'!AA40,'5 - Tabela anterior'!Z40)</f>
        <v>757.5</v>
      </c>
      <c r="AB41" s="9">
        <f>IF(Parametros!$P$3=1,'4 - Tabela atual'!AB40,'5 - Tabela anterior'!AA40)</f>
        <v>1010</v>
      </c>
      <c r="AC41" s="9">
        <f>IF(Parametros!$P$3=1,'4 - Tabela atual'!AC40,'5 - Tabela anterior'!AB40)</f>
        <v>1515</v>
      </c>
      <c r="AD41" s="9">
        <f>IF(Parametros!$P$3=1,'4 - Tabela atual'!AD40,'5 - Tabela anterior'!AC40)</f>
        <v>2020</v>
      </c>
      <c r="AE41" s="9">
        <f>IF(Parametros!$P$3=1,'4 - Tabela atual'!AE40,'5 - Tabela anterior'!AD40)</f>
        <v>2525</v>
      </c>
      <c r="AF41" s="9">
        <f>IF(Parametros!$P$3=1,'4 - Tabela atual'!AF40,'5 - Tabela anterior'!AE40)</f>
        <v>3030</v>
      </c>
      <c r="AG41" s="9">
        <f>IF(Parametros!$P$3=1,'4 - Tabela atual'!AG40,'5 - Tabela anterior'!AF40)</f>
        <v>428</v>
      </c>
      <c r="AH41" s="9">
        <f>IF(Parametros!$P$3=1,'4 - Tabela atual'!AH40,'5 - Tabela anterior'!AG40)</f>
        <v>85.600000000000009</v>
      </c>
      <c r="AI41" s="9">
        <f>IF(Parametros!$P$3=1,'4 - Tabela atual'!AI40,'5 - Tabela anterior'!AH40)</f>
        <v>107</v>
      </c>
      <c r="AJ41" s="9">
        <f>IF(Parametros!$P$3=1,'4 - Tabela atual'!AJ40,'5 - Tabela anterior'!AI40)</f>
        <v>0</v>
      </c>
      <c r="AK41" s="9">
        <f>IF(Parametros!$P$3=1,'4 - Tabela atual'!AK40,'5 - Tabela anterior'!AJ40)</f>
        <v>214</v>
      </c>
      <c r="AL41" s="9">
        <f>IF(Parametros!$P$3=1,'4 - Tabela atual'!AL40,'5 - Tabela anterior'!AK40)</f>
        <v>642</v>
      </c>
      <c r="AM41" s="9">
        <f>IF(Parametros!$P$3=1,'4 - Tabela atual'!AM40,'5 - Tabela anterior'!AL40)</f>
        <v>856</v>
      </c>
      <c r="AN41" s="9">
        <f>IF(Parametros!$P$3=1,'4 - Tabela atual'!AN40,'5 - Tabela anterior'!AM40)</f>
        <v>1284</v>
      </c>
      <c r="AO41" s="9">
        <f>IF(Parametros!$P$3=1,'4 - Tabela atual'!AO40,'5 - Tabela anterior'!AN40)</f>
        <v>1712</v>
      </c>
      <c r="AP41" s="9">
        <f>IF(Parametros!$P$3=1,'4 - Tabela atual'!AP40,'5 - Tabela anterior'!AO40)</f>
        <v>2140</v>
      </c>
      <c r="AQ41" s="9">
        <f>IF(Parametros!$P$3=1,'4 - Tabela atual'!AQ40,'5 - Tabela anterior'!AP40)</f>
        <v>2568</v>
      </c>
      <c r="AR41" s="9">
        <f>IF(Parametros!$P$3=1,'4 - Tabela atual'!AR40,'5 - Tabela anterior'!AQ40)</f>
        <v>336</v>
      </c>
      <c r="AS41" s="9">
        <f>IF(Parametros!$P$3=1,'4 - Tabela atual'!AS40,'5 - Tabela anterior'!AR40)</f>
        <v>67.2</v>
      </c>
      <c r="AT41" s="9">
        <f>IF(Parametros!$P$3=1,'4 - Tabela atual'!AT40,'5 - Tabela anterior'!AS40)</f>
        <v>84</v>
      </c>
      <c r="AU41" s="9">
        <f>IF(Parametros!$P$3=1,'4 - Tabela atual'!AU40,'5 - Tabela anterior'!AT40)</f>
        <v>0</v>
      </c>
      <c r="AV41" s="9">
        <f>IF(Parametros!$P$3=1,'4 - Tabela atual'!AV40,'5 - Tabela anterior'!AU40)</f>
        <v>168</v>
      </c>
      <c r="AW41" s="9">
        <f>IF(Parametros!$P$3=1,'4 - Tabela atual'!AW40,'5 - Tabela anterior'!AV40)</f>
        <v>504</v>
      </c>
      <c r="AX41" s="9">
        <f>IF(Parametros!$P$3=1,'4 - Tabela atual'!AX40,'5 - Tabela anterior'!AW40)</f>
        <v>672</v>
      </c>
      <c r="AY41" s="9">
        <f>IF(Parametros!$P$3=1,'4 - Tabela atual'!AY40,'5 - Tabela anterior'!AX40)</f>
        <v>1008</v>
      </c>
      <c r="AZ41" s="9">
        <f>IF(Parametros!$P$3=1,'4 - Tabela atual'!AZ40,'5 - Tabela anterior'!AY40)</f>
        <v>1344</v>
      </c>
      <c r="BA41" s="9">
        <f>IF(Parametros!$P$3=1,'4 - Tabela atual'!BA40,'5 - Tabela anterior'!AZ40)</f>
        <v>1680</v>
      </c>
      <c r="BB41" s="9">
        <f>IF(Parametros!$P$3=1,'4 - Tabela atual'!BB40,'5 - Tabela anterior'!BA40)</f>
        <v>2016</v>
      </c>
      <c r="BC41" s="9">
        <f>IF(Parametros!$P$3=1,'4 - Tabela atual'!BC40,'5 - Tabela anterior'!BB40)</f>
        <v>1282</v>
      </c>
      <c r="BD41" s="9">
        <f>IF(Parametros!$P$3=1,'4 - Tabela atual'!BD40,'5 - Tabela anterior'!BC40)</f>
        <v>256.39999999999998</v>
      </c>
      <c r="BE41" s="9">
        <f>IF(Parametros!$P$3=1,'4 - Tabela atual'!BE40,'5 - Tabela anterior'!BD40)</f>
        <v>320.5</v>
      </c>
      <c r="BF41" s="9">
        <f>IF(Parametros!$P$3=1,'4 - Tabela atual'!BF40,'5 - Tabela anterior'!BE40)</f>
        <v>349.65000000000003</v>
      </c>
      <c r="BG41" s="9">
        <f>IF(Parametros!$P$3=1,'4 - Tabela atual'!BG40,'5 - Tabela anterior'!BF40)</f>
        <v>641</v>
      </c>
      <c r="BH41" s="9">
        <f>IF(Parametros!$P$3=1,'4 - Tabela atual'!BH40,'5 - Tabela anterior'!BG40)</f>
        <v>1923</v>
      </c>
      <c r="BI41" s="9">
        <f>IF(Parametros!$P$3=1,'4 - Tabela atual'!BI40,'5 - Tabela anterior'!BH40)</f>
        <v>2564</v>
      </c>
      <c r="BJ41" s="9">
        <f>IF(Parametros!$P$3=1,'4 - Tabela atual'!BJ40,'5 - Tabela anterior'!BI40)</f>
        <v>3846</v>
      </c>
      <c r="BK41" s="9">
        <f>IF(Parametros!$P$3=1,'4 - Tabela atual'!BK40,'5 - Tabela anterior'!BJ40)</f>
        <v>5128</v>
      </c>
      <c r="BL41" s="9">
        <f>IF(Parametros!$P$3=1,'4 - Tabela atual'!BL40,'5 - Tabela anterior'!BK40)</f>
        <v>6410</v>
      </c>
      <c r="BM41" s="9">
        <f>IF(Parametros!$P$3=1,'4 - Tabela atual'!BM40,'5 - Tabela anterior'!BL40)</f>
        <v>7692</v>
      </c>
      <c r="BN41" s="9">
        <f>IF(Parametros!$P$3=1,'4 - Tabela atual'!BN40,'5 - Tabela anterior'!BM40)</f>
        <v>1205</v>
      </c>
      <c r="BO41" s="9">
        <f>IF(Parametros!$P$3=1,'4 - Tabela atual'!BO40,'5 - Tabela anterior'!BN40)</f>
        <v>241</v>
      </c>
      <c r="BP41" s="9">
        <f>IF(Parametros!$P$3=1,'4 - Tabela atual'!BP40,'5 - Tabela anterior'!BO40)</f>
        <v>301.25</v>
      </c>
      <c r="BQ41" s="9">
        <f>IF(Parametros!$P$3=1,'4 - Tabela atual'!BQ40,'5 - Tabela anterior'!BP40)</f>
        <v>349.65000000000003</v>
      </c>
      <c r="BR41" s="9">
        <f>IF(Parametros!$P$3=1,'4 - Tabela atual'!BR40,'5 - Tabela anterior'!BQ40)</f>
        <v>602.5</v>
      </c>
      <c r="BS41" s="9">
        <f>IF(Parametros!$P$3=1,'4 - Tabela atual'!BS40,'5 - Tabela anterior'!BR40)</f>
        <v>1807.5</v>
      </c>
      <c r="BT41" s="9">
        <f>IF(Parametros!$P$3=1,'4 - Tabela atual'!BT40,'5 - Tabela anterior'!BS40)</f>
        <v>2410</v>
      </c>
      <c r="BU41" s="9">
        <f>IF(Parametros!$P$3=1,'4 - Tabela atual'!BU40,'5 - Tabela anterior'!BT40)</f>
        <v>3615</v>
      </c>
      <c r="BV41" s="9">
        <f>IF(Parametros!$P$3=1,'4 - Tabela atual'!BV40,'5 - Tabela anterior'!BU40)</f>
        <v>4820</v>
      </c>
      <c r="BW41" s="9">
        <f>IF(Parametros!$P$3=1,'4 - Tabela atual'!BW40,'5 - Tabela anterior'!BV40)</f>
        <v>6025</v>
      </c>
      <c r="BX41" s="9">
        <f>IF(Parametros!$P$3=1,'4 - Tabela atual'!BX40,'5 - Tabela anterior'!BW40)</f>
        <v>7230</v>
      </c>
      <c r="BY41" s="9">
        <f>IF(Parametros!$P$3=1,'4 - Tabela atual'!BY40,'5 - Tabela anterior'!BX40)</f>
        <v>1113</v>
      </c>
      <c r="BZ41" s="9">
        <f>IF(Parametros!$P$3=1,'4 - Tabela atual'!BZ40,'5 - Tabela anterior'!BY40)</f>
        <v>222.60000000000002</v>
      </c>
      <c r="CA41" s="9">
        <f>IF(Parametros!$P$3=1,'4 - Tabela atual'!CA40,'5 - Tabela anterior'!BZ40)</f>
        <v>278.25</v>
      </c>
      <c r="CB41" s="9">
        <f>IF(Parametros!$P$3=1,'4 - Tabela atual'!CB40,'5 - Tabela anterior'!CA40)</f>
        <v>349.65000000000003</v>
      </c>
      <c r="CC41" s="9">
        <f>IF(Parametros!$P$3=1,'4 - Tabela atual'!CC40,'5 - Tabela anterior'!CB40)</f>
        <v>556.5</v>
      </c>
      <c r="CD41" s="9">
        <f>IF(Parametros!$P$3=1,'4 - Tabela atual'!CD40,'5 - Tabela anterior'!CC40)</f>
        <v>1669.5</v>
      </c>
      <c r="CE41" s="9">
        <f>IF(Parametros!$P$3=1,'4 - Tabela atual'!CE40,'5 - Tabela anterior'!CD40)</f>
        <v>2226</v>
      </c>
      <c r="CF41" s="9">
        <f>IF(Parametros!$P$3=1,'4 - Tabela atual'!CF40,'5 - Tabela anterior'!CE40)</f>
        <v>3339</v>
      </c>
      <c r="CG41" s="9">
        <f>IF(Parametros!$P$3=1,'4 - Tabela atual'!CG40,'5 - Tabela anterior'!CF40)</f>
        <v>4452</v>
      </c>
      <c r="CH41" s="9">
        <f>IF(Parametros!$P$3=1,'4 - Tabela atual'!CH40,'5 - Tabela anterior'!CG40)</f>
        <v>5565</v>
      </c>
      <c r="CI41" s="9">
        <f>IF(Parametros!$P$3=1,'4 - Tabela atual'!CI40,'5 - Tabela anterior'!CH40)</f>
        <v>6678</v>
      </c>
      <c r="CJ41" s="9">
        <f>IF(Parametros!$P$3=1,'4 - Tabela atual'!CJ40,'5 - Tabela anterior'!CI40)</f>
        <v>933</v>
      </c>
      <c r="CK41" s="9">
        <f>IF(Parametros!$P$3=1,'4 - Tabela atual'!CK40,'5 - Tabela anterior'!CJ40)</f>
        <v>186.60000000000002</v>
      </c>
      <c r="CL41" s="9">
        <f>IF(Parametros!$P$3=1,'4 - Tabela atual'!CL40,'5 - Tabela anterior'!CK40)</f>
        <v>233.25</v>
      </c>
      <c r="CM41" s="9">
        <f>IF(Parametros!$P$3=1,'4 - Tabela atual'!CM40,'5 - Tabela anterior'!CL40)</f>
        <v>0</v>
      </c>
      <c r="CN41" s="9">
        <f>IF(Parametros!$P$3=1,'4 - Tabela atual'!CN40,'5 - Tabela anterior'!CM40)</f>
        <v>466.5</v>
      </c>
      <c r="CO41" s="9">
        <f>IF(Parametros!$P$3=1,'4 - Tabela atual'!CO40,'5 - Tabela anterior'!CN40)</f>
        <v>1399.5</v>
      </c>
      <c r="CP41" s="9">
        <f>IF(Parametros!$P$3=1,'4 - Tabela atual'!CP40,'5 - Tabela anterior'!CO40)</f>
        <v>1866</v>
      </c>
      <c r="CQ41" s="9">
        <f>IF(Parametros!$P$3=1,'4 - Tabela atual'!CQ40,'5 - Tabela anterior'!CP40)</f>
        <v>2799</v>
      </c>
      <c r="CR41" s="9">
        <f>IF(Parametros!$P$3=1,'4 - Tabela atual'!CR40,'5 - Tabela anterior'!CQ40)</f>
        <v>3732</v>
      </c>
      <c r="CS41" s="9">
        <f>IF(Parametros!$P$3=1,'4 - Tabela atual'!CS40,'5 - Tabela anterior'!CR40)</f>
        <v>4665</v>
      </c>
      <c r="CT41" s="9">
        <f>IF(Parametros!$P$3=1,'4 - Tabela atual'!CT40,'5 - Tabela anterior'!CS40)</f>
        <v>5598</v>
      </c>
      <c r="CU41" s="9">
        <f>IF(Parametros!$P$3=1,'4 - Tabela atual'!CU40,'5 - Tabela anterior'!CT40)</f>
        <v>841</v>
      </c>
      <c r="CV41" s="9">
        <f>IF(Parametros!$P$3=1,'4 - Tabela atual'!CV40,'5 - Tabela anterior'!CU40)</f>
        <v>168.2</v>
      </c>
      <c r="CW41" s="9">
        <f>IF(Parametros!$P$3=1,'4 - Tabela atual'!CW40,'5 - Tabela anterior'!CV40)</f>
        <v>210.25</v>
      </c>
      <c r="CX41" s="9">
        <f>IF(Parametros!$P$3=1,'4 - Tabela atual'!CX40,'5 - Tabela anterior'!CW40)</f>
        <v>0</v>
      </c>
      <c r="CY41" s="9">
        <f>IF(Parametros!$P$3=1,'4 - Tabela atual'!CY40,'5 - Tabela anterior'!CX40)</f>
        <v>420.5</v>
      </c>
      <c r="CZ41" s="9">
        <f>IF(Parametros!$P$3=1,'4 - Tabela atual'!CZ40,'5 - Tabela anterior'!CY40)</f>
        <v>1261.5</v>
      </c>
      <c r="DA41" s="9">
        <f>IF(Parametros!$P$3=1,'4 - Tabela atual'!DA40,'5 - Tabela anterior'!CZ40)</f>
        <v>1682</v>
      </c>
      <c r="DB41" s="9">
        <f>IF(Parametros!$P$3=1,'4 - Tabela atual'!DB40,'5 - Tabela anterior'!DA40)</f>
        <v>2523</v>
      </c>
      <c r="DC41" s="9">
        <f>IF(Parametros!$P$3=1,'4 - Tabela atual'!DC40,'5 - Tabela anterior'!DB40)</f>
        <v>3364</v>
      </c>
      <c r="DD41" s="9">
        <f>IF(Parametros!$P$3=1,'4 - Tabela atual'!DD40,'5 - Tabela anterior'!DC40)</f>
        <v>4205</v>
      </c>
      <c r="DE41" s="9">
        <f>IF(Parametros!$P$3=1,'4 - Tabela atual'!DE40,'5 - Tabela anterior'!DD40)</f>
        <v>5046</v>
      </c>
      <c r="DF41" s="9">
        <f>IF(Parametros!$P$3=1,'4 - Tabela atual'!DF40,'5 - Tabela anterior'!DE40)</f>
        <v>764</v>
      </c>
      <c r="DG41" s="9">
        <f>IF(Parametros!$P$3=1,'4 - Tabela atual'!DG40,'5 - Tabela anterior'!DF40)</f>
        <v>152.80000000000001</v>
      </c>
      <c r="DH41" s="9">
        <f>IF(Parametros!$P$3=1,'4 - Tabela atual'!DH40,'5 - Tabela anterior'!DG40)</f>
        <v>191</v>
      </c>
      <c r="DI41" s="9">
        <f>IF(Parametros!$P$3=1,'4 - Tabela atual'!DI40,'5 - Tabela anterior'!DH40)</f>
        <v>0</v>
      </c>
      <c r="DJ41" s="9">
        <f>IF(Parametros!$P$3=1,'4 - Tabela atual'!DJ40,'5 - Tabela anterior'!DI40)</f>
        <v>382</v>
      </c>
      <c r="DK41" s="9">
        <f>IF(Parametros!$P$3=1,'4 - Tabela atual'!DK40,'5 - Tabela anterior'!DJ40)</f>
        <v>1146</v>
      </c>
      <c r="DL41" s="9">
        <f>IF(Parametros!$P$3=1,'4 - Tabela atual'!DL40,'5 - Tabela anterior'!DK40)</f>
        <v>1528</v>
      </c>
      <c r="DM41" s="9">
        <f>IF(Parametros!$P$3=1,'4 - Tabela atual'!DM40,'5 - Tabela anterior'!DL40)</f>
        <v>2292</v>
      </c>
      <c r="DN41" s="9">
        <f>IF(Parametros!$P$3=1,'4 - Tabela atual'!DN40,'5 - Tabela anterior'!DM40)</f>
        <v>3056</v>
      </c>
      <c r="DO41" s="9">
        <f>IF(Parametros!$P$3=1,'4 - Tabela atual'!DO40,'5 - Tabela anterior'!DN40)</f>
        <v>3820</v>
      </c>
      <c r="DP41" s="9">
        <f>IF(Parametros!$P$3=1,'4 - Tabela atual'!DP40,'5 - Tabela anterior'!DO40)</f>
        <v>4584</v>
      </c>
      <c r="DQ41" s="9">
        <f>IF(Parametros!$P$3=1,'4 - Tabela atual'!DQ40,'5 - Tabela anterior'!DP40)</f>
        <v>1541</v>
      </c>
      <c r="DR41" s="9">
        <f>IF(Parametros!$P$3=1,'4 - Tabela atual'!DR40,'5 - Tabela anterior'!DQ40)</f>
        <v>308.2</v>
      </c>
      <c r="DS41" s="9">
        <f>IF(Parametros!$P$3=1,'4 - Tabela atual'!DS40,'5 - Tabela anterior'!DR40)</f>
        <v>385.25</v>
      </c>
      <c r="DT41" s="9">
        <f>IF(Parametros!$P$3=1,'4 - Tabela atual'!DT40,'5 - Tabela anterior'!DS40)</f>
        <v>349.65000000000003</v>
      </c>
      <c r="DU41" s="9">
        <f>IF(Parametros!$P$3=1,'4 - Tabela atual'!DU40,'5 - Tabela anterior'!DT40)</f>
        <v>770.5</v>
      </c>
      <c r="DV41" s="9">
        <f>IF(Parametros!$P$3=1,'4 - Tabela atual'!DV40,'5 - Tabela anterior'!DU40)</f>
        <v>2311.5</v>
      </c>
      <c r="DW41" s="9">
        <f>IF(Parametros!$P$3=1,'4 - Tabela atual'!DW40,'5 - Tabela anterior'!DV40)</f>
        <v>3082</v>
      </c>
      <c r="DX41" s="9">
        <f>IF(Parametros!$P$3=1,'4 - Tabela atual'!DX40,'5 - Tabela anterior'!DW40)</f>
        <v>4623</v>
      </c>
      <c r="DY41" s="9">
        <f>IF(Parametros!$P$3=1,'4 - Tabela atual'!DY40,'5 - Tabela anterior'!DX40)</f>
        <v>6164</v>
      </c>
      <c r="DZ41" s="9">
        <f>IF(Parametros!$P$3=1,'4 - Tabela atual'!DZ40,'5 - Tabela anterior'!DY40)</f>
        <v>7705</v>
      </c>
      <c r="EA41" s="9">
        <f>IF(Parametros!$P$3=1,'4 - Tabela atual'!EA40,'5 - Tabela anterior'!DZ40)</f>
        <v>9246</v>
      </c>
      <c r="EB41" s="9">
        <f>IF(Parametros!$P$3=1,'4 - Tabela atual'!EB40,'5 - Tabela anterior'!EA40)</f>
        <v>1710</v>
      </c>
      <c r="EC41" s="9">
        <f>IF(Parametros!$P$3=1,'4 - Tabela atual'!EC40,'5 - Tabela anterior'!EB40)</f>
        <v>342</v>
      </c>
      <c r="ED41" s="9">
        <f>IF(Parametros!$P$3=1,'4 - Tabela atual'!ED40,'5 - Tabela anterior'!EC40)</f>
        <v>427.5</v>
      </c>
      <c r="EE41" s="9">
        <f>IF(Parametros!$P$3=1,'4 - Tabela atual'!EE40,'5 - Tabela anterior'!ED40)</f>
        <v>349.65000000000003</v>
      </c>
      <c r="EF41" s="9">
        <f>IF(Parametros!$P$3=1,'4 - Tabela atual'!EF40,'5 - Tabela anterior'!EE40)</f>
        <v>855</v>
      </c>
      <c r="EG41" s="9">
        <f>IF(Parametros!$P$3=1,'4 - Tabela atual'!EG40,'5 - Tabela anterior'!EF40)</f>
        <v>2565</v>
      </c>
      <c r="EH41" s="9">
        <f>IF(Parametros!$P$3=1,'4 - Tabela atual'!EH40,'5 - Tabela anterior'!EG40)</f>
        <v>3420</v>
      </c>
      <c r="EI41" s="9">
        <f>IF(Parametros!$P$3=1,'4 - Tabela atual'!EI40,'5 - Tabela anterior'!EH40)</f>
        <v>5130</v>
      </c>
      <c r="EJ41" s="9">
        <f>IF(Parametros!$P$3=1,'4 - Tabela atual'!EJ40,'5 - Tabela anterior'!EI40)</f>
        <v>6840</v>
      </c>
      <c r="EK41" s="9">
        <f>IF(Parametros!$P$3=1,'4 - Tabela atual'!EK40,'5 - Tabela anterior'!EJ40)</f>
        <v>8550</v>
      </c>
      <c r="EL41" s="9">
        <f>IF(Parametros!$P$3=1,'4 - Tabela atual'!EL40,'5 - Tabela anterior'!EK40)</f>
        <v>10260</v>
      </c>
      <c r="EM41" s="9">
        <f>IF(Parametros!$P$3=1,'4 - Tabela atual'!EM40,'5 - Tabela anterior'!EL40)</f>
        <v>1618</v>
      </c>
      <c r="EN41" s="9">
        <f>IF(Parametros!$P$3=1,'4 - Tabela atual'!EN40,'5 - Tabela anterior'!EM40)</f>
        <v>323.59999999999997</v>
      </c>
      <c r="EO41" s="9">
        <f>IF(Parametros!$P$3=1,'4 - Tabela atual'!EO40,'5 - Tabela anterior'!EN40)</f>
        <v>404.5</v>
      </c>
      <c r="EP41" s="9">
        <f>IF(Parametros!$P$3=1,'4 - Tabela atual'!EP40,'5 - Tabela anterior'!EO40)</f>
        <v>349.65000000000003</v>
      </c>
      <c r="EQ41" s="9">
        <f>IF(Parametros!$P$3=1,'4 - Tabela atual'!EQ40,'5 - Tabela anterior'!EP40)</f>
        <v>809</v>
      </c>
      <c r="ER41" s="9">
        <f>IF(Parametros!$P$3=1,'4 - Tabela atual'!ER40,'5 - Tabela anterior'!EQ40)</f>
        <v>2427</v>
      </c>
      <c r="ES41" s="9">
        <f>IF(Parametros!$P$3=1,'4 - Tabela atual'!ES40,'5 - Tabela anterior'!ER40)</f>
        <v>3236</v>
      </c>
      <c r="ET41" s="9">
        <f>IF(Parametros!$P$3=1,'4 - Tabela atual'!ET40,'5 - Tabela anterior'!ES40)</f>
        <v>4854</v>
      </c>
      <c r="EU41" s="9">
        <f>IF(Parametros!$P$3=1,'4 - Tabela atual'!EU40,'5 - Tabela anterior'!ET40)</f>
        <v>6472</v>
      </c>
      <c r="EV41" s="9">
        <f>IF(Parametros!$P$3=1,'4 - Tabela atual'!EV40,'5 - Tabela anterior'!EU40)</f>
        <v>8090</v>
      </c>
      <c r="EW41" s="9">
        <f>IF(Parametros!$P$3=1,'4 - Tabela atual'!EW40,'5 - Tabela anterior'!EV40)</f>
        <v>9708</v>
      </c>
      <c r="EX41" s="9">
        <f>IF(Parametros!$P$3=1,'4 - Tabela atual'!EX40,'5 - Tabela anterior'!EW40)</f>
        <v>1269</v>
      </c>
      <c r="EY41" s="9">
        <f>IF(Parametros!$P$3=1,'4 - Tabela atual'!EY40,'5 - Tabela anterior'!EX40)</f>
        <v>253.8</v>
      </c>
      <c r="EZ41" s="9">
        <f>IF(Parametros!$P$3=1,'4 - Tabela atual'!EZ40,'5 - Tabela anterior'!EY40)</f>
        <v>317.25</v>
      </c>
      <c r="FA41" s="9">
        <f>IF(Parametros!$P$3=1,'4 - Tabela atual'!FA40,'5 - Tabela anterior'!EZ40)</f>
        <v>0</v>
      </c>
      <c r="FB41" s="9">
        <f>IF(Parametros!$P$3=1,'4 - Tabela atual'!FB40,'5 - Tabela anterior'!FA40)</f>
        <v>634.5</v>
      </c>
      <c r="FC41" s="9">
        <f>IF(Parametros!$P$3=1,'4 - Tabela atual'!FC40,'5 - Tabela anterior'!FB40)</f>
        <v>1903.5</v>
      </c>
      <c r="FD41" s="9">
        <f>IF(Parametros!$P$3=1,'4 - Tabela atual'!FD40,'5 - Tabela anterior'!FC40)</f>
        <v>2538</v>
      </c>
      <c r="FE41" s="9">
        <f>IF(Parametros!$P$3=1,'4 - Tabela atual'!FE40,'5 - Tabela anterior'!FD40)</f>
        <v>3807</v>
      </c>
      <c r="FF41" s="9">
        <f>IF(Parametros!$P$3=1,'4 - Tabela atual'!FF40,'5 - Tabela anterior'!FE40)</f>
        <v>5076</v>
      </c>
      <c r="FG41" s="9">
        <f>IF(Parametros!$P$3=1,'4 - Tabela atual'!FG40,'5 - Tabela anterior'!FF40)</f>
        <v>6345</v>
      </c>
      <c r="FH41" s="9">
        <f>IF(Parametros!$P$3=1,'4 - Tabela atual'!FH40,'5 - Tabela anterior'!FG40)</f>
        <v>7614</v>
      </c>
      <c r="FI41" s="9">
        <f>IF(Parametros!$P$3=1,'4 - Tabela atual'!FI40,'5 - Tabela anterior'!FH40)</f>
        <v>2046</v>
      </c>
      <c r="FJ41" s="9">
        <f>IF(Parametros!$P$3=1,'4 - Tabela atual'!FJ40,'5 - Tabela anterior'!FI40)</f>
        <v>409.2</v>
      </c>
      <c r="FK41" s="9">
        <f>IF(Parametros!$P$3=1,'4 - Tabela atual'!FK40,'5 - Tabela anterior'!FJ40)</f>
        <v>511.5</v>
      </c>
      <c r="FL41" s="9">
        <f>IF(Parametros!$P$3=1,'4 - Tabela atual'!FL40,'5 - Tabela anterior'!FK40)</f>
        <v>349.65000000000003</v>
      </c>
      <c r="FM41" s="9">
        <f>IF(Parametros!$P$3=1,'4 - Tabela atual'!FM40,'5 - Tabela anterior'!FL40)</f>
        <v>1023</v>
      </c>
      <c r="FN41" s="9">
        <f>IF(Parametros!$P$3=1,'4 - Tabela atual'!FN40,'5 - Tabela anterior'!FM40)</f>
        <v>3069</v>
      </c>
      <c r="FO41" s="9">
        <f>IF(Parametros!$P$3=1,'4 - Tabela atual'!FO40,'5 - Tabela anterior'!FN40)</f>
        <v>4092</v>
      </c>
      <c r="FP41" s="9">
        <f>IF(Parametros!$P$3=1,'4 - Tabela atual'!FP40,'5 - Tabela anterior'!FO40)</f>
        <v>6138</v>
      </c>
      <c r="FQ41" s="9">
        <f>IF(Parametros!$P$3=1,'4 - Tabela atual'!FQ40,'5 - Tabela anterior'!FP40)</f>
        <v>8184</v>
      </c>
      <c r="FR41" s="9">
        <f>IF(Parametros!$P$3=1,'4 - Tabela atual'!FR40,'5 - Tabela anterior'!FQ40)</f>
        <v>10230</v>
      </c>
      <c r="FS41" s="9">
        <f>IF(Parametros!$P$3=1,'4 - Tabela atual'!FS40,'5 - Tabela anterior'!FR40)</f>
        <v>12276</v>
      </c>
      <c r="FT41">
        <f>IF(Parametros!$P$3=1,'4 - Tabela atual'!FT40,'5 - Tabela anterior'!FS40)</f>
        <v>21.25</v>
      </c>
      <c r="FU41" t="str">
        <f>IF(Parametros!$P$3=1,'4 - Tabela atual'!FU40,'5 - Tabela anterior'!FT40)</f>
        <v/>
      </c>
      <c r="FV41" t="str">
        <f>IF(Parametros!$P$3=1,'4 - Tabela atual'!FV40,'5 - Tabela anterior'!FU40)</f>
        <v/>
      </c>
      <c r="FW41" t="str">
        <f>IF(Parametros!$P$3=1,'4 - Tabela atual'!FW40,'5 - Tabela anterior'!FV40)</f>
        <v/>
      </c>
      <c r="FX41" t="str">
        <f>IF(Parametros!$P$3=1,'4 - Tabela atual'!FX40,'5 - Tabela anterior'!FW40)</f>
        <v/>
      </c>
      <c r="FY41" t="str">
        <f>IF(Parametros!$P$3=1,'4 - Tabela atual'!FY40,'5 - Tabela anterior'!FX40)</f>
        <v/>
      </c>
      <c r="FZ41" t="str">
        <f>IF(Parametros!$P$3=1,'4 - Tabela atual'!FZ40,'5 - Tabela anterior'!FY40)</f>
        <v/>
      </c>
      <c r="GA41" t="str">
        <f>IF(Parametros!$P$3=1,'4 - Tabela atual'!GA40,'5 - Tabela anterior'!FZ40)</f>
        <v/>
      </c>
      <c r="GB41" t="str">
        <f>IF(Parametros!$P$3=1,'4 - Tabela atual'!GB40,'5 - Tabela anterior'!GA40)</f>
        <v/>
      </c>
      <c r="GC41" t="str">
        <f>IF(Parametros!$P$3=1,'4 - Tabela atual'!GC40,'5 - Tabela anterior'!GB40)</f>
        <v/>
      </c>
      <c r="GD41" t="str">
        <f>IF(Parametros!$P$3=1,'4 - Tabela atual'!GD40,'5 - Tabela anterior'!GC40)</f>
        <v/>
      </c>
      <c r="GE41" t="str">
        <f>IF(Parametros!$P$3=1,'4 - Tabela atual'!GE40,'5 - Tabela anterior'!GD40)</f>
        <v/>
      </c>
      <c r="GF41" t="str">
        <f>IF(Parametros!$P$3=1,'4 - Tabela atual'!GF40,'5 - Tabela anterior'!GE40)</f>
        <v/>
      </c>
      <c r="GG41" t="str">
        <f>IF(Parametros!$P$3=1,'4 - Tabela atual'!GG40,'5 - Tabela anterior'!GF40)</f>
        <v/>
      </c>
      <c r="GH41">
        <f>IF(Parametros!$P$3=1,'4 - Tabela atual'!GH40,'5 - Tabela anterior'!GG40)</f>
        <v>21.25</v>
      </c>
      <c r="GI41" s="8">
        <f>IF(Parametros!$P$3=1,'4 - Tabela atual'!GI40,'5 - Tabela anterior'!GH40)</f>
        <v>161349.38280000002</v>
      </c>
      <c r="GJ41" s="8" t="str">
        <f>IF(Parametros!$P$3=1,'4 - Tabela atual'!GJ40,'5 - Tabela anterior'!GI40)</f>
        <v/>
      </c>
      <c r="GK41" s="8" t="str">
        <f>IF(Parametros!$P$3=1,'4 - Tabela atual'!GK40,'5 - Tabela anterior'!GJ40)</f>
        <v/>
      </c>
      <c r="GL41" s="8" t="str">
        <f>IF(Parametros!$P$3=1,'4 - Tabela atual'!GL40,'5 - Tabela anterior'!GK40)</f>
        <v/>
      </c>
      <c r="GM41" s="8" t="str">
        <f>IF(Parametros!$P$3=1,'4 - Tabela atual'!GM40,'5 - Tabela anterior'!GL40)</f>
        <v/>
      </c>
      <c r="GN41" s="8" t="str">
        <f>IF(Parametros!$P$3=1,'4 - Tabela atual'!GN40,'5 - Tabela anterior'!GM40)</f>
        <v/>
      </c>
      <c r="GO41" s="8" t="str">
        <f>IF(Parametros!$P$3=1,'4 - Tabela atual'!GO40,'5 - Tabela anterior'!GN40)</f>
        <v/>
      </c>
      <c r="GP41" s="8" t="str">
        <f>IF(Parametros!$P$3=1,'4 - Tabela atual'!GP40,'5 - Tabela anterior'!GO40)</f>
        <v/>
      </c>
      <c r="GQ41" s="8" t="str">
        <f>IF(Parametros!$P$3=1,'4 - Tabela atual'!GQ40,'5 - Tabela anterior'!GP40)</f>
        <v/>
      </c>
      <c r="GR41" s="8" t="str">
        <f>IF(Parametros!$P$3=1,'4 - Tabela atual'!GR40,'5 - Tabela anterior'!GQ40)</f>
        <v/>
      </c>
      <c r="GS41" s="8" t="str">
        <f>IF(Parametros!$P$3=1,'4 - Tabela atual'!GS40,'5 - Tabela anterior'!GR40)</f>
        <v/>
      </c>
      <c r="GT41" s="8" t="str">
        <f>IF(Parametros!$P$3=1,'4 - Tabela atual'!GT40,'5 - Tabela anterior'!GS40)</f>
        <v/>
      </c>
      <c r="GU41" s="8" t="str">
        <f>IF(Parametros!$P$3=1,'4 - Tabela atual'!GU40,'5 - Tabela anterior'!GT40)</f>
        <v/>
      </c>
      <c r="GV41" s="8" t="str">
        <f>IF(Parametros!$P$3=1,'4 - Tabela atual'!GV40,'5 - Tabela anterior'!GU40)</f>
        <v/>
      </c>
      <c r="GW41" s="8">
        <f>IF(Parametros!$P$3=1,'4 - Tabela atual'!GW40,'5 - Tabela anterior'!GV40)</f>
        <v>161349.38280000002</v>
      </c>
      <c r="GX41">
        <f>IF(Parametros!$P$3=1,'4 - Tabela atual'!GX40,'5 - Tabela anterior'!GW40)</f>
        <v>0</v>
      </c>
      <c r="GY41">
        <f>IF(Parametros!$P$3=1,'4 - Tabela atual'!GY40,'5 - Tabela anterior'!GX40)</f>
        <v>0</v>
      </c>
      <c r="GZ41">
        <f>IF(Parametros!$P$3=1,'4 - Tabela atual'!GZ40,'5 - Tabela anterior'!GY40)</f>
        <v>0</v>
      </c>
      <c r="HA41">
        <f>IF(Parametros!$P$3=1,'4 - Tabela atual'!HA40,'5 - Tabela anterior'!GZ40)</f>
        <v>0</v>
      </c>
      <c r="HB41">
        <f>IF(Parametros!$P$3=1,'4 - Tabela atual'!HB40,'5 - Tabela anterior'!HA40)</f>
        <v>0</v>
      </c>
      <c r="HC41">
        <f>IF(Parametros!$P$3=1,'4 - Tabela atual'!HC40,'5 - Tabela anterior'!HB40)</f>
        <v>0</v>
      </c>
      <c r="HD41">
        <f>IF(Parametros!$P$3=1,'4 - Tabela atual'!HD40,'5 - Tabela anterior'!HC40)</f>
        <v>1</v>
      </c>
      <c r="HE41" s="6" t="str">
        <f t="shared" si="0"/>
        <v>PLUGUE - (PGUE)</v>
      </c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</row>
    <row r="42" spans="1:249" s="5" customFormat="1" ht="14.25" customHeight="1" x14ac:dyDescent="0.2">
      <c r="A42" s="148" t="str">
        <f>IF(Parametros!$P$3=1,'4 - Tabela atual'!A41,'5 - Tabela anterior'!A41)</f>
        <v>SCOM</v>
      </c>
      <c r="B42" s="112" t="str">
        <f>IF(Parametros!$P$3=1,'4 - Tabela atual'!B41,'5 - Tabela anterior'!B41)</f>
        <v>SESSÃO COMÉDIA</v>
      </c>
      <c r="C42" s="9">
        <f>IF(Parametros!$P$3=1,'4 - Tabela atual'!C41,'5 - Tabela anterior'!C41)</f>
        <v>871</v>
      </c>
      <c r="D42" s="9">
        <f>IF(Parametros!$P$3=1,'4 - Tabela atual'!D41,'5 - Tabela anterior'!D41)</f>
        <v>174.20000000000002</v>
      </c>
      <c r="E42" s="9">
        <f>IF(Parametros!$P$3=1,'4 - Tabela atual'!E41,'5 - Tabela anterior'!E41)</f>
        <v>217.75</v>
      </c>
      <c r="F42" s="9">
        <f>IF(Parametros!$P$3=1,'4 - Tabela atual'!F41,'5 - Tabela anterior'!F41)</f>
        <v>326.625</v>
      </c>
      <c r="G42" s="9">
        <f>IF(Parametros!$P$3=1,'4 - Tabela atual'!G41,'5 - Tabela anterior'!G41)</f>
        <v>174.20000000000002</v>
      </c>
      <c r="H42" s="9">
        <f>IF(Parametros!$P$3=1,'4 - Tabela atual'!H41,'5 - Tabela anterior'!H41)</f>
        <v>217.75</v>
      </c>
      <c r="I42" s="9">
        <f>IF(Parametros!$P$3=1,'4 - Tabela atual'!I41,'5 - Tabela anterior'!H41)</f>
        <v>217.75</v>
      </c>
      <c r="J42" s="9">
        <f>IF(Parametros!$P$3=1,'4 - Tabela atual'!J41,'5 - Tabela anterior'!I41)</f>
        <v>217.75</v>
      </c>
      <c r="K42" s="9">
        <f>IF(Parametros!$P$3=1,'4 - Tabela atual'!K41,'5 - Tabela anterior'!J41)</f>
        <v>326.625</v>
      </c>
      <c r="L42" s="9">
        <f>IF(Parametros!$P$3=1,'4 - Tabela atual'!L41,'5 - Tabela anterior'!K41)</f>
        <v>174.20000000000002</v>
      </c>
      <c r="M42" s="9">
        <f>IF(Parametros!$P$3=1,'4 - Tabela atual'!M41,'5 - Tabela anterior'!L41)</f>
        <v>217.75</v>
      </c>
      <c r="N42" s="9">
        <f>IF(Parametros!$P$3=1,'4 - Tabela atual'!N41,'5 - Tabela anterior'!M41)</f>
        <v>391.95</v>
      </c>
      <c r="O42" s="9">
        <f>IF(Parametros!$P$3=1,'4 - Tabela atual'!O41,'5 - Tabela anterior'!N41)</f>
        <v>435.5</v>
      </c>
      <c r="P42" s="9">
        <f>IF(Parametros!$P$3=1,'4 - Tabela atual'!P41,'5 - Tabela anterior'!O41)</f>
        <v>1306.5</v>
      </c>
      <c r="Q42" s="9">
        <f>IF(Parametros!$P$3=1,'4 - Tabela atual'!Q41,'5 - Tabela anterior'!P41)</f>
        <v>1742</v>
      </c>
      <c r="R42" s="9">
        <f>IF(Parametros!$P$3=1,'4 - Tabela atual'!R41,'5 - Tabela anterior'!Q41)</f>
        <v>2613</v>
      </c>
      <c r="S42" s="9">
        <f>IF(Parametros!$P$3=1,'4 - Tabela atual'!S41,'5 - Tabela anterior'!R41)</f>
        <v>3484</v>
      </c>
      <c r="T42" s="9">
        <f>IF(Parametros!$P$3=1,'4 - Tabela atual'!T41,'5 - Tabela anterior'!S41)</f>
        <v>4355</v>
      </c>
      <c r="U42" s="9">
        <f>IF(Parametros!$P$3=1,'4 - Tabela atual'!U41,'5 - Tabela anterior'!T41)</f>
        <v>5226</v>
      </c>
      <c r="V42" s="9">
        <f>IF(Parametros!$P$3=1,'4 - Tabela atual'!V41,'5 - Tabela anterior'!U41)</f>
        <v>349</v>
      </c>
      <c r="W42" s="9">
        <f>IF(Parametros!$P$3=1,'4 - Tabela atual'!W41,'5 - Tabela anterior'!V41)</f>
        <v>69.8</v>
      </c>
      <c r="X42" s="9">
        <f>IF(Parametros!$P$3=1,'4 - Tabela atual'!X41,'5 - Tabela anterior'!W41)</f>
        <v>87.25</v>
      </c>
      <c r="Y42" s="9">
        <f>IF(Parametros!$P$3=1,'4 - Tabela atual'!Y41,'5 - Tabela anterior'!X41)</f>
        <v>0</v>
      </c>
      <c r="Z42" s="9">
        <f>IF(Parametros!$P$3=1,'4 - Tabela atual'!Z41,'5 - Tabela anterior'!Y41)</f>
        <v>261.75</v>
      </c>
      <c r="AA42" s="9">
        <f>IF(Parametros!$P$3=1,'4 - Tabela atual'!AA41,'5 - Tabela anterior'!Z41)</f>
        <v>523.5</v>
      </c>
      <c r="AB42" s="9">
        <f>IF(Parametros!$P$3=1,'4 - Tabela atual'!AB41,'5 - Tabela anterior'!AA41)</f>
        <v>698</v>
      </c>
      <c r="AC42" s="9">
        <f>IF(Parametros!$P$3=1,'4 - Tabela atual'!AC41,'5 - Tabela anterior'!AB41)</f>
        <v>1047</v>
      </c>
      <c r="AD42" s="9">
        <f>IF(Parametros!$P$3=1,'4 - Tabela atual'!AD41,'5 - Tabela anterior'!AC41)</f>
        <v>1396</v>
      </c>
      <c r="AE42" s="9">
        <f>IF(Parametros!$P$3=1,'4 - Tabela atual'!AE41,'5 - Tabela anterior'!AD41)</f>
        <v>1745</v>
      </c>
      <c r="AF42" s="9">
        <f>IF(Parametros!$P$3=1,'4 - Tabela atual'!AF41,'5 - Tabela anterior'!AE41)</f>
        <v>2094</v>
      </c>
      <c r="AG42" s="9">
        <f>IF(Parametros!$P$3=1,'4 - Tabela atual'!AG41,'5 - Tabela anterior'!AF41)</f>
        <v>271</v>
      </c>
      <c r="AH42" s="9">
        <f>IF(Parametros!$P$3=1,'4 - Tabela atual'!AH41,'5 - Tabela anterior'!AG41)</f>
        <v>54.2</v>
      </c>
      <c r="AI42" s="9">
        <f>IF(Parametros!$P$3=1,'4 - Tabela atual'!AI41,'5 - Tabela anterior'!AH41)</f>
        <v>67.75</v>
      </c>
      <c r="AJ42" s="9">
        <f>IF(Parametros!$P$3=1,'4 - Tabela atual'!AJ41,'5 - Tabela anterior'!AI41)</f>
        <v>0</v>
      </c>
      <c r="AK42" s="9">
        <f>IF(Parametros!$P$3=1,'4 - Tabela atual'!AK41,'5 - Tabela anterior'!AJ41)</f>
        <v>203.25</v>
      </c>
      <c r="AL42" s="9">
        <f>IF(Parametros!$P$3=1,'4 - Tabela atual'!AL41,'5 - Tabela anterior'!AK41)</f>
        <v>406.5</v>
      </c>
      <c r="AM42" s="9">
        <f>IF(Parametros!$P$3=1,'4 - Tabela atual'!AM41,'5 - Tabela anterior'!AL41)</f>
        <v>542</v>
      </c>
      <c r="AN42" s="9">
        <f>IF(Parametros!$P$3=1,'4 - Tabela atual'!AN41,'5 - Tabela anterior'!AM41)</f>
        <v>813</v>
      </c>
      <c r="AO42" s="9">
        <f>IF(Parametros!$P$3=1,'4 - Tabela atual'!AO41,'5 - Tabela anterior'!AN41)</f>
        <v>1084</v>
      </c>
      <c r="AP42" s="9">
        <f>IF(Parametros!$P$3=1,'4 - Tabela atual'!AP41,'5 - Tabela anterior'!AO41)</f>
        <v>1355</v>
      </c>
      <c r="AQ42" s="9">
        <f>IF(Parametros!$P$3=1,'4 - Tabela atual'!AQ41,'5 - Tabela anterior'!AP41)</f>
        <v>1626</v>
      </c>
      <c r="AR42" s="9">
        <f>IF(Parametros!$P$3=1,'4 - Tabela atual'!AR41,'5 - Tabela anterior'!AQ41)</f>
        <v>203</v>
      </c>
      <c r="AS42" s="9">
        <f>IF(Parametros!$P$3=1,'4 - Tabela atual'!AS41,'5 - Tabela anterior'!AR41)</f>
        <v>40.6</v>
      </c>
      <c r="AT42" s="9">
        <f>IF(Parametros!$P$3=1,'4 - Tabela atual'!AT41,'5 - Tabela anterior'!AS41)</f>
        <v>50.75</v>
      </c>
      <c r="AU42" s="9">
        <f>IF(Parametros!$P$3=1,'4 - Tabela atual'!AU41,'5 - Tabela anterior'!AT41)</f>
        <v>0</v>
      </c>
      <c r="AV42" s="9">
        <f>IF(Parametros!$P$3=1,'4 - Tabela atual'!AV41,'5 - Tabela anterior'!AU41)</f>
        <v>152.25</v>
      </c>
      <c r="AW42" s="9">
        <f>IF(Parametros!$P$3=1,'4 - Tabela atual'!AW41,'5 - Tabela anterior'!AV41)</f>
        <v>304.5</v>
      </c>
      <c r="AX42" s="9">
        <f>IF(Parametros!$P$3=1,'4 - Tabela atual'!AX41,'5 - Tabela anterior'!AW41)</f>
        <v>406</v>
      </c>
      <c r="AY42" s="9">
        <f>IF(Parametros!$P$3=1,'4 - Tabela atual'!AY41,'5 - Tabela anterior'!AX41)</f>
        <v>609</v>
      </c>
      <c r="AZ42" s="9">
        <f>IF(Parametros!$P$3=1,'4 - Tabela atual'!AZ41,'5 - Tabela anterior'!AY41)</f>
        <v>812</v>
      </c>
      <c r="BA42" s="9">
        <f>IF(Parametros!$P$3=1,'4 - Tabela atual'!BA41,'5 - Tabela anterior'!AZ41)</f>
        <v>1015</v>
      </c>
      <c r="BB42" s="9">
        <f>IF(Parametros!$P$3=1,'4 - Tabela atual'!BB41,'5 - Tabela anterior'!BA41)</f>
        <v>1218</v>
      </c>
      <c r="BC42" s="9">
        <f>IF(Parametros!$P$3=1,'4 - Tabela atual'!BC41,'5 - Tabela anterior'!BB41)</f>
        <v>1220</v>
      </c>
      <c r="BD42" s="9">
        <f>IF(Parametros!$P$3=1,'4 - Tabela atual'!BD41,'5 - Tabela anterior'!BC41)</f>
        <v>244</v>
      </c>
      <c r="BE42" s="9">
        <f>IF(Parametros!$P$3=1,'4 - Tabela atual'!BE41,'5 - Tabela anterior'!BD41)</f>
        <v>305</v>
      </c>
      <c r="BF42" s="9">
        <f>IF(Parametros!$P$3=1,'4 - Tabela atual'!BF41,'5 - Tabela anterior'!BE41)</f>
        <v>391.95</v>
      </c>
      <c r="BG42" s="9">
        <f>IF(Parametros!$P$3=1,'4 - Tabela atual'!BG41,'5 - Tabela anterior'!BF41)</f>
        <v>697.25</v>
      </c>
      <c r="BH42" s="9">
        <f>IF(Parametros!$P$3=1,'4 - Tabela atual'!BH41,'5 - Tabela anterior'!BG41)</f>
        <v>1830</v>
      </c>
      <c r="BI42" s="9">
        <f>IF(Parametros!$P$3=1,'4 - Tabela atual'!BI41,'5 - Tabela anterior'!BH41)</f>
        <v>2440</v>
      </c>
      <c r="BJ42" s="9">
        <f>IF(Parametros!$P$3=1,'4 - Tabela atual'!BJ41,'5 - Tabela anterior'!BI41)</f>
        <v>3660</v>
      </c>
      <c r="BK42" s="9">
        <f>IF(Parametros!$P$3=1,'4 - Tabela atual'!BK41,'5 - Tabela anterior'!BJ41)</f>
        <v>4880</v>
      </c>
      <c r="BL42" s="9">
        <f>IF(Parametros!$P$3=1,'4 - Tabela atual'!BL41,'5 - Tabela anterior'!BK41)</f>
        <v>6100</v>
      </c>
      <c r="BM42" s="9">
        <f>IF(Parametros!$P$3=1,'4 - Tabela atual'!BM41,'5 - Tabela anterior'!BL41)</f>
        <v>7320</v>
      </c>
      <c r="BN42" s="9">
        <f>IF(Parametros!$P$3=1,'4 - Tabela atual'!BN41,'5 - Tabela anterior'!BM41)</f>
        <v>1142</v>
      </c>
      <c r="BO42" s="9">
        <f>IF(Parametros!$P$3=1,'4 - Tabela atual'!BO41,'5 - Tabela anterior'!BN41)</f>
        <v>228.40000000000003</v>
      </c>
      <c r="BP42" s="9">
        <f>IF(Parametros!$P$3=1,'4 - Tabela atual'!BP41,'5 - Tabela anterior'!BO41)</f>
        <v>285.5</v>
      </c>
      <c r="BQ42" s="9">
        <f>IF(Parametros!$P$3=1,'4 - Tabela atual'!BQ41,'5 - Tabela anterior'!BP41)</f>
        <v>391.95</v>
      </c>
      <c r="BR42" s="9">
        <f>IF(Parametros!$P$3=1,'4 - Tabela atual'!BR41,'5 - Tabela anterior'!BQ41)</f>
        <v>638.75</v>
      </c>
      <c r="BS42" s="9">
        <f>IF(Parametros!$P$3=1,'4 - Tabela atual'!BS41,'5 - Tabela anterior'!BR41)</f>
        <v>1713</v>
      </c>
      <c r="BT42" s="9">
        <f>IF(Parametros!$P$3=1,'4 - Tabela atual'!BT41,'5 - Tabela anterior'!BS41)</f>
        <v>2284</v>
      </c>
      <c r="BU42" s="9">
        <f>IF(Parametros!$P$3=1,'4 - Tabela atual'!BU41,'5 - Tabela anterior'!BT41)</f>
        <v>3426</v>
      </c>
      <c r="BV42" s="9">
        <f>IF(Parametros!$P$3=1,'4 - Tabela atual'!BV41,'5 - Tabela anterior'!BU41)</f>
        <v>4568</v>
      </c>
      <c r="BW42" s="9">
        <f>IF(Parametros!$P$3=1,'4 - Tabela atual'!BW41,'5 - Tabela anterior'!BV41)</f>
        <v>5710</v>
      </c>
      <c r="BX42" s="9">
        <f>IF(Parametros!$P$3=1,'4 - Tabela atual'!BX41,'5 - Tabela anterior'!BW41)</f>
        <v>6852</v>
      </c>
      <c r="BY42" s="9">
        <f>IF(Parametros!$P$3=1,'4 - Tabela atual'!BY41,'5 - Tabela anterior'!BX41)</f>
        <v>1074</v>
      </c>
      <c r="BZ42" s="9">
        <f>IF(Parametros!$P$3=1,'4 - Tabela atual'!BZ41,'5 - Tabela anterior'!BY41)</f>
        <v>214.8</v>
      </c>
      <c r="CA42" s="9">
        <f>IF(Parametros!$P$3=1,'4 - Tabela atual'!CA41,'5 - Tabela anterior'!BZ41)</f>
        <v>268.5</v>
      </c>
      <c r="CB42" s="9">
        <f>IF(Parametros!$P$3=1,'4 - Tabela atual'!CB41,'5 - Tabela anterior'!CA41)</f>
        <v>391.95</v>
      </c>
      <c r="CC42" s="9">
        <f>IF(Parametros!$P$3=1,'4 - Tabela atual'!CC41,'5 - Tabela anterior'!CB41)</f>
        <v>587.75</v>
      </c>
      <c r="CD42" s="9">
        <f>IF(Parametros!$P$3=1,'4 - Tabela atual'!CD41,'5 - Tabela anterior'!CC41)</f>
        <v>1611</v>
      </c>
      <c r="CE42" s="9">
        <f>IF(Parametros!$P$3=1,'4 - Tabela atual'!CE41,'5 - Tabela anterior'!CD41)</f>
        <v>2148</v>
      </c>
      <c r="CF42" s="9">
        <f>IF(Parametros!$P$3=1,'4 - Tabela atual'!CF41,'5 - Tabela anterior'!CE41)</f>
        <v>3222</v>
      </c>
      <c r="CG42" s="9">
        <f>IF(Parametros!$P$3=1,'4 - Tabela atual'!CG41,'5 - Tabela anterior'!CF41)</f>
        <v>4296</v>
      </c>
      <c r="CH42" s="9">
        <f>IF(Parametros!$P$3=1,'4 - Tabela atual'!CH41,'5 - Tabela anterior'!CG41)</f>
        <v>5370</v>
      </c>
      <c r="CI42" s="9">
        <f>IF(Parametros!$P$3=1,'4 - Tabela atual'!CI41,'5 - Tabela anterior'!CH41)</f>
        <v>6444</v>
      </c>
      <c r="CJ42" s="9">
        <f>IF(Parametros!$P$3=1,'4 - Tabela atual'!CJ41,'5 - Tabela anterior'!CI41)</f>
        <v>620</v>
      </c>
      <c r="CK42" s="9">
        <f>IF(Parametros!$P$3=1,'4 - Tabela atual'!CK41,'5 - Tabela anterior'!CJ41)</f>
        <v>124</v>
      </c>
      <c r="CL42" s="9">
        <f>IF(Parametros!$P$3=1,'4 - Tabela atual'!CL41,'5 - Tabela anterior'!CK41)</f>
        <v>155</v>
      </c>
      <c r="CM42" s="9">
        <f>IF(Parametros!$P$3=1,'4 - Tabela atual'!CM41,'5 - Tabela anterior'!CL41)</f>
        <v>0</v>
      </c>
      <c r="CN42" s="9">
        <f>IF(Parametros!$P$3=1,'4 - Tabela atual'!CN41,'5 - Tabela anterior'!CM41)</f>
        <v>465</v>
      </c>
      <c r="CO42" s="9">
        <f>IF(Parametros!$P$3=1,'4 - Tabela atual'!CO41,'5 - Tabela anterior'!CN41)</f>
        <v>930</v>
      </c>
      <c r="CP42" s="9">
        <f>IF(Parametros!$P$3=1,'4 - Tabela atual'!CP41,'5 - Tabela anterior'!CO41)</f>
        <v>1240</v>
      </c>
      <c r="CQ42" s="9">
        <f>IF(Parametros!$P$3=1,'4 - Tabela atual'!CQ41,'5 - Tabela anterior'!CP41)</f>
        <v>1860</v>
      </c>
      <c r="CR42" s="9">
        <f>IF(Parametros!$P$3=1,'4 - Tabela atual'!CR41,'5 - Tabela anterior'!CQ41)</f>
        <v>2480</v>
      </c>
      <c r="CS42" s="9">
        <f>IF(Parametros!$P$3=1,'4 - Tabela atual'!CS41,'5 - Tabela anterior'!CR41)</f>
        <v>3100</v>
      </c>
      <c r="CT42" s="9">
        <f>IF(Parametros!$P$3=1,'4 - Tabela atual'!CT41,'5 - Tabela anterior'!CS41)</f>
        <v>3720</v>
      </c>
      <c r="CU42" s="9">
        <f>IF(Parametros!$P$3=1,'4 - Tabela atual'!CU41,'5 - Tabela anterior'!CT41)</f>
        <v>552</v>
      </c>
      <c r="CV42" s="9">
        <f>IF(Parametros!$P$3=1,'4 - Tabela atual'!CV41,'5 - Tabela anterior'!CU41)</f>
        <v>110.4</v>
      </c>
      <c r="CW42" s="9">
        <f>IF(Parametros!$P$3=1,'4 - Tabela atual'!CW41,'5 - Tabela anterior'!CV41)</f>
        <v>138</v>
      </c>
      <c r="CX42" s="9">
        <f>IF(Parametros!$P$3=1,'4 - Tabela atual'!CX41,'5 - Tabela anterior'!CW41)</f>
        <v>0</v>
      </c>
      <c r="CY42" s="9">
        <f>IF(Parametros!$P$3=1,'4 - Tabela atual'!CY41,'5 - Tabela anterior'!CX41)</f>
        <v>414</v>
      </c>
      <c r="CZ42" s="9">
        <f>IF(Parametros!$P$3=1,'4 - Tabela atual'!CZ41,'5 - Tabela anterior'!CY41)</f>
        <v>828</v>
      </c>
      <c r="DA42" s="9">
        <f>IF(Parametros!$P$3=1,'4 - Tabela atual'!DA41,'5 - Tabela anterior'!CZ41)</f>
        <v>1104</v>
      </c>
      <c r="DB42" s="9">
        <f>IF(Parametros!$P$3=1,'4 - Tabela atual'!DB41,'5 - Tabela anterior'!DA41)</f>
        <v>1656</v>
      </c>
      <c r="DC42" s="9">
        <f>IF(Parametros!$P$3=1,'4 - Tabela atual'!DC41,'5 - Tabela anterior'!DB41)</f>
        <v>2208</v>
      </c>
      <c r="DD42" s="9">
        <f>IF(Parametros!$P$3=1,'4 - Tabela atual'!DD41,'5 - Tabela anterior'!DC41)</f>
        <v>2760</v>
      </c>
      <c r="DE42" s="9">
        <f>IF(Parametros!$P$3=1,'4 - Tabela atual'!DE41,'5 - Tabela anterior'!DD41)</f>
        <v>3312</v>
      </c>
      <c r="DF42" s="9">
        <f>IF(Parametros!$P$3=1,'4 - Tabela atual'!DF41,'5 - Tabela anterior'!DE41)</f>
        <v>474</v>
      </c>
      <c r="DG42" s="9">
        <f>IF(Parametros!$P$3=1,'4 - Tabela atual'!DG41,'5 - Tabela anterior'!DF41)</f>
        <v>94.800000000000011</v>
      </c>
      <c r="DH42" s="9">
        <f>IF(Parametros!$P$3=1,'4 - Tabela atual'!DH41,'5 - Tabela anterior'!DG41)</f>
        <v>118.5</v>
      </c>
      <c r="DI42" s="9">
        <f>IF(Parametros!$P$3=1,'4 - Tabela atual'!DI41,'5 - Tabela anterior'!DH41)</f>
        <v>0</v>
      </c>
      <c r="DJ42" s="9">
        <f>IF(Parametros!$P$3=1,'4 - Tabela atual'!DJ41,'5 - Tabela anterior'!DI41)</f>
        <v>355.5</v>
      </c>
      <c r="DK42" s="9">
        <f>IF(Parametros!$P$3=1,'4 - Tabela atual'!DK41,'5 - Tabela anterior'!DJ41)</f>
        <v>711</v>
      </c>
      <c r="DL42" s="9">
        <f>IF(Parametros!$P$3=1,'4 - Tabela atual'!DL41,'5 - Tabela anterior'!DK41)</f>
        <v>948</v>
      </c>
      <c r="DM42" s="9">
        <f>IF(Parametros!$P$3=1,'4 - Tabela atual'!DM41,'5 - Tabela anterior'!DL41)</f>
        <v>1422</v>
      </c>
      <c r="DN42" s="9">
        <f>IF(Parametros!$P$3=1,'4 - Tabela atual'!DN41,'5 - Tabela anterior'!DM41)</f>
        <v>1896</v>
      </c>
      <c r="DO42" s="9">
        <f>IF(Parametros!$P$3=1,'4 - Tabela atual'!DO41,'5 - Tabela anterior'!DN41)</f>
        <v>2370</v>
      </c>
      <c r="DP42" s="9">
        <f>IF(Parametros!$P$3=1,'4 - Tabela atual'!DP41,'5 - Tabela anterior'!DO41)</f>
        <v>2844</v>
      </c>
      <c r="DQ42" s="9">
        <f>IF(Parametros!$P$3=1,'4 - Tabela atual'!DQ41,'5 - Tabela anterior'!DP41)</f>
        <v>1345</v>
      </c>
      <c r="DR42" s="9">
        <f>IF(Parametros!$P$3=1,'4 - Tabela atual'!DR41,'5 - Tabela anterior'!DQ41)</f>
        <v>269.00000000000006</v>
      </c>
      <c r="DS42" s="9">
        <f>IF(Parametros!$P$3=1,'4 - Tabela atual'!DS41,'5 - Tabela anterior'!DR41)</f>
        <v>336.25</v>
      </c>
      <c r="DT42" s="9">
        <f>IF(Parametros!$P$3=1,'4 - Tabela atual'!DT41,'5 - Tabela anterior'!DS41)</f>
        <v>391.95</v>
      </c>
      <c r="DU42" s="9">
        <f>IF(Parametros!$P$3=1,'4 - Tabela atual'!DU41,'5 - Tabela anterior'!DT41)</f>
        <v>791</v>
      </c>
      <c r="DV42" s="9">
        <f>IF(Parametros!$P$3=1,'4 - Tabela atual'!DV41,'5 - Tabela anterior'!DU41)</f>
        <v>2017.5</v>
      </c>
      <c r="DW42" s="9">
        <f>IF(Parametros!$P$3=1,'4 - Tabela atual'!DW41,'5 - Tabela anterior'!DV41)</f>
        <v>2690</v>
      </c>
      <c r="DX42" s="9">
        <f>IF(Parametros!$P$3=1,'4 - Tabela atual'!DX41,'5 - Tabela anterior'!DW41)</f>
        <v>4035</v>
      </c>
      <c r="DY42" s="9">
        <f>IF(Parametros!$P$3=1,'4 - Tabela atual'!DY41,'5 - Tabela anterior'!DX41)</f>
        <v>5380</v>
      </c>
      <c r="DZ42" s="9">
        <f>IF(Parametros!$P$3=1,'4 - Tabela atual'!DZ41,'5 - Tabela anterior'!DY41)</f>
        <v>6725</v>
      </c>
      <c r="EA42" s="9">
        <f>IF(Parametros!$P$3=1,'4 - Tabela atual'!EA41,'5 - Tabela anterior'!DZ41)</f>
        <v>8070</v>
      </c>
      <c r="EB42" s="9">
        <f>IF(Parametros!$P$3=1,'4 - Tabela atual'!EB41,'5 - Tabela anterior'!EA41)</f>
        <v>1491</v>
      </c>
      <c r="EC42" s="9">
        <f>IF(Parametros!$P$3=1,'4 - Tabela atual'!EC41,'5 - Tabela anterior'!EB41)</f>
        <v>298.2</v>
      </c>
      <c r="ED42" s="9">
        <f>IF(Parametros!$P$3=1,'4 - Tabela atual'!ED41,'5 - Tabela anterior'!EC41)</f>
        <v>372.75</v>
      </c>
      <c r="EE42" s="9">
        <f>IF(Parametros!$P$3=1,'4 - Tabela atual'!EE41,'5 - Tabela anterior'!ED41)</f>
        <v>391.95</v>
      </c>
      <c r="EF42" s="9">
        <f>IF(Parametros!$P$3=1,'4 - Tabela atual'!EF41,'5 - Tabela anterior'!EE41)</f>
        <v>900.5</v>
      </c>
      <c r="EG42" s="9">
        <f>IF(Parametros!$P$3=1,'4 - Tabela atual'!EG41,'5 - Tabela anterior'!EF41)</f>
        <v>2236.5</v>
      </c>
      <c r="EH42" s="9">
        <f>IF(Parametros!$P$3=1,'4 - Tabela atual'!EH41,'5 - Tabela anterior'!EG41)</f>
        <v>2982</v>
      </c>
      <c r="EI42" s="9">
        <f>IF(Parametros!$P$3=1,'4 - Tabela atual'!EI41,'5 - Tabela anterior'!EH41)</f>
        <v>4473</v>
      </c>
      <c r="EJ42" s="9">
        <f>IF(Parametros!$P$3=1,'4 - Tabela atual'!EJ41,'5 - Tabela anterior'!EI41)</f>
        <v>5964</v>
      </c>
      <c r="EK42" s="9">
        <f>IF(Parametros!$P$3=1,'4 - Tabela atual'!EK41,'5 - Tabela anterior'!EJ41)</f>
        <v>7455</v>
      </c>
      <c r="EL42" s="9">
        <f>IF(Parametros!$P$3=1,'4 - Tabela atual'!EL41,'5 - Tabela anterior'!EK41)</f>
        <v>8946</v>
      </c>
      <c r="EM42" s="9">
        <f>IF(Parametros!$P$3=1,'4 - Tabela atual'!EM41,'5 - Tabela anterior'!EL41)</f>
        <v>1423</v>
      </c>
      <c r="EN42" s="9">
        <f>IF(Parametros!$P$3=1,'4 - Tabela atual'!EN41,'5 - Tabela anterior'!EM41)</f>
        <v>284.60000000000002</v>
      </c>
      <c r="EO42" s="9">
        <f>IF(Parametros!$P$3=1,'4 - Tabela atual'!EO41,'5 - Tabela anterior'!EN41)</f>
        <v>355.75</v>
      </c>
      <c r="EP42" s="9">
        <f>IF(Parametros!$P$3=1,'4 - Tabela atual'!EP41,'5 - Tabela anterior'!EO41)</f>
        <v>391.95</v>
      </c>
      <c r="EQ42" s="9">
        <f>IF(Parametros!$P$3=1,'4 - Tabela atual'!EQ41,'5 - Tabela anterior'!EP41)</f>
        <v>849.5</v>
      </c>
      <c r="ER42" s="9">
        <f>IF(Parametros!$P$3=1,'4 - Tabela atual'!ER41,'5 - Tabela anterior'!EQ41)</f>
        <v>2134.5</v>
      </c>
      <c r="ES42" s="9">
        <f>IF(Parametros!$P$3=1,'4 - Tabela atual'!ES41,'5 - Tabela anterior'!ER41)</f>
        <v>2846</v>
      </c>
      <c r="ET42" s="9">
        <f>IF(Parametros!$P$3=1,'4 - Tabela atual'!ET41,'5 - Tabela anterior'!ES41)</f>
        <v>4269</v>
      </c>
      <c r="EU42" s="9">
        <f>IF(Parametros!$P$3=1,'4 - Tabela atual'!EU41,'5 - Tabela anterior'!ET41)</f>
        <v>5692</v>
      </c>
      <c r="EV42" s="9">
        <f>IF(Parametros!$P$3=1,'4 - Tabela atual'!EV41,'5 - Tabela anterior'!EU41)</f>
        <v>7115</v>
      </c>
      <c r="EW42" s="9">
        <f>IF(Parametros!$P$3=1,'4 - Tabela atual'!EW41,'5 - Tabela anterior'!EV41)</f>
        <v>8538</v>
      </c>
      <c r="EX42" s="9">
        <f>IF(Parametros!$P$3=1,'4 - Tabela atual'!EX41,'5 - Tabela anterior'!EW41)</f>
        <v>823</v>
      </c>
      <c r="EY42" s="9">
        <f>IF(Parametros!$P$3=1,'4 - Tabela atual'!EY41,'5 - Tabela anterior'!EX41)</f>
        <v>164.6</v>
      </c>
      <c r="EZ42" s="9">
        <f>IF(Parametros!$P$3=1,'4 - Tabela atual'!EZ41,'5 - Tabela anterior'!EY41)</f>
        <v>205.75</v>
      </c>
      <c r="FA42" s="9">
        <f>IF(Parametros!$P$3=1,'4 - Tabela atual'!FA41,'5 - Tabela anterior'!EZ41)</f>
        <v>0</v>
      </c>
      <c r="FB42" s="9">
        <f>IF(Parametros!$P$3=1,'4 - Tabela atual'!FB41,'5 - Tabela anterior'!FA41)</f>
        <v>617.25</v>
      </c>
      <c r="FC42" s="9">
        <f>IF(Parametros!$P$3=1,'4 - Tabela atual'!FC41,'5 - Tabela anterior'!FB41)</f>
        <v>1234.5</v>
      </c>
      <c r="FD42" s="9">
        <f>IF(Parametros!$P$3=1,'4 - Tabela atual'!FD41,'5 - Tabela anterior'!FC41)</f>
        <v>1646</v>
      </c>
      <c r="FE42" s="9">
        <f>IF(Parametros!$P$3=1,'4 - Tabela atual'!FE41,'5 - Tabela anterior'!FD41)</f>
        <v>2469</v>
      </c>
      <c r="FF42" s="9">
        <f>IF(Parametros!$P$3=1,'4 - Tabela atual'!FF41,'5 - Tabela anterior'!FE41)</f>
        <v>3292</v>
      </c>
      <c r="FG42" s="9">
        <f>IF(Parametros!$P$3=1,'4 - Tabela atual'!FG41,'5 - Tabela anterior'!FF41)</f>
        <v>4115</v>
      </c>
      <c r="FH42" s="9">
        <f>IF(Parametros!$P$3=1,'4 - Tabela atual'!FH41,'5 - Tabela anterior'!FG41)</f>
        <v>4938</v>
      </c>
      <c r="FI42" s="9">
        <f>IF(Parametros!$P$3=1,'4 - Tabela atual'!FI41,'5 - Tabela anterior'!FH41)</f>
        <v>1694</v>
      </c>
      <c r="FJ42" s="9">
        <f>IF(Parametros!$P$3=1,'4 - Tabela atual'!FJ41,'5 - Tabela anterior'!FI41)</f>
        <v>338.8</v>
      </c>
      <c r="FK42" s="9">
        <f>IF(Parametros!$P$3=1,'4 - Tabela atual'!FK41,'5 - Tabela anterior'!FJ41)</f>
        <v>423.5</v>
      </c>
      <c r="FL42" s="9">
        <f>IF(Parametros!$P$3=1,'4 - Tabela atual'!FL41,'5 - Tabela anterior'!FK41)</f>
        <v>391.95</v>
      </c>
      <c r="FM42" s="9">
        <f>IF(Parametros!$P$3=1,'4 - Tabela atual'!FM41,'5 - Tabela anterior'!FL41)</f>
        <v>1052.75</v>
      </c>
      <c r="FN42" s="9">
        <f>IF(Parametros!$P$3=1,'4 - Tabela atual'!FN41,'5 - Tabela anterior'!FM41)</f>
        <v>2541</v>
      </c>
      <c r="FO42" s="9">
        <f>IF(Parametros!$P$3=1,'4 - Tabela atual'!FO41,'5 - Tabela anterior'!FN41)</f>
        <v>3388</v>
      </c>
      <c r="FP42" s="9">
        <f>IF(Parametros!$P$3=1,'4 - Tabela atual'!FP41,'5 - Tabela anterior'!FO41)</f>
        <v>5082</v>
      </c>
      <c r="FQ42" s="9">
        <f>IF(Parametros!$P$3=1,'4 - Tabela atual'!FQ41,'5 - Tabela anterior'!FP41)</f>
        <v>6776</v>
      </c>
      <c r="FR42" s="9">
        <f>IF(Parametros!$P$3=1,'4 - Tabela atual'!FR41,'5 - Tabela anterior'!FQ41)</f>
        <v>8470</v>
      </c>
      <c r="FS42" s="9">
        <f>IF(Parametros!$P$3=1,'4 - Tabela atual'!FS41,'5 - Tabela anterior'!FR41)</f>
        <v>10164</v>
      </c>
      <c r="FT42">
        <f>IF(Parametros!$P$3=1,'4 - Tabela atual'!FT41,'5 - Tabela anterior'!FS41)</f>
        <v>20.68</v>
      </c>
      <c r="FU42" t="str">
        <f>IF(Parametros!$P$3=1,'4 - Tabela atual'!FU41,'5 - Tabela anterior'!FT41)</f>
        <v/>
      </c>
      <c r="FV42" t="str">
        <f>IF(Parametros!$P$3=1,'4 - Tabela atual'!FV41,'5 - Tabela anterior'!FU41)</f>
        <v/>
      </c>
      <c r="FW42" t="str">
        <f>IF(Parametros!$P$3=1,'4 - Tabela atual'!FW41,'5 - Tabela anterior'!FV41)</f>
        <v/>
      </c>
      <c r="FX42" t="str">
        <f>IF(Parametros!$P$3=1,'4 - Tabela atual'!FX41,'5 - Tabela anterior'!FW41)</f>
        <v/>
      </c>
      <c r="FY42" t="str">
        <f>IF(Parametros!$P$3=1,'4 - Tabela atual'!FY41,'5 - Tabela anterior'!FX41)</f>
        <v/>
      </c>
      <c r="FZ42" t="str">
        <f>IF(Parametros!$P$3=1,'4 - Tabela atual'!FZ41,'5 - Tabela anterior'!FY41)</f>
        <v/>
      </c>
      <c r="GA42" t="str">
        <f>IF(Parametros!$P$3=1,'4 - Tabela atual'!GA41,'5 - Tabela anterior'!FZ41)</f>
        <v/>
      </c>
      <c r="GB42" t="str">
        <f>IF(Parametros!$P$3=1,'4 - Tabela atual'!GB41,'5 - Tabela anterior'!GA41)</f>
        <v/>
      </c>
      <c r="GC42" t="str">
        <f>IF(Parametros!$P$3=1,'4 - Tabela atual'!GC41,'5 - Tabela anterior'!GB41)</f>
        <v/>
      </c>
      <c r="GD42" t="str">
        <f>IF(Parametros!$P$3=1,'4 - Tabela atual'!GD41,'5 - Tabela anterior'!GC41)</f>
        <v/>
      </c>
      <c r="GE42" t="str">
        <f>IF(Parametros!$P$3=1,'4 - Tabela atual'!GE41,'5 - Tabela anterior'!GD41)</f>
        <v/>
      </c>
      <c r="GF42" t="str">
        <f>IF(Parametros!$P$3=1,'4 - Tabela atual'!GF41,'5 - Tabela anterior'!GE41)</f>
        <v/>
      </c>
      <c r="GG42" t="str">
        <f>IF(Parametros!$P$3=1,'4 - Tabela atual'!GG41,'5 - Tabela anterior'!GF41)</f>
        <v/>
      </c>
      <c r="GH42">
        <f>IF(Parametros!$P$3=1,'4 - Tabela atual'!GH41,'5 - Tabela anterior'!GG41)</f>
        <v>20.68</v>
      </c>
      <c r="GI42" s="8">
        <f>IF(Parametros!$P$3=1,'4 - Tabela atual'!GI41,'5 - Tabela anterior'!GH41)</f>
        <v>136915.6501</v>
      </c>
      <c r="GJ42" s="8" t="str">
        <f>IF(Parametros!$P$3=1,'4 - Tabela atual'!GJ41,'5 - Tabela anterior'!GI41)</f>
        <v/>
      </c>
      <c r="GK42" s="8" t="str">
        <f>IF(Parametros!$P$3=1,'4 - Tabela atual'!GK41,'5 - Tabela anterior'!GJ41)</f>
        <v/>
      </c>
      <c r="GL42" s="8" t="str">
        <f>IF(Parametros!$P$3=1,'4 - Tabela atual'!GL41,'5 - Tabela anterior'!GK41)</f>
        <v/>
      </c>
      <c r="GM42" s="8" t="str">
        <f>IF(Parametros!$P$3=1,'4 - Tabela atual'!GM41,'5 - Tabela anterior'!GL41)</f>
        <v/>
      </c>
      <c r="GN42" s="8" t="str">
        <f>IF(Parametros!$P$3=1,'4 - Tabela atual'!GN41,'5 - Tabela anterior'!GM41)</f>
        <v/>
      </c>
      <c r="GO42" s="8" t="str">
        <f>IF(Parametros!$P$3=1,'4 - Tabela atual'!GO41,'5 - Tabela anterior'!GN41)</f>
        <v/>
      </c>
      <c r="GP42" s="8" t="str">
        <f>IF(Parametros!$P$3=1,'4 - Tabela atual'!GP41,'5 - Tabela anterior'!GO41)</f>
        <v/>
      </c>
      <c r="GQ42" s="8" t="str">
        <f>IF(Parametros!$P$3=1,'4 - Tabela atual'!GQ41,'5 - Tabela anterior'!GP41)</f>
        <v/>
      </c>
      <c r="GR42" s="8" t="str">
        <f>IF(Parametros!$P$3=1,'4 - Tabela atual'!GR41,'5 - Tabela anterior'!GQ41)</f>
        <v/>
      </c>
      <c r="GS42" s="8" t="str">
        <f>IF(Parametros!$P$3=1,'4 - Tabela atual'!GS41,'5 - Tabela anterior'!GR41)</f>
        <v/>
      </c>
      <c r="GT42" s="8" t="str">
        <f>IF(Parametros!$P$3=1,'4 - Tabela atual'!GT41,'5 - Tabela anterior'!GS41)</f>
        <v/>
      </c>
      <c r="GU42" s="8" t="str">
        <f>IF(Parametros!$P$3=1,'4 - Tabela atual'!GU41,'5 - Tabela anterior'!GT41)</f>
        <v/>
      </c>
      <c r="GV42" s="8" t="str">
        <f>IF(Parametros!$P$3=1,'4 - Tabela atual'!GV41,'5 - Tabela anterior'!GU41)</f>
        <v/>
      </c>
      <c r="GW42" s="8">
        <f>IF(Parametros!$P$3=1,'4 - Tabela atual'!GW41,'5 - Tabela anterior'!GV41)</f>
        <v>136915.6501</v>
      </c>
      <c r="GX42">
        <f>IF(Parametros!$P$3=1,'4 - Tabela atual'!GX41,'5 - Tabela anterior'!GW41)</f>
        <v>0</v>
      </c>
      <c r="GY42">
        <f>IF(Parametros!$P$3=1,'4 - Tabela atual'!GY41,'5 - Tabela anterior'!GX41)</f>
        <v>0</v>
      </c>
      <c r="GZ42">
        <f>IF(Parametros!$P$3=1,'4 - Tabela atual'!GZ41,'5 - Tabela anterior'!GY41)</f>
        <v>0</v>
      </c>
      <c r="HA42">
        <f>IF(Parametros!$P$3=1,'4 - Tabela atual'!HA41,'5 - Tabela anterior'!GZ41)</f>
        <v>0</v>
      </c>
      <c r="HB42">
        <f>IF(Parametros!$P$3=1,'4 - Tabela atual'!HB41,'5 - Tabela anterior'!HA41)</f>
        <v>0</v>
      </c>
      <c r="HC42">
        <f>IF(Parametros!$P$3=1,'4 - Tabela atual'!HC41,'5 - Tabela anterior'!HB41)</f>
        <v>0</v>
      </c>
      <c r="HD42">
        <f>IF(Parametros!$P$3=1,'4 - Tabela atual'!HD41,'5 - Tabela anterior'!HC41)</f>
        <v>1</v>
      </c>
      <c r="HE42" s="6" t="str">
        <f t="shared" si="0"/>
        <v>SESSÃO COMÉDIA - (SCOM)</v>
      </c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</row>
    <row r="43" spans="1:249" s="5" customFormat="1" ht="14.25" customHeight="1" x14ac:dyDescent="0.2">
      <c r="A43" s="148" t="str">
        <f>IF(Parametros!$P$3=1,'4 - Tabela atual'!A42,'5 - Tabela anterior'!A42)</f>
        <v>SHOS</v>
      </c>
      <c r="B43" s="112" t="str">
        <f>IF(Parametros!$P$3=1,'4 - Tabela atual'!B42,'5 - Tabela anterior'!B42)</f>
        <v>SHOW DE SÁBADO</v>
      </c>
      <c r="C43" s="9">
        <f>IF(Parametros!$P$3=1,'4 - Tabela atual'!C42,'5 - Tabela anterior'!C42)</f>
        <v>912</v>
      </c>
      <c r="D43" s="9">
        <f>IF(Parametros!$P$3=1,'4 - Tabela atual'!D42,'5 - Tabela anterior'!D42)</f>
        <v>182.4</v>
      </c>
      <c r="E43" s="9">
        <f>IF(Parametros!$P$3=1,'4 - Tabela atual'!E42,'5 - Tabela anterior'!E42)</f>
        <v>228</v>
      </c>
      <c r="F43" s="9">
        <f>IF(Parametros!$P$3=1,'4 - Tabela atual'!F42,'5 - Tabela anterior'!F42)</f>
        <v>342</v>
      </c>
      <c r="G43" s="9">
        <f>IF(Parametros!$P$3=1,'4 - Tabela atual'!G42,'5 - Tabela anterior'!G42)</f>
        <v>182.4</v>
      </c>
      <c r="H43" s="9">
        <f>IF(Parametros!$P$3=1,'4 - Tabela atual'!H42,'5 - Tabela anterior'!H42)</f>
        <v>228</v>
      </c>
      <c r="I43" s="9">
        <f>IF(Parametros!$P$3=1,'4 - Tabela atual'!I42,'5 - Tabela anterior'!H42)</f>
        <v>228</v>
      </c>
      <c r="J43" s="9">
        <f>IF(Parametros!$P$3=1,'4 - Tabela atual'!J42,'5 - Tabela anterior'!I42)</f>
        <v>228</v>
      </c>
      <c r="K43" s="9">
        <f>IF(Parametros!$P$3=1,'4 - Tabela atual'!K42,'5 - Tabela anterior'!J42)</f>
        <v>342</v>
      </c>
      <c r="L43" s="9">
        <f>IF(Parametros!$P$3=1,'4 - Tabela atual'!L42,'5 - Tabela anterior'!K42)</f>
        <v>182.4</v>
      </c>
      <c r="M43" s="9">
        <f>IF(Parametros!$P$3=1,'4 - Tabela atual'!M42,'5 - Tabela anterior'!L42)</f>
        <v>228</v>
      </c>
      <c r="N43" s="9">
        <f>IF(Parametros!$P$3=1,'4 - Tabela atual'!N42,'5 - Tabela anterior'!M42)</f>
        <v>410.40000000000003</v>
      </c>
      <c r="O43" s="9">
        <f>IF(Parametros!$P$3=1,'4 - Tabela atual'!O42,'5 - Tabela anterior'!N42)</f>
        <v>456</v>
      </c>
      <c r="P43" s="9">
        <f>IF(Parametros!$P$3=1,'4 - Tabela atual'!P42,'5 - Tabela anterior'!O42)</f>
        <v>1368</v>
      </c>
      <c r="Q43" s="9">
        <f>IF(Parametros!$P$3=1,'4 - Tabela atual'!Q42,'5 - Tabela anterior'!P42)</f>
        <v>1824</v>
      </c>
      <c r="R43" s="9">
        <f>IF(Parametros!$P$3=1,'4 - Tabela atual'!R42,'5 - Tabela anterior'!Q42)</f>
        <v>2736</v>
      </c>
      <c r="S43" s="9">
        <f>IF(Parametros!$P$3=1,'4 - Tabela atual'!S42,'5 - Tabela anterior'!R42)</f>
        <v>3648</v>
      </c>
      <c r="T43" s="9">
        <f>IF(Parametros!$P$3=1,'4 - Tabela atual'!T42,'5 - Tabela anterior'!S42)</f>
        <v>4560</v>
      </c>
      <c r="U43" s="9">
        <f>IF(Parametros!$P$3=1,'4 - Tabela atual'!U42,'5 - Tabela anterior'!T42)</f>
        <v>5472</v>
      </c>
      <c r="V43" s="9">
        <f>IF(Parametros!$P$3=1,'4 - Tabela atual'!V42,'5 - Tabela anterior'!U42)</f>
        <v>242</v>
      </c>
      <c r="W43" s="9">
        <f>IF(Parametros!$P$3=1,'4 - Tabela atual'!W42,'5 - Tabela anterior'!V42)</f>
        <v>48.400000000000006</v>
      </c>
      <c r="X43" s="9">
        <f>IF(Parametros!$P$3=1,'4 - Tabela atual'!X42,'5 - Tabela anterior'!W42)</f>
        <v>60.5</v>
      </c>
      <c r="Y43" s="9">
        <f>IF(Parametros!$P$3=1,'4 - Tabela atual'!Y42,'5 - Tabela anterior'!X42)</f>
        <v>0</v>
      </c>
      <c r="Z43" s="9">
        <f>IF(Parametros!$P$3=1,'4 - Tabela atual'!Z42,'5 - Tabela anterior'!Y42)</f>
        <v>121</v>
      </c>
      <c r="AA43" s="9">
        <f>IF(Parametros!$P$3=1,'4 - Tabela atual'!AA42,'5 - Tabela anterior'!Z42)</f>
        <v>363</v>
      </c>
      <c r="AB43" s="9">
        <f>IF(Parametros!$P$3=1,'4 - Tabela atual'!AB42,'5 - Tabela anterior'!AA42)</f>
        <v>484</v>
      </c>
      <c r="AC43" s="9">
        <f>IF(Parametros!$P$3=1,'4 - Tabela atual'!AC42,'5 - Tabela anterior'!AB42)</f>
        <v>726</v>
      </c>
      <c r="AD43" s="9">
        <f>IF(Parametros!$P$3=1,'4 - Tabela atual'!AD42,'5 - Tabela anterior'!AC42)</f>
        <v>968</v>
      </c>
      <c r="AE43" s="9">
        <f>IF(Parametros!$P$3=1,'4 - Tabela atual'!AE42,'5 - Tabela anterior'!AD42)</f>
        <v>1210</v>
      </c>
      <c r="AF43" s="9">
        <f>IF(Parametros!$P$3=1,'4 - Tabela atual'!AF42,'5 - Tabela anterior'!AE42)</f>
        <v>1452</v>
      </c>
      <c r="AG43" s="9">
        <f>IF(Parametros!$P$3=1,'4 - Tabela atual'!AG42,'5 - Tabela anterior'!AF42)</f>
        <v>210</v>
      </c>
      <c r="AH43" s="9">
        <f>IF(Parametros!$P$3=1,'4 - Tabela atual'!AH42,'5 - Tabela anterior'!AG42)</f>
        <v>42</v>
      </c>
      <c r="AI43" s="9">
        <f>IF(Parametros!$P$3=1,'4 - Tabela atual'!AI42,'5 - Tabela anterior'!AH42)</f>
        <v>52.5</v>
      </c>
      <c r="AJ43" s="9">
        <f>IF(Parametros!$P$3=1,'4 - Tabela atual'!AJ42,'5 - Tabela anterior'!AI42)</f>
        <v>0</v>
      </c>
      <c r="AK43" s="9">
        <f>IF(Parametros!$P$3=1,'4 - Tabela atual'!AK42,'5 - Tabela anterior'!AJ42)</f>
        <v>105</v>
      </c>
      <c r="AL43" s="9">
        <f>IF(Parametros!$P$3=1,'4 - Tabela atual'!AL42,'5 - Tabela anterior'!AK42)</f>
        <v>315</v>
      </c>
      <c r="AM43" s="9">
        <f>IF(Parametros!$P$3=1,'4 - Tabela atual'!AM42,'5 - Tabela anterior'!AL42)</f>
        <v>420</v>
      </c>
      <c r="AN43" s="9">
        <f>IF(Parametros!$P$3=1,'4 - Tabela atual'!AN42,'5 - Tabela anterior'!AM42)</f>
        <v>630</v>
      </c>
      <c r="AO43" s="9">
        <f>IF(Parametros!$P$3=1,'4 - Tabela atual'!AO42,'5 - Tabela anterior'!AN42)</f>
        <v>840</v>
      </c>
      <c r="AP43" s="9">
        <f>IF(Parametros!$P$3=1,'4 - Tabela atual'!AP42,'5 - Tabela anterior'!AO42)</f>
        <v>1050</v>
      </c>
      <c r="AQ43" s="9">
        <f>IF(Parametros!$P$3=1,'4 - Tabela atual'!AQ42,'5 - Tabela anterior'!AP42)</f>
        <v>1260</v>
      </c>
      <c r="AR43" s="9">
        <f>IF(Parametros!$P$3=1,'4 - Tabela atual'!AR42,'5 - Tabela anterior'!AQ42)</f>
        <v>159</v>
      </c>
      <c r="AS43" s="9">
        <f>IF(Parametros!$P$3=1,'4 - Tabela atual'!AS42,'5 - Tabela anterior'!AR42)</f>
        <v>31.8</v>
      </c>
      <c r="AT43" s="9">
        <f>IF(Parametros!$P$3=1,'4 - Tabela atual'!AT42,'5 - Tabela anterior'!AS42)</f>
        <v>39.75</v>
      </c>
      <c r="AU43" s="9">
        <f>IF(Parametros!$P$3=1,'4 - Tabela atual'!AU42,'5 - Tabela anterior'!AT42)</f>
        <v>0</v>
      </c>
      <c r="AV43" s="9">
        <f>IF(Parametros!$P$3=1,'4 - Tabela atual'!AV42,'5 - Tabela anterior'!AU42)</f>
        <v>79.5</v>
      </c>
      <c r="AW43" s="9">
        <f>IF(Parametros!$P$3=1,'4 - Tabela atual'!AW42,'5 - Tabela anterior'!AV42)</f>
        <v>238.5</v>
      </c>
      <c r="AX43" s="9">
        <f>IF(Parametros!$P$3=1,'4 - Tabela atual'!AX42,'5 - Tabela anterior'!AW42)</f>
        <v>318</v>
      </c>
      <c r="AY43" s="9">
        <f>IF(Parametros!$P$3=1,'4 - Tabela atual'!AY42,'5 - Tabela anterior'!AX42)</f>
        <v>477</v>
      </c>
      <c r="AZ43" s="9">
        <f>IF(Parametros!$P$3=1,'4 - Tabela atual'!AZ42,'5 - Tabela anterior'!AY42)</f>
        <v>636</v>
      </c>
      <c r="BA43" s="9">
        <f>IF(Parametros!$P$3=1,'4 - Tabela atual'!BA42,'5 - Tabela anterior'!AZ42)</f>
        <v>795</v>
      </c>
      <c r="BB43" s="9">
        <f>IF(Parametros!$P$3=1,'4 - Tabela atual'!BB42,'5 - Tabela anterior'!BA42)</f>
        <v>954</v>
      </c>
      <c r="BC43" s="9">
        <f>IF(Parametros!$P$3=1,'4 - Tabela atual'!BC42,'5 - Tabela anterior'!BB42)</f>
        <v>1154</v>
      </c>
      <c r="BD43" s="9">
        <f>IF(Parametros!$P$3=1,'4 - Tabela atual'!BD42,'5 - Tabela anterior'!BC42)</f>
        <v>230.8</v>
      </c>
      <c r="BE43" s="9">
        <f>IF(Parametros!$P$3=1,'4 - Tabela atual'!BE42,'5 - Tabela anterior'!BD42)</f>
        <v>288.5</v>
      </c>
      <c r="BF43" s="9">
        <f>IF(Parametros!$P$3=1,'4 - Tabela atual'!BF42,'5 - Tabela anterior'!BE42)</f>
        <v>410.40000000000003</v>
      </c>
      <c r="BG43" s="9">
        <f>IF(Parametros!$P$3=1,'4 - Tabela atual'!BG42,'5 - Tabela anterior'!BF42)</f>
        <v>577</v>
      </c>
      <c r="BH43" s="9">
        <f>IF(Parametros!$P$3=1,'4 - Tabela atual'!BH42,'5 - Tabela anterior'!BG42)</f>
        <v>1731</v>
      </c>
      <c r="BI43" s="9">
        <f>IF(Parametros!$P$3=1,'4 - Tabela atual'!BI42,'5 - Tabela anterior'!BH42)</f>
        <v>2308</v>
      </c>
      <c r="BJ43" s="9">
        <f>IF(Parametros!$P$3=1,'4 - Tabela atual'!BJ42,'5 - Tabela anterior'!BI42)</f>
        <v>3462</v>
      </c>
      <c r="BK43" s="9">
        <f>IF(Parametros!$P$3=1,'4 - Tabela atual'!BK42,'5 - Tabela anterior'!BJ42)</f>
        <v>4616</v>
      </c>
      <c r="BL43" s="9">
        <f>IF(Parametros!$P$3=1,'4 - Tabela atual'!BL42,'5 - Tabela anterior'!BK42)</f>
        <v>5770</v>
      </c>
      <c r="BM43" s="9">
        <f>IF(Parametros!$P$3=1,'4 - Tabela atual'!BM42,'5 - Tabela anterior'!BL42)</f>
        <v>6924</v>
      </c>
      <c r="BN43" s="9">
        <f>IF(Parametros!$P$3=1,'4 - Tabela atual'!BN42,'5 - Tabela anterior'!BM42)</f>
        <v>1122</v>
      </c>
      <c r="BO43" s="9">
        <f>IF(Parametros!$P$3=1,'4 - Tabela atual'!BO42,'5 - Tabela anterior'!BN42)</f>
        <v>224.4</v>
      </c>
      <c r="BP43" s="9">
        <f>IF(Parametros!$P$3=1,'4 - Tabela atual'!BP42,'5 - Tabela anterior'!BO42)</f>
        <v>280.5</v>
      </c>
      <c r="BQ43" s="9">
        <f>IF(Parametros!$P$3=1,'4 - Tabela atual'!BQ42,'5 - Tabela anterior'!BP42)</f>
        <v>410.40000000000003</v>
      </c>
      <c r="BR43" s="9">
        <f>IF(Parametros!$P$3=1,'4 - Tabela atual'!BR42,'5 - Tabela anterior'!BQ42)</f>
        <v>561</v>
      </c>
      <c r="BS43" s="9">
        <f>IF(Parametros!$P$3=1,'4 - Tabela atual'!BS42,'5 - Tabela anterior'!BR42)</f>
        <v>1683</v>
      </c>
      <c r="BT43" s="9">
        <f>IF(Parametros!$P$3=1,'4 - Tabela atual'!BT42,'5 - Tabela anterior'!BS42)</f>
        <v>2244</v>
      </c>
      <c r="BU43" s="9">
        <f>IF(Parametros!$P$3=1,'4 - Tabela atual'!BU42,'5 - Tabela anterior'!BT42)</f>
        <v>3366</v>
      </c>
      <c r="BV43" s="9">
        <f>IF(Parametros!$P$3=1,'4 - Tabela atual'!BV42,'5 - Tabela anterior'!BU42)</f>
        <v>4488</v>
      </c>
      <c r="BW43" s="9">
        <f>IF(Parametros!$P$3=1,'4 - Tabela atual'!BW42,'5 - Tabela anterior'!BV42)</f>
        <v>5610</v>
      </c>
      <c r="BX43" s="9">
        <f>IF(Parametros!$P$3=1,'4 - Tabela atual'!BX42,'5 - Tabela anterior'!BW42)</f>
        <v>6732</v>
      </c>
      <c r="BY43" s="9">
        <f>IF(Parametros!$P$3=1,'4 - Tabela atual'!BY42,'5 - Tabela anterior'!BX42)</f>
        <v>1071</v>
      </c>
      <c r="BZ43" s="9">
        <f>IF(Parametros!$P$3=1,'4 - Tabela atual'!BZ42,'5 - Tabela anterior'!BY42)</f>
        <v>214.20000000000002</v>
      </c>
      <c r="CA43" s="9">
        <f>IF(Parametros!$P$3=1,'4 - Tabela atual'!CA42,'5 - Tabela anterior'!BZ42)</f>
        <v>267.75</v>
      </c>
      <c r="CB43" s="9">
        <f>IF(Parametros!$P$3=1,'4 - Tabela atual'!CB42,'5 - Tabela anterior'!CA42)</f>
        <v>410.40000000000003</v>
      </c>
      <c r="CC43" s="9">
        <f>IF(Parametros!$P$3=1,'4 - Tabela atual'!CC42,'5 - Tabela anterior'!CB42)</f>
        <v>535.5</v>
      </c>
      <c r="CD43" s="9">
        <f>IF(Parametros!$P$3=1,'4 - Tabela atual'!CD42,'5 - Tabela anterior'!CC42)</f>
        <v>1606.5</v>
      </c>
      <c r="CE43" s="9">
        <f>IF(Parametros!$P$3=1,'4 - Tabela atual'!CE42,'5 - Tabela anterior'!CD42)</f>
        <v>2142</v>
      </c>
      <c r="CF43" s="9">
        <f>IF(Parametros!$P$3=1,'4 - Tabela atual'!CF42,'5 - Tabela anterior'!CE42)</f>
        <v>3213</v>
      </c>
      <c r="CG43" s="9">
        <f>IF(Parametros!$P$3=1,'4 - Tabela atual'!CG42,'5 - Tabela anterior'!CF42)</f>
        <v>4284</v>
      </c>
      <c r="CH43" s="9">
        <f>IF(Parametros!$P$3=1,'4 - Tabela atual'!CH42,'5 - Tabela anterior'!CG42)</f>
        <v>5355</v>
      </c>
      <c r="CI43" s="9">
        <f>IF(Parametros!$P$3=1,'4 - Tabela atual'!CI42,'5 - Tabela anterior'!CH42)</f>
        <v>6426</v>
      </c>
      <c r="CJ43" s="9">
        <f>IF(Parametros!$P$3=1,'4 - Tabela atual'!CJ42,'5 - Tabela anterior'!CI42)</f>
        <v>452</v>
      </c>
      <c r="CK43" s="9">
        <f>IF(Parametros!$P$3=1,'4 - Tabela atual'!CK42,'5 - Tabela anterior'!CJ42)</f>
        <v>90.4</v>
      </c>
      <c r="CL43" s="9">
        <f>IF(Parametros!$P$3=1,'4 - Tabela atual'!CL42,'5 - Tabela anterior'!CK42)</f>
        <v>113</v>
      </c>
      <c r="CM43" s="9">
        <f>IF(Parametros!$P$3=1,'4 - Tabela atual'!CM42,'5 - Tabela anterior'!CL42)</f>
        <v>0</v>
      </c>
      <c r="CN43" s="9">
        <f>IF(Parametros!$P$3=1,'4 - Tabela atual'!CN42,'5 - Tabela anterior'!CM42)</f>
        <v>226</v>
      </c>
      <c r="CO43" s="9">
        <f>IF(Parametros!$P$3=1,'4 - Tabela atual'!CO42,'5 - Tabela anterior'!CN42)</f>
        <v>678</v>
      </c>
      <c r="CP43" s="9">
        <f>IF(Parametros!$P$3=1,'4 - Tabela atual'!CP42,'5 - Tabela anterior'!CO42)</f>
        <v>904</v>
      </c>
      <c r="CQ43" s="9">
        <f>IF(Parametros!$P$3=1,'4 - Tabela atual'!CQ42,'5 - Tabela anterior'!CP42)</f>
        <v>1356</v>
      </c>
      <c r="CR43" s="9">
        <f>IF(Parametros!$P$3=1,'4 - Tabela atual'!CR42,'5 - Tabela anterior'!CQ42)</f>
        <v>1808</v>
      </c>
      <c r="CS43" s="9">
        <f>IF(Parametros!$P$3=1,'4 - Tabela atual'!CS42,'5 - Tabela anterior'!CR42)</f>
        <v>2260</v>
      </c>
      <c r="CT43" s="9">
        <f>IF(Parametros!$P$3=1,'4 - Tabela atual'!CT42,'5 - Tabela anterior'!CS42)</f>
        <v>2712</v>
      </c>
      <c r="CU43" s="9">
        <f>IF(Parametros!$P$3=1,'4 - Tabela atual'!CU42,'5 - Tabela anterior'!CT42)</f>
        <v>401</v>
      </c>
      <c r="CV43" s="9">
        <f>IF(Parametros!$P$3=1,'4 - Tabela atual'!CV42,'5 - Tabela anterior'!CU42)</f>
        <v>80.2</v>
      </c>
      <c r="CW43" s="9">
        <f>IF(Parametros!$P$3=1,'4 - Tabela atual'!CW42,'5 - Tabela anterior'!CV42)</f>
        <v>100.25</v>
      </c>
      <c r="CX43" s="9">
        <f>IF(Parametros!$P$3=1,'4 - Tabela atual'!CX42,'5 - Tabela anterior'!CW42)</f>
        <v>0</v>
      </c>
      <c r="CY43" s="9">
        <f>IF(Parametros!$P$3=1,'4 - Tabela atual'!CY42,'5 - Tabela anterior'!CX42)</f>
        <v>200.5</v>
      </c>
      <c r="CZ43" s="9">
        <f>IF(Parametros!$P$3=1,'4 - Tabela atual'!CZ42,'5 - Tabela anterior'!CY42)</f>
        <v>601.5</v>
      </c>
      <c r="DA43" s="9">
        <f>IF(Parametros!$P$3=1,'4 - Tabela atual'!DA42,'5 - Tabela anterior'!CZ42)</f>
        <v>802</v>
      </c>
      <c r="DB43" s="9">
        <f>IF(Parametros!$P$3=1,'4 - Tabela atual'!DB42,'5 - Tabela anterior'!DA42)</f>
        <v>1203</v>
      </c>
      <c r="DC43" s="9">
        <f>IF(Parametros!$P$3=1,'4 - Tabela atual'!DC42,'5 - Tabela anterior'!DB42)</f>
        <v>1604</v>
      </c>
      <c r="DD43" s="9">
        <f>IF(Parametros!$P$3=1,'4 - Tabela atual'!DD42,'5 - Tabela anterior'!DC42)</f>
        <v>2005</v>
      </c>
      <c r="DE43" s="9">
        <f>IF(Parametros!$P$3=1,'4 - Tabela atual'!DE42,'5 - Tabela anterior'!DD42)</f>
        <v>2406</v>
      </c>
      <c r="DF43" s="9">
        <f>IF(Parametros!$P$3=1,'4 - Tabela atual'!DF42,'5 - Tabela anterior'!DE42)</f>
        <v>369</v>
      </c>
      <c r="DG43" s="9">
        <f>IF(Parametros!$P$3=1,'4 - Tabela atual'!DG42,'5 - Tabela anterior'!DF42)</f>
        <v>73.8</v>
      </c>
      <c r="DH43" s="9">
        <f>IF(Parametros!$P$3=1,'4 - Tabela atual'!DH42,'5 - Tabela anterior'!DG42)</f>
        <v>92.25</v>
      </c>
      <c r="DI43" s="9">
        <f>IF(Parametros!$P$3=1,'4 - Tabela atual'!DI42,'5 - Tabela anterior'!DH42)</f>
        <v>0</v>
      </c>
      <c r="DJ43" s="9">
        <f>IF(Parametros!$P$3=1,'4 - Tabela atual'!DJ42,'5 - Tabela anterior'!DI42)</f>
        <v>184.5</v>
      </c>
      <c r="DK43" s="9">
        <f>IF(Parametros!$P$3=1,'4 - Tabela atual'!DK42,'5 - Tabela anterior'!DJ42)</f>
        <v>553.5</v>
      </c>
      <c r="DL43" s="9">
        <f>IF(Parametros!$P$3=1,'4 - Tabela atual'!DL42,'5 - Tabela anterior'!DK42)</f>
        <v>738</v>
      </c>
      <c r="DM43" s="9">
        <f>IF(Parametros!$P$3=1,'4 - Tabela atual'!DM42,'5 - Tabela anterior'!DL42)</f>
        <v>1107</v>
      </c>
      <c r="DN43" s="9">
        <f>IF(Parametros!$P$3=1,'4 - Tabela atual'!DN42,'5 - Tabela anterior'!DM42)</f>
        <v>1476</v>
      </c>
      <c r="DO43" s="9">
        <f>IF(Parametros!$P$3=1,'4 - Tabela atual'!DO42,'5 - Tabela anterior'!DN42)</f>
        <v>1845</v>
      </c>
      <c r="DP43" s="9">
        <f>IF(Parametros!$P$3=1,'4 - Tabela atual'!DP42,'5 - Tabela anterior'!DO42)</f>
        <v>2214</v>
      </c>
      <c r="DQ43" s="9">
        <f>IF(Parametros!$P$3=1,'4 - Tabela atual'!DQ42,'5 - Tabela anterior'!DP42)</f>
        <v>1281</v>
      </c>
      <c r="DR43" s="9">
        <f>IF(Parametros!$P$3=1,'4 - Tabela atual'!DR42,'5 - Tabela anterior'!DQ42)</f>
        <v>256.2</v>
      </c>
      <c r="DS43" s="9">
        <f>IF(Parametros!$P$3=1,'4 - Tabela atual'!DS42,'5 - Tabela anterior'!DR42)</f>
        <v>320.25</v>
      </c>
      <c r="DT43" s="9">
        <f>IF(Parametros!$P$3=1,'4 - Tabela atual'!DT42,'5 - Tabela anterior'!DS42)</f>
        <v>410.40000000000003</v>
      </c>
      <c r="DU43" s="9">
        <f>IF(Parametros!$P$3=1,'4 - Tabela atual'!DU42,'5 - Tabela anterior'!DT42)</f>
        <v>640.5</v>
      </c>
      <c r="DV43" s="9">
        <f>IF(Parametros!$P$3=1,'4 - Tabela atual'!DV42,'5 - Tabela anterior'!DU42)</f>
        <v>1921.5</v>
      </c>
      <c r="DW43" s="9">
        <f>IF(Parametros!$P$3=1,'4 - Tabela atual'!DW42,'5 - Tabela anterior'!DV42)</f>
        <v>2562</v>
      </c>
      <c r="DX43" s="9">
        <f>IF(Parametros!$P$3=1,'4 - Tabela atual'!DX42,'5 - Tabela anterior'!DW42)</f>
        <v>3843</v>
      </c>
      <c r="DY43" s="9">
        <f>IF(Parametros!$P$3=1,'4 - Tabela atual'!DY42,'5 - Tabela anterior'!DX42)</f>
        <v>5124</v>
      </c>
      <c r="DZ43" s="9">
        <f>IF(Parametros!$P$3=1,'4 - Tabela atual'!DZ42,'5 - Tabela anterior'!DY42)</f>
        <v>6405</v>
      </c>
      <c r="EA43" s="9">
        <f>IF(Parametros!$P$3=1,'4 - Tabela atual'!EA42,'5 - Tabela anterior'!DZ42)</f>
        <v>7686</v>
      </c>
      <c r="EB43" s="9">
        <f>IF(Parametros!$P$3=1,'4 - Tabela atual'!EB42,'5 - Tabela anterior'!EA42)</f>
        <v>1364</v>
      </c>
      <c r="EC43" s="9">
        <f>IF(Parametros!$P$3=1,'4 - Tabela atual'!EC42,'5 - Tabela anterior'!EB42)</f>
        <v>272.8</v>
      </c>
      <c r="ED43" s="9">
        <f>IF(Parametros!$P$3=1,'4 - Tabela atual'!ED42,'5 - Tabela anterior'!EC42)</f>
        <v>341</v>
      </c>
      <c r="EE43" s="9">
        <f>IF(Parametros!$P$3=1,'4 - Tabela atual'!EE42,'5 - Tabela anterior'!ED42)</f>
        <v>410.40000000000003</v>
      </c>
      <c r="EF43" s="9">
        <f>IF(Parametros!$P$3=1,'4 - Tabela atual'!EF42,'5 - Tabela anterior'!EE42)</f>
        <v>682</v>
      </c>
      <c r="EG43" s="9">
        <f>IF(Parametros!$P$3=1,'4 - Tabela atual'!EG42,'5 - Tabela anterior'!EF42)</f>
        <v>2046</v>
      </c>
      <c r="EH43" s="9">
        <f>IF(Parametros!$P$3=1,'4 - Tabela atual'!EH42,'5 - Tabela anterior'!EG42)</f>
        <v>2728</v>
      </c>
      <c r="EI43" s="9">
        <f>IF(Parametros!$P$3=1,'4 - Tabela atual'!EI42,'5 - Tabela anterior'!EH42)</f>
        <v>4092</v>
      </c>
      <c r="EJ43" s="9">
        <f>IF(Parametros!$P$3=1,'4 - Tabela atual'!EJ42,'5 - Tabela anterior'!EI42)</f>
        <v>5456</v>
      </c>
      <c r="EK43" s="9">
        <f>IF(Parametros!$P$3=1,'4 - Tabela atual'!EK42,'5 - Tabela anterior'!EJ42)</f>
        <v>6820</v>
      </c>
      <c r="EL43" s="9">
        <f>IF(Parametros!$P$3=1,'4 - Tabela atual'!EL42,'5 - Tabela anterior'!EK42)</f>
        <v>8184</v>
      </c>
      <c r="EM43" s="9">
        <f>IF(Parametros!$P$3=1,'4 - Tabela atual'!EM42,'5 - Tabela anterior'!EL42)</f>
        <v>1313</v>
      </c>
      <c r="EN43" s="9">
        <f>IF(Parametros!$P$3=1,'4 - Tabela atual'!EN42,'5 - Tabela anterior'!EM42)</f>
        <v>262.60000000000002</v>
      </c>
      <c r="EO43" s="9">
        <f>IF(Parametros!$P$3=1,'4 - Tabela atual'!EO42,'5 - Tabela anterior'!EN42)</f>
        <v>328.25</v>
      </c>
      <c r="EP43" s="9">
        <f>IF(Parametros!$P$3=1,'4 - Tabela atual'!EP42,'5 - Tabela anterior'!EO42)</f>
        <v>410.40000000000003</v>
      </c>
      <c r="EQ43" s="9">
        <f>IF(Parametros!$P$3=1,'4 - Tabela atual'!EQ42,'5 - Tabela anterior'!EP42)</f>
        <v>656.5</v>
      </c>
      <c r="ER43" s="9">
        <f>IF(Parametros!$P$3=1,'4 - Tabela atual'!ER42,'5 - Tabela anterior'!EQ42)</f>
        <v>1969.5</v>
      </c>
      <c r="ES43" s="9">
        <f>IF(Parametros!$P$3=1,'4 - Tabela atual'!ES42,'5 - Tabela anterior'!ER42)</f>
        <v>2626</v>
      </c>
      <c r="ET43" s="9">
        <f>IF(Parametros!$P$3=1,'4 - Tabela atual'!ET42,'5 - Tabela anterior'!ES42)</f>
        <v>3939</v>
      </c>
      <c r="EU43" s="9">
        <f>IF(Parametros!$P$3=1,'4 - Tabela atual'!EU42,'5 - Tabela anterior'!ET42)</f>
        <v>5252</v>
      </c>
      <c r="EV43" s="9">
        <f>IF(Parametros!$P$3=1,'4 - Tabela atual'!EV42,'5 - Tabela anterior'!EU42)</f>
        <v>6565</v>
      </c>
      <c r="EW43" s="9">
        <f>IF(Parametros!$P$3=1,'4 - Tabela atual'!EW42,'5 - Tabela anterior'!EV42)</f>
        <v>7878</v>
      </c>
      <c r="EX43" s="9">
        <f>IF(Parametros!$P$3=1,'4 - Tabela atual'!EX42,'5 - Tabela anterior'!EW42)</f>
        <v>611</v>
      </c>
      <c r="EY43" s="9">
        <f>IF(Parametros!$P$3=1,'4 - Tabela atual'!EY42,'5 - Tabela anterior'!EX42)</f>
        <v>122.2</v>
      </c>
      <c r="EZ43" s="9">
        <f>IF(Parametros!$P$3=1,'4 - Tabela atual'!EZ42,'5 - Tabela anterior'!EY42)</f>
        <v>152.75</v>
      </c>
      <c r="FA43" s="9">
        <f>IF(Parametros!$P$3=1,'4 - Tabela atual'!FA42,'5 - Tabela anterior'!EZ42)</f>
        <v>0</v>
      </c>
      <c r="FB43" s="9">
        <f>IF(Parametros!$P$3=1,'4 - Tabela atual'!FB42,'5 - Tabela anterior'!FA42)</f>
        <v>305.5</v>
      </c>
      <c r="FC43" s="9">
        <f>IF(Parametros!$P$3=1,'4 - Tabela atual'!FC42,'5 - Tabela anterior'!FB42)</f>
        <v>916.5</v>
      </c>
      <c r="FD43" s="9">
        <f>IF(Parametros!$P$3=1,'4 - Tabela atual'!FD42,'5 - Tabela anterior'!FC42)</f>
        <v>1222</v>
      </c>
      <c r="FE43" s="9">
        <f>IF(Parametros!$P$3=1,'4 - Tabela atual'!FE42,'5 - Tabela anterior'!FD42)</f>
        <v>1833</v>
      </c>
      <c r="FF43" s="9">
        <f>IF(Parametros!$P$3=1,'4 - Tabela atual'!FF42,'5 - Tabela anterior'!FE42)</f>
        <v>2444</v>
      </c>
      <c r="FG43" s="9">
        <f>IF(Parametros!$P$3=1,'4 - Tabela atual'!FG42,'5 - Tabela anterior'!FF42)</f>
        <v>3055</v>
      </c>
      <c r="FH43" s="9">
        <f>IF(Parametros!$P$3=1,'4 - Tabela atual'!FH42,'5 - Tabela anterior'!FG42)</f>
        <v>3666</v>
      </c>
      <c r="FI43" s="9">
        <f>IF(Parametros!$P$3=1,'4 - Tabela atual'!FI42,'5 - Tabela anterior'!FH42)</f>
        <v>1523</v>
      </c>
      <c r="FJ43" s="9">
        <f>IF(Parametros!$P$3=1,'4 - Tabela atual'!FJ42,'5 - Tabela anterior'!FI42)</f>
        <v>304.60000000000002</v>
      </c>
      <c r="FK43" s="9">
        <f>IF(Parametros!$P$3=1,'4 - Tabela atual'!FK42,'5 - Tabela anterior'!FJ42)</f>
        <v>380.75</v>
      </c>
      <c r="FL43" s="9">
        <f>IF(Parametros!$P$3=1,'4 - Tabela atual'!FL42,'5 - Tabela anterior'!FK42)</f>
        <v>410.40000000000003</v>
      </c>
      <c r="FM43" s="9">
        <f>IF(Parametros!$P$3=1,'4 - Tabela atual'!FM42,'5 - Tabela anterior'!FL42)</f>
        <v>761.5</v>
      </c>
      <c r="FN43" s="9">
        <f>IF(Parametros!$P$3=1,'4 - Tabela atual'!FN42,'5 - Tabela anterior'!FM42)</f>
        <v>2284.5</v>
      </c>
      <c r="FO43" s="9">
        <f>IF(Parametros!$P$3=1,'4 - Tabela atual'!FO42,'5 - Tabela anterior'!FN42)</f>
        <v>3046</v>
      </c>
      <c r="FP43" s="9">
        <f>IF(Parametros!$P$3=1,'4 - Tabela atual'!FP42,'5 - Tabela anterior'!FO42)</f>
        <v>4569</v>
      </c>
      <c r="FQ43" s="9">
        <f>IF(Parametros!$P$3=1,'4 - Tabela atual'!FQ42,'5 - Tabela anterior'!FP42)</f>
        <v>6092</v>
      </c>
      <c r="FR43" s="9">
        <f>IF(Parametros!$P$3=1,'4 - Tabela atual'!FR42,'5 - Tabela anterior'!FQ42)</f>
        <v>7615</v>
      </c>
      <c r="FS43" s="9">
        <f>IF(Parametros!$P$3=1,'4 - Tabela atual'!FS42,'5 - Tabela anterior'!FR42)</f>
        <v>9138</v>
      </c>
      <c r="FT43">
        <f>IF(Parametros!$P$3=1,'4 - Tabela atual'!FT42,'5 - Tabela anterior'!FS42)</f>
        <v>20.68</v>
      </c>
      <c r="FU43" t="str">
        <f>IF(Parametros!$P$3=1,'4 - Tabela atual'!FU42,'5 - Tabela anterior'!FT42)</f>
        <v/>
      </c>
      <c r="FV43" t="str">
        <f>IF(Parametros!$P$3=1,'4 - Tabela atual'!FV42,'5 - Tabela anterior'!FU42)</f>
        <v/>
      </c>
      <c r="FW43" t="str">
        <f>IF(Parametros!$P$3=1,'4 - Tabela atual'!FW42,'5 - Tabela anterior'!FV42)</f>
        <v/>
      </c>
      <c r="FX43" t="str">
        <f>IF(Parametros!$P$3=1,'4 - Tabela atual'!FX42,'5 - Tabela anterior'!FW42)</f>
        <v/>
      </c>
      <c r="FY43" t="str">
        <f>IF(Parametros!$P$3=1,'4 - Tabela atual'!FY42,'5 - Tabela anterior'!FX42)</f>
        <v/>
      </c>
      <c r="FZ43" t="str">
        <f>IF(Parametros!$P$3=1,'4 - Tabela atual'!FZ42,'5 - Tabela anterior'!FY42)</f>
        <v/>
      </c>
      <c r="GA43" t="str">
        <f>IF(Parametros!$P$3=1,'4 - Tabela atual'!GA42,'5 - Tabela anterior'!FZ42)</f>
        <v/>
      </c>
      <c r="GB43" t="str">
        <f>IF(Parametros!$P$3=1,'4 - Tabela atual'!GB42,'5 - Tabela anterior'!GA42)</f>
        <v/>
      </c>
      <c r="GC43" t="str">
        <f>IF(Parametros!$P$3=1,'4 - Tabela atual'!GC42,'5 - Tabela anterior'!GB42)</f>
        <v/>
      </c>
      <c r="GD43" t="str">
        <f>IF(Parametros!$P$3=1,'4 - Tabela atual'!GD42,'5 - Tabela anterior'!GC42)</f>
        <v/>
      </c>
      <c r="GE43" t="str">
        <f>IF(Parametros!$P$3=1,'4 - Tabela atual'!GE42,'5 - Tabela anterior'!GD42)</f>
        <v/>
      </c>
      <c r="GF43" t="str">
        <f>IF(Parametros!$P$3=1,'4 - Tabela atual'!GF42,'5 - Tabela anterior'!GE42)</f>
        <v/>
      </c>
      <c r="GG43" t="str">
        <f>IF(Parametros!$P$3=1,'4 - Tabela atual'!GG42,'5 - Tabela anterior'!GF42)</f>
        <v/>
      </c>
      <c r="GH43">
        <f>IF(Parametros!$P$3=1,'4 - Tabela atual'!GH42,'5 - Tabela anterior'!GG42)</f>
        <v>20.68</v>
      </c>
      <c r="GI43" s="8">
        <f>IF(Parametros!$P$3=1,'4 - Tabela atual'!GI42,'5 - Tabela anterior'!GH42)</f>
        <v>136915.6501</v>
      </c>
      <c r="GJ43" s="8" t="str">
        <f>IF(Parametros!$P$3=1,'4 - Tabela atual'!GJ42,'5 - Tabela anterior'!GI42)</f>
        <v/>
      </c>
      <c r="GK43" s="8" t="str">
        <f>IF(Parametros!$P$3=1,'4 - Tabela atual'!GK42,'5 - Tabela anterior'!GJ42)</f>
        <v/>
      </c>
      <c r="GL43" s="8" t="str">
        <f>IF(Parametros!$P$3=1,'4 - Tabela atual'!GL42,'5 - Tabela anterior'!GK42)</f>
        <v/>
      </c>
      <c r="GM43" s="8" t="str">
        <f>IF(Parametros!$P$3=1,'4 - Tabela atual'!GM42,'5 - Tabela anterior'!GL42)</f>
        <v/>
      </c>
      <c r="GN43" s="8" t="str">
        <f>IF(Parametros!$P$3=1,'4 - Tabela atual'!GN42,'5 - Tabela anterior'!GM42)</f>
        <v/>
      </c>
      <c r="GO43" s="8" t="str">
        <f>IF(Parametros!$P$3=1,'4 - Tabela atual'!GO42,'5 - Tabela anterior'!GN42)</f>
        <v/>
      </c>
      <c r="GP43" s="8" t="str">
        <f>IF(Parametros!$P$3=1,'4 - Tabela atual'!GP42,'5 - Tabela anterior'!GO42)</f>
        <v/>
      </c>
      <c r="GQ43" s="8" t="str">
        <f>IF(Parametros!$P$3=1,'4 - Tabela atual'!GQ42,'5 - Tabela anterior'!GP42)</f>
        <v/>
      </c>
      <c r="GR43" s="8" t="str">
        <f>IF(Parametros!$P$3=1,'4 - Tabela atual'!GR42,'5 - Tabela anterior'!GQ42)</f>
        <v/>
      </c>
      <c r="GS43" s="8" t="str">
        <f>IF(Parametros!$P$3=1,'4 - Tabela atual'!GS42,'5 - Tabela anterior'!GR42)</f>
        <v/>
      </c>
      <c r="GT43" s="8" t="str">
        <f>IF(Parametros!$P$3=1,'4 - Tabela atual'!GT42,'5 - Tabela anterior'!GS42)</f>
        <v/>
      </c>
      <c r="GU43" s="8" t="str">
        <f>IF(Parametros!$P$3=1,'4 - Tabela atual'!GU42,'5 - Tabela anterior'!GT42)</f>
        <v/>
      </c>
      <c r="GV43" s="8" t="str">
        <f>IF(Parametros!$P$3=1,'4 - Tabela atual'!GV42,'5 - Tabela anterior'!GU42)</f>
        <v/>
      </c>
      <c r="GW43" s="8">
        <f>IF(Parametros!$P$3=1,'4 - Tabela atual'!GW42,'5 - Tabela anterior'!GV42)</f>
        <v>136915.6501</v>
      </c>
      <c r="GX43">
        <f>IF(Parametros!$P$3=1,'4 - Tabela atual'!GX42,'5 - Tabela anterior'!GW42)</f>
        <v>0</v>
      </c>
      <c r="GY43">
        <f>IF(Parametros!$P$3=1,'4 - Tabela atual'!GY42,'5 - Tabela anterior'!GX42)</f>
        <v>0</v>
      </c>
      <c r="GZ43">
        <f>IF(Parametros!$P$3=1,'4 - Tabela atual'!GZ42,'5 - Tabela anterior'!GY42)</f>
        <v>0</v>
      </c>
      <c r="HA43">
        <f>IF(Parametros!$P$3=1,'4 - Tabela atual'!HA42,'5 - Tabela anterior'!GZ42)</f>
        <v>0</v>
      </c>
      <c r="HB43">
        <f>IF(Parametros!$P$3=1,'4 - Tabela atual'!HB42,'5 - Tabela anterior'!HA42)</f>
        <v>0</v>
      </c>
      <c r="HC43">
        <f>IF(Parametros!$P$3=1,'4 - Tabela atual'!HC42,'5 - Tabela anterior'!HB42)</f>
        <v>0</v>
      </c>
      <c r="HD43">
        <f>IF(Parametros!$P$3=1,'4 - Tabela atual'!HD42,'5 - Tabela anterior'!HC42)</f>
        <v>1</v>
      </c>
      <c r="HE43" s="6" t="str">
        <f t="shared" si="0"/>
        <v>SHOW DE SÁBADO - (SHOS)</v>
      </c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</row>
    <row r="44" spans="1:249" s="5" customFormat="1" ht="14.25" customHeight="1" x14ac:dyDescent="0.2">
      <c r="A44" s="148" t="str">
        <f>IF(Parametros!$P$3=1,'4 - Tabela atual'!A43,'5 - Tabela anterior'!A43)</f>
        <v>FGGS</v>
      </c>
      <c r="B44" s="112" t="str">
        <f>IF(Parametros!$P$3=1,'4 - Tabela atual'!B43,'5 - Tabela anterior'!B43)</f>
        <v>FUTEBOL (SAB.)</v>
      </c>
      <c r="C44" s="9">
        <f>IF(Parametros!$P$3=1,'4 - Tabela atual'!C43,'5 - Tabela anterior'!C43)</f>
        <v>0</v>
      </c>
      <c r="D44" s="9">
        <f>IF(Parametros!$P$3=1,'4 - Tabela atual'!D43,'5 - Tabela anterior'!D43)</f>
        <v>0</v>
      </c>
      <c r="E44" s="9">
        <f>IF(Parametros!$P$3=1,'4 - Tabela atual'!E43,'5 - Tabela anterior'!E43)</f>
        <v>0</v>
      </c>
      <c r="F44" s="9">
        <f>IF(Parametros!$P$3=1,'4 - Tabela atual'!F43,'5 - Tabela anterior'!F43)</f>
        <v>0</v>
      </c>
      <c r="G44" s="9">
        <f>IF(Parametros!$P$3=1,'4 - Tabela atual'!G43,'5 - Tabela anterior'!G43)</f>
        <v>0</v>
      </c>
      <c r="H44" s="9">
        <f>IF(Parametros!$P$3=1,'4 - Tabela atual'!H43,'5 - Tabela anterior'!H43)</f>
        <v>0</v>
      </c>
      <c r="I44" s="9">
        <f>IF(Parametros!$P$3=1,'4 - Tabela atual'!I43,'5 - Tabela anterior'!H43)</f>
        <v>0</v>
      </c>
      <c r="J44" s="9">
        <f>IF(Parametros!$P$3=1,'4 - Tabela atual'!J43,'5 - Tabela anterior'!I43)</f>
        <v>0</v>
      </c>
      <c r="K44" s="9">
        <f>IF(Parametros!$P$3=1,'4 - Tabela atual'!K43,'5 - Tabela anterior'!J43)</f>
        <v>0</v>
      </c>
      <c r="L44" s="9">
        <f>IF(Parametros!$P$3=1,'4 - Tabela atual'!L43,'5 - Tabela anterior'!K43)</f>
        <v>0</v>
      </c>
      <c r="M44" s="9">
        <f>IF(Parametros!$P$3=1,'4 - Tabela atual'!M43,'5 - Tabela anterior'!L43)</f>
        <v>0</v>
      </c>
      <c r="N44" s="9">
        <f>IF(Parametros!$P$3=1,'4 - Tabela atual'!N43,'5 - Tabela anterior'!M43)</f>
        <v>0</v>
      </c>
      <c r="O44" s="9">
        <f>IF(Parametros!$P$3=1,'4 - Tabela atual'!O43,'5 - Tabela anterior'!N43)</f>
        <v>0</v>
      </c>
      <c r="P44" s="9">
        <f>IF(Parametros!$P$3=1,'4 - Tabela atual'!P43,'5 - Tabela anterior'!O43)</f>
        <v>0</v>
      </c>
      <c r="Q44" s="9">
        <f>IF(Parametros!$P$3=1,'4 - Tabela atual'!Q43,'5 - Tabela anterior'!P43)</f>
        <v>0</v>
      </c>
      <c r="R44" s="9">
        <f>IF(Parametros!$P$3=1,'4 - Tabela atual'!R43,'5 - Tabela anterior'!Q43)</f>
        <v>0</v>
      </c>
      <c r="S44" s="9">
        <f>IF(Parametros!$P$3=1,'4 - Tabela atual'!S43,'5 - Tabela anterior'!R43)</f>
        <v>0</v>
      </c>
      <c r="T44" s="9">
        <f>IF(Parametros!$P$3=1,'4 - Tabela atual'!T43,'5 - Tabela anterior'!S43)</f>
        <v>0</v>
      </c>
      <c r="U44" s="9">
        <f>IF(Parametros!$P$3=1,'4 - Tabela atual'!U43,'5 - Tabela anterior'!T43)</f>
        <v>0</v>
      </c>
      <c r="V44" s="9">
        <f>IF(Parametros!$P$3=1,'4 - Tabela atual'!V43,'5 - Tabela anterior'!U43)</f>
        <v>243</v>
      </c>
      <c r="W44" s="9">
        <f>IF(Parametros!$P$3=1,'4 - Tabela atual'!W43,'5 - Tabela anterior'!V43)</f>
        <v>48.6</v>
      </c>
      <c r="X44" s="9">
        <f>IF(Parametros!$P$3=1,'4 - Tabela atual'!X43,'5 - Tabela anterior'!W43)</f>
        <v>60.75</v>
      </c>
      <c r="Y44" s="9">
        <f>IF(Parametros!$P$3=1,'4 - Tabela atual'!Y43,'5 - Tabela anterior'!X43)</f>
        <v>0</v>
      </c>
      <c r="Z44" s="9">
        <f>IF(Parametros!$P$3=1,'4 - Tabela atual'!Z43,'5 - Tabela anterior'!Y43)</f>
        <v>121.5</v>
      </c>
      <c r="AA44" s="9">
        <f>IF(Parametros!$P$3=1,'4 - Tabela atual'!AA43,'5 - Tabela anterior'!Z43)</f>
        <v>364.5</v>
      </c>
      <c r="AB44" s="9">
        <f>IF(Parametros!$P$3=1,'4 - Tabela atual'!AB43,'5 - Tabela anterior'!AA43)</f>
        <v>486</v>
      </c>
      <c r="AC44" s="9">
        <f>IF(Parametros!$P$3=1,'4 - Tabela atual'!AC43,'5 - Tabela anterior'!AB43)</f>
        <v>729</v>
      </c>
      <c r="AD44" s="9">
        <f>IF(Parametros!$P$3=1,'4 - Tabela atual'!AD43,'5 - Tabela anterior'!AC43)</f>
        <v>972</v>
      </c>
      <c r="AE44" s="9">
        <f>IF(Parametros!$P$3=1,'4 - Tabela atual'!AE43,'5 - Tabela anterior'!AD43)</f>
        <v>1215</v>
      </c>
      <c r="AF44" s="9">
        <f>IF(Parametros!$P$3=1,'4 - Tabela atual'!AF43,'5 - Tabela anterior'!AE43)</f>
        <v>1458</v>
      </c>
      <c r="AG44" s="9">
        <f>IF(Parametros!$P$3=1,'4 - Tabela atual'!AG43,'5 - Tabela anterior'!AF43)</f>
        <v>211</v>
      </c>
      <c r="AH44" s="9">
        <f>IF(Parametros!$P$3=1,'4 - Tabela atual'!AH43,'5 - Tabela anterior'!AG43)</f>
        <v>42.2</v>
      </c>
      <c r="AI44" s="9">
        <f>IF(Parametros!$P$3=1,'4 - Tabela atual'!AI43,'5 - Tabela anterior'!AH43)</f>
        <v>52.75</v>
      </c>
      <c r="AJ44" s="9">
        <f>IF(Parametros!$P$3=1,'4 - Tabela atual'!AJ43,'5 - Tabela anterior'!AI43)</f>
        <v>0</v>
      </c>
      <c r="AK44" s="9">
        <f>IF(Parametros!$P$3=1,'4 - Tabela atual'!AK43,'5 - Tabela anterior'!AJ43)</f>
        <v>105.5</v>
      </c>
      <c r="AL44" s="9">
        <f>IF(Parametros!$P$3=1,'4 - Tabela atual'!AL43,'5 - Tabela anterior'!AK43)</f>
        <v>316.5</v>
      </c>
      <c r="AM44" s="9">
        <f>IF(Parametros!$P$3=1,'4 - Tabela atual'!AM43,'5 - Tabela anterior'!AL43)</f>
        <v>422</v>
      </c>
      <c r="AN44" s="9">
        <f>IF(Parametros!$P$3=1,'4 - Tabela atual'!AN43,'5 - Tabela anterior'!AM43)</f>
        <v>633</v>
      </c>
      <c r="AO44" s="9">
        <f>IF(Parametros!$P$3=1,'4 - Tabela atual'!AO43,'5 - Tabela anterior'!AN43)</f>
        <v>844</v>
      </c>
      <c r="AP44" s="9">
        <f>IF(Parametros!$P$3=1,'4 - Tabela atual'!AP43,'5 - Tabela anterior'!AO43)</f>
        <v>1055</v>
      </c>
      <c r="AQ44" s="9">
        <f>IF(Parametros!$P$3=1,'4 - Tabela atual'!AQ43,'5 - Tabela anterior'!AP43)</f>
        <v>1266</v>
      </c>
      <c r="AR44" s="9">
        <f>IF(Parametros!$P$3=1,'4 - Tabela atual'!AR43,'5 - Tabela anterior'!AQ43)</f>
        <v>160</v>
      </c>
      <c r="AS44" s="9">
        <f>IF(Parametros!$P$3=1,'4 - Tabela atual'!AS43,'5 - Tabela anterior'!AR43)</f>
        <v>32</v>
      </c>
      <c r="AT44" s="9">
        <f>IF(Parametros!$P$3=1,'4 - Tabela atual'!AT43,'5 - Tabela anterior'!AS43)</f>
        <v>40</v>
      </c>
      <c r="AU44" s="9">
        <f>IF(Parametros!$P$3=1,'4 - Tabela atual'!AU43,'5 - Tabela anterior'!AT43)</f>
        <v>0</v>
      </c>
      <c r="AV44" s="9">
        <f>IF(Parametros!$P$3=1,'4 - Tabela atual'!AV43,'5 - Tabela anterior'!AU43)</f>
        <v>80</v>
      </c>
      <c r="AW44" s="9">
        <f>IF(Parametros!$P$3=1,'4 - Tabela atual'!AW43,'5 - Tabela anterior'!AV43)</f>
        <v>240</v>
      </c>
      <c r="AX44" s="9">
        <f>IF(Parametros!$P$3=1,'4 - Tabela atual'!AX43,'5 - Tabela anterior'!AW43)</f>
        <v>320</v>
      </c>
      <c r="AY44" s="9">
        <f>IF(Parametros!$P$3=1,'4 - Tabela atual'!AY43,'5 - Tabela anterior'!AX43)</f>
        <v>480</v>
      </c>
      <c r="AZ44" s="9">
        <f>IF(Parametros!$P$3=1,'4 - Tabela atual'!AZ43,'5 - Tabela anterior'!AY43)</f>
        <v>640</v>
      </c>
      <c r="BA44" s="9">
        <f>IF(Parametros!$P$3=1,'4 - Tabela atual'!BA43,'5 - Tabela anterior'!AZ43)</f>
        <v>800</v>
      </c>
      <c r="BB44" s="9">
        <f>IF(Parametros!$P$3=1,'4 - Tabela atual'!BB43,'5 - Tabela anterior'!BA43)</f>
        <v>960</v>
      </c>
      <c r="BC44" s="9">
        <f>IF(Parametros!$P$3=1,'4 - Tabela atual'!BC43,'5 - Tabela anterior'!BB43)</f>
        <v>243</v>
      </c>
      <c r="BD44" s="9">
        <f>IF(Parametros!$P$3=1,'4 - Tabela atual'!BD43,'5 - Tabela anterior'!BC43)</f>
        <v>48.6</v>
      </c>
      <c r="BE44" s="9">
        <f>IF(Parametros!$P$3=1,'4 - Tabela atual'!BE43,'5 - Tabela anterior'!BD43)</f>
        <v>60.75</v>
      </c>
      <c r="BF44" s="9">
        <f>IF(Parametros!$P$3=1,'4 - Tabela atual'!BF43,'5 - Tabela anterior'!BE43)</f>
        <v>0</v>
      </c>
      <c r="BG44" s="9">
        <f>IF(Parametros!$P$3=1,'4 - Tabela atual'!BG43,'5 - Tabela anterior'!BF43)</f>
        <v>121.5</v>
      </c>
      <c r="BH44" s="9">
        <f>IF(Parametros!$P$3=1,'4 - Tabela atual'!BH43,'5 - Tabela anterior'!BG43)</f>
        <v>364.5</v>
      </c>
      <c r="BI44" s="9">
        <f>IF(Parametros!$P$3=1,'4 - Tabela atual'!BI43,'5 - Tabela anterior'!BH43)</f>
        <v>486</v>
      </c>
      <c r="BJ44" s="9">
        <f>IF(Parametros!$P$3=1,'4 - Tabela atual'!BJ43,'5 - Tabela anterior'!BI43)</f>
        <v>729</v>
      </c>
      <c r="BK44" s="9">
        <f>IF(Parametros!$P$3=1,'4 - Tabela atual'!BK43,'5 - Tabela anterior'!BJ43)</f>
        <v>972</v>
      </c>
      <c r="BL44" s="9">
        <f>IF(Parametros!$P$3=1,'4 - Tabela atual'!BL43,'5 - Tabela anterior'!BK43)</f>
        <v>1215</v>
      </c>
      <c r="BM44" s="9">
        <f>IF(Parametros!$P$3=1,'4 - Tabela atual'!BM43,'5 - Tabela anterior'!BL43)</f>
        <v>1458</v>
      </c>
      <c r="BN44" s="9">
        <f>IF(Parametros!$P$3=1,'4 - Tabela atual'!BN43,'5 - Tabela anterior'!BM43)</f>
        <v>211</v>
      </c>
      <c r="BO44" s="9">
        <f>IF(Parametros!$P$3=1,'4 - Tabela atual'!BO43,'5 - Tabela anterior'!BN43)</f>
        <v>42.2</v>
      </c>
      <c r="BP44" s="9">
        <f>IF(Parametros!$P$3=1,'4 - Tabela atual'!BP43,'5 - Tabela anterior'!BO43)</f>
        <v>52.75</v>
      </c>
      <c r="BQ44" s="9">
        <f>IF(Parametros!$P$3=1,'4 - Tabela atual'!BQ43,'5 - Tabela anterior'!BP43)</f>
        <v>0</v>
      </c>
      <c r="BR44" s="9">
        <f>IF(Parametros!$P$3=1,'4 - Tabela atual'!BR43,'5 - Tabela anterior'!BQ43)</f>
        <v>105.5</v>
      </c>
      <c r="BS44" s="9">
        <f>IF(Parametros!$P$3=1,'4 - Tabela atual'!BS43,'5 - Tabela anterior'!BR43)</f>
        <v>316.5</v>
      </c>
      <c r="BT44" s="9">
        <f>IF(Parametros!$P$3=1,'4 - Tabela atual'!BT43,'5 - Tabela anterior'!BS43)</f>
        <v>422</v>
      </c>
      <c r="BU44" s="9">
        <f>IF(Parametros!$P$3=1,'4 - Tabela atual'!BU43,'5 - Tabela anterior'!BT43)</f>
        <v>633</v>
      </c>
      <c r="BV44" s="9">
        <f>IF(Parametros!$P$3=1,'4 - Tabela atual'!BV43,'5 - Tabela anterior'!BU43)</f>
        <v>844</v>
      </c>
      <c r="BW44" s="9">
        <f>IF(Parametros!$P$3=1,'4 - Tabela atual'!BW43,'5 - Tabela anterior'!BV43)</f>
        <v>1055</v>
      </c>
      <c r="BX44" s="9">
        <f>IF(Parametros!$P$3=1,'4 - Tabela atual'!BX43,'5 - Tabela anterior'!BW43)</f>
        <v>1266</v>
      </c>
      <c r="BY44" s="9">
        <f>IF(Parametros!$P$3=1,'4 - Tabela atual'!BY43,'5 - Tabela anterior'!BX43)</f>
        <v>160</v>
      </c>
      <c r="BZ44" s="9">
        <f>IF(Parametros!$P$3=1,'4 - Tabela atual'!BZ43,'5 - Tabela anterior'!BY43)</f>
        <v>32</v>
      </c>
      <c r="CA44" s="9">
        <f>IF(Parametros!$P$3=1,'4 - Tabela atual'!CA43,'5 - Tabela anterior'!BZ43)</f>
        <v>40</v>
      </c>
      <c r="CB44" s="9">
        <f>IF(Parametros!$P$3=1,'4 - Tabela atual'!CB43,'5 - Tabela anterior'!CA43)</f>
        <v>0</v>
      </c>
      <c r="CC44" s="9">
        <f>IF(Parametros!$P$3=1,'4 - Tabela atual'!CC43,'5 - Tabela anterior'!CB43)</f>
        <v>80</v>
      </c>
      <c r="CD44" s="9">
        <f>IF(Parametros!$P$3=1,'4 - Tabela atual'!CD43,'5 - Tabela anterior'!CC43)</f>
        <v>240</v>
      </c>
      <c r="CE44" s="9">
        <f>IF(Parametros!$P$3=1,'4 - Tabela atual'!CE43,'5 - Tabela anterior'!CD43)</f>
        <v>320</v>
      </c>
      <c r="CF44" s="9">
        <f>IF(Parametros!$P$3=1,'4 - Tabela atual'!CF43,'5 - Tabela anterior'!CE43)</f>
        <v>480</v>
      </c>
      <c r="CG44" s="9">
        <f>IF(Parametros!$P$3=1,'4 - Tabela atual'!CG43,'5 - Tabela anterior'!CF43)</f>
        <v>640</v>
      </c>
      <c r="CH44" s="9">
        <f>IF(Parametros!$P$3=1,'4 - Tabela atual'!CH43,'5 - Tabela anterior'!CG43)</f>
        <v>800</v>
      </c>
      <c r="CI44" s="9">
        <f>IF(Parametros!$P$3=1,'4 - Tabela atual'!CI43,'5 - Tabela anterior'!CH43)</f>
        <v>960</v>
      </c>
      <c r="CJ44" s="9">
        <f>IF(Parametros!$P$3=1,'4 - Tabela atual'!CJ43,'5 - Tabela anterior'!CI43)</f>
        <v>454</v>
      </c>
      <c r="CK44" s="9">
        <f>IF(Parametros!$P$3=1,'4 - Tabela atual'!CK43,'5 - Tabela anterior'!CJ43)</f>
        <v>90.800000000000011</v>
      </c>
      <c r="CL44" s="9">
        <f>IF(Parametros!$P$3=1,'4 - Tabela atual'!CL43,'5 - Tabela anterior'!CK43)</f>
        <v>113.5</v>
      </c>
      <c r="CM44" s="9">
        <f>IF(Parametros!$P$3=1,'4 - Tabela atual'!CM43,'5 - Tabela anterior'!CL43)</f>
        <v>0</v>
      </c>
      <c r="CN44" s="9">
        <f>IF(Parametros!$P$3=1,'4 - Tabela atual'!CN43,'5 - Tabela anterior'!CM43)</f>
        <v>227</v>
      </c>
      <c r="CO44" s="9">
        <f>IF(Parametros!$P$3=1,'4 - Tabela atual'!CO43,'5 - Tabela anterior'!CN43)</f>
        <v>681</v>
      </c>
      <c r="CP44" s="9">
        <f>IF(Parametros!$P$3=1,'4 - Tabela atual'!CP43,'5 - Tabela anterior'!CO43)</f>
        <v>908</v>
      </c>
      <c r="CQ44" s="9">
        <f>IF(Parametros!$P$3=1,'4 - Tabela atual'!CQ43,'5 - Tabela anterior'!CP43)</f>
        <v>1362</v>
      </c>
      <c r="CR44" s="9">
        <f>IF(Parametros!$P$3=1,'4 - Tabela atual'!CR43,'5 - Tabela anterior'!CQ43)</f>
        <v>1816</v>
      </c>
      <c r="CS44" s="9">
        <f>IF(Parametros!$P$3=1,'4 - Tabela atual'!CS43,'5 - Tabela anterior'!CR43)</f>
        <v>2270</v>
      </c>
      <c r="CT44" s="9">
        <f>IF(Parametros!$P$3=1,'4 - Tabela atual'!CT43,'5 - Tabela anterior'!CS43)</f>
        <v>2724</v>
      </c>
      <c r="CU44" s="9">
        <f>IF(Parametros!$P$3=1,'4 - Tabela atual'!CU43,'5 - Tabela anterior'!CT43)</f>
        <v>403</v>
      </c>
      <c r="CV44" s="9">
        <f>IF(Parametros!$P$3=1,'4 - Tabela atual'!CV43,'5 - Tabela anterior'!CU43)</f>
        <v>80.599999999999994</v>
      </c>
      <c r="CW44" s="9">
        <f>IF(Parametros!$P$3=1,'4 - Tabela atual'!CW43,'5 - Tabela anterior'!CV43)</f>
        <v>100.75</v>
      </c>
      <c r="CX44" s="9">
        <f>IF(Parametros!$P$3=1,'4 - Tabela atual'!CX43,'5 - Tabela anterior'!CW43)</f>
        <v>0</v>
      </c>
      <c r="CY44" s="9">
        <f>IF(Parametros!$P$3=1,'4 - Tabela atual'!CY43,'5 - Tabela anterior'!CX43)</f>
        <v>201.5</v>
      </c>
      <c r="CZ44" s="9">
        <f>IF(Parametros!$P$3=1,'4 - Tabela atual'!CZ43,'5 - Tabela anterior'!CY43)</f>
        <v>604.5</v>
      </c>
      <c r="DA44" s="9">
        <f>IF(Parametros!$P$3=1,'4 - Tabela atual'!DA43,'5 - Tabela anterior'!CZ43)</f>
        <v>806</v>
      </c>
      <c r="DB44" s="9">
        <f>IF(Parametros!$P$3=1,'4 - Tabela atual'!DB43,'5 - Tabela anterior'!DA43)</f>
        <v>1209</v>
      </c>
      <c r="DC44" s="9">
        <f>IF(Parametros!$P$3=1,'4 - Tabela atual'!DC43,'5 - Tabela anterior'!DB43)</f>
        <v>1612</v>
      </c>
      <c r="DD44" s="9">
        <f>IF(Parametros!$P$3=1,'4 - Tabela atual'!DD43,'5 - Tabela anterior'!DC43)</f>
        <v>2015</v>
      </c>
      <c r="DE44" s="9">
        <f>IF(Parametros!$P$3=1,'4 - Tabela atual'!DE43,'5 - Tabela anterior'!DD43)</f>
        <v>2418</v>
      </c>
      <c r="DF44" s="9">
        <f>IF(Parametros!$P$3=1,'4 - Tabela atual'!DF43,'5 - Tabela anterior'!DE43)</f>
        <v>371</v>
      </c>
      <c r="DG44" s="9">
        <f>IF(Parametros!$P$3=1,'4 - Tabela atual'!DG43,'5 - Tabela anterior'!DF43)</f>
        <v>74.2</v>
      </c>
      <c r="DH44" s="9">
        <f>IF(Parametros!$P$3=1,'4 - Tabela atual'!DH43,'5 - Tabela anterior'!DG43)</f>
        <v>92.75</v>
      </c>
      <c r="DI44" s="9">
        <f>IF(Parametros!$P$3=1,'4 - Tabela atual'!DI43,'5 - Tabela anterior'!DH43)</f>
        <v>0</v>
      </c>
      <c r="DJ44" s="9">
        <f>IF(Parametros!$P$3=1,'4 - Tabela atual'!DJ43,'5 - Tabela anterior'!DI43)</f>
        <v>185.5</v>
      </c>
      <c r="DK44" s="9">
        <f>IF(Parametros!$P$3=1,'4 - Tabela atual'!DK43,'5 - Tabela anterior'!DJ43)</f>
        <v>556.5</v>
      </c>
      <c r="DL44" s="9">
        <f>IF(Parametros!$P$3=1,'4 - Tabela atual'!DL43,'5 - Tabela anterior'!DK43)</f>
        <v>742</v>
      </c>
      <c r="DM44" s="9">
        <f>IF(Parametros!$P$3=1,'4 - Tabela atual'!DM43,'5 - Tabela anterior'!DL43)</f>
        <v>1113</v>
      </c>
      <c r="DN44" s="9">
        <f>IF(Parametros!$P$3=1,'4 - Tabela atual'!DN43,'5 - Tabela anterior'!DM43)</f>
        <v>1484</v>
      </c>
      <c r="DO44" s="9">
        <f>IF(Parametros!$P$3=1,'4 - Tabela atual'!DO43,'5 - Tabela anterior'!DN43)</f>
        <v>1855</v>
      </c>
      <c r="DP44" s="9">
        <f>IF(Parametros!$P$3=1,'4 - Tabela atual'!DP43,'5 - Tabela anterior'!DO43)</f>
        <v>2226</v>
      </c>
      <c r="DQ44" s="9">
        <f>IF(Parametros!$P$3=1,'4 - Tabela atual'!DQ43,'5 - Tabela anterior'!DP43)</f>
        <v>371</v>
      </c>
      <c r="DR44" s="9">
        <f>IF(Parametros!$P$3=1,'4 - Tabela atual'!DR43,'5 - Tabela anterior'!DQ43)</f>
        <v>74.2</v>
      </c>
      <c r="DS44" s="9">
        <f>IF(Parametros!$P$3=1,'4 - Tabela atual'!DS43,'5 - Tabela anterior'!DR43)</f>
        <v>92.75</v>
      </c>
      <c r="DT44" s="9">
        <f>IF(Parametros!$P$3=1,'4 - Tabela atual'!DT43,'5 - Tabela anterior'!DS43)</f>
        <v>0</v>
      </c>
      <c r="DU44" s="9">
        <f>IF(Parametros!$P$3=1,'4 - Tabela atual'!DU43,'5 - Tabela anterior'!DT43)</f>
        <v>185.5</v>
      </c>
      <c r="DV44" s="9">
        <f>IF(Parametros!$P$3=1,'4 - Tabela atual'!DV43,'5 - Tabela anterior'!DU43)</f>
        <v>556.5</v>
      </c>
      <c r="DW44" s="9">
        <f>IF(Parametros!$P$3=1,'4 - Tabela atual'!DW43,'5 - Tabela anterior'!DV43)</f>
        <v>742</v>
      </c>
      <c r="DX44" s="9">
        <f>IF(Parametros!$P$3=1,'4 - Tabela atual'!DX43,'5 - Tabela anterior'!DW43)</f>
        <v>1113</v>
      </c>
      <c r="DY44" s="9">
        <f>IF(Parametros!$P$3=1,'4 - Tabela atual'!DY43,'5 - Tabela anterior'!DX43)</f>
        <v>1484</v>
      </c>
      <c r="DZ44" s="9">
        <f>IF(Parametros!$P$3=1,'4 - Tabela atual'!DZ43,'5 - Tabela anterior'!DY43)</f>
        <v>1855</v>
      </c>
      <c r="EA44" s="9">
        <f>IF(Parametros!$P$3=1,'4 - Tabela atual'!EA43,'5 - Tabela anterior'!DZ43)</f>
        <v>2226</v>
      </c>
      <c r="EB44" s="9">
        <f>IF(Parametros!$P$3=1,'4 - Tabela atual'!EB43,'5 - Tabela anterior'!EA43)</f>
        <v>454</v>
      </c>
      <c r="EC44" s="9">
        <f>IF(Parametros!$P$3=1,'4 - Tabela atual'!EC43,'5 - Tabela anterior'!EB43)</f>
        <v>90.800000000000011</v>
      </c>
      <c r="ED44" s="9">
        <f>IF(Parametros!$P$3=1,'4 - Tabela atual'!ED43,'5 - Tabela anterior'!EC43)</f>
        <v>113.5</v>
      </c>
      <c r="EE44" s="9">
        <f>IF(Parametros!$P$3=1,'4 - Tabela atual'!EE43,'5 - Tabela anterior'!ED43)</f>
        <v>0</v>
      </c>
      <c r="EF44" s="9">
        <f>IF(Parametros!$P$3=1,'4 - Tabela atual'!EF43,'5 - Tabela anterior'!EE43)</f>
        <v>227</v>
      </c>
      <c r="EG44" s="9">
        <f>IF(Parametros!$P$3=1,'4 - Tabela atual'!EG43,'5 - Tabela anterior'!EF43)</f>
        <v>681</v>
      </c>
      <c r="EH44" s="9">
        <f>IF(Parametros!$P$3=1,'4 - Tabela atual'!EH43,'5 - Tabela anterior'!EG43)</f>
        <v>908</v>
      </c>
      <c r="EI44" s="9">
        <f>IF(Parametros!$P$3=1,'4 - Tabela atual'!EI43,'5 - Tabela anterior'!EH43)</f>
        <v>1362</v>
      </c>
      <c r="EJ44" s="9">
        <f>IF(Parametros!$P$3=1,'4 - Tabela atual'!EJ43,'5 - Tabela anterior'!EI43)</f>
        <v>1816</v>
      </c>
      <c r="EK44" s="9">
        <f>IF(Parametros!$P$3=1,'4 - Tabela atual'!EK43,'5 - Tabela anterior'!EJ43)</f>
        <v>2270</v>
      </c>
      <c r="EL44" s="9">
        <f>IF(Parametros!$P$3=1,'4 - Tabela atual'!EL43,'5 - Tabela anterior'!EK43)</f>
        <v>2724</v>
      </c>
      <c r="EM44" s="9">
        <f>IF(Parametros!$P$3=1,'4 - Tabela atual'!EM43,'5 - Tabela anterior'!EL43)</f>
        <v>403</v>
      </c>
      <c r="EN44" s="9">
        <f>IF(Parametros!$P$3=1,'4 - Tabela atual'!EN43,'5 - Tabela anterior'!EM43)</f>
        <v>80.599999999999994</v>
      </c>
      <c r="EO44" s="9">
        <f>IF(Parametros!$P$3=1,'4 - Tabela atual'!EO43,'5 - Tabela anterior'!EN43)</f>
        <v>100.75</v>
      </c>
      <c r="EP44" s="9">
        <f>IF(Parametros!$P$3=1,'4 - Tabela atual'!EP43,'5 - Tabela anterior'!EO43)</f>
        <v>0</v>
      </c>
      <c r="EQ44" s="9">
        <f>IF(Parametros!$P$3=1,'4 - Tabela atual'!EQ43,'5 - Tabela anterior'!EP43)</f>
        <v>201.5</v>
      </c>
      <c r="ER44" s="9">
        <f>IF(Parametros!$P$3=1,'4 - Tabela atual'!ER43,'5 - Tabela anterior'!EQ43)</f>
        <v>604.5</v>
      </c>
      <c r="ES44" s="9">
        <f>IF(Parametros!$P$3=1,'4 - Tabela atual'!ES43,'5 - Tabela anterior'!ER43)</f>
        <v>806</v>
      </c>
      <c r="ET44" s="9">
        <f>IF(Parametros!$P$3=1,'4 - Tabela atual'!ET43,'5 - Tabela anterior'!ES43)</f>
        <v>1209</v>
      </c>
      <c r="EU44" s="9">
        <f>IF(Parametros!$P$3=1,'4 - Tabela atual'!EU43,'5 - Tabela anterior'!ET43)</f>
        <v>1612</v>
      </c>
      <c r="EV44" s="9">
        <f>IF(Parametros!$P$3=1,'4 - Tabela atual'!EV43,'5 - Tabela anterior'!EU43)</f>
        <v>2015</v>
      </c>
      <c r="EW44" s="9">
        <f>IF(Parametros!$P$3=1,'4 - Tabela atual'!EW43,'5 - Tabela anterior'!EV43)</f>
        <v>2418</v>
      </c>
      <c r="EX44" s="9">
        <f>IF(Parametros!$P$3=1,'4 - Tabela atual'!EX43,'5 - Tabela anterior'!EW43)</f>
        <v>614</v>
      </c>
      <c r="EY44" s="9">
        <f>IF(Parametros!$P$3=1,'4 - Tabela atual'!EY43,'5 - Tabela anterior'!EX43)</f>
        <v>122.80000000000001</v>
      </c>
      <c r="EZ44" s="9">
        <f>IF(Parametros!$P$3=1,'4 - Tabela atual'!EZ43,'5 - Tabela anterior'!EY43)</f>
        <v>153.5</v>
      </c>
      <c r="FA44" s="9">
        <f>IF(Parametros!$P$3=1,'4 - Tabela atual'!FA43,'5 - Tabela anterior'!EZ43)</f>
        <v>0</v>
      </c>
      <c r="FB44" s="9">
        <f>IF(Parametros!$P$3=1,'4 - Tabela atual'!FB43,'5 - Tabela anterior'!FA43)</f>
        <v>307</v>
      </c>
      <c r="FC44" s="9">
        <f>IF(Parametros!$P$3=1,'4 - Tabela atual'!FC43,'5 - Tabela anterior'!FB43)</f>
        <v>921</v>
      </c>
      <c r="FD44" s="9">
        <f>IF(Parametros!$P$3=1,'4 - Tabela atual'!FD43,'5 - Tabela anterior'!FC43)</f>
        <v>1228</v>
      </c>
      <c r="FE44" s="9">
        <f>IF(Parametros!$P$3=1,'4 - Tabela atual'!FE43,'5 - Tabela anterior'!FD43)</f>
        <v>1842</v>
      </c>
      <c r="FF44" s="9">
        <f>IF(Parametros!$P$3=1,'4 - Tabela atual'!FF43,'5 - Tabela anterior'!FE43)</f>
        <v>2456</v>
      </c>
      <c r="FG44" s="9">
        <f>IF(Parametros!$P$3=1,'4 - Tabela atual'!FG43,'5 - Tabela anterior'!FF43)</f>
        <v>3070</v>
      </c>
      <c r="FH44" s="9">
        <f>IF(Parametros!$P$3=1,'4 - Tabela atual'!FH43,'5 - Tabela anterior'!FG43)</f>
        <v>3684</v>
      </c>
      <c r="FI44" s="9">
        <f>IF(Parametros!$P$3=1,'4 - Tabela atual'!FI43,'5 - Tabela anterior'!FH43)</f>
        <v>614</v>
      </c>
      <c r="FJ44" s="9">
        <f>IF(Parametros!$P$3=1,'4 - Tabela atual'!FJ43,'5 - Tabela anterior'!FI43)</f>
        <v>122.80000000000001</v>
      </c>
      <c r="FK44" s="9">
        <f>IF(Parametros!$P$3=1,'4 - Tabela atual'!FK43,'5 - Tabela anterior'!FJ43)</f>
        <v>153.5</v>
      </c>
      <c r="FL44" s="9">
        <f>IF(Parametros!$P$3=1,'4 - Tabela atual'!FL43,'5 - Tabela anterior'!FK43)</f>
        <v>0</v>
      </c>
      <c r="FM44" s="9">
        <f>IF(Parametros!$P$3=1,'4 - Tabela atual'!FM43,'5 - Tabela anterior'!FL43)</f>
        <v>307</v>
      </c>
      <c r="FN44" s="9">
        <f>IF(Parametros!$P$3=1,'4 - Tabela atual'!FN43,'5 - Tabela anterior'!FM43)</f>
        <v>921</v>
      </c>
      <c r="FO44" s="9">
        <f>IF(Parametros!$P$3=1,'4 - Tabela atual'!FO43,'5 - Tabela anterior'!FN43)</f>
        <v>1228</v>
      </c>
      <c r="FP44" s="9">
        <f>IF(Parametros!$P$3=1,'4 - Tabela atual'!FP43,'5 - Tabela anterior'!FO43)</f>
        <v>1842</v>
      </c>
      <c r="FQ44" s="9">
        <f>IF(Parametros!$P$3=1,'4 - Tabela atual'!FQ43,'5 - Tabela anterior'!FP43)</f>
        <v>2456</v>
      </c>
      <c r="FR44" s="9">
        <f>IF(Parametros!$P$3=1,'4 - Tabela atual'!FR43,'5 - Tabela anterior'!FQ43)</f>
        <v>3070</v>
      </c>
      <c r="FS44" s="9">
        <f>IF(Parametros!$P$3=1,'4 - Tabela atual'!FS43,'5 - Tabela anterior'!FR43)</f>
        <v>3684</v>
      </c>
      <c r="FT44" t="str">
        <f>IF(Parametros!$P$3=1,'4 - Tabela atual'!FT43,'5 - Tabela anterior'!FS43)</f>
        <v>0</v>
      </c>
      <c r="FU44" t="str">
        <f>IF(Parametros!$P$3=1,'4 - Tabela atual'!FU43,'5 - Tabela anterior'!FT43)</f>
        <v>0</v>
      </c>
      <c r="FV44" t="str">
        <f>IF(Parametros!$P$3=1,'4 - Tabela atual'!FV43,'5 - Tabela anterior'!FU43)</f>
        <v>0</v>
      </c>
      <c r="FW44" t="str">
        <f>IF(Parametros!$P$3=1,'4 - Tabela atual'!FW43,'5 - Tabela anterior'!FV43)</f>
        <v>0</v>
      </c>
      <c r="FX44">
        <f>IF(Parametros!$P$3=1,'4 - Tabela atual'!FX43,'5 - Tabela anterior'!FW43)</f>
        <v>0</v>
      </c>
      <c r="FY44">
        <f>IF(Parametros!$P$3=1,'4 - Tabela atual'!FY43,'5 - Tabela anterior'!FX43)</f>
        <v>0</v>
      </c>
      <c r="FZ44">
        <f>IF(Parametros!$P$3=1,'4 - Tabela atual'!FZ43,'5 - Tabela anterior'!FY43)</f>
        <v>0</v>
      </c>
      <c r="GA44">
        <f>IF(Parametros!$P$3=1,'4 - Tabela atual'!GA43,'5 - Tabela anterior'!FZ43)</f>
        <v>0</v>
      </c>
      <c r="GB44">
        <f>IF(Parametros!$P$3=1,'4 - Tabela atual'!GB43,'5 - Tabela anterior'!GA43)</f>
        <v>0</v>
      </c>
      <c r="GC44">
        <f>IF(Parametros!$P$3=1,'4 - Tabela atual'!GC43,'5 - Tabela anterior'!GB43)</f>
        <v>0</v>
      </c>
      <c r="GD44">
        <f>IF(Parametros!$P$3=1,'4 - Tabela atual'!GD43,'5 - Tabela anterior'!GC43)</f>
        <v>0</v>
      </c>
      <c r="GE44">
        <f>IF(Parametros!$P$3=1,'4 - Tabela atual'!GE43,'5 - Tabela anterior'!GD43)</f>
        <v>0</v>
      </c>
      <c r="GF44">
        <f>IF(Parametros!$P$3=1,'4 - Tabela atual'!GF43,'5 - Tabela anterior'!GE43)</f>
        <v>0</v>
      </c>
      <c r="GG44">
        <f>IF(Parametros!$P$3=1,'4 - Tabela atual'!GG43,'5 - Tabela anterior'!GF43)</f>
        <v>0</v>
      </c>
      <c r="GH44">
        <f>IF(Parametros!$P$3=1,'4 - Tabela atual'!GH43,'5 - Tabela anterior'!GG43)</f>
        <v>0</v>
      </c>
      <c r="GI44" s="8" t="str">
        <f>IF(Parametros!$P$3=1,'4 - Tabela atual'!GI43,'5 - Tabela anterior'!GH43)</f>
        <v>0</v>
      </c>
      <c r="GJ44" s="8" t="str">
        <f>IF(Parametros!$P$3=1,'4 - Tabela atual'!GJ43,'5 - Tabela anterior'!GI43)</f>
        <v>0</v>
      </c>
      <c r="GK44" s="8" t="str">
        <f>IF(Parametros!$P$3=1,'4 - Tabela atual'!GK43,'5 - Tabela anterior'!GJ43)</f>
        <v>0</v>
      </c>
      <c r="GL44" s="8" t="str">
        <f>IF(Parametros!$P$3=1,'4 - Tabela atual'!GL43,'5 - Tabela anterior'!GK43)</f>
        <v>0</v>
      </c>
      <c r="GM44" s="8">
        <f>IF(Parametros!$P$3=1,'4 - Tabela atual'!GM43,'5 - Tabela anterior'!GL43)</f>
        <v>0</v>
      </c>
      <c r="GN44" s="8">
        <f>IF(Parametros!$P$3=1,'4 - Tabela atual'!GN43,'5 - Tabela anterior'!GM43)</f>
        <v>0</v>
      </c>
      <c r="GO44" s="8">
        <f>IF(Parametros!$P$3=1,'4 - Tabela atual'!GO43,'5 - Tabela anterior'!GN43)</f>
        <v>0</v>
      </c>
      <c r="GP44" s="8">
        <f>IF(Parametros!$P$3=1,'4 - Tabela atual'!GP43,'5 - Tabela anterior'!GO43)</f>
        <v>0</v>
      </c>
      <c r="GQ44" s="8">
        <f>IF(Parametros!$P$3=1,'4 - Tabela atual'!GQ43,'5 - Tabela anterior'!GP43)</f>
        <v>0</v>
      </c>
      <c r="GR44" s="8">
        <f>IF(Parametros!$P$3=1,'4 - Tabela atual'!GR43,'5 - Tabela anterior'!GQ43)</f>
        <v>0</v>
      </c>
      <c r="GS44" s="8">
        <f>IF(Parametros!$P$3=1,'4 - Tabela atual'!GS43,'5 - Tabela anterior'!GR43)</f>
        <v>0</v>
      </c>
      <c r="GT44" s="8">
        <f>IF(Parametros!$P$3=1,'4 - Tabela atual'!GT43,'5 - Tabela anterior'!GS43)</f>
        <v>0</v>
      </c>
      <c r="GU44" s="8">
        <f>IF(Parametros!$P$3=1,'4 - Tabela atual'!GU43,'5 - Tabela anterior'!GT43)</f>
        <v>0</v>
      </c>
      <c r="GV44" s="8">
        <f>IF(Parametros!$P$3=1,'4 - Tabela atual'!GV43,'5 - Tabela anterior'!GU43)</f>
        <v>0</v>
      </c>
      <c r="GW44" s="8">
        <f>IF(Parametros!$P$3=1,'4 - Tabela atual'!GW43,'5 - Tabela anterior'!GV43)</f>
        <v>0</v>
      </c>
      <c r="GX44">
        <f>IF(Parametros!$P$3=1,'4 - Tabela atual'!GX43,'5 - Tabela anterior'!GW43)</f>
        <v>0</v>
      </c>
      <c r="GY44">
        <f>IF(Parametros!$P$3=1,'4 - Tabela atual'!GY43,'5 - Tabela anterior'!GX43)</f>
        <v>0</v>
      </c>
      <c r="GZ44">
        <f>IF(Parametros!$P$3=1,'4 - Tabela atual'!GZ43,'5 - Tabela anterior'!GY43)</f>
        <v>0</v>
      </c>
      <c r="HA44">
        <f>IF(Parametros!$P$3=1,'4 - Tabela atual'!HA43,'5 - Tabela anterior'!GZ43)</f>
        <v>0</v>
      </c>
      <c r="HB44">
        <f>IF(Parametros!$P$3=1,'4 - Tabela atual'!HB43,'5 - Tabela anterior'!HA43)</f>
        <v>0</v>
      </c>
      <c r="HC44">
        <f>IF(Parametros!$P$3=1,'4 - Tabela atual'!HC43,'5 - Tabela anterior'!HB43)</f>
        <v>0</v>
      </c>
      <c r="HD44">
        <f>IF(Parametros!$P$3=1,'4 - Tabela atual'!HD43,'5 - Tabela anterior'!HC43)</f>
        <v>1</v>
      </c>
      <c r="HE44" s="6" t="str">
        <f t="shared" ref="HE44:HE83" si="1">B44&amp;" - ("&amp;A44&amp;")"</f>
        <v>FUTEBOL (SAB.) - (FGGS)</v>
      </c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</row>
    <row r="45" spans="1:249" s="5" customFormat="1" ht="14.25" customHeight="1" x14ac:dyDescent="0.2">
      <c r="A45" s="148" t="str">
        <f>IF(Parametros!$P$3=1,'4 - Tabela atual'!A44,'5 - Tabela anterior'!A44)</f>
        <v>HUCK</v>
      </c>
      <c r="B45" s="112" t="str">
        <f>IF(Parametros!$P$3=1,'4 - Tabela atual'!B44,'5 - Tabela anterior'!B44)</f>
        <v>CALDEIRÃO DO HUCK</v>
      </c>
      <c r="C45" s="9">
        <f>IF(Parametros!$P$3=1,'4 - Tabela atual'!C44,'5 - Tabela anterior'!C44)</f>
        <v>1135</v>
      </c>
      <c r="D45" s="9">
        <f>IF(Parametros!$P$3=1,'4 - Tabela atual'!D44,'5 - Tabela anterior'!D44)</f>
        <v>227</v>
      </c>
      <c r="E45" s="9">
        <f>IF(Parametros!$P$3=1,'4 - Tabela atual'!E44,'5 - Tabela anterior'!E44)</f>
        <v>283.75</v>
      </c>
      <c r="F45" s="9">
        <f>IF(Parametros!$P$3=1,'4 - Tabela atual'!F44,'5 - Tabela anterior'!F44)</f>
        <v>425.625</v>
      </c>
      <c r="G45" s="9">
        <f>IF(Parametros!$P$3=1,'4 - Tabela atual'!G44,'5 - Tabela anterior'!G44)</f>
        <v>227</v>
      </c>
      <c r="H45" s="9">
        <f>IF(Parametros!$P$3=1,'4 - Tabela atual'!H44,'5 - Tabela anterior'!H44)</f>
        <v>283.75</v>
      </c>
      <c r="I45" s="9">
        <f>IF(Parametros!$P$3=1,'4 - Tabela atual'!I44,'5 - Tabela anterior'!H44)</f>
        <v>283.75</v>
      </c>
      <c r="J45" s="9">
        <f>IF(Parametros!$P$3=1,'4 - Tabela atual'!J44,'5 - Tabela anterior'!I44)</f>
        <v>283.75</v>
      </c>
      <c r="K45" s="9">
        <f>IF(Parametros!$P$3=1,'4 - Tabela atual'!K44,'5 - Tabela anterior'!J44)</f>
        <v>425.625</v>
      </c>
      <c r="L45" s="9">
        <f>IF(Parametros!$P$3=1,'4 - Tabela atual'!L44,'5 - Tabela anterior'!K44)</f>
        <v>227</v>
      </c>
      <c r="M45" s="9">
        <f>IF(Parametros!$P$3=1,'4 - Tabela atual'!M44,'5 - Tabela anterior'!L44)</f>
        <v>283.75</v>
      </c>
      <c r="N45" s="9">
        <f>IF(Parametros!$P$3=1,'4 - Tabela atual'!N44,'5 - Tabela anterior'!M44)</f>
        <v>510.75</v>
      </c>
      <c r="O45" s="9">
        <f>IF(Parametros!$P$3=1,'4 - Tabela atual'!O44,'5 - Tabela anterior'!N44)</f>
        <v>851.25</v>
      </c>
      <c r="P45" s="9">
        <f>IF(Parametros!$P$3=1,'4 - Tabela atual'!P44,'5 - Tabela anterior'!O44)</f>
        <v>1702.5</v>
      </c>
      <c r="Q45" s="9">
        <f>IF(Parametros!$P$3=1,'4 - Tabela atual'!Q44,'5 - Tabela anterior'!P44)</f>
        <v>2270</v>
      </c>
      <c r="R45" s="9">
        <f>IF(Parametros!$P$3=1,'4 - Tabela atual'!R44,'5 - Tabela anterior'!Q44)</f>
        <v>3405</v>
      </c>
      <c r="S45" s="9">
        <f>IF(Parametros!$P$3=1,'4 - Tabela atual'!S44,'5 - Tabela anterior'!R44)</f>
        <v>4540</v>
      </c>
      <c r="T45" s="9">
        <f>IF(Parametros!$P$3=1,'4 - Tabela atual'!T44,'5 - Tabela anterior'!S44)</f>
        <v>5675</v>
      </c>
      <c r="U45" s="9">
        <f>IF(Parametros!$P$3=1,'4 - Tabela atual'!U44,'5 - Tabela anterior'!T44)</f>
        <v>6810</v>
      </c>
      <c r="V45" s="9">
        <f>IF(Parametros!$P$3=1,'4 - Tabela atual'!V44,'5 - Tabela anterior'!U44)</f>
        <v>206</v>
      </c>
      <c r="W45" s="9">
        <f>IF(Parametros!$P$3=1,'4 - Tabela atual'!W44,'5 - Tabela anterior'!V44)</f>
        <v>41.2</v>
      </c>
      <c r="X45" s="9">
        <f>IF(Parametros!$P$3=1,'4 - Tabela atual'!X44,'5 - Tabela anterior'!W44)</f>
        <v>51.5</v>
      </c>
      <c r="Y45" s="9">
        <f>IF(Parametros!$P$3=1,'4 - Tabela atual'!Y44,'5 - Tabela anterior'!X44)</f>
        <v>0</v>
      </c>
      <c r="Z45" s="9">
        <f>IF(Parametros!$P$3=1,'4 - Tabela atual'!Z44,'5 - Tabela anterior'!Y44)</f>
        <v>103</v>
      </c>
      <c r="AA45" s="9">
        <f>IF(Parametros!$P$3=1,'4 - Tabela atual'!AA44,'5 - Tabela anterior'!Z44)</f>
        <v>309</v>
      </c>
      <c r="AB45" s="9">
        <f>IF(Parametros!$P$3=1,'4 - Tabela atual'!AB44,'5 - Tabela anterior'!AA44)</f>
        <v>412</v>
      </c>
      <c r="AC45" s="9">
        <f>IF(Parametros!$P$3=1,'4 - Tabela atual'!AC44,'5 - Tabela anterior'!AB44)</f>
        <v>618</v>
      </c>
      <c r="AD45" s="9">
        <f>IF(Parametros!$P$3=1,'4 - Tabela atual'!AD44,'5 - Tabela anterior'!AC44)</f>
        <v>824</v>
      </c>
      <c r="AE45" s="9">
        <f>IF(Parametros!$P$3=1,'4 - Tabela atual'!AE44,'5 - Tabela anterior'!AD44)</f>
        <v>1030</v>
      </c>
      <c r="AF45" s="9">
        <f>IF(Parametros!$P$3=1,'4 - Tabela atual'!AF44,'5 - Tabela anterior'!AE44)</f>
        <v>1236</v>
      </c>
      <c r="AG45" s="9">
        <f>IF(Parametros!$P$3=1,'4 - Tabela atual'!AG44,'5 - Tabela anterior'!AF44)</f>
        <v>179</v>
      </c>
      <c r="AH45" s="9">
        <f>IF(Parametros!$P$3=1,'4 - Tabela atual'!AH44,'5 - Tabela anterior'!AG44)</f>
        <v>35.800000000000004</v>
      </c>
      <c r="AI45" s="9">
        <f>IF(Parametros!$P$3=1,'4 - Tabela atual'!AI44,'5 - Tabela anterior'!AH44)</f>
        <v>44.75</v>
      </c>
      <c r="AJ45" s="9">
        <f>IF(Parametros!$P$3=1,'4 - Tabela atual'!AJ44,'5 - Tabela anterior'!AI44)</f>
        <v>0</v>
      </c>
      <c r="AK45" s="9">
        <f>IF(Parametros!$P$3=1,'4 - Tabela atual'!AK44,'5 - Tabela anterior'!AJ44)</f>
        <v>89.5</v>
      </c>
      <c r="AL45" s="9">
        <f>IF(Parametros!$P$3=1,'4 - Tabela atual'!AL44,'5 - Tabela anterior'!AK44)</f>
        <v>268.5</v>
      </c>
      <c r="AM45" s="9">
        <f>IF(Parametros!$P$3=1,'4 - Tabela atual'!AM44,'5 - Tabela anterior'!AL44)</f>
        <v>358</v>
      </c>
      <c r="AN45" s="9">
        <f>IF(Parametros!$P$3=1,'4 - Tabela atual'!AN44,'5 - Tabela anterior'!AM44)</f>
        <v>537</v>
      </c>
      <c r="AO45" s="9">
        <f>IF(Parametros!$P$3=1,'4 - Tabela atual'!AO44,'5 - Tabela anterior'!AN44)</f>
        <v>716</v>
      </c>
      <c r="AP45" s="9">
        <f>IF(Parametros!$P$3=1,'4 - Tabela atual'!AP44,'5 - Tabela anterior'!AO44)</f>
        <v>895</v>
      </c>
      <c r="AQ45" s="9">
        <f>IF(Parametros!$P$3=1,'4 - Tabela atual'!AQ44,'5 - Tabela anterior'!AP44)</f>
        <v>1074</v>
      </c>
      <c r="AR45" s="9">
        <f>IF(Parametros!$P$3=1,'4 - Tabela atual'!AR44,'5 - Tabela anterior'!AQ44)</f>
        <v>135</v>
      </c>
      <c r="AS45" s="9">
        <f>IF(Parametros!$P$3=1,'4 - Tabela atual'!AS44,'5 - Tabela anterior'!AR44)</f>
        <v>27</v>
      </c>
      <c r="AT45" s="9">
        <f>IF(Parametros!$P$3=1,'4 - Tabela atual'!AT44,'5 - Tabela anterior'!AS44)</f>
        <v>33.75</v>
      </c>
      <c r="AU45" s="9">
        <f>IF(Parametros!$P$3=1,'4 - Tabela atual'!AU44,'5 - Tabela anterior'!AT44)</f>
        <v>0</v>
      </c>
      <c r="AV45" s="9">
        <f>IF(Parametros!$P$3=1,'4 - Tabela atual'!AV44,'5 - Tabela anterior'!AU44)</f>
        <v>67.5</v>
      </c>
      <c r="AW45" s="9">
        <f>IF(Parametros!$P$3=1,'4 - Tabela atual'!AW44,'5 - Tabela anterior'!AV44)</f>
        <v>202.5</v>
      </c>
      <c r="AX45" s="9">
        <f>IF(Parametros!$P$3=1,'4 - Tabela atual'!AX44,'5 - Tabela anterior'!AW44)</f>
        <v>270</v>
      </c>
      <c r="AY45" s="9">
        <f>IF(Parametros!$P$3=1,'4 - Tabela atual'!AY44,'5 - Tabela anterior'!AX44)</f>
        <v>405</v>
      </c>
      <c r="AZ45" s="9">
        <f>IF(Parametros!$P$3=1,'4 - Tabela atual'!AZ44,'5 - Tabela anterior'!AY44)</f>
        <v>540</v>
      </c>
      <c r="BA45" s="9">
        <f>IF(Parametros!$P$3=1,'4 - Tabela atual'!BA44,'5 - Tabela anterior'!AZ44)</f>
        <v>675</v>
      </c>
      <c r="BB45" s="9">
        <f>IF(Parametros!$P$3=1,'4 - Tabela atual'!BB44,'5 - Tabela anterior'!BA44)</f>
        <v>810</v>
      </c>
      <c r="BC45" s="9">
        <f>IF(Parametros!$P$3=1,'4 - Tabela atual'!BC44,'5 - Tabela anterior'!BB44)</f>
        <v>1341</v>
      </c>
      <c r="BD45" s="9">
        <f>IF(Parametros!$P$3=1,'4 - Tabela atual'!BD44,'5 - Tabela anterior'!BC44)</f>
        <v>268.2</v>
      </c>
      <c r="BE45" s="9">
        <f>IF(Parametros!$P$3=1,'4 - Tabela atual'!BE44,'5 - Tabela anterior'!BD44)</f>
        <v>335.25</v>
      </c>
      <c r="BF45" s="9">
        <f>IF(Parametros!$P$3=1,'4 - Tabela atual'!BF44,'5 - Tabela anterior'!BE44)</f>
        <v>510.75</v>
      </c>
      <c r="BG45" s="9">
        <f>IF(Parametros!$P$3=1,'4 - Tabela atual'!BG44,'5 - Tabela anterior'!BF44)</f>
        <v>954.25</v>
      </c>
      <c r="BH45" s="9">
        <f>IF(Parametros!$P$3=1,'4 - Tabela atual'!BH44,'5 - Tabela anterior'!BG44)</f>
        <v>2011.5</v>
      </c>
      <c r="BI45" s="9">
        <f>IF(Parametros!$P$3=1,'4 - Tabela atual'!BI44,'5 - Tabela anterior'!BH44)</f>
        <v>2682</v>
      </c>
      <c r="BJ45" s="9">
        <f>IF(Parametros!$P$3=1,'4 - Tabela atual'!BJ44,'5 - Tabela anterior'!BI44)</f>
        <v>4023</v>
      </c>
      <c r="BK45" s="9">
        <f>IF(Parametros!$P$3=1,'4 - Tabela atual'!BK44,'5 - Tabela anterior'!BJ44)</f>
        <v>5364</v>
      </c>
      <c r="BL45" s="9">
        <f>IF(Parametros!$P$3=1,'4 - Tabela atual'!BL44,'5 - Tabela anterior'!BK44)</f>
        <v>6705</v>
      </c>
      <c r="BM45" s="9">
        <f>IF(Parametros!$P$3=1,'4 - Tabela atual'!BM44,'5 - Tabela anterior'!BL44)</f>
        <v>8046</v>
      </c>
      <c r="BN45" s="9">
        <f>IF(Parametros!$P$3=1,'4 - Tabela atual'!BN44,'5 - Tabela anterior'!BM44)</f>
        <v>1314</v>
      </c>
      <c r="BO45" s="9">
        <f>IF(Parametros!$P$3=1,'4 - Tabela atual'!BO44,'5 - Tabela anterior'!BN44)</f>
        <v>262.8</v>
      </c>
      <c r="BP45" s="9">
        <f>IF(Parametros!$P$3=1,'4 - Tabela atual'!BP44,'5 - Tabela anterior'!BO44)</f>
        <v>328.5</v>
      </c>
      <c r="BQ45" s="9">
        <f>IF(Parametros!$P$3=1,'4 - Tabela atual'!BQ44,'5 - Tabela anterior'!BP44)</f>
        <v>510.75</v>
      </c>
      <c r="BR45" s="9">
        <f>IF(Parametros!$P$3=1,'4 - Tabela atual'!BR44,'5 - Tabela anterior'!BQ44)</f>
        <v>940.75</v>
      </c>
      <c r="BS45" s="9">
        <f>IF(Parametros!$P$3=1,'4 - Tabela atual'!BS44,'5 - Tabela anterior'!BR44)</f>
        <v>1971</v>
      </c>
      <c r="BT45" s="9">
        <f>IF(Parametros!$P$3=1,'4 - Tabela atual'!BT44,'5 - Tabela anterior'!BS44)</f>
        <v>2628</v>
      </c>
      <c r="BU45" s="9">
        <f>IF(Parametros!$P$3=1,'4 - Tabela atual'!BU44,'5 - Tabela anterior'!BT44)</f>
        <v>3942</v>
      </c>
      <c r="BV45" s="9">
        <f>IF(Parametros!$P$3=1,'4 - Tabela atual'!BV44,'5 - Tabela anterior'!BU44)</f>
        <v>5256</v>
      </c>
      <c r="BW45" s="9">
        <f>IF(Parametros!$P$3=1,'4 - Tabela atual'!BW44,'5 - Tabela anterior'!BV44)</f>
        <v>6570</v>
      </c>
      <c r="BX45" s="9">
        <f>IF(Parametros!$P$3=1,'4 - Tabela atual'!BX44,'5 - Tabela anterior'!BW44)</f>
        <v>7884</v>
      </c>
      <c r="BY45" s="9">
        <f>IF(Parametros!$P$3=1,'4 - Tabela atual'!BY44,'5 - Tabela anterior'!BX44)</f>
        <v>1270</v>
      </c>
      <c r="BZ45" s="9">
        <f>IF(Parametros!$P$3=1,'4 - Tabela atual'!BZ44,'5 - Tabela anterior'!BY44)</f>
        <v>254</v>
      </c>
      <c r="CA45" s="9">
        <f>IF(Parametros!$P$3=1,'4 - Tabela atual'!CA44,'5 - Tabela anterior'!BZ44)</f>
        <v>317.5</v>
      </c>
      <c r="CB45" s="9">
        <f>IF(Parametros!$P$3=1,'4 - Tabela atual'!CB44,'5 - Tabela anterior'!CA44)</f>
        <v>510.75</v>
      </c>
      <c r="CC45" s="9">
        <f>IF(Parametros!$P$3=1,'4 - Tabela atual'!CC44,'5 - Tabela anterior'!CB44)</f>
        <v>918.75</v>
      </c>
      <c r="CD45" s="9">
        <f>IF(Parametros!$P$3=1,'4 - Tabela atual'!CD44,'5 - Tabela anterior'!CC44)</f>
        <v>1905</v>
      </c>
      <c r="CE45" s="9">
        <f>IF(Parametros!$P$3=1,'4 - Tabela atual'!CE44,'5 - Tabela anterior'!CD44)</f>
        <v>2540</v>
      </c>
      <c r="CF45" s="9">
        <f>IF(Parametros!$P$3=1,'4 - Tabela atual'!CF44,'5 - Tabela anterior'!CE44)</f>
        <v>3810</v>
      </c>
      <c r="CG45" s="9">
        <f>IF(Parametros!$P$3=1,'4 - Tabela atual'!CG44,'5 - Tabela anterior'!CF44)</f>
        <v>5080</v>
      </c>
      <c r="CH45" s="9">
        <f>IF(Parametros!$P$3=1,'4 - Tabela atual'!CH44,'5 - Tabela anterior'!CG44)</f>
        <v>6350</v>
      </c>
      <c r="CI45" s="9">
        <f>IF(Parametros!$P$3=1,'4 - Tabela atual'!CI44,'5 - Tabela anterior'!CH44)</f>
        <v>7620</v>
      </c>
      <c r="CJ45" s="9">
        <f>IF(Parametros!$P$3=1,'4 - Tabela atual'!CJ44,'5 - Tabela anterior'!CI44)</f>
        <v>385</v>
      </c>
      <c r="CK45" s="9">
        <f>IF(Parametros!$P$3=1,'4 - Tabela atual'!CK44,'5 - Tabela anterior'!CJ44)</f>
        <v>77</v>
      </c>
      <c r="CL45" s="9">
        <f>IF(Parametros!$P$3=1,'4 - Tabela atual'!CL44,'5 - Tabela anterior'!CK44)</f>
        <v>96.25</v>
      </c>
      <c r="CM45" s="9">
        <f>IF(Parametros!$P$3=1,'4 - Tabela atual'!CM44,'5 - Tabela anterior'!CL44)</f>
        <v>0</v>
      </c>
      <c r="CN45" s="9">
        <f>IF(Parametros!$P$3=1,'4 - Tabela atual'!CN44,'5 - Tabela anterior'!CM44)</f>
        <v>192.5</v>
      </c>
      <c r="CO45" s="9">
        <f>IF(Parametros!$P$3=1,'4 - Tabela atual'!CO44,'5 - Tabela anterior'!CN44)</f>
        <v>577.5</v>
      </c>
      <c r="CP45" s="9">
        <f>IF(Parametros!$P$3=1,'4 - Tabela atual'!CP44,'5 - Tabela anterior'!CO44)</f>
        <v>770</v>
      </c>
      <c r="CQ45" s="9">
        <f>IF(Parametros!$P$3=1,'4 - Tabela atual'!CQ44,'5 - Tabela anterior'!CP44)</f>
        <v>1155</v>
      </c>
      <c r="CR45" s="9">
        <f>IF(Parametros!$P$3=1,'4 - Tabela atual'!CR44,'5 - Tabela anterior'!CQ44)</f>
        <v>1540</v>
      </c>
      <c r="CS45" s="9">
        <f>IF(Parametros!$P$3=1,'4 - Tabela atual'!CS44,'5 - Tabela anterior'!CR44)</f>
        <v>1925</v>
      </c>
      <c r="CT45" s="9">
        <f>IF(Parametros!$P$3=1,'4 - Tabela atual'!CT44,'5 - Tabela anterior'!CS44)</f>
        <v>2310</v>
      </c>
      <c r="CU45" s="9">
        <f>IF(Parametros!$P$3=1,'4 - Tabela atual'!CU44,'5 - Tabela anterior'!CT44)</f>
        <v>341</v>
      </c>
      <c r="CV45" s="9">
        <f>IF(Parametros!$P$3=1,'4 - Tabela atual'!CV44,'5 - Tabela anterior'!CU44)</f>
        <v>68.2</v>
      </c>
      <c r="CW45" s="9">
        <f>IF(Parametros!$P$3=1,'4 - Tabela atual'!CW44,'5 - Tabela anterior'!CV44)</f>
        <v>85.25</v>
      </c>
      <c r="CX45" s="9">
        <f>IF(Parametros!$P$3=1,'4 - Tabela atual'!CX44,'5 - Tabela anterior'!CW44)</f>
        <v>0</v>
      </c>
      <c r="CY45" s="9">
        <f>IF(Parametros!$P$3=1,'4 - Tabela atual'!CY44,'5 - Tabela anterior'!CX44)</f>
        <v>170.5</v>
      </c>
      <c r="CZ45" s="9">
        <f>IF(Parametros!$P$3=1,'4 - Tabela atual'!CZ44,'5 - Tabela anterior'!CY44)</f>
        <v>511.5</v>
      </c>
      <c r="DA45" s="9">
        <f>IF(Parametros!$P$3=1,'4 - Tabela atual'!DA44,'5 - Tabela anterior'!CZ44)</f>
        <v>682</v>
      </c>
      <c r="DB45" s="9">
        <f>IF(Parametros!$P$3=1,'4 - Tabela atual'!DB44,'5 - Tabela anterior'!DA44)</f>
        <v>1023</v>
      </c>
      <c r="DC45" s="9">
        <f>IF(Parametros!$P$3=1,'4 - Tabela atual'!DC44,'5 - Tabela anterior'!DB44)</f>
        <v>1364</v>
      </c>
      <c r="DD45" s="9">
        <f>IF(Parametros!$P$3=1,'4 - Tabela atual'!DD44,'5 - Tabela anterior'!DC44)</f>
        <v>1705</v>
      </c>
      <c r="DE45" s="9">
        <f>IF(Parametros!$P$3=1,'4 - Tabela atual'!DE44,'5 - Tabela anterior'!DD44)</f>
        <v>2046</v>
      </c>
      <c r="DF45" s="9">
        <f>IF(Parametros!$P$3=1,'4 - Tabela atual'!DF44,'5 - Tabela anterior'!DE44)</f>
        <v>314</v>
      </c>
      <c r="DG45" s="9">
        <f>IF(Parametros!$P$3=1,'4 - Tabela atual'!DG44,'5 - Tabela anterior'!DF44)</f>
        <v>62.800000000000004</v>
      </c>
      <c r="DH45" s="9">
        <f>IF(Parametros!$P$3=1,'4 - Tabela atual'!DH44,'5 - Tabela anterior'!DG44)</f>
        <v>78.5</v>
      </c>
      <c r="DI45" s="9">
        <f>IF(Parametros!$P$3=1,'4 - Tabela atual'!DI44,'5 - Tabela anterior'!DH44)</f>
        <v>0</v>
      </c>
      <c r="DJ45" s="9">
        <f>IF(Parametros!$P$3=1,'4 - Tabela atual'!DJ44,'5 - Tabela anterior'!DI44)</f>
        <v>157</v>
      </c>
      <c r="DK45" s="9">
        <f>IF(Parametros!$P$3=1,'4 - Tabela atual'!DK44,'5 - Tabela anterior'!DJ44)</f>
        <v>471</v>
      </c>
      <c r="DL45" s="9">
        <f>IF(Parametros!$P$3=1,'4 - Tabela atual'!DL44,'5 - Tabela anterior'!DK44)</f>
        <v>628</v>
      </c>
      <c r="DM45" s="9">
        <f>IF(Parametros!$P$3=1,'4 - Tabela atual'!DM44,'5 - Tabela anterior'!DL44)</f>
        <v>942</v>
      </c>
      <c r="DN45" s="9">
        <f>IF(Parametros!$P$3=1,'4 - Tabela atual'!DN44,'5 - Tabela anterior'!DM44)</f>
        <v>1256</v>
      </c>
      <c r="DO45" s="9">
        <f>IF(Parametros!$P$3=1,'4 - Tabela atual'!DO44,'5 - Tabela anterior'!DN44)</f>
        <v>1570</v>
      </c>
      <c r="DP45" s="9">
        <f>IF(Parametros!$P$3=1,'4 - Tabela atual'!DP44,'5 - Tabela anterior'!DO44)</f>
        <v>1884</v>
      </c>
      <c r="DQ45" s="9">
        <f>IF(Parametros!$P$3=1,'4 - Tabela atual'!DQ44,'5 - Tabela anterior'!DP44)</f>
        <v>1449</v>
      </c>
      <c r="DR45" s="9">
        <f>IF(Parametros!$P$3=1,'4 - Tabela atual'!DR44,'5 - Tabela anterior'!DQ44)</f>
        <v>289.8</v>
      </c>
      <c r="DS45" s="9">
        <f>IF(Parametros!$P$3=1,'4 - Tabela atual'!DS44,'5 - Tabela anterior'!DR44)</f>
        <v>362.25</v>
      </c>
      <c r="DT45" s="9">
        <f>IF(Parametros!$P$3=1,'4 - Tabela atual'!DT44,'5 - Tabela anterior'!DS44)</f>
        <v>510.75</v>
      </c>
      <c r="DU45" s="9">
        <f>IF(Parametros!$P$3=1,'4 - Tabela atual'!DU44,'5 - Tabela anterior'!DT44)</f>
        <v>1008.25</v>
      </c>
      <c r="DV45" s="9">
        <f>IF(Parametros!$P$3=1,'4 - Tabela atual'!DV44,'5 - Tabela anterior'!DU44)</f>
        <v>2173.5</v>
      </c>
      <c r="DW45" s="9">
        <f>IF(Parametros!$P$3=1,'4 - Tabela atual'!DW44,'5 - Tabela anterior'!DV44)</f>
        <v>2898</v>
      </c>
      <c r="DX45" s="9">
        <f>IF(Parametros!$P$3=1,'4 - Tabela atual'!DX44,'5 - Tabela anterior'!DW44)</f>
        <v>4347</v>
      </c>
      <c r="DY45" s="9">
        <f>IF(Parametros!$P$3=1,'4 - Tabela atual'!DY44,'5 - Tabela anterior'!DX44)</f>
        <v>5796</v>
      </c>
      <c r="DZ45" s="9">
        <f>IF(Parametros!$P$3=1,'4 - Tabela atual'!DZ44,'5 - Tabela anterior'!DY44)</f>
        <v>7245</v>
      </c>
      <c r="EA45" s="9">
        <f>IF(Parametros!$P$3=1,'4 - Tabela atual'!EA44,'5 - Tabela anterior'!DZ44)</f>
        <v>8694</v>
      </c>
      <c r="EB45" s="9">
        <f>IF(Parametros!$P$3=1,'4 - Tabela atual'!EB44,'5 - Tabela anterior'!EA44)</f>
        <v>1520</v>
      </c>
      <c r="EC45" s="9">
        <f>IF(Parametros!$P$3=1,'4 - Tabela atual'!EC44,'5 - Tabela anterior'!EB44)</f>
        <v>304</v>
      </c>
      <c r="ED45" s="9">
        <f>IF(Parametros!$P$3=1,'4 - Tabela atual'!ED44,'5 - Tabela anterior'!EC44)</f>
        <v>380</v>
      </c>
      <c r="EE45" s="9">
        <f>IF(Parametros!$P$3=1,'4 - Tabela atual'!EE44,'5 - Tabela anterior'!ED44)</f>
        <v>510.75</v>
      </c>
      <c r="EF45" s="9">
        <f>IF(Parametros!$P$3=1,'4 - Tabela atual'!EF44,'5 - Tabela anterior'!EE44)</f>
        <v>1043.75</v>
      </c>
      <c r="EG45" s="9">
        <f>IF(Parametros!$P$3=1,'4 - Tabela atual'!EG44,'5 - Tabela anterior'!EF44)</f>
        <v>2280</v>
      </c>
      <c r="EH45" s="9">
        <f>IF(Parametros!$P$3=1,'4 - Tabela atual'!EH44,'5 - Tabela anterior'!EG44)</f>
        <v>3040</v>
      </c>
      <c r="EI45" s="9">
        <f>IF(Parametros!$P$3=1,'4 - Tabela atual'!EI44,'5 - Tabela anterior'!EH44)</f>
        <v>4560</v>
      </c>
      <c r="EJ45" s="9">
        <f>IF(Parametros!$P$3=1,'4 - Tabela atual'!EJ44,'5 - Tabela anterior'!EI44)</f>
        <v>6080</v>
      </c>
      <c r="EK45" s="9">
        <f>IF(Parametros!$P$3=1,'4 - Tabela atual'!EK44,'5 - Tabela anterior'!EJ44)</f>
        <v>7600</v>
      </c>
      <c r="EL45" s="9">
        <f>IF(Parametros!$P$3=1,'4 - Tabela atual'!EL44,'5 - Tabela anterior'!EK44)</f>
        <v>9120</v>
      </c>
      <c r="EM45" s="9">
        <f>IF(Parametros!$P$3=1,'4 - Tabela atual'!EM44,'5 - Tabela anterior'!EL44)</f>
        <v>1476</v>
      </c>
      <c r="EN45" s="9">
        <f>IF(Parametros!$P$3=1,'4 - Tabela atual'!EN44,'5 - Tabela anterior'!EM44)</f>
        <v>295.2</v>
      </c>
      <c r="EO45" s="9">
        <f>IF(Parametros!$P$3=1,'4 - Tabela atual'!EO44,'5 - Tabela anterior'!EN44)</f>
        <v>369</v>
      </c>
      <c r="EP45" s="9">
        <f>IF(Parametros!$P$3=1,'4 - Tabela atual'!EP44,'5 - Tabela anterior'!EO44)</f>
        <v>510.75</v>
      </c>
      <c r="EQ45" s="9">
        <f>IF(Parametros!$P$3=1,'4 - Tabela atual'!EQ44,'5 - Tabela anterior'!EP44)</f>
        <v>1021.75</v>
      </c>
      <c r="ER45" s="9">
        <f>IF(Parametros!$P$3=1,'4 - Tabela atual'!ER44,'5 - Tabela anterior'!EQ44)</f>
        <v>2214</v>
      </c>
      <c r="ES45" s="9">
        <f>IF(Parametros!$P$3=1,'4 - Tabela atual'!ES44,'5 - Tabela anterior'!ER44)</f>
        <v>2952</v>
      </c>
      <c r="ET45" s="9">
        <f>IF(Parametros!$P$3=1,'4 - Tabela atual'!ET44,'5 - Tabela anterior'!ES44)</f>
        <v>4428</v>
      </c>
      <c r="EU45" s="9">
        <f>IF(Parametros!$P$3=1,'4 - Tabela atual'!EU44,'5 - Tabela anterior'!ET44)</f>
        <v>5904</v>
      </c>
      <c r="EV45" s="9">
        <f>IF(Parametros!$P$3=1,'4 - Tabela atual'!EV44,'5 - Tabela anterior'!EU44)</f>
        <v>7380</v>
      </c>
      <c r="EW45" s="9">
        <f>IF(Parametros!$P$3=1,'4 - Tabela atual'!EW44,'5 - Tabela anterior'!EV44)</f>
        <v>8856</v>
      </c>
      <c r="EX45" s="9">
        <f>IF(Parametros!$P$3=1,'4 - Tabela atual'!EX44,'5 - Tabela anterior'!EW44)</f>
        <v>520</v>
      </c>
      <c r="EY45" s="9">
        <f>IF(Parametros!$P$3=1,'4 - Tabela atual'!EY44,'5 - Tabela anterior'!EX44)</f>
        <v>104</v>
      </c>
      <c r="EZ45" s="9">
        <f>IF(Parametros!$P$3=1,'4 - Tabela atual'!EZ44,'5 - Tabela anterior'!EY44)</f>
        <v>130</v>
      </c>
      <c r="FA45" s="9">
        <f>IF(Parametros!$P$3=1,'4 - Tabela atual'!FA44,'5 - Tabela anterior'!EZ44)</f>
        <v>0</v>
      </c>
      <c r="FB45" s="9">
        <f>IF(Parametros!$P$3=1,'4 - Tabela atual'!FB44,'5 - Tabela anterior'!FA44)</f>
        <v>260</v>
      </c>
      <c r="FC45" s="9">
        <f>IF(Parametros!$P$3=1,'4 - Tabela atual'!FC44,'5 - Tabela anterior'!FB44)</f>
        <v>780</v>
      </c>
      <c r="FD45" s="9">
        <f>IF(Parametros!$P$3=1,'4 - Tabela atual'!FD44,'5 - Tabela anterior'!FC44)</f>
        <v>1040</v>
      </c>
      <c r="FE45" s="9">
        <f>IF(Parametros!$P$3=1,'4 - Tabela atual'!FE44,'5 - Tabela anterior'!FD44)</f>
        <v>1560</v>
      </c>
      <c r="FF45" s="9">
        <f>IF(Parametros!$P$3=1,'4 - Tabela atual'!FF44,'5 - Tabela anterior'!FE44)</f>
        <v>2080</v>
      </c>
      <c r="FG45" s="9">
        <f>IF(Parametros!$P$3=1,'4 - Tabela atual'!FG44,'5 - Tabela anterior'!FF44)</f>
        <v>2600</v>
      </c>
      <c r="FH45" s="9">
        <f>IF(Parametros!$P$3=1,'4 - Tabela atual'!FH44,'5 - Tabela anterior'!FG44)</f>
        <v>3120</v>
      </c>
      <c r="FI45" s="9">
        <f>IF(Parametros!$P$3=1,'4 - Tabela atual'!FI44,'5 - Tabela anterior'!FH44)</f>
        <v>1655</v>
      </c>
      <c r="FJ45" s="9">
        <f>IF(Parametros!$P$3=1,'4 - Tabela atual'!FJ44,'5 - Tabela anterior'!FI44)</f>
        <v>331</v>
      </c>
      <c r="FK45" s="9">
        <f>IF(Parametros!$P$3=1,'4 - Tabela atual'!FK44,'5 - Tabela anterior'!FJ44)</f>
        <v>413.75</v>
      </c>
      <c r="FL45" s="9">
        <f>IF(Parametros!$P$3=1,'4 - Tabela atual'!FL44,'5 - Tabela anterior'!FK44)</f>
        <v>510.75</v>
      </c>
      <c r="FM45" s="9">
        <f>IF(Parametros!$P$3=1,'4 - Tabela atual'!FM44,'5 - Tabela anterior'!FL44)</f>
        <v>1111.25</v>
      </c>
      <c r="FN45" s="9">
        <f>IF(Parametros!$P$3=1,'4 - Tabela atual'!FN44,'5 - Tabela anterior'!FM44)</f>
        <v>2482.5</v>
      </c>
      <c r="FO45" s="9">
        <f>IF(Parametros!$P$3=1,'4 - Tabela atual'!FO44,'5 - Tabela anterior'!FN44)</f>
        <v>3310</v>
      </c>
      <c r="FP45" s="9">
        <f>IF(Parametros!$P$3=1,'4 - Tabela atual'!FP44,'5 - Tabela anterior'!FO44)</f>
        <v>4965</v>
      </c>
      <c r="FQ45" s="9">
        <f>IF(Parametros!$P$3=1,'4 - Tabela atual'!FQ44,'5 - Tabela anterior'!FP44)</f>
        <v>6620</v>
      </c>
      <c r="FR45" s="9">
        <f>IF(Parametros!$P$3=1,'4 - Tabela atual'!FR44,'5 - Tabela anterior'!FQ44)</f>
        <v>8275</v>
      </c>
      <c r="FS45" s="9">
        <f>IF(Parametros!$P$3=1,'4 - Tabela atual'!FS44,'5 - Tabela anterior'!FR44)</f>
        <v>9930</v>
      </c>
      <c r="FT45">
        <f>IF(Parametros!$P$3=1,'4 - Tabela atual'!FT44,'5 - Tabela anterior'!FS44)</f>
        <v>27.98</v>
      </c>
      <c r="FU45" t="str">
        <f>IF(Parametros!$P$3=1,'4 - Tabela atual'!FU44,'5 - Tabela anterior'!FT44)</f>
        <v/>
      </c>
      <c r="FV45" t="str">
        <f>IF(Parametros!$P$3=1,'4 - Tabela atual'!FV44,'5 - Tabela anterior'!FU44)</f>
        <v/>
      </c>
      <c r="FW45" t="str">
        <f>IF(Parametros!$P$3=1,'4 - Tabela atual'!FW44,'5 - Tabela anterior'!FV44)</f>
        <v/>
      </c>
      <c r="FX45" t="str">
        <f>IF(Parametros!$P$3=1,'4 - Tabela atual'!FX44,'5 - Tabela anterior'!FW44)</f>
        <v/>
      </c>
      <c r="FY45" t="str">
        <f>IF(Parametros!$P$3=1,'4 - Tabela atual'!FY44,'5 - Tabela anterior'!FX44)</f>
        <v/>
      </c>
      <c r="FZ45" t="str">
        <f>IF(Parametros!$P$3=1,'4 - Tabela atual'!FZ44,'5 - Tabela anterior'!FY44)</f>
        <v/>
      </c>
      <c r="GA45" t="str">
        <f>IF(Parametros!$P$3=1,'4 - Tabela atual'!GA44,'5 - Tabela anterior'!FZ44)</f>
        <v/>
      </c>
      <c r="GB45" t="str">
        <f>IF(Parametros!$P$3=1,'4 - Tabela atual'!GB44,'5 - Tabela anterior'!GA44)</f>
        <v/>
      </c>
      <c r="GC45" t="str">
        <f>IF(Parametros!$P$3=1,'4 - Tabela atual'!GC44,'5 - Tabela anterior'!GB44)</f>
        <v/>
      </c>
      <c r="GD45" t="str">
        <f>IF(Parametros!$P$3=1,'4 - Tabela atual'!GD44,'5 - Tabela anterior'!GC44)</f>
        <v/>
      </c>
      <c r="GE45" t="str">
        <f>IF(Parametros!$P$3=1,'4 - Tabela atual'!GE44,'5 - Tabela anterior'!GD44)</f>
        <v/>
      </c>
      <c r="GF45" t="str">
        <f>IF(Parametros!$P$3=1,'4 - Tabela atual'!GF44,'5 - Tabela anterior'!GE44)</f>
        <v/>
      </c>
      <c r="GG45" t="str">
        <f>IF(Parametros!$P$3=1,'4 - Tabela atual'!GG44,'5 - Tabela anterior'!GF44)</f>
        <v/>
      </c>
      <c r="GH45">
        <f>IF(Parametros!$P$3=1,'4 - Tabela atual'!GH44,'5 - Tabela anterior'!GG44)</f>
        <v>27.98</v>
      </c>
      <c r="GI45" s="8">
        <f>IF(Parametros!$P$3=1,'4 - Tabela atual'!GI44,'5 - Tabela anterior'!GH44)</f>
        <v>329493.94569999998</v>
      </c>
      <c r="GJ45" s="8" t="str">
        <f>IF(Parametros!$P$3=1,'4 - Tabela atual'!GJ44,'5 - Tabela anterior'!GI44)</f>
        <v/>
      </c>
      <c r="GK45" s="8" t="str">
        <f>IF(Parametros!$P$3=1,'4 - Tabela atual'!GK44,'5 - Tabela anterior'!GJ44)</f>
        <v/>
      </c>
      <c r="GL45" s="8" t="str">
        <f>IF(Parametros!$P$3=1,'4 - Tabela atual'!GL44,'5 - Tabela anterior'!GK44)</f>
        <v/>
      </c>
      <c r="GM45" s="8" t="str">
        <f>IF(Parametros!$P$3=1,'4 - Tabela atual'!GM44,'5 - Tabela anterior'!GL44)</f>
        <v/>
      </c>
      <c r="GN45" s="8" t="str">
        <f>IF(Parametros!$P$3=1,'4 - Tabela atual'!GN44,'5 - Tabela anterior'!GM44)</f>
        <v/>
      </c>
      <c r="GO45" s="8" t="str">
        <f>IF(Parametros!$P$3=1,'4 - Tabela atual'!GO44,'5 - Tabela anterior'!GN44)</f>
        <v/>
      </c>
      <c r="GP45" s="8" t="str">
        <f>IF(Parametros!$P$3=1,'4 - Tabela atual'!GP44,'5 - Tabela anterior'!GO44)</f>
        <v/>
      </c>
      <c r="GQ45" s="8" t="str">
        <f>IF(Parametros!$P$3=1,'4 - Tabela atual'!GQ44,'5 - Tabela anterior'!GP44)</f>
        <v/>
      </c>
      <c r="GR45" s="8" t="str">
        <f>IF(Parametros!$P$3=1,'4 - Tabela atual'!GR44,'5 - Tabela anterior'!GQ44)</f>
        <v/>
      </c>
      <c r="GS45" s="8" t="str">
        <f>IF(Parametros!$P$3=1,'4 - Tabela atual'!GS44,'5 - Tabela anterior'!GR44)</f>
        <v/>
      </c>
      <c r="GT45" s="8" t="str">
        <f>IF(Parametros!$P$3=1,'4 - Tabela atual'!GT44,'5 - Tabela anterior'!GS44)</f>
        <v/>
      </c>
      <c r="GU45" s="8" t="str">
        <f>IF(Parametros!$P$3=1,'4 - Tabela atual'!GU44,'5 - Tabela anterior'!GT44)</f>
        <v/>
      </c>
      <c r="GV45" s="8" t="str">
        <f>IF(Parametros!$P$3=1,'4 - Tabela atual'!GV44,'5 - Tabela anterior'!GU44)</f>
        <v/>
      </c>
      <c r="GW45" s="8">
        <f>IF(Parametros!$P$3=1,'4 - Tabela atual'!GW44,'5 - Tabela anterior'!GV44)</f>
        <v>329493.94569999998</v>
      </c>
      <c r="GX45">
        <f>IF(Parametros!$P$3=1,'4 - Tabela atual'!GX44,'5 - Tabela anterior'!GW44)</f>
        <v>0</v>
      </c>
      <c r="GY45">
        <f>IF(Parametros!$P$3=1,'4 - Tabela atual'!GY44,'5 - Tabela anterior'!GX44)</f>
        <v>0</v>
      </c>
      <c r="GZ45">
        <f>IF(Parametros!$P$3=1,'4 - Tabela atual'!GZ44,'5 - Tabela anterior'!GY44)</f>
        <v>0</v>
      </c>
      <c r="HA45">
        <f>IF(Parametros!$P$3=1,'4 - Tabela atual'!HA44,'5 - Tabela anterior'!GZ44)</f>
        <v>0</v>
      </c>
      <c r="HB45">
        <f>IF(Parametros!$P$3=1,'4 - Tabela atual'!HB44,'5 - Tabela anterior'!HA44)</f>
        <v>0</v>
      </c>
      <c r="HC45">
        <f>IF(Parametros!$P$3=1,'4 - Tabela atual'!HC44,'5 - Tabela anterior'!HB44)</f>
        <v>0</v>
      </c>
      <c r="HD45">
        <f>IF(Parametros!$P$3=1,'4 - Tabela atual'!HD44,'5 - Tabela anterior'!HC44)</f>
        <v>1</v>
      </c>
      <c r="HE45" s="6" t="str">
        <f t="shared" si="1"/>
        <v>CALDEIRÃO DO HUCK - (HUCK)</v>
      </c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</row>
    <row r="46" spans="1:249" s="5" customFormat="1" ht="14.25" customHeight="1" x14ac:dyDescent="0.2">
      <c r="A46" s="148" t="str">
        <f>IF(Parametros!$P$3=1,'4 - Tabela atual'!A45,'5 - Tabela anterior'!A45)</f>
        <v>ZORR</v>
      </c>
      <c r="B46" s="112" t="str">
        <f>IF(Parametros!$P$3=1,'4 - Tabela atual'!B45,'5 - Tabela anterior'!B45)</f>
        <v>ZORRA</v>
      </c>
      <c r="C46" s="9">
        <f>IF(Parametros!$P$3=1,'4 - Tabela atual'!C45,'5 - Tabela anterior'!C45)</f>
        <v>1401</v>
      </c>
      <c r="D46" s="9">
        <f>IF(Parametros!$P$3=1,'4 - Tabela atual'!D45,'5 - Tabela anterior'!D45)</f>
        <v>280.2</v>
      </c>
      <c r="E46" s="9">
        <f>IF(Parametros!$P$3=1,'4 - Tabela atual'!E45,'5 - Tabela anterior'!E45)</f>
        <v>350.25</v>
      </c>
      <c r="F46" s="9">
        <f>IF(Parametros!$P$3=1,'4 - Tabela atual'!F45,'5 - Tabela anterior'!F45)</f>
        <v>525.375</v>
      </c>
      <c r="G46" s="9">
        <f>IF(Parametros!$P$3=1,'4 - Tabela atual'!G45,'5 - Tabela anterior'!G45)</f>
        <v>280.2</v>
      </c>
      <c r="H46" s="9">
        <f>IF(Parametros!$P$3=1,'4 - Tabela atual'!H45,'5 - Tabela anterior'!H45)</f>
        <v>350.25</v>
      </c>
      <c r="I46" s="9">
        <f>IF(Parametros!$P$3=1,'4 - Tabela atual'!I45,'5 - Tabela anterior'!H45)</f>
        <v>350.25</v>
      </c>
      <c r="J46" s="9">
        <f>IF(Parametros!$P$3=1,'4 - Tabela atual'!J45,'5 - Tabela anterior'!I45)</f>
        <v>350.25</v>
      </c>
      <c r="K46" s="9">
        <f>IF(Parametros!$P$3=1,'4 - Tabela atual'!K45,'5 - Tabela anterior'!J45)</f>
        <v>525.375</v>
      </c>
      <c r="L46" s="9">
        <f>IF(Parametros!$P$3=1,'4 - Tabela atual'!L45,'5 - Tabela anterior'!K45)</f>
        <v>280.2</v>
      </c>
      <c r="M46" s="9">
        <f>IF(Parametros!$P$3=1,'4 - Tabela atual'!M45,'5 - Tabela anterior'!L45)</f>
        <v>350.25</v>
      </c>
      <c r="N46" s="9">
        <f>IF(Parametros!$P$3=1,'4 - Tabela atual'!N45,'5 - Tabela anterior'!M45)</f>
        <v>630.45000000000005</v>
      </c>
      <c r="O46" s="9">
        <f>IF(Parametros!$P$3=1,'4 - Tabela atual'!O45,'5 - Tabela anterior'!N45)</f>
        <v>700.5</v>
      </c>
      <c r="P46" s="9">
        <f>IF(Parametros!$P$3=1,'4 - Tabela atual'!P45,'5 - Tabela anterior'!O45)</f>
        <v>2101.5</v>
      </c>
      <c r="Q46" s="9">
        <f>IF(Parametros!$P$3=1,'4 - Tabela atual'!Q45,'5 - Tabela anterior'!P45)</f>
        <v>2802</v>
      </c>
      <c r="R46" s="9">
        <f>IF(Parametros!$P$3=1,'4 - Tabela atual'!R45,'5 - Tabela anterior'!Q45)</f>
        <v>4203</v>
      </c>
      <c r="S46" s="9">
        <f>IF(Parametros!$P$3=1,'4 - Tabela atual'!S45,'5 - Tabela anterior'!R45)</f>
        <v>5604</v>
      </c>
      <c r="T46" s="9">
        <f>IF(Parametros!$P$3=1,'4 - Tabela atual'!T45,'5 - Tabela anterior'!S45)</f>
        <v>7005</v>
      </c>
      <c r="U46" s="9">
        <f>IF(Parametros!$P$3=1,'4 - Tabela atual'!U45,'5 - Tabela anterior'!T45)</f>
        <v>8406</v>
      </c>
      <c r="V46" s="9">
        <f>IF(Parametros!$P$3=1,'4 - Tabela atual'!V45,'5 - Tabela anterior'!U45)</f>
        <v>155</v>
      </c>
      <c r="W46" s="9">
        <f>IF(Parametros!$P$3=1,'4 - Tabela atual'!W45,'5 - Tabela anterior'!V45)</f>
        <v>31</v>
      </c>
      <c r="X46" s="9">
        <f>IF(Parametros!$P$3=1,'4 - Tabela atual'!X45,'5 - Tabela anterior'!W45)</f>
        <v>38.75</v>
      </c>
      <c r="Y46" s="9">
        <f>IF(Parametros!$P$3=1,'4 - Tabela atual'!Y45,'5 - Tabela anterior'!X45)</f>
        <v>0</v>
      </c>
      <c r="Z46" s="9">
        <f>IF(Parametros!$P$3=1,'4 - Tabela atual'!Z45,'5 - Tabela anterior'!Y45)</f>
        <v>77.5</v>
      </c>
      <c r="AA46" s="9">
        <f>IF(Parametros!$P$3=1,'4 - Tabela atual'!AA45,'5 - Tabela anterior'!Z45)</f>
        <v>232.5</v>
      </c>
      <c r="AB46" s="9">
        <f>IF(Parametros!$P$3=1,'4 - Tabela atual'!AB45,'5 - Tabela anterior'!AA45)</f>
        <v>310</v>
      </c>
      <c r="AC46" s="9">
        <f>IF(Parametros!$P$3=1,'4 - Tabela atual'!AC45,'5 - Tabela anterior'!AB45)</f>
        <v>465</v>
      </c>
      <c r="AD46" s="9">
        <f>IF(Parametros!$P$3=1,'4 - Tabela atual'!AD45,'5 - Tabela anterior'!AC45)</f>
        <v>620</v>
      </c>
      <c r="AE46" s="9">
        <f>IF(Parametros!$P$3=1,'4 - Tabela atual'!AE45,'5 - Tabela anterior'!AD45)</f>
        <v>775</v>
      </c>
      <c r="AF46" s="9">
        <f>IF(Parametros!$P$3=1,'4 - Tabela atual'!AF45,'5 - Tabela anterior'!AE45)</f>
        <v>930</v>
      </c>
      <c r="AG46" s="9">
        <f>IF(Parametros!$P$3=1,'4 - Tabela atual'!AG45,'5 - Tabela anterior'!AF45)</f>
        <v>196</v>
      </c>
      <c r="AH46" s="9">
        <f>IF(Parametros!$P$3=1,'4 - Tabela atual'!AH45,'5 - Tabela anterior'!AG45)</f>
        <v>39.200000000000003</v>
      </c>
      <c r="AI46" s="9">
        <f>IF(Parametros!$P$3=1,'4 - Tabela atual'!AI45,'5 - Tabela anterior'!AH45)</f>
        <v>49</v>
      </c>
      <c r="AJ46" s="9">
        <f>IF(Parametros!$P$3=1,'4 - Tabela atual'!AJ45,'5 - Tabela anterior'!AI45)</f>
        <v>0</v>
      </c>
      <c r="AK46" s="9">
        <f>IF(Parametros!$P$3=1,'4 - Tabela atual'!AK45,'5 - Tabela anterior'!AJ45)</f>
        <v>98</v>
      </c>
      <c r="AL46" s="9">
        <f>IF(Parametros!$P$3=1,'4 - Tabela atual'!AL45,'5 - Tabela anterior'!AK45)</f>
        <v>294</v>
      </c>
      <c r="AM46" s="9">
        <f>IF(Parametros!$P$3=1,'4 - Tabela atual'!AM45,'5 - Tabela anterior'!AL45)</f>
        <v>392</v>
      </c>
      <c r="AN46" s="9">
        <f>IF(Parametros!$P$3=1,'4 - Tabela atual'!AN45,'5 - Tabela anterior'!AM45)</f>
        <v>588</v>
      </c>
      <c r="AO46" s="9">
        <f>IF(Parametros!$P$3=1,'4 - Tabela atual'!AO45,'5 - Tabela anterior'!AN45)</f>
        <v>784</v>
      </c>
      <c r="AP46" s="9">
        <f>IF(Parametros!$P$3=1,'4 - Tabela atual'!AP45,'5 - Tabela anterior'!AO45)</f>
        <v>980</v>
      </c>
      <c r="AQ46" s="9">
        <f>IF(Parametros!$P$3=1,'4 - Tabela atual'!AQ45,'5 - Tabela anterior'!AP45)</f>
        <v>1176</v>
      </c>
      <c r="AR46" s="9">
        <f>IF(Parametros!$P$3=1,'4 - Tabela atual'!AR45,'5 - Tabela anterior'!AQ45)</f>
        <v>166</v>
      </c>
      <c r="AS46" s="9">
        <f>IF(Parametros!$P$3=1,'4 - Tabela atual'!AS45,'5 - Tabela anterior'!AR45)</f>
        <v>33.200000000000003</v>
      </c>
      <c r="AT46" s="9">
        <f>IF(Parametros!$P$3=1,'4 - Tabela atual'!AT45,'5 - Tabela anterior'!AS45)</f>
        <v>41.5</v>
      </c>
      <c r="AU46" s="9">
        <f>IF(Parametros!$P$3=1,'4 - Tabela atual'!AU45,'5 - Tabela anterior'!AT45)</f>
        <v>0</v>
      </c>
      <c r="AV46" s="9">
        <f>IF(Parametros!$P$3=1,'4 - Tabela atual'!AV45,'5 - Tabela anterior'!AU45)</f>
        <v>83</v>
      </c>
      <c r="AW46" s="9">
        <f>IF(Parametros!$P$3=1,'4 - Tabela atual'!AW45,'5 - Tabela anterior'!AV45)</f>
        <v>249</v>
      </c>
      <c r="AX46" s="9">
        <f>IF(Parametros!$P$3=1,'4 - Tabela atual'!AX45,'5 - Tabela anterior'!AW45)</f>
        <v>332</v>
      </c>
      <c r="AY46" s="9">
        <f>IF(Parametros!$P$3=1,'4 - Tabela atual'!AY45,'5 - Tabela anterior'!AX45)</f>
        <v>498</v>
      </c>
      <c r="AZ46" s="9">
        <f>IF(Parametros!$P$3=1,'4 - Tabela atual'!AZ45,'5 - Tabela anterior'!AY45)</f>
        <v>664</v>
      </c>
      <c r="BA46" s="9">
        <f>IF(Parametros!$P$3=1,'4 - Tabela atual'!BA45,'5 - Tabela anterior'!AZ45)</f>
        <v>830</v>
      </c>
      <c r="BB46" s="9">
        <f>IF(Parametros!$P$3=1,'4 - Tabela atual'!BB45,'5 - Tabela anterior'!BA45)</f>
        <v>996</v>
      </c>
      <c r="BC46" s="9">
        <f>IF(Parametros!$P$3=1,'4 - Tabela atual'!BC45,'5 - Tabela anterior'!BB45)</f>
        <v>1556</v>
      </c>
      <c r="BD46" s="9">
        <f>IF(Parametros!$P$3=1,'4 - Tabela atual'!BD45,'5 - Tabela anterior'!BC45)</f>
        <v>311.2</v>
      </c>
      <c r="BE46" s="9">
        <f>IF(Parametros!$P$3=1,'4 - Tabela atual'!BE45,'5 - Tabela anterior'!BD45)</f>
        <v>389</v>
      </c>
      <c r="BF46" s="9">
        <f>IF(Parametros!$P$3=1,'4 - Tabela atual'!BF45,'5 - Tabela anterior'!BE45)</f>
        <v>630.45000000000005</v>
      </c>
      <c r="BG46" s="9">
        <f>IF(Parametros!$P$3=1,'4 - Tabela atual'!BG45,'5 - Tabela anterior'!BF45)</f>
        <v>778</v>
      </c>
      <c r="BH46" s="9">
        <f>IF(Parametros!$P$3=1,'4 - Tabela atual'!BH45,'5 - Tabela anterior'!BG45)</f>
        <v>2334</v>
      </c>
      <c r="BI46" s="9">
        <f>IF(Parametros!$P$3=1,'4 - Tabela atual'!BI45,'5 - Tabela anterior'!BH45)</f>
        <v>3112</v>
      </c>
      <c r="BJ46" s="9">
        <f>IF(Parametros!$P$3=1,'4 - Tabela atual'!BJ45,'5 - Tabela anterior'!BI45)</f>
        <v>4668</v>
      </c>
      <c r="BK46" s="9">
        <f>IF(Parametros!$P$3=1,'4 - Tabela atual'!BK45,'5 - Tabela anterior'!BJ45)</f>
        <v>6224</v>
      </c>
      <c r="BL46" s="9">
        <f>IF(Parametros!$P$3=1,'4 - Tabela atual'!BL45,'5 - Tabela anterior'!BK45)</f>
        <v>7780</v>
      </c>
      <c r="BM46" s="9">
        <f>IF(Parametros!$P$3=1,'4 - Tabela atual'!BM45,'5 - Tabela anterior'!BL45)</f>
        <v>9336</v>
      </c>
      <c r="BN46" s="9">
        <f>IF(Parametros!$P$3=1,'4 - Tabela atual'!BN45,'5 - Tabela anterior'!BM45)</f>
        <v>1597</v>
      </c>
      <c r="BO46" s="9">
        <f>IF(Parametros!$P$3=1,'4 - Tabela atual'!BO45,'5 - Tabela anterior'!BN45)</f>
        <v>319.39999999999998</v>
      </c>
      <c r="BP46" s="9">
        <f>IF(Parametros!$P$3=1,'4 - Tabela atual'!BP45,'5 - Tabela anterior'!BO45)</f>
        <v>399.25</v>
      </c>
      <c r="BQ46" s="9">
        <f>IF(Parametros!$P$3=1,'4 - Tabela atual'!BQ45,'5 - Tabela anterior'!BP45)</f>
        <v>630.45000000000005</v>
      </c>
      <c r="BR46" s="9">
        <f>IF(Parametros!$P$3=1,'4 - Tabela atual'!BR45,'5 - Tabela anterior'!BQ45)</f>
        <v>798.5</v>
      </c>
      <c r="BS46" s="9">
        <f>IF(Parametros!$P$3=1,'4 - Tabela atual'!BS45,'5 - Tabela anterior'!BR45)</f>
        <v>2395.5</v>
      </c>
      <c r="BT46" s="9">
        <f>IF(Parametros!$P$3=1,'4 - Tabela atual'!BT45,'5 - Tabela anterior'!BS45)</f>
        <v>3194</v>
      </c>
      <c r="BU46" s="9">
        <f>IF(Parametros!$P$3=1,'4 - Tabela atual'!BU45,'5 - Tabela anterior'!BT45)</f>
        <v>4791</v>
      </c>
      <c r="BV46" s="9">
        <f>IF(Parametros!$P$3=1,'4 - Tabela atual'!BV45,'5 - Tabela anterior'!BU45)</f>
        <v>6388</v>
      </c>
      <c r="BW46" s="9">
        <f>IF(Parametros!$P$3=1,'4 - Tabela atual'!BW45,'5 - Tabela anterior'!BV45)</f>
        <v>7985</v>
      </c>
      <c r="BX46" s="9">
        <f>IF(Parametros!$P$3=1,'4 - Tabela atual'!BX45,'5 - Tabela anterior'!BW45)</f>
        <v>9582</v>
      </c>
      <c r="BY46" s="9">
        <f>IF(Parametros!$P$3=1,'4 - Tabela atual'!BY45,'5 - Tabela anterior'!BX45)</f>
        <v>1567</v>
      </c>
      <c r="BZ46" s="9">
        <f>IF(Parametros!$P$3=1,'4 - Tabela atual'!BZ45,'5 - Tabela anterior'!BY45)</f>
        <v>313.39999999999998</v>
      </c>
      <c r="CA46" s="9">
        <f>IF(Parametros!$P$3=1,'4 - Tabela atual'!CA45,'5 - Tabela anterior'!BZ45)</f>
        <v>391.75</v>
      </c>
      <c r="CB46" s="9">
        <f>IF(Parametros!$P$3=1,'4 - Tabela atual'!CB45,'5 - Tabela anterior'!CA45)</f>
        <v>630.45000000000005</v>
      </c>
      <c r="CC46" s="9">
        <f>IF(Parametros!$P$3=1,'4 - Tabela atual'!CC45,'5 - Tabela anterior'!CB45)</f>
        <v>783.5</v>
      </c>
      <c r="CD46" s="9">
        <f>IF(Parametros!$P$3=1,'4 - Tabela atual'!CD45,'5 - Tabela anterior'!CC45)</f>
        <v>2350.5</v>
      </c>
      <c r="CE46" s="9">
        <f>IF(Parametros!$P$3=1,'4 - Tabela atual'!CE45,'5 - Tabela anterior'!CD45)</f>
        <v>3134</v>
      </c>
      <c r="CF46" s="9">
        <f>IF(Parametros!$P$3=1,'4 - Tabela atual'!CF45,'5 - Tabela anterior'!CE45)</f>
        <v>4701</v>
      </c>
      <c r="CG46" s="9">
        <f>IF(Parametros!$P$3=1,'4 - Tabela atual'!CG45,'5 - Tabela anterior'!CF45)</f>
        <v>6268</v>
      </c>
      <c r="CH46" s="9">
        <f>IF(Parametros!$P$3=1,'4 - Tabela atual'!CH45,'5 - Tabela anterior'!CG45)</f>
        <v>7835</v>
      </c>
      <c r="CI46" s="9">
        <f>IF(Parametros!$P$3=1,'4 - Tabela atual'!CI45,'5 - Tabela anterior'!CH45)</f>
        <v>9402</v>
      </c>
      <c r="CJ46" s="9">
        <f>IF(Parametros!$P$3=1,'4 - Tabela atual'!CJ45,'5 - Tabela anterior'!CI45)</f>
        <v>351</v>
      </c>
      <c r="CK46" s="9">
        <f>IF(Parametros!$P$3=1,'4 - Tabela atual'!CK45,'5 - Tabela anterior'!CJ45)</f>
        <v>70.2</v>
      </c>
      <c r="CL46" s="9">
        <f>IF(Parametros!$P$3=1,'4 - Tabela atual'!CL45,'5 - Tabela anterior'!CK45)</f>
        <v>87.75</v>
      </c>
      <c r="CM46" s="9">
        <f>IF(Parametros!$P$3=1,'4 - Tabela atual'!CM45,'5 - Tabela anterior'!CL45)</f>
        <v>0</v>
      </c>
      <c r="CN46" s="9">
        <f>IF(Parametros!$P$3=1,'4 - Tabela atual'!CN45,'5 - Tabela anterior'!CM45)</f>
        <v>175.5</v>
      </c>
      <c r="CO46" s="9">
        <f>IF(Parametros!$P$3=1,'4 - Tabela atual'!CO45,'5 - Tabela anterior'!CN45)</f>
        <v>526.5</v>
      </c>
      <c r="CP46" s="9">
        <f>IF(Parametros!$P$3=1,'4 - Tabela atual'!CP45,'5 - Tabela anterior'!CO45)</f>
        <v>702</v>
      </c>
      <c r="CQ46" s="9">
        <f>IF(Parametros!$P$3=1,'4 - Tabela atual'!CQ45,'5 - Tabela anterior'!CP45)</f>
        <v>1053</v>
      </c>
      <c r="CR46" s="9">
        <f>IF(Parametros!$P$3=1,'4 - Tabela atual'!CR45,'5 - Tabela anterior'!CQ45)</f>
        <v>1404</v>
      </c>
      <c r="CS46" s="9">
        <f>IF(Parametros!$P$3=1,'4 - Tabela atual'!CS45,'5 - Tabela anterior'!CR45)</f>
        <v>1755</v>
      </c>
      <c r="CT46" s="9">
        <f>IF(Parametros!$P$3=1,'4 - Tabela atual'!CT45,'5 - Tabela anterior'!CS45)</f>
        <v>2106</v>
      </c>
      <c r="CU46" s="9">
        <f>IF(Parametros!$P$3=1,'4 - Tabela atual'!CU45,'5 - Tabela anterior'!CT45)</f>
        <v>321</v>
      </c>
      <c r="CV46" s="9">
        <f>IF(Parametros!$P$3=1,'4 - Tabela atual'!CV45,'5 - Tabela anterior'!CU45)</f>
        <v>64.2</v>
      </c>
      <c r="CW46" s="9">
        <f>IF(Parametros!$P$3=1,'4 - Tabela atual'!CW45,'5 - Tabela anterior'!CV45)</f>
        <v>80.25</v>
      </c>
      <c r="CX46" s="9">
        <f>IF(Parametros!$P$3=1,'4 - Tabela atual'!CX45,'5 - Tabela anterior'!CW45)</f>
        <v>0</v>
      </c>
      <c r="CY46" s="9">
        <f>IF(Parametros!$P$3=1,'4 - Tabela atual'!CY45,'5 - Tabela anterior'!CX45)</f>
        <v>160.5</v>
      </c>
      <c r="CZ46" s="9">
        <f>IF(Parametros!$P$3=1,'4 - Tabela atual'!CZ45,'5 - Tabela anterior'!CY45)</f>
        <v>481.5</v>
      </c>
      <c r="DA46" s="9">
        <f>IF(Parametros!$P$3=1,'4 - Tabela atual'!DA45,'5 - Tabela anterior'!CZ45)</f>
        <v>642</v>
      </c>
      <c r="DB46" s="9">
        <f>IF(Parametros!$P$3=1,'4 - Tabela atual'!DB45,'5 - Tabela anterior'!DA45)</f>
        <v>963</v>
      </c>
      <c r="DC46" s="9">
        <f>IF(Parametros!$P$3=1,'4 - Tabela atual'!DC45,'5 - Tabela anterior'!DB45)</f>
        <v>1284</v>
      </c>
      <c r="DD46" s="9">
        <f>IF(Parametros!$P$3=1,'4 - Tabela atual'!DD45,'5 - Tabela anterior'!DC45)</f>
        <v>1605</v>
      </c>
      <c r="DE46" s="9">
        <f>IF(Parametros!$P$3=1,'4 - Tabela atual'!DE45,'5 - Tabela anterior'!DD45)</f>
        <v>1926</v>
      </c>
      <c r="DF46" s="9">
        <f>IF(Parametros!$P$3=1,'4 - Tabela atual'!DF45,'5 - Tabela anterior'!DE45)</f>
        <v>362</v>
      </c>
      <c r="DG46" s="9">
        <f>IF(Parametros!$P$3=1,'4 - Tabela atual'!DG45,'5 - Tabela anterior'!DF45)</f>
        <v>72.400000000000006</v>
      </c>
      <c r="DH46" s="9">
        <f>IF(Parametros!$P$3=1,'4 - Tabela atual'!DH45,'5 - Tabela anterior'!DG45)</f>
        <v>90.5</v>
      </c>
      <c r="DI46" s="9">
        <f>IF(Parametros!$P$3=1,'4 - Tabela atual'!DI45,'5 - Tabela anterior'!DH45)</f>
        <v>0</v>
      </c>
      <c r="DJ46" s="9">
        <f>IF(Parametros!$P$3=1,'4 - Tabela atual'!DJ45,'5 - Tabela anterior'!DI45)</f>
        <v>181</v>
      </c>
      <c r="DK46" s="9">
        <f>IF(Parametros!$P$3=1,'4 - Tabela atual'!DK45,'5 - Tabela anterior'!DJ45)</f>
        <v>543</v>
      </c>
      <c r="DL46" s="9">
        <f>IF(Parametros!$P$3=1,'4 - Tabela atual'!DL45,'5 - Tabela anterior'!DK45)</f>
        <v>724</v>
      </c>
      <c r="DM46" s="9">
        <f>IF(Parametros!$P$3=1,'4 - Tabela atual'!DM45,'5 - Tabela anterior'!DL45)</f>
        <v>1086</v>
      </c>
      <c r="DN46" s="9">
        <f>IF(Parametros!$P$3=1,'4 - Tabela atual'!DN45,'5 - Tabela anterior'!DM45)</f>
        <v>1448</v>
      </c>
      <c r="DO46" s="9">
        <f>IF(Parametros!$P$3=1,'4 - Tabela atual'!DO45,'5 - Tabela anterior'!DN45)</f>
        <v>1810</v>
      </c>
      <c r="DP46" s="9">
        <f>IF(Parametros!$P$3=1,'4 - Tabela atual'!DP45,'5 - Tabela anterior'!DO45)</f>
        <v>2172</v>
      </c>
      <c r="DQ46" s="9">
        <f>IF(Parametros!$P$3=1,'4 - Tabela atual'!DQ45,'5 - Tabela anterior'!DP45)</f>
        <v>1763</v>
      </c>
      <c r="DR46" s="9">
        <f>IF(Parametros!$P$3=1,'4 - Tabela atual'!DR45,'5 - Tabela anterior'!DQ45)</f>
        <v>352.59999999999997</v>
      </c>
      <c r="DS46" s="9">
        <f>IF(Parametros!$P$3=1,'4 - Tabela atual'!DS45,'5 - Tabela anterior'!DR45)</f>
        <v>440.75</v>
      </c>
      <c r="DT46" s="9">
        <f>IF(Parametros!$P$3=1,'4 - Tabela atual'!DT45,'5 - Tabela anterior'!DS45)</f>
        <v>630.45000000000005</v>
      </c>
      <c r="DU46" s="9">
        <f>IF(Parametros!$P$3=1,'4 - Tabela atual'!DU45,'5 - Tabela anterior'!DT45)</f>
        <v>881.5</v>
      </c>
      <c r="DV46" s="9">
        <f>IF(Parametros!$P$3=1,'4 - Tabela atual'!DV45,'5 - Tabela anterior'!DU45)</f>
        <v>2644.5</v>
      </c>
      <c r="DW46" s="9">
        <f>IF(Parametros!$P$3=1,'4 - Tabela atual'!DW45,'5 - Tabela anterior'!DV45)</f>
        <v>3526</v>
      </c>
      <c r="DX46" s="9">
        <f>IF(Parametros!$P$3=1,'4 - Tabela atual'!DX45,'5 - Tabela anterior'!DW45)</f>
        <v>5289</v>
      </c>
      <c r="DY46" s="9">
        <f>IF(Parametros!$P$3=1,'4 - Tabela atual'!DY45,'5 - Tabela anterior'!DX45)</f>
        <v>7052</v>
      </c>
      <c r="DZ46" s="9">
        <f>IF(Parametros!$P$3=1,'4 - Tabela atual'!DZ45,'5 - Tabela anterior'!DY45)</f>
        <v>8815</v>
      </c>
      <c r="EA46" s="9">
        <f>IF(Parametros!$P$3=1,'4 - Tabela atual'!EA45,'5 - Tabela anterior'!DZ45)</f>
        <v>10578</v>
      </c>
      <c r="EB46" s="9">
        <f>IF(Parametros!$P$3=1,'4 - Tabela atual'!EB45,'5 - Tabela anterior'!EA45)</f>
        <v>1752</v>
      </c>
      <c r="EC46" s="9">
        <f>IF(Parametros!$P$3=1,'4 - Tabela atual'!EC45,'5 - Tabela anterior'!EB45)</f>
        <v>350.4</v>
      </c>
      <c r="ED46" s="9">
        <f>IF(Parametros!$P$3=1,'4 - Tabela atual'!ED45,'5 - Tabela anterior'!EC45)</f>
        <v>438</v>
      </c>
      <c r="EE46" s="9">
        <f>IF(Parametros!$P$3=1,'4 - Tabela atual'!EE45,'5 - Tabela anterior'!ED45)</f>
        <v>630.45000000000005</v>
      </c>
      <c r="EF46" s="9">
        <f>IF(Parametros!$P$3=1,'4 - Tabela atual'!EF45,'5 - Tabela anterior'!EE45)</f>
        <v>876</v>
      </c>
      <c r="EG46" s="9">
        <f>IF(Parametros!$P$3=1,'4 - Tabela atual'!EG45,'5 - Tabela anterior'!EF45)</f>
        <v>2628</v>
      </c>
      <c r="EH46" s="9">
        <f>IF(Parametros!$P$3=1,'4 - Tabela atual'!EH45,'5 - Tabela anterior'!EG45)</f>
        <v>3504</v>
      </c>
      <c r="EI46" s="9">
        <f>IF(Parametros!$P$3=1,'4 - Tabela atual'!EI45,'5 - Tabela anterior'!EH45)</f>
        <v>5256</v>
      </c>
      <c r="EJ46" s="9">
        <f>IF(Parametros!$P$3=1,'4 - Tabela atual'!EJ45,'5 - Tabela anterior'!EI45)</f>
        <v>7008</v>
      </c>
      <c r="EK46" s="9">
        <f>IF(Parametros!$P$3=1,'4 - Tabela atual'!EK45,'5 - Tabela anterior'!EJ45)</f>
        <v>8760</v>
      </c>
      <c r="EL46" s="9">
        <f>IF(Parametros!$P$3=1,'4 - Tabela atual'!EL45,'5 - Tabela anterior'!EK45)</f>
        <v>10512</v>
      </c>
      <c r="EM46" s="9">
        <f>IF(Parametros!$P$3=1,'4 - Tabela atual'!EM45,'5 - Tabela anterior'!EL45)</f>
        <v>1722</v>
      </c>
      <c r="EN46" s="9">
        <f>IF(Parametros!$P$3=1,'4 - Tabela atual'!EN45,'5 - Tabela anterior'!EM45)</f>
        <v>344.4</v>
      </c>
      <c r="EO46" s="9">
        <f>IF(Parametros!$P$3=1,'4 - Tabela atual'!EO45,'5 - Tabela anterior'!EN45)</f>
        <v>430.5</v>
      </c>
      <c r="EP46" s="9">
        <f>IF(Parametros!$P$3=1,'4 - Tabela atual'!EP45,'5 - Tabela anterior'!EO45)</f>
        <v>630.45000000000005</v>
      </c>
      <c r="EQ46" s="9">
        <f>IF(Parametros!$P$3=1,'4 - Tabela atual'!EQ45,'5 - Tabela anterior'!EP45)</f>
        <v>861</v>
      </c>
      <c r="ER46" s="9">
        <f>IF(Parametros!$P$3=1,'4 - Tabela atual'!ER45,'5 - Tabela anterior'!EQ45)</f>
        <v>2583</v>
      </c>
      <c r="ES46" s="9">
        <f>IF(Parametros!$P$3=1,'4 - Tabela atual'!ES45,'5 - Tabela anterior'!ER45)</f>
        <v>3444</v>
      </c>
      <c r="ET46" s="9">
        <f>IF(Parametros!$P$3=1,'4 - Tabela atual'!ET45,'5 - Tabela anterior'!ES45)</f>
        <v>5166</v>
      </c>
      <c r="EU46" s="9">
        <f>IF(Parametros!$P$3=1,'4 - Tabela atual'!EU45,'5 - Tabela anterior'!ET45)</f>
        <v>6888</v>
      </c>
      <c r="EV46" s="9">
        <f>IF(Parametros!$P$3=1,'4 - Tabela atual'!EV45,'5 - Tabela anterior'!EU45)</f>
        <v>8610</v>
      </c>
      <c r="EW46" s="9">
        <f>IF(Parametros!$P$3=1,'4 - Tabela atual'!EW45,'5 - Tabela anterior'!EV45)</f>
        <v>10332</v>
      </c>
      <c r="EX46" s="9">
        <f>IF(Parametros!$P$3=1,'4 - Tabela atual'!EX45,'5 - Tabela anterior'!EW45)</f>
        <v>517</v>
      </c>
      <c r="EY46" s="9">
        <f>IF(Parametros!$P$3=1,'4 - Tabela atual'!EY45,'5 - Tabela anterior'!EX45)</f>
        <v>103.4</v>
      </c>
      <c r="EZ46" s="9">
        <f>IF(Parametros!$P$3=1,'4 - Tabela atual'!EZ45,'5 - Tabela anterior'!EY45)</f>
        <v>129.25</v>
      </c>
      <c r="FA46" s="9">
        <f>IF(Parametros!$P$3=1,'4 - Tabela atual'!FA45,'5 - Tabela anterior'!EZ45)</f>
        <v>0</v>
      </c>
      <c r="FB46" s="9">
        <f>IF(Parametros!$P$3=1,'4 - Tabela atual'!FB45,'5 - Tabela anterior'!FA45)</f>
        <v>258.5</v>
      </c>
      <c r="FC46" s="9">
        <f>IF(Parametros!$P$3=1,'4 - Tabela atual'!FC45,'5 - Tabela anterior'!FB45)</f>
        <v>775.5</v>
      </c>
      <c r="FD46" s="9">
        <f>IF(Parametros!$P$3=1,'4 - Tabela atual'!FD45,'5 - Tabela anterior'!FC45)</f>
        <v>1034</v>
      </c>
      <c r="FE46" s="9">
        <f>IF(Parametros!$P$3=1,'4 - Tabela atual'!FE45,'5 - Tabela anterior'!FD45)</f>
        <v>1551</v>
      </c>
      <c r="FF46" s="9">
        <f>IF(Parametros!$P$3=1,'4 - Tabela atual'!FF45,'5 - Tabela anterior'!FE45)</f>
        <v>2068</v>
      </c>
      <c r="FG46" s="9">
        <f>IF(Parametros!$P$3=1,'4 - Tabela atual'!FG45,'5 - Tabela anterior'!FF45)</f>
        <v>2585</v>
      </c>
      <c r="FH46" s="9">
        <f>IF(Parametros!$P$3=1,'4 - Tabela atual'!FH45,'5 - Tabela anterior'!FG45)</f>
        <v>3102</v>
      </c>
      <c r="FI46" s="9">
        <f>IF(Parametros!$P$3=1,'4 - Tabela atual'!FI45,'5 - Tabela anterior'!FH45)</f>
        <v>1918</v>
      </c>
      <c r="FJ46" s="9">
        <f>IF(Parametros!$P$3=1,'4 - Tabela atual'!FJ45,'5 - Tabela anterior'!FI45)</f>
        <v>383.59999999999997</v>
      </c>
      <c r="FK46" s="9">
        <f>IF(Parametros!$P$3=1,'4 - Tabela atual'!FK45,'5 - Tabela anterior'!FJ45)</f>
        <v>479.5</v>
      </c>
      <c r="FL46" s="9">
        <f>IF(Parametros!$P$3=1,'4 - Tabela atual'!FL45,'5 - Tabela anterior'!FK45)</f>
        <v>630.45000000000005</v>
      </c>
      <c r="FM46" s="9">
        <f>IF(Parametros!$P$3=1,'4 - Tabela atual'!FM45,'5 - Tabela anterior'!FL45)</f>
        <v>959</v>
      </c>
      <c r="FN46" s="9">
        <f>IF(Parametros!$P$3=1,'4 - Tabela atual'!FN45,'5 - Tabela anterior'!FM45)</f>
        <v>2877</v>
      </c>
      <c r="FO46" s="9">
        <f>IF(Parametros!$P$3=1,'4 - Tabela atual'!FO45,'5 - Tabela anterior'!FN45)</f>
        <v>3836</v>
      </c>
      <c r="FP46" s="9">
        <f>IF(Parametros!$P$3=1,'4 - Tabela atual'!FP45,'5 - Tabela anterior'!FO45)</f>
        <v>5754</v>
      </c>
      <c r="FQ46" s="9">
        <f>IF(Parametros!$P$3=1,'4 - Tabela atual'!FQ45,'5 - Tabela anterior'!FP45)</f>
        <v>7672</v>
      </c>
      <c r="FR46" s="9">
        <f>IF(Parametros!$P$3=1,'4 - Tabela atual'!FR45,'5 - Tabela anterior'!FQ45)</f>
        <v>9590</v>
      </c>
      <c r="FS46" s="9">
        <f>IF(Parametros!$P$3=1,'4 - Tabela atual'!FS45,'5 - Tabela anterior'!FR45)</f>
        <v>11508</v>
      </c>
      <c r="FT46">
        <f>IF(Parametros!$P$3=1,'4 - Tabela atual'!FT45,'5 - Tabela anterior'!FS45)</f>
        <v>28.31</v>
      </c>
      <c r="FU46" t="str">
        <f>IF(Parametros!$P$3=1,'4 - Tabela atual'!FU45,'5 - Tabela anterior'!FT45)</f>
        <v/>
      </c>
      <c r="FV46" t="str">
        <f>IF(Parametros!$P$3=1,'4 - Tabela atual'!FV45,'5 - Tabela anterior'!FU45)</f>
        <v/>
      </c>
      <c r="FW46" t="str">
        <f>IF(Parametros!$P$3=1,'4 - Tabela atual'!FW45,'5 - Tabela anterior'!FV45)</f>
        <v/>
      </c>
      <c r="FX46" t="str">
        <f>IF(Parametros!$P$3=1,'4 - Tabela atual'!FX45,'5 - Tabela anterior'!FW45)</f>
        <v/>
      </c>
      <c r="FY46" t="str">
        <f>IF(Parametros!$P$3=1,'4 - Tabela atual'!FY45,'5 - Tabela anterior'!FX45)</f>
        <v/>
      </c>
      <c r="FZ46" t="str">
        <f>IF(Parametros!$P$3=1,'4 - Tabela atual'!FZ45,'5 - Tabela anterior'!FY45)</f>
        <v/>
      </c>
      <c r="GA46" t="str">
        <f>IF(Parametros!$P$3=1,'4 - Tabela atual'!GA45,'5 - Tabela anterior'!FZ45)</f>
        <v/>
      </c>
      <c r="GB46" t="str">
        <f>IF(Parametros!$P$3=1,'4 - Tabela atual'!GB45,'5 - Tabela anterior'!GA45)</f>
        <v/>
      </c>
      <c r="GC46" t="str">
        <f>IF(Parametros!$P$3=1,'4 - Tabela atual'!GC45,'5 - Tabela anterior'!GB45)</f>
        <v/>
      </c>
      <c r="GD46" t="str">
        <f>IF(Parametros!$P$3=1,'4 - Tabela atual'!GD45,'5 - Tabela anterior'!GC45)</f>
        <v/>
      </c>
      <c r="GE46" t="str">
        <f>IF(Parametros!$P$3=1,'4 - Tabela atual'!GE45,'5 - Tabela anterior'!GD45)</f>
        <v/>
      </c>
      <c r="GF46" t="str">
        <f>IF(Parametros!$P$3=1,'4 - Tabela atual'!GF45,'5 - Tabela anterior'!GE45)</f>
        <v/>
      </c>
      <c r="GG46" t="str">
        <f>IF(Parametros!$P$3=1,'4 - Tabela atual'!GG45,'5 - Tabela anterior'!GF45)</f>
        <v/>
      </c>
      <c r="GH46">
        <f>IF(Parametros!$P$3=1,'4 - Tabela atual'!GH45,'5 - Tabela anterior'!GG45)</f>
        <v>28.31</v>
      </c>
      <c r="GI46" s="8">
        <f>IF(Parametros!$P$3=1,'4 - Tabela atual'!GI45,'5 - Tabela anterior'!GH45)</f>
        <v>218746.96790000002</v>
      </c>
      <c r="GJ46" s="8" t="str">
        <f>IF(Parametros!$P$3=1,'4 - Tabela atual'!GJ45,'5 - Tabela anterior'!GI45)</f>
        <v/>
      </c>
      <c r="GK46" s="8" t="str">
        <f>IF(Parametros!$P$3=1,'4 - Tabela atual'!GK45,'5 - Tabela anterior'!GJ45)</f>
        <v/>
      </c>
      <c r="GL46" s="8" t="str">
        <f>IF(Parametros!$P$3=1,'4 - Tabela atual'!GL45,'5 - Tabela anterior'!GK45)</f>
        <v/>
      </c>
      <c r="GM46" s="8" t="str">
        <f>IF(Parametros!$P$3=1,'4 - Tabela atual'!GM45,'5 - Tabela anterior'!GL45)</f>
        <v/>
      </c>
      <c r="GN46" s="8" t="str">
        <f>IF(Parametros!$P$3=1,'4 - Tabela atual'!GN45,'5 - Tabela anterior'!GM45)</f>
        <v/>
      </c>
      <c r="GO46" s="8" t="str">
        <f>IF(Parametros!$P$3=1,'4 - Tabela atual'!GO45,'5 - Tabela anterior'!GN45)</f>
        <v/>
      </c>
      <c r="GP46" s="8" t="str">
        <f>IF(Parametros!$P$3=1,'4 - Tabela atual'!GP45,'5 - Tabela anterior'!GO45)</f>
        <v/>
      </c>
      <c r="GQ46" s="8" t="str">
        <f>IF(Parametros!$P$3=1,'4 - Tabela atual'!GQ45,'5 - Tabela anterior'!GP45)</f>
        <v/>
      </c>
      <c r="GR46" s="8" t="str">
        <f>IF(Parametros!$P$3=1,'4 - Tabela atual'!GR45,'5 - Tabela anterior'!GQ45)</f>
        <v/>
      </c>
      <c r="GS46" s="8" t="str">
        <f>IF(Parametros!$P$3=1,'4 - Tabela atual'!GS45,'5 - Tabela anterior'!GR45)</f>
        <v/>
      </c>
      <c r="GT46" s="8" t="str">
        <f>IF(Parametros!$P$3=1,'4 - Tabela atual'!GT45,'5 - Tabela anterior'!GS45)</f>
        <v/>
      </c>
      <c r="GU46" s="8" t="str">
        <f>IF(Parametros!$P$3=1,'4 - Tabela atual'!GU45,'5 - Tabela anterior'!GT45)</f>
        <v/>
      </c>
      <c r="GV46" s="8" t="str">
        <f>IF(Parametros!$P$3=1,'4 - Tabela atual'!GV45,'5 - Tabela anterior'!GU45)</f>
        <v/>
      </c>
      <c r="GW46" s="8">
        <f>IF(Parametros!$P$3=1,'4 - Tabela atual'!GW45,'5 - Tabela anterior'!GV45)</f>
        <v>218746.96790000002</v>
      </c>
      <c r="GX46">
        <f>IF(Parametros!$P$3=1,'4 - Tabela atual'!GX45,'5 - Tabela anterior'!GW45)</f>
        <v>0</v>
      </c>
      <c r="GY46">
        <f>IF(Parametros!$P$3=1,'4 - Tabela atual'!GY45,'5 - Tabela anterior'!GX45)</f>
        <v>0</v>
      </c>
      <c r="GZ46">
        <f>IF(Parametros!$P$3=1,'4 - Tabela atual'!GZ45,'5 - Tabela anterior'!GY45)</f>
        <v>0</v>
      </c>
      <c r="HA46">
        <f>IF(Parametros!$P$3=1,'4 - Tabela atual'!HA45,'5 - Tabela anterior'!GZ45)</f>
        <v>0</v>
      </c>
      <c r="HB46">
        <f>IF(Parametros!$P$3=1,'4 - Tabela atual'!HB45,'5 - Tabela anterior'!HA45)</f>
        <v>0</v>
      </c>
      <c r="HC46">
        <f>IF(Parametros!$P$3=1,'4 - Tabela atual'!HC45,'5 - Tabela anterior'!HB45)</f>
        <v>0</v>
      </c>
      <c r="HD46">
        <f>IF(Parametros!$P$3=1,'4 - Tabela atual'!HD45,'5 - Tabela anterior'!HC45)</f>
        <v>1</v>
      </c>
      <c r="HE46" s="6" t="str">
        <f t="shared" si="1"/>
        <v>ZORRA - (ZORR)</v>
      </c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</row>
    <row r="47" spans="1:249" s="5" customFormat="1" ht="14.25" customHeight="1" x14ac:dyDescent="0.2">
      <c r="A47" s="148" t="str">
        <f>IF(Parametros!$P$3=1,'4 - Tabela atual'!A46,'5 - Tabela anterior'!A46)</f>
        <v>ALTA</v>
      </c>
      <c r="B47" s="112" t="str">
        <f>IF(Parametros!$P$3=1,'4 - Tabela atual'!B46,'5 - Tabela anterior'!B46)</f>
        <v>ALTAS HORAS</v>
      </c>
      <c r="C47" s="9">
        <f>IF(Parametros!$P$3=1,'4 - Tabela atual'!C46,'5 - Tabela anterior'!C46)</f>
        <v>850</v>
      </c>
      <c r="D47" s="9">
        <f>IF(Parametros!$P$3=1,'4 - Tabela atual'!D46,'5 - Tabela anterior'!D46)</f>
        <v>170</v>
      </c>
      <c r="E47" s="9">
        <f>IF(Parametros!$P$3=1,'4 - Tabela atual'!E46,'5 - Tabela anterior'!E46)</f>
        <v>212.5</v>
      </c>
      <c r="F47" s="9">
        <f>IF(Parametros!$P$3=1,'4 - Tabela atual'!F46,'5 - Tabela anterior'!F46)</f>
        <v>318.75</v>
      </c>
      <c r="G47" s="9">
        <f>IF(Parametros!$P$3=1,'4 - Tabela atual'!G46,'5 - Tabela anterior'!G46)</f>
        <v>170</v>
      </c>
      <c r="H47" s="9">
        <f>IF(Parametros!$P$3=1,'4 - Tabela atual'!H46,'5 - Tabela anterior'!H46)</f>
        <v>212.5</v>
      </c>
      <c r="I47" s="9">
        <f>IF(Parametros!$P$3=1,'4 - Tabela atual'!I46,'5 - Tabela anterior'!H46)</f>
        <v>212.5</v>
      </c>
      <c r="J47" s="9">
        <f>IF(Parametros!$P$3=1,'4 - Tabela atual'!J46,'5 - Tabela anterior'!I46)</f>
        <v>212.5</v>
      </c>
      <c r="K47" s="9">
        <f>IF(Parametros!$P$3=1,'4 - Tabela atual'!K46,'5 - Tabela anterior'!J46)</f>
        <v>318.75</v>
      </c>
      <c r="L47" s="9">
        <f>IF(Parametros!$P$3=1,'4 - Tabela atual'!L46,'5 - Tabela anterior'!K46)</f>
        <v>170</v>
      </c>
      <c r="M47" s="9">
        <f>IF(Parametros!$P$3=1,'4 - Tabela atual'!M46,'5 - Tabela anterior'!L46)</f>
        <v>212.5</v>
      </c>
      <c r="N47" s="9">
        <f>IF(Parametros!$P$3=1,'4 - Tabela atual'!N46,'5 - Tabela anterior'!M46)</f>
        <v>382.5</v>
      </c>
      <c r="O47" s="9">
        <f>IF(Parametros!$P$3=1,'4 - Tabela atual'!O46,'5 - Tabela anterior'!N46)</f>
        <v>637.5</v>
      </c>
      <c r="P47" s="9">
        <f>IF(Parametros!$P$3=1,'4 - Tabela atual'!P46,'5 - Tabela anterior'!O46)</f>
        <v>1275</v>
      </c>
      <c r="Q47" s="9">
        <f>IF(Parametros!$P$3=1,'4 - Tabela atual'!Q46,'5 - Tabela anterior'!P46)</f>
        <v>1700</v>
      </c>
      <c r="R47" s="9">
        <f>IF(Parametros!$P$3=1,'4 - Tabela atual'!R46,'5 - Tabela anterior'!Q46)</f>
        <v>2550</v>
      </c>
      <c r="S47" s="9">
        <f>IF(Parametros!$P$3=1,'4 - Tabela atual'!S46,'5 - Tabela anterior'!R46)</f>
        <v>3400</v>
      </c>
      <c r="T47" s="9">
        <f>IF(Parametros!$P$3=1,'4 - Tabela atual'!T46,'5 - Tabela anterior'!S46)</f>
        <v>4250</v>
      </c>
      <c r="U47" s="9">
        <f>IF(Parametros!$P$3=1,'4 - Tabela atual'!U46,'5 - Tabela anterior'!T46)</f>
        <v>5100</v>
      </c>
      <c r="V47" s="9">
        <f>IF(Parametros!$P$3=1,'4 - Tabela atual'!V46,'5 - Tabela anterior'!U46)</f>
        <v>151</v>
      </c>
      <c r="W47" s="9">
        <f>IF(Parametros!$P$3=1,'4 - Tabela atual'!W46,'5 - Tabela anterior'!V46)</f>
        <v>30.200000000000003</v>
      </c>
      <c r="X47" s="9">
        <f>IF(Parametros!$P$3=1,'4 - Tabela atual'!X46,'5 - Tabela anterior'!W46)</f>
        <v>37.75</v>
      </c>
      <c r="Y47" s="9">
        <f>IF(Parametros!$P$3=1,'4 - Tabela atual'!Y46,'5 - Tabela anterior'!X46)</f>
        <v>0</v>
      </c>
      <c r="Z47" s="9">
        <f>IF(Parametros!$P$3=1,'4 - Tabela atual'!Z46,'5 - Tabela anterior'!Y46)</f>
        <v>75.5</v>
      </c>
      <c r="AA47" s="9">
        <f>IF(Parametros!$P$3=1,'4 - Tabela atual'!AA46,'5 - Tabela anterior'!Z46)</f>
        <v>226.5</v>
      </c>
      <c r="AB47" s="9">
        <f>IF(Parametros!$P$3=1,'4 - Tabela atual'!AB46,'5 - Tabela anterior'!AA46)</f>
        <v>302</v>
      </c>
      <c r="AC47" s="9">
        <f>IF(Parametros!$P$3=1,'4 - Tabela atual'!AC46,'5 - Tabela anterior'!AB46)</f>
        <v>453</v>
      </c>
      <c r="AD47" s="9">
        <f>IF(Parametros!$P$3=1,'4 - Tabela atual'!AD46,'5 - Tabela anterior'!AC46)</f>
        <v>604</v>
      </c>
      <c r="AE47" s="9">
        <f>IF(Parametros!$P$3=1,'4 - Tabela atual'!AE46,'5 - Tabela anterior'!AD46)</f>
        <v>755</v>
      </c>
      <c r="AF47" s="9">
        <f>IF(Parametros!$P$3=1,'4 - Tabela atual'!AF46,'5 - Tabela anterior'!AE46)</f>
        <v>906</v>
      </c>
      <c r="AG47" s="9">
        <f>IF(Parametros!$P$3=1,'4 - Tabela atual'!AG46,'5 - Tabela anterior'!AF46)</f>
        <v>155</v>
      </c>
      <c r="AH47" s="9">
        <f>IF(Parametros!$P$3=1,'4 - Tabela atual'!AH46,'5 - Tabela anterior'!AG46)</f>
        <v>31</v>
      </c>
      <c r="AI47" s="9">
        <f>IF(Parametros!$P$3=1,'4 - Tabela atual'!AI46,'5 - Tabela anterior'!AH46)</f>
        <v>38.75</v>
      </c>
      <c r="AJ47" s="9">
        <f>IF(Parametros!$P$3=1,'4 - Tabela atual'!AJ46,'5 - Tabela anterior'!AI46)</f>
        <v>0</v>
      </c>
      <c r="AK47" s="9">
        <f>IF(Parametros!$P$3=1,'4 - Tabela atual'!AK46,'5 - Tabela anterior'!AJ46)</f>
        <v>77.5</v>
      </c>
      <c r="AL47" s="9">
        <f>IF(Parametros!$P$3=1,'4 - Tabela atual'!AL46,'5 - Tabela anterior'!AK46)</f>
        <v>232.5</v>
      </c>
      <c r="AM47" s="9">
        <f>IF(Parametros!$P$3=1,'4 - Tabela atual'!AM46,'5 - Tabela anterior'!AL46)</f>
        <v>310</v>
      </c>
      <c r="AN47" s="9">
        <f>IF(Parametros!$P$3=1,'4 - Tabela atual'!AN46,'5 - Tabela anterior'!AM46)</f>
        <v>465</v>
      </c>
      <c r="AO47" s="9">
        <f>IF(Parametros!$P$3=1,'4 - Tabela atual'!AO46,'5 - Tabela anterior'!AN46)</f>
        <v>620</v>
      </c>
      <c r="AP47" s="9">
        <f>IF(Parametros!$P$3=1,'4 - Tabela atual'!AP46,'5 - Tabela anterior'!AO46)</f>
        <v>775</v>
      </c>
      <c r="AQ47" s="9">
        <f>IF(Parametros!$P$3=1,'4 - Tabela atual'!AQ46,'5 - Tabela anterior'!AP46)</f>
        <v>930</v>
      </c>
      <c r="AR47" s="9">
        <f>IF(Parametros!$P$3=1,'4 - Tabela atual'!AR46,'5 - Tabela anterior'!AQ46)</f>
        <v>129</v>
      </c>
      <c r="AS47" s="9">
        <f>IF(Parametros!$P$3=1,'4 - Tabela atual'!AS46,'5 - Tabela anterior'!AR46)</f>
        <v>25.8</v>
      </c>
      <c r="AT47" s="9">
        <f>IF(Parametros!$P$3=1,'4 - Tabela atual'!AT46,'5 - Tabela anterior'!AS46)</f>
        <v>32.25</v>
      </c>
      <c r="AU47" s="9">
        <f>IF(Parametros!$P$3=1,'4 - Tabela atual'!AU46,'5 - Tabela anterior'!AT46)</f>
        <v>0</v>
      </c>
      <c r="AV47" s="9">
        <f>IF(Parametros!$P$3=1,'4 - Tabela atual'!AV46,'5 - Tabela anterior'!AU46)</f>
        <v>64.5</v>
      </c>
      <c r="AW47" s="9">
        <f>IF(Parametros!$P$3=1,'4 - Tabela atual'!AW46,'5 - Tabela anterior'!AV46)</f>
        <v>193.5</v>
      </c>
      <c r="AX47" s="9">
        <f>IF(Parametros!$P$3=1,'4 - Tabela atual'!AX46,'5 - Tabela anterior'!AW46)</f>
        <v>258</v>
      </c>
      <c r="AY47" s="9">
        <f>IF(Parametros!$P$3=1,'4 - Tabela atual'!AY46,'5 - Tabela anterior'!AX46)</f>
        <v>387</v>
      </c>
      <c r="AZ47" s="9">
        <f>IF(Parametros!$P$3=1,'4 - Tabela atual'!AZ46,'5 - Tabela anterior'!AY46)</f>
        <v>516</v>
      </c>
      <c r="BA47" s="9">
        <f>IF(Parametros!$P$3=1,'4 - Tabela atual'!BA46,'5 - Tabela anterior'!AZ46)</f>
        <v>645</v>
      </c>
      <c r="BB47" s="9">
        <f>IF(Parametros!$P$3=1,'4 - Tabela atual'!BB46,'5 - Tabela anterior'!BA46)</f>
        <v>774</v>
      </c>
      <c r="BC47" s="9">
        <f>IF(Parametros!$P$3=1,'4 - Tabela atual'!BC46,'5 - Tabela anterior'!BB46)</f>
        <v>1001</v>
      </c>
      <c r="BD47" s="9">
        <f>IF(Parametros!$P$3=1,'4 - Tabela atual'!BD46,'5 - Tabela anterior'!BC46)</f>
        <v>200.2</v>
      </c>
      <c r="BE47" s="9">
        <f>IF(Parametros!$P$3=1,'4 - Tabela atual'!BE46,'5 - Tabela anterior'!BD46)</f>
        <v>250.25</v>
      </c>
      <c r="BF47" s="9">
        <f>IF(Parametros!$P$3=1,'4 - Tabela atual'!BF46,'5 - Tabela anterior'!BE46)</f>
        <v>382.5</v>
      </c>
      <c r="BG47" s="9">
        <f>IF(Parametros!$P$3=1,'4 - Tabela atual'!BG46,'5 - Tabela anterior'!BF46)</f>
        <v>713</v>
      </c>
      <c r="BH47" s="9">
        <f>IF(Parametros!$P$3=1,'4 - Tabela atual'!BH46,'5 - Tabela anterior'!BG46)</f>
        <v>1501.5</v>
      </c>
      <c r="BI47" s="9">
        <f>IF(Parametros!$P$3=1,'4 - Tabela atual'!BI46,'5 - Tabela anterior'!BH46)</f>
        <v>2002</v>
      </c>
      <c r="BJ47" s="9">
        <f>IF(Parametros!$P$3=1,'4 - Tabela atual'!BJ46,'5 - Tabela anterior'!BI46)</f>
        <v>3003</v>
      </c>
      <c r="BK47" s="9">
        <f>IF(Parametros!$P$3=1,'4 - Tabela atual'!BK46,'5 - Tabela anterior'!BJ46)</f>
        <v>4004</v>
      </c>
      <c r="BL47" s="9">
        <f>IF(Parametros!$P$3=1,'4 - Tabela atual'!BL46,'5 - Tabela anterior'!BK46)</f>
        <v>5005</v>
      </c>
      <c r="BM47" s="9">
        <f>IF(Parametros!$P$3=1,'4 - Tabela atual'!BM46,'5 - Tabela anterior'!BL46)</f>
        <v>6006</v>
      </c>
      <c r="BN47" s="9">
        <f>IF(Parametros!$P$3=1,'4 - Tabela atual'!BN46,'5 - Tabela anterior'!BM46)</f>
        <v>1005</v>
      </c>
      <c r="BO47" s="9">
        <f>IF(Parametros!$P$3=1,'4 - Tabela atual'!BO46,'5 - Tabela anterior'!BN46)</f>
        <v>201</v>
      </c>
      <c r="BP47" s="9">
        <f>IF(Parametros!$P$3=1,'4 - Tabela atual'!BP46,'5 - Tabela anterior'!BO46)</f>
        <v>251.25</v>
      </c>
      <c r="BQ47" s="9">
        <f>IF(Parametros!$P$3=1,'4 - Tabela atual'!BQ46,'5 - Tabela anterior'!BP46)</f>
        <v>382.5</v>
      </c>
      <c r="BR47" s="9">
        <f>IF(Parametros!$P$3=1,'4 - Tabela atual'!BR46,'5 - Tabela anterior'!BQ46)</f>
        <v>715</v>
      </c>
      <c r="BS47" s="9">
        <f>IF(Parametros!$P$3=1,'4 - Tabela atual'!BS46,'5 - Tabela anterior'!BR46)</f>
        <v>1507.5</v>
      </c>
      <c r="BT47" s="9">
        <f>IF(Parametros!$P$3=1,'4 - Tabela atual'!BT46,'5 - Tabela anterior'!BS46)</f>
        <v>2010</v>
      </c>
      <c r="BU47" s="9">
        <f>IF(Parametros!$P$3=1,'4 - Tabela atual'!BU46,'5 - Tabela anterior'!BT46)</f>
        <v>3015</v>
      </c>
      <c r="BV47" s="9">
        <f>IF(Parametros!$P$3=1,'4 - Tabela atual'!BV46,'5 - Tabela anterior'!BU46)</f>
        <v>4020</v>
      </c>
      <c r="BW47" s="9">
        <f>IF(Parametros!$P$3=1,'4 - Tabela atual'!BW46,'5 - Tabela anterior'!BV46)</f>
        <v>5025</v>
      </c>
      <c r="BX47" s="9">
        <f>IF(Parametros!$P$3=1,'4 - Tabela atual'!BX46,'5 - Tabela anterior'!BW46)</f>
        <v>6030</v>
      </c>
      <c r="BY47" s="9">
        <f>IF(Parametros!$P$3=1,'4 - Tabela atual'!BY46,'5 - Tabela anterior'!BX46)</f>
        <v>979</v>
      </c>
      <c r="BZ47" s="9">
        <f>IF(Parametros!$P$3=1,'4 - Tabela atual'!BZ46,'5 - Tabela anterior'!BY46)</f>
        <v>195.8</v>
      </c>
      <c r="CA47" s="9">
        <f>IF(Parametros!$P$3=1,'4 - Tabela atual'!CA46,'5 - Tabela anterior'!BZ46)</f>
        <v>244.75</v>
      </c>
      <c r="CB47" s="9">
        <f>IF(Parametros!$P$3=1,'4 - Tabela atual'!CB46,'5 - Tabela anterior'!CA46)</f>
        <v>382.5</v>
      </c>
      <c r="CC47" s="9">
        <f>IF(Parametros!$P$3=1,'4 - Tabela atual'!CC46,'5 - Tabela anterior'!CB46)</f>
        <v>702</v>
      </c>
      <c r="CD47" s="9">
        <f>IF(Parametros!$P$3=1,'4 - Tabela atual'!CD46,'5 - Tabela anterior'!CC46)</f>
        <v>1468.5</v>
      </c>
      <c r="CE47" s="9">
        <f>IF(Parametros!$P$3=1,'4 - Tabela atual'!CE46,'5 - Tabela anterior'!CD46)</f>
        <v>1958</v>
      </c>
      <c r="CF47" s="9">
        <f>IF(Parametros!$P$3=1,'4 - Tabela atual'!CF46,'5 - Tabela anterior'!CE46)</f>
        <v>2937</v>
      </c>
      <c r="CG47" s="9">
        <f>IF(Parametros!$P$3=1,'4 - Tabela atual'!CG46,'5 - Tabela anterior'!CF46)</f>
        <v>3916</v>
      </c>
      <c r="CH47" s="9">
        <f>IF(Parametros!$P$3=1,'4 - Tabela atual'!CH46,'5 - Tabela anterior'!CG46)</f>
        <v>4895</v>
      </c>
      <c r="CI47" s="9">
        <f>IF(Parametros!$P$3=1,'4 - Tabela atual'!CI46,'5 - Tabela anterior'!CH46)</f>
        <v>5874</v>
      </c>
      <c r="CJ47" s="9">
        <f>IF(Parametros!$P$3=1,'4 - Tabela atual'!CJ46,'5 - Tabela anterior'!CI46)</f>
        <v>306</v>
      </c>
      <c r="CK47" s="9">
        <f>IF(Parametros!$P$3=1,'4 - Tabela atual'!CK46,'5 - Tabela anterior'!CJ46)</f>
        <v>61.2</v>
      </c>
      <c r="CL47" s="9">
        <f>IF(Parametros!$P$3=1,'4 - Tabela atual'!CL46,'5 - Tabela anterior'!CK46)</f>
        <v>76.5</v>
      </c>
      <c r="CM47" s="9">
        <f>IF(Parametros!$P$3=1,'4 - Tabela atual'!CM46,'5 - Tabela anterior'!CL46)</f>
        <v>0</v>
      </c>
      <c r="CN47" s="9">
        <f>IF(Parametros!$P$3=1,'4 - Tabela atual'!CN46,'5 - Tabela anterior'!CM46)</f>
        <v>153</v>
      </c>
      <c r="CO47" s="9">
        <f>IF(Parametros!$P$3=1,'4 - Tabela atual'!CO46,'5 - Tabela anterior'!CN46)</f>
        <v>459</v>
      </c>
      <c r="CP47" s="9">
        <f>IF(Parametros!$P$3=1,'4 - Tabela atual'!CP46,'5 - Tabela anterior'!CO46)</f>
        <v>612</v>
      </c>
      <c r="CQ47" s="9">
        <f>IF(Parametros!$P$3=1,'4 - Tabela atual'!CQ46,'5 - Tabela anterior'!CP46)</f>
        <v>918</v>
      </c>
      <c r="CR47" s="9">
        <f>IF(Parametros!$P$3=1,'4 - Tabela atual'!CR46,'5 - Tabela anterior'!CQ46)</f>
        <v>1224</v>
      </c>
      <c r="CS47" s="9">
        <f>IF(Parametros!$P$3=1,'4 - Tabela atual'!CS46,'5 - Tabela anterior'!CR46)</f>
        <v>1530</v>
      </c>
      <c r="CT47" s="9">
        <f>IF(Parametros!$P$3=1,'4 - Tabela atual'!CT46,'5 - Tabela anterior'!CS46)</f>
        <v>1836</v>
      </c>
      <c r="CU47" s="9">
        <f>IF(Parametros!$P$3=1,'4 - Tabela atual'!CU46,'5 - Tabela anterior'!CT46)</f>
        <v>280</v>
      </c>
      <c r="CV47" s="9">
        <f>IF(Parametros!$P$3=1,'4 - Tabela atual'!CV46,'5 - Tabela anterior'!CU46)</f>
        <v>56</v>
      </c>
      <c r="CW47" s="9">
        <f>IF(Parametros!$P$3=1,'4 - Tabela atual'!CW46,'5 - Tabela anterior'!CV46)</f>
        <v>70</v>
      </c>
      <c r="CX47" s="9">
        <f>IF(Parametros!$P$3=1,'4 - Tabela atual'!CX46,'5 - Tabela anterior'!CW46)</f>
        <v>0</v>
      </c>
      <c r="CY47" s="9">
        <f>IF(Parametros!$P$3=1,'4 - Tabela atual'!CY46,'5 - Tabela anterior'!CX46)</f>
        <v>140</v>
      </c>
      <c r="CZ47" s="9">
        <f>IF(Parametros!$P$3=1,'4 - Tabela atual'!CZ46,'5 - Tabela anterior'!CY46)</f>
        <v>420</v>
      </c>
      <c r="DA47" s="9">
        <f>IF(Parametros!$P$3=1,'4 - Tabela atual'!DA46,'5 - Tabela anterior'!CZ46)</f>
        <v>560</v>
      </c>
      <c r="DB47" s="9">
        <f>IF(Parametros!$P$3=1,'4 - Tabela atual'!DB46,'5 - Tabela anterior'!DA46)</f>
        <v>840</v>
      </c>
      <c r="DC47" s="9">
        <f>IF(Parametros!$P$3=1,'4 - Tabela atual'!DC46,'5 - Tabela anterior'!DB46)</f>
        <v>1120</v>
      </c>
      <c r="DD47" s="9">
        <f>IF(Parametros!$P$3=1,'4 - Tabela atual'!DD46,'5 - Tabela anterior'!DC46)</f>
        <v>1400</v>
      </c>
      <c r="DE47" s="9">
        <f>IF(Parametros!$P$3=1,'4 - Tabela atual'!DE46,'5 - Tabela anterior'!DD46)</f>
        <v>1680</v>
      </c>
      <c r="DF47" s="9">
        <f>IF(Parametros!$P$3=1,'4 - Tabela atual'!DF46,'5 - Tabela anterior'!DE46)</f>
        <v>284</v>
      </c>
      <c r="DG47" s="9">
        <f>IF(Parametros!$P$3=1,'4 - Tabela atual'!DG46,'5 - Tabela anterior'!DF46)</f>
        <v>56.8</v>
      </c>
      <c r="DH47" s="9">
        <f>IF(Parametros!$P$3=1,'4 - Tabela atual'!DH46,'5 - Tabela anterior'!DG46)</f>
        <v>71</v>
      </c>
      <c r="DI47" s="9">
        <f>IF(Parametros!$P$3=1,'4 - Tabela atual'!DI46,'5 - Tabela anterior'!DH46)</f>
        <v>0</v>
      </c>
      <c r="DJ47" s="9">
        <f>IF(Parametros!$P$3=1,'4 - Tabela atual'!DJ46,'5 - Tabela anterior'!DI46)</f>
        <v>142</v>
      </c>
      <c r="DK47" s="9">
        <f>IF(Parametros!$P$3=1,'4 - Tabela atual'!DK46,'5 - Tabela anterior'!DJ46)</f>
        <v>426</v>
      </c>
      <c r="DL47" s="9">
        <f>IF(Parametros!$P$3=1,'4 - Tabela atual'!DL46,'5 - Tabela anterior'!DK46)</f>
        <v>568</v>
      </c>
      <c r="DM47" s="9">
        <f>IF(Parametros!$P$3=1,'4 - Tabela atual'!DM46,'5 - Tabela anterior'!DL46)</f>
        <v>852</v>
      </c>
      <c r="DN47" s="9">
        <f>IF(Parametros!$P$3=1,'4 - Tabela atual'!DN46,'5 - Tabela anterior'!DM46)</f>
        <v>1136</v>
      </c>
      <c r="DO47" s="9">
        <f>IF(Parametros!$P$3=1,'4 - Tabela atual'!DO46,'5 - Tabela anterior'!DN46)</f>
        <v>1420</v>
      </c>
      <c r="DP47" s="9">
        <f>IF(Parametros!$P$3=1,'4 - Tabela atual'!DP46,'5 - Tabela anterior'!DO46)</f>
        <v>1704</v>
      </c>
      <c r="DQ47" s="9">
        <f>IF(Parametros!$P$3=1,'4 - Tabela atual'!DQ46,'5 - Tabela anterior'!DP46)</f>
        <v>1134</v>
      </c>
      <c r="DR47" s="9">
        <f>IF(Parametros!$P$3=1,'4 - Tabela atual'!DR46,'5 - Tabela anterior'!DQ46)</f>
        <v>226.8</v>
      </c>
      <c r="DS47" s="9">
        <f>IF(Parametros!$P$3=1,'4 - Tabela atual'!DS46,'5 - Tabela anterior'!DR46)</f>
        <v>283.5</v>
      </c>
      <c r="DT47" s="9">
        <f>IF(Parametros!$P$3=1,'4 - Tabela atual'!DT46,'5 - Tabela anterior'!DS46)</f>
        <v>382.5</v>
      </c>
      <c r="DU47" s="9">
        <f>IF(Parametros!$P$3=1,'4 - Tabela atual'!DU46,'5 - Tabela anterior'!DT46)</f>
        <v>779.5</v>
      </c>
      <c r="DV47" s="9">
        <f>IF(Parametros!$P$3=1,'4 - Tabela atual'!DV46,'5 - Tabela anterior'!DU46)</f>
        <v>1701</v>
      </c>
      <c r="DW47" s="9">
        <f>IF(Parametros!$P$3=1,'4 - Tabela atual'!DW46,'5 - Tabela anterior'!DV46)</f>
        <v>2268</v>
      </c>
      <c r="DX47" s="9">
        <f>IF(Parametros!$P$3=1,'4 - Tabela atual'!DX46,'5 - Tabela anterior'!DW46)</f>
        <v>3402</v>
      </c>
      <c r="DY47" s="9">
        <f>IF(Parametros!$P$3=1,'4 - Tabela atual'!DY46,'5 - Tabela anterior'!DX46)</f>
        <v>4536</v>
      </c>
      <c r="DZ47" s="9">
        <f>IF(Parametros!$P$3=1,'4 - Tabela atual'!DZ46,'5 - Tabela anterior'!DY46)</f>
        <v>5670</v>
      </c>
      <c r="EA47" s="9">
        <f>IF(Parametros!$P$3=1,'4 - Tabela atual'!EA46,'5 - Tabela anterior'!DZ46)</f>
        <v>6804</v>
      </c>
      <c r="EB47" s="9">
        <f>IF(Parametros!$P$3=1,'4 - Tabela atual'!EB46,'5 - Tabela anterior'!EA46)</f>
        <v>1156</v>
      </c>
      <c r="EC47" s="9">
        <f>IF(Parametros!$P$3=1,'4 - Tabela atual'!EC46,'5 - Tabela anterior'!EB46)</f>
        <v>231.2</v>
      </c>
      <c r="ED47" s="9">
        <f>IF(Parametros!$P$3=1,'4 - Tabela atual'!ED46,'5 - Tabela anterior'!EC46)</f>
        <v>289</v>
      </c>
      <c r="EE47" s="9">
        <f>IF(Parametros!$P$3=1,'4 - Tabela atual'!EE46,'5 - Tabela anterior'!ED46)</f>
        <v>382.5</v>
      </c>
      <c r="EF47" s="9">
        <f>IF(Parametros!$P$3=1,'4 - Tabela atual'!EF46,'5 - Tabela anterior'!EE46)</f>
        <v>790.5</v>
      </c>
      <c r="EG47" s="9">
        <f>IF(Parametros!$P$3=1,'4 - Tabela atual'!EG46,'5 - Tabela anterior'!EF46)</f>
        <v>1734</v>
      </c>
      <c r="EH47" s="9">
        <f>IF(Parametros!$P$3=1,'4 - Tabela atual'!EH46,'5 - Tabela anterior'!EG46)</f>
        <v>2312</v>
      </c>
      <c r="EI47" s="9">
        <f>IF(Parametros!$P$3=1,'4 - Tabela atual'!EI46,'5 - Tabela anterior'!EH46)</f>
        <v>3468</v>
      </c>
      <c r="EJ47" s="9">
        <f>IF(Parametros!$P$3=1,'4 - Tabela atual'!EJ46,'5 - Tabela anterior'!EI46)</f>
        <v>4624</v>
      </c>
      <c r="EK47" s="9">
        <f>IF(Parametros!$P$3=1,'4 - Tabela atual'!EK46,'5 - Tabela anterior'!EJ46)</f>
        <v>5780</v>
      </c>
      <c r="EL47" s="9">
        <f>IF(Parametros!$P$3=1,'4 - Tabela atual'!EL46,'5 - Tabela anterior'!EK46)</f>
        <v>6936</v>
      </c>
      <c r="EM47" s="9">
        <f>IF(Parametros!$P$3=1,'4 - Tabela atual'!EM46,'5 - Tabela anterior'!EL46)</f>
        <v>1130</v>
      </c>
      <c r="EN47" s="9">
        <f>IF(Parametros!$P$3=1,'4 - Tabela atual'!EN46,'5 - Tabela anterior'!EM46)</f>
        <v>226</v>
      </c>
      <c r="EO47" s="9">
        <f>IF(Parametros!$P$3=1,'4 - Tabela atual'!EO46,'5 - Tabela anterior'!EN46)</f>
        <v>282.5</v>
      </c>
      <c r="EP47" s="9">
        <f>IF(Parametros!$P$3=1,'4 - Tabela atual'!EP46,'5 - Tabela anterior'!EO46)</f>
        <v>382.5</v>
      </c>
      <c r="EQ47" s="9">
        <f>IF(Parametros!$P$3=1,'4 - Tabela atual'!EQ46,'5 - Tabela anterior'!EP46)</f>
        <v>777.5</v>
      </c>
      <c r="ER47" s="9">
        <f>IF(Parametros!$P$3=1,'4 - Tabela atual'!ER46,'5 - Tabela anterior'!EQ46)</f>
        <v>1695</v>
      </c>
      <c r="ES47" s="9">
        <f>IF(Parametros!$P$3=1,'4 - Tabela atual'!ES46,'5 - Tabela anterior'!ER46)</f>
        <v>2260</v>
      </c>
      <c r="ET47" s="9">
        <f>IF(Parametros!$P$3=1,'4 - Tabela atual'!ET46,'5 - Tabela anterior'!ES46)</f>
        <v>3390</v>
      </c>
      <c r="EU47" s="9">
        <f>IF(Parametros!$P$3=1,'4 - Tabela atual'!EU46,'5 - Tabela anterior'!ET46)</f>
        <v>4520</v>
      </c>
      <c r="EV47" s="9">
        <f>IF(Parametros!$P$3=1,'4 - Tabela atual'!EV46,'5 - Tabela anterior'!EU46)</f>
        <v>5650</v>
      </c>
      <c r="EW47" s="9">
        <f>IF(Parametros!$P$3=1,'4 - Tabela atual'!EW46,'5 - Tabela anterior'!EV46)</f>
        <v>6780</v>
      </c>
      <c r="EX47" s="9">
        <f>IF(Parametros!$P$3=1,'4 - Tabela atual'!EX46,'5 - Tabela anterior'!EW46)</f>
        <v>435</v>
      </c>
      <c r="EY47" s="9">
        <f>IF(Parametros!$P$3=1,'4 - Tabela atual'!EY46,'5 - Tabela anterior'!EX46)</f>
        <v>87</v>
      </c>
      <c r="EZ47" s="9">
        <f>IF(Parametros!$P$3=1,'4 - Tabela atual'!EZ46,'5 - Tabela anterior'!EY46)</f>
        <v>108.75</v>
      </c>
      <c r="FA47" s="9">
        <f>IF(Parametros!$P$3=1,'4 - Tabela atual'!FA46,'5 - Tabela anterior'!EZ46)</f>
        <v>0</v>
      </c>
      <c r="FB47" s="9">
        <f>IF(Parametros!$P$3=1,'4 - Tabela atual'!FB46,'5 - Tabela anterior'!FA46)</f>
        <v>217.5</v>
      </c>
      <c r="FC47" s="9">
        <f>IF(Parametros!$P$3=1,'4 - Tabela atual'!FC46,'5 - Tabela anterior'!FB46)</f>
        <v>652.5</v>
      </c>
      <c r="FD47" s="9">
        <f>IF(Parametros!$P$3=1,'4 - Tabela atual'!FD46,'5 - Tabela anterior'!FC46)</f>
        <v>870</v>
      </c>
      <c r="FE47" s="9">
        <f>IF(Parametros!$P$3=1,'4 - Tabela atual'!FE46,'5 - Tabela anterior'!FD46)</f>
        <v>1305</v>
      </c>
      <c r="FF47" s="9">
        <f>IF(Parametros!$P$3=1,'4 - Tabela atual'!FF46,'5 - Tabela anterior'!FE46)</f>
        <v>1740</v>
      </c>
      <c r="FG47" s="9">
        <f>IF(Parametros!$P$3=1,'4 - Tabela atual'!FG46,'5 - Tabela anterior'!FF46)</f>
        <v>2175</v>
      </c>
      <c r="FH47" s="9">
        <f>IF(Parametros!$P$3=1,'4 - Tabela atual'!FH46,'5 - Tabela anterior'!FG46)</f>
        <v>2610</v>
      </c>
      <c r="FI47" s="9">
        <f>IF(Parametros!$P$3=1,'4 - Tabela atual'!FI46,'5 - Tabela anterior'!FH46)</f>
        <v>1285</v>
      </c>
      <c r="FJ47" s="9">
        <f>IF(Parametros!$P$3=1,'4 - Tabela atual'!FJ46,'5 - Tabela anterior'!FI46)</f>
        <v>257</v>
      </c>
      <c r="FK47" s="9">
        <f>IF(Parametros!$P$3=1,'4 - Tabela atual'!FK46,'5 - Tabela anterior'!FJ46)</f>
        <v>321.25</v>
      </c>
      <c r="FL47" s="9">
        <f>IF(Parametros!$P$3=1,'4 - Tabela atual'!FL46,'5 - Tabela anterior'!FK46)</f>
        <v>382.5</v>
      </c>
      <c r="FM47" s="9">
        <f>IF(Parametros!$P$3=1,'4 - Tabela atual'!FM46,'5 - Tabela anterior'!FL46)</f>
        <v>855</v>
      </c>
      <c r="FN47" s="9">
        <f>IF(Parametros!$P$3=1,'4 - Tabela atual'!FN46,'5 - Tabela anterior'!FM46)</f>
        <v>1927.5</v>
      </c>
      <c r="FO47" s="9">
        <f>IF(Parametros!$P$3=1,'4 - Tabela atual'!FO46,'5 - Tabela anterior'!FN46)</f>
        <v>2570</v>
      </c>
      <c r="FP47" s="9">
        <f>IF(Parametros!$P$3=1,'4 - Tabela atual'!FP46,'5 - Tabela anterior'!FO46)</f>
        <v>3855</v>
      </c>
      <c r="FQ47" s="9">
        <f>IF(Parametros!$P$3=1,'4 - Tabela atual'!FQ46,'5 - Tabela anterior'!FP46)</f>
        <v>5140</v>
      </c>
      <c r="FR47" s="9">
        <f>IF(Parametros!$P$3=1,'4 - Tabela atual'!FR46,'5 - Tabela anterior'!FQ46)</f>
        <v>6425</v>
      </c>
      <c r="FS47" s="9">
        <f>IF(Parametros!$P$3=1,'4 - Tabela atual'!FS46,'5 - Tabela anterior'!FR46)</f>
        <v>7710</v>
      </c>
      <c r="FT47">
        <f>IF(Parametros!$P$3=1,'4 - Tabela atual'!FT46,'5 - Tabela anterior'!FS46)</f>
        <v>13.98</v>
      </c>
      <c r="FU47" t="str">
        <f>IF(Parametros!$P$3=1,'4 - Tabela atual'!FU46,'5 - Tabela anterior'!FT46)</f>
        <v/>
      </c>
      <c r="FV47" t="str">
        <f>IF(Parametros!$P$3=1,'4 - Tabela atual'!FV46,'5 - Tabela anterior'!FU46)</f>
        <v/>
      </c>
      <c r="FW47" t="str">
        <f>IF(Parametros!$P$3=1,'4 - Tabela atual'!FW46,'5 - Tabela anterior'!FV46)</f>
        <v/>
      </c>
      <c r="FX47" t="str">
        <f>IF(Parametros!$P$3=1,'4 - Tabela atual'!FX46,'5 - Tabela anterior'!FW46)</f>
        <v/>
      </c>
      <c r="FY47" t="str">
        <f>IF(Parametros!$P$3=1,'4 - Tabela atual'!FY46,'5 - Tabela anterior'!FX46)</f>
        <v/>
      </c>
      <c r="FZ47" t="str">
        <f>IF(Parametros!$P$3=1,'4 - Tabela atual'!FZ46,'5 - Tabela anterior'!FY46)</f>
        <v/>
      </c>
      <c r="GA47" t="str">
        <f>IF(Parametros!$P$3=1,'4 - Tabela atual'!GA46,'5 - Tabela anterior'!FZ46)</f>
        <v/>
      </c>
      <c r="GB47" t="str">
        <f>IF(Parametros!$P$3=1,'4 - Tabela atual'!GB46,'5 - Tabela anterior'!GA46)</f>
        <v/>
      </c>
      <c r="GC47" t="str">
        <f>IF(Parametros!$P$3=1,'4 - Tabela atual'!GC46,'5 - Tabela anterior'!GB46)</f>
        <v/>
      </c>
      <c r="GD47" t="str">
        <f>IF(Parametros!$P$3=1,'4 - Tabela atual'!GD46,'5 - Tabela anterior'!GC46)</f>
        <v/>
      </c>
      <c r="GE47" t="str">
        <f>IF(Parametros!$P$3=1,'4 - Tabela atual'!GE46,'5 - Tabela anterior'!GD46)</f>
        <v/>
      </c>
      <c r="GF47" t="str">
        <f>IF(Parametros!$P$3=1,'4 - Tabela atual'!GF46,'5 - Tabela anterior'!GE46)</f>
        <v/>
      </c>
      <c r="GG47" t="str">
        <f>IF(Parametros!$P$3=1,'4 - Tabela atual'!GG46,'5 - Tabela anterior'!GF46)</f>
        <v/>
      </c>
      <c r="GH47">
        <f>IF(Parametros!$P$3=1,'4 - Tabela atual'!GH46,'5 - Tabela anterior'!GG46)</f>
        <v>13.98</v>
      </c>
      <c r="GI47" s="8">
        <f>IF(Parametros!$P$3=1,'4 - Tabela atual'!GI46,'5 - Tabela anterior'!GH46)</f>
        <v>218457.81129999997</v>
      </c>
      <c r="GJ47" s="8" t="str">
        <f>IF(Parametros!$P$3=1,'4 - Tabela atual'!GJ46,'5 - Tabela anterior'!GI46)</f>
        <v/>
      </c>
      <c r="GK47" s="8" t="str">
        <f>IF(Parametros!$P$3=1,'4 - Tabela atual'!GK46,'5 - Tabela anterior'!GJ46)</f>
        <v/>
      </c>
      <c r="GL47" s="8" t="str">
        <f>IF(Parametros!$P$3=1,'4 - Tabela atual'!GL46,'5 - Tabela anterior'!GK46)</f>
        <v/>
      </c>
      <c r="GM47" s="8" t="str">
        <f>IF(Parametros!$P$3=1,'4 - Tabela atual'!GM46,'5 - Tabela anterior'!GL46)</f>
        <v/>
      </c>
      <c r="GN47" s="8" t="str">
        <f>IF(Parametros!$P$3=1,'4 - Tabela atual'!GN46,'5 - Tabela anterior'!GM46)</f>
        <v/>
      </c>
      <c r="GO47" s="8" t="str">
        <f>IF(Parametros!$P$3=1,'4 - Tabela atual'!GO46,'5 - Tabela anterior'!GN46)</f>
        <v/>
      </c>
      <c r="GP47" s="8" t="str">
        <f>IF(Parametros!$P$3=1,'4 - Tabela atual'!GP46,'5 - Tabela anterior'!GO46)</f>
        <v/>
      </c>
      <c r="GQ47" s="8" t="str">
        <f>IF(Parametros!$P$3=1,'4 - Tabela atual'!GQ46,'5 - Tabela anterior'!GP46)</f>
        <v/>
      </c>
      <c r="GR47" s="8" t="str">
        <f>IF(Parametros!$P$3=1,'4 - Tabela atual'!GR46,'5 - Tabela anterior'!GQ46)</f>
        <v/>
      </c>
      <c r="GS47" s="8" t="str">
        <f>IF(Parametros!$P$3=1,'4 - Tabela atual'!GS46,'5 - Tabela anterior'!GR46)</f>
        <v/>
      </c>
      <c r="GT47" s="8" t="str">
        <f>IF(Parametros!$P$3=1,'4 - Tabela atual'!GT46,'5 - Tabela anterior'!GS46)</f>
        <v/>
      </c>
      <c r="GU47" s="8" t="str">
        <f>IF(Parametros!$P$3=1,'4 - Tabela atual'!GU46,'5 - Tabela anterior'!GT46)</f>
        <v/>
      </c>
      <c r="GV47" s="8" t="str">
        <f>IF(Parametros!$P$3=1,'4 - Tabela atual'!GV46,'5 - Tabela anterior'!GU46)</f>
        <v/>
      </c>
      <c r="GW47" s="8">
        <f>IF(Parametros!$P$3=1,'4 - Tabela atual'!GW46,'5 - Tabela anterior'!GV46)</f>
        <v>218457.81129999997</v>
      </c>
      <c r="GX47">
        <f>IF(Parametros!$P$3=1,'4 - Tabela atual'!GX46,'5 - Tabela anterior'!GW46)</f>
        <v>0</v>
      </c>
      <c r="GY47">
        <f>IF(Parametros!$P$3=1,'4 - Tabela atual'!GY46,'5 - Tabela anterior'!GX46)</f>
        <v>0</v>
      </c>
      <c r="GZ47">
        <f>IF(Parametros!$P$3=1,'4 - Tabela atual'!GZ46,'5 - Tabela anterior'!GY46)</f>
        <v>0</v>
      </c>
      <c r="HA47">
        <f>IF(Parametros!$P$3=1,'4 - Tabela atual'!HA46,'5 - Tabela anterior'!GZ46)</f>
        <v>0</v>
      </c>
      <c r="HB47">
        <f>IF(Parametros!$P$3=1,'4 - Tabela atual'!HB46,'5 - Tabela anterior'!HA46)</f>
        <v>0</v>
      </c>
      <c r="HC47">
        <f>IF(Parametros!$P$3=1,'4 - Tabela atual'!HC46,'5 - Tabela anterior'!HB46)</f>
        <v>0</v>
      </c>
      <c r="HD47">
        <f>IF(Parametros!$P$3=1,'4 - Tabela atual'!HD46,'5 - Tabela anterior'!HC46)</f>
        <v>1</v>
      </c>
      <c r="HE47" s="6" t="str">
        <f t="shared" si="1"/>
        <v>ALTAS HORAS - (ALTA)</v>
      </c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</row>
    <row r="48" spans="1:249" s="5" customFormat="1" ht="14.25" customHeight="1" x14ac:dyDescent="0.2">
      <c r="A48" s="148" t="str">
        <f>IF(Parametros!$P$3=1,'4 - Tabela atual'!A47,'5 - Tabela anterior'!A47)</f>
        <v>ZERO</v>
      </c>
      <c r="B48" s="112" t="str">
        <f>IF(Parametros!$P$3=1,'4 - Tabela atual'!B47,'5 - Tabela anterior'!B47)</f>
        <v>ZERO 1</v>
      </c>
      <c r="C48" s="9">
        <f>IF(Parametros!$P$3=1,'4 - Tabela atual'!C47,'5 - Tabela anterior'!C47)</f>
        <v>560</v>
      </c>
      <c r="D48" s="9">
        <f>IF(Parametros!$P$3=1,'4 - Tabela atual'!D47,'5 - Tabela anterior'!D47)</f>
        <v>112</v>
      </c>
      <c r="E48" s="9">
        <f>IF(Parametros!$P$3=1,'4 - Tabela atual'!E47,'5 - Tabela anterior'!E47)</f>
        <v>140</v>
      </c>
      <c r="F48" s="9">
        <f>IF(Parametros!$P$3=1,'4 - Tabela atual'!F47,'5 - Tabela anterior'!F47)</f>
        <v>210</v>
      </c>
      <c r="G48" s="9">
        <f>IF(Parametros!$P$3=1,'4 - Tabela atual'!G47,'5 - Tabela anterior'!G47)</f>
        <v>112</v>
      </c>
      <c r="H48" s="9">
        <f>IF(Parametros!$P$3=1,'4 - Tabela atual'!H47,'5 - Tabela anterior'!H47)</f>
        <v>140</v>
      </c>
      <c r="I48" s="9">
        <f>IF(Parametros!$P$3=1,'4 - Tabela atual'!I47,'5 - Tabela anterior'!H47)</f>
        <v>140</v>
      </c>
      <c r="J48" s="9">
        <f>IF(Parametros!$P$3=1,'4 - Tabela atual'!J47,'5 - Tabela anterior'!I47)</f>
        <v>140</v>
      </c>
      <c r="K48" s="9">
        <f>IF(Parametros!$P$3=1,'4 - Tabela atual'!K47,'5 - Tabela anterior'!J47)</f>
        <v>210</v>
      </c>
      <c r="L48" s="9">
        <f>IF(Parametros!$P$3=1,'4 - Tabela atual'!L47,'5 - Tabela anterior'!K47)</f>
        <v>112</v>
      </c>
      <c r="M48" s="9">
        <f>IF(Parametros!$P$3=1,'4 - Tabela atual'!M47,'5 - Tabela anterior'!L47)</f>
        <v>140</v>
      </c>
      <c r="N48" s="9">
        <f>IF(Parametros!$P$3=1,'4 - Tabela atual'!N47,'5 - Tabela anterior'!M47)</f>
        <v>252</v>
      </c>
      <c r="O48" s="9">
        <f>IF(Parametros!$P$3=1,'4 - Tabela atual'!O47,'5 - Tabela anterior'!N47)</f>
        <v>280</v>
      </c>
      <c r="P48" s="9">
        <f>IF(Parametros!$P$3=1,'4 - Tabela atual'!P47,'5 - Tabela anterior'!O47)</f>
        <v>840</v>
      </c>
      <c r="Q48" s="9">
        <f>IF(Parametros!$P$3=1,'4 - Tabela atual'!Q47,'5 - Tabela anterior'!P47)</f>
        <v>1120</v>
      </c>
      <c r="R48" s="9">
        <f>IF(Parametros!$P$3=1,'4 - Tabela atual'!R47,'5 - Tabela anterior'!Q47)</f>
        <v>1680</v>
      </c>
      <c r="S48" s="9">
        <f>IF(Parametros!$P$3=1,'4 - Tabela atual'!S47,'5 - Tabela anterior'!R47)</f>
        <v>2240</v>
      </c>
      <c r="T48" s="9">
        <f>IF(Parametros!$P$3=1,'4 - Tabela atual'!T47,'5 - Tabela anterior'!S47)</f>
        <v>2800</v>
      </c>
      <c r="U48" s="9">
        <f>IF(Parametros!$P$3=1,'4 - Tabela atual'!U47,'5 - Tabela anterior'!T47)</f>
        <v>3360</v>
      </c>
      <c r="V48" s="9">
        <f>IF(Parametros!$P$3=1,'4 - Tabela atual'!V47,'5 - Tabela anterior'!U47)</f>
        <v>309</v>
      </c>
      <c r="W48" s="9">
        <f>IF(Parametros!$P$3=1,'4 - Tabela atual'!W47,'5 - Tabela anterior'!V47)</f>
        <v>61.800000000000004</v>
      </c>
      <c r="X48" s="9">
        <f>IF(Parametros!$P$3=1,'4 - Tabela atual'!X47,'5 - Tabela anterior'!W47)</f>
        <v>77.25</v>
      </c>
      <c r="Y48" s="9">
        <f>IF(Parametros!$P$3=1,'4 - Tabela atual'!Y47,'5 - Tabela anterior'!X47)</f>
        <v>0</v>
      </c>
      <c r="Z48" s="9">
        <f>IF(Parametros!$P$3=1,'4 - Tabela atual'!Z47,'5 - Tabela anterior'!Y47)</f>
        <v>154.5</v>
      </c>
      <c r="AA48" s="9">
        <f>IF(Parametros!$P$3=1,'4 - Tabela atual'!AA47,'5 - Tabela anterior'!Z47)</f>
        <v>463.5</v>
      </c>
      <c r="AB48" s="9">
        <f>IF(Parametros!$P$3=1,'4 - Tabela atual'!AB47,'5 - Tabela anterior'!AA47)</f>
        <v>618</v>
      </c>
      <c r="AC48" s="9">
        <f>IF(Parametros!$P$3=1,'4 - Tabela atual'!AC47,'5 - Tabela anterior'!AB47)</f>
        <v>927</v>
      </c>
      <c r="AD48" s="9">
        <f>IF(Parametros!$P$3=1,'4 - Tabela atual'!AD47,'5 - Tabela anterior'!AC47)</f>
        <v>1236</v>
      </c>
      <c r="AE48" s="9">
        <f>IF(Parametros!$P$3=1,'4 - Tabela atual'!AE47,'5 - Tabela anterior'!AD47)</f>
        <v>1545</v>
      </c>
      <c r="AF48" s="9">
        <f>IF(Parametros!$P$3=1,'4 - Tabela atual'!AF47,'5 - Tabela anterior'!AE47)</f>
        <v>1854</v>
      </c>
      <c r="AG48" s="9">
        <f>IF(Parametros!$P$3=1,'4 - Tabela atual'!AG47,'5 - Tabela anterior'!AF47)</f>
        <v>357</v>
      </c>
      <c r="AH48" s="9">
        <f>IF(Parametros!$P$3=1,'4 - Tabela atual'!AH47,'5 - Tabela anterior'!AG47)</f>
        <v>71.400000000000006</v>
      </c>
      <c r="AI48" s="9">
        <f>IF(Parametros!$P$3=1,'4 - Tabela atual'!AI47,'5 - Tabela anterior'!AH47)</f>
        <v>89.25</v>
      </c>
      <c r="AJ48" s="9">
        <f>IF(Parametros!$P$3=1,'4 - Tabela atual'!AJ47,'5 - Tabela anterior'!AI47)</f>
        <v>0</v>
      </c>
      <c r="AK48" s="9">
        <f>IF(Parametros!$P$3=1,'4 - Tabela atual'!AK47,'5 - Tabela anterior'!AJ47)</f>
        <v>178.5</v>
      </c>
      <c r="AL48" s="9">
        <f>IF(Parametros!$P$3=1,'4 - Tabela atual'!AL47,'5 - Tabela anterior'!AK47)</f>
        <v>535.5</v>
      </c>
      <c r="AM48" s="9">
        <f>IF(Parametros!$P$3=1,'4 - Tabela atual'!AM47,'5 - Tabela anterior'!AL47)</f>
        <v>714</v>
      </c>
      <c r="AN48" s="9">
        <f>IF(Parametros!$P$3=1,'4 - Tabela atual'!AN47,'5 - Tabela anterior'!AM47)</f>
        <v>1071</v>
      </c>
      <c r="AO48" s="9">
        <f>IF(Parametros!$P$3=1,'4 - Tabela atual'!AO47,'5 - Tabela anterior'!AN47)</f>
        <v>1428</v>
      </c>
      <c r="AP48" s="9">
        <f>IF(Parametros!$P$3=1,'4 - Tabela atual'!AP47,'5 - Tabela anterior'!AO47)</f>
        <v>1785</v>
      </c>
      <c r="AQ48" s="9">
        <f>IF(Parametros!$P$3=1,'4 - Tabela atual'!AQ47,'5 - Tabela anterior'!AP47)</f>
        <v>2142</v>
      </c>
      <c r="AR48" s="9">
        <f>IF(Parametros!$P$3=1,'4 - Tabela atual'!AR47,'5 - Tabela anterior'!AQ47)</f>
        <v>301</v>
      </c>
      <c r="AS48" s="9">
        <f>IF(Parametros!$P$3=1,'4 - Tabela atual'!AS47,'5 - Tabela anterior'!AR47)</f>
        <v>60.2</v>
      </c>
      <c r="AT48" s="9">
        <f>IF(Parametros!$P$3=1,'4 - Tabela atual'!AT47,'5 - Tabela anterior'!AS47)</f>
        <v>75.25</v>
      </c>
      <c r="AU48" s="9">
        <f>IF(Parametros!$P$3=1,'4 - Tabela atual'!AU47,'5 - Tabela anterior'!AT47)</f>
        <v>0</v>
      </c>
      <c r="AV48" s="9">
        <f>IF(Parametros!$P$3=1,'4 - Tabela atual'!AV47,'5 - Tabela anterior'!AU47)</f>
        <v>150.5</v>
      </c>
      <c r="AW48" s="9">
        <f>IF(Parametros!$P$3=1,'4 - Tabela atual'!AW47,'5 - Tabela anterior'!AV47)</f>
        <v>451.5</v>
      </c>
      <c r="AX48" s="9">
        <f>IF(Parametros!$P$3=1,'4 - Tabela atual'!AX47,'5 - Tabela anterior'!AW47)</f>
        <v>602</v>
      </c>
      <c r="AY48" s="9">
        <f>IF(Parametros!$P$3=1,'4 - Tabela atual'!AY47,'5 - Tabela anterior'!AX47)</f>
        <v>903</v>
      </c>
      <c r="AZ48" s="9">
        <f>IF(Parametros!$P$3=1,'4 - Tabela atual'!AZ47,'5 - Tabela anterior'!AY47)</f>
        <v>1204</v>
      </c>
      <c r="BA48" s="9">
        <f>IF(Parametros!$P$3=1,'4 - Tabela atual'!BA47,'5 - Tabela anterior'!AZ47)</f>
        <v>1505</v>
      </c>
      <c r="BB48" s="9">
        <f>IF(Parametros!$P$3=1,'4 - Tabela atual'!BB47,'5 - Tabela anterior'!BA47)</f>
        <v>1806</v>
      </c>
      <c r="BC48" s="9">
        <f>IF(Parametros!$P$3=1,'4 - Tabela atual'!BC47,'5 - Tabela anterior'!BB47)</f>
        <v>869</v>
      </c>
      <c r="BD48" s="9">
        <f>IF(Parametros!$P$3=1,'4 - Tabela atual'!BD47,'5 - Tabela anterior'!BC47)</f>
        <v>173.8</v>
      </c>
      <c r="BE48" s="9">
        <f>IF(Parametros!$P$3=1,'4 - Tabela atual'!BE47,'5 - Tabela anterior'!BD47)</f>
        <v>217.25</v>
      </c>
      <c r="BF48" s="9">
        <f>IF(Parametros!$P$3=1,'4 - Tabela atual'!BF47,'5 - Tabela anterior'!BE47)</f>
        <v>252</v>
      </c>
      <c r="BG48" s="9">
        <f>IF(Parametros!$P$3=1,'4 - Tabela atual'!BG47,'5 - Tabela anterior'!BF47)</f>
        <v>434.5</v>
      </c>
      <c r="BH48" s="9">
        <f>IF(Parametros!$P$3=1,'4 - Tabela atual'!BH47,'5 - Tabela anterior'!BG47)</f>
        <v>1303.5</v>
      </c>
      <c r="BI48" s="9">
        <f>IF(Parametros!$P$3=1,'4 - Tabela atual'!BI47,'5 - Tabela anterior'!BH47)</f>
        <v>1738</v>
      </c>
      <c r="BJ48" s="9">
        <f>IF(Parametros!$P$3=1,'4 - Tabela atual'!BJ47,'5 - Tabela anterior'!BI47)</f>
        <v>2607</v>
      </c>
      <c r="BK48" s="9">
        <f>IF(Parametros!$P$3=1,'4 - Tabela atual'!BK47,'5 - Tabela anterior'!BJ47)</f>
        <v>3476</v>
      </c>
      <c r="BL48" s="9">
        <f>IF(Parametros!$P$3=1,'4 - Tabela atual'!BL47,'5 - Tabela anterior'!BK47)</f>
        <v>4345</v>
      </c>
      <c r="BM48" s="9">
        <f>IF(Parametros!$P$3=1,'4 - Tabela atual'!BM47,'5 - Tabela anterior'!BL47)</f>
        <v>5214</v>
      </c>
      <c r="BN48" s="9">
        <f>IF(Parametros!$P$3=1,'4 - Tabela atual'!BN47,'5 - Tabela anterior'!BM47)</f>
        <v>917</v>
      </c>
      <c r="BO48" s="9">
        <f>IF(Parametros!$P$3=1,'4 - Tabela atual'!BO47,'5 - Tabela anterior'!BN47)</f>
        <v>183.4</v>
      </c>
      <c r="BP48" s="9">
        <f>IF(Parametros!$P$3=1,'4 - Tabela atual'!BP47,'5 - Tabela anterior'!BO47)</f>
        <v>229.25</v>
      </c>
      <c r="BQ48" s="9">
        <f>IF(Parametros!$P$3=1,'4 - Tabela atual'!BQ47,'5 - Tabela anterior'!BP47)</f>
        <v>252</v>
      </c>
      <c r="BR48" s="9">
        <f>IF(Parametros!$P$3=1,'4 - Tabela atual'!BR47,'5 - Tabela anterior'!BQ47)</f>
        <v>458.5</v>
      </c>
      <c r="BS48" s="9">
        <f>IF(Parametros!$P$3=1,'4 - Tabela atual'!BS47,'5 - Tabela anterior'!BR47)</f>
        <v>1375.5</v>
      </c>
      <c r="BT48" s="9">
        <f>IF(Parametros!$P$3=1,'4 - Tabela atual'!BT47,'5 - Tabela anterior'!BS47)</f>
        <v>1834</v>
      </c>
      <c r="BU48" s="9">
        <f>IF(Parametros!$P$3=1,'4 - Tabela atual'!BU47,'5 - Tabela anterior'!BT47)</f>
        <v>2751</v>
      </c>
      <c r="BV48" s="9">
        <f>IF(Parametros!$P$3=1,'4 - Tabela atual'!BV47,'5 - Tabela anterior'!BU47)</f>
        <v>3668</v>
      </c>
      <c r="BW48" s="9">
        <f>IF(Parametros!$P$3=1,'4 - Tabela atual'!BW47,'5 - Tabela anterior'!BV47)</f>
        <v>4585</v>
      </c>
      <c r="BX48" s="9">
        <f>IF(Parametros!$P$3=1,'4 - Tabela atual'!BX47,'5 - Tabela anterior'!BW47)</f>
        <v>5502</v>
      </c>
      <c r="BY48" s="9">
        <f>IF(Parametros!$P$3=1,'4 - Tabela atual'!BY47,'5 - Tabela anterior'!BX47)</f>
        <v>861</v>
      </c>
      <c r="BZ48" s="9">
        <f>IF(Parametros!$P$3=1,'4 - Tabela atual'!BZ47,'5 - Tabela anterior'!BY47)</f>
        <v>172.2</v>
      </c>
      <c r="CA48" s="9">
        <f>IF(Parametros!$P$3=1,'4 - Tabela atual'!CA47,'5 - Tabela anterior'!BZ47)</f>
        <v>215.25</v>
      </c>
      <c r="CB48" s="9">
        <f>IF(Parametros!$P$3=1,'4 - Tabela atual'!CB47,'5 - Tabela anterior'!CA47)</f>
        <v>252</v>
      </c>
      <c r="CC48" s="9">
        <f>IF(Parametros!$P$3=1,'4 - Tabela atual'!CC47,'5 - Tabela anterior'!CB47)</f>
        <v>430.5</v>
      </c>
      <c r="CD48" s="9">
        <f>IF(Parametros!$P$3=1,'4 - Tabela atual'!CD47,'5 - Tabela anterior'!CC47)</f>
        <v>1291.5</v>
      </c>
      <c r="CE48" s="9">
        <f>IF(Parametros!$P$3=1,'4 - Tabela atual'!CE47,'5 - Tabela anterior'!CD47)</f>
        <v>1722</v>
      </c>
      <c r="CF48" s="9">
        <f>IF(Parametros!$P$3=1,'4 - Tabela atual'!CF47,'5 - Tabela anterior'!CE47)</f>
        <v>2583</v>
      </c>
      <c r="CG48" s="9">
        <f>IF(Parametros!$P$3=1,'4 - Tabela atual'!CG47,'5 - Tabela anterior'!CF47)</f>
        <v>3444</v>
      </c>
      <c r="CH48" s="9">
        <f>IF(Parametros!$P$3=1,'4 - Tabela atual'!CH47,'5 - Tabela anterior'!CG47)</f>
        <v>4305</v>
      </c>
      <c r="CI48" s="9">
        <f>IF(Parametros!$P$3=1,'4 - Tabela atual'!CI47,'5 - Tabela anterior'!CH47)</f>
        <v>5166</v>
      </c>
      <c r="CJ48" s="9">
        <f>IF(Parametros!$P$3=1,'4 - Tabela atual'!CJ47,'5 - Tabela anterior'!CI47)</f>
        <v>666</v>
      </c>
      <c r="CK48" s="9">
        <f>IF(Parametros!$P$3=1,'4 - Tabela atual'!CK47,'5 - Tabela anterior'!CJ47)</f>
        <v>133.20000000000002</v>
      </c>
      <c r="CL48" s="9">
        <f>IF(Parametros!$P$3=1,'4 - Tabela atual'!CL47,'5 - Tabela anterior'!CK47)</f>
        <v>166.5</v>
      </c>
      <c r="CM48" s="9">
        <f>IF(Parametros!$P$3=1,'4 - Tabela atual'!CM47,'5 - Tabela anterior'!CL47)</f>
        <v>0</v>
      </c>
      <c r="CN48" s="9">
        <f>IF(Parametros!$P$3=1,'4 - Tabela atual'!CN47,'5 - Tabela anterior'!CM47)</f>
        <v>333</v>
      </c>
      <c r="CO48" s="9">
        <f>IF(Parametros!$P$3=1,'4 - Tabela atual'!CO47,'5 - Tabela anterior'!CN47)</f>
        <v>999</v>
      </c>
      <c r="CP48" s="9">
        <f>IF(Parametros!$P$3=1,'4 - Tabela atual'!CP47,'5 - Tabela anterior'!CO47)</f>
        <v>1332</v>
      </c>
      <c r="CQ48" s="9">
        <f>IF(Parametros!$P$3=1,'4 - Tabela atual'!CQ47,'5 - Tabela anterior'!CP47)</f>
        <v>1998</v>
      </c>
      <c r="CR48" s="9">
        <f>IF(Parametros!$P$3=1,'4 - Tabela atual'!CR47,'5 - Tabela anterior'!CQ47)</f>
        <v>2664</v>
      </c>
      <c r="CS48" s="9">
        <f>IF(Parametros!$P$3=1,'4 - Tabela atual'!CS47,'5 - Tabela anterior'!CR47)</f>
        <v>3330</v>
      </c>
      <c r="CT48" s="9">
        <f>IF(Parametros!$P$3=1,'4 - Tabela atual'!CT47,'5 - Tabela anterior'!CS47)</f>
        <v>3996</v>
      </c>
      <c r="CU48" s="9">
        <f>IF(Parametros!$P$3=1,'4 - Tabela atual'!CU47,'5 - Tabela anterior'!CT47)</f>
        <v>610</v>
      </c>
      <c r="CV48" s="9">
        <f>IF(Parametros!$P$3=1,'4 - Tabela atual'!CV47,'5 - Tabela anterior'!CU47)</f>
        <v>122</v>
      </c>
      <c r="CW48" s="9">
        <f>IF(Parametros!$P$3=1,'4 - Tabela atual'!CW47,'5 - Tabela anterior'!CV47)</f>
        <v>152.5</v>
      </c>
      <c r="CX48" s="9">
        <f>IF(Parametros!$P$3=1,'4 - Tabela atual'!CX47,'5 - Tabela anterior'!CW47)</f>
        <v>0</v>
      </c>
      <c r="CY48" s="9">
        <f>IF(Parametros!$P$3=1,'4 - Tabela atual'!CY47,'5 - Tabela anterior'!CX47)</f>
        <v>305</v>
      </c>
      <c r="CZ48" s="9">
        <f>IF(Parametros!$P$3=1,'4 - Tabela atual'!CZ47,'5 - Tabela anterior'!CY47)</f>
        <v>915</v>
      </c>
      <c r="DA48" s="9">
        <f>IF(Parametros!$P$3=1,'4 - Tabela atual'!DA47,'5 - Tabela anterior'!CZ47)</f>
        <v>1220</v>
      </c>
      <c r="DB48" s="9">
        <f>IF(Parametros!$P$3=1,'4 - Tabela atual'!DB47,'5 - Tabela anterior'!DA47)</f>
        <v>1830</v>
      </c>
      <c r="DC48" s="9">
        <f>IF(Parametros!$P$3=1,'4 - Tabela atual'!DC47,'5 - Tabela anterior'!DB47)</f>
        <v>2440</v>
      </c>
      <c r="DD48" s="9">
        <f>IF(Parametros!$P$3=1,'4 - Tabela atual'!DD47,'5 - Tabela anterior'!DC47)</f>
        <v>3050</v>
      </c>
      <c r="DE48" s="9">
        <f>IF(Parametros!$P$3=1,'4 - Tabela atual'!DE47,'5 - Tabela anterior'!DD47)</f>
        <v>3660</v>
      </c>
      <c r="DF48" s="9">
        <f>IF(Parametros!$P$3=1,'4 - Tabela atual'!DF47,'5 - Tabela anterior'!DE47)</f>
        <v>658</v>
      </c>
      <c r="DG48" s="9">
        <f>IF(Parametros!$P$3=1,'4 - Tabela atual'!DG47,'5 - Tabela anterior'!DF47)</f>
        <v>131.60000000000002</v>
      </c>
      <c r="DH48" s="9">
        <f>IF(Parametros!$P$3=1,'4 - Tabela atual'!DH47,'5 - Tabela anterior'!DG47)</f>
        <v>164.5</v>
      </c>
      <c r="DI48" s="9">
        <f>IF(Parametros!$P$3=1,'4 - Tabela atual'!DI47,'5 - Tabela anterior'!DH47)</f>
        <v>0</v>
      </c>
      <c r="DJ48" s="9">
        <f>IF(Parametros!$P$3=1,'4 - Tabela atual'!DJ47,'5 - Tabela anterior'!DI47)</f>
        <v>329</v>
      </c>
      <c r="DK48" s="9">
        <f>IF(Parametros!$P$3=1,'4 - Tabela atual'!DK47,'5 - Tabela anterior'!DJ47)</f>
        <v>987</v>
      </c>
      <c r="DL48" s="9">
        <f>IF(Parametros!$P$3=1,'4 - Tabela atual'!DL47,'5 - Tabela anterior'!DK47)</f>
        <v>1316</v>
      </c>
      <c r="DM48" s="9">
        <f>IF(Parametros!$P$3=1,'4 - Tabela atual'!DM47,'5 - Tabela anterior'!DL47)</f>
        <v>1974</v>
      </c>
      <c r="DN48" s="9">
        <f>IF(Parametros!$P$3=1,'4 - Tabela atual'!DN47,'5 - Tabela anterior'!DM47)</f>
        <v>2632</v>
      </c>
      <c r="DO48" s="9">
        <f>IF(Parametros!$P$3=1,'4 - Tabela atual'!DO47,'5 - Tabela anterior'!DN47)</f>
        <v>3290</v>
      </c>
      <c r="DP48" s="9">
        <f>IF(Parametros!$P$3=1,'4 - Tabela atual'!DP47,'5 - Tabela anterior'!DO47)</f>
        <v>3948</v>
      </c>
      <c r="DQ48" s="9">
        <f>IF(Parametros!$P$3=1,'4 - Tabela atual'!DQ47,'5 - Tabela anterior'!DP47)</f>
        <v>1218</v>
      </c>
      <c r="DR48" s="9">
        <f>IF(Parametros!$P$3=1,'4 - Tabela atual'!DR47,'5 - Tabela anterior'!DQ47)</f>
        <v>243.60000000000002</v>
      </c>
      <c r="DS48" s="9">
        <f>IF(Parametros!$P$3=1,'4 - Tabela atual'!DS47,'5 - Tabela anterior'!DR47)</f>
        <v>304.5</v>
      </c>
      <c r="DT48" s="9">
        <f>IF(Parametros!$P$3=1,'4 - Tabela atual'!DT47,'5 - Tabela anterior'!DS47)</f>
        <v>252</v>
      </c>
      <c r="DU48" s="9">
        <f>IF(Parametros!$P$3=1,'4 - Tabela atual'!DU47,'5 - Tabela anterior'!DT47)</f>
        <v>609</v>
      </c>
      <c r="DV48" s="9">
        <f>IF(Parametros!$P$3=1,'4 - Tabela atual'!DV47,'5 - Tabela anterior'!DU47)</f>
        <v>1827</v>
      </c>
      <c r="DW48" s="9">
        <f>IF(Parametros!$P$3=1,'4 - Tabela atual'!DW47,'5 - Tabela anterior'!DV47)</f>
        <v>2436</v>
      </c>
      <c r="DX48" s="9">
        <f>IF(Parametros!$P$3=1,'4 - Tabela atual'!DX47,'5 - Tabela anterior'!DW47)</f>
        <v>3654</v>
      </c>
      <c r="DY48" s="9">
        <f>IF(Parametros!$P$3=1,'4 - Tabela atual'!DY47,'5 - Tabela anterior'!DX47)</f>
        <v>4872</v>
      </c>
      <c r="DZ48" s="9">
        <f>IF(Parametros!$P$3=1,'4 - Tabela atual'!DZ47,'5 - Tabela anterior'!DY47)</f>
        <v>6090</v>
      </c>
      <c r="EA48" s="9">
        <f>IF(Parametros!$P$3=1,'4 - Tabela atual'!EA47,'5 - Tabela anterior'!DZ47)</f>
        <v>7308</v>
      </c>
      <c r="EB48" s="9">
        <f>IF(Parametros!$P$3=1,'4 - Tabela atual'!EB47,'5 - Tabela anterior'!EA47)</f>
        <v>1226</v>
      </c>
      <c r="EC48" s="9">
        <f>IF(Parametros!$P$3=1,'4 - Tabela atual'!EC47,'5 - Tabela anterior'!EB47)</f>
        <v>245.20000000000002</v>
      </c>
      <c r="ED48" s="9">
        <f>IF(Parametros!$P$3=1,'4 - Tabela atual'!ED47,'5 - Tabela anterior'!EC47)</f>
        <v>306.5</v>
      </c>
      <c r="EE48" s="9">
        <f>IF(Parametros!$P$3=1,'4 - Tabela atual'!EE47,'5 - Tabela anterior'!ED47)</f>
        <v>252</v>
      </c>
      <c r="EF48" s="9">
        <f>IF(Parametros!$P$3=1,'4 - Tabela atual'!EF47,'5 - Tabela anterior'!EE47)</f>
        <v>613</v>
      </c>
      <c r="EG48" s="9">
        <f>IF(Parametros!$P$3=1,'4 - Tabela atual'!EG47,'5 - Tabela anterior'!EF47)</f>
        <v>1839</v>
      </c>
      <c r="EH48" s="9">
        <f>IF(Parametros!$P$3=1,'4 - Tabela atual'!EH47,'5 - Tabela anterior'!EG47)</f>
        <v>2452</v>
      </c>
      <c r="EI48" s="9">
        <f>IF(Parametros!$P$3=1,'4 - Tabela atual'!EI47,'5 - Tabela anterior'!EH47)</f>
        <v>3678</v>
      </c>
      <c r="EJ48" s="9">
        <f>IF(Parametros!$P$3=1,'4 - Tabela atual'!EJ47,'5 - Tabela anterior'!EI47)</f>
        <v>4904</v>
      </c>
      <c r="EK48" s="9">
        <f>IF(Parametros!$P$3=1,'4 - Tabela atual'!EK47,'5 - Tabela anterior'!EJ47)</f>
        <v>6130</v>
      </c>
      <c r="EL48" s="9">
        <f>IF(Parametros!$P$3=1,'4 - Tabela atual'!EL47,'5 - Tabela anterior'!EK47)</f>
        <v>7356</v>
      </c>
      <c r="EM48" s="9">
        <f>IF(Parametros!$P$3=1,'4 - Tabela atual'!EM47,'5 - Tabela anterior'!EL47)</f>
        <v>1170</v>
      </c>
      <c r="EN48" s="9">
        <f>IF(Parametros!$P$3=1,'4 - Tabela atual'!EN47,'5 - Tabela anterior'!EM47)</f>
        <v>234</v>
      </c>
      <c r="EO48" s="9">
        <f>IF(Parametros!$P$3=1,'4 - Tabela atual'!EO47,'5 - Tabela anterior'!EN47)</f>
        <v>292.5</v>
      </c>
      <c r="EP48" s="9">
        <f>IF(Parametros!$P$3=1,'4 - Tabela atual'!EP47,'5 - Tabela anterior'!EO47)</f>
        <v>252</v>
      </c>
      <c r="EQ48" s="9">
        <f>IF(Parametros!$P$3=1,'4 - Tabela atual'!EQ47,'5 - Tabela anterior'!EP47)</f>
        <v>585</v>
      </c>
      <c r="ER48" s="9">
        <f>IF(Parametros!$P$3=1,'4 - Tabela atual'!ER47,'5 - Tabela anterior'!EQ47)</f>
        <v>1755</v>
      </c>
      <c r="ES48" s="9">
        <f>IF(Parametros!$P$3=1,'4 - Tabela atual'!ES47,'5 - Tabela anterior'!ER47)</f>
        <v>2340</v>
      </c>
      <c r="ET48" s="9">
        <f>IF(Parametros!$P$3=1,'4 - Tabela atual'!ET47,'5 - Tabela anterior'!ES47)</f>
        <v>3510</v>
      </c>
      <c r="EU48" s="9">
        <f>IF(Parametros!$P$3=1,'4 - Tabela atual'!EU47,'5 - Tabela anterior'!ET47)</f>
        <v>4680</v>
      </c>
      <c r="EV48" s="9">
        <f>IF(Parametros!$P$3=1,'4 - Tabela atual'!EV47,'5 - Tabela anterior'!EU47)</f>
        <v>5850</v>
      </c>
      <c r="EW48" s="9">
        <f>IF(Parametros!$P$3=1,'4 - Tabela atual'!EW47,'5 - Tabela anterior'!EV47)</f>
        <v>7020</v>
      </c>
      <c r="EX48" s="9">
        <f>IF(Parametros!$P$3=1,'4 - Tabela atual'!EX47,'5 - Tabela anterior'!EW47)</f>
        <v>967</v>
      </c>
      <c r="EY48" s="9">
        <f>IF(Parametros!$P$3=1,'4 - Tabela atual'!EY47,'5 - Tabela anterior'!EX47)</f>
        <v>193.40000000000003</v>
      </c>
      <c r="EZ48" s="9">
        <f>IF(Parametros!$P$3=1,'4 - Tabela atual'!EZ47,'5 - Tabela anterior'!EY47)</f>
        <v>241.75</v>
      </c>
      <c r="FA48" s="9">
        <f>IF(Parametros!$P$3=1,'4 - Tabela atual'!FA47,'5 - Tabela anterior'!EZ47)</f>
        <v>0</v>
      </c>
      <c r="FB48" s="9">
        <f>IF(Parametros!$P$3=1,'4 - Tabela atual'!FB47,'5 - Tabela anterior'!FA47)</f>
        <v>483.5</v>
      </c>
      <c r="FC48" s="9">
        <f>IF(Parametros!$P$3=1,'4 - Tabela atual'!FC47,'5 - Tabela anterior'!FB47)</f>
        <v>1450.5</v>
      </c>
      <c r="FD48" s="9">
        <f>IF(Parametros!$P$3=1,'4 - Tabela atual'!FD47,'5 - Tabela anterior'!FC47)</f>
        <v>1934</v>
      </c>
      <c r="FE48" s="9">
        <f>IF(Parametros!$P$3=1,'4 - Tabela atual'!FE47,'5 - Tabela anterior'!FD47)</f>
        <v>2901</v>
      </c>
      <c r="FF48" s="9">
        <f>IF(Parametros!$P$3=1,'4 - Tabela atual'!FF47,'5 - Tabela anterior'!FE47)</f>
        <v>3868</v>
      </c>
      <c r="FG48" s="9">
        <f>IF(Parametros!$P$3=1,'4 - Tabela atual'!FG47,'5 - Tabela anterior'!FF47)</f>
        <v>4835</v>
      </c>
      <c r="FH48" s="9">
        <f>IF(Parametros!$P$3=1,'4 - Tabela atual'!FH47,'5 - Tabela anterior'!FG47)</f>
        <v>5802</v>
      </c>
      <c r="FI48" s="9">
        <f>IF(Parametros!$P$3=1,'4 - Tabela atual'!FI47,'5 - Tabela anterior'!FH47)</f>
        <v>1527</v>
      </c>
      <c r="FJ48" s="9">
        <f>IF(Parametros!$P$3=1,'4 - Tabela atual'!FJ47,'5 - Tabela anterior'!FI47)</f>
        <v>305.40000000000003</v>
      </c>
      <c r="FK48" s="9">
        <f>IF(Parametros!$P$3=1,'4 - Tabela atual'!FK47,'5 - Tabela anterior'!FJ47)</f>
        <v>381.75</v>
      </c>
      <c r="FL48" s="9">
        <f>IF(Parametros!$P$3=1,'4 - Tabela atual'!FL47,'5 - Tabela anterior'!FK47)</f>
        <v>252</v>
      </c>
      <c r="FM48" s="9">
        <f>IF(Parametros!$P$3=1,'4 - Tabela atual'!FM47,'5 - Tabela anterior'!FL47)</f>
        <v>763.5</v>
      </c>
      <c r="FN48" s="9">
        <f>IF(Parametros!$P$3=1,'4 - Tabela atual'!FN47,'5 - Tabela anterior'!FM47)</f>
        <v>2290.5</v>
      </c>
      <c r="FO48" s="9">
        <f>IF(Parametros!$P$3=1,'4 - Tabela atual'!FO47,'5 - Tabela anterior'!FN47)</f>
        <v>3054</v>
      </c>
      <c r="FP48" s="9">
        <f>IF(Parametros!$P$3=1,'4 - Tabela atual'!FP47,'5 - Tabela anterior'!FO47)</f>
        <v>4581</v>
      </c>
      <c r="FQ48" s="9">
        <f>IF(Parametros!$P$3=1,'4 - Tabela atual'!FQ47,'5 - Tabela anterior'!FP47)</f>
        <v>6108</v>
      </c>
      <c r="FR48" s="9">
        <f>IF(Parametros!$P$3=1,'4 - Tabela atual'!FR47,'5 - Tabela anterior'!FQ47)</f>
        <v>7635</v>
      </c>
      <c r="FS48" s="9">
        <f>IF(Parametros!$P$3=1,'4 - Tabela atual'!FS47,'5 - Tabela anterior'!FR47)</f>
        <v>9162</v>
      </c>
      <c r="FT48">
        <f>IF(Parametros!$P$3=1,'4 - Tabela atual'!FT47,'5 - Tabela anterior'!FS47)</f>
        <v>4.88</v>
      </c>
      <c r="FU48" t="str">
        <f>IF(Parametros!$P$3=1,'4 - Tabela atual'!FU47,'5 - Tabela anterior'!FT47)</f>
        <v/>
      </c>
      <c r="FV48" t="str">
        <f>IF(Parametros!$P$3=1,'4 - Tabela atual'!FV47,'5 - Tabela anterior'!FU47)</f>
        <v/>
      </c>
      <c r="FW48" t="str">
        <f>IF(Parametros!$P$3=1,'4 - Tabela atual'!FW47,'5 - Tabela anterior'!FV47)</f>
        <v/>
      </c>
      <c r="FX48" t="str">
        <f>IF(Parametros!$P$3=1,'4 - Tabela atual'!FX47,'5 - Tabela anterior'!FW47)</f>
        <v/>
      </c>
      <c r="FY48" t="str">
        <f>IF(Parametros!$P$3=1,'4 - Tabela atual'!FY47,'5 - Tabela anterior'!FX47)</f>
        <v/>
      </c>
      <c r="FZ48" t="str">
        <f>IF(Parametros!$P$3=1,'4 - Tabela atual'!FZ47,'5 - Tabela anterior'!FY47)</f>
        <v/>
      </c>
      <c r="GA48" t="str">
        <f>IF(Parametros!$P$3=1,'4 - Tabela atual'!GA47,'5 - Tabela anterior'!FZ47)</f>
        <v/>
      </c>
      <c r="GB48" t="str">
        <f>IF(Parametros!$P$3=1,'4 - Tabela atual'!GB47,'5 - Tabela anterior'!GA47)</f>
        <v/>
      </c>
      <c r="GC48" t="str">
        <f>IF(Parametros!$P$3=1,'4 - Tabela atual'!GC47,'5 - Tabela anterior'!GB47)</f>
        <v/>
      </c>
      <c r="GD48" t="str">
        <f>IF(Parametros!$P$3=1,'4 - Tabela atual'!GD47,'5 - Tabela anterior'!GC47)</f>
        <v/>
      </c>
      <c r="GE48" t="str">
        <f>IF(Parametros!$P$3=1,'4 - Tabela atual'!GE47,'5 - Tabela anterior'!GD47)</f>
        <v/>
      </c>
      <c r="GF48" t="str">
        <f>IF(Parametros!$P$3=1,'4 - Tabela atual'!GF47,'5 - Tabela anterior'!GE47)</f>
        <v/>
      </c>
      <c r="GG48" t="str">
        <f>IF(Parametros!$P$3=1,'4 - Tabela atual'!GG47,'5 - Tabela anterior'!GF47)</f>
        <v/>
      </c>
      <c r="GH48">
        <f>IF(Parametros!$P$3=1,'4 - Tabela atual'!GH47,'5 - Tabela anterior'!GG47)</f>
        <v>4.88</v>
      </c>
      <c r="GI48" s="8">
        <f>IF(Parametros!$P$3=1,'4 - Tabela atual'!GI47,'5 - Tabela anterior'!GH47)</f>
        <v>52048.188000000009</v>
      </c>
      <c r="GJ48" s="8" t="str">
        <f>IF(Parametros!$P$3=1,'4 - Tabela atual'!GJ47,'5 - Tabela anterior'!GI47)</f>
        <v/>
      </c>
      <c r="GK48" s="8" t="str">
        <f>IF(Parametros!$P$3=1,'4 - Tabela atual'!GK47,'5 - Tabela anterior'!GJ47)</f>
        <v/>
      </c>
      <c r="GL48" s="8" t="str">
        <f>IF(Parametros!$P$3=1,'4 - Tabela atual'!GL47,'5 - Tabela anterior'!GK47)</f>
        <v/>
      </c>
      <c r="GM48" s="8" t="str">
        <f>IF(Parametros!$P$3=1,'4 - Tabela atual'!GM47,'5 - Tabela anterior'!GL47)</f>
        <v/>
      </c>
      <c r="GN48" s="8" t="str">
        <f>IF(Parametros!$P$3=1,'4 - Tabela atual'!GN47,'5 - Tabela anterior'!GM47)</f>
        <v/>
      </c>
      <c r="GO48" s="8" t="str">
        <f>IF(Parametros!$P$3=1,'4 - Tabela atual'!GO47,'5 - Tabela anterior'!GN47)</f>
        <v/>
      </c>
      <c r="GP48" s="8" t="str">
        <f>IF(Parametros!$P$3=1,'4 - Tabela atual'!GP47,'5 - Tabela anterior'!GO47)</f>
        <v/>
      </c>
      <c r="GQ48" s="8" t="str">
        <f>IF(Parametros!$P$3=1,'4 - Tabela atual'!GQ47,'5 - Tabela anterior'!GP47)</f>
        <v/>
      </c>
      <c r="GR48" s="8" t="str">
        <f>IF(Parametros!$P$3=1,'4 - Tabela atual'!GR47,'5 - Tabela anterior'!GQ47)</f>
        <v/>
      </c>
      <c r="GS48" s="8" t="str">
        <f>IF(Parametros!$P$3=1,'4 - Tabela atual'!GS47,'5 - Tabela anterior'!GR47)</f>
        <v/>
      </c>
      <c r="GT48" s="8" t="str">
        <f>IF(Parametros!$P$3=1,'4 - Tabela atual'!GT47,'5 - Tabela anterior'!GS47)</f>
        <v/>
      </c>
      <c r="GU48" s="8" t="str">
        <f>IF(Parametros!$P$3=1,'4 - Tabela atual'!GU47,'5 - Tabela anterior'!GT47)</f>
        <v/>
      </c>
      <c r="GV48" s="8" t="str">
        <f>IF(Parametros!$P$3=1,'4 - Tabela atual'!GV47,'5 - Tabela anterior'!GU47)</f>
        <v/>
      </c>
      <c r="GW48" s="8">
        <f>IF(Parametros!$P$3=1,'4 - Tabela atual'!GW47,'5 - Tabela anterior'!GV47)</f>
        <v>52048.188000000009</v>
      </c>
      <c r="GX48">
        <f>IF(Parametros!$P$3=1,'4 - Tabela atual'!GX47,'5 - Tabela anterior'!GW47)</f>
        <v>0</v>
      </c>
      <c r="GY48">
        <f>IF(Parametros!$P$3=1,'4 - Tabela atual'!GY47,'5 - Tabela anterior'!GX47)</f>
        <v>0</v>
      </c>
      <c r="GZ48">
        <f>IF(Parametros!$P$3=1,'4 - Tabela atual'!GZ47,'5 - Tabela anterior'!GY47)</f>
        <v>0</v>
      </c>
      <c r="HA48">
        <f>IF(Parametros!$P$3=1,'4 - Tabela atual'!HA47,'5 - Tabela anterior'!GZ47)</f>
        <v>0</v>
      </c>
      <c r="HB48">
        <f>IF(Parametros!$P$3=1,'4 - Tabela atual'!HB47,'5 - Tabela anterior'!HA47)</f>
        <v>0</v>
      </c>
      <c r="HC48">
        <f>IF(Parametros!$P$3=1,'4 - Tabela atual'!HC47,'5 - Tabela anterior'!HB47)</f>
        <v>0</v>
      </c>
      <c r="HD48">
        <f>IF(Parametros!$P$3=1,'4 - Tabela atual'!HD47,'5 - Tabela anterior'!HC47)</f>
        <v>1</v>
      </c>
      <c r="HE48" s="6" t="str">
        <f t="shared" si="1"/>
        <v>ZERO 1 - (ZERO)</v>
      </c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</row>
    <row r="49" spans="1:249" s="5" customFormat="1" ht="14.25" customHeight="1" x14ac:dyDescent="0.2">
      <c r="A49" s="148" t="str">
        <f>IF(Parametros!$P$3=1,'4 - Tabela atual'!A48,'5 - Tabela anterior'!A48)</f>
        <v>SUCI</v>
      </c>
      <c r="B49" s="112" t="str">
        <f>IF(Parametros!$P$3=1,'4 - Tabela atual'!B48,'5 - Tabela anterior'!B48)</f>
        <v>SUPERCINE</v>
      </c>
      <c r="C49" s="9">
        <f>IF(Parametros!$P$3=1,'4 - Tabela atual'!C48,'5 - Tabela anterior'!C48)</f>
        <v>473</v>
      </c>
      <c r="D49" s="9">
        <f>IF(Parametros!$P$3=1,'4 - Tabela atual'!D48,'5 - Tabela anterior'!D48)</f>
        <v>94.600000000000009</v>
      </c>
      <c r="E49" s="9">
        <f>IF(Parametros!$P$3=1,'4 - Tabela atual'!E48,'5 - Tabela anterior'!E48)</f>
        <v>118.25</v>
      </c>
      <c r="F49" s="9">
        <f>IF(Parametros!$P$3=1,'4 - Tabela atual'!F48,'5 - Tabela anterior'!F48)</f>
        <v>177.375</v>
      </c>
      <c r="G49" s="9">
        <f>IF(Parametros!$P$3=1,'4 - Tabela atual'!G48,'5 - Tabela anterior'!G48)</f>
        <v>94.600000000000009</v>
      </c>
      <c r="H49" s="9">
        <f>IF(Parametros!$P$3=1,'4 - Tabela atual'!H48,'5 - Tabela anterior'!H48)</f>
        <v>118.25</v>
      </c>
      <c r="I49" s="9">
        <f>IF(Parametros!$P$3=1,'4 - Tabela atual'!I48,'5 - Tabela anterior'!H48)</f>
        <v>118.25</v>
      </c>
      <c r="J49" s="9">
        <f>IF(Parametros!$P$3=1,'4 - Tabela atual'!J48,'5 - Tabela anterior'!I48)</f>
        <v>118.25</v>
      </c>
      <c r="K49" s="9">
        <f>IF(Parametros!$P$3=1,'4 - Tabela atual'!K48,'5 - Tabela anterior'!J48)</f>
        <v>177.375</v>
      </c>
      <c r="L49" s="9">
        <f>IF(Parametros!$P$3=1,'4 - Tabela atual'!L48,'5 - Tabela anterior'!K48)</f>
        <v>94.600000000000009</v>
      </c>
      <c r="M49" s="9">
        <f>IF(Parametros!$P$3=1,'4 - Tabela atual'!M48,'5 - Tabela anterior'!L48)</f>
        <v>118.25</v>
      </c>
      <c r="N49" s="9">
        <f>IF(Parametros!$P$3=1,'4 - Tabela atual'!N48,'5 - Tabela anterior'!M48)</f>
        <v>212.85</v>
      </c>
      <c r="O49" s="9">
        <f>IF(Parametros!$P$3=1,'4 - Tabela atual'!O48,'5 - Tabela anterior'!N48)</f>
        <v>236.5</v>
      </c>
      <c r="P49" s="9">
        <f>IF(Parametros!$P$3=1,'4 - Tabela atual'!P48,'5 - Tabela anterior'!O48)</f>
        <v>709.5</v>
      </c>
      <c r="Q49" s="9">
        <f>IF(Parametros!$P$3=1,'4 - Tabela atual'!Q48,'5 - Tabela anterior'!P48)</f>
        <v>946</v>
      </c>
      <c r="R49" s="9">
        <f>IF(Parametros!$P$3=1,'4 - Tabela atual'!R48,'5 - Tabela anterior'!Q48)</f>
        <v>1419</v>
      </c>
      <c r="S49" s="9">
        <f>IF(Parametros!$P$3=1,'4 - Tabela atual'!S48,'5 - Tabela anterior'!R48)</f>
        <v>1892</v>
      </c>
      <c r="T49" s="9">
        <f>IF(Parametros!$P$3=1,'4 - Tabela atual'!T48,'5 - Tabela anterior'!S48)</f>
        <v>2365</v>
      </c>
      <c r="U49" s="9">
        <f>IF(Parametros!$P$3=1,'4 - Tabela atual'!U48,'5 - Tabela anterior'!T48)</f>
        <v>2838</v>
      </c>
      <c r="V49" s="9">
        <f>IF(Parametros!$P$3=1,'4 - Tabela atual'!V48,'5 - Tabela anterior'!U48)</f>
        <v>554</v>
      </c>
      <c r="W49" s="9">
        <f>IF(Parametros!$P$3=1,'4 - Tabela atual'!W48,'5 - Tabela anterior'!V48)</f>
        <v>110.80000000000001</v>
      </c>
      <c r="X49" s="9">
        <f>IF(Parametros!$P$3=1,'4 - Tabela atual'!X48,'5 - Tabela anterior'!W48)</f>
        <v>138.5</v>
      </c>
      <c r="Y49" s="9">
        <f>IF(Parametros!$P$3=1,'4 - Tabela atual'!Y48,'5 - Tabela anterior'!X48)</f>
        <v>0</v>
      </c>
      <c r="Z49" s="9">
        <f>IF(Parametros!$P$3=1,'4 - Tabela atual'!Z48,'5 - Tabela anterior'!Y48)</f>
        <v>415.5</v>
      </c>
      <c r="AA49" s="9">
        <f>IF(Parametros!$P$3=1,'4 - Tabela atual'!AA48,'5 - Tabela anterior'!Z48)</f>
        <v>831</v>
      </c>
      <c r="AB49" s="9">
        <f>IF(Parametros!$P$3=1,'4 - Tabela atual'!AB48,'5 - Tabela anterior'!AA48)</f>
        <v>1108</v>
      </c>
      <c r="AC49" s="9">
        <f>IF(Parametros!$P$3=1,'4 - Tabela atual'!AC48,'5 - Tabela anterior'!AB48)</f>
        <v>1662</v>
      </c>
      <c r="AD49" s="9">
        <f>IF(Parametros!$P$3=1,'4 - Tabela atual'!AD48,'5 - Tabela anterior'!AC48)</f>
        <v>2216</v>
      </c>
      <c r="AE49" s="9">
        <f>IF(Parametros!$P$3=1,'4 - Tabela atual'!AE48,'5 - Tabela anterior'!AD48)</f>
        <v>2770</v>
      </c>
      <c r="AF49" s="9">
        <f>IF(Parametros!$P$3=1,'4 - Tabela atual'!AF48,'5 - Tabela anterior'!AE48)</f>
        <v>3324</v>
      </c>
      <c r="AG49" s="9">
        <f>IF(Parametros!$P$3=1,'4 - Tabela atual'!AG48,'5 - Tabela anterior'!AF48)</f>
        <v>501</v>
      </c>
      <c r="AH49" s="9">
        <f>IF(Parametros!$P$3=1,'4 - Tabela atual'!AH48,'5 - Tabela anterior'!AG48)</f>
        <v>100.2</v>
      </c>
      <c r="AI49" s="9">
        <f>IF(Parametros!$P$3=1,'4 - Tabela atual'!AI48,'5 - Tabela anterior'!AH48)</f>
        <v>125.25</v>
      </c>
      <c r="AJ49" s="9">
        <f>IF(Parametros!$P$3=1,'4 - Tabela atual'!AJ48,'5 - Tabela anterior'!AI48)</f>
        <v>0</v>
      </c>
      <c r="AK49" s="9">
        <f>IF(Parametros!$P$3=1,'4 - Tabela atual'!AK48,'5 - Tabela anterior'!AJ48)</f>
        <v>375.75</v>
      </c>
      <c r="AL49" s="9">
        <f>IF(Parametros!$P$3=1,'4 - Tabela atual'!AL48,'5 - Tabela anterior'!AK48)</f>
        <v>751.5</v>
      </c>
      <c r="AM49" s="9">
        <f>IF(Parametros!$P$3=1,'4 - Tabela atual'!AM48,'5 - Tabela anterior'!AL48)</f>
        <v>1002</v>
      </c>
      <c r="AN49" s="9">
        <f>IF(Parametros!$P$3=1,'4 - Tabela atual'!AN48,'5 - Tabela anterior'!AM48)</f>
        <v>1503</v>
      </c>
      <c r="AO49" s="9">
        <f>IF(Parametros!$P$3=1,'4 - Tabela atual'!AO48,'5 - Tabela anterior'!AN48)</f>
        <v>2004</v>
      </c>
      <c r="AP49" s="9">
        <f>IF(Parametros!$P$3=1,'4 - Tabela atual'!AP48,'5 - Tabela anterior'!AO48)</f>
        <v>2505</v>
      </c>
      <c r="AQ49" s="9">
        <f>IF(Parametros!$P$3=1,'4 - Tabela atual'!AQ48,'5 - Tabela anterior'!AP48)</f>
        <v>3006</v>
      </c>
      <c r="AR49" s="9">
        <f>IF(Parametros!$P$3=1,'4 - Tabela atual'!AR48,'5 - Tabela anterior'!AQ48)</f>
        <v>435</v>
      </c>
      <c r="AS49" s="9">
        <f>IF(Parametros!$P$3=1,'4 - Tabela atual'!AS48,'5 - Tabela anterior'!AR48)</f>
        <v>87</v>
      </c>
      <c r="AT49" s="9">
        <f>IF(Parametros!$P$3=1,'4 - Tabela atual'!AT48,'5 - Tabela anterior'!AS48)</f>
        <v>108.75</v>
      </c>
      <c r="AU49" s="9">
        <f>IF(Parametros!$P$3=1,'4 - Tabela atual'!AU48,'5 - Tabela anterior'!AT48)</f>
        <v>0</v>
      </c>
      <c r="AV49" s="9">
        <f>IF(Parametros!$P$3=1,'4 - Tabela atual'!AV48,'5 - Tabela anterior'!AU48)</f>
        <v>326.25</v>
      </c>
      <c r="AW49" s="9">
        <f>IF(Parametros!$P$3=1,'4 - Tabela atual'!AW48,'5 - Tabela anterior'!AV48)</f>
        <v>652.5</v>
      </c>
      <c r="AX49" s="9">
        <f>IF(Parametros!$P$3=1,'4 - Tabela atual'!AX48,'5 - Tabela anterior'!AW48)</f>
        <v>870</v>
      </c>
      <c r="AY49" s="9">
        <f>IF(Parametros!$P$3=1,'4 - Tabela atual'!AY48,'5 - Tabela anterior'!AX48)</f>
        <v>1305</v>
      </c>
      <c r="AZ49" s="9">
        <f>IF(Parametros!$P$3=1,'4 - Tabela atual'!AZ48,'5 - Tabela anterior'!AY48)</f>
        <v>1740</v>
      </c>
      <c r="BA49" s="9">
        <f>IF(Parametros!$P$3=1,'4 - Tabela atual'!BA48,'5 - Tabela anterior'!AZ48)</f>
        <v>2175</v>
      </c>
      <c r="BB49" s="9">
        <f>IF(Parametros!$P$3=1,'4 - Tabela atual'!BB48,'5 - Tabela anterior'!BA48)</f>
        <v>2610</v>
      </c>
      <c r="BC49" s="9">
        <f>IF(Parametros!$P$3=1,'4 - Tabela atual'!BC48,'5 - Tabela anterior'!BB48)</f>
        <v>1027</v>
      </c>
      <c r="BD49" s="9">
        <f>IF(Parametros!$P$3=1,'4 - Tabela atual'!BD48,'5 - Tabela anterior'!BC48)</f>
        <v>205.40000000000003</v>
      </c>
      <c r="BE49" s="9">
        <f>IF(Parametros!$P$3=1,'4 - Tabela atual'!BE48,'5 - Tabela anterior'!BD48)</f>
        <v>256.75</v>
      </c>
      <c r="BF49" s="9">
        <f>IF(Parametros!$P$3=1,'4 - Tabela atual'!BF48,'5 - Tabela anterior'!BE48)</f>
        <v>212.85</v>
      </c>
      <c r="BG49" s="9">
        <f>IF(Parametros!$P$3=1,'4 - Tabela atual'!BG48,'5 - Tabela anterior'!BF48)</f>
        <v>652</v>
      </c>
      <c r="BH49" s="9">
        <f>IF(Parametros!$P$3=1,'4 - Tabela atual'!BH48,'5 - Tabela anterior'!BG48)</f>
        <v>1540.5</v>
      </c>
      <c r="BI49" s="9">
        <f>IF(Parametros!$P$3=1,'4 - Tabela atual'!BI48,'5 - Tabela anterior'!BH48)</f>
        <v>2054</v>
      </c>
      <c r="BJ49" s="9">
        <f>IF(Parametros!$P$3=1,'4 - Tabela atual'!BJ48,'5 - Tabela anterior'!BI48)</f>
        <v>3081</v>
      </c>
      <c r="BK49" s="9">
        <f>IF(Parametros!$P$3=1,'4 - Tabela atual'!BK48,'5 - Tabela anterior'!BJ48)</f>
        <v>4108</v>
      </c>
      <c r="BL49" s="9">
        <f>IF(Parametros!$P$3=1,'4 - Tabela atual'!BL48,'5 - Tabela anterior'!BK48)</f>
        <v>5135</v>
      </c>
      <c r="BM49" s="9">
        <f>IF(Parametros!$P$3=1,'4 - Tabela atual'!BM48,'5 - Tabela anterior'!BL48)</f>
        <v>6162</v>
      </c>
      <c r="BN49" s="9">
        <f>IF(Parametros!$P$3=1,'4 - Tabela atual'!BN48,'5 - Tabela anterior'!BM48)</f>
        <v>974</v>
      </c>
      <c r="BO49" s="9">
        <f>IF(Parametros!$P$3=1,'4 - Tabela atual'!BO48,'5 - Tabela anterior'!BN48)</f>
        <v>194.8</v>
      </c>
      <c r="BP49" s="9">
        <f>IF(Parametros!$P$3=1,'4 - Tabela atual'!BP48,'5 - Tabela anterior'!BO48)</f>
        <v>243.5</v>
      </c>
      <c r="BQ49" s="9">
        <f>IF(Parametros!$P$3=1,'4 - Tabela atual'!BQ48,'5 - Tabela anterior'!BP48)</f>
        <v>212.85</v>
      </c>
      <c r="BR49" s="9">
        <f>IF(Parametros!$P$3=1,'4 - Tabela atual'!BR48,'5 - Tabela anterior'!BQ48)</f>
        <v>612.25</v>
      </c>
      <c r="BS49" s="9">
        <f>IF(Parametros!$P$3=1,'4 - Tabela atual'!BS48,'5 - Tabela anterior'!BR48)</f>
        <v>1461</v>
      </c>
      <c r="BT49" s="9">
        <f>IF(Parametros!$P$3=1,'4 - Tabela atual'!BT48,'5 - Tabela anterior'!BS48)</f>
        <v>1948</v>
      </c>
      <c r="BU49" s="9">
        <f>IF(Parametros!$P$3=1,'4 - Tabela atual'!BU48,'5 - Tabela anterior'!BT48)</f>
        <v>2922</v>
      </c>
      <c r="BV49" s="9">
        <f>IF(Parametros!$P$3=1,'4 - Tabela atual'!BV48,'5 - Tabela anterior'!BU48)</f>
        <v>3896</v>
      </c>
      <c r="BW49" s="9">
        <f>IF(Parametros!$P$3=1,'4 - Tabela atual'!BW48,'5 - Tabela anterior'!BV48)</f>
        <v>4870</v>
      </c>
      <c r="BX49" s="9">
        <f>IF(Parametros!$P$3=1,'4 - Tabela atual'!BX48,'5 - Tabela anterior'!BW48)</f>
        <v>5844</v>
      </c>
      <c r="BY49" s="9">
        <f>IF(Parametros!$P$3=1,'4 - Tabela atual'!BY48,'5 - Tabela anterior'!BX48)</f>
        <v>908</v>
      </c>
      <c r="BZ49" s="9">
        <f>IF(Parametros!$P$3=1,'4 - Tabela atual'!BZ48,'5 - Tabela anterior'!BY48)</f>
        <v>181.60000000000002</v>
      </c>
      <c r="CA49" s="9">
        <f>IF(Parametros!$P$3=1,'4 - Tabela atual'!CA48,'5 - Tabela anterior'!BZ48)</f>
        <v>227</v>
      </c>
      <c r="CB49" s="9">
        <f>IF(Parametros!$P$3=1,'4 - Tabela atual'!CB48,'5 - Tabela anterior'!CA48)</f>
        <v>212.85</v>
      </c>
      <c r="CC49" s="9">
        <f>IF(Parametros!$P$3=1,'4 - Tabela atual'!CC48,'5 - Tabela anterior'!CB48)</f>
        <v>562.75</v>
      </c>
      <c r="CD49" s="9">
        <f>IF(Parametros!$P$3=1,'4 - Tabela atual'!CD48,'5 - Tabela anterior'!CC48)</f>
        <v>1362</v>
      </c>
      <c r="CE49" s="9">
        <f>IF(Parametros!$P$3=1,'4 - Tabela atual'!CE48,'5 - Tabela anterior'!CD48)</f>
        <v>1816</v>
      </c>
      <c r="CF49" s="9">
        <f>IF(Parametros!$P$3=1,'4 - Tabela atual'!CF48,'5 - Tabela anterior'!CE48)</f>
        <v>2724</v>
      </c>
      <c r="CG49" s="9">
        <f>IF(Parametros!$P$3=1,'4 - Tabela atual'!CG48,'5 - Tabela anterior'!CF48)</f>
        <v>3632</v>
      </c>
      <c r="CH49" s="9">
        <f>IF(Parametros!$P$3=1,'4 - Tabela atual'!CH48,'5 - Tabela anterior'!CG48)</f>
        <v>4540</v>
      </c>
      <c r="CI49" s="9">
        <f>IF(Parametros!$P$3=1,'4 - Tabela atual'!CI48,'5 - Tabela anterior'!CH48)</f>
        <v>5448</v>
      </c>
      <c r="CJ49" s="9">
        <f>IF(Parametros!$P$3=1,'4 - Tabela atual'!CJ48,'5 - Tabela anterior'!CI48)</f>
        <v>1055</v>
      </c>
      <c r="CK49" s="9">
        <f>IF(Parametros!$P$3=1,'4 - Tabela atual'!CK48,'5 - Tabela anterior'!CJ48)</f>
        <v>211</v>
      </c>
      <c r="CL49" s="9">
        <f>IF(Parametros!$P$3=1,'4 - Tabela atual'!CL48,'5 - Tabela anterior'!CK48)</f>
        <v>263.75</v>
      </c>
      <c r="CM49" s="9">
        <f>IF(Parametros!$P$3=1,'4 - Tabela atual'!CM48,'5 - Tabela anterior'!CL48)</f>
        <v>0</v>
      </c>
      <c r="CN49" s="9">
        <f>IF(Parametros!$P$3=1,'4 - Tabela atual'!CN48,'5 - Tabela anterior'!CM48)</f>
        <v>791.25</v>
      </c>
      <c r="CO49" s="9">
        <f>IF(Parametros!$P$3=1,'4 - Tabela atual'!CO48,'5 - Tabela anterior'!CN48)</f>
        <v>1582.5</v>
      </c>
      <c r="CP49" s="9">
        <f>IF(Parametros!$P$3=1,'4 - Tabela atual'!CP48,'5 - Tabela anterior'!CO48)</f>
        <v>2110</v>
      </c>
      <c r="CQ49" s="9">
        <f>IF(Parametros!$P$3=1,'4 - Tabela atual'!CQ48,'5 - Tabela anterior'!CP48)</f>
        <v>3165</v>
      </c>
      <c r="CR49" s="9">
        <f>IF(Parametros!$P$3=1,'4 - Tabela atual'!CR48,'5 - Tabela anterior'!CQ48)</f>
        <v>4220</v>
      </c>
      <c r="CS49" s="9">
        <f>IF(Parametros!$P$3=1,'4 - Tabela atual'!CS48,'5 - Tabela anterior'!CR48)</f>
        <v>5275</v>
      </c>
      <c r="CT49" s="9">
        <f>IF(Parametros!$P$3=1,'4 - Tabela atual'!CT48,'5 - Tabela anterior'!CS48)</f>
        <v>6330</v>
      </c>
      <c r="CU49" s="9">
        <f>IF(Parametros!$P$3=1,'4 - Tabela atual'!CU48,'5 - Tabela anterior'!CT48)</f>
        <v>989</v>
      </c>
      <c r="CV49" s="9">
        <f>IF(Parametros!$P$3=1,'4 - Tabela atual'!CV48,'5 - Tabela anterior'!CU48)</f>
        <v>197.8</v>
      </c>
      <c r="CW49" s="9">
        <f>IF(Parametros!$P$3=1,'4 - Tabela atual'!CW48,'5 - Tabela anterior'!CV48)</f>
        <v>247.25</v>
      </c>
      <c r="CX49" s="9">
        <f>IF(Parametros!$P$3=1,'4 - Tabela atual'!CX48,'5 - Tabela anterior'!CW48)</f>
        <v>0</v>
      </c>
      <c r="CY49" s="9">
        <f>IF(Parametros!$P$3=1,'4 - Tabela atual'!CY48,'5 - Tabela anterior'!CX48)</f>
        <v>741.75</v>
      </c>
      <c r="CZ49" s="9">
        <f>IF(Parametros!$P$3=1,'4 - Tabela atual'!CZ48,'5 - Tabela anterior'!CY48)</f>
        <v>1483.5</v>
      </c>
      <c r="DA49" s="9">
        <f>IF(Parametros!$P$3=1,'4 - Tabela atual'!DA48,'5 - Tabela anterior'!CZ48)</f>
        <v>1978</v>
      </c>
      <c r="DB49" s="9">
        <f>IF(Parametros!$P$3=1,'4 - Tabela atual'!DB48,'5 - Tabela anterior'!DA48)</f>
        <v>2967</v>
      </c>
      <c r="DC49" s="9">
        <f>IF(Parametros!$P$3=1,'4 - Tabela atual'!DC48,'5 - Tabela anterior'!DB48)</f>
        <v>3956</v>
      </c>
      <c r="DD49" s="9">
        <f>IF(Parametros!$P$3=1,'4 - Tabela atual'!DD48,'5 - Tabela anterior'!DC48)</f>
        <v>4945</v>
      </c>
      <c r="DE49" s="9">
        <f>IF(Parametros!$P$3=1,'4 - Tabela atual'!DE48,'5 - Tabela anterior'!DD48)</f>
        <v>5934</v>
      </c>
      <c r="DF49" s="9">
        <f>IF(Parametros!$P$3=1,'4 - Tabela atual'!DF48,'5 - Tabela anterior'!DE48)</f>
        <v>936</v>
      </c>
      <c r="DG49" s="9">
        <f>IF(Parametros!$P$3=1,'4 - Tabela atual'!DG48,'5 - Tabela anterior'!DF48)</f>
        <v>187.2</v>
      </c>
      <c r="DH49" s="9">
        <f>IF(Parametros!$P$3=1,'4 - Tabela atual'!DH48,'5 - Tabela anterior'!DG48)</f>
        <v>234</v>
      </c>
      <c r="DI49" s="9">
        <f>IF(Parametros!$P$3=1,'4 - Tabela atual'!DI48,'5 - Tabela anterior'!DH48)</f>
        <v>0</v>
      </c>
      <c r="DJ49" s="9">
        <f>IF(Parametros!$P$3=1,'4 - Tabela atual'!DJ48,'5 - Tabela anterior'!DI48)</f>
        <v>702</v>
      </c>
      <c r="DK49" s="9">
        <f>IF(Parametros!$P$3=1,'4 - Tabela atual'!DK48,'5 - Tabela anterior'!DJ48)</f>
        <v>1404</v>
      </c>
      <c r="DL49" s="9">
        <f>IF(Parametros!$P$3=1,'4 - Tabela atual'!DL48,'5 - Tabela anterior'!DK48)</f>
        <v>1872</v>
      </c>
      <c r="DM49" s="9">
        <f>IF(Parametros!$P$3=1,'4 - Tabela atual'!DM48,'5 - Tabela anterior'!DL48)</f>
        <v>2808</v>
      </c>
      <c r="DN49" s="9">
        <f>IF(Parametros!$P$3=1,'4 - Tabela atual'!DN48,'5 - Tabela anterior'!DM48)</f>
        <v>3744</v>
      </c>
      <c r="DO49" s="9">
        <f>IF(Parametros!$P$3=1,'4 - Tabela atual'!DO48,'5 - Tabela anterior'!DN48)</f>
        <v>4680</v>
      </c>
      <c r="DP49" s="9">
        <f>IF(Parametros!$P$3=1,'4 - Tabela atual'!DP48,'5 - Tabela anterior'!DO48)</f>
        <v>5616</v>
      </c>
      <c r="DQ49" s="9">
        <f>IF(Parametros!$P$3=1,'4 - Tabela atual'!DQ48,'5 - Tabela anterior'!DP48)</f>
        <v>1409</v>
      </c>
      <c r="DR49" s="9">
        <f>IF(Parametros!$P$3=1,'4 - Tabela atual'!DR48,'5 - Tabela anterior'!DQ48)</f>
        <v>281.8</v>
      </c>
      <c r="DS49" s="9">
        <f>IF(Parametros!$P$3=1,'4 - Tabela atual'!DS48,'5 - Tabela anterior'!DR48)</f>
        <v>352.25</v>
      </c>
      <c r="DT49" s="9">
        <f>IF(Parametros!$P$3=1,'4 - Tabela atual'!DT48,'5 - Tabela anterior'!DS48)</f>
        <v>212.85</v>
      </c>
      <c r="DU49" s="9">
        <f>IF(Parametros!$P$3=1,'4 - Tabela atual'!DU48,'5 - Tabela anterior'!DT48)</f>
        <v>938.5</v>
      </c>
      <c r="DV49" s="9">
        <f>IF(Parametros!$P$3=1,'4 - Tabela atual'!DV48,'5 - Tabela anterior'!DU48)</f>
        <v>2113.5</v>
      </c>
      <c r="DW49" s="9">
        <f>IF(Parametros!$P$3=1,'4 - Tabela atual'!DW48,'5 - Tabela anterior'!DV48)</f>
        <v>2818</v>
      </c>
      <c r="DX49" s="9">
        <f>IF(Parametros!$P$3=1,'4 - Tabela atual'!DX48,'5 - Tabela anterior'!DW48)</f>
        <v>4227</v>
      </c>
      <c r="DY49" s="9">
        <f>IF(Parametros!$P$3=1,'4 - Tabela atual'!DY48,'5 - Tabela anterior'!DX48)</f>
        <v>5636</v>
      </c>
      <c r="DZ49" s="9">
        <f>IF(Parametros!$P$3=1,'4 - Tabela atual'!DZ48,'5 - Tabela anterior'!DY48)</f>
        <v>7045</v>
      </c>
      <c r="EA49" s="9">
        <f>IF(Parametros!$P$3=1,'4 - Tabela atual'!EA48,'5 - Tabela anterior'!DZ48)</f>
        <v>8454</v>
      </c>
      <c r="EB49" s="9">
        <f>IF(Parametros!$P$3=1,'4 - Tabela atual'!EB48,'5 - Tabela anterior'!EA48)</f>
        <v>1528</v>
      </c>
      <c r="EC49" s="9">
        <f>IF(Parametros!$P$3=1,'4 - Tabela atual'!EC48,'5 - Tabela anterior'!EB48)</f>
        <v>305.60000000000002</v>
      </c>
      <c r="ED49" s="9">
        <f>IF(Parametros!$P$3=1,'4 - Tabela atual'!ED48,'5 - Tabela anterior'!EC48)</f>
        <v>382</v>
      </c>
      <c r="EE49" s="9">
        <f>IF(Parametros!$P$3=1,'4 - Tabela atual'!EE48,'5 - Tabela anterior'!ED48)</f>
        <v>212.85</v>
      </c>
      <c r="EF49" s="9">
        <f>IF(Parametros!$P$3=1,'4 - Tabela atual'!EF48,'5 - Tabela anterior'!EE48)</f>
        <v>1027.75</v>
      </c>
      <c r="EG49" s="9">
        <f>IF(Parametros!$P$3=1,'4 - Tabela atual'!EG48,'5 - Tabela anterior'!EF48)</f>
        <v>2292</v>
      </c>
      <c r="EH49" s="9">
        <f>IF(Parametros!$P$3=1,'4 - Tabela atual'!EH48,'5 - Tabela anterior'!EG48)</f>
        <v>3056</v>
      </c>
      <c r="EI49" s="9">
        <f>IF(Parametros!$P$3=1,'4 - Tabela atual'!EI48,'5 - Tabela anterior'!EH48)</f>
        <v>4584</v>
      </c>
      <c r="EJ49" s="9">
        <f>IF(Parametros!$P$3=1,'4 - Tabela atual'!EJ48,'5 - Tabela anterior'!EI48)</f>
        <v>6112</v>
      </c>
      <c r="EK49" s="9">
        <f>IF(Parametros!$P$3=1,'4 - Tabela atual'!EK48,'5 - Tabela anterior'!EJ48)</f>
        <v>7640</v>
      </c>
      <c r="EL49" s="9">
        <f>IF(Parametros!$P$3=1,'4 - Tabela atual'!EL48,'5 - Tabela anterior'!EK48)</f>
        <v>9168</v>
      </c>
      <c r="EM49" s="9">
        <f>IF(Parametros!$P$3=1,'4 - Tabela atual'!EM48,'5 - Tabela anterior'!EL48)</f>
        <v>1462</v>
      </c>
      <c r="EN49" s="9">
        <f>IF(Parametros!$P$3=1,'4 - Tabela atual'!EN48,'5 - Tabela anterior'!EM48)</f>
        <v>292.40000000000003</v>
      </c>
      <c r="EO49" s="9">
        <f>IF(Parametros!$P$3=1,'4 - Tabela atual'!EO48,'5 - Tabela anterior'!EN48)</f>
        <v>365.5</v>
      </c>
      <c r="EP49" s="9">
        <f>IF(Parametros!$P$3=1,'4 - Tabela atual'!EP48,'5 - Tabela anterior'!EO48)</f>
        <v>212.85</v>
      </c>
      <c r="EQ49" s="9">
        <f>IF(Parametros!$P$3=1,'4 - Tabela atual'!EQ48,'5 - Tabela anterior'!EP48)</f>
        <v>978.25</v>
      </c>
      <c r="ER49" s="9">
        <f>IF(Parametros!$P$3=1,'4 - Tabela atual'!ER48,'5 - Tabela anterior'!EQ48)</f>
        <v>2193</v>
      </c>
      <c r="ES49" s="9">
        <f>IF(Parametros!$P$3=1,'4 - Tabela atual'!ES48,'5 - Tabela anterior'!ER48)</f>
        <v>2924</v>
      </c>
      <c r="ET49" s="9">
        <f>IF(Parametros!$P$3=1,'4 - Tabela atual'!ET48,'5 - Tabela anterior'!ES48)</f>
        <v>4386</v>
      </c>
      <c r="EU49" s="9">
        <f>IF(Parametros!$P$3=1,'4 - Tabela atual'!EU48,'5 - Tabela anterior'!ET48)</f>
        <v>5848</v>
      </c>
      <c r="EV49" s="9">
        <f>IF(Parametros!$P$3=1,'4 - Tabela atual'!EV48,'5 - Tabela anterior'!EU48)</f>
        <v>7310</v>
      </c>
      <c r="EW49" s="9">
        <f>IF(Parametros!$P$3=1,'4 - Tabela atual'!EW48,'5 - Tabela anterior'!EV48)</f>
        <v>8772</v>
      </c>
      <c r="EX49" s="9">
        <f>IF(Parametros!$P$3=1,'4 - Tabela atual'!EX48,'5 - Tabela anterior'!EW48)</f>
        <v>1490</v>
      </c>
      <c r="EY49" s="9">
        <f>IF(Parametros!$P$3=1,'4 - Tabela atual'!EY48,'5 - Tabela anterior'!EX48)</f>
        <v>298</v>
      </c>
      <c r="EZ49" s="9">
        <f>IF(Parametros!$P$3=1,'4 - Tabela atual'!EZ48,'5 - Tabela anterior'!EY48)</f>
        <v>372.5</v>
      </c>
      <c r="FA49" s="9">
        <f>IF(Parametros!$P$3=1,'4 - Tabela atual'!FA48,'5 - Tabela anterior'!EZ48)</f>
        <v>0</v>
      </c>
      <c r="FB49" s="9">
        <f>IF(Parametros!$P$3=1,'4 - Tabela atual'!FB48,'5 - Tabela anterior'!FA48)</f>
        <v>1117.5</v>
      </c>
      <c r="FC49" s="9">
        <f>IF(Parametros!$P$3=1,'4 - Tabela atual'!FC48,'5 - Tabela anterior'!FB48)</f>
        <v>2235</v>
      </c>
      <c r="FD49" s="9">
        <f>IF(Parametros!$P$3=1,'4 - Tabela atual'!FD48,'5 - Tabela anterior'!FC48)</f>
        <v>2980</v>
      </c>
      <c r="FE49" s="9">
        <f>IF(Parametros!$P$3=1,'4 - Tabela atual'!FE48,'5 - Tabela anterior'!FD48)</f>
        <v>4470</v>
      </c>
      <c r="FF49" s="9">
        <f>IF(Parametros!$P$3=1,'4 - Tabela atual'!FF48,'5 - Tabela anterior'!FE48)</f>
        <v>5960</v>
      </c>
      <c r="FG49" s="9">
        <f>IF(Parametros!$P$3=1,'4 - Tabela atual'!FG48,'5 - Tabela anterior'!FF48)</f>
        <v>7450</v>
      </c>
      <c r="FH49" s="9">
        <f>IF(Parametros!$P$3=1,'4 - Tabela atual'!FH48,'5 - Tabela anterior'!FG48)</f>
        <v>8940</v>
      </c>
      <c r="FI49" s="9">
        <f>IF(Parametros!$P$3=1,'4 - Tabela atual'!FI48,'5 - Tabela anterior'!FH48)</f>
        <v>1963</v>
      </c>
      <c r="FJ49" s="9">
        <f>IF(Parametros!$P$3=1,'4 - Tabela atual'!FJ48,'5 - Tabela anterior'!FI48)</f>
        <v>392.6</v>
      </c>
      <c r="FK49" s="9">
        <f>IF(Parametros!$P$3=1,'4 - Tabela atual'!FK48,'5 - Tabela anterior'!FJ48)</f>
        <v>490.75</v>
      </c>
      <c r="FL49" s="9">
        <f>IF(Parametros!$P$3=1,'4 - Tabela atual'!FL48,'5 - Tabela anterior'!FK48)</f>
        <v>212.85</v>
      </c>
      <c r="FM49" s="9">
        <f>IF(Parametros!$P$3=1,'4 - Tabela atual'!FM48,'5 - Tabela anterior'!FL48)</f>
        <v>1354</v>
      </c>
      <c r="FN49" s="9">
        <f>IF(Parametros!$P$3=1,'4 - Tabela atual'!FN48,'5 - Tabela anterior'!FM48)</f>
        <v>2944.5</v>
      </c>
      <c r="FO49" s="9">
        <f>IF(Parametros!$P$3=1,'4 - Tabela atual'!FO48,'5 - Tabela anterior'!FN48)</f>
        <v>3926</v>
      </c>
      <c r="FP49" s="9">
        <f>IF(Parametros!$P$3=1,'4 - Tabela atual'!FP48,'5 - Tabela anterior'!FO48)</f>
        <v>5889</v>
      </c>
      <c r="FQ49" s="9">
        <f>IF(Parametros!$P$3=1,'4 - Tabela atual'!FQ48,'5 - Tabela anterior'!FP48)</f>
        <v>7852</v>
      </c>
      <c r="FR49" s="9">
        <f>IF(Parametros!$P$3=1,'4 - Tabela atual'!FR48,'5 - Tabela anterior'!FQ48)</f>
        <v>9815</v>
      </c>
      <c r="FS49" s="9">
        <f>IF(Parametros!$P$3=1,'4 - Tabela atual'!FS48,'5 - Tabela anterior'!FR48)</f>
        <v>11778</v>
      </c>
      <c r="FT49">
        <f>IF(Parametros!$P$3=1,'4 - Tabela atual'!FT48,'5 - Tabela anterior'!FS48)</f>
        <v>4.88</v>
      </c>
      <c r="FU49" t="str">
        <f>IF(Parametros!$P$3=1,'4 - Tabela atual'!FU48,'5 - Tabela anterior'!FT48)</f>
        <v/>
      </c>
      <c r="FV49" t="str">
        <f>IF(Parametros!$P$3=1,'4 - Tabela atual'!FV48,'5 - Tabela anterior'!FU48)</f>
        <v/>
      </c>
      <c r="FW49" t="str">
        <f>IF(Parametros!$P$3=1,'4 - Tabela atual'!FW48,'5 - Tabela anterior'!FV48)</f>
        <v/>
      </c>
      <c r="FX49" t="str">
        <f>IF(Parametros!$P$3=1,'4 - Tabela atual'!FX48,'5 - Tabela anterior'!FW48)</f>
        <v/>
      </c>
      <c r="FY49" t="str">
        <f>IF(Parametros!$P$3=1,'4 - Tabela atual'!FY48,'5 - Tabela anterior'!FX48)</f>
        <v/>
      </c>
      <c r="FZ49" t="str">
        <f>IF(Parametros!$P$3=1,'4 - Tabela atual'!FZ48,'5 - Tabela anterior'!FY48)</f>
        <v/>
      </c>
      <c r="GA49" t="str">
        <f>IF(Parametros!$P$3=1,'4 - Tabela atual'!GA48,'5 - Tabela anterior'!FZ48)</f>
        <v/>
      </c>
      <c r="GB49" t="str">
        <f>IF(Parametros!$P$3=1,'4 - Tabela atual'!GB48,'5 - Tabela anterior'!GA48)</f>
        <v/>
      </c>
      <c r="GC49" t="str">
        <f>IF(Parametros!$P$3=1,'4 - Tabela atual'!GC48,'5 - Tabela anterior'!GB48)</f>
        <v/>
      </c>
      <c r="GD49" t="str">
        <f>IF(Parametros!$P$3=1,'4 - Tabela atual'!GD48,'5 - Tabela anterior'!GC48)</f>
        <v/>
      </c>
      <c r="GE49" t="str">
        <f>IF(Parametros!$P$3=1,'4 - Tabela atual'!GE48,'5 - Tabela anterior'!GD48)</f>
        <v/>
      </c>
      <c r="GF49" t="str">
        <f>IF(Parametros!$P$3=1,'4 - Tabela atual'!GF48,'5 - Tabela anterior'!GE48)</f>
        <v/>
      </c>
      <c r="GG49" t="str">
        <f>IF(Parametros!$P$3=1,'4 - Tabela atual'!GG48,'5 - Tabela anterior'!GF48)</f>
        <v/>
      </c>
      <c r="GH49">
        <f>IF(Parametros!$P$3=1,'4 - Tabela atual'!GH48,'5 - Tabela anterior'!GG48)</f>
        <v>4.88</v>
      </c>
      <c r="GI49" s="8">
        <f>IF(Parametros!$P$3=1,'4 - Tabela atual'!GI48,'5 - Tabela anterior'!GH48)</f>
        <v>52048.188000000009</v>
      </c>
      <c r="GJ49" s="8" t="str">
        <f>IF(Parametros!$P$3=1,'4 - Tabela atual'!GJ48,'5 - Tabela anterior'!GI48)</f>
        <v/>
      </c>
      <c r="GK49" s="8" t="str">
        <f>IF(Parametros!$P$3=1,'4 - Tabela atual'!GK48,'5 - Tabela anterior'!GJ48)</f>
        <v/>
      </c>
      <c r="GL49" s="8" t="str">
        <f>IF(Parametros!$P$3=1,'4 - Tabela atual'!GL48,'5 - Tabela anterior'!GK48)</f>
        <v/>
      </c>
      <c r="GM49" s="8" t="str">
        <f>IF(Parametros!$P$3=1,'4 - Tabela atual'!GM48,'5 - Tabela anterior'!GL48)</f>
        <v/>
      </c>
      <c r="GN49" s="8" t="str">
        <f>IF(Parametros!$P$3=1,'4 - Tabela atual'!GN48,'5 - Tabela anterior'!GM48)</f>
        <v/>
      </c>
      <c r="GO49" s="8" t="str">
        <f>IF(Parametros!$P$3=1,'4 - Tabela atual'!GO48,'5 - Tabela anterior'!GN48)</f>
        <v/>
      </c>
      <c r="GP49" s="8" t="str">
        <f>IF(Parametros!$P$3=1,'4 - Tabela atual'!GP48,'5 - Tabela anterior'!GO48)</f>
        <v/>
      </c>
      <c r="GQ49" s="8" t="str">
        <f>IF(Parametros!$P$3=1,'4 - Tabela atual'!GQ48,'5 - Tabela anterior'!GP48)</f>
        <v/>
      </c>
      <c r="GR49" s="8" t="str">
        <f>IF(Parametros!$P$3=1,'4 - Tabela atual'!GR48,'5 - Tabela anterior'!GQ48)</f>
        <v/>
      </c>
      <c r="GS49" s="8" t="str">
        <f>IF(Parametros!$P$3=1,'4 - Tabela atual'!GS48,'5 - Tabela anterior'!GR48)</f>
        <v/>
      </c>
      <c r="GT49" s="8" t="str">
        <f>IF(Parametros!$P$3=1,'4 - Tabela atual'!GT48,'5 - Tabela anterior'!GS48)</f>
        <v/>
      </c>
      <c r="GU49" s="8" t="str">
        <f>IF(Parametros!$P$3=1,'4 - Tabela atual'!GU48,'5 - Tabela anterior'!GT48)</f>
        <v/>
      </c>
      <c r="GV49" s="8" t="str">
        <f>IF(Parametros!$P$3=1,'4 - Tabela atual'!GV48,'5 - Tabela anterior'!GU48)</f>
        <v/>
      </c>
      <c r="GW49" s="8">
        <f>IF(Parametros!$P$3=1,'4 - Tabela atual'!GW48,'5 - Tabela anterior'!GV48)</f>
        <v>52048.188000000009</v>
      </c>
      <c r="GX49">
        <f>IF(Parametros!$P$3=1,'4 - Tabela atual'!GX48,'5 - Tabela anterior'!GW48)</f>
        <v>0</v>
      </c>
      <c r="GY49">
        <f>IF(Parametros!$P$3=1,'4 - Tabela atual'!GY48,'5 - Tabela anterior'!GX48)</f>
        <v>0</v>
      </c>
      <c r="GZ49">
        <f>IF(Parametros!$P$3=1,'4 - Tabela atual'!GZ48,'5 - Tabela anterior'!GY48)</f>
        <v>0</v>
      </c>
      <c r="HA49">
        <f>IF(Parametros!$P$3=1,'4 - Tabela atual'!HA48,'5 - Tabela anterior'!GZ48)</f>
        <v>0</v>
      </c>
      <c r="HB49">
        <f>IF(Parametros!$P$3=1,'4 - Tabela atual'!HB48,'5 - Tabela anterior'!HA48)</f>
        <v>0</v>
      </c>
      <c r="HC49">
        <f>IF(Parametros!$P$3=1,'4 - Tabela atual'!HC48,'5 - Tabela anterior'!HB48)</f>
        <v>0</v>
      </c>
      <c r="HD49">
        <f>IF(Parametros!$P$3=1,'4 - Tabela atual'!HD48,'5 - Tabela anterior'!HC48)</f>
        <v>1</v>
      </c>
      <c r="HE49" s="6" t="str">
        <f t="shared" si="1"/>
        <v>SUPERCINE - (SUCI)</v>
      </c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</row>
    <row r="50" spans="1:249" s="5" customFormat="1" ht="14.25" customHeight="1" x14ac:dyDescent="0.2">
      <c r="A50" s="148" t="str">
        <f>IF(Parametros!$P$3=1,'4 - Tabela atual'!A49,'5 - Tabela anterior'!A49)</f>
        <v>GLCO</v>
      </c>
      <c r="B50" s="112" t="str">
        <f>IF(Parametros!$P$3=1,'4 - Tabela atual'!B49,'5 - Tabela anterior'!B49)</f>
        <v>GLOBO COMUNIDADE</v>
      </c>
      <c r="C50" s="9">
        <f>IF(Parametros!$P$3=1,'4 - Tabela atual'!C49,'5 - Tabela anterior'!C49)</f>
        <v>93</v>
      </c>
      <c r="D50" s="9">
        <f>IF(Parametros!$P$3=1,'4 - Tabela atual'!D49,'5 - Tabela anterior'!D49)</f>
        <v>18.600000000000001</v>
      </c>
      <c r="E50" s="9">
        <f>IF(Parametros!$P$3=1,'4 - Tabela atual'!E49,'5 - Tabela anterior'!E49)</f>
        <v>23.25</v>
      </c>
      <c r="F50" s="9">
        <f>IF(Parametros!$P$3=1,'4 - Tabela atual'!F49,'5 - Tabela anterior'!F49)</f>
        <v>34.875</v>
      </c>
      <c r="G50" s="9">
        <f>IF(Parametros!$P$3=1,'4 - Tabela atual'!G49,'5 - Tabela anterior'!G49)</f>
        <v>18.600000000000001</v>
      </c>
      <c r="H50" s="9">
        <f>IF(Parametros!$P$3=1,'4 - Tabela atual'!H49,'5 - Tabela anterior'!H49)</f>
        <v>23.25</v>
      </c>
      <c r="I50" s="9">
        <f>IF(Parametros!$P$3=1,'4 - Tabela atual'!I49,'5 - Tabela anterior'!H49)</f>
        <v>23.25</v>
      </c>
      <c r="J50" s="9">
        <f>IF(Parametros!$P$3=1,'4 - Tabela atual'!J49,'5 - Tabela anterior'!I49)</f>
        <v>23.25</v>
      </c>
      <c r="K50" s="9">
        <f>IF(Parametros!$P$3=1,'4 - Tabela atual'!K49,'5 - Tabela anterior'!J49)</f>
        <v>34.875</v>
      </c>
      <c r="L50" s="9">
        <f>IF(Parametros!$P$3=1,'4 - Tabela atual'!L49,'5 - Tabela anterior'!K49)</f>
        <v>18.600000000000001</v>
      </c>
      <c r="M50" s="9">
        <f>IF(Parametros!$P$3=1,'4 - Tabela atual'!M49,'5 - Tabela anterior'!L49)</f>
        <v>23.25</v>
      </c>
      <c r="N50" s="9">
        <f>IF(Parametros!$P$3=1,'4 - Tabela atual'!N49,'5 - Tabela anterior'!M49)</f>
        <v>41.85</v>
      </c>
      <c r="O50" s="9">
        <f>IF(Parametros!$P$3=1,'4 - Tabela atual'!O49,'5 - Tabela anterior'!N49)</f>
        <v>46.5</v>
      </c>
      <c r="P50" s="9">
        <f>IF(Parametros!$P$3=1,'4 - Tabela atual'!P49,'5 - Tabela anterior'!O49)</f>
        <v>139.5</v>
      </c>
      <c r="Q50" s="9">
        <f>IF(Parametros!$P$3=1,'4 - Tabela atual'!Q49,'5 - Tabela anterior'!P49)</f>
        <v>186</v>
      </c>
      <c r="R50" s="9">
        <f>IF(Parametros!$P$3=1,'4 - Tabela atual'!R49,'5 - Tabela anterior'!Q49)</f>
        <v>279</v>
      </c>
      <c r="S50" s="9">
        <f>IF(Parametros!$P$3=1,'4 - Tabela atual'!S49,'5 - Tabela anterior'!R49)</f>
        <v>372</v>
      </c>
      <c r="T50" s="9">
        <f>IF(Parametros!$P$3=1,'4 - Tabela atual'!T49,'5 - Tabela anterior'!S49)</f>
        <v>465</v>
      </c>
      <c r="U50" s="9">
        <f>IF(Parametros!$P$3=1,'4 - Tabela atual'!U49,'5 - Tabela anterior'!T49)</f>
        <v>558</v>
      </c>
      <c r="V50" s="9">
        <f>IF(Parametros!$P$3=1,'4 - Tabela atual'!V49,'5 - Tabela anterior'!U49)</f>
        <v>656</v>
      </c>
      <c r="W50" s="9">
        <f>IF(Parametros!$P$3=1,'4 - Tabela atual'!W49,'5 - Tabela anterior'!V49)</f>
        <v>131.20000000000002</v>
      </c>
      <c r="X50" s="9">
        <f>IF(Parametros!$P$3=1,'4 - Tabela atual'!X49,'5 - Tabela anterior'!W49)</f>
        <v>164</v>
      </c>
      <c r="Y50" s="9">
        <f>IF(Parametros!$P$3=1,'4 - Tabela atual'!Y49,'5 - Tabela anterior'!X49)</f>
        <v>0</v>
      </c>
      <c r="Z50" s="9">
        <f>IF(Parametros!$P$3=1,'4 - Tabela atual'!Z49,'5 - Tabela anterior'!Y49)</f>
        <v>492</v>
      </c>
      <c r="AA50" s="9">
        <f>IF(Parametros!$P$3=1,'4 - Tabela atual'!AA49,'5 - Tabela anterior'!Z49)</f>
        <v>984</v>
      </c>
      <c r="AB50" s="9">
        <f>IF(Parametros!$P$3=1,'4 - Tabela atual'!AB49,'5 - Tabela anterior'!AA49)</f>
        <v>1312</v>
      </c>
      <c r="AC50" s="9">
        <f>IF(Parametros!$P$3=1,'4 - Tabela atual'!AC49,'5 - Tabela anterior'!AB49)</f>
        <v>1968</v>
      </c>
      <c r="AD50" s="9">
        <f>IF(Parametros!$P$3=1,'4 - Tabela atual'!AD49,'5 - Tabela anterior'!AC49)</f>
        <v>2624</v>
      </c>
      <c r="AE50" s="9">
        <f>IF(Parametros!$P$3=1,'4 - Tabela atual'!AE49,'5 - Tabela anterior'!AD49)</f>
        <v>3280</v>
      </c>
      <c r="AF50" s="9">
        <f>IF(Parametros!$P$3=1,'4 - Tabela atual'!AF49,'5 - Tabela anterior'!AE49)</f>
        <v>3936</v>
      </c>
      <c r="AG50" s="9">
        <f>IF(Parametros!$P$3=1,'4 - Tabela atual'!AG49,'5 - Tabela anterior'!AF49)</f>
        <v>581</v>
      </c>
      <c r="AH50" s="9">
        <f>IF(Parametros!$P$3=1,'4 - Tabela atual'!AH49,'5 - Tabela anterior'!AG49)</f>
        <v>116.2</v>
      </c>
      <c r="AI50" s="9">
        <f>IF(Parametros!$P$3=1,'4 - Tabela atual'!AI49,'5 - Tabela anterior'!AH49)</f>
        <v>145.25</v>
      </c>
      <c r="AJ50" s="9">
        <f>IF(Parametros!$P$3=1,'4 - Tabela atual'!AJ49,'5 - Tabela anterior'!AI49)</f>
        <v>0</v>
      </c>
      <c r="AK50" s="9">
        <f>IF(Parametros!$P$3=1,'4 - Tabela atual'!AK49,'5 - Tabela anterior'!AJ49)</f>
        <v>435.75</v>
      </c>
      <c r="AL50" s="9">
        <f>IF(Parametros!$P$3=1,'4 - Tabela atual'!AL49,'5 - Tabela anterior'!AK49)</f>
        <v>871.5</v>
      </c>
      <c r="AM50" s="9">
        <f>IF(Parametros!$P$3=1,'4 - Tabela atual'!AM49,'5 - Tabela anterior'!AL49)</f>
        <v>1162</v>
      </c>
      <c r="AN50" s="9">
        <f>IF(Parametros!$P$3=1,'4 - Tabela atual'!AN49,'5 - Tabela anterior'!AM49)</f>
        <v>1743</v>
      </c>
      <c r="AO50" s="9">
        <f>IF(Parametros!$P$3=1,'4 - Tabela atual'!AO49,'5 - Tabela anterior'!AN49)</f>
        <v>2324</v>
      </c>
      <c r="AP50" s="9">
        <f>IF(Parametros!$P$3=1,'4 - Tabela atual'!AP49,'5 - Tabela anterior'!AO49)</f>
        <v>2905</v>
      </c>
      <c r="AQ50" s="9">
        <f>IF(Parametros!$P$3=1,'4 - Tabela atual'!AQ49,'5 - Tabela anterior'!AP49)</f>
        <v>3486</v>
      </c>
      <c r="AR50" s="9">
        <f>IF(Parametros!$P$3=1,'4 - Tabela atual'!AR49,'5 - Tabela anterior'!AQ49)</f>
        <v>488</v>
      </c>
      <c r="AS50" s="9">
        <f>IF(Parametros!$P$3=1,'4 - Tabela atual'!AS49,'5 - Tabela anterior'!AR49)</f>
        <v>97.600000000000009</v>
      </c>
      <c r="AT50" s="9">
        <f>IF(Parametros!$P$3=1,'4 - Tabela atual'!AT49,'5 - Tabela anterior'!AS49)</f>
        <v>122</v>
      </c>
      <c r="AU50" s="9">
        <f>IF(Parametros!$P$3=1,'4 - Tabela atual'!AU49,'5 - Tabela anterior'!AT49)</f>
        <v>0</v>
      </c>
      <c r="AV50" s="9">
        <f>IF(Parametros!$P$3=1,'4 - Tabela atual'!AV49,'5 - Tabela anterior'!AU49)</f>
        <v>366</v>
      </c>
      <c r="AW50" s="9">
        <f>IF(Parametros!$P$3=1,'4 - Tabela atual'!AW49,'5 - Tabela anterior'!AV49)</f>
        <v>732</v>
      </c>
      <c r="AX50" s="9">
        <f>IF(Parametros!$P$3=1,'4 - Tabela atual'!AX49,'5 - Tabela anterior'!AW49)</f>
        <v>976</v>
      </c>
      <c r="AY50" s="9">
        <f>IF(Parametros!$P$3=1,'4 - Tabela atual'!AY49,'5 - Tabela anterior'!AX49)</f>
        <v>1464</v>
      </c>
      <c r="AZ50" s="9">
        <f>IF(Parametros!$P$3=1,'4 - Tabela atual'!AZ49,'5 - Tabela anterior'!AY49)</f>
        <v>1952</v>
      </c>
      <c r="BA50" s="9">
        <f>IF(Parametros!$P$3=1,'4 - Tabela atual'!BA49,'5 - Tabela anterior'!AZ49)</f>
        <v>2440</v>
      </c>
      <c r="BB50" s="9">
        <f>IF(Parametros!$P$3=1,'4 - Tabela atual'!BB49,'5 - Tabela anterior'!BA49)</f>
        <v>2928</v>
      </c>
      <c r="BC50" s="9">
        <f>IF(Parametros!$P$3=1,'4 - Tabela atual'!BC49,'5 - Tabela anterior'!BB49)</f>
        <v>749</v>
      </c>
      <c r="BD50" s="9">
        <f>IF(Parametros!$P$3=1,'4 - Tabela atual'!BD49,'5 - Tabela anterior'!BC49)</f>
        <v>149.80000000000001</v>
      </c>
      <c r="BE50" s="9">
        <f>IF(Parametros!$P$3=1,'4 - Tabela atual'!BE49,'5 - Tabela anterior'!BD49)</f>
        <v>187.25</v>
      </c>
      <c r="BF50" s="9">
        <f>IF(Parametros!$P$3=1,'4 - Tabela atual'!BF49,'5 - Tabela anterior'!BE49)</f>
        <v>41.85</v>
      </c>
      <c r="BG50" s="9">
        <f>IF(Parametros!$P$3=1,'4 - Tabela atual'!BG49,'5 - Tabela anterior'!BF49)</f>
        <v>538.5</v>
      </c>
      <c r="BH50" s="9">
        <f>IF(Parametros!$P$3=1,'4 - Tabela atual'!BH49,'5 - Tabela anterior'!BG49)</f>
        <v>1123.5</v>
      </c>
      <c r="BI50" s="9">
        <f>IF(Parametros!$P$3=1,'4 - Tabela atual'!BI49,'5 - Tabela anterior'!BH49)</f>
        <v>1498</v>
      </c>
      <c r="BJ50" s="9">
        <f>IF(Parametros!$P$3=1,'4 - Tabela atual'!BJ49,'5 - Tabela anterior'!BI49)</f>
        <v>2247</v>
      </c>
      <c r="BK50" s="9">
        <f>IF(Parametros!$P$3=1,'4 - Tabela atual'!BK49,'5 - Tabela anterior'!BJ49)</f>
        <v>2996</v>
      </c>
      <c r="BL50" s="9">
        <f>IF(Parametros!$P$3=1,'4 - Tabela atual'!BL49,'5 - Tabela anterior'!BK49)</f>
        <v>3745</v>
      </c>
      <c r="BM50" s="9">
        <f>IF(Parametros!$P$3=1,'4 - Tabela atual'!BM49,'5 - Tabela anterior'!BL49)</f>
        <v>4494</v>
      </c>
      <c r="BN50" s="9">
        <f>IF(Parametros!$P$3=1,'4 - Tabela atual'!BN49,'5 - Tabela anterior'!BM49)</f>
        <v>674</v>
      </c>
      <c r="BO50" s="9">
        <f>IF(Parametros!$P$3=1,'4 - Tabela atual'!BO49,'5 - Tabela anterior'!BN49)</f>
        <v>134.80000000000001</v>
      </c>
      <c r="BP50" s="9">
        <f>IF(Parametros!$P$3=1,'4 - Tabela atual'!BP49,'5 - Tabela anterior'!BO49)</f>
        <v>168.5</v>
      </c>
      <c r="BQ50" s="9">
        <f>IF(Parametros!$P$3=1,'4 - Tabela atual'!BQ49,'5 - Tabela anterior'!BP49)</f>
        <v>41.85</v>
      </c>
      <c r="BR50" s="9">
        <f>IF(Parametros!$P$3=1,'4 - Tabela atual'!BR49,'5 - Tabela anterior'!BQ49)</f>
        <v>482.25</v>
      </c>
      <c r="BS50" s="9">
        <f>IF(Parametros!$P$3=1,'4 - Tabela atual'!BS49,'5 - Tabela anterior'!BR49)</f>
        <v>1011</v>
      </c>
      <c r="BT50" s="9">
        <f>IF(Parametros!$P$3=1,'4 - Tabela atual'!BT49,'5 - Tabela anterior'!BS49)</f>
        <v>1348</v>
      </c>
      <c r="BU50" s="9">
        <f>IF(Parametros!$P$3=1,'4 - Tabela atual'!BU49,'5 - Tabela anterior'!BT49)</f>
        <v>2022</v>
      </c>
      <c r="BV50" s="9">
        <f>IF(Parametros!$P$3=1,'4 - Tabela atual'!BV49,'5 - Tabela anterior'!BU49)</f>
        <v>2696</v>
      </c>
      <c r="BW50" s="9">
        <f>IF(Parametros!$P$3=1,'4 - Tabela atual'!BW49,'5 - Tabela anterior'!BV49)</f>
        <v>3370</v>
      </c>
      <c r="BX50" s="9">
        <f>IF(Parametros!$P$3=1,'4 - Tabela atual'!BX49,'5 - Tabela anterior'!BW49)</f>
        <v>4044</v>
      </c>
      <c r="BY50" s="9">
        <f>IF(Parametros!$P$3=1,'4 - Tabela atual'!BY49,'5 - Tabela anterior'!BX49)</f>
        <v>581</v>
      </c>
      <c r="BZ50" s="9">
        <f>IF(Parametros!$P$3=1,'4 - Tabela atual'!BZ49,'5 - Tabela anterior'!BY49)</f>
        <v>116.20000000000002</v>
      </c>
      <c r="CA50" s="9">
        <f>IF(Parametros!$P$3=1,'4 - Tabela atual'!CA49,'5 - Tabela anterior'!BZ49)</f>
        <v>145.25</v>
      </c>
      <c r="CB50" s="9">
        <f>IF(Parametros!$P$3=1,'4 - Tabela atual'!CB49,'5 - Tabela anterior'!CA49)</f>
        <v>41.85</v>
      </c>
      <c r="CC50" s="9">
        <f>IF(Parametros!$P$3=1,'4 - Tabela atual'!CC49,'5 - Tabela anterior'!CB49)</f>
        <v>412.5</v>
      </c>
      <c r="CD50" s="9">
        <f>IF(Parametros!$P$3=1,'4 - Tabela atual'!CD49,'5 - Tabela anterior'!CC49)</f>
        <v>871.5</v>
      </c>
      <c r="CE50" s="9">
        <f>IF(Parametros!$P$3=1,'4 - Tabela atual'!CE49,'5 - Tabela anterior'!CD49)</f>
        <v>1162</v>
      </c>
      <c r="CF50" s="9">
        <f>IF(Parametros!$P$3=1,'4 - Tabela atual'!CF49,'5 - Tabela anterior'!CE49)</f>
        <v>1743</v>
      </c>
      <c r="CG50" s="9">
        <f>IF(Parametros!$P$3=1,'4 - Tabela atual'!CG49,'5 - Tabela anterior'!CF49)</f>
        <v>2324</v>
      </c>
      <c r="CH50" s="9">
        <f>IF(Parametros!$P$3=1,'4 - Tabela atual'!CH49,'5 - Tabela anterior'!CG49)</f>
        <v>2905</v>
      </c>
      <c r="CI50" s="9">
        <f>IF(Parametros!$P$3=1,'4 - Tabela atual'!CI49,'5 - Tabela anterior'!CH49)</f>
        <v>3486</v>
      </c>
      <c r="CJ50" s="9">
        <f>IF(Parametros!$P$3=1,'4 - Tabela atual'!CJ49,'5 - Tabela anterior'!CI49)</f>
        <v>1237</v>
      </c>
      <c r="CK50" s="9">
        <f>IF(Parametros!$P$3=1,'4 - Tabela atual'!CK49,'5 - Tabela anterior'!CJ49)</f>
        <v>247.40000000000003</v>
      </c>
      <c r="CL50" s="9">
        <f>IF(Parametros!$P$3=1,'4 - Tabela atual'!CL49,'5 - Tabela anterior'!CK49)</f>
        <v>309.25</v>
      </c>
      <c r="CM50" s="9">
        <f>IF(Parametros!$P$3=1,'4 - Tabela atual'!CM49,'5 - Tabela anterior'!CL49)</f>
        <v>0</v>
      </c>
      <c r="CN50" s="9">
        <f>IF(Parametros!$P$3=1,'4 - Tabela atual'!CN49,'5 - Tabela anterior'!CM49)</f>
        <v>927.75</v>
      </c>
      <c r="CO50" s="9">
        <f>IF(Parametros!$P$3=1,'4 - Tabela atual'!CO49,'5 - Tabela anterior'!CN49)</f>
        <v>1855.5</v>
      </c>
      <c r="CP50" s="9">
        <f>IF(Parametros!$P$3=1,'4 - Tabela atual'!CP49,'5 - Tabela anterior'!CO49)</f>
        <v>2474</v>
      </c>
      <c r="CQ50" s="9">
        <f>IF(Parametros!$P$3=1,'4 - Tabela atual'!CQ49,'5 - Tabela anterior'!CP49)</f>
        <v>3711</v>
      </c>
      <c r="CR50" s="9">
        <f>IF(Parametros!$P$3=1,'4 - Tabela atual'!CR49,'5 - Tabela anterior'!CQ49)</f>
        <v>4948</v>
      </c>
      <c r="CS50" s="9">
        <f>IF(Parametros!$P$3=1,'4 - Tabela atual'!CS49,'5 - Tabela anterior'!CR49)</f>
        <v>6185</v>
      </c>
      <c r="CT50" s="9">
        <f>IF(Parametros!$P$3=1,'4 - Tabela atual'!CT49,'5 - Tabela anterior'!CS49)</f>
        <v>7422</v>
      </c>
      <c r="CU50" s="9">
        <f>IF(Parametros!$P$3=1,'4 - Tabela atual'!CU49,'5 - Tabela anterior'!CT49)</f>
        <v>1144</v>
      </c>
      <c r="CV50" s="9">
        <f>IF(Parametros!$P$3=1,'4 - Tabela atual'!CV49,'5 - Tabela anterior'!CU49)</f>
        <v>228.8</v>
      </c>
      <c r="CW50" s="9">
        <f>IF(Parametros!$P$3=1,'4 - Tabela atual'!CW49,'5 - Tabela anterior'!CV49)</f>
        <v>286</v>
      </c>
      <c r="CX50" s="9">
        <f>IF(Parametros!$P$3=1,'4 - Tabela atual'!CX49,'5 - Tabela anterior'!CW49)</f>
        <v>0</v>
      </c>
      <c r="CY50" s="9">
        <f>IF(Parametros!$P$3=1,'4 - Tabela atual'!CY49,'5 - Tabela anterior'!CX49)</f>
        <v>858</v>
      </c>
      <c r="CZ50" s="9">
        <f>IF(Parametros!$P$3=1,'4 - Tabela atual'!CZ49,'5 - Tabela anterior'!CY49)</f>
        <v>1716</v>
      </c>
      <c r="DA50" s="9">
        <f>IF(Parametros!$P$3=1,'4 - Tabela atual'!DA49,'5 - Tabela anterior'!CZ49)</f>
        <v>2288</v>
      </c>
      <c r="DB50" s="9">
        <f>IF(Parametros!$P$3=1,'4 - Tabela atual'!DB49,'5 - Tabela anterior'!DA49)</f>
        <v>3432</v>
      </c>
      <c r="DC50" s="9">
        <f>IF(Parametros!$P$3=1,'4 - Tabela atual'!DC49,'5 - Tabela anterior'!DB49)</f>
        <v>4576</v>
      </c>
      <c r="DD50" s="9">
        <f>IF(Parametros!$P$3=1,'4 - Tabela atual'!DD49,'5 - Tabela anterior'!DC49)</f>
        <v>5720</v>
      </c>
      <c r="DE50" s="9">
        <f>IF(Parametros!$P$3=1,'4 - Tabela atual'!DE49,'5 - Tabela anterior'!DD49)</f>
        <v>6864</v>
      </c>
      <c r="DF50" s="9">
        <f>IF(Parametros!$P$3=1,'4 - Tabela atual'!DF49,'5 - Tabela anterior'!DE49)</f>
        <v>1069</v>
      </c>
      <c r="DG50" s="9">
        <f>IF(Parametros!$P$3=1,'4 - Tabela atual'!DG49,'5 - Tabela anterior'!DF49)</f>
        <v>213.8</v>
      </c>
      <c r="DH50" s="9">
        <f>IF(Parametros!$P$3=1,'4 - Tabela atual'!DH49,'5 - Tabela anterior'!DG49)</f>
        <v>267.25</v>
      </c>
      <c r="DI50" s="9">
        <f>IF(Parametros!$P$3=1,'4 - Tabela atual'!DI49,'5 - Tabela anterior'!DH49)</f>
        <v>0</v>
      </c>
      <c r="DJ50" s="9">
        <f>IF(Parametros!$P$3=1,'4 - Tabela atual'!DJ49,'5 - Tabela anterior'!DI49)</f>
        <v>801.75</v>
      </c>
      <c r="DK50" s="9">
        <f>IF(Parametros!$P$3=1,'4 - Tabela atual'!DK49,'5 - Tabela anterior'!DJ49)</f>
        <v>1603.5</v>
      </c>
      <c r="DL50" s="9">
        <f>IF(Parametros!$P$3=1,'4 - Tabela atual'!DL49,'5 - Tabela anterior'!DK49)</f>
        <v>2138</v>
      </c>
      <c r="DM50" s="9">
        <f>IF(Parametros!$P$3=1,'4 - Tabela atual'!DM49,'5 - Tabela anterior'!DL49)</f>
        <v>3207</v>
      </c>
      <c r="DN50" s="9">
        <f>IF(Parametros!$P$3=1,'4 - Tabela atual'!DN49,'5 - Tabela anterior'!DM49)</f>
        <v>4276</v>
      </c>
      <c r="DO50" s="9">
        <f>IF(Parametros!$P$3=1,'4 - Tabela atual'!DO49,'5 - Tabela anterior'!DN49)</f>
        <v>5345</v>
      </c>
      <c r="DP50" s="9">
        <f>IF(Parametros!$P$3=1,'4 - Tabela atual'!DP49,'5 - Tabela anterior'!DO49)</f>
        <v>6414</v>
      </c>
      <c r="DQ50" s="9">
        <f>IF(Parametros!$P$3=1,'4 - Tabela atual'!DQ49,'5 - Tabela anterior'!DP49)</f>
        <v>1162</v>
      </c>
      <c r="DR50" s="9">
        <f>IF(Parametros!$P$3=1,'4 - Tabela atual'!DR49,'5 - Tabela anterior'!DQ49)</f>
        <v>232.40000000000003</v>
      </c>
      <c r="DS50" s="9">
        <f>IF(Parametros!$P$3=1,'4 - Tabela atual'!DS49,'5 - Tabela anterior'!DR49)</f>
        <v>290.5</v>
      </c>
      <c r="DT50" s="9">
        <f>IF(Parametros!$P$3=1,'4 - Tabela atual'!DT49,'5 - Tabela anterior'!DS49)</f>
        <v>41.85</v>
      </c>
      <c r="DU50" s="9">
        <f>IF(Parametros!$P$3=1,'4 - Tabela atual'!DU49,'5 - Tabela anterior'!DT49)</f>
        <v>848.25</v>
      </c>
      <c r="DV50" s="9">
        <f>IF(Parametros!$P$3=1,'4 - Tabela atual'!DV49,'5 - Tabela anterior'!DU49)</f>
        <v>1743</v>
      </c>
      <c r="DW50" s="9">
        <f>IF(Parametros!$P$3=1,'4 - Tabela atual'!DW49,'5 - Tabela anterior'!DV49)</f>
        <v>2324</v>
      </c>
      <c r="DX50" s="9">
        <f>IF(Parametros!$P$3=1,'4 - Tabela atual'!DX49,'5 - Tabela anterior'!DW49)</f>
        <v>3486</v>
      </c>
      <c r="DY50" s="9">
        <f>IF(Parametros!$P$3=1,'4 - Tabela atual'!DY49,'5 - Tabela anterior'!DX49)</f>
        <v>4648</v>
      </c>
      <c r="DZ50" s="9">
        <f>IF(Parametros!$P$3=1,'4 - Tabela atual'!DZ49,'5 - Tabela anterior'!DY49)</f>
        <v>5810</v>
      </c>
      <c r="EA50" s="9">
        <f>IF(Parametros!$P$3=1,'4 - Tabela atual'!EA49,'5 - Tabela anterior'!DZ49)</f>
        <v>6972</v>
      </c>
      <c r="EB50" s="9">
        <f>IF(Parametros!$P$3=1,'4 - Tabela atual'!EB49,'5 - Tabela anterior'!EA49)</f>
        <v>1330</v>
      </c>
      <c r="EC50" s="9">
        <f>IF(Parametros!$P$3=1,'4 - Tabela atual'!EC49,'5 - Tabela anterior'!EB49)</f>
        <v>266</v>
      </c>
      <c r="ED50" s="9">
        <f>IF(Parametros!$P$3=1,'4 - Tabela atual'!ED49,'5 - Tabela anterior'!EC49)</f>
        <v>332.5</v>
      </c>
      <c r="EE50" s="9">
        <f>IF(Parametros!$P$3=1,'4 - Tabela atual'!EE49,'5 - Tabela anterior'!ED49)</f>
        <v>41.85</v>
      </c>
      <c r="EF50" s="9">
        <f>IF(Parametros!$P$3=1,'4 - Tabela atual'!EF49,'5 - Tabela anterior'!EE49)</f>
        <v>974.25</v>
      </c>
      <c r="EG50" s="9">
        <f>IF(Parametros!$P$3=1,'4 - Tabela atual'!EG49,'5 - Tabela anterior'!EF49)</f>
        <v>1995</v>
      </c>
      <c r="EH50" s="9">
        <f>IF(Parametros!$P$3=1,'4 - Tabela atual'!EH49,'5 - Tabela anterior'!EG49)</f>
        <v>2660</v>
      </c>
      <c r="EI50" s="9">
        <f>IF(Parametros!$P$3=1,'4 - Tabela atual'!EI49,'5 - Tabela anterior'!EH49)</f>
        <v>3990</v>
      </c>
      <c r="EJ50" s="9">
        <f>IF(Parametros!$P$3=1,'4 - Tabela atual'!EJ49,'5 - Tabela anterior'!EI49)</f>
        <v>5320</v>
      </c>
      <c r="EK50" s="9">
        <f>IF(Parametros!$P$3=1,'4 - Tabela atual'!EK49,'5 - Tabela anterior'!EJ49)</f>
        <v>6650</v>
      </c>
      <c r="EL50" s="9">
        <f>IF(Parametros!$P$3=1,'4 - Tabela atual'!EL49,'5 - Tabela anterior'!EK49)</f>
        <v>7980</v>
      </c>
      <c r="EM50" s="9">
        <f>IF(Parametros!$P$3=1,'4 - Tabela atual'!EM49,'5 - Tabela anterior'!EL49)</f>
        <v>1237</v>
      </c>
      <c r="EN50" s="9">
        <f>IF(Parametros!$P$3=1,'4 - Tabela atual'!EN49,'5 - Tabela anterior'!EM49)</f>
        <v>247.40000000000003</v>
      </c>
      <c r="EO50" s="9">
        <f>IF(Parametros!$P$3=1,'4 - Tabela atual'!EO49,'5 - Tabela anterior'!EN49)</f>
        <v>309.25</v>
      </c>
      <c r="EP50" s="9">
        <f>IF(Parametros!$P$3=1,'4 - Tabela atual'!EP49,'5 - Tabela anterior'!EO49)</f>
        <v>41.85</v>
      </c>
      <c r="EQ50" s="9">
        <f>IF(Parametros!$P$3=1,'4 - Tabela atual'!EQ49,'5 - Tabela anterior'!EP49)</f>
        <v>904.5</v>
      </c>
      <c r="ER50" s="9">
        <f>IF(Parametros!$P$3=1,'4 - Tabela atual'!ER49,'5 - Tabela anterior'!EQ49)</f>
        <v>1855.5</v>
      </c>
      <c r="ES50" s="9">
        <f>IF(Parametros!$P$3=1,'4 - Tabela atual'!ES49,'5 - Tabela anterior'!ER49)</f>
        <v>2474</v>
      </c>
      <c r="ET50" s="9">
        <f>IF(Parametros!$P$3=1,'4 - Tabela atual'!ET49,'5 - Tabela anterior'!ES49)</f>
        <v>3711</v>
      </c>
      <c r="EU50" s="9">
        <f>IF(Parametros!$P$3=1,'4 - Tabela atual'!EU49,'5 - Tabela anterior'!ET49)</f>
        <v>4948</v>
      </c>
      <c r="EV50" s="9">
        <f>IF(Parametros!$P$3=1,'4 - Tabela atual'!EV49,'5 - Tabela anterior'!EU49)</f>
        <v>6185</v>
      </c>
      <c r="EW50" s="9">
        <f>IF(Parametros!$P$3=1,'4 - Tabela atual'!EW49,'5 - Tabela anterior'!EV49)</f>
        <v>7422</v>
      </c>
      <c r="EX50" s="9">
        <f>IF(Parametros!$P$3=1,'4 - Tabela atual'!EX49,'5 - Tabela anterior'!EW49)</f>
        <v>1725</v>
      </c>
      <c r="EY50" s="9">
        <f>IF(Parametros!$P$3=1,'4 - Tabela atual'!EY49,'5 - Tabela anterior'!EX49)</f>
        <v>345.00000000000006</v>
      </c>
      <c r="EZ50" s="9">
        <f>IF(Parametros!$P$3=1,'4 - Tabela atual'!EZ49,'5 - Tabela anterior'!EY49)</f>
        <v>431.25</v>
      </c>
      <c r="FA50" s="9">
        <f>IF(Parametros!$P$3=1,'4 - Tabela atual'!FA49,'5 - Tabela anterior'!EZ49)</f>
        <v>0</v>
      </c>
      <c r="FB50" s="9">
        <f>IF(Parametros!$P$3=1,'4 - Tabela atual'!FB49,'5 - Tabela anterior'!FA49)</f>
        <v>1293.75</v>
      </c>
      <c r="FC50" s="9">
        <f>IF(Parametros!$P$3=1,'4 - Tabela atual'!FC49,'5 - Tabela anterior'!FB49)</f>
        <v>2587.5</v>
      </c>
      <c r="FD50" s="9">
        <f>IF(Parametros!$P$3=1,'4 - Tabela atual'!FD49,'5 - Tabela anterior'!FC49)</f>
        <v>3450</v>
      </c>
      <c r="FE50" s="9">
        <f>IF(Parametros!$P$3=1,'4 - Tabela atual'!FE49,'5 - Tabela anterior'!FD49)</f>
        <v>5175</v>
      </c>
      <c r="FF50" s="9">
        <f>IF(Parametros!$P$3=1,'4 - Tabela atual'!FF49,'5 - Tabela anterior'!FE49)</f>
        <v>6900</v>
      </c>
      <c r="FG50" s="9">
        <f>IF(Parametros!$P$3=1,'4 - Tabela atual'!FG49,'5 - Tabela anterior'!FF49)</f>
        <v>8625</v>
      </c>
      <c r="FH50" s="9">
        <f>IF(Parametros!$P$3=1,'4 - Tabela atual'!FH49,'5 - Tabela anterior'!FG49)</f>
        <v>10350</v>
      </c>
      <c r="FI50" s="9">
        <f>IF(Parametros!$P$3=1,'4 - Tabela atual'!FI49,'5 - Tabela anterior'!FH49)</f>
        <v>1818</v>
      </c>
      <c r="FJ50" s="9">
        <f>IF(Parametros!$P$3=1,'4 - Tabela atual'!FJ49,'5 - Tabela anterior'!FI49)</f>
        <v>363.6</v>
      </c>
      <c r="FK50" s="9">
        <f>IF(Parametros!$P$3=1,'4 - Tabela atual'!FK49,'5 - Tabela anterior'!FJ49)</f>
        <v>454.5</v>
      </c>
      <c r="FL50" s="9">
        <f>IF(Parametros!$P$3=1,'4 - Tabela atual'!FL49,'5 - Tabela anterior'!FK49)</f>
        <v>41.85</v>
      </c>
      <c r="FM50" s="9">
        <f>IF(Parametros!$P$3=1,'4 - Tabela atual'!FM49,'5 - Tabela anterior'!FL49)</f>
        <v>1340.25</v>
      </c>
      <c r="FN50" s="9">
        <f>IF(Parametros!$P$3=1,'4 - Tabela atual'!FN49,'5 - Tabela anterior'!FM49)</f>
        <v>2727</v>
      </c>
      <c r="FO50" s="9">
        <f>IF(Parametros!$P$3=1,'4 - Tabela atual'!FO49,'5 - Tabela anterior'!FN49)</f>
        <v>3636</v>
      </c>
      <c r="FP50" s="9">
        <f>IF(Parametros!$P$3=1,'4 - Tabela atual'!FP49,'5 - Tabela anterior'!FO49)</f>
        <v>5454</v>
      </c>
      <c r="FQ50" s="9">
        <f>IF(Parametros!$P$3=1,'4 - Tabela atual'!FQ49,'5 - Tabela anterior'!FP49)</f>
        <v>7272</v>
      </c>
      <c r="FR50" s="9">
        <f>IF(Parametros!$P$3=1,'4 - Tabela atual'!FR49,'5 - Tabela anterior'!FQ49)</f>
        <v>9090</v>
      </c>
      <c r="FS50" s="9">
        <f>IF(Parametros!$P$3=1,'4 - Tabela atual'!FS49,'5 - Tabela anterior'!FR49)</f>
        <v>10908</v>
      </c>
      <c r="FT50">
        <f>IF(Parametros!$P$3=1,'4 - Tabela atual'!FT49,'5 - Tabela anterior'!FS49)</f>
        <v>11.69</v>
      </c>
      <c r="FU50" t="str">
        <f>IF(Parametros!$P$3=1,'4 - Tabela atual'!FU49,'5 - Tabela anterior'!FT49)</f>
        <v/>
      </c>
      <c r="FV50" t="str">
        <f>IF(Parametros!$P$3=1,'4 - Tabela atual'!FV49,'5 - Tabela anterior'!FU49)</f>
        <v/>
      </c>
      <c r="FW50" t="str">
        <f>IF(Parametros!$P$3=1,'4 - Tabela atual'!FW49,'5 - Tabela anterior'!FV49)</f>
        <v/>
      </c>
      <c r="FX50" t="str">
        <f>IF(Parametros!$P$3=1,'4 - Tabela atual'!FX49,'5 - Tabela anterior'!FW49)</f>
        <v/>
      </c>
      <c r="FY50" t="str">
        <f>IF(Parametros!$P$3=1,'4 - Tabela atual'!FY49,'5 - Tabela anterior'!FX49)</f>
        <v/>
      </c>
      <c r="FZ50" t="str">
        <f>IF(Parametros!$P$3=1,'4 - Tabela atual'!FZ49,'5 - Tabela anterior'!FY49)</f>
        <v/>
      </c>
      <c r="GA50" t="str">
        <f>IF(Parametros!$P$3=1,'4 - Tabela atual'!GA49,'5 - Tabela anterior'!FZ49)</f>
        <v/>
      </c>
      <c r="GB50" t="str">
        <f>IF(Parametros!$P$3=1,'4 - Tabela atual'!GB49,'5 - Tabela anterior'!GA49)</f>
        <v/>
      </c>
      <c r="GC50" t="str">
        <f>IF(Parametros!$P$3=1,'4 - Tabela atual'!GC49,'5 - Tabela anterior'!GB49)</f>
        <v/>
      </c>
      <c r="GD50" t="str">
        <f>IF(Parametros!$P$3=1,'4 - Tabela atual'!GD49,'5 - Tabela anterior'!GC49)</f>
        <v/>
      </c>
      <c r="GE50" t="str">
        <f>IF(Parametros!$P$3=1,'4 - Tabela atual'!GE49,'5 - Tabela anterior'!GD49)</f>
        <v/>
      </c>
      <c r="GF50" t="str">
        <f>IF(Parametros!$P$3=1,'4 - Tabela atual'!GF49,'5 - Tabela anterior'!GE49)</f>
        <v/>
      </c>
      <c r="GG50" t="str">
        <f>IF(Parametros!$P$3=1,'4 - Tabela atual'!GG49,'5 - Tabela anterior'!GF49)</f>
        <v/>
      </c>
      <c r="GH50">
        <f>IF(Parametros!$P$3=1,'4 - Tabela atual'!GH49,'5 - Tabela anterior'!GG49)</f>
        <v>11.69</v>
      </c>
      <c r="GI50" s="8">
        <f>IF(Parametros!$P$3=1,'4 - Tabela atual'!GI49,'5 - Tabela anterior'!GH49)</f>
        <v>81542.161200000002</v>
      </c>
      <c r="GJ50" s="8" t="str">
        <f>IF(Parametros!$P$3=1,'4 - Tabela atual'!GJ49,'5 - Tabela anterior'!GI49)</f>
        <v/>
      </c>
      <c r="GK50" s="8" t="str">
        <f>IF(Parametros!$P$3=1,'4 - Tabela atual'!GK49,'5 - Tabela anterior'!GJ49)</f>
        <v/>
      </c>
      <c r="GL50" s="8" t="str">
        <f>IF(Parametros!$P$3=1,'4 - Tabela atual'!GL49,'5 - Tabela anterior'!GK49)</f>
        <v/>
      </c>
      <c r="GM50" s="8" t="str">
        <f>IF(Parametros!$P$3=1,'4 - Tabela atual'!GM49,'5 - Tabela anterior'!GL49)</f>
        <v/>
      </c>
      <c r="GN50" s="8" t="str">
        <f>IF(Parametros!$P$3=1,'4 - Tabela atual'!GN49,'5 - Tabela anterior'!GM49)</f>
        <v/>
      </c>
      <c r="GO50" s="8" t="str">
        <f>IF(Parametros!$P$3=1,'4 - Tabela atual'!GO49,'5 - Tabela anterior'!GN49)</f>
        <v/>
      </c>
      <c r="GP50" s="8" t="str">
        <f>IF(Parametros!$P$3=1,'4 - Tabela atual'!GP49,'5 - Tabela anterior'!GO49)</f>
        <v/>
      </c>
      <c r="GQ50" s="8" t="str">
        <f>IF(Parametros!$P$3=1,'4 - Tabela atual'!GQ49,'5 - Tabela anterior'!GP49)</f>
        <v/>
      </c>
      <c r="GR50" s="8" t="str">
        <f>IF(Parametros!$P$3=1,'4 - Tabela atual'!GR49,'5 - Tabela anterior'!GQ49)</f>
        <v/>
      </c>
      <c r="GS50" s="8" t="str">
        <f>IF(Parametros!$P$3=1,'4 - Tabela atual'!GS49,'5 - Tabela anterior'!GR49)</f>
        <v/>
      </c>
      <c r="GT50" s="8" t="str">
        <f>IF(Parametros!$P$3=1,'4 - Tabela atual'!GT49,'5 - Tabela anterior'!GS49)</f>
        <v/>
      </c>
      <c r="GU50" s="8" t="str">
        <f>IF(Parametros!$P$3=1,'4 - Tabela atual'!GU49,'5 - Tabela anterior'!GT49)</f>
        <v/>
      </c>
      <c r="GV50" s="8" t="str">
        <f>IF(Parametros!$P$3=1,'4 - Tabela atual'!GV49,'5 - Tabela anterior'!GU49)</f>
        <v/>
      </c>
      <c r="GW50" s="8">
        <f>IF(Parametros!$P$3=1,'4 - Tabela atual'!GW49,'5 - Tabela anterior'!GV49)</f>
        <v>81542.161200000002</v>
      </c>
      <c r="GX50">
        <f>IF(Parametros!$P$3=1,'4 - Tabela atual'!GX49,'5 - Tabela anterior'!GW49)</f>
        <v>1</v>
      </c>
      <c r="GY50">
        <f>IF(Parametros!$P$3=1,'4 - Tabela atual'!GY49,'5 - Tabela anterior'!GX49)</f>
        <v>0</v>
      </c>
      <c r="GZ50">
        <f>IF(Parametros!$P$3=1,'4 - Tabela atual'!GZ49,'5 - Tabela anterior'!GY49)</f>
        <v>0</v>
      </c>
      <c r="HA50">
        <f>IF(Parametros!$P$3=1,'4 - Tabela atual'!HA49,'5 - Tabela anterior'!GZ49)</f>
        <v>0</v>
      </c>
      <c r="HB50">
        <f>IF(Parametros!$P$3=1,'4 - Tabela atual'!HB49,'5 - Tabela anterior'!HA49)</f>
        <v>0</v>
      </c>
      <c r="HC50">
        <f>IF(Parametros!$P$3=1,'4 - Tabela atual'!HC49,'5 - Tabela anterior'!HB49)</f>
        <v>0</v>
      </c>
      <c r="HD50">
        <f>IF(Parametros!$P$3=1,'4 - Tabela atual'!HD49,'5 - Tabela anterior'!HC49)</f>
        <v>0</v>
      </c>
      <c r="HE50" s="6" t="str">
        <f t="shared" si="1"/>
        <v>GLOBO COMUNIDADE - (GLCO)</v>
      </c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</row>
    <row r="51" spans="1:249" s="5" customFormat="1" ht="14.25" customHeight="1" x14ac:dyDescent="0.2">
      <c r="A51" s="148" t="str">
        <f>IF(Parametros!$P$3=1,'4 - Tabela atual'!A50,'5 - Tabela anterior'!A50)</f>
        <v>EMPR</v>
      </c>
      <c r="B51" s="112" t="str">
        <f>IF(Parametros!$P$3=1,'4 - Tabela atual'!B50,'5 - Tabela anterior'!B50)</f>
        <v>P. EMPRESAS / G. NEGÓC.</v>
      </c>
      <c r="C51" s="9">
        <f>IF(Parametros!$P$3=1,'4 - Tabela atual'!C50,'5 - Tabela anterior'!C50)</f>
        <v>214</v>
      </c>
      <c r="D51" s="9">
        <f>IF(Parametros!$P$3=1,'4 - Tabela atual'!D50,'5 - Tabela anterior'!D50)</f>
        <v>42.800000000000004</v>
      </c>
      <c r="E51" s="9">
        <f>IF(Parametros!$P$3=1,'4 - Tabela atual'!E50,'5 - Tabela anterior'!E50)</f>
        <v>53.5</v>
      </c>
      <c r="F51" s="9">
        <f>IF(Parametros!$P$3=1,'4 - Tabela atual'!F50,'5 - Tabela anterior'!F50)</f>
        <v>80.25</v>
      </c>
      <c r="G51" s="9">
        <f>IF(Parametros!$P$3=1,'4 - Tabela atual'!G50,'5 - Tabela anterior'!G50)</f>
        <v>42.800000000000004</v>
      </c>
      <c r="H51" s="9">
        <f>IF(Parametros!$P$3=1,'4 - Tabela atual'!H50,'5 - Tabela anterior'!H50)</f>
        <v>53.5</v>
      </c>
      <c r="I51" s="9">
        <f>IF(Parametros!$P$3=1,'4 - Tabela atual'!I50,'5 - Tabela anterior'!H50)</f>
        <v>53.5</v>
      </c>
      <c r="J51" s="9">
        <f>IF(Parametros!$P$3=1,'4 - Tabela atual'!J50,'5 - Tabela anterior'!I50)</f>
        <v>53.5</v>
      </c>
      <c r="K51" s="9">
        <f>IF(Parametros!$P$3=1,'4 - Tabela atual'!K50,'5 - Tabela anterior'!J50)</f>
        <v>80.25</v>
      </c>
      <c r="L51" s="9">
        <f>IF(Parametros!$P$3=1,'4 - Tabela atual'!L50,'5 - Tabela anterior'!K50)</f>
        <v>42.800000000000004</v>
      </c>
      <c r="M51" s="9">
        <f>IF(Parametros!$P$3=1,'4 - Tabela atual'!M50,'5 - Tabela anterior'!L50)</f>
        <v>53.5</v>
      </c>
      <c r="N51" s="9">
        <f>IF(Parametros!$P$3=1,'4 - Tabela atual'!N50,'5 - Tabela anterior'!M50)</f>
        <v>96.3</v>
      </c>
      <c r="O51" s="9">
        <f>IF(Parametros!$P$3=1,'4 - Tabela atual'!O50,'5 - Tabela anterior'!N50)</f>
        <v>107</v>
      </c>
      <c r="P51" s="9">
        <f>IF(Parametros!$P$3=1,'4 - Tabela atual'!P50,'5 - Tabela anterior'!O50)</f>
        <v>321</v>
      </c>
      <c r="Q51" s="9">
        <f>IF(Parametros!$P$3=1,'4 - Tabela atual'!Q50,'5 - Tabela anterior'!P50)</f>
        <v>428</v>
      </c>
      <c r="R51" s="9">
        <f>IF(Parametros!$P$3=1,'4 - Tabela atual'!R50,'5 - Tabela anterior'!Q50)</f>
        <v>642</v>
      </c>
      <c r="S51" s="9">
        <f>IF(Parametros!$P$3=1,'4 - Tabela atual'!S50,'5 - Tabela anterior'!R50)</f>
        <v>856</v>
      </c>
      <c r="T51" s="9">
        <f>IF(Parametros!$P$3=1,'4 - Tabela atual'!T50,'5 - Tabela anterior'!S50)</f>
        <v>1070</v>
      </c>
      <c r="U51" s="9">
        <f>IF(Parametros!$P$3=1,'4 - Tabela atual'!U50,'5 - Tabela anterior'!T50)</f>
        <v>1284</v>
      </c>
      <c r="V51" s="9">
        <f>IF(Parametros!$P$3=1,'4 - Tabela atual'!V50,'5 - Tabela anterior'!U50)</f>
        <v>527</v>
      </c>
      <c r="W51" s="9">
        <f>IF(Parametros!$P$3=1,'4 - Tabela atual'!W50,'5 - Tabela anterior'!V50)</f>
        <v>105.4</v>
      </c>
      <c r="X51" s="9">
        <f>IF(Parametros!$P$3=1,'4 - Tabela atual'!X50,'5 - Tabela anterior'!W50)</f>
        <v>131.75</v>
      </c>
      <c r="Y51" s="9">
        <f>IF(Parametros!$P$3=1,'4 - Tabela atual'!Y50,'5 - Tabela anterior'!X50)</f>
        <v>0</v>
      </c>
      <c r="Z51" s="9">
        <f>IF(Parametros!$P$3=1,'4 - Tabela atual'!Z50,'5 - Tabela anterior'!Y50)</f>
        <v>395.25</v>
      </c>
      <c r="AA51" s="9">
        <f>IF(Parametros!$P$3=1,'4 - Tabela atual'!AA50,'5 - Tabela anterior'!Z50)</f>
        <v>790.5</v>
      </c>
      <c r="AB51" s="9">
        <f>IF(Parametros!$P$3=1,'4 - Tabela atual'!AB50,'5 - Tabela anterior'!AA50)</f>
        <v>1054</v>
      </c>
      <c r="AC51" s="9">
        <f>IF(Parametros!$P$3=1,'4 - Tabela atual'!AC50,'5 - Tabela anterior'!AB50)</f>
        <v>1581</v>
      </c>
      <c r="AD51" s="9">
        <f>IF(Parametros!$P$3=1,'4 - Tabela atual'!AD50,'5 - Tabela anterior'!AC50)</f>
        <v>2108</v>
      </c>
      <c r="AE51" s="9">
        <f>IF(Parametros!$P$3=1,'4 - Tabela atual'!AE50,'5 - Tabela anterior'!AD50)</f>
        <v>2635</v>
      </c>
      <c r="AF51" s="9">
        <f>IF(Parametros!$P$3=1,'4 - Tabela atual'!AF50,'5 - Tabela anterior'!AE50)</f>
        <v>3162</v>
      </c>
      <c r="AG51" s="9">
        <f>IF(Parametros!$P$3=1,'4 - Tabela atual'!AG50,'5 - Tabela anterior'!AF50)</f>
        <v>494</v>
      </c>
      <c r="AH51" s="9">
        <f>IF(Parametros!$P$3=1,'4 - Tabela atual'!AH50,'5 - Tabela anterior'!AG50)</f>
        <v>98.800000000000011</v>
      </c>
      <c r="AI51" s="9">
        <f>IF(Parametros!$P$3=1,'4 - Tabela atual'!AI50,'5 - Tabela anterior'!AH50)</f>
        <v>123.5</v>
      </c>
      <c r="AJ51" s="9">
        <f>IF(Parametros!$P$3=1,'4 - Tabela atual'!AJ50,'5 - Tabela anterior'!AI50)</f>
        <v>0</v>
      </c>
      <c r="AK51" s="9">
        <f>IF(Parametros!$P$3=1,'4 - Tabela atual'!AK50,'5 - Tabela anterior'!AJ50)</f>
        <v>370.5</v>
      </c>
      <c r="AL51" s="9">
        <f>IF(Parametros!$P$3=1,'4 - Tabela atual'!AL50,'5 - Tabela anterior'!AK50)</f>
        <v>741</v>
      </c>
      <c r="AM51" s="9">
        <f>IF(Parametros!$P$3=1,'4 - Tabela atual'!AM50,'5 - Tabela anterior'!AL50)</f>
        <v>988</v>
      </c>
      <c r="AN51" s="9">
        <f>IF(Parametros!$P$3=1,'4 - Tabela atual'!AN50,'5 - Tabela anterior'!AM50)</f>
        <v>1482</v>
      </c>
      <c r="AO51" s="9">
        <f>IF(Parametros!$P$3=1,'4 - Tabela atual'!AO50,'5 - Tabela anterior'!AN50)</f>
        <v>1976</v>
      </c>
      <c r="AP51" s="9">
        <f>IF(Parametros!$P$3=1,'4 - Tabela atual'!AP50,'5 - Tabela anterior'!AO50)</f>
        <v>2470</v>
      </c>
      <c r="AQ51" s="9">
        <f>IF(Parametros!$P$3=1,'4 - Tabela atual'!AQ50,'5 - Tabela anterior'!AP50)</f>
        <v>2964</v>
      </c>
      <c r="AR51" s="9">
        <f>IF(Parametros!$P$3=1,'4 - Tabela atual'!AR50,'5 - Tabela anterior'!AQ50)</f>
        <v>355</v>
      </c>
      <c r="AS51" s="9">
        <f>IF(Parametros!$P$3=1,'4 - Tabela atual'!AS50,'5 - Tabela anterior'!AR50)</f>
        <v>71</v>
      </c>
      <c r="AT51" s="9">
        <f>IF(Parametros!$P$3=1,'4 - Tabela atual'!AT50,'5 - Tabela anterior'!AS50)</f>
        <v>88.75</v>
      </c>
      <c r="AU51" s="9">
        <f>IF(Parametros!$P$3=1,'4 - Tabela atual'!AU50,'5 - Tabela anterior'!AT50)</f>
        <v>0</v>
      </c>
      <c r="AV51" s="9">
        <f>IF(Parametros!$P$3=1,'4 - Tabela atual'!AV50,'5 - Tabela anterior'!AU50)</f>
        <v>266.25</v>
      </c>
      <c r="AW51" s="9">
        <f>IF(Parametros!$P$3=1,'4 - Tabela atual'!AW50,'5 - Tabela anterior'!AV50)</f>
        <v>532.5</v>
      </c>
      <c r="AX51" s="9">
        <f>IF(Parametros!$P$3=1,'4 - Tabela atual'!AX50,'5 - Tabela anterior'!AW50)</f>
        <v>710</v>
      </c>
      <c r="AY51" s="9">
        <f>IF(Parametros!$P$3=1,'4 - Tabela atual'!AY50,'5 - Tabela anterior'!AX50)</f>
        <v>1065</v>
      </c>
      <c r="AZ51" s="9">
        <f>IF(Parametros!$P$3=1,'4 - Tabela atual'!AZ50,'5 - Tabela anterior'!AY50)</f>
        <v>1420</v>
      </c>
      <c r="BA51" s="9">
        <f>IF(Parametros!$P$3=1,'4 - Tabela atual'!BA50,'5 - Tabela anterior'!AZ50)</f>
        <v>1775</v>
      </c>
      <c r="BB51" s="9">
        <f>IF(Parametros!$P$3=1,'4 - Tabela atual'!BB50,'5 - Tabela anterior'!BA50)</f>
        <v>2130</v>
      </c>
      <c r="BC51" s="9">
        <f>IF(Parametros!$P$3=1,'4 - Tabela atual'!BC50,'5 - Tabela anterior'!BB50)</f>
        <v>741</v>
      </c>
      <c r="BD51" s="9">
        <f>IF(Parametros!$P$3=1,'4 - Tabela atual'!BD50,'5 - Tabela anterior'!BC50)</f>
        <v>148.20000000000002</v>
      </c>
      <c r="BE51" s="9">
        <f>IF(Parametros!$P$3=1,'4 - Tabela atual'!BE50,'5 - Tabela anterior'!BD50)</f>
        <v>185.25</v>
      </c>
      <c r="BF51" s="9">
        <f>IF(Parametros!$P$3=1,'4 - Tabela atual'!BF50,'5 - Tabela anterior'!BE50)</f>
        <v>96.3</v>
      </c>
      <c r="BG51" s="9">
        <f>IF(Parametros!$P$3=1,'4 - Tabela atual'!BG50,'5 - Tabela anterior'!BF50)</f>
        <v>502.25</v>
      </c>
      <c r="BH51" s="9">
        <f>IF(Parametros!$P$3=1,'4 - Tabela atual'!BH50,'5 - Tabela anterior'!BG50)</f>
        <v>1111.5</v>
      </c>
      <c r="BI51" s="9">
        <f>IF(Parametros!$P$3=1,'4 - Tabela atual'!BI50,'5 - Tabela anterior'!BH50)</f>
        <v>1482</v>
      </c>
      <c r="BJ51" s="9">
        <f>IF(Parametros!$P$3=1,'4 - Tabela atual'!BJ50,'5 - Tabela anterior'!BI50)</f>
        <v>2223</v>
      </c>
      <c r="BK51" s="9">
        <f>IF(Parametros!$P$3=1,'4 - Tabela atual'!BK50,'5 - Tabela anterior'!BJ50)</f>
        <v>2964</v>
      </c>
      <c r="BL51" s="9">
        <f>IF(Parametros!$P$3=1,'4 - Tabela atual'!BL50,'5 - Tabela anterior'!BK50)</f>
        <v>3705</v>
      </c>
      <c r="BM51" s="9">
        <f>IF(Parametros!$P$3=1,'4 - Tabela atual'!BM50,'5 - Tabela anterior'!BL50)</f>
        <v>4446</v>
      </c>
      <c r="BN51" s="9">
        <f>IF(Parametros!$P$3=1,'4 - Tabela atual'!BN50,'5 - Tabela anterior'!BM50)</f>
        <v>708</v>
      </c>
      <c r="BO51" s="9">
        <f>IF(Parametros!$P$3=1,'4 - Tabela atual'!BO50,'5 - Tabela anterior'!BN50)</f>
        <v>141.60000000000002</v>
      </c>
      <c r="BP51" s="9">
        <f>IF(Parametros!$P$3=1,'4 - Tabela atual'!BP50,'5 - Tabela anterior'!BO50)</f>
        <v>177</v>
      </c>
      <c r="BQ51" s="9">
        <f>IF(Parametros!$P$3=1,'4 - Tabela atual'!BQ50,'5 - Tabela anterior'!BP50)</f>
        <v>96.3</v>
      </c>
      <c r="BR51" s="9">
        <f>IF(Parametros!$P$3=1,'4 - Tabela atual'!BR50,'5 - Tabela anterior'!BQ50)</f>
        <v>477.5</v>
      </c>
      <c r="BS51" s="9">
        <f>IF(Parametros!$P$3=1,'4 - Tabela atual'!BS50,'5 - Tabela anterior'!BR50)</f>
        <v>1062</v>
      </c>
      <c r="BT51" s="9">
        <f>IF(Parametros!$P$3=1,'4 - Tabela atual'!BT50,'5 - Tabela anterior'!BS50)</f>
        <v>1416</v>
      </c>
      <c r="BU51" s="9">
        <f>IF(Parametros!$P$3=1,'4 - Tabela atual'!BU50,'5 - Tabela anterior'!BT50)</f>
        <v>2124</v>
      </c>
      <c r="BV51" s="9">
        <f>IF(Parametros!$P$3=1,'4 - Tabela atual'!BV50,'5 - Tabela anterior'!BU50)</f>
        <v>2832</v>
      </c>
      <c r="BW51" s="9">
        <f>IF(Parametros!$P$3=1,'4 - Tabela atual'!BW50,'5 - Tabela anterior'!BV50)</f>
        <v>3540</v>
      </c>
      <c r="BX51" s="9">
        <f>IF(Parametros!$P$3=1,'4 - Tabela atual'!BX50,'5 - Tabela anterior'!BW50)</f>
        <v>4248</v>
      </c>
      <c r="BY51" s="9">
        <f>IF(Parametros!$P$3=1,'4 - Tabela atual'!BY50,'5 - Tabela anterior'!BX50)</f>
        <v>569</v>
      </c>
      <c r="BZ51" s="9">
        <f>IF(Parametros!$P$3=1,'4 - Tabela atual'!BZ50,'5 - Tabela anterior'!BY50)</f>
        <v>113.80000000000001</v>
      </c>
      <c r="CA51" s="9">
        <f>IF(Parametros!$P$3=1,'4 - Tabela atual'!CA50,'5 - Tabela anterior'!BZ50)</f>
        <v>142.25</v>
      </c>
      <c r="CB51" s="9">
        <f>IF(Parametros!$P$3=1,'4 - Tabela atual'!CB50,'5 - Tabela anterior'!CA50)</f>
        <v>96.3</v>
      </c>
      <c r="CC51" s="9">
        <f>IF(Parametros!$P$3=1,'4 - Tabela atual'!CC50,'5 - Tabela anterior'!CB50)</f>
        <v>373.25</v>
      </c>
      <c r="CD51" s="9">
        <f>IF(Parametros!$P$3=1,'4 - Tabela atual'!CD50,'5 - Tabela anterior'!CC50)</f>
        <v>853.5</v>
      </c>
      <c r="CE51" s="9">
        <f>IF(Parametros!$P$3=1,'4 - Tabela atual'!CE50,'5 - Tabela anterior'!CD50)</f>
        <v>1138</v>
      </c>
      <c r="CF51" s="9">
        <f>IF(Parametros!$P$3=1,'4 - Tabela atual'!CF50,'5 - Tabela anterior'!CE50)</f>
        <v>1707</v>
      </c>
      <c r="CG51" s="9">
        <f>IF(Parametros!$P$3=1,'4 - Tabela atual'!CG50,'5 - Tabela anterior'!CF50)</f>
        <v>2276</v>
      </c>
      <c r="CH51" s="9">
        <f>IF(Parametros!$P$3=1,'4 - Tabela atual'!CH50,'5 - Tabela anterior'!CG50)</f>
        <v>2845</v>
      </c>
      <c r="CI51" s="9">
        <f>IF(Parametros!$P$3=1,'4 - Tabela atual'!CI50,'5 - Tabela anterior'!CH50)</f>
        <v>3414</v>
      </c>
      <c r="CJ51" s="9">
        <f>IF(Parametros!$P$3=1,'4 - Tabela atual'!CJ50,'5 - Tabela anterior'!CI50)</f>
        <v>1021</v>
      </c>
      <c r="CK51" s="9">
        <f>IF(Parametros!$P$3=1,'4 - Tabela atual'!CK50,'5 - Tabela anterior'!CJ50)</f>
        <v>204.20000000000002</v>
      </c>
      <c r="CL51" s="9">
        <f>IF(Parametros!$P$3=1,'4 - Tabela atual'!CL50,'5 - Tabela anterior'!CK50)</f>
        <v>255.25</v>
      </c>
      <c r="CM51" s="9">
        <f>IF(Parametros!$P$3=1,'4 - Tabela atual'!CM50,'5 - Tabela anterior'!CL50)</f>
        <v>0</v>
      </c>
      <c r="CN51" s="9">
        <f>IF(Parametros!$P$3=1,'4 - Tabela atual'!CN50,'5 - Tabela anterior'!CM50)</f>
        <v>765.75</v>
      </c>
      <c r="CO51" s="9">
        <f>IF(Parametros!$P$3=1,'4 - Tabela atual'!CO50,'5 - Tabela anterior'!CN50)</f>
        <v>1531.5</v>
      </c>
      <c r="CP51" s="9">
        <f>IF(Parametros!$P$3=1,'4 - Tabela atual'!CP50,'5 - Tabela anterior'!CO50)</f>
        <v>2042</v>
      </c>
      <c r="CQ51" s="9">
        <f>IF(Parametros!$P$3=1,'4 - Tabela atual'!CQ50,'5 - Tabela anterior'!CP50)</f>
        <v>3063</v>
      </c>
      <c r="CR51" s="9">
        <f>IF(Parametros!$P$3=1,'4 - Tabela atual'!CR50,'5 - Tabela anterior'!CQ50)</f>
        <v>4084</v>
      </c>
      <c r="CS51" s="9">
        <f>IF(Parametros!$P$3=1,'4 - Tabela atual'!CS50,'5 - Tabela anterior'!CR50)</f>
        <v>5105</v>
      </c>
      <c r="CT51" s="9">
        <f>IF(Parametros!$P$3=1,'4 - Tabela atual'!CT50,'5 - Tabela anterior'!CS50)</f>
        <v>6126</v>
      </c>
      <c r="CU51" s="9">
        <f>IF(Parametros!$P$3=1,'4 - Tabela atual'!CU50,'5 - Tabela anterior'!CT50)</f>
        <v>882</v>
      </c>
      <c r="CV51" s="9">
        <f>IF(Parametros!$P$3=1,'4 - Tabela atual'!CV50,'5 - Tabela anterior'!CU50)</f>
        <v>176.4</v>
      </c>
      <c r="CW51" s="9">
        <f>IF(Parametros!$P$3=1,'4 - Tabela atual'!CW50,'5 - Tabela anterior'!CV50)</f>
        <v>220.5</v>
      </c>
      <c r="CX51" s="9">
        <f>IF(Parametros!$P$3=1,'4 - Tabela atual'!CX50,'5 - Tabela anterior'!CW50)</f>
        <v>0</v>
      </c>
      <c r="CY51" s="9">
        <f>IF(Parametros!$P$3=1,'4 - Tabela atual'!CY50,'5 - Tabela anterior'!CX50)</f>
        <v>661.5</v>
      </c>
      <c r="CZ51" s="9">
        <f>IF(Parametros!$P$3=1,'4 - Tabela atual'!CZ50,'5 - Tabela anterior'!CY50)</f>
        <v>1323</v>
      </c>
      <c r="DA51" s="9">
        <f>IF(Parametros!$P$3=1,'4 - Tabela atual'!DA50,'5 - Tabela anterior'!CZ50)</f>
        <v>1764</v>
      </c>
      <c r="DB51" s="9">
        <f>IF(Parametros!$P$3=1,'4 - Tabela atual'!DB50,'5 - Tabela anterior'!DA50)</f>
        <v>2646</v>
      </c>
      <c r="DC51" s="9">
        <f>IF(Parametros!$P$3=1,'4 - Tabela atual'!DC50,'5 - Tabela anterior'!DB50)</f>
        <v>3528</v>
      </c>
      <c r="DD51" s="9">
        <f>IF(Parametros!$P$3=1,'4 - Tabela atual'!DD50,'5 - Tabela anterior'!DC50)</f>
        <v>4410</v>
      </c>
      <c r="DE51" s="9">
        <f>IF(Parametros!$P$3=1,'4 - Tabela atual'!DE50,'5 - Tabela anterior'!DD50)</f>
        <v>5292</v>
      </c>
      <c r="DF51" s="9">
        <f>IF(Parametros!$P$3=1,'4 - Tabela atual'!DF50,'5 - Tabela anterior'!DE50)</f>
        <v>849</v>
      </c>
      <c r="DG51" s="9">
        <f>IF(Parametros!$P$3=1,'4 - Tabela atual'!DG50,'5 - Tabela anterior'!DF50)</f>
        <v>169.8</v>
      </c>
      <c r="DH51" s="9">
        <f>IF(Parametros!$P$3=1,'4 - Tabela atual'!DH50,'5 - Tabela anterior'!DG50)</f>
        <v>212.25</v>
      </c>
      <c r="DI51" s="9">
        <f>IF(Parametros!$P$3=1,'4 - Tabela atual'!DI50,'5 - Tabela anterior'!DH50)</f>
        <v>0</v>
      </c>
      <c r="DJ51" s="9">
        <f>IF(Parametros!$P$3=1,'4 - Tabela atual'!DJ50,'5 - Tabela anterior'!DI50)</f>
        <v>636.75</v>
      </c>
      <c r="DK51" s="9">
        <f>IF(Parametros!$P$3=1,'4 - Tabela atual'!DK50,'5 - Tabela anterior'!DJ50)</f>
        <v>1273.5</v>
      </c>
      <c r="DL51" s="9">
        <f>IF(Parametros!$P$3=1,'4 - Tabela atual'!DL50,'5 - Tabela anterior'!DK50)</f>
        <v>1698</v>
      </c>
      <c r="DM51" s="9">
        <f>IF(Parametros!$P$3=1,'4 - Tabela atual'!DM50,'5 - Tabela anterior'!DL50)</f>
        <v>2547</v>
      </c>
      <c r="DN51" s="9">
        <f>IF(Parametros!$P$3=1,'4 - Tabela atual'!DN50,'5 - Tabela anterior'!DM50)</f>
        <v>3396</v>
      </c>
      <c r="DO51" s="9">
        <f>IF(Parametros!$P$3=1,'4 - Tabela atual'!DO50,'5 - Tabela anterior'!DN50)</f>
        <v>4245</v>
      </c>
      <c r="DP51" s="9">
        <f>IF(Parametros!$P$3=1,'4 - Tabela atual'!DP50,'5 - Tabela anterior'!DO50)</f>
        <v>5094</v>
      </c>
      <c r="DQ51" s="9">
        <f>IF(Parametros!$P$3=1,'4 - Tabela atual'!DQ50,'5 - Tabela anterior'!DP50)</f>
        <v>1063</v>
      </c>
      <c r="DR51" s="9">
        <f>IF(Parametros!$P$3=1,'4 - Tabela atual'!DR50,'5 - Tabela anterior'!DQ50)</f>
        <v>212.60000000000002</v>
      </c>
      <c r="DS51" s="9">
        <f>IF(Parametros!$P$3=1,'4 - Tabela atual'!DS50,'5 - Tabela anterior'!DR50)</f>
        <v>265.75</v>
      </c>
      <c r="DT51" s="9">
        <f>IF(Parametros!$P$3=1,'4 - Tabela atual'!DT50,'5 - Tabela anterior'!DS50)</f>
        <v>96.3</v>
      </c>
      <c r="DU51" s="9">
        <f>IF(Parametros!$P$3=1,'4 - Tabela atual'!DU50,'5 - Tabela anterior'!DT50)</f>
        <v>743.75</v>
      </c>
      <c r="DV51" s="9">
        <f>IF(Parametros!$P$3=1,'4 - Tabela atual'!DV50,'5 - Tabela anterior'!DU50)</f>
        <v>1594.5</v>
      </c>
      <c r="DW51" s="9">
        <f>IF(Parametros!$P$3=1,'4 - Tabela atual'!DW50,'5 - Tabela anterior'!DV50)</f>
        <v>2126</v>
      </c>
      <c r="DX51" s="9">
        <f>IF(Parametros!$P$3=1,'4 - Tabela atual'!DX50,'5 - Tabela anterior'!DW50)</f>
        <v>3189</v>
      </c>
      <c r="DY51" s="9">
        <f>IF(Parametros!$P$3=1,'4 - Tabela atual'!DY50,'5 - Tabela anterior'!DX50)</f>
        <v>4252</v>
      </c>
      <c r="DZ51" s="9">
        <f>IF(Parametros!$P$3=1,'4 - Tabela atual'!DZ50,'5 - Tabela anterior'!DY50)</f>
        <v>5315</v>
      </c>
      <c r="EA51" s="9">
        <f>IF(Parametros!$P$3=1,'4 - Tabela atual'!EA50,'5 - Tabela anterior'!DZ50)</f>
        <v>6378</v>
      </c>
      <c r="EB51" s="9">
        <f>IF(Parametros!$P$3=1,'4 - Tabela atual'!EB50,'5 - Tabela anterior'!EA50)</f>
        <v>1235</v>
      </c>
      <c r="EC51" s="9">
        <f>IF(Parametros!$P$3=1,'4 - Tabela atual'!EC50,'5 - Tabela anterior'!EB50)</f>
        <v>247.00000000000003</v>
      </c>
      <c r="ED51" s="9">
        <f>IF(Parametros!$P$3=1,'4 - Tabela atual'!ED50,'5 - Tabela anterior'!EC50)</f>
        <v>308.75</v>
      </c>
      <c r="EE51" s="9">
        <f>IF(Parametros!$P$3=1,'4 - Tabela atual'!EE50,'5 - Tabela anterior'!ED50)</f>
        <v>96.3</v>
      </c>
      <c r="EF51" s="9">
        <f>IF(Parametros!$P$3=1,'4 - Tabela atual'!EF50,'5 - Tabela anterior'!EE50)</f>
        <v>872.75</v>
      </c>
      <c r="EG51" s="9">
        <f>IF(Parametros!$P$3=1,'4 - Tabela atual'!EG50,'5 - Tabela anterior'!EF50)</f>
        <v>1852.5</v>
      </c>
      <c r="EH51" s="9">
        <f>IF(Parametros!$P$3=1,'4 - Tabela atual'!EH50,'5 - Tabela anterior'!EG50)</f>
        <v>2470</v>
      </c>
      <c r="EI51" s="9">
        <f>IF(Parametros!$P$3=1,'4 - Tabela atual'!EI50,'5 - Tabela anterior'!EH50)</f>
        <v>3705</v>
      </c>
      <c r="EJ51" s="9">
        <f>IF(Parametros!$P$3=1,'4 - Tabela atual'!EJ50,'5 - Tabela anterior'!EI50)</f>
        <v>4940</v>
      </c>
      <c r="EK51" s="9">
        <f>IF(Parametros!$P$3=1,'4 - Tabela atual'!EK50,'5 - Tabela anterior'!EJ50)</f>
        <v>6175</v>
      </c>
      <c r="EL51" s="9">
        <f>IF(Parametros!$P$3=1,'4 - Tabela atual'!EL50,'5 - Tabela anterior'!EK50)</f>
        <v>7410</v>
      </c>
      <c r="EM51" s="9">
        <f>IF(Parametros!$P$3=1,'4 - Tabela atual'!EM50,'5 - Tabela anterior'!EL50)</f>
        <v>1096</v>
      </c>
      <c r="EN51" s="9">
        <f>IF(Parametros!$P$3=1,'4 - Tabela atual'!EN50,'5 - Tabela anterior'!EM50)</f>
        <v>219.20000000000002</v>
      </c>
      <c r="EO51" s="9">
        <f>IF(Parametros!$P$3=1,'4 - Tabela atual'!EO50,'5 - Tabela anterior'!EN50)</f>
        <v>274</v>
      </c>
      <c r="EP51" s="9">
        <f>IF(Parametros!$P$3=1,'4 - Tabela atual'!EP50,'5 - Tabela anterior'!EO50)</f>
        <v>96.3</v>
      </c>
      <c r="EQ51" s="9">
        <f>IF(Parametros!$P$3=1,'4 - Tabela atual'!EQ50,'5 - Tabela anterior'!EP50)</f>
        <v>768.5</v>
      </c>
      <c r="ER51" s="9">
        <f>IF(Parametros!$P$3=1,'4 - Tabela atual'!ER50,'5 - Tabela anterior'!EQ50)</f>
        <v>1644</v>
      </c>
      <c r="ES51" s="9">
        <f>IF(Parametros!$P$3=1,'4 - Tabela atual'!ES50,'5 - Tabela anterior'!ER50)</f>
        <v>2192</v>
      </c>
      <c r="ET51" s="9">
        <f>IF(Parametros!$P$3=1,'4 - Tabela atual'!ET50,'5 - Tabela anterior'!ES50)</f>
        <v>3288</v>
      </c>
      <c r="EU51" s="9">
        <f>IF(Parametros!$P$3=1,'4 - Tabela atual'!EU50,'5 - Tabela anterior'!ET50)</f>
        <v>4384</v>
      </c>
      <c r="EV51" s="9">
        <f>IF(Parametros!$P$3=1,'4 - Tabela atual'!EV50,'5 - Tabela anterior'!EU50)</f>
        <v>5480</v>
      </c>
      <c r="EW51" s="9">
        <f>IF(Parametros!$P$3=1,'4 - Tabela atual'!EW50,'5 - Tabela anterior'!EV50)</f>
        <v>6576</v>
      </c>
      <c r="EX51" s="9">
        <f>IF(Parametros!$P$3=1,'4 - Tabela atual'!EX50,'5 - Tabela anterior'!EW50)</f>
        <v>1376</v>
      </c>
      <c r="EY51" s="9">
        <f>IF(Parametros!$P$3=1,'4 - Tabela atual'!EY50,'5 - Tabela anterior'!EX50)</f>
        <v>275.20000000000005</v>
      </c>
      <c r="EZ51" s="9">
        <f>IF(Parametros!$P$3=1,'4 - Tabela atual'!EZ50,'5 - Tabela anterior'!EY50)</f>
        <v>344</v>
      </c>
      <c r="FA51" s="9">
        <f>IF(Parametros!$P$3=1,'4 - Tabela atual'!FA50,'5 - Tabela anterior'!EZ50)</f>
        <v>0</v>
      </c>
      <c r="FB51" s="9">
        <f>IF(Parametros!$P$3=1,'4 - Tabela atual'!FB50,'5 - Tabela anterior'!FA50)</f>
        <v>1032</v>
      </c>
      <c r="FC51" s="9">
        <f>IF(Parametros!$P$3=1,'4 - Tabela atual'!FC50,'5 - Tabela anterior'!FB50)</f>
        <v>2064</v>
      </c>
      <c r="FD51" s="9">
        <f>IF(Parametros!$P$3=1,'4 - Tabela atual'!FD50,'5 - Tabela anterior'!FC50)</f>
        <v>2752</v>
      </c>
      <c r="FE51" s="9">
        <f>IF(Parametros!$P$3=1,'4 - Tabela atual'!FE50,'5 - Tabela anterior'!FD50)</f>
        <v>4128</v>
      </c>
      <c r="FF51" s="9">
        <f>IF(Parametros!$P$3=1,'4 - Tabela atual'!FF50,'5 - Tabela anterior'!FE50)</f>
        <v>5504</v>
      </c>
      <c r="FG51" s="9">
        <f>IF(Parametros!$P$3=1,'4 - Tabela atual'!FG50,'5 - Tabela anterior'!FF50)</f>
        <v>6880</v>
      </c>
      <c r="FH51" s="9">
        <f>IF(Parametros!$P$3=1,'4 - Tabela atual'!FH50,'5 - Tabela anterior'!FG50)</f>
        <v>8256</v>
      </c>
      <c r="FI51" s="9">
        <f>IF(Parametros!$P$3=1,'4 - Tabela atual'!FI50,'5 - Tabela anterior'!FH50)</f>
        <v>1590</v>
      </c>
      <c r="FJ51" s="9">
        <f>IF(Parametros!$P$3=1,'4 - Tabela atual'!FJ50,'5 - Tabela anterior'!FI50)</f>
        <v>318</v>
      </c>
      <c r="FK51" s="9">
        <f>IF(Parametros!$P$3=1,'4 - Tabela atual'!FK50,'5 - Tabela anterior'!FJ50)</f>
        <v>397.5</v>
      </c>
      <c r="FL51" s="9">
        <f>IF(Parametros!$P$3=1,'4 - Tabela atual'!FL50,'5 - Tabela anterior'!FK50)</f>
        <v>96.3</v>
      </c>
      <c r="FM51" s="9">
        <f>IF(Parametros!$P$3=1,'4 - Tabela atual'!FM50,'5 - Tabela anterior'!FL50)</f>
        <v>1139</v>
      </c>
      <c r="FN51" s="9">
        <f>IF(Parametros!$P$3=1,'4 - Tabela atual'!FN50,'5 - Tabela anterior'!FM50)</f>
        <v>2385</v>
      </c>
      <c r="FO51" s="9">
        <f>IF(Parametros!$P$3=1,'4 - Tabela atual'!FO50,'5 - Tabela anterior'!FN50)</f>
        <v>3180</v>
      </c>
      <c r="FP51" s="9">
        <f>IF(Parametros!$P$3=1,'4 - Tabela atual'!FP50,'5 - Tabela anterior'!FO50)</f>
        <v>4770</v>
      </c>
      <c r="FQ51" s="9">
        <f>IF(Parametros!$P$3=1,'4 - Tabela atual'!FQ50,'5 - Tabela anterior'!FP50)</f>
        <v>6360</v>
      </c>
      <c r="FR51" s="9">
        <f>IF(Parametros!$P$3=1,'4 - Tabela atual'!FR50,'5 - Tabela anterior'!FQ50)</f>
        <v>7950</v>
      </c>
      <c r="FS51" s="9">
        <f>IF(Parametros!$P$3=1,'4 - Tabela atual'!FS50,'5 - Tabela anterior'!FR50)</f>
        <v>9540</v>
      </c>
      <c r="FT51">
        <f>IF(Parametros!$P$3=1,'4 - Tabela atual'!FT50,'5 - Tabela anterior'!FS50)</f>
        <v>12.07</v>
      </c>
      <c r="FU51" t="str">
        <f>IF(Parametros!$P$3=1,'4 - Tabela atual'!FU50,'5 - Tabela anterior'!FT50)</f>
        <v/>
      </c>
      <c r="FV51" t="str">
        <f>IF(Parametros!$P$3=1,'4 - Tabela atual'!FV50,'5 - Tabela anterior'!FU50)</f>
        <v/>
      </c>
      <c r="FW51" t="str">
        <f>IF(Parametros!$P$3=1,'4 - Tabela atual'!FW50,'5 - Tabela anterior'!FV50)</f>
        <v/>
      </c>
      <c r="FX51" t="str">
        <f>IF(Parametros!$P$3=1,'4 - Tabela atual'!FX50,'5 - Tabela anterior'!FW50)</f>
        <v/>
      </c>
      <c r="FY51" t="str">
        <f>IF(Parametros!$P$3=1,'4 - Tabela atual'!FY50,'5 - Tabela anterior'!FX50)</f>
        <v/>
      </c>
      <c r="FZ51" t="str">
        <f>IF(Parametros!$P$3=1,'4 - Tabela atual'!FZ50,'5 - Tabela anterior'!FY50)</f>
        <v/>
      </c>
      <c r="GA51" t="str">
        <f>IF(Parametros!$P$3=1,'4 - Tabela atual'!GA50,'5 - Tabela anterior'!FZ50)</f>
        <v/>
      </c>
      <c r="GB51" t="str">
        <f>IF(Parametros!$P$3=1,'4 - Tabela atual'!GB50,'5 - Tabela anterior'!GA50)</f>
        <v/>
      </c>
      <c r="GC51" t="str">
        <f>IF(Parametros!$P$3=1,'4 - Tabela atual'!GC50,'5 - Tabela anterior'!GB50)</f>
        <v/>
      </c>
      <c r="GD51" t="str">
        <f>IF(Parametros!$P$3=1,'4 - Tabela atual'!GD50,'5 - Tabela anterior'!GC50)</f>
        <v/>
      </c>
      <c r="GE51" t="str">
        <f>IF(Parametros!$P$3=1,'4 - Tabela atual'!GE50,'5 - Tabela anterior'!GD50)</f>
        <v/>
      </c>
      <c r="GF51" t="str">
        <f>IF(Parametros!$P$3=1,'4 - Tabela atual'!GF50,'5 - Tabela anterior'!GE50)</f>
        <v/>
      </c>
      <c r="GG51" t="str">
        <f>IF(Parametros!$P$3=1,'4 - Tabela atual'!GG50,'5 - Tabela anterior'!GF50)</f>
        <v/>
      </c>
      <c r="GH51">
        <f>IF(Parametros!$P$3=1,'4 - Tabela atual'!GH50,'5 - Tabela anterior'!GG50)</f>
        <v>12.07</v>
      </c>
      <c r="GI51" s="8">
        <f>IF(Parametros!$P$3=1,'4 - Tabela atual'!GI50,'5 - Tabela anterior'!GH50)</f>
        <v>115662.64</v>
      </c>
      <c r="GJ51" s="8" t="str">
        <f>IF(Parametros!$P$3=1,'4 - Tabela atual'!GJ50,'5 - Tabela anterior'!GI50)</f>
        <v/>
      </c>
      <c r="GK51" s="8" t="str">
        <f>IF(Parametros!$P$3=1,'4 - Tabela atual'!GK50,'5 - Tabela anterior'!GJ50)</f>
        <v/>
      </c>
      <c r="GL51" s="8" t="str">
        <f>IF(Parametros!$P$3=1,'4 - Tabela atual'!GL50,'5 - Tabela anterior'!GK50)</f>
        <v/>
      </c>
      <c r="GM51" s="8" t="str">
        <f>IF(Parametros!$P$3=1,'4 - Tabela atual'!GM50,'5 - Tabela anterior'!GL50)</f>
        <v/>
      </c>
      <c r="GN51" s="8" t="str">
        <f>IF(Parametros!$P$3=1,'4 - Tabela atual'!GN50,'5 - Tabela anterior'!GM50)</f>
        <v/>
      </c>
      <c r="GO51" s="8" t="str">
        <f>IF(Parametros!$P$3=1,'4 - Tabela atual'!GO50,'5 - Tabela anterior'!GN50)</f>
        <v/>
      </c>
      <c r="GP51" s="8" t="str">
        <f>IF(Parametros!$P$3=1,'4 - Tabela atual'!GP50,'5 - Tabela anterior'!GO50)</f>
        <v/>
      </c>
      <c r="GQ51" s="8" t="str">
        <f>IF(Parametros!$P$3=1,'4 - Tabela atual'!GQ50,'5 - Tabela anterior'!GP50)</f>
        <v/>
      </c>
      <c r="GR51" s="8" t="str">
        <f>IF(Parametros!$P$3=1,'4 - Tabela atual'!GR50,'5 - Tabela anterior'!GQ50)</f>
        <v/>
      </c>
      <c r="GS51" s="8" t="str">
        <f>IF(Parametros!$P$3=1,'4 - Tabela atual'!GS50,'5 - Tabela anterior'!GR50)</f>
        <v/>
      </c>
      <c r="GT51" s="8" t="str">
        <f>IF(Parametros!$P$3=1,'4 - Tabela atual'!GT50,'5 - Tabela anterior'!GS50)</f>
        <v/>
      </c>
      <c r="GU51" s="8" t="str">
        <f>IF(Parametros!$P$3=1,'4 - Tabela atual'!GU50,'5 - Tabela anterior'!GT50)</f>
        <v/>
      </c>
      <c r="GV51" s="8" t="str">
        <f>IF(Parametros!$P$3=1,'4 - Tabela atual'!GV50,'5 - Tabela anterior'!GU50)</f>
        <v/>
      </c>
      <c r="GW51" s="8">
        <f>IF(Parametros!$P$3=1,'4 - Tabela atual'!GW50,'5 - Tabela anterior'!GV50)</f>
        <v>115662.64</v>
      </c>
      <c r="GX51">
        <f>IF(Parametros!$P$3=1,'4 - Tabela atual'!GX50,'5 - Tabela anterior'!GW50)</f>
        <v>1</v>
      </c>
      <c r="GY51">
        <f>IF(Parametros!$P$3=1,'4 - Tabela atual'!GY50,'5 - Tabela anterior'!GX50)</f>
        <v>0</v>
      </c>
      <c r="GZ51">
        <f>IF(Parametros!$P$3=1,'4 - Tabela atual'!GZ50,'5 - Tabela anterior'!GY50)</f>
        <v>0</v>
      </c>
      <c r="HA51">
        <f>IF(Parametros!$P$3=1,'4 - Tabela atual'!HA50,'5 - Tabela anterior'!GZ50)</f>
        <v>0</v>
      </c>
      <c r="HB51">
        <f>IF(Parametros!$P$3=1,'4 - Tabela atual'!HB50,'5 - Tabela anterior'!HA50)</f>
        <v>0</v>
      </c>
      <c r="HC51">
        <f>IF(Parametros!$P$3=1,'4 - Tabela atual'!HC50,'5 - Tabela anterior'!HB50)</f>
        <v>0</v>
      </c>
      <c r="HD51">
        <f>IF(Parametros!$P$3=1,'4 - Tabela atual'!HD50,'5 - Tabela anterior'!HC50)</f>
        <v>0</v>
      </c>
      <c r="HE51" s="6" t="str">
        <f t="shared" si="1"/>
        <v>P. EMPRESAS / G. NEGÓC. - (EMPR)</v>
      </c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</row>
    <row r="52" spans="1:249" s="5" customFormat="1" ht="14.25" customHeight="1" x14ac:dyDescent="0.2">
      <c r="A52" s="148" t="str">
        <f>IF(Parametros!$P$3=1,'4 - Tabela atual'!A51,'5 - Tabela anterior'!A51)</f>
        <v>GRUD</v>
      </c>
      <c r="B52" s="112" t="str">
        <f>IF(Parametros!$P$3=1,'4 - Tabela atual'!B51,'5 - Tabela anterior'!B51)</f>
        <v>GLOBO RURAL</v>
      </c>
      <c r="C52" s="9">
        <f>IF(Parametros!$P$3=1,'4 - Tabela atual'!C51,'5 - Tabela anterior'!C51)</f>
        <v>373</v>
      </c>
      <c r="D52" s="9">
        <f>IF(Parametros!$P$3=1,'4 - Tabela atual'!D51,'5 - Tabela anterior'!D51)</f>
        <v>74.600000000000009</v>
      </c>
      <c r="E52" s="9">
        <f>IF(Parametros!$P$3=1,'4 - Tabela atual'!E51,'5 - Tabela anterior'!E51)</f>
        <v>93.25</v>
      </c>
      <c r="F52" s="9">
        <f>IF(Parametros!$P$3=1,'4 - Tabela atual'!F51,'5 - Tabela anterior'!F51)</f>
        <v>139.875</v>
      </c>
      <c r="G52" s="9">
        <f>IF(Parametros!$P$3=1,'4 - Tabela atual'!G51,'5 - Tabela anterior'!G51)</f>
        <v>74.600000000000009</v>
      </c>
      <c r="H52" s="9">
        <f>IF(Parametros!$P$3=1,'4 - Tabela atual'!H51,'5 - Tabela anterior'!H51)</f>
        <v>93.25</v>
      </c>
      <c r="I52" s="9">
        <f>IF(Parametros!$P$3=1,'4 - Tabela atual'!I51,'5 - Tabela anterior'!H51)</f>
        <v>93.25</v>
      </c>
      <c r="J52" s="9">
        <f>IF(Parametros!$P$3=1,'4 - Tabela atual'!J51,'5 - Tabela anterior'!I51)</f>
        <v>93.25</v>
      </c>
      <c r="K52" s="9">
        <f>IF(Parametros!$P$3=1,'4 - Tabela atual'!K51,'5 - Tabela anterior'!J51)</f>
        <v>139.875</v>
      </c>
      <c r="L52" s="9">
        <f>IF(Parametros!$P$3=1,'4 - Tabela atual'!L51,'5 - Tabela anterior'!K51)</f>
        <v>74.600000000000009</v>
      </c>
      <c r="M52" s="9">
        <f>IF(Parametros!$P$3=1,'4 - Tabela atual'!M51,'5 - Tabela anterior'!L51)</f>
        <v>93.25</v>
      </c>
      <c r="N52" s="9">
        <f>IF(Parametros!$P$3=1,'4 - Tabela atual'!N51,'5 - Tabela anterior'!M51)</f>
        <v>167.85</v>
      </c>
      <c r="O52" s="9">
        <f>IF(Parametros!$P$3=1,'4 - Tabela atual'!O51,'5 - Tabela anterior'!N51)</f>
        <v>186.5</v>
      </c>
      <c r="P52" s="9">
        <f>IF(Parametros!$P$3=1,'4 - Tabela atual'!P51,'5 - Tabela anterior'!O51)</f>
        <v>559.5</v>
      </c>
      <c r="Q52" s="9">
        <f>IF(Parametros!$P$3=1,'4 - Tabela atual'!Q51,'5 - Tabela anterior'!P51)</f>
        <v>746</v>
      </c>
      <c r="R52" s="9">
        <f>IF(Parametros!$P$3=1,'4 - Tabela atual'!R51,'5 - Tabela anterior'!Q51)</f>
        <v>1119</v>
      </c>
      <c r="S52" s="9">
        <f>IF(Parametros!$P$3=1,'4 - Tabela atual'!S51,'5 - Tabela anterior'!R51)</f>
        <v>1492</v>
      </c>
      <c r="T52" s="9">
        <f>IF(Parametros!$P$3=1,'4 - Tabela atual'!T51,'5 - Tabela anterior'!S51)</f>
        <v>1865</v>
      </c>
      <c r="U52" s="9">
        <f>IF(Parametros!$P$3=1,'4 - Tabela atual'!U51,'5 - Tabela anterior'!T51)</f>
        <v>2238</v>
      </c>
      <c r="V52" s="9">
        <f>IF(Parametros!$P$3=1,'4 - Tabela atual'!V51,'5 - Tabela anterior'!U51)</f>
        <v>527</v>
      </c>
      <c r="W52" s="9">
        <f>IF(Parametros!$P$3=1,'4 - Tabela atual'!W51,'5 - Tabela anterior'!V51)</f>
        <v>105.4</v>
      </c>
      <c r="X52" s="9">
        <f>IF(Parametros!$P$3=1,'4 - Tabela atual'!X51,'5 - Tabela anterior'!W51)</f>
        <v>131.75</v>
      </c>
      <c r="Y52" s="9">
        <f>IF(Parametros!$P$3=1,'4 - Tabela atual'!Y51,'5 - Tabela anterior'!X51)</f>
        <v>0</v>
      </c>
      <c r="Z52" s="9">
        <f>IF(Parametros!$P$3=1,'4 - Tabela atual'!Z51,'5 - Tabela anterior'!Y51)</f>
        <v>395.25</v>
      </c>
      <c r="AA52" s="9">
        <f>IF(Parametros!$P$3=1,'4 - Tabela atual'!AA51,'5 - Tabela anterior'!Z51)</f>
        <v>790.5</v>
      </c>
      <c r="AB52" s="9">
        <f>IF(Parametros!$P$3=1,'4 - Tabela atual'!AB51,'5 - Tabela anterior'!AA51)</f>
        <v>1054</v>
      </c>
      <c r="AC52" s="9">
        <f>IF(Parametros!$P$3=1,'4 - Tabela atual'!AC51,'5 - Tabela anterior'!AB51)</f>
        <v>1581</v>
      </c>
      <c r="AD52" s="9">
        <f>IF(Parametros!$P$3=1,'4 - Tabela atual'!AD51,'5 - Tabela anterior'!AC51)</f>
        <v>2108</v>
      </c>
      <c r="AE52" s="9">
        <f>IF(Parametros!$P$3=1,'4 - Tabela atual'!AE51,'5 - Tabela anterior'!AD51)</f>
        <v>2635</v>
      </c>
      <c r="AF52" s="9">
        <f>IF(Parametros!$P$3=1,'4 - Tabela atual'!AF51,'5 - Tabela anterior'!AE51)</f>
        <v>3162</v>
      </c>
      <c r="AG52" s="9">
        <f>IF(Parametros!$P$3=1,'4 - Tabela atual'!AG51,'5 - Tabela anterior'!AF51)</f>
        <v>494</v>
      </c>
      <c r="AH52" s="9">
        <f>IF(Parametros!$P$3=1,'4 - Tabela atual'!AH51,'5 - Tabela anterior'!AG51)</f>
        <v>98.800000000000011</v>
      </c>
      <c r="AI52" s="9">
        <f>IF(Parametros!$P$3=1,'4 - Tabela atual'!AI51,'5 - Tabela anterior'!AH51)</f>
        <v>123.5</v>
      </c>
      <c r="AJ52" s="9">
        <f>IF(Parametros!$P$3=1,'4 - Tabela atual'!AJ51,'5 - Tabela anterior'!AI51)</f>
        <v>0</v>
      </c>
      <c r="AK52" s="9">
        <f>IF(Parametros!$P$3=1,'4 - Tabela atual'!AK51,'5 - Tabela anterior'!AJ51)</f>
        <v>370.5</v>
      </c>
      <c r="AL52" s="9">
        <f>IF(Parametros!$P$3=1,'4 - Tabela atual'!AL51,'5 - Tabela anterior'!AK51)</f>
        <v>741</v>
      </c>
      <c r="AM52" s="9">
        <f>IF(Parametros!$P$3=1,'4 - Tabela atual'!AM51,'5 - Tabela anterior'!AL51)</f>
        <v>988</v>
      </c>
      <c r="AN52" s="9">
        <f>IF(Parametros!$P$3=1,'4 - Tabela atual'!AN51,'5 - Tabela anterior'!AM51)</f>
        <v>1482</v>
      </c>
      <c r="AO52" s="9">
        <f>IF(Parametros!$P$3=1,'4 - Tabela atual'!AO51,'5 - Tabela anterior'!AN51)</f>
        <v>1976</v>
      </c>
      <c r="AP52" s="9">
        <f>IF(Parametros!$P$3=1,'4 - Tabela atual'!AP51,'5 - Tabela anterior'!AO51)</f>
        <v>2470</v>
      </c>
      <c r="AQ52" s="9">
        <f>IF(Parametros!$P$3=1,'4 - Tabela atual'!AQ51,'5 - Tabela anterior'!AP51)</f>
        <v>2964</v>
      </c>
      <c r="AR52" s="9">
        <f>IF(Parametros!$P$3=1,'4 - Tabela atual'!AR51,'5 - Tabela anterior'!AQ51)</f>
        <v>355</v>
      </c>
      <c r="AS52" s="9">
        <f>IF(Parametros!$P$3=1,'4 - Tabela atual'!AS51,'5 - Tabela anterior'!AR51)</f>
        <v>71</v>
      </c>
      <c r="AT52" s="9">
        <f>IF(Parametros!$P$3=1,'4 - Tabela atual'!AT51,'5 - Tabela anterior'!AS51)</f>
        <v>88.75</v>
      </c>
      <c r="AU52" s="9">
        <f>IF(Parametros!$P$3=1,'4 - Tabela atual'!AU51,'5 - Tabela anterior'!AT51)</f>
        <v>0</v>
      </c>
      <c r="AV52" s="9">
        <f>IF(Parametros!$P$3=1,'4 - Tabela atual'!AV51,'5 - Tabela anterior'!AU51)</f>
        <v>266.25</v>
      </c>
      <c r="AW52" s="9">
        <f>IF(Parametros!$P$3=1,'4 - Tabela atual'!AW51,'5 - Tabela anterior'!AV51)</f>
        <v>532.5</v>
      </c>
      <c r="AX52" s="9">
        <f>IF(Parametros!$P$3=1,'4 - Tabela atual'!AX51,'5 - Tabela anterior'!AW51)</f>
        <v>710</v>
      </c>
      <c r="AY52" s="9">
        <f>IF(Parametros!$P$3=1,'4 - Tabela atual'!AY51,'5 - Tabela anterior'!AX51)</f>
        <v>1065</v>
      </c>
      <c r="AZ52" s="9">
        <f>IF(Parametros!$P$3=1,'4 - Tabela atual'!AZ51,'5 - Tabela anterior'!AY51)</f>
        <v>1420</v>
      </c>
      <c r="BA52" s="9">
        <f>IF(Parametros!$P$3=1,'4 - Tabela atual'!BA51,'5 - Tabela anterior'!AZ51)</f>
        <v>1775</v>
      </c>
      <c r="BB52" s="9">
        <f>IF(Parametros!$P$3=1,'4 - Tabela atual'!BB51,'5 - Tabela anterior'!BA51)</f>
        <v>2130</v>
      </c>
      <c r="BC52" s="9">
        <f>IF(Parametros!$P$3=1,'4 - Tabela atual'!BC51,'5 - Tabela anterior'!BB51)</f>
        <v>900</v>
      </c>
      <c r="BD52" s="9">
        <f>IF(Parametros!$P$3=1,'4 - Tabela atual'!BD51,'5 - Tabela anterior'!BC51)</f>
        <v>180</v>
      </c>
      <c r="BE52" s="9">
        <f>IF(Parametros!$P$3=1,'4 - Tabela atual'!BE51,'5 - Tabela anterior'!BD51)</f>
        <v>225</v>
      </c>
      <c r="BF52" s="9">
        <f>IF(Parametros!$P$3=1,'4 - Tabela atual'!BF51,'5 - Tabela anterior'!BE51)</f>
        <v>167.85</v>
      </c>
      <c r="BG52" s="9">
        <f>IF(Parametros!$P$3=1,'4 - Tabela atual'!BG51,'5 - Tabela anterior'!BF51)</f>
        <v>581.75</v>
      </c>
      <c r="BH52" s="9">
        <f>IF(Parametros!$P$3=1,'4 - Tabela atual'!BH51,'5 - Tabela anterior'!BG51)</f>
        <v>1350</v>
      </c>
      <c r="BI52" s="9">
        <f>IF(Parametros!$P$3=1,'4 - Tabela atual'!BI51,'5 - Tabela anterior'!BH51)</f>
        <v>1800</v>
      </c>
      <c r="BJ52" s="9">
        <f>IF(Parametros!$P$3=1,'4 - Tabela atual'!BJ51,'5 - Tabela anterior'!BI51)</f>
        <v>2700</v>
      </c>
      <c r="BK52" s="9">
        <f>IF(Parametros!$P$3=1,'4 - Tabela atual'!BK51,'5 - Tabela anterior'!BJ51)</f>
        <v>3600</v>
      </c>
      <c r="BL52" s="9">
        <f>IF(Parametros!$P$3=1,'4 - Tabela atual'!BL51,'5 - Tabela anterior'!BK51)</f>
        <v>4500</v>
      </c>
      <c r="BM52" s="9">
        <f>IF(Parametros!$P$3=1,'4 - Tabela atual'!BM51,'5 - Tabela anterior'!BL51)</f>
        <v>5400</v>
      </c>
      <c r="BN52" s="9">
        <f>IF(Parametros!$P$3=1,'4 - Tabela atual'!BN51,'5 - Tabela anterior'!BM51)</f>
        <v>867</v>
      </c>
      <c r="BO52" s="9">
        <f>IF(Parametros!$P$3=1,'4 - Tabela atual'!BO51,'5 - Tabela anterior'!BN51)</f>
        <v>173.40000000000003</v>
      </c>
      <c r="BP52" s="9">
        <f>IF(Parametros!$P$3=1,'4 - Tabela atual'!BP51,'5 - Tabela anterior'!BO51)</f>
        <v>216.75</v>
      </c>
      <c r="BQ52" s="9">
        <f>IF(Parametros!$P$3=1,'4 - Tabela atual'!BQ51,'5 - Tabela anterior'!BP51)</f>
        <v>167.85</v>
      </c>
      <c r="BR52" s="9">
        <f>IF(Parametros!$P$3=1,'4 - Tabela atual'!BR51,'5 - Tabela anterior'!BQ51)</f>
        <v>557</v>
      </c>
      <c r="BS52" s="9">
        <f>IF(Parametros!$P$3=1,'4 - Tabela atual'!BS51,'5 - Tabela anterior'!BR51)</f>
        <v>1300.5</v>
      </c>
      <c r="BT52" s="9">
        <f>IF(Parametros!$P$3=1,'4 - Tabela atual'!BT51,'5 - Tabela anterior'!BS51)</f>
        <v>1734</v>
      </c>
      <c r="BU52" s="9">
        <f>IF(Parametros!$P$3=1,'4 - Tabela atual'!BU51,'5 - Tabela anterior'!BT51)</f>
        <v>2601</v>
      </c>
      <c r="BV52" s="9">
        <f>IF(Parametros!$P$3=1,'4 - Tabela atual'!BV51,'5 - Tabela anterior'!BU51)</f>
        <v>3468</v>
      </c>
      <c r="BW52" s="9">
        <f>IF(Parametros!$P$3=1,'4 - Tabela atual'!BW51,'5 - Tabela anterior'!BV51)</f>
        <v>4335</v>
      </c>
      <c r="BX52" s="9">
        <f>IF(Parametros!$P$3=1,'4 - Tabela atual'!BX51,'5 - Tabela anterior'!BW51)</f>
        <v>5202</v>
      </c>
      <c r="BY52" s="9">
        <f>IF(Parametros!$P$3=1,'4 - Tabela atual'!BY51,'5 - Tabela anterior'!BX51)</f>
        <v>728</v>
      </c>
      <c r="BZ52" s="9">
        <f>IF(Parametros!$P$3=1,'4 - Tabela atual'!BZ51,'5 - Tabela anterior'!BY51)</f>
        <v>145.60000000000002</v>
      </c>
      <c r="CA52" s="9">
        <f>IF(Parametros!$P$3=1,'4 - Tabela atual'!CA51,'5 - Tabela anterior'!BZ51)</f>
        <v>182</v>
      </c>
      <c r="CB52" s="9">
        <f>IF(Parametros!$P$3=1,'4 - Tabela atual'!CB51,'5 - Tabela anterior'!CA51)</f>
        <v>167.85</v>
      </c>
      <c r="CC52" s="9">
        <f>IF(Parametros!$P$3=1,'4 - Tabela atual'!CC51,'5 - Tabela anterior'!CB51)</f>
        <v>452.75</v>
      </c>
      <c r="CD52" s="9">
        <f>IF(Parametros!$P$3=1,'4 - Tabela atual'!CD51,'5 - Tabela anterior'!CC51)</f>
        <v>1092</v>
      </c>
      <c r="CE52" s="9">
        <f>IF(Parametros!$P$3=1,'4 - Tabela atual'!CE51,'5 - Tabela anterior'!CD51)</f>
        <v>1456</v>
      </c>
      <c r="CF52" s="9">
        <f>IF(Parametros!$P$3=1,'4 - Tabela atual'!CF51,'5 - Tabela anterior'!CE51)</f>
        <v>2184</v>
      </c>
      <c r="CG52" s="9">
        <f>IF(Parametros!$P$3=1,'4 - Tabela atual'!CG51,'5 - Tabela anterior'!CF51)</f>
        <v>2912</v>
      </c>
      <c r="CH52" s="9">
        <f>IF(Parametros!$P$3=1,'4 - Tabela atual'!CH51,'5 - Tabela anterior'!CG51)</f>
        <v>3640</v>
      </c>
      <c r="CI52" s="9">
        <f>IF(Parametros!$P$3=1,'4 - Tabela atual'!CI51,'5 - Tabela anterior'!CH51)</f>
        <v>4368</v>
      </c>
      <c r="CJ52" s="9">
        <f>IF(Parametros!$P$3=1,'4 - Tabela atual'!CJ51,'5 - Tabela anterior'!CI51)</f>
        <v>1021</v>
      </c>
      <c r="CK52" s="9">
        <f>IF(Parametros!$P$3=1,'4 - Tabela atual'!CK51,'5 - Tabela anterior'!CJ51)</f>
        <v>204.20000000000002</v>
      </c>
      <c r="CL52" s="9">
        <f>IF(Parametros!$P$3=1,'4 - Tabela atual'!CL51,'5 - Tabela anterior'!CK51)</f>
        <v>255.25</v>
      </c>
      <c r="CM52" s="9">
        <f>IF(Parametros!$P$3=1,'4 - Tabela atual'!CM51,'5 - Tabela anterior'!CL51)</f>
        <v>0</v>
      </c>
      <c r="CN52" s="9">
        <f>IF(Parametros!$P$3=1,'4 - Tabela atual'!CN51,'5 - Tabela anterior'!CM51)</f>
        <v>765.75</v>
      </c>
      <c r="CO52" s="9">
        <f>IF(Parametros!$P$3=1,'4 - Tabela atual'!CO51,'5 - Tabela anterior'!CN51)</f>
        <v>1531.5</v>
      </c>
      <c r="CP52" s="9">
        <f>IF(Parametros!$P$3=1,'4 - Tabela atual'!CP51,'5 - Tabela anterior'!CO51)</f>
        <v>2042</v>
      </c>
      <c r="CQ52" s="9">
        <f>IF(Parametros!$P$3=1,'4 - Tabela atual'!CQ51,'5 - Tabela anterior'!CP51)</f>
        <v>3063</v>
      </c>
      <c r="CR52" s="9">
        <f>IF(Parametros!$P$3=1,'4 - Tabela atual'!CR51,'5 - Tabela anterior'!CQ51)</f>
        <v>4084</v>
      </c>
      <c r="CS52" s="9">
        <f>IF(Parametros!$P$3=1,'4 - Tabela atual'!CS51,'5 - Tabela anterior'!CR51)</f>
        <v>5105</v>
      </c>
      <c r="CT52" s="9">
        <f>IF(Parametros!$P$3=1,'4 - Tabela atual'!CT51,'5 - Tabela anterior'!CS51)</f>
        <v>6126</v>
      </c>
      <c r="CU52" s="9">
        <f>IF(Parametros!$P$3=1,'4 - Tabela atual'!CU51,'5 - Tabela anterior'!CT51)</f>
        <v>882</v>
      </c>
      <c r="CV52" s="9">
        <f>IF(Parametros!$P$3=1,'4 - Tabela atual'!CV51,'5 - Tabela anterior'!CU51)</f>
        <v>176.4</v>
      </c>
      <c r="CW52" s="9">
        <f>IF(Parametros!$P$3=1,'4 - Tabela atual'!CW51,'5 - Tabela anterior'!CV51)</f>
        <v>220.5</v>
      </c>
      <c r="CX52" s="9">
        <f>IF(Parametros!$P$3=1,'4 - Tabela atual'!CX51,'5 - Tabela anterior'!CW51)</f>
        <v>0</v>
      </c>
      <c r="CY52" s="9">
        <f>IF(Parametros!$P$3=1,'4 - Tabela atual'!CY51,'5 - Tabela anterior'!CX51)</f>
        <v>661.5</v>
      </c>
      <c r="CZ52" s="9">
        <f>IF(Parametros!$P$3=1,'4 - Tabela atual'!CZ51,'5 - Tabela anterior'!CY51)</f>
        <v>1323</v>
      </c>
      <c r="DA52" s="9">
        <f>IF(Parametros!$P$3=1,'4 - Tabela atual'!DA51,'5 - Tabela anterior'!CZ51)</f>
        <v>1764</v>
      </c>
      <c r="DB52" s="9">
        <f>IF(Parametros!$P$3=1,'4 - Tabela atual'!DB51,'5 - Tabela anterior'!DA51)</f>
        <v>2646</v>
      </c>
      <c r="DC52" s="9">
        <f>IF(Parametros!$P$3=1,'4 - Tabela atual'!DC51,'5 - Tabela anterior'!DB51)</f>
        <v>3528</v>
      </c>
      <c r="DD52" s="9">
        <f>IF(Parametros!$P$3=1,'4 - Tabela atual'!DD51,'5 - Tabela anterior'!DC51)</f>
        <v>4410</v>
      </c>
      <c r="DE52" s="9">
        <f>IF(Parametros!$P$3=1,'4 - Tabela atual'!DE51,'5 - Tabela anterior'!DD51)</f>
        <v>5292</v>
      </c>
      <c r="DF52" s="9">
        <f>IF(Parametros!$P$3=1,'4 - Tabela atual'!DF51,'5 - Tabela anterior'!DE51)</f>
        <v>849</v>
      </c>
      <c r="DG52" s="9">
        <f>IF(Parametros!$P$3=1,'4 - Tabela atual'!DG51,'5 - Tabela anterior'!DF51)</f>
        <v>169.8</v>
      </c>
      <c r="DH52" s="9">
        <f>IF(Parametros!$P$3=1,'4 - Tabela atual'!DH51,'5 - Tabela anterior'!DG51)</f>
        <v>212.25</v>
      </c>
      <c r="DI52" s="9">
        <f>IF(Parametros!$P$3=1,'4 - Tabela atual'!DI51,'5 - Tabela anterior'!DH51)</f>
        <v>0</v>
      </c>
      <c r="DJ52" s="9">
        <f>IF(Parametros!$P$3=1,'4 - Tabela atual'!DJ51,'5 - Tabela anterior'!DI51)</f>
        <v>636.75</v>
      </c>
      <c r="DK52" s="9">
        <f>IF(Parametros!$P$3=1,'4 - Tabela atual'!DK51,'5 - Tabela anterior'!DJ51)</f>
        <v>1273.5</v>
      </c>
      <c r="DL52" s="9">
        <f>IF(Parametros!$P$3=1,'4 - Tabela atual'!DL51,'5 - Tabela anterior'!DK51)</f>
        <v>1698</v>
      </c>
      <c r="DM52" s="9">
        <f>IF(Parametros!$P$3=1,'4 - Tabela atual'!DM51,'5 - Tabela anterior'!DL51)</f>
        <v>2547</v>
      </c>
      <c r="DN52" s="9">
        <f>IF(Parametros!$P$3=1,'4 - Tabela atual'!DN51,'5 - Tabela anterior'!DM51)</f>
        <v>3396</v>
      </c>
      <c r="DO52" s="9">
        <f>IF(Parametros!$P$3=1,'4 - Tabela atual'!DO51,'5 - Tabela anterior'!DN51)</f>
        <v>4245</v>
      </c>
      <c r="DP52" s="9">
        <f>IF(Parametros!$P$3=1,'4 - Tabela atual'!DP51,'5 - Tabela anterior'!DO51)</f>
        <v>5094</v>
      </c>
      <c r="DQ52" s="9">
        <f>IF(Parametros!$P$3=1,'4 - Tabela atual'!DQ51,'5 - Tabela anterior'!DP51)</f>
        <v>1222</v>
      </c>
      <c r="DR52" s="9">
        <f>IF(Parametros!$P$3=1,'4 - Tabela atual'!DR51,'5 - Tabela anterior'!DQ51)</f>
        <v>244.40000000000003</v>
      </c>
      <c r="DS52" s="9">
        <f>IF(Parametros!$P$3=1,'4 - Tabela atual'!DS51,'5 - Tabela anterior'!DR51)</f>
        <v>305.5</v>
      </c>
      <c r="DT52" s="9">
        <f>IF(Parametros!$P$3=1,'4 - Tabela atual'!DT51,'5 - Tabela anterior'!DS51)</f>
        <v>167.85</v>
      </c>
      <c r="DU52" s="9">
        <f>IF(Parametros!$P$3=1,'4 - Tabela atual'!DU51,'5 - Tabela anterior'!DT51)</f>
        <v>823.25</v>
      </c>
      <c r="DV52" s="9">
        <f>IF(Parametros!$P$3=1,'4 - Tabela atual'!DV51,'5 - Tabela anterior'!DU51)</f>
        <v>1833</v>
      </c>
      <c r="DW52" s="9">
        <f>IF(Parametros!$P$3=1,'4 - Tabela atual'!DW51,'5 - Tabela anterior'!DV51)</f>
        <v>2444</v>
      </c>
      <c r="DX52" s="9">
        <f>IF(Parametros!$P$3=1,'4 - Tabela atual'!DX51,'5 - Tabela anterior'!DW51)</f>
        <v>3666</v>
      </c>
      <c r="DY52" s="9">
        <f>IF(Parametros!$P$3=1,'4 - Tabela atual'!DY51,'5 - Tabela anterior'!DX51)</f>
        <v>4888</v>
      </c>
      <c r="DZ52" s="9">
        <f>IF(Parametros!$P$3=1,'4 - Tabela atual'!DZ51,'5 - Tabela anterior'!DY51)</f>
        <v>6110</v>
      </c>
      <c r="EA52" s="9">
        <f>IF(Parametros!$P$3=1,'4 - Tabela atual'!EA51,'5 - Tabela anterior'!DZ51)</f>
        <v>7332</v>
      </c>
      <c r="EB52" s="9">
        <f>IF(Parametros!$P$3=1,'4 - Tabela atual'!EB51,'5 - Tabela anterior'!EA51)</f>
        <v>1394</v>
      </c>
      <c r="EC52" s="9">
        <f>IF(Parametros!$P$3=1,'4 - Tabela atual'!EC51,'5 - Tabela anterior'!EB51)</f>
        <v>278.8</v>
      </c>
      <c r="ED52" s="9">
        <f>IF(Parametros!$P$3=1,'4 - Tabela atual'!ED51,'5 - Tabela anterior'!EC51)</f>
        <v>348.5</v>
      </c>
      <c r="EE52" s="9">
        <f>IF(Parametros!$P$3=1,'4 - Tabela atual'!EE51,'5 - Tabela anterior'!ED51)</f>
        <v>167.85</v>
      </c>
      <c r="EF52" s="9">
        <f>IF(Parametros!$P$3=1,'4 - Tabela atual'!EF51,'5 - Tabela anterior'!EE51)</f>
        <v>952.25</v>
      </c>
      <c r="EG52" s="9">
        <f>IF(Parametros!$P$3=1,'4 - Tabela atual'!EG51,'5 - Tabela anterior'!EF51)</f>
        <v>2091</v>
      </c>
      <c r="EH52" s="9">
        <f>IF(Parametros!$P$3=1,'4 - Tabela atual'!EH51,'5 - Tabela anterior'!EG51)</f>
        <v>2788</v>
      </c>
      <c r="EI52" s="9">
        <f>IF(Parametros!$P$3=1,'4 - Tabela atual'!EI51,'5 - Tabela anterior'!EH51)</f>
        <v>4182</v>
      </c>
      <c r="EJ52" s="9">
        <f>IF(Parametros!$P$3=1,'4 - Tabela atual'!EJ51,'5 - Tabela anterior'!EI51)</f>
        <v>5576</v>
      </c>
      <c r="EK52" s="9">
        <f>IF(Parametros!$P$3=1,'4 - Tabela atual'!EK51,'5 - Tabela anterior'!EJ51)</f>
        <v>6970</v>
      </c>
      <c r="EL52" s="9">
        <f>IF(Parametros!$P$3=1,'4 - Tabela atual'!EL51,'5 - Tabela anterior'!EK51)</f>
        <v>8364</v>
      </c>
      <c r="EM52" s="9">
        <f>IF(Parametros!$P$3=1,'4 - Tabela atual'!EM51,'5 - Tabela anterior'!EL51)</f>
        <v>1255</v>
      </c>
      <c r="EN52" s="9">
        <f>IF(Parametros!$P$3=1,'4 - Tabela atual'!EN51,'5 - Tabela anterior'!EM51)</f>
        <v>251</v>
      </c>
      <c r="EO52" s="9">
        <f>IF(Parametros!$P$3=1,'4 - Tabela atual'!EO51,'5 - Tabela anterior'!EN51)</f>
        <v>313.75</v>
      </c>
      <c r="EP52" s="9">
        <f>IF(Parametros!$P$3=1,'4 - Tabela atual'!EP51,'5 - Tabela anterior'!EO51)</f>
        <v>167.85</v>
      </c>
      <c r="EQ52" s="9">
        <f>IF(Parametros!$P$3=1,'4 - Tabela atual'!EQ51,'5 - Tabela anterior'!EP51)</f>
        <v>848</v>
      </c>
      <c r="ER52" s="9">
        <f>IF(Parametros!$P$3=1,'4 - Tabela atual'!ER51,'5 - Tabela anterior'!EQ51)</f>
        <v>1882.5</v>
      </c>
      <c r="ES52" s="9">
        <f>IF(Parametros!$P$3=1,'4 - Tabela atual'!ES51,'5 - Tabela anterior'!ER51)</f>
        <v>2510</v>
      </c>
      <c r="ET52" s="9">
        <f>IF(Parametros!$P$3=1,'4 - Tabela atual'!ET51,'5 - Tabela anterior'!ES51)</f>
        <v>3765</v>
      </c>
      <c r="EU52" s="9">
        <f>IF(Parametros!$P$3=1,'4 - Tabela atual'!EU51,'5 - Tabela anterior'!ET51)</f>
        <v>5020</v>
      </c>
      <c r="EV52" s="9">
        <f>IF(Parametros!$P$3=1,'4 - Tabela atual'!EV51,'5 - Tabela anterior'!EU51)</f>
        <v>6275</v>
      </c>
      <c r="EW52" s="9">
        <f>IF(Parametros!$P$3=1,'4 - Tabela atual'!EW51,'5 - Tabela anterior'!EV51)</f>
        <v>7530</v>
      </c>
      <c r="EX52" s="9">
        <f>IF(Parametros!$P$3=1,'4 - Tabela atual'!EX51,'5 - Tabela anterior'!EW51)</f>
        <v>1376</v>
      </c>
      <c r="EY52" s="9">
        <f>IF(Parametros!$P$3=1,'4 - Tabela atual'!EY51,'5 - Tabela anterior'!EX51)</f>
        <v>275.20000000000005</v>
      </c>
      <c r="EZ52" s="9">
        <f>IF(Parametros!$P$3=1,'4 - Tabela atual'!EZ51,'5 - Tabela anterior'!EY51)</f>
        <v>344</v>
      </c>
      <c r="FA52" s="9">
        <f>IF(Parametros!$P$3=1,'4 - Tabela atual'!FA51,'5 - Tabela anterior'!EZ51)</f>
        <v>0</v>
      </c>
      <c r="FB52" s="9">
        <f>IF(Parametros!$P$3=1,'4 - Tabela atual'!FB51,'5 - Tabela anterior'!FA51)</f>
        <v>1032</v>
      </c>
      <c r="FC52" s="9">
        <f>IF(Parametros!$P$3=1,'4 - Tabela atual'!FC51,'5 - Tabela anterior'!FB51)</f>
        <v>2064</v>
      </c>
      <c r="FD52" s="9">
        <f>IF(Parametros!$P$3=1,'4 - Tabela atual'!FD51,'5 - Tabela anterior'!FC51)</f>
        <v>2752</v>
      </c>
      <c r="FE52" s="9">
        <f>IF(Parametros!$P$3=1,'4 - Tabela atual'!FE51,'5 - Tabela anterior'!FD51)</f>
        <v>4128</v>
      </c>
      <c r="FF52" s="9">
        <f>IF(Parametros!$P$3=1,'4 - Tabela atual'!FF51,'5 - Tabela anterior'!FE51)</f>
        <v>5504</v>
      </c>
      <c r="FG52" s="9">
        <f>IF(Parametros!$P$3=1,'4 - Tabela atual'!FG51,'5 - Tabela anterior'!FF51)</f>
        <v>6880</v>
      </c>
      <c r="FH52" s="9">
        <f>IF(Parametros!$P$3=1,'4 - Tabela atual'!FH51,'5 - Tabela anterior'!FG51)</f>
        <v>8256</v>
      </c>
      <c r="FI52" s="9">
        <f>IF(Parametros!$P$3=1,'4 - Tabela atual'!FI51,'5 - Tabela anterior'!FH51)</f>
        <v>1749</v>
      </c>
      <c r="FJ52" s="9">
        <f>IF(Parametros!$P$3=1,'4 - Tabela atual'!FJ51,'5 - Tabela anterior'!FI51)</f>
        <v>349.8</v>
      </c>
      <c r="FK52" s="9">
        <f>IF(Parametros!$P$3=1,'4 - Tabela atual'!FK51,'5 - Tabela anterior'!FJ51)</f>
        <v>437.25</v>
      </c>
      <c r="FL52" s="9">
        <f>IF(Parametros!$P$3=1,'4 - Tabela atual'!FL51,'5 - Tabela anterior'!FK51)</f>
        <v>167.85</v>
      </c>
      <c r="FM52" s="9">
        <f>IF(Parametros!$P$3=1,'4 - Tabela atual'!FM51,'5 - Tabela anterior'!FL51)</f>
        <v>1218.5</v>
      </c>
      <c r="FN52" s="9">
        <f>IF(Parametros!$P$3=1,'4 - Tabela atual'!FN51,'5 - Tabela anterior'!FM51)</f>
        <v>2623.5</v>
      </c>
      <c r="FO52" s="9">
        <f>IF(Parametros!$P$3=1,'4 - Tabela atual'!FO51,'5 - Tabela anterior'!FN51)</f>
        <v>3498</v>
      </c>
      <c r="FP52" s="9">
        <f>IF(Parametros!$P$3=1,'4 - Tabela atual'!FP51,'5 - Tabela anterior'!FO51)</f>
        <v>5247</v>
      </c>
      <c r="FQ52" s="9">
        <f>IF(Parametros!$P$3=1,'4 - Tabela atual'!FQ51,'5 - Tabela anterior'!FP51)</f>
        <v>6996</v>
      </c>
      <c r="FR52" s="9">
        <f>IF(Parametros!$P$3=1,'4 - Tabela atual'!FR51,'5 - Tabela anterior'!FQ51)</f>
        <v>8745</v>
      </c>
      <c r="FS52" s="9">
        <f>IF(Parametros!$P$3=1,'4 - Tabela atual'!FS51,'5 - Tabela anterior'!FR51)</f>
        <v>10494</v>
      </c>
      <c r="FT52">
        <f>IF(Parametros!$P$3=1,'4 - Tabela atual'!FT51,'5 - Tabela anterior'!FS51)</f>
        <v>15.44</v>
      </c>
      <c r="FU52" t="str">
        <f>IF(Parametros!$P$3=1,'4 - Tabela atual'!FU51,'5 - Tabela anterior'!FT51)</f>
        <v/>
      </c>
      <c r="FV52" t="str">
        <f>IF(Parametros!$P$3=1,'4 - Tabela atual'!FV51,'5 - Tabela anterior'!FU51)</f>
        <v/>
      </c>
      <c r="FW52" t="str">
        <f>IF(Parametros!$P$3=1,'4 - Tabela atual'!FW51,'5 - Tabela anterior'!FV51)</f>
        <v/>
      </c>
      <c r="FX52" t="str">
        <f>IF(Parametros!$P$3=1,'4 - Tabela atual'!FX51,'5 - Tabela anterior'!FW51)</f>
        <v/>
      </c>
      <c r="FY52" t="str">
        <f>IF(Parametros!$P$3=1,'4 - Tabela atual'!FY51,'5 - Tabela anterior'!FX51)</f>
        <v/>
      </c>
      <c r="FZ52" t="str">
        <f>IF(Parametros!$P$3=1,'4 - Tabela atual'!FZ51,'5 - Tabela anterior'!FY51)</f>
        <v/>
      </c>
      <c r="GA52" t="str">
        <f>IF(Parametros!$P$3=1,'4 - Tabela atual'!GA51,'5 - Tabela anterior'!FZ51)</f>
        <v/>
      </c>
      <c r="GB52" t="str">
        <f>IF(Parametros!$P$3=1,'4 - Tabela atual'!GB51,'5 - Tabela anterior'!GA51)</f>
        <v/>
      </c>
      <c r="GC52" t="str">
        <f>IF(Parametros!$P$3=1,'4 - Tabela atual'!GC51,'5 - Tabela anterior'!GB51)</f>
        <v/>
      </c>
      <c r="GD52" t="str">
        <f>IF(Parametros!$P$3=1,'4 - Tabela atual'!GD51,'5 - Tabela anterior'!GC51)</f>
        <v/>
      </c>
      <c r="GE52" t="str">
        <f>IF(Parametros!$P$3=1,'4 - Tabela atual'!GE51,'5 - Tabela anterior'!GD51)</f>
        <v/>
      </c>
      <c r="GF52" t="str">
        <f>IF(Parametros!$P$3=1,'4 - Tabela atual'!GF51,'5 - Tabela anterior'!GE51)</f>
        <v/>
      </c>
      <c r="GG52" t="str">
        <f>IF(Parametros!$P$3=1,'4 - Tabela atual'!GG51,'5 - Tabela anterior'!GF51)</f>
        <v/>
      </c>
      <c r="GH52">
        <f>IF(Parametros!$P$3=1,'4 - Tabela atual'!GH51,'5 - Tabela anterior'!GG51)</f>
        <v>15.44</v>
      </c>
      <c r="GI52" s="8">
        <f>IF(Parametros!$P$3=1,'4 - Tabela atual'!GI51,'5 - Tabela anterior'!GH51)</f>
        <v>152530.10650000002</v>
      </c>
      <c r="GJ52" s="8" t="str">
        <f>IF(Parametros!$P$3=1,'4 - Tabela atual'!GJ51,'5 - Tabela anterior'!GI51)</f>
        <v/>
      </c>
      <c r="GK52" s="8" t="str">
        <f>IF(Parametros!$P$3=1,'4 - Tabela atual'!GK51,'5 - Tabela anterior'!GJ51)</f>
        <v/>
      </c>
      <c r="GL52" s="8" t="str">
        <f>IF(Parametros!$P$3=1,'4 - Tabela atual'!GL51,'5 - Tabela anterior'!GK51)</f>
        <v/>
      </c>
      <c r="GM52" s="8" t="str">
        <f>IF(Parametros!$P$3=1,'4 - Tabela atual'!GM51,'5 - Tabela anterior'!GL51)</f>
        <v/>
      </c>
      <c r="GN52" s="8" t="str">
        <f>IF(Parametros!$P$3=1,'4 - Tabela atual'!GN51,'5 - Tabela anterior'!GM51)</f>
        <v/>
      </c>
      <c r="GO52" s="8" t="str">
        <f>IF(Parametros!$P$3=1,'4 - Tabela atual'!GO51,'5 - Tabela anterior'!GN51)</f>
        <v/>
      </c>
      <c r="GP52" s="8" t="str">
        <f>IF(Parametros!$P$3=1,'4 - Tabela atual'!GP51,'5 - Tabela anterior'!GO51)</f>
        <v/>
      </c>
      <c r="GQ52" s="8" t="str">
        <f>IF(Parametros!$P$3=1,'4 - Tabela atual'!GQ51,'5 - Tabela anterior'!GP51)</f>
        <v/>
      </c>
      <c r="GR52" s="8" t="str">
        <f>IF(Parametros!$P$3=1,'4 - Tabela atual'!GR51,'5 - Tabela anterior'!GQ51)</f>
        <v/>
      </c>
      <c r="GS52" s="8" t="str">
        <f>IF(Parametros!$P$3=1,'4 - Tabela atual'!GS51,'5 - Tabela anterior'!GR51)</f>
        <v/>
      </c>
      <c r="GT52" s="8" t="str">
        <f>IF(Parametros!$P$3=1,'4 - Tabela atual'!GT51,'5 - Tabela anterior'!GS51)</f>
        <v/>
      </c>
      <c r="GU52" s="8" t="str">
        <f>IF(Parametros!$P$3=1,'4 - Tabela atual'!GU51,'5 - Tabela anterior'!GT51)</f>
        <v/>
      </c>
      <c r="GV52" s="8" t="str">
        <f>IF(Parametros!$P$3=1,'4 - Tabela atual'!GV51,'5 - Tabela anterior'!GU51)</f>
        <v/>
      </c>
      <c r="GW52" s="8">
        <f>IF(Parametros!$P$3=1,'4 - Tabela atual'!GW51,'5 - Tabela anterior'!GV51)</f>
        <v>152530.10650000002</v>
      </c>
      <c r="GX52">
        <f>IF(Parametros!$P$3=1,'4 - Tabela atual'!GX51,'5 - Tabela anterior'!GW51)</f>
        <v>1</v>
      </c>
      <c r="GY52">
        <f>IF(Parametros!$P$3=1,'4 - Tabela atual'!GY51,'5 - Tabela anterior'!GX51)</f>
        <v>0</v>
      </c>
      <c r="GZ52">
        <f>IF(Parametros!$P$3=1,'4 - Tabela atual'!GZ51,'5 - Tabela anterior'!GY51)</f>
        <v>0</v>
      </c>
      <c r="HA52">
        <f>IF(Parametros!$P$3=1,'4 - Tabela atual'!HA51,'5 - Tabela anterior'!GZ51)</f>
        <v>0</v>
      </c>
      <c r="HB52">
        <f>IF(Parametros!$P$3=1,'4 - Tabela atual'!HB51,'5 - Tabela anterior'!HA51)</f>
        <v>0</v>
      </c>
      <c r="HC52">
        <f>IF(Parametros!$P$3=1,'4 - Tabela atual'!HC51,'5 - Tabela anterior'!HB51)</f>
        <v>0</v>
      </c>
      <c r="HD52">
        <f>IF(Parametros!$P$3=1,'4 - Tabela atual'!HD51,'5 - Tabela anterior'!HC51)</f>
        <v>0</v>
      </c>
      <c r="HE52" s="6" t="str">
        <f t="shared" si="1"/>
        <v>GLOBO RURAL - (GRUD)</v>
      </c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</row>
    <row r="53" spans="1:249" s="5" customFormat="1" ht="14.25" customHeight="1" x14ac:dyDescent="0.2">
      <c r="A53" s="148" t="str">
        <f>IF(Parametros!$P$3=1,'4 - Tabela atual'!A52,'5 - Tabela anterior'!A52)</f>
        <v>AUTO</v>
      </c>
      <c r="B53" s="112" t="str">
        <f>IF(Parametros!$P$3=1,'4 - Tabela atual'!B52,'5 - Tabela anterior'!B52)</f>
        <v>AUTO ESPORTE</v>
      </c>
      <c r="C53" s="9">
        <f>IF(Parametros!$P$3=1,'4 - Tabela atual'!C52,'5 - Tabela anterior'!C52)</f>
        <v>1032</v>
      </c>
      <c r="D53" s="9">
        <f>IF(Parametros!$P$3=1,'4 - Tabela atual'!D52,'5 - Tabela anterior'!D52)</f>
        <v>206.4</v>
      </c>
      <c r="E53" s="9">
        <f>IF(Parametros!$P$3=1,'4 - Tabela atual'!E52,'5 - Tabela anterior'!E52)</f>
        <v>258</v>
      </c>
      <c r="F53" s="9">
        <f>IF(Parametros!$P$3=1,'4 - Tabela atual'!F52,'5 - Tabela anterior'!F52)</f>
        <v>387</v>
      </c>
      <c r="G53" s="9">
        <f>IF(Parametros!$P$3=1,'4 - Tabela atual'!G52,'5 - Tabela anterior'!G52)</f>
        <v>206.4</v>
      </c>
      <c r="H53" s="9">
        <f>IF(Parametros!$P$3=1,'4 - Tabela atual'!H52,'5 - Tabela anterior'!H52)</f>
        <v>258</v>
      </c>
      <c r="I53" s="9">
        <f>IF(Parametros!$P$3=1,'4 - Tabela atual'!I52,'5 - Tabela anterior'!H52)</f>
        <v>258</v>
      </c>
      <c r="J53" s="9">
        <f>IF(Parametros!$P$3=1,'4 - Tabela atual'!J52,'5 - Tabela anterior'!I52)</f>
        <v>258</v>
      </c>
      <c r="K53" s="9">
        <f>IF(Parametros!$P$3=1,'4 - Tabela atual'!K52,'5 - Tabela anterior'!J52)</f>
        <v>387</v>
      </c>
      <c r="L53" s="9">
        <f>IF(Parametros!$P$3=1,'4 - Tabela atual'!L52,'5 - Tabela anterior'!K52)</f>
        <v>206.4</v>
      </c>
      <c r="M53" s="9">
        <f>IF(Parametros!$P$3=1,'4 - Tabela atual'!M52,'5 - Tabela anterior'!L52)</f>
        <v>258</v>
      </c>
      <c r="N53" s="9">
        <f>IF(Parametros!$P$3=1,'4 - Tabela atual'!N52,'5 - Tabela anterior'!M52)</f>
        <v>464.40000000000003</v>
      </c>
      <c r="O53" s="9">
        <f>IF(Parametros!$P$3=1,'4 - Tabela atual'!O52,'5 - Tabela anterior'!N52)</f>
        <v>774</v>
      </c>
      <c r="P53" s="9">
        <f>IF(Parametros!$P$3=1,'4 - Tabela atual'!P52,'5 - Tabela anterior'!O52)</f>
        <v>1548</v>
      </c>
      <c r="Q53" s="9">
        <f>IF(Parametros!$P$3=1,'4 - Tabela atual'!Q52,'5 - Tabela anterior'!P52)</f>
        <v>2064</v>
      </c>
      <c r="R53" s="9">
        <f>IF(Parametros!$P$3=1,'4 - Tabela atual'!R52,'5 - Tabela anterior'!Q52)</f>
        <v>3096</v>
      </c>
      <c r="S53" s="9">
        <f>IF(Parametros!$P$3=1,'4 - Tabela atual'!S52,'5 - Tabela anterior'!R52)</f>
        <v>4128</v>
      </c>
      <c r="T53" s="9">
        <f>IF(Parametros!$P$3=1,'4 - Tabela atual'!T52,'5 - Tabela anterior'!S52)</f>
        <v>5160</v>
      </c>
      <c r="U53" s="9">
        <f>IF(Parametros!$P$3=1,'4 - Tabela atual'!U52,'5 - Tabela anterior'!T52)</f>
        <v>6192</v>
      </c>
      <c r="V53" s="9">
        <f>IF(Parametros!$P$3=1,'4 - Tabela atual'!V52,'5 - Tabela anterior'!U52)</f>
        <v>957</v>
      </c>
      <c r="W53" s="9">
        <f>IF(Parametros!$P$3=1,'4 - Tabela atual'!W52,'5 - Tabela anterior'!V52)</f>
        <v>191.4</v>
      </c>
      <c r="X53" s="9">
        <f>IF(Parametros!$P$3=1,'4 - Tabela atual'!X52,'5 - Tabela anterior'!W52)</f>
        <v>239.25</v>
      </c>
      <c r="Y53" s="9">
        <f>IF(Parametros!$P$3=1,'4 - Tabela atual'!Y52,'5 - Tabela anterior'!X52)</f>
        <v>0</v>
      </c>
      <c r="Z53" s="9">
        <f>IF(Parametros!$P$3=1,'4 - Tabela atual'!Z52,'5 - Tabela anterior'!Y52)</f>
        <v>717.75</v>
      </c>
      <c r="AA53" s="9">
        <f>IF(Parametros!$P$3=1,'4 - Tabela atual'!AA52,'5 - Tabela anterior'!Z52)</f>
        <v>1435.5</v>
      </c>
      <c r="AB53" s="9">
        <f>IF(Parametros!$P$3=1,'4 - Tabela atual'!AB52,'5 - Tabela anterior'!AA52)</f>
        <v>1914</v>
      </c>
      <c r="AC53" s="9">
        <f>IF(Parametros!$P$3=1,'4 - Tabela atual'!AC52,'5 - Tabela anterior'!AB52)</f>
        <v>2871</v>
      </c>
      <c r="AD53" s="9">
        <f>IF(Parametros!$P$3=1,'4 - Tabela atual'!AD52,'5 - Tabela anterior'!AC52)</f>
        <v>3828</v>
      </c>
      <c r="AE53" s="9">
        <f>IF(Parametros!$P$3=1,'4 - Tabela atual'!AE52,'5 - Tabela anterior'!AD52)</f>
        <v>4785</v>
      </c>
      <c r="AF53" s="9">
        <f>IF(Parametros!$P$3=1,'4 - Tabela atual'!AF52,'5 - Tabela anterior'!AE52)</f>
        <v>5742</v>
      </c>
      <c r="AG53" s="9">
        <f>IF(Parametros!$P$3=1,'4 - Tabela atual'!AG52,'5 - Tabela anterior'!AF52)</f>
        <v>861</v>
      </c>
      <c r="AH53" s="9">
        <f>IF(Parametros!$P$3=1,'4 - Tabela atual'!AH52,'5 - Tabela anterior'!AG52)</f>
        <v>172.20000000000002</v>
      </c>
      <c r="AI53" s="9">
        <f>IF(Parametros!$P$3=1,'4 - Tabela atual'!AI52,'5 - Tabela anterior'!AH52)</f>
        <v>215.25</v>
      </c>
      <c r="AJ53" s="9">
        <f>IF(Parametros!$P$3=1,'4 - Tabela atual'!AJ52,'5 - Tabela anterior'!AI52)</f>
        <v>0</v>
      </c>
      <c r="AK53" s="9">
        <f>IF(Parametros!$P$3=1,'4 - Tabela atual'!AK52,'5 - Tabela anterior'!AJ52)</f>
        <v>645.75</v>
      </c>
      <c r="AL53" s="9">
        <f>IF(Parametros!$P$3=1,'4 - Tabela atual'!AL52,'5 - Tabela anterior'!AK52)</f>
        <v>1291.5</v>
      </c>
      <c r="AM53" s="9">
        <f>IF(Parametros!$P$3=1,'4 - Tabela atual'!AM52,'5 - Tabela anterior'!AL52)</f>
        <v>1722</v>
      </c>
      <c r="AN53" s="9">
        <f>IF(Parametros!$P$3=1,'4 - Tabela atual'!AN52,'5 - Tabela anterior'!AM52)</f>
        <v>2583</v>
      </c>
      <c r="AO53" s="9">
        <f>IF(Parametros!$P$3=1,'4 - Tabela atual'!AO52,'5 - Tabela anterior'!AN52)</f>
        <v>3444</v>
      </c>
      <c r="AP53" s="9">
        <f>IF(Parametros!$P$3=1,'4 - Tabela atual'!AP52,'5 - Tabela anterior'!AO52)</f>
        <v>4305</v>
      </c>
      <c r="AQ53" s="9">
        <f>IF(Parametros!$P$3=1,'4 - Tabela atual'!AQ52,'5 - Tabela anterior'!AP52)</f>
        <v>5166</v>
      </c>
      <c r="AR53" s="9">
        <f>IF(Parametros!$P$3=1,'4 - Tabela atual'!AR52,'5 - Tabela anterior'!AQ52)</f>
        <v>711</v>
      </c>
      <c r="AS53" s="9">
        <f>IF(Parametros!$P$3=1,'4 - Tabela atual'!AS52,'5 - Tabela anterior'!AR52)</f>
        <v>142.20000000000002</v>
      </c>
      <c r="AT53" s="9">
        <f>IF(Parametros!$P$3=1,'4 - Tabela atual'!AT52,'5 - Tabela anterior'!AS52)</f>
        <v>177.75</v>
      </c>
      <c r="AU53" s="9">
        <f>IF(Parametros!$P$3=1,'4 - Tabela atual'!AU52,'5 - Tabela anterior'!AT52)</f>
        <v>0</v>
      </c>
      <c r="AV53" s="9">
        <f>IF(Parametros!$P$3=1,'4 - Tabela atual'!AV52,'5 - Tabela anterior'!AU52)</f>
        <v>533.25</v>
      </c>
      <c r="AW53" s="9">
        <f>IF(Parametros!$P$3=1,'4 - Tabela atual'!AW52,'5 - Tabela anterior'!AV52)</f>
        <v>1066.5</v>
      </c>
      <c r="AX53" s="9">
        <f>IF(Parametros!$P$3=1,'4 - Tabela atual'!AX52,'5 - Tabela anterior'!AW52)</f>
        <v>1422</v>
      </c>
      <c r="AY53" s="9">
        <f>IF(Parametros!$P$3=1,'4 - Tabela atual'!AY52,'5 - Tabela anterior'!AX52)</f>
        <v>2133</v>
      </c>
      <c r="AZ53" s="9">
        <f>IF(Parametros!$P$3=1,'4 - Tabela atual'!AZ52,'5 - Tabela anterior'!AY52)</f>
        <v>2844</v>
      </c>
      <c r="BA53" s="9">
        <f>IF(Parametros!$P$3=1,'4 - Tabela atual'!BA52,'5 - Tabela anterior'!AZ52)</f>
        <v>3555</v>
      </c>
      <c r="BB53" s="9">
        <f>IF(Parametros!$P$3=1,'4 - Tabela atual'!BB52,'5 - Tabela anterior'!BA52)</f>
        <v>4266</v>
      </c>
      <c r="BC53" s="9">
        <f>IF(Parametros!$P$3=1,'4 - Tabela atual'!BC52,'5 - Tabela anterior'!BB52)</f>
        <v>1989</v>
      </c>
      <c r="BD53" s="9">
        <f>IF(Parametros!$P$3=1,'4 - Tabela atual'!BD52,'5 - Tabela anterior'!BC52)</f>
        <v>397.8</v>
      </c>
      <c r="BE53" s="9">
        <f>IF(Parametros!$P$3=1,'4 - Tabela atual'!BE52,'5 - Tabela anterior'!BD52)</f>
        <v>497.25</v>
      </c>
      <c r="BF53" s="9">
        <f>IF(Parametros!$P$3=1,'4 - Tabela atual'!BF52,'5 - Tabela anterior'!BE52)</f>
        <v>464.40000000000003</v>
      </c>
      <c r="BG53" s="9">
        <f>IF(Parametros!$P$3=1,'4 - Tabela atual'!BG52,'5 - Tabela anterior'!BF52)</f>
        <v>1491.75</v>
      </c>
      <c r="BH53" s="9">
        <f>IF(Parametros!$P$3=1,'4 - Tabela atual'!BH52,'5 - Tabela anterior'!BG52)</f>
        <v>2983.5</v>
      </c>
      <c r="BI53" s="9">
        <f>IF(Parametros!$P$3=1,'4 - Tabela atual'!BI52,'5 - Tabela anterior'!BH52)</f>
        <v>3978</v>
      </c>
      <c r="BJ53" s="9">
        <f>IF(Parametros!$P$3=1,'4 - Tabela atual'!BJ52,'5 - Tabela anterior'!BI52)</f>
        <v>5967</v>
      </c>
      <c r="BK53" s="9">
        <f>IF(Parametros!$P$3=1,'4 - Tabela atual'!BK52,'5 - Tabela anterior'!BJ52)</f>
        <v>7956</v>
      </c>
      <c r="BL53" s="9">
        <f>IF(Parametros!$P$3=1,'4 - Tabela atual'!BL52,'5 - Tabela anterior'!BK52)</f>
        <v>9945</v>
      </c>
      <c r="BM53" s="9">
        <f>IF(Parametros!$P$3=1,'4 - Tabela atual'!BM52,'5 - Tabela anterior'!BL52)</f>
        <v>11934</v>
      </c>
      <c r="BN53" s="9">
        <f>IF(Parametros!$P$3=1,'4 - Tabela atual'!BN52,'5 - Tabela anterior'!BM52)</f>
        <v>1893</v>
      </c>
      <c r="BO53" s="9">
        <f>IF(Parametros!$P$3=1,'4 - Tabela atual'!BO52,'5 - Tabela anterior'!BN52)</f>
        <v>378.6</v>
      </c>
      <c r="BP53" s="9">
        <f>IF(Parametros!$P$3=1,'4 - Tabela atual'!BP52,'5 - Tabela anterior'!BO52)</f>
        <v>473.25</v>
      </c>
      <c r="BQ53" s="9">
        <f>IF(Parametros!$P$3=1,'4 - Tabela atual'!BQ52,'5 - Tabela anterior'!BP52)</f>
        <v>464.40000000000003</v>
      </c>
      <c r="BR53" s="9">
        <f>IF(Parametros!$P$3=1,'4 - Tabela atual'!BR52,'5 - Tabela anterior'!BQ52)</f>
        <v>1419.75</v>
      </c>
      <c r="BS53" s="9">
        <f>IF(Parametros!$P$3=1,'4 - Tabela atual'!BS52,'5 - Tabela anterior'!BR52)</f>
        <v>2839.5</v>
      </c>
      <c r="BT53" s="9">
        <f>IF(Parametros!$P$3=1,'4 - Tabela atual'!BT52,'5 - Tabela anterior'!BS52)</f>
        <v>3786</v>
      </c>
      <c r="BU53" s="9">
        <f>IF(Parametros!$P$3=1,'4 - Tabela atual'!BU52,'5 - Tabela anterior'!BT52)</f>
        <v>5679</v>
      </c>
      <c r="BV53" s="9">
        <f>IF(Parametros!$P$3=1,'4 - Tabela atual'!BV52,'5 - Tabela anterior'!BU52)</f>
        <v>7572</v>
      </c>
      <c r="BW53" s="9">
        <f>IF(Parametros!$P$3=1,'4 - Tabela atual'!BW52,'5 - Tabela anterior'!BV52)</f>
        <v>9465</v>
      </c>
      <c r="BX53" s="9">
        <f>IF(Parametros!$P$3=1,'4 - Tabela atual'!BX52,'5 - Tabela anterior'!BW52)</f>
        <v>11358</v>
      </c>
      <c r="BY53" s="9">
        <f>IF(Parametros!$P$3=1,'4 - Tabela atual'!BY52,'5 - Tabela anterior'!BX52)</f>
        <v>1743</v>
      </c>
      <c r="BZ53" s="9">
        <f>IF(Parametros!$P$3=1,'4 - Tabela atual'!BZ52,'5 - Tabela anterior'!BY52)</f>
        <v>348.6</v>
      </c>
      <c r="CA53" s="9">
        <f>IF(Parametros!$P$3=1,'4 - Tabela atual'!CA52,'5 - Tabela anterior'!BZ52)</f>
        <v>435.75</v>
      </c>
      <c r="CB53" s="9">
        <f>IF(Parametros!$P$3=1,'4 - Tabela atual'!CB52,'5 - Tabela anterior'!CA52)</f>
        <v>464.40000000000003</v>
      </c>
      <c r="CC53" s="9">
        <f>IF(Parametros!$P$3=1,'4 - Tabela atual'!CC52,'5 - Tabela anterior'!CB52)</f>
        <v>1307.25</v>
      </c>
      <c r="CD53" s="9">
        <f>IF(Parametros!$P$3=1,'4 - Tabela atual'!CD52,'5 - Tabela anterior'!CC52)</f>
        <v>2614.5</v>
      </c>
      <c r="CE53" s="9">
        <f>IF(Parametros!$P$3=1,'4 - Tabela atual'!CE52,'5 - Tabela anterior'!CD52)</f>
        <v>3486</v>
      </c>
      <c r="CF53" s="9">
        <f>IF(Parametros!$P$3=1,'4 - Tabela atual'!CF52,'5 - Tabela anterior'!CE52)</f>
        <v>5229</v>
      </c>
      <c r="CG53" s="9">
        <f>IF(Parametros!$P$3=1,'4 - Tabela atual'!CG52,'5 - Tabela anterior'!CF52)</f>
        <v>6972</v>
      </c>
      <c r="CH53" s="9">
        <f>IF(Parametros!$P$3=1,'4 - Tabela atual'!CH52,'5 - Tabela anterior'!CG52)</f>
        <v>8715</v>
      </c>
      <c r="CI53" s="9">
        <f>IF(Parametros!$P$3=1,'4 - Tabela atual'!CI52,'5 - Tabela anterior'!CH52)</f>
        <v>10458</v>
      </c>
      <c r="CJ53" s="9">
        <f>IF(Parametros!$P$3=1,'4 - Tabela atual'!CJ52,'5 - Tabela anterior'!CI52)</f>
        <v>1818</v>
      </c>
      <c r="CK53" s="9">
        <f>IF(Parametros!$P$3=1,'4 - Tabela atual'!CK52,'5 - Tabela anterior'!CJ52)</f>
        <v>363.6</v>
      </c>
      <c r="CL53" s="9">
        <f>IF(Parametros!$P$3=1,'4 - Tabela atual'!CL52,'5 - Tabela anterior'!CK52)</f>
        <v>454.5</v>
      </c>
      <c r="CM53" s="9">
        <f>IF(Parametros!$P$3=1,'4 - Tabela atual'!CM52,'5 - Tabela anterior'!CL52)</f>
        <v>0</v>
      </c>
      <c r="CN53" s="9">
        <f>IF(Parametros!$P$3=1,'4 - Tabela atual'!CN52,'5 - Tabela anterior'!CM52)</f>
        <v>1363.5</v>
      </c>
      <c r="CO53" s="9">
        <f>IF(Parametros!$P$3=1,'4 - Tabela atual'!CO52,'5 - Tabela anterior'!CN52)</f>
        <v>2727</v>
      </c>
      <c r="CP53" s="9">
        <f>IF(Parametros!$P$3=1,'4 - Tabela atual'!CP52,'5 - Tabela anterior'!CO52)</f>
        <v>3636</v>
      </c>
      <c r="CQ53" s="9">
        <f>IF(Parametros!$P$3=1,'4 - Tabela atual'!CQ52,'5 - Tabela anterior'!CP52)</f>
        <v>5454</v>
      </c>
      <c r="CR53" s="9">
        <f>IF(Parametros!$P$3=1,'4 - Tabela atual'!CR52,'5 - Tabela anterior'!CQ52)</f>
        <v>7272</v>
      </c>
      <c r="CS53" s="9">
        <f>IF(Parametros!$P$3=1,'4 - Tabela atual'!CS52,'5 - Tabela anterior'!CR52)</f>
        <v>9090</v>
      </c>
      <c r="CT53" s="9">
        <f>IF(Parametros!$P$3=1,'4 - Tabela atual'!CT52,'5 - Tabela anterior'!CS52)</f>
        <v>10908</v>
      </c>
      <c r="CU53" s="9">
        <f>IF(Parametros!$P$3=1,'4 - Tabela atual'!CU52,'5 - Tabela anterior'!CT52)</f>
        <v>1668</v>
      </c>
      <c r="CV53" s="9">
        <f>IF(Parametros!$P$3=1,'4 - Tabela atual'!CV52,'5 - Tabela anterior'!CU52)</f>
        <v>333.6</v>
      </c>
      <c r="CW53" s="9">
        <f>IF(Parametros!$P$3=1,'4 - Tabela atual'!CW52,'5 - Tabela anterior'!CV52)</f>
        <v>417</v>
      </c>
      <c r="CX53" s="9">
        <f>IF(Parametros!$P$3=1,'4 - Tabela atual'!CX52,'5 - Tabela anterior'!CW52)</f>
        <v>0</v>
      </c>
      <c r="CY53" s="9">
        <f>IF(Parametros!$P$3=1,'4 - Tabela atual'!CY52,'5 - Tabela anterior'!CX52)</f>
        <v>1251</v>
      </c>
      <c r="CZ53" s="9">
        <f>IF(Parametros!$P$3=1,'4 - Tabela atual'!CZ52,'5 - Tabela anterior'!CY52)</f>
        <v>2502</v>
      </c>
      <c r="DA53" s="9">
        <f>IF(Parametros!$P$3=1,'4 - Tabela atual'!DA52,'5 - Tabela anterior'!CZ52)</f>
        <v>3336</v>
      </c>
      <c r="DB53" s="9">
        <f>IF(Parametros!$P$3=1,'4 - Tabela atual'!DB52,'5 - Tabela anterior'!DA52)</f>
        <v>5004</v>
      </c>
      <c r="DC53" s="9">
        <f>IF(Parametros!$P$3=1,'4 - Tabela atual'!DC52,'5 - Tabela anterior'!DB52)</f>
        <v>6672</v>
      </c>
      <c r="DD53" s="9">
        <f>IF(Parametros!$P$3=1,'4 - Tabela atual'!DD52,'5 - Tabela anterior'!DC52)</f>
        <v>8340</v>
      </c>
      <c r="DE53" s="9">
        <f>IF(Parametros!$P$3=1,'4 - Tabela atual'!DE52,'5 - Tabela anterior'!DD52)</f>
        <v>10008</v>
      </c>
      <c r="DF53" s="9">
        <f>IF(Parametros!$P$3=1,'4 - Tabela atual'!DF52,'5 - Tabela anterior'!DE52)</f>
        <v>1572</v>
      </c>
      <c r="DG53" s="9">
        <f>IF(Parametros!$P$3=1,'4 - Tabela atual'!DG52,'5 - Tabela anterior'!DF52)</f>
        <v>314.40000000000003</v>
      </c>
      <c r="DH53" s="9">
        <f>IF(Parametros!$P$3=1,'4 - Tabela atual'!DH52,'5 - Tabela anterior'!DG52)</f>
        <v>393</v>
      </c>
      <c r="DI53" s="9">
        <f>IF(Parametros!$P$3=1,'4 - Tabela atual'!DI52,'5 - Tabela anterior'!DH52)</f>
        <v>0</v>
      </c>
      <c r="DJ53" s="9">
        <f>IF(Parametros!$P$3=1,'4 - Tabela atual'!DJ52,'5 - Tabela anterior'!DI52)</f>
        <v>1179</v>
      </c>
      <c r="DK53" s="9">
        <f>IF(Parametros!$P$3=1,'4 - Tabela atual'!DK52,'5 - Tabela anterior'!DJ52)</f>
        <v>2358</v>
      </c>
      <c r="DL53" s="9">
        <f>IF(Parametros!$P$3=1,'4 - Tabela atual'!DL52,'5 - Tabela anterior'!DK52)</f>
        <v>3144</v>
      </c>
      <c r="DM53" s="9">
        <f>IF(Parametros!$P$3=1,'4 - Tabela atual'!DM52,'5 - Tabela anterior'!DL52)</f>
        <v>4716</v>
      </c>
      <c r="DN53" s="9">
        <f>IF(Parametros!$P$3=1,'4 - Tabela atual'!DN52,'5 - Tabela anterior'!DM52)</f>
        <v>6288</v>
      </c>
      <c r="DO53" s="9">
        <f>IF(Parametros!$P$3=1,'4 - Tabela atual'!DO52,'5 - Tabela anterior'!DN52)</f>
        <v>7860</v>
      </c>
      <c r="DP53" s="9">
        <f>IF(Parametros!$P$3=1,'4 - Tabela atual'!DP52,'5 - Tabela anterior'!DO52)</f>
        <v>9432</v>
      </c>
      <c r="DQ53" s="9">
        <f>IF(Parametros!$P$3=1,'4 - Tabela atual'!DQ52,'5 - Tabela anterior'!DP52)</f>
        <v>2604</v>
      </c>
      <c r="DR53" s="9">
        <f>IF(Parametros!$P$3=1,'4 - Tabela atual'!DR52,'5 - Tabela anterior'!DQ52)</f>
        <v>520.80000000000007</v>
      </c>
      <c r="DS53" s="9">
        <f>IF(Parametros!$P$3=1,'4 - Tabela atual'!DS52,'5 - Tabela anterior'!DR52)</f>
        <v>651</v>
      </c>
      <c r="DT53" s="9">
        <f>IF(Parametros!$P$3=1,'4 - Tabela atual'!DT52,'5 - Tabela anterior'!DS52)</f>
        <v>464.40000000000003</v>
      </c>
      <c r="DU53" s="9">
        <f>IF(Parametros!$P$3=1,'4 - Tabela atual'!DU52,'5 - Tabela anterior'!DT52)</f>
        <v>1953</v>
      </c>
      <c r="DV53" s="9">
        <f>IF(Parametros!$P$3=1,'4 - Tabela atual'!DV52,'5 - Tabela anterior'!DU52)</f>
        <v>3906</v>
      </c>
      <c r="DW53" s="9">
        <f>IF(Parametros!$P$3=1,'4 - Tabela atual'!DW52,'5 - Tabela anterior'!DV52)</f>
        <v>5208</v>
      </c>
      <c r="DX53" s="9">
        <f>IF(Parametros!$P$3=1,'4 - Tabela atual'!DX52,'5 - Tabela anterior'!DW52)</f>
        <v>7812</v>
      </c>
      <c r="DY53" s="9">
        <f>IF(Parametros!$P$3=1,'4 - Tabela atual'!DY52,'5 - Tabela anterior'!DX52)</f>
        <v>10416</v>
      </c>
      <c r="DZ53" s="9">
        <f>IF(Parametros!$P$3=1,'4 - Tabela atual'!DZ52,'5 - Tabela anterior'!DY52)</f>
        <v>13020</v>
      </c>
      <c r="EA53" s="9">
        <f>IF(Parametros!$P$3=1,'4 - Tabela atual'!EA52,'5 - Tabela anterior'!DZ52)</f>
        <v>15624</v>
      </c>
      <c r="EB53" s="9">
        <f>IF(Parametros!$P$3=1,'4 - Tabela atual'!EB52,'5 - Tabela anterior'!EA52)</f>
        <v>2850</v>
      </c>
      <c r="EC53" s="9">
        <f>IF(Parametros!$P$3=1,'4 - Tabela atual'!EC52,'5 - Tabela anterior'!EB52)</f>
        <v>570</v>
      </c>
      <c r="ED53" s="9">
        <f>IF(Parametros!$P$3=1,'4 - Tabela atual'!ED52,'5 - Tabela anterior'!EC52)</f>
        <v>712.5</v>
      </c>
      <c r="EE53" s="9">
        <f>IF(Parametros!$P$3=1,'4 - Tabela atual'!EE52,'5 - Tabela anterior'!ED52)</f>
        <v>464.40000000000003</v>
      </c>
      <c r="EF53" s="9">
        <f>IF(Parametros!$P$3=1,'4 - Tabela atual'!EF52,'5 - Tabela anterior'!EE52)</f>
        <v>2137.5</v>
      </c>
      <c r="EG53" s="9">
        <f>IF(Parametros!$P$3=1,'4 - Tabela atual'!EG52,'5 - Tabela anterior'!EF52)</f>
        <v>4275</v>
      </c>
      <c r="EH53" s="9">
        <f>IF(Parametros!$P$3=1,'4 - Tabela atual'!EH52,'5 - Tabela anterior'!EG52)</f>
        <v>5700</v>
      </c>
      <c r="EI53" s="9">
        <f>IF(Parametros!$P$3=1,'4 - Tabela atual'!EI52,'5 - Tabela anterior'!EH52)</f>
        <v>8550</v>
      </c>
      <c r="EJ53" s="9">
        <f>IF(Parametros!$P$3=1,'4 - Tabela atual'!EJ52,'5 - Tabela anterior'!EI52)</f>
        <v>11400</v>
      </c>
      <c r="EK53" s="9">
        <f>IF(Parametros!$P$3=1,'4 - Tabela atual'!EK52,'5 - Tabela anterior'!EJ52)</f>
        <v>14250</v>
      </c>
      <c r="EL53" s="9">
        <f>IF(Parametros!$P$3=1,'4 - Tabela atual'!EL52,'5 - Tabela anterior'!EK52)</f>
        <v>17100</v>
      </c>
      <c r="EM53" s="9">
        <f>IF(Parametros!$P$3=1,'4 - Tabela atual'!EM52,'5 - Tabela anterior'!EL52)</f>
        <v>2700</v>
      </c>
      <c r="EN53" s="9">
        <f>IF(Parametros!$P$3=1,'4 - Tabela atual'!EN52,'5 - Tabela anterior'!EM52)</f>
        <v>540</v>
      </c>
      <c r="EO53" s="9">
        <f>IF(Parametros!$P$3=1,'4 - Tabela atual'!EO52,'5 - Tabela anterior'!EN52)</f>
        <v>675</v>
      </c>
      <c r="EP53" s="9">
        <f>IF(Parametros!$P$3=1,'4 - Tabela atual'!EP52,'5 - Tabela anterior'!EO52)</f>
        <v>464.40000000000003</v>
      </c>
      <c r="EQ53" s="9">
        <f>IF(Parametros!$P$3=1,'4 - Tabela atual'!EQ52,'5 - Tabela anterior'!EP52)</f>
        <v>2025</v>
      </c>
      <c r="ER53" s="9">
        <f>IF(Parametros!$P$3=1,'4 - Tabela atual'!ER52,'5 - Tabela anterior'!EQ52)</f>
        <v>4050</v>
      </c>
      <c r="ES53" s="9">
        <f>IF(Parametros!$P$3=1,'4 - Tabela atual'!ES52,'5 - Tabela anterior'!ER52)</f>
        <v>5400</v>
      </c>
      <c r="ET53" s="9">
        <f>IF(Parametros!$P$3=1,'4 - Tabela atual'!ET52,'5 - Tabela anterior'!ES52)</f>
        <v>8100</v>
      </c>
      <c r="EU53" s="9">
        <f>IF(Parametros!$P$3=1,'4 - Tabela atual'!EU52,'5 - Tabela anterior'!ET52)</f>
        <v>10800</v>
      </c>
      <c r="EV53" s="9">
        <f>IF(Parametros!$P$3=1,'4 - Tabela atual'!EV52,'5 - Tabela anterior'!EU52)</f>
        <v>13500</v>
      </c>
      <c r="EW53" s="9">
        <f>IF(Parametros!$P$3=1,'4 - Tabela atual'!EW52,'5 - Tabela anterior'!EV52)</f>
        <v>16200</v>
      </c>
      <c r="EX53" s="9">
        <f>IF(Parametros!$P$3=1,'4 - Tabela atual'!EX52,'5 - Tabela anterior'!EW52)</f>
        <v>2529</v>
      </c>
      <c r="EY53" s="9">
        <f>IF(Parametros!$P$3=1,'4 - Tabela atual'!EY52,'5 - Tabela anterior'!EX52)</f>
        <v>505.80000000000007</v>
      </c>
      <c r="EZ53" s="9">
        <f>IF(Parametros!$P$3=1,'4 - Tabela atual'!EZ52,'5 - Tabela anterior'!EY52)</f>
        <v>632.25</v>
      </c>
      <c r="FA53" s="9">
        <f>IF(Parametros!$P$3=1,'4 - Tabela atual'!FA52,'5 - Tabela anterior'!EZ52)</f>
        <v>0</v>
      </c>
      <c r="FB53" s="9">
        <f>IF(Parametros!$P$3=1,'4 - Tabela atual'!FB52,'5 - Tabela anterior'!FA52)</f>
        <v>1896.75</v>
      </c>
      <c r="FC53" s="9">
        <f>IF(Parametros!$P$3=1,'4 - Tabela atual'!FC52,'5 - Tabela anterior'!FB52)</f>
        <v>3793.5</v>
      </c>
      <c r="FD53" s="9">
        <f>IF(Parametros!$P$3=1,'4 - Tabela atual'!FD52,'5 - Tabela anterior'!FC52)</f>
        <v>5058</v>
      </c>
      <c r="FE53" s="9">
        <f>IF(Parametros!$P$3=1,'4 - Tabela atual'!FE52,'5 - Tabela anterior'!FD52)</f>
        <v>7587</v>
      </c>
      <c r="FF53" s="9">
        <f>IF(Parametros!$P$3=1,'4 - Tabela atual'!FF52,'5 - Tabela anterior'!FE52)</f>
        <v>10116</v>
      </c>
      <c r="FG53" s="9">
        <f>IF(Parametros!$P$3=1,'4 - Tabela atual'!FG52,'5 - Tabela anterior'!FF52)</f>
        <v>12645</v>
      </c>
      <c r="FH53" s="9">
        <f>IF(Parametros!$P$3=1,'4 - Tabela atual'!FH52,'5 - Tabela anterior'!FG52)</f>
        <v>15174</v>
      </c>
      <c r="FI53" s="9">
        <f>IF(Parametros!$P$3=1,'4 - Tabela atual'!FI52,'5 - Tabela anterior'!FH52)</f>
        <v>3561</v>
      </c>
      <c r="FJ53" s="9">
        <f>IF(Parametros!$P$3=1,'4 - Tabela atual'!FJ52,'5 - Tabela anterior'!FI52)</f>
        <v>712.2</v>
      </c>
      <c r="FK53" s="9">
        <f>IF(Parametros!$P$3=1,'4 - Tabela atual'!FK52,'5 - Tabela anterior'!FJ52)</f>
        <v>890.25</v>
      </c>
      <c r="FL53" s="9">
        <f>IF(Parametros!$P$3=1,'4 - Tabela atual'!FL52,'5 - Tabela anterior'!FK52)</f>
        <v>464.40000000000003</v>
      </c>
      <c r="FM53" s="9">
        <f>IF(Parametros!$P$3=1,'4 - Tabela atual'!FM52,'5 - Tabela anterior'!FL52)</f>
        <v>2670.75</v>
      </c>
      <c r="FN53" s="9">
        <f>IF(Parametros!$P$3=1,'4 - Tabela atual'!FN52,'5 - Tabela anterior'!FM52)</f>
        <v>5341.5</v>
      </c>
      <c r="FO53" s="9">
        <f>IF(Parametros!$P$3=1,'4 - Tabela atual'!FO52,'5 - Tabela anterior'!FN52)</f>
        <v>7122</v>
      </c>
      <c r="FP53" s="9">
        <f>IF(Parametros!$P$3=1,'4 - Tabela atual'!FP52,'5 - Tabela anterior'!FO52)</f>
        <v>10683</v>
      </c>
      <c r="FQ53" s="9">
        <f>IF(Parametros!$P$3=1,'4 - Tabela atual'!FQ52,'5 - Tabela anterior'!FP52)</f>
        <v>14244</v>
      </c>
      <c r="FR53" s="9">
        <f>IF(Parametros!$P$3=1,'4 - Tabela atual'!FR52,'5 - Tabela anterior'!FQ52)</f>
        <v>17805</v>
      </c>
      <c r="FS53" s="9">
        <f>IF(Parametros!$P$3=1,'4 - Tabela atual'!FS52,'5 - Tabela anterior'!FR52)</f>
        <v>21366</v>
      </c>
      <c r="FT53">
        <f>IF(Parametros!$P$3=1,'4 - Tabela atual'!FT52,'5 - Tabela anterior'!FS52)</f>
        <v>14.99</v>
      </c>
      <c r="FU53" t="str">
        <f>IF(Parametros!$P$3=1,'4 - Tabela atual'!FU52,'5 - Tabela anterior'!FT52)</f>
        <v/>
      </c>
      <c r="FV53" t="str">
        <f>IF(Parametros!$P$3=1,'4 - Tabela atual'!FV52,'5 - Tabela anterior'!FU52)</f>
        <v/>
      </c>
      <c r="FW53" t="str">
        <f>IF(Parametros!$P$3=1,'4 - Tabela atual'!FW52,'5 - Tabela anterior'!FV52)</f>
        <v/>
      </c>
      <c r="FX53" t="str">
        <f>IF(Parametros!$P$3=1,'4 - Tabela atual'!FX52,'5 - Tabela anterior'!FW52)</f>
        <v/>
      </c>
      <c r="FY53" t="str">
        <f>IF(Parametros!$P$3=1,'4 - Tabela atual'!FY52,'5 - Tabela anterior'!FX52)</f>
        <v/>
      </c>
      <c r="FZ53" t="str">
        <f>IF(Parametros!$P$3=1,'4 - Tabela atual'!FZ52,'5 - Tabela anterior'!FY52)</f>
        <v/>
      </c>
      <c r="GA53" t="str">
        <f>IF(Parametros!$P$3=1,'4 - Tabela atual'!GA52,'5 - Tabela anterior'!FZ52)</f>
        <v/>
      </c>
      <c r="GB53" t="str">
        <f>IF(Parametros!$P$3=1,'4 - Tabela atual'!GB52,'5 - Tabela anterior'!GA52)</f>
        <v/>
      </c>
      <c r="GC53" t="str">
        <f>IF(Parametros!$P$3=1,'4 - Tabela atual'!GC52,'5 - Tabela anterior'!GB52)</f>
        <v/>
      </c>
      <c r="GD53" t="str">
        <f>IF(Parametros!$P$3=1,'4 - Tabela atual'!GD52,'5 - Tabela anterior'!GC52)</f>
        <v/>
      </c>
      <c r="GE53" t="str">
        <f>IF(Parametros!$P$3=1,'4 - Tabela atual'!GE52,'5 - Tabela anterior'!GD52)</f>
        <v/>
      </c>
      <c r="GF53" t="str">
        <f>IF(Parametros!$P$3=1,'4 - Tabela atual'!GF52,'5 - Tabela anterior'!GE52)</f>
        <v/>
      </c>
      <c r="GG53" t="str">
        <f>IF(Parametros!$P$3=1,'4 - Tabela atual'!GG52,'5 - Tabela anterior'!GF52)</f>
        <v/>
      </c>
      <c r="GH53">
        <f>IF(Parametros!$P$3=1,'4 - Tabela atual'!GH52,'5 - Tabela anterior'!GG52)</f>
        <v>14.99</v>
      </c>
      <c r="GI53" s="8">
        <f>IF(Parametros!$P$3=1,'4 - Tabela atual'!GI52,'5 - Tabela anterior'!GH52)</f>
        <v>122746.9767</v>
      </c>
      <c r="GJ53" s="8" t="str">
        <f>IF(Parametros!$P$3=1,'4 - Tabela atual'!GJ52,'5 - Tabela anterior'!GI52)</f>
        <v/>
      </c>
      <c r="GK53" s="8" t="str">
        <f>IF(Parametros!$P$3=1,'4 - Tabela atual'!GK52,'5 - Tabela anterior'!GJ52)</f>
        <v/>
      </c>
      <c r="GL53" s="8" t="str">
        <f>IF(Parametros!$P$3=1,'4 - Tabela atual'!GL52,'5 - Tabela anterior'!GK52)</f>
        <v/>
      </c>
      <c r="GM53" s="8" t="str">
        <f>IF(Parametros!$P$3=1,'4 - Tabela atual'!GM52,'5 - Tabela anterior'!GL52)</f>
        <v/>
      </c>
      <c r="GN53" s="8" t="str">
        <f>IF(Parametros!$P$3=1,'4 - Tabela atual'!GN52,'5 - Tabela anterior'!GM52)</f>
        <v/>
      </c>
      <c r="GO53" s="8" t="str">
        <f>IF(Parametros!$P$3=1,'4 - Tabela atual'!GO52,'5 - Tabela anterior'!GN52)</f>
        <v/>
      </c>
      <c r="GP53" s="8" t="str">
        <f>IF(Parametros!$P$3=1,'4 - Tabela atual'!GP52,'5 - Tabela anterior'!GO52)</f>
        <v/>
      </c>
      <c r="GQ53" s="8" t="str">
        <f>IF(Parametros!$P$3=1,'4 - Tabela atual'!GQ52,'5 - Tabela anterior'!GP52)</f>
        <v/>
      </c>
      <c r="GR53" s="8" t="str">
        <f>IF(Parametros!$P$3=1,'4 - Tabela atual'!GR52,'5 - Tabela anterior'!GQ52)</f>
        <v/>
      </c>
      <c r="GS53" s="8" t="str">
        <f>IF(Parametros!$P$3=1,'4 - Tabela atual'!GS52,'5 - Tabela anterior'!GR52)</f>
        <v/>
      </c>
      <c r="GT53" s="8" t="str">
        <f>IF(Parametros!$P$3=1,'4 - Tabela atual'!GT52,'5 - Tabela anterior'!GS52)</f>
        <v/>
      </c>
      <c r="GU53" s="8" t="str">
        <f>IF(Parametros!$P$3=1,'4 - Tabela atual'!GU52,'5 - Tabela anterior'!GT52)</f>
        <v/>
      </c>
      <c r="GV53" s="8" t="str">
        <f>IF(Parametros!$P$3=1,'4 - Tabela atual'!GV52,'5 - Tabela anterior'!GU52)</f>
        <v/>
      </c>
      <c r="GW53" s="8">
        <f>IF(Parametros!$P$3=1,'4 - Tabela atual'!GW52,'5 - Tabela anterior'!GV52)</f>
        <v>122746.9767</v>
      </c>
      <c r="GX53">
        <f>IF(Parametros!$P$3=1,'4 - Tabela atual'!GX52,'5 - Tabela anterior'!GW52)</f>
        <v>1</v>
      </c>
      <c r="GY53">
        <f>IF(Parametros!$P$3=1,'4 - Tabela atual'!GY52,'5 - Tabela anterior'!GX52)</f>
        <v>0</v>
      </c>
      <c r="GZ53">
        <f>IF(Parametros!$P$3=1,'4 - Tabela atual'!GZ52,'5 - Tabela anterior'!GY52)</f>
        <v>0</v>
      </c>
      <c r="HA53">
        <f>IF(Parametros!$P$3=1,'4 - Tabela atual'!HA52,'5 - Tabela anterior'!GZ52)</f>
        <v>0</v>
      </c>
      <c r="HB53">
        <f>IF(Parametros!$P$3=1,'4 - Tabela atual'!HB52,'5 - Tabela anterior'!HA52)</f>
        <v>0</v>
      </c>
      <c r="HC53">
        <f>IF(Parametros!$P$3=1,'4 - Tabela atual'!HC52,'5 - Tabela anterior'!HB52)</f>
        <v>0</v>
      </c>
      <c r="HD53">
        <f>IF(Parametros!$P$3=1,'4 - Tabela atual'!HD52,'5 - Tabela anterior'!HC52)</f>
        <v>0</v>
      </c>
      <c r="HE53" s="6" t="str">
        <f t="shared" si="1"/>
        <v>AUTO ESPORTE - (AUTO)</v>
      </c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</row>
    <row r="54" spans="1:249" s="5" customFormat="1" ht="14.25" customHeight="1" x14ac:dyDescent="0.2">
      <c r="A54" s="148" t="str">
        <f>IF(Parametros!$P$3=1,'4 - Tabela atual'!A53,'5 - Tabela anterior'!A53)</f>
        <v>ESPO</v>
      </c>
      <c r="B54" s="112" t="str">
        <f>IF(Parametros!$P$3=1,'4 - Tabela atual'!B53,'5 - Tabela anterior'!B53)</f>
        <v>ESPORTE ESPETACULAR</v>
      </c>
      <c r="C54" s="9">
        <f>IF(Parametros!$P$3=1,'4 - Tabela atual'!C53,'5 - Tabela anterior'!C53)</f>
        <v>1166</v>
      </c>
      <c r="D54" s="9">
        <f>IF(Parametros!$P$3=1,'4 - Tabela atual'!D53,'5 - Tabela anterior'!D53)</f>
        <v>233.20000000000002</v>
      </c>
      <c r="E54" s="9">
        <f>IF(Parametros!$P$3=1,'4 - Tabela atual'!E53,'5 - Tabela anterior'!E53)</f>
        <v>291.5</v>
      </c>
      <c r="F54" s="9">
        <f>IF(Parametros!$P$3=1,'4 - Tabela atual'!F53,'5 - Tabela anterior'!F53)</f>
        <v>437.25</v>
      </c>
      <c r="G54" s="9">
        <f>IF(Parametros!$P$3=1,'4 - Tabela atual'!G53,'5 - Tabela anterior'!G53)</f>
        <v>233.20000000000002</v>
      </c>
      <c r="H54" s="9">
        <f>IF(Parametros!$P$3=1,'4 - Tabela atual'!H53,'5 - Tabela anterior'!H53)</f>
        <v>291.5</v>
      </c>
      <c r="I54" s="9">
        <f>IF(Parametros!$P$3=1,'4 - Tabela atual'!I53,'5 - Tabela anterior'!H53)</f>
        <v>291.5</v>
      </c>
      <c r="J54" s="9">
        <f>IF(Parametros!$P$3=1,'4 - Tabela atual'!J53,'5 - Tabela anterior'!I53)</f>
        <v>291.5</v>
      </c>
      <c r="K54" s="9">
        <f>IF(Parametros!$P$3=1,'4 - Tabela atual'!K53,'5 - Tabela anterior'!J53)</f>
        <v>437.25</v>
      </c>
      <c r="L54" s="9">
        <f>IF(Parametros!$P$3=1,'4 - Tabela atual'!L53,'5 - Tabela anterior'!K53)</f>
        <v>233.20000000000002</v>
      </c>
      <c r="M54" s="9">
        <f>IF(Parametros!$P$3=1,'4 - Tabela atual'!M53,'5 - Tabela anterior'!L53)</f>
        <v>291.5</v>
      </c>
      <c r="N54" s="9">
        <f>IF(Parametros!$P$3=1,'4 - Tabela atual'!N53,'5 - Tabela anterior'!M53)</f>
        <v>524.70000000000005</v>
      </c>
      <c r="O54" s="9">
        <f>IF(Parametros!$P$3=1,'4 - Tabela atual'!O53,'5 - Tabela anterior'!N53)</f>
        <v>874.5</v>
      </c>
      <c r="P54" s="9">
        <f>IF(Parametros!$P$3=1,'4 - Tabela atual'!P53,'5 - Tabela anterior'!O53)</f>
        <v>1749</v>
      </c>
      <c r="Q54" s="9">
        <f>IF(Parametros!$P$3=1,'4 - Tabela atual'!Q53,'5 - Tabela anterior'!P53)</f>
        <v>2332</v>
      </c>
      <c r="R54" s="9">
        <f>IF(Parametros!$P$3=1,'4 - Tabela atual'!R53,'5 - Tabela anterior'!Q53)</f>
        <v>3498</v>
      </c>
      <c r="S54" s="9">
        <f>IF(Parametros!$P$3=1,'4 - Tabela atual'!S53,'5 - Tabela anterior'!R53)</f>
        <v>4664</v>
      </c>
      <c r="T54" s="9">
        <f>IF(Parametros!$P$3=1,'4 - Tabela atual'!T53,'5 - Tabela anterior'!S53)</f>
        <v>5830</v>
      </c>
      <c r="U54" s="9">
        <f>IF(Parametros!$P$3=1,'4 - Tabela atual'!U53,'5 - Tabela anterior'!T53)</f>
        <v>6996</v>
      </c>
      <c r="V54" s="9">
        <f>IF(Parametros!$P$3=1,'4 - Tabela atual'!V53,'5 - Tabela anterior'!U53)</f>
        <v>1705</v>
      </c>
      <c r="W54" s="9">
        <f>IF(Parametros!$P$3=1,'4 - Tabela atual'!W53,'5 - Tabela anterior'!V53)</f>
        <v>341</v>
      </c>
      <c r="X54" s="9">
        <f>IF(Parametros!$P$3=1,'4 - Tabela atual'!X53,'5 - Tabela anterior'!W53)</f>
        <v>426.25</v>
      </c>
      <c r="Y54" s="9">
        <f>IF(Parametros!$P$3=1,'4 - Tabela atual'!Y53,'5 - Tabela anterior'!X53)</f>
        <v>0</v>
      </c>
      <c r="Z54" s="9">
        <f>IF(Parametros!$P$3=1,'4 - Tabela atual'!Z53,'5 - Tabela anterior'!Y53)</f>
        <v>1278.75</v>
      </c>
      <c r="AA54" s="9">
        <f>IF(Parametros!$P$3=1,'4 - Tabela atual'!AA53,'5 - Tabela anterior'!Z53)</f>
        <v>2557.5</v>
      </c>
      <c r="AB54" s="9">
        <f>IF(Parametros!$P$3=1,'4 - Tabela atual'!AB53,'5 - Tabela anterior'!AA53)</f>
        <v>3410</v>
      </c>
      <c r="AC54" s="9">
        <f>IF(Parametros!$P$3=1,'4 - Tabela atual'!AC53,'5 - Tabela anterior'!AB53)</f>
        <v>5115</v>
      </c>
      <c r="AD54" s="9">
        <f>IF(Parametros!$P$3=1,'4 - Tabela atual'!AD53,'5 - Tabela anterior'!AC53)</f>
        <v>6820</v>
      </c>
      <c r="AE54" s="9">
        <f>IF(Parametros!$P$3=1,'4 - Tabela atual'!AE53,'5 - Tabela anterior'!AD53)</f>
        <v>8525</v>
      </c>
      <c r="AF54" s="9">
        <f>IF(Parametros!$P$3=1,'4 - Tabela atual'!AF53,'5 - Tabela anterior'!AE53)</f>
        <v>10230</v>
      </c>
      <c r="AG54" s="9">
        <f>IF(Parametros!$P$3=1,'4 - Tabela atual'!AG53,'5 - Tabela anterior'!AF53)</f>
        <v>1612</v>
      </c>
      <c r="AH54" s="9">
        <f>IF(Parametros!$P$3=1,'4 - Tabela atual'!AH53,'5 - Tabela anterior'!AG53)</f>
        <v>322.40000000000003</v>
      </c>
      <c r="AI54" s="9">
        <f>IF(Parametros!$P$3=1,'4 - Tabela atual'!AI53,'5 - Tabela anterior'!AH53)</f>
        <v>403</v>
      </c>
      <c r="AJ54" s="9">
        <f>IF(Parametros!$P$3=1,'4 - Tabela atual'!AJ53,'5 - Tabela anterior'!AI53)</f>
        <v>0</v>
      </c>
      <c r="AK54" s="9">
        <f>IF(Parametros!$P$3=1,'4 - Tabela atual'!AK53,'5 - Tabela anterior'!AJ53)</f>
        <v>1209</v>
      </c>
      <c r="AL54" s="9">
        <f>IF(Parametros!$P$3=1,'4 - Tabela atual'!AL53,'5 - Tabela anterior'!AK53)</f>
        <v>2418</v>
      </c>
      <c r="AM54" s="9">
        <f>IF(Parametros!$P$3=1,'4 - Tabela atual'!AM53,'5 - Tabela anterior'!AL53)</f>
        <v>3224</v>
      </c>
      <c r="AN54" s="9">
        <f>IF(Parametros!$P$3=1,'4 - Tabela atual'!AN53,'5 - Tabela anterior'!AM53)</f>
        <v>4836</v>
      </c>
      <c r="AO54" s="9">
        <f>IF(Parametros!$P$3=1,'4 - Tabela atual'!AO53,'5 - Tabela anterior'!AN53)</f>
        <v>6448</v>
      </c>
      <c r="AP54" s="9">
        <f>IF(Parametros!$P$3=1,'4 - Tabela atual'!AP53,'5 - Tabela anterior'!AO53)</f>
        <v>8060</v>
      </c>
      <c r="AQ54" s="9">
        <f>IF(Parametros!$P$3=1,'4 - Tabela atual'!AQ53,'5 - Tabela anterior'!AP53)</f>
        <v>9672</v>
      </c>
      <c r="AR54" s="9">
        <f>IF(Parametros!$P$3=1,'4 - Tabela atual'!AR53,'5 - Tabela anterior'!AQ53)</f>
        <v>1174</v>
      </c>
      <c r="AS54" s="9">
        <f>IF(Parametros!$P$3=1,'4 - Tabela atual'!AS53,'5 - Tabela anterior'!AR53)</f>
        <v>234.8</v>
      </c>
      <c r="AT54" s="9">
        <f>IF(Parametros!$P$3=1,'4 - Tabela atual'!AT53,'5 - Tabela anterior'!AS53)</f>
        <v>293.5</v>
      </c>
      <c r="AU54" s="9">
        <f>IF(Parametros!$P$3=1,'4 - Tabela atual'!AU53,'5 - Tabela anterior'!AT53)</f>
        <v>0</v>
      </c>
      <c r="AV54" s="9">
        <f>IF(Parametros!$P$3=1,'4 - Tabela atual'!AV53,'5 - Tabela anterior'!AU53)</f>
        <v>880.5</v>
      </c>
      <c r="AW54" s="9">
        <f>IF(Parametros!$P$3=1,'4 - Tabela atual'!AW53,'5 - Tabela anterior'!AV53)</f>
        <v>1761</v>
      </c>
      <c r="AX54" s="9">
        <f>IF(Parametros!$P$3=1,'4 - Tabela atual'!AX53,'5 - Tabela anterior'!AW53)</f>
        <v>2348</v>
      </c>
      <c r="AY54" s="9">
        <f>IF(Parametros!$P$3=1,'4 - Tabela atual'!AY53,'5 - Tabela anterior'!AX53)</f>
        <v>3522</v>
      </c>
      <c r="AZ54" s="9">
        <f>IF(Parametros!$P$3=1,'4 - Tabela atual'!AZ53,'5 - Tabela anterior'!AY53)</f>
        <v>4696</v>
      </c>
      <c r="BA54" s="9">
        <f>IF(Parametros!$P$3=1,'4 - Tabela atual'!BA53,'5 - Tabela anterior'!AZ53)</f>
        <v>5870</v>
      </c>
      <c r="BB54" s="9">
        <f>IF(Parametros!$P$3=1,'4 - Tabela atual'!BB53,'5 - Tabela anterior'!BA53)</f>
        <v>7044</v>
      </c>
      <c r="BC54" s="9">
        <f>IF(Parametros!$P$3=1,'4 - Tabela atual'!BC53,'5 - Tabela anterior'!BB53)</f>
        <v>2871</v>
      </c>
      <c r="BD54" s="9">
        <f>IF(Parametros!$P$3=1,'4 - Tabela atual'!BD53,'5 - Tabela anterior'!BC53)</f>
        <v>574.20000000000005</v>
      </c>
      <c r="BE54" s="9">
        <f>IF(Parametros!$P$3=1,'4 - Tabela atual'!BE53,'5 - Tabela anterior'!BD53)</f>
        <v>717.75</v>
      </c>
      <c r="BF54" s="9">
        <f>IF(Parametros!$P$3=1,'4 - Tabela atual'!BF53,'5 - Tabela anterior'!BE53)</f>
        <v>524.70000000000005</v>
      </c>
      <c r="BG54" s="9">
        <f>IF(Parametros!$P$3=1,'4 - Tabela atual'!BG53,'5 - Tabela anterior'!BF53)</f>
        <v>2153.25</v>
      </c>
      <c r="BH54" s="9">
        <f>IF(Parametros!$P$3=1,'4 - Tabela atual'!BH53,'5 - Tabela anterior'!BG53)</f>
        <v>4306.5</v>
      </c>
      <c r="BI54" s="9">
        <f>IF(Parametros!$P$3=1,'4 - Tabela atual'!BI53,'5 - Tabela anterior'!BH53)</f>
        <v>5742</v>
      </c>
      <c r="BJ54" s="9">
        <f>IF(Parametros!$P$3=1,'4 - Tabela atual'!BJ53,'5 - Tabela anterior'!BI53)</f>
        <v>8613</v>
      </c>
      <c r="BK54" s="9">
        <f>IF(Parametros!$P$3=1,'4 - Tabela atual'!BK53,'5 - Tabela anterior'!BJ53)</f>
        <v>11484</v>
      </c>
      <c r="BL54" s="9">
        <f>IF(Parametros!$P$3=1,'4 - Tabela atual'!BL53,'5 - Tabela anterior'!BK53)</f>
        <v>14355</v>
      </c>
      <c r="BM54" s="9">
        <f>IF(Parametros!$P$3=1,'4 - Tabela atual'!BM53,'5 - Tabela anterior'!BL53)</f>
        <v>17226</v>
      </c>
      <c r="BN54" s="9">
        <f>IF(Parametros!$P$3=1,'4 - Tabela atual'!BN53,'5 - Tabela anterior'!BM53)</f>
        <v>2778</v>
      </c>
      <c r="BO54" s="9">
        <f>IF(Parametros!$P$3=1,'4 - Tabela atual'!BO53,'5 - Tabela anterior'!BN53)</f>
        <v>555.6</v>
      </c>
      <c r="BP54" s="9">
        <f>IF(Parametros!$P$3=1,'4 - Tabela atual'!BP53,'5 - Tabela anterior'!BO53)</f>
        <v>694.5</v>
      </c>
      <c r="BQ54" s="9">
        <f>IF(Parametros!$P$3=1,'4 - Tabela atual'!BQ53,'5 - Tabela anterior'!BP53)</f>
        <v>524.70000000000005</v>
      </c>
      <c r="BR54" s="9">
        <f>IF(Parametros!$P$3=1,'4 - Tabela atual'!BR53,'5 - Tabela anterior'!BQ53)</f>
        <v>2083.5</v>
      </c>
      <c r="BS54" s="9">
        <f>IF(Parametros!$P$3=1,'4 - Tabela atual'!BS53,'5 - Tabela anterior'!BR53)</f>
        <v>4167</v>
      </c>
      <c r="BT54" s="9">
        <f>IF(Parametros!$P$3=1,'4 - Tabela atual'!BT53,'5 - Tabela anterior'!BS53)</f>
        <v>5556</v>
      </c>
      <c r="BU54" s="9">
        <f>IF(Parametros!$P$3=1,'4 - Tabela atual'!BU53,'5 - Tabela anterior'!BT53)</f>
        <v>8334</v>
      </c>
      <c r="BV54" s="9">
        <f>IF(Parametros!$P$3=1,'4 - Tabela atual'!BV53,'5 - Tabela anterior'!BU53)</f>
        <v>11112</v>
      </c>
      <c r="BW54" s="9">
        <f>IF(Parametros!$P$3=1,'4 - Tabela atual'!BW53,'5 - Tabela anterior'!BV53)</f>
        <v>13890</v>
      </c>
      <c r="BX54" s="9">
        <f>IF(Parametros!$P$3=1,'4 - Tabela atual'!BX53,'5 - Tabela anterior'!BW53)</f>
        <v>16668</v>
      </c>
      <c r="BY54" s="9">
        <f>IF(Parametros!$P$3=1,'4 - Tabela atual'!BY53,'5 - Tabela anterior'!BX53)</f>
        <v>2340</v>
      </c>
      <c r="BZ54" s="9">
        <f>IF(Parametros!$P$3=1,'4 - Tabela atual'!BZ53,'5 - Tabela anterior'!BY53)</f>
        <v>468</v>
      </c>
      <c r="CA54" s="9">
        <f>IF(Parametros!$P$3=1,'4 - Tabela atual'!CA53,'5 - Tabela anterior'!BZ53)</f>
        <v>585</v>
      </c>
      <c r="CB54" s="9">
        <f>IF(Parametros!$P$3=1,'4 - Tabela atual'!CB53,'5 - Tabela anterior'!CA53)</f>
        <v>524.70000000000005</v>
      </c>
      <c r="CC54" s="9">
        <f>IF(Parametros!$P$3=1,'4 - Tabela atual'!CC53,'5 - Tabela anterior'!CB53)</f>
        <v>1755</v>
      </c>
      <c r="CD54" s="9">
        <f>IF(Parametros!$P$3=1,'4 - Tabela atual'!CD53,'5 - Tabela anterior'!CC53)</f>
        <v>3510</v>
      </c>
      <c r="CE54" s="9">
        <f>IF(Parametros!$P$3=1,'4 - Tabela atual'!CE53,'5 - Tabela anterior'!CD53)</f>
        <v>4680</v>
      </c>
      <c r="CF54" s="9">
        <f>IF(Parametros!$P$3=1,'4 - Tabela atual'!CF53,'5 - Tabela anterior'!CE53)</f>
        <v>7020</v>
      </c>
      <c r="CG54" s="9">
        <f>IF(Parametros!$P$3=1,'4 - Tabela atual'!CG53,'5 - Tabela anterior'!CF53)</f>
        <v>9360</v>
      </c>
      <c r="CH54" s="9">
        <f>IF(Parametros!$P$3=1,'4 - Tabela atual'!CH53,'5 - Tabela anterior'!CG53)</f>
        <v>11700</v>
      </c>
      <c r="CI54" s="9">
        <f>IF(Parametros!$P$3=1,'4 - Tabela atual'!CI53,'5 - Tabela anterior'!CH53)</f>
        <v>14040</v>
      </c>
      <c r="CJ54" s="9">
        <f>IF(Parametros!$P$3=1,'4 - Tabela atual'!CJ53,'5 - Tabela anterior'!CI53)</f>
        <v>3317</v>
      </c>
      <c r="CK54" s="9">
        <f>IF(Parametros!$P$3=1,'4 - Tabela atual'!CK53,'5 - Tabela anterior'!CJ53)</f>
        <v>663.40000000000009</v>
      </c>
      <c r="CL54" s="9">
        <f>IF(Parametros!$P$3=1,'4 - Tabela atual'!CL53,'5 - Tabela anterior'!CK53)</f>
        <v>829.25</v>
      </c>
      <c r="CM54" s="9">
        <f>IF(Parametros!$P$3=1,'4 - Tabela atual'!CM53,'5 - Tabela anterior'!CL53)</f>
        <v>0</v>
      </c>
      <c r="CN54" s="9">
        <f>IF(Parametros!$P$3=1,'4 - Tabela atual'!CN53,'5 - Tabela anterior'!CM53)</f>
        <v>2487.75</v>
      </c>
      <c r="CO54" s="9">
        <f>IF(Parametros!$P$3=1,'4 - Tabela atual'!CO53,'5 - Tabela anterior'!CN53)</f>
        <v>4975.5</v>
      </c>
      <c r="CP54" s="9">
        <f>IF(Parametros!$P$3=1,'4 - Tabela atual'!CP53,'5 - Tabela anterior'!CO53)</f>
        <v>6634</v>
      </c>
      <c r="CQ54" s="9">
        <f>IF(Parametros!$P$3=1,'4 - Tabela atual'!CQ53,'5 - Tabela anterior'!CP53)</f>
        <v>9951</v>
      </c>
      <c r="CR54" s="9">
        <f>IF(Parametros!$P$3=1,'4 - Tabela atual'!CR53,'5 - Tabela anterior'!CQ53)</f>
        <v>13268</v>
      </c>
      <c r="CS54" s="9">
        <f>IF(Parametros!$P$3=1,'4 - Tabela atual'!CS53,'5 - Tabela anterior'!CR53)</f>
        <v>16585</v>
      </c>
      <c r="CT54" s="9">
        <f>IF(Parametros!$P$3=1,'4 - Tabela atual'!CT53,'5 - Tabela anterior'!CS53)</f>
        <v>19902</v>
      </c>
      <c r="CU54" s="9">
        <f>IF(Parametros!$P$3=1,'4 - Tabela atual'!CU53,'5 - Tabela anterior'!CT53)</f>
        <v>2879</v>
      </c>
      <c r="CV54" s="9">
        <f>IF(Parametros!$P$3=1,'4 - Tabela atual'!CV53,'5 - Tabela anterior'!CU53)</f>
        <v>575.79999999999995</v>
      </c>
      <c r="CW54" s="9">
        <f>IF(Parametros!$P$3=1,'4 - Tabela atual'!CW53,'5 - Tabela anterior'!CV53)</f>
        <v>719.75</v>
      </c>
      <c r="CX54" s="9">
        <f>IF(Parametros!$P$3=1,'4 - Tabela atual'!CX53,'5 - Tabela anterior'!CW53)</f>
        <v>0</v>
      </c>
      <c r="CY54" s="9">
        <f>IF(Parametros!$P$3=1,'4 - Tabela atual'!CY53,'5 - Tabela anterior'!CX53)</f>
        <v>2159.25</v>
      </c>
      <c r="CZ54" s="9">
        <f>IF(Parametros!$P$3=1,'4 - Tabela atual'!CZ53,'5 - Tabela anterior'!CY53)</f>
        <v>4318.5</v>
      </c>
      <c r="DA54" s="9">
        <f>IF(Parametros!$P$3=1,'4 - Tabela atual'!DA53,'5 - Tabela anterior'!CZ53)</f>
        <v>5758</v>
      </c>
      <c r="DB54" s="9">
        <f>IF(Parametros!$P$3=1,'4 - Tabela atual'!DB53,'5 - Tabela anterior'!DA53)</f>
        <v>8637</v>
      </c>
      <c r="DC54" s="9">
        <f>IF(Parametros!$P$3=1,'4 - Tabela atual'!DC53,'5 - Tabela anterior'!DB53)</f>
        <v>11516</v>
      </c>
      <c r="DD54" s="9">
        <f>IF(Parametros!$P$3=1,'4 - Tabela atual'!DD53,'5 - Tabela anterior'!DC53)</f>
        <v>14395</v>
      </c>
      <c r="DE54" s="9">
        <f>IF(Parametros!$P$3=1,'4 - Tabela atual'!DE53,'5 - Tabela anterior'!DD53)</f>
        <v>17274</v>
      </c>
      <c r="DF54" s="9">
        <f>IF(Parametros!$P$3=1,'4 - Tabela atual'!DF53,'5 - Tabela anterior'!DE53)</f>
        <v>2786</v>
      </c>
      <c r="DG54" s="9">
        <f>IF(Parametros!$P$3=1,'4 - Tabela atual'!DG53,'5 - Tabela anterior'!DF53)</f>
        <v>557.20000000000005</v>
      </c>
      <c r="DH54" s="9">
        <f>IF(Parametros!$P$3=1,'4 - Tabela atual'!DH53,'5 - Tabela anterior'!DG53)</f>
        <v>696.5</v>
      </c>
      <c r="DI54" s="9">
        <f>IF(Parametros!$P$3=1,'4 - Tabela atual'!DI53,'5 - Tabela anterior'!DH53)</f>
        <v>0</v>
      </c>
      <c r="DJ54" s="9">
        <f>IF(Parametros!$P$3=1,'4 - Tabela atual'!DJ53,'5 - Tabela anterior'!DI53)</f>
        <v>2089.5</v>
      </c>
      <c r="DK54" s="9">
        <f>IF(Parametros!$P$3=1,'4 - Tabela atual'!DK53,'5 - Tabela anterior'!DJ53)</f>
        <v>4179</v>
      </c>
      <c r="DL54" s="9">
        <f>IF(Parametros!$P$3=1,'4 - Tabela atual'!DL53,'5 - Tabela anterior'!DK53)</f>
        <v>5572</v>
      </c>
      <c r="DM54" s="9">
        <f>IF(Parametros!$P$3=1,'4 - Tabela atual'!DM53,'5 - Tabela anterior'!DL53)</f>
        <v>8358</v>
      </c>
      <c r="DN54" s="9">
        <f>IF(Parametros!$P$3=1,'4 - Tabela atual'!DN53,'5 - Tabela anterior'!DM53)</f>
        <v>11144</v>
      </c>
      <c r="DO54" s="9">
        <f>IF(Parametros!$P$3=1,'4 - Tabela atual'!DO53,'5 - Tabela anterior'!DN53)</f>
        <v>13930</v>
      </c>
      <c r="DP54" s="9">
        <f>IF(Parametros!$P$3=1,'4 - Tabela atual'!DP53,'5 - Tabela anterior'!DO53)</f>
        <v>16716</v>
      </c>
      <c r="DQ54" s="9">
        <f>IF(Parametros!$P$3=1,'4 - Tabela atual'!DQ53,'5 - Tabela anterior'!DP53)</f>
        <v>3952</v>
      </c>
      <c r="DR54" s="9">
        <f>IF(Parametros!$P$3=1,'4 - Tabela atual'!DR53,'5 - Tabela anterior'!DQ53)</f>
        <v>790.40000000000009</v>
      </c>
      <c r="DS54" s="9">
        <f>IF(Parametros!$P$3=1,'4 - Tabela atual'!DS53,'5 - Tabela anterior'!DR53)</f>
        <v>988</v>
      </c>
      <c r="DT54" s="9">
        <f>IF(Parametros!$P$3=1,'4 - Tabela atual'!DT53,'5 - Tabela anterior'!DS53)</f>
        <v>524.70000000000005</v>
      </c>
      <c r="DU54" s="9">
        <f>IF(Parametros!$P$3=1,'4 - Tabela atual'!DU53,'5 - Tabela anterior'!DT53)</f>
        <v>2964</v>
      </c>
      <c r="DV54" s="9">
        <f>IF(Parametros!$P$3=1,'4 - Tabela atual'!DV53,'5 - Tabela anterior'!DU53)</f>
        <v>5928</v>
      </c>
      <c r="DW54" s="9">
        <f>IF(Parametros!$P$3=1,'4 - Tabela atual'!DW53,'5 - Tabela anterior'!DV53)</f>
        <v>7904</v>
      </c>
      <c r="DX54" s="9">
        <f>IF(Parametros!$P$3=1,'4 - Tabela atual'!DX53,'5 - Tabela anterior'!DW53)</f>
        <v>11856</v>
      </c>
      <c r="DY54" s="9">
        <f>IF(Parametros!$P$3=1,'4 - Tabela atual'!DY53,'5 - Tabela anterior'!DX53)</f>
        <v>15808</v>
      </c>
      <c r="DZ54" s="9">
        <f>IF(Parametros!$P$3=1,'4 - Tabela atual'!DZ53,'5 - Tabela anterior'!DY53)</f>
        <v>19760</v>
      </c>
      <c r="EA54" s="9">
        <f>IF(Parametros!$P$3=1,'4 - Tabela atual'!EA53,'5 - Tabela anterior'!DZ53)</f>
        <v>23712</v>
      </c>
      <c r="EB54" s="9">
        <f>IF(Parametros!$P$3=1,'4 - Tabela atual'!EB53,'5 - Tabela anterior'!EA53)</f>
        <v>4483</v>
      </c>
      <c r="EC54" s="9">
        <f>IF(Parametros!$P$3=1,'4 - Tabela atual'!EC53,'5 - Tabela anterior'!EB53)</f>
        <v>896.60000000000014</v>
      </c>
      <c r="ED54" s="9">
        <f>IF(Parametros!$P$3=1,'4 - Tabela atual'!ED53,'5 - Tabela anterior'!EC53)</f>
        <v>1120.75</v>
      </c>
      <c r="EE54" s="9">
        <f>IF(Parametros!$P$3=1,'4 - Tabela atual'!EE53,'5 - Tabela anterior'!ED53)</f>
        <v>524.70000000000005</v>
      </c>
      <c r="EF54" s="9">
        <f>IF(Parametros!$P$3=1,'4 - Tabela atual'!EF53,'5 - Tabela anterior'!EE53)</f>
        <v>3362.25</v>
      </c>
      <c r="EG54" s="9">
        <f>IF(Parametros!$P$3=1,'4 - Tabela atual'!EG53,'5 - Tabela anterior'!EF53)</f>
        <v>6724.5</v>
      </c>
      <c r="EH54" s="9">
        <f>IF(Parametros!$P$3=1,'4 - Tabela atual'!EH53,'5 - Tabela anterior'!EG53)</f>
        <v>8966</v>
      </c>
      <c r="EI54" s="9">
        <f>IF(Parametros!$P$3=1,'4 - Tabela atual'!EI53,'5 - Tabela anterior'!EH53)</f>
        <v>13449</v>
      </c>
      <c r="EJ54" s="9">
        <f>IF(Parametros!$P$3=1,'4 - Tabela atual'!EJ53,'5 - Tabela anterior'!EI53)</f>
        <v>17932</v>
      </c>
      <c r="EK54" s="9">
        <f>IF(Parametros!$P$3=1,'4 - Tabela atual'!EK53,'5 - Tabela anterior'!EJ53)</f>
        <v>22415</v>
      </c>
      <c r="EL54" s="9">
        <f>IF(Parametros!$P$3=1,'4 - Tabela atual'!EL53,'5 - Tabela anterior'!EK53)</f>
        <v>26898</v>
      </c>
      <c r="EM54" s="9">
        <f>IF(Parametros!$P$3=1,'4 - Tabela atual'!EM53,'5 - Tabela anterior'!EL53)</f>
        <v>4045</v>
      </c>
      <c r="EN54" s="9">
        <f>IF(Parametros!$P$3=1,'4 - Tabela atual'!EN53,'5 - Tabela anterior'!EM53)</f>
        <v>809</v>
      </c>
      <c r="EO54" s="9">
        <f>IF(Parametros!$P$3=1,'4 - Tabela atual'!EO53,'5 - Tabela anterior'!EN53)</f>
        <v>1011.25</v>
      </c>
      <c r="EP54" s="9">
        <f>IF(Parametros!$P$3=1,'4 - Tabela atual'!EP53,'5 - Tabela anterior'!EO53)</f>
        <v>524.70000000000005</v>
      </c>
      <c r="EQ54" s="9">
        <f>IF(Parametros!$P$3=1,'4 - Tabela atual'!EQ53,'5 - Tabela anterior'!EP53)</f>
        <v>3033.75</v>
      </c>
      <c r="ER54" s="9">
        <f>IF(Parametros!$P$3=1,'4 - Tabela atual'!ER53,'5 - Tabela anterior'!EQ53)</f>
        <v>6067.5</v>
      </c>
      <c r="ES54" s="9">
        <f>IF(Parametros!$P$3=1,'4 - Tabela atual'!ES53,'5 - Tabela anterior'!ER53)</f>
        <v>8090</v>
      </c>
      <c r="ET54" s="9">
        <f>IF(Parametros!$P$3=1,'4 - Tabela atual'!ET53,'5 - Tabela anterior'!ES53)</f>
        <v>12135</v>
      </c>
      <c r="EU54" s="9">
        <f>IF(Parametros!$P$3=1,'4 - Tabela atual'!EU53,'5 - Tabela anterior'!ET53)</f>
        <v>16180</v>
      </c>
      <c r="EV54" s="9">
        <f>IF(Parametros!$P$3=1,'4 - Tabela atual'!EV53,'5 - Tabela anterior'!EU53)</f>
        <v>20225</v>
      </c>
      <c r="EW54" s="9">
        <f>IF(Parametros!$P$3=1,'4 - Tabela atual'!EW53,'5 - Tabela anterior'!EV53)</f>
        <v>24270</v>
      </c>
      <c r="EX54" s="9">
        <f>IF(Parametros!$P$3=1,'4 - Tabela atual'!EX53,'5 - Tabela anterior'!EW53)</f>
        <v>4491</v>
      </c>
      <c r="EY54" s="9">
        <f>IF(Parametros!$P$3=1,'4 - Tabela atual'!EY53,'5 - Tabela anterior'!EX53)</f>
        <v>898.2</v>
      </c>
      <c r="EZ54" s="9">
        <f>IF(Parametros!$P$3=1,'4 - Tabela atual'!EZ53,'5 - Tabela anterior'!EY53)</f>
        <v>1122.75</v>
      </c>
      <c r="FA54" s="9">
        <f>IF(Parametros!$P$3=1,'4 - Tabela atual'!FA53,'5 - Tabela anterior'!EZ53)</f>
        <v>0</v>
      </c>
      <c r="FB54" s="9">
        <f>IF(Parametros!$P$3=1,'4 - Tabela atual'!FB53,'5 - Tabela anterior'!FA53)</f>
        <v>3368.25</v>
      </c>
      <c r="FC54" s="9">
        <f>IF(Parametros!$P$3=1,'4 - Tabela atual'!FC53,'5 - Tabela anterior'!FB53)</f>
        <v>6736.5</v>
      </c>
      <c r="FD54" s="9">
        <f>IF(Parametros!$P$3=1,'4 - Tabela atual'!FD53,'5 - Tabela anterior'!FC53)</f>
        <v>8982</v>
      </c>
      <c r="FE54" s="9">
        <f>IF(Parametros!$P$3=1,'4 - Tabela atual'!FE53,'5 - Tabela anterior'!FD53)</f>
        <v>13473</v>
      </c>
      <c r="FF54" s="9">
        <f>IF(Parametros!$P$3=1,'4 - Tabela atual'!FF53,'5 - Tabela anterior'!FE53)</f>
        <v>17964</v>
      </c>
      <c r="FG54" s="9">
        <f>IF(Parametros!$P$3=1,'4 - Tabela atual'!FG53,'5 - Tabela anterior'!FF53)</f>
        <v>22455</v>
      </c>
      <c r="FH54" s="9">
        <f>IF(Parametros!$P$3=1,'4 - Tabela atual'!FH53,'5 - Tabela anterior'!FG53)</f>
        <v>26946</v>
      </c>
      <c r="FI54" s="9">
        <f>IF(Parametros!$P$3=1,'4 - Tabela atual'!FI53,'5 - Tabela anterior'!FH53)</f>
        <v>5657</v>
      </c>
      <c r="FJ54" s="9">
        <f>IF(Parametros!$P$3=1,'4 - Tabela atual'!FJ53,'5 - Tabela anterior'!FI53)</f>
        <v>1131.4000000000001</v>
      </c>
      <c r="FK54" s="9">
        <f>IF(Parametros!$P$3=1,'4 - Tabela atual'!FK53,'5 - Tabela anterior'!FJ53)</f>
        <v>1414.25</v>
      </c>
      <c r="FL54" s="9">
        <f>IF(Parametros!$P$3=1,'4 - Tabela atual'!FL53,'5 - Tabela anterior'!FK53)</f>
        <v>524.70000000000005</v>
      </c>
      <c r="FM54" s="9">
        <f>IF(Parametros!$P$3=1,'4 - Tabela atual'!FM53,'5 - Tabela anterior'!FL53)</f>
        <v>4242.75</v>
      </c>
      <c r="FN54" s="9">
        <f>IF(Parametros!$P$3=1,'4 - Tabela atual'!FN53,'5 - Tabela anterior'!FM53)</f>
        <v>8485.5</v>
      </c>
      <c r="FO54" s="9">
        <f>IF(Parametros!$P$3=1,'4 - Tabela atual'!FO53,'5 - Tabela anterior'!FN53)</f>
        <v>11314</v>
      </c>
      <c r="FP54" s="9">
        <f>IF(Parametros!$P$3=1,'4 - Tabela atual'!FP53,'5 - Tabela anterior'!FO53)</f>
        <v>16971</v>
      </c>
      <c r="FQ54" s="9">
        <f>IF(Parametros!$P$3=1,'4 - Tabela atual'!FQ53,'5 - Tabela anterior'!FP53)</f>
        <v>22628</v>
      </c>
      <c r="FR54" s="9">
        <f>IF(Parametros!$P$3=1,'4 - Tabela atual'!FR53,'5 - Tabela anterior'!FQ53)</f>
        <v>28285</v>
      </c>
      <c r="FS54" s="9">
        <f>IF(Parametros!$P$3=1,'4 - Tabela atual'!FS53,'5 - Tabela anterior'!FR53)</f>
        <v>33942</v>
      </c>
      <c r="FT54">
        <f>IF(Parametros!$P$3=1,'4 - Tabela atual'!FT53,'5 - Tabela anterior'!FS53)</f>
        <v>19.21</v>
      </c>
      <c r="FU54" t="str">
        <f>IF(Parametros!$P$3=1,'4 - Tabela atual'!FU53,'5 - Tabela anterior'!FT53)</f>
        <v/>
      </c>
      <c r="FV54" t="str">
        <f>IF(Parametros!$P$3=1,'4 - Tabela atual'!FV53,'5 - Tabela anterior'!FU53)</f>
        <v/>
      </c>
      <c r="FW54" t="str">
        <f>IF(Parametros!$P$3=1,'4 - Tabela atual'!FW53,'5 - Tabela anterior'!FV53)</f>
        <v/>
      </c>
      <c r="FX54" t="str">
        <f>IF(Parametros!$P$3=1,'4 - Tabela atual'!FX53,'5 - Tabela anterior'!FW53)</f>
        <v/>
      </c>
      <c r="FY54" t="str">
        <f>IF(Parametros!$P$3=1,'4 - Tabela atual'!FY53,'5 - Tabela anterior'!FX53)</f>
        <v/>
      </c>
      <c r="FZ54" t="str">
        <f>IF(Parametros!$P$3=1,'4 - Tabela atual'!FZ53,'5 - Tabela anterior'!FY53)</f>
        <v/>
      </c>
      <c r="GA54" t="str">
        <f>IF(Parametros!$P$3=1,'4 - Tabela atual'!GA53,'5 - Tabela anterior'!FZ53)</f>
        <v/>
      </c>
      <c r="GB54" t="str">
        <f>IF(Parametros!$P$3=1,'4 - Tabela atual'!GB53,'5 - Tabela anterior'!GA53)</f>
        <v/>
      </c>
      <c r="GC54" t="str">
        <f>IF(Parametros!$P$3=1,'4 - Tabela atual'!GC53,'5 - Tabela anterior'!GB53)</f>
        <v/>
      </c>
      <c r="GD54" t="str">
        <f>IF(Parametros!$P$3=1,'4 - Tabela atual'!GD53,'5 - Tabela anterior'!GC53)</f>
        <v/>
      </c>
      <c r="GE54" t="str">
        <f>IF(Parametros!$P$3=1,'4 - Tabela atual'!GE53,'5 - Tabela anterior'!GD53)</f>
        <v/>
      </c>
      <c r="GF54" t="str">
        <f>IF(Parametros!$P$3=1,'4 - Tabela atual'!GF53,'5 - Tabela anterior'!GE53)</f>
        <v/>
      </c>
      <c r="GG54" t="str">
        <f>IF(Parametros!$P$3=1,'4 - Tabela atual'!GG53,'5 - Tabela anterior'!GF53)</f>
        <v/>
      </c>
      <c r="GH54">
        <f>IF(Parametros!$P$3=1,'4 - Tabela atual'!GH53,'5 - Tabela anterior'!GG53)</f>
        <v>19.21</v>
      </c>
      <c r="GI54" s="8">
        <f>IF(Parametros!$P$3=1,'4 - Tabela atual'!GI53,'5 - Tabela anterior'!GH53)</f>
        <v>261686.72300000003</v>
      </c>
      <c r="GJ54" s="8" t="str">
        <f>IF(Parametros!$P$3=1,'4 - Tabela atual'!GJ53,'5 - Tabela anterior'!GI53)</f>
        <v/>
      </c>
      <c r="GK54" s="8" t="str">
        <f>IF(Parametros!$P$3=1,'4 - Tabela atual'!GK53,'5 - Tabela anterior'!GJ53)</f>
        <v/>
      </c>
      <c r="GL54" s="8" t="str">
        <f>IF(Parametros!$P$3=1,'4 - Tabela atual'!GL53,'5 - Tabela anterior'!GK53)</f>
        <v/>
      </c>
      <c r="GM54" s="8" t="str">
        <f>IF(Parametros!$P$3=1,'4 - Tabela atual'!GM53,'5 - Tabela anterior'!GL53)</f>
        <v/>
      </c>
      <c r="GN54" s="8" t="str">
        <f>IF(Parametros!$P$3=1,'4 - Tabela atual'!GN53,'5 - Tabela anterior'!GM53)</f>
        <v/>
      </c>
      <c r="GO54" s="8" t="str">
        <f>IF(Parametros!$P$3=1,'4 - Tabela atual'!GO53,'5 - Tabela anterior'!GN53)</f>
        <v/>
      </c>
      <c r="GP54" s="8" t="str">
        <f>IF(Parametros!$P$3=1,'4 - Tabela atual'!GP53,'5 - Tabela anterior'!GO53)</f>
        <v/>
      </c>
      <c r="GQ54" s="8" t="str">
        <f>IF(Parametros!$P$3=1,'4 - Tabela atual'!GQ53,'5 - Tabela anterior'!GP53)</f>
        <v/>
      </c>
      <c r="GR54" s="8" t="str">
        <f>IF(Parametros!$P$3=1,'4 - Tabela atual'!GR53,'5 - Tabela anterior'!GQ53)</f>
        <v/>
      </c>
      <c r="GS54" s="8" t="str">
        <f>IF(Parametros!$P$3=1,'4 - Tabela atual'!GS53,'5 - Tabela anterior'!GR53)</f>
        <v/>
      </c>
      <c r="GT54" s="8" t="str">
        <f>IF(Parametros!$P$3=1,'4 - Tabela atual'!GT53,'5 - Tabela anterior'!GS53)</f>
        <v/>
      </c>
      <c r="GU54" s="8" t="str">
        <f>IF(Parametros!$P$3=1,'4 - Tabela atual'!GU53,'5 - Tabela anterior'!GT53)</f>
        <v/>
      </c>
      <c r="GV54" s="8" t="str">
        <f>IF(Parametros!$P$3=1,'4 - Tabela atual'!GV53,'5 - Tabela anterior'!GU53)</f>
        <v/>
      </c>
      <c r="GW54" s="8">
        <f>IF(Parametros!$P$3=1,'4 - Tabela atual'!GW53,'5 - Tabela anterior'!GV53)</f>
        <v>261686.72300000003</v>
      </c>
      <c r="GX54">
        <f>IF(Parametros!$P$3=1,'4 - Tabela atual'!GX53,'5 - Tabela anterior'!GW53)</f>
        <v>1</v>
      </c>
      <c r="GY54">
        <f>IF(Parametros!$P$3=1,'4 - Tabela atual'!GY53,'5 - Tabela anterior'!GX53)</f>
        <v>0</v>
      </c>
      <c r="GZ54">
        <f>IF(Parametros!$P$3=1,'4 - Tabela atual'!GZ53,'5 - Tabela anterior'!GY53)</f>
        <v>0</v>
      </c>
      <c r="HA54">
        <f>IF(Parametros!$P$3=1,'4 - Tabela atual'!HA53,'5 - Tabela anterior'!GZ53)</f>
        <v>0</v>
      </c>
      <c r="HB54">
        <f>IF(Parametros!$P$3=1,'4 - Tabela atual'!HB53,'5 - Tabela anterior'!HA53)</f>
        <v>0</v>
      </c>
      <c r="HC54">
        <f>IF(Parametros!$P$3=1,'4 - Tabela atual'!HC53,'5 - Tabela anterior'!HB53)</f>
        <v>0</v>
      </c>
      <c r="HD54">
        <f>IF(Parametros!$P$3=1,'4 - Tabela atual'!HD53,'5 - Tabela anterior'!HC53)</f>
        <v>0</v>
      </c>
      <c r="HE54" s="6" t="str">
        <f t="shared" si="1"/>
        <v>ESPORTE ESPETACULAR - (ESPO)</v>
      </c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</row>
    <row r="55" spans="1:249" s="5" customFormat="1" ht="14.25" customHeight="1" x14ac:dyDescent="0.2">
      <c r="A55" s="148" t="str">
        <f>IF(Parametros!$P$3=1,'4 - Tabela atual'!A54,'5 - Tabela anterior'!A54)</f>
        <v>SHOV</v>
      </c>
      <c r="B55" s="112" t="str">
        <f>IF(Parametros!$P$3=1,'4 - Tabela atual'!B54,'5 - Tabela anterior'!B54)</f>
        <v>SHOW DE DOMINGO VESP.</v>
      </c>
      <c r="C55" s="9">
        <f>IF(Parametros!$P$3=1,'4 - Tabela atual'!C54,'5 - Tabela anterior'!C54)</f>
        <v>905</v>
      </c>
      <c r="D55" s="9">
        <f>IF(Parametros!$P$3=1,'4 - Tabela atual'!D54,'5 - Tabela anterior'!D54)</f>
        <v>181</v>
      </c>
      <c r="E55" s="9">
        <f>IF(Parametros!$P$3=1,'4 - Tabela atual'!E54,'5 - Tabela anterior'!E54)</f>
        <v>226.25</v>
      </c>
      <c r="F55" s="9">
        <f>IF(Parametros!$P$3=1,'4 - Tabela atual'!F54,'5 - Tabela anterior'!F54)</f>
        <v>339.375</v>
      </c>
      <c r="G55" s="9">
        <f>IF(Parametros!$P$3=1,'4 - Tabela atual'!G54,'5 - Tabela anterior'!G54)</f>
        <v>181</v>
      </c>
      <c r="H55" s="9">
        <f>IF(Parametros!$P$3=1,'4 - Tabela atual'!H54,'5 - Tabela anterior'!H54)</f>
        <v>226.25</v>
      </c>
      <c r="I55" s="9">
        <f>IF(Parametros!$P$3=1,'4 - Tabela atual'!I54,'5 - Tabela anterior'!H54)</f>
        <v>226.25</v>
      </c>
      <c r="J55" s="9">
        <f>IF(Parametros!$P$3=1,'4 - Tabela atual'!J54,'5 - Tabela anterior'!I54)</f>
        <v>226.25</v>
      </c>
      <c r="K55" s="9">
        <f>IF(Parametros!$P$3=1,'4 - Tabela atual'!K54,'5 - Tabela anterior'!J54)</f>
        <v>339.375</v>
      </c>
      <c r="L55" s="9">
        <f>IF(Parametros!$P$3=1,'4 - Tabela atual'!L54,'5 - Tabela anterior'!K54)</f>
        <v>181</v>
      </c>
      <c r="M55" s="9">
        <f>IF(Parametros!$P$3=1,'4 - Tabela atual'!M54,'5 - Tabela anterior'!L54)</f>
        <v>226.25</v>
      </c>
      <c r="N55" s="9">
        <f>IF(Parametros!$P$3=1,'4 - Tabela atual'!N54,'5 - Tabela anterior'!M54)</f>
        <v>407.25</v>
      </c>
      <c r="O55" s="9">
        <f>IF(Parametros!$P$3=1,'4 - Tabela atual'!O54,'5 - Tabela anterior'!N54)</f>
        <v>678.75</v>
      </c>
      <c r="P55" s="9">
        <f>IF(Parametros!$P$3=1,'4 - Tabela atual'!P54,'5 - Tabela anterior'!O54)</f>
        <v>1357.5</v>
      </c>
      <c r="Q55" s="9">
        <f>IF(Parametros!$P$3=1,'4 - Tabela atual'!Q54,'5 - Tabela anterior'!P54)</f>
        <v>1810</v>
      </c>
      <c r="R55" s="9">
        <f>IF(Parametros!$P$3=1,'4 - Tabela atual'!R54,'5 - Tabela anterior'!Q54)</f>
        <v>2715</v>
      </c>
      <c r="S55" s="9">
        <f>IF(Parametros!$P$3=1,'4 - Tabela atual'!S54,'5 - Tabela anterior'!R54)</f>
        <v>3620</v>
      </c>
      <c r="T55" s="9">
        <f>IF(Parametros!$P$3=1,'4 - Tabela atual'!T54,'5 - Tabela anterior'!S54)</f>
        <v>4525</v>
      </c>
      <c r="U55" s="9">
        <f>IF(Parametros!$P$3=1,'4 - Tabela atual'!U54,'5 - Tabela anterior'!T54)</f>
        <v>5430</v>
      </c>
      <c r="V55" s="9">
        <f>IF(Parametros!$P$3=1,'4 - Tabela atual'!V54,'5 - Tabela anterior'!U54)</f>
        <v>1706</v>
      </c>
      <c r="W55" s="9">
        <f>IF(Parametros!$P$3=1,'4 - Tabela atual'!W54,'5 - Tabela anterior'!V54)</f>
        <v>341.20000000000005</v>
      </c>
      <c r="X55" s="9">
        <f>IF(Parametros!$P$3=1,'4 - Tabela atual'!X54,'5 - Tabela anterior'!W54)</f>
        <v>426.5</v>
      </c>
      <c r="Y55" s="9">
        <f>IF(Parametros!$P$3=1,'4 - Tabela atual'!Y54,'5 - Tabela anterior'!X54)</f>
        <v>0</v>
      </c>
      <c r="Z55" s="9">
        <f>IF(Parametros!$P$3=1,'4 - Tabela atual'!Z54,'5 - Tabela anterior'!Y54)</f>
        <v>1279.5</v>
      </c>
      <c r="AA55" s="9">
        <f>IF(Parametros!$P$3=1,'4 - Tabela atual'!AA54,'5 - Tabela anterior'!Z54)</f>
        <v>2559</v>
      </c>
      <c r="AB55" s="9">
        <f>IF(Parametros!$P$3=1,'4 - Tabela atual'!AB54,'5 - Tabela anterior'!AA54)</f>
        <v>3412</v>
      </c>
      <c r="AC55" s="9">
        <f>IF(Parametros!$P$3=1,'4 - Tabela atual'!AC54,'5 - Tabela anterior'!AB54)</f>
        <v>5118</v>
      </c>
      <c r="AD55" s="9">
        <f>IF(Parametros!$P$3=1,'4 - Tabela atual'!AD54,'5 - Tabela anterior'!AC54)</f>
        <v>6824</v>
      </c>
      <c r="AE55" s="9">
        <f>IF(Parametros!$P$3=1,'4 - Tabela atual'!AE54,'5 - Tabela anterior'!AD54)</f>
        <v>8530</v>
      </c>
      <c r="AF55" s="9">
        <f>IF(Parametros!$P$3=1,'4 - Tabela atual'!AF54,'5 - Tabela anterior'!AE54)</f>
        <v>10236</v>
      </c>
      <c r="AG55" s="9">
        <f>IF(Parametros!$P$3=1,'4 - Tabela atual'!AG54,'5 - Tabela anterior'!AF54)</f>
        <v>1613</v>
      </c>
      <c r="AH55" s="9">
        <f>IF(Parametros!$P$3=1,'4 - Tabela atual'!AH54,'5 - Tabela anterior'!AG54)</f>
        <v>322.60000000000002</v>
      </c>
      <c r="AI55" s="9">
        <f>IF(Parametros!$P$3=1,'4 - Tabela atual'!AI54,'5 - Tabela anterior'!AH54)</f>
        <v>403.25</v>
      </c>
      <c r="AJ55" s="9">
        <f>IF(Parametros!$P$3=1,'4 - Tabela atual'!AJ54,'5 - Tabela anterior'!AI54)</f>
        <v>0</v>
      </c>
      <c r="AK55" s="9">
        <f>IF(Parametros!$P$3=1,'4 - Tabela atual'!AK54,'5 - Tabela anterior'!AJ54)</f>
        <v>1209.75</v>
      </c>
      <c r="AL55" s="9">
        <f>IF(Parametros!$P$3=1,'4 - Tabela atual'!AL54,'5 - Tabela anterior'!AK54)</f>
        <v>2419.5</v>
      </c>
      <c r="AM55" s="9">
        <f>IF(Parametros!$P$3=1,'4 - Tabela atual'!AM54,'5 - Tabela anterior'!AL54)</f>
        <v>3226</v>
      </c>
      <c r="AN55" s="9">
        <f>IF(Parametros!$P$3=1,'4 - Tabela atual'!AN54,'5 - Tabela anterior'!AM54)</f>
        <v>4839</v>
      </c>
      <c r="AO55" s="9">
        <f>IF(Parametros!$P$3=1,'4 - Tabela atual'!AO54,'5 - Tabela anterior'!AN54)</f>
        <v>6452</v>
      </c>
      <c r="AP55" s="9">
        <f>IF(Parametros!$P$3=1,'4 - Tabela atual'!AP54,'5 - Tabela anterior'!AO54)</f>
        <v>8065</v>
      </c>
      <c r="AQ55" s="9">
        <f>IF(Parametros!$P$3=1,'4 - Tabela atual'!AQ54,'5 - Tabela anterior'!AP54)</f>
        <v>9678</v>
      </c>
      <c r="AR55" s="9">
        <f>IF(Parametros!$P$3=1,'4 - Tabela atual'!AR54,'5 - Tabela anterior'!AQ54)</f>
        <v>1175</v>
      </c>
      <c r="AS55" s="9">
        <f>IF(Parametros!$P$3=1,'4 - Tabela atual'!AS54,'5 - Tabela anterior'!AR54)</f>
        <v>235</v>
      </c>
      <c r="AT55" s="9">
        <f>IF(Parametros!$P$3=1,'4 - Tabela atual'!AT54,'5 - Tabela anterior'!AS54)</f>
        <v>293.75</v>
      </c>
      <c r="AU55" s="9">
        <f>IF(Parametros!$P$3=1,'4 - Tabela atual'!AU54,'5 - Tabela anterior'!AT54)</f>
        <v>0</v>
      </c>
      <c r="AV55" s="9">
        <f>IF(Parametros!$P$3=1,'4 - Tabela atual'!AV54,'5 - Tabela anterior'!AU54)</f>
        <v>881.25</v>
      </c>
      <c r="AW55" s="9">
        <f>IF(Parametros!$P$3=1,'4 - Tabela atual'!AW54,'5 - Tabela anterior'!AV54)</f>
        <v>1762.5</v>
      </c>
      <c r="AX55" s="9">
        <f>IF(Parametros!$P$3=1,'4 - Tabela atual'!AX54,'5 - Tabela anterior'!AW54)</f>
        <v>2350</v>
      </c>
      <c r="AY55" s="9">
        <f>IF(Parametros!$P$3=1,'4 - Tabela atual'!AY54,'5 - Tabela anterior'!AX54)</f>
        <v>3525</v>
      </c>
      <c r="AZ55" s="9">
        <f>IF(Parametros!$P$3=1,'4 - Tabela atual'!AZ54,'5 - Tabela anterior'!AY54)</f>
        <v>4700</v>
      </c>
      <c r="BA55" s="9">
        <f>IF(Parametros!$P$3=1,'4 - Tabela atual'!BA54,'5 - Tabela anterior'!AZ54)</f>
        <v>5875</v>
      </c>
      <c r="BB55" s="9">
        <f>IF(Parametros!$P$3=1,'4 - Tabela atual'!BB54,'5 - Tabela anterior'!BA54)</f>
        <v>7050</v>
      </c>
      <c r="BC55" s="9">
        <f>IF(Parametros!$P$3=1,'4 - Tabela atual'!BC54,'5 - Tabela anterior'!BB54)</f>
        <v>2611</v>
      </c>
      <c r="BD55" s="9">
        <f>IF(Parametros!$P$3=1,'4 - Tabela atual'!BD54,'5 - Tabela anterior'!BC54)</f>
        <v>522.20000000000005</v>
      </c>
      <c r="BE55" s="9">
        <f>IF(Parametros!$P$3=1,'4 - Tabela atual'!BE54,'5 - Tabela anterior'!BD54)</f>
        <v>652.75</v>
      </c>
      <c r="BF55" s="9">
        <f>IF(Parametros!$P$3=1,'4 - Tabela atual'!BF54,'5 - Tabela anterior'!BE54)</f>
        <v>407.25</v>
      </c>
      <c r="BG55" s="9">
        <f>IF(Parametros!$P$3=1,'4 - Tabela atual'!BG54,'5 - Tabela anterior'!BF54)</f>
        <v>1958.25</v>
      </c>
      <c r="BH55" s="9">
        <f>IF(Parametros!$P$3=1,'4 - Tabela atual'!BH54,'5 - Tabela anterior'!BG54)</f>
        <v>3916.5</v>
      </c>
      <c r="BI55" s="9">
        <f>IF(Parametros!$P$3=1,'4 - Tabela atual'!BI54,'5 - Tabela anterior'!BH54)</f>
        <v>5222</v>
      </c>
      <c r="BJ55" s="9">
        <f>IF(Parametros!$P$3=1,'4 - Tabela atual'!BJ54,'5 - Tabela anterior'!BI54)</f>
        <v>7833</v>
      </c>
      <c r="BK55" s="9">
        <f>IF(Parametros!$P$3=1,'4 - Tabela atual'!BK54,'5 - Tabela anterior'!BJ54)</f>
        <v>10444</v>
      </c>
      <c r="BL55" s="9">
        <f>IF(Parametros!$P$3=1,'4 - Tabela atual'!BL54,'5 - Tabela anterior'!BK54)</f>
        <v>13055</v>
      </c>
      <c r="BM55" s="9">
        <f>IF(Parametros!$P$3=1,'4 - Tabela atual'!BM54,'5 - Tabela anterior'!BL54)</f>
        <v>15666</v>
      </c>
      <c r="BN55" s="9">
        <f>IF(Parametros!$P$3=1,'4 - Tabela atual'!BN54,'5 - Tabela anterior'!BM54)</f>
        <v>2518</v>
      </c>
      <c r="BO55" s="9">
        <f>IF(Parametros!$P$3=1,'4 - Tabela atual'!BO54,'5 - Tabela anterior'!BN54)</f>
        <v>503.6</v>
      </c>
      <c r="BP55" s="9">
        <f>IF(Parametros!$P$3=1,'4 - Tabela atual'!BP54,'5 - Tabela anterior'!BO54)</f>
        <v>629.5</v>
      </c>
      <c r="BQ55" s="9">
        <f>IF(Parametros!$P$3=1,'4 - Tabela atual'!BQ54,'5 - Tabela anterior'!BP54)</f>
        <v>407.25</v>
      </c>
      <c r="BR55" s="9">
        <f>IF(Parametros!$P$3=1,'4 - Tabela atual'!BR54,'5 - Tabela anterior'!BQ54)</f>
        <v>1888.5</v>
      </c>
      <c r="BS55" s="9">
        <f>IF(Parametros!$P$3=1,'4 - Tabela atual'!BS54,'5 - Tabela anterior'!BR54)</f>
        <v>3777</v>
      </c>
      <c r="BT55" s="9">
        <f>IF(Parametros!$P$3=1,'4 - Tabela atual'!BT54,'5 - Tabela anterior'!BS54)</f>
        <v>5036</v>
      </c>
      <c r="BU55" s="9">
        <f>IF(Parametros!$P$3=1,'4 - Tabela atual'!BU54,'5 - Tabela anterior'!BT54)</f>
        <v>7554</v>
      </c>
      <c r="BV55" s="9">
        <f>IF(Parametros!$P$3=1,'4 - Tabela atual'!BV54,'5 - Tabela anterior'!BU54)</f>
        <v>10072</v>
      </c>
      <c r="BW55" s="9">
        <f>IF(Parametros!$P$3=1,'4 - Tabela atual'!BW54,'5 - Tabela anterior'!BV54)</f>
        <v>12590</v>
      </c>
      <c r="BX55" s="9">
        <f>IF(Parametros!$P$3=1,'4 - Tabela atual'!BX54,'5 - Tabela anterior'!BW54)</f>
        <v>15108</v>
      </c>
      <c r="BY55" s="9">
        <f>IF(Parametros!$P$3=1,'4 - Tabela atual'!BY54,'5 - Tabela anterior'!BX54)</f>
        <v>2080</v>
      </c>
      <c r="BZ55" s="9">
        <f>IF(Parametros!$P$3=1,'4 - Tabela atual'!BZ54,'5 - Tabela anterior'!BY54)</f>
        <v>416</v>
      </c>
      <c r="CA55" s="9">
        <f>IF(Parametros!$P$3=1,'4 - Tabela atual'!CA54,'5 - Tabela anterior'!BZ54)</f>
        <v>520</v>
      </c>
      <c r="CB55" s="9">
        <f>IF(Parametros!$P$3=1,'4 - Tabela atual'!CB54,'5 - Tabela anterior'!CA54)</f>
        <v>407.25</v>
      </c>
      <c r="CC55" s="9">
        <f>IF(Parametros!$P$3=1,'4 - Tabela atual'!CC54,'5 - Tabela anterior'!CB54)</f>
        <v>1560</v>
      </c>
      <c r="CD55" s="9">
        <f>IF(Parametros!$P$3=1,'4 - Tabela atual'!CD54,'5 - Tabela anterior'!CC54)</f>
        <v>3120</v>
      </c>
      <c r="CE55" s="9">
        <f>IF(Parametros!$P$3=1,'4 - Tabela atual'!CE54,'5 - Tabela anterior'!CD54)</f>
        <v>4160</v>
      </c>
      <c r="CF55" s="9">
        <f>IF(Parametros!$P$3=1,'4 - Tabela atual'!CF54,'5 - Tabela anterior'!CE54)</f>
        <v>6240</v>
      </c>
      <c r="CG55" s="9">
        <f>IF(Parametros!$P$3=1,'4 - Tabela atual'!CG54,'5 - Tabela anterior'!CF54)</f>
        <v>8320</v>
      </c>
      <c r="CH55" s="9">
        <f>IF(Parametros!$P$3=1,'4 - Tabela atual'!CH54,'5 - Tabela anterior'!CG54)</f>
        <v>10400</v>
      </c>
      <c r="CI55" s="9">
        <f>IF(Parametros!$P$3=1,'4 - Tabela atual'!CI54,'5 - Tabela anterior'!CH54)</f>
        <v>12480</v>
      </c>
      <c r="CJ55" s="9">
        <f>IF(Parametros!$P$3=1,'4 - Tabela atual'!CJ54,'5 - Tabela anterior'!CI54)</f>
        <v>3319</v>
      </c>
      <c r="CK55" s="9">
        <f>IF(Parametros!$P$3=1,'4 - Tabela atual'!CK54,'5 - Tabela anterior'!CJ54)</f>
        <v>663.80000000000007</v>
      </c>
      <c r="CL55" s="9">
        <f>IF(Parametros!$P$3=1,'4 - Tabela atual'!CL54,'5 - Tabela anterior'!CK54)</f>
        <v>829.75</v>
      </c>
      <c r="CM55" s="9">
        <f>IF(Parametros!$P$3=1,'4 - Tabela atual'!CM54,'5 - Tabela anterior'!CL54)</f>
        <v>0</v>
      </c>
      <c r="CN55" s="9">
        <f>IF(Parametros!$P$3=1,'4 - Tabela atual'!CN54,'5 - Tabela anterior'!CM54)</f>
        <v>2489.25</v>
      </c>
      <c r="CO55" s="9">
        <f>IF(Parametros!$P$3=1,'4 - Tabela atual'!CO54,'5 - Tabela anterior'!CN54)</f>
        <v>4978.5</v>
      </c>
      <c r="CP55" s="9">
        <f>IF(Parametros!$P$3=1,'4 - Tabela atual'!CP54,'5 - Tabela anterior'!CO54)</f>
        <v>6638</v>
      </c>
      <c r="CQ55" s="9">
        <f>IF(Parametros!$P$3=1,'4 - Tabela atual'!CQ54,'5 - Tabela anterior'!CP54)</f>
        <v>9957</v>
      </c>
      <c r="CR55" s="9">
        <f>IF(Parametros!$P$3=1,'4 - Tabela atual'!CR54,'5 - Tabela anterior'!CQ54)</f>
        <v>13276</v>
      </c>
      <c r="CS55" s="9">
        <f>IF(Parametros!$P$3=1,'4 - Tabela atual'!CS54,'5 - Tabela anterior'!CR54)</f>
        <v>16595</v>
      </c>
      <c r="CT55" s="9">
        <f>IF(Parametros!$P$3=1,'4 - Tabela atual'!CT54,'5 - Tabela anterior'!CS54)</f>
        <v>19914</v>
      </c>
      <c r="CU55" s="9">
        <f>IF(Parametros!$P$3=1,'4 - Tabela atual'!CU54,'5 - Tabela anterior'!CT54)</f>
        <v>2881</v>
      </c>
      <c r="CV55" s="9">
        <f>IF(Parametros!$P$3=1,'4 - Tabela atual'!CV54,'5 - Tabela anterior'!CU54)</f>
        <v>576.20000000000005</v>
      </c>
      <c r="CW55" s="9">
        <f>IF(Parametros!$P$3=1,'4 - Tabela atual'!CW54,'5 - Tabela anterior'!CV54)</f>
        <v>720.25</v>
      </c>
      <c r="CX55" s="9">
        <f>IF(Parametros!$P$3=1,'4 - Tabela atual'!CX54,'5 - Tabela anterior'!CW54)</f>
        <v>0</v>
      </c>
      <c r="CY55" s="9">
        <f>IF(Parametros!$P$3=1,'4 - Tabela atual'!CY54,'5 - Tabela anterior'!CX54)</f>
        <v>2160.75</v>
      </c>
      <c r="CZ55" s="9">
        <f>IF(Parametros!$P$3=1,'4 - Tabela atual'!CZ54,'5 - Tabela anterior'!CY54)</f>
        <v>4321.5</v>
      </c>
      <c r="DA55" s="9">
        <f>IF(Parametros!$P$3=1,'4 - Tabela atual'!DA54,'5 - Tabela anterior'!CZ54)</f>
        <v>5762</v>
      </c>
      <c r="DB55" s="9">
        <f>IF(Parametros!$P$3=1,'4 - Tabela atual'!DB54,'5 - Tabela anterior'!DA54)</f>
        <v>8643</v>
      </c>
      <c r="DC55" s="9">
        <f>IF(Parametros!$P$3=1,'4 - Tabela atual'!DC54,'5 - Tabela anterior'!DB54)</f>
        <v>11524</v>
      </c>
      <c r="DD55" s="9">
        <f>IF(Parametros!$P$3=1,'4 - Tabela atual'!DD54,'5 - Tabela anterior'!DC54)</f>
        <v>14405</v>
      </c>
      <c r="DE55" s="9">
        <f>IF(Parametros!$P$3=1,'4 - Tabela atual'!DE54,'5 - Tabela anterior'!DD54)</f>
        <v>17286</v>
      </c>
      <c r="DF55" s="9">
        <f>IF(Parametros!$P$3=1,'4 - Tabela atual'!DF54,'5 - Tabela anterior'!DE54)</f>
        <v>2788</v>
      </c>
      <c r="DG55" s="9">
        <f>IF(Parametros!$P$3=1,'4 - Tabela atual'!DG54,'5 - Tabela anterior'!DF54)</f>
        <v>557.6</v>
      </c>
      <c r="DH55" s="9">
        <f>IF(Parametros!$P$3=1,'4 - Tabela atual'!DH54,'5 - Tabela anterior'!DG54)</f>
        <v>697</v>
      </c>
      <c r="DI55" s="9">
        <f>IF(Parametros!$P$3=1,'4 - Tabela atual'!DI54,'5 - Tabela anterior'!DH54)</f>
        <v>0</v>
      </c>
      <c r="DJ55" s="9">
        <f>IF(Parametros!$P$3=1,'4 - Tabela atual'!DJ54,'5 - Tabela anterior'!DI54)</f>
        <v>2091</v>
      </c>
      <c r="DK55" s="9">
        <f>IF(Parametros!$P$3=1,'4 - Tabela atual'!DK54,'5 - Tabela anterior'!DJ54)</f>
        <v>4182</v>
      </c>
      <c r="DL55" s="9">
        <f>IF(Parametros!$P$3=1,'4 - Tabela atual'!DL54,'5 - Tabela anterior'!DK54)</f>
        <v>5576</v>
      </c>
      <c r="DM55" s="9">
        <f>IF(Parametros!$P$3=1,'4 - Tabela atual'!DM54,'5 - Tabela anterior'!DL54)</f>
        <v>8364</v>
      </c>
      <c r="DN55" s="9">
        <f>IF(Parametros!$P$3=1,'4 - Tabela atual'!DN54,'5 - Tabela anterior'!DM54)</f>
        <v>11152</v>
      </c>
      <c r="DO55" s="9">
        <f>IF(Parametros!$P$3=1,'4 - Tabela atual'!DO54,'5 - Tabela anterior'!DN54)</f>
        <v>13940</v>
      </c>
      <c r="DP55" s="9">
        <f>IF(Parametros!$P$3=1,'4 - Tabela atual'!DP54,'5 - Tabela anterior'!DO54)</f>
        <v>16728</v>
      </c>
      <c r="DQ55" s="9">
        <f>IF(Parametros!$P$3=1,'4 - Tabela atual'!DQ54,'5 - Tabela anterior'!DP54)</f>
        <v>3693</v>
      </c>
      <c r="DR55" s="9">
        <f>IF(Parametros!$P$3=1,'4 - Tabela atual'!DR54,'5 - Tabela anterior'!DQ54)</f>
        <v>738.6</v>
      </c>
      <c r="DS55" s="9">
        <f>IF(Parametros!$P$3=1,'4 - Tabela atual'!DS54,'5 - Tabela anterior'!DR54)</f>
        <v>923.25</v>
      </c>
      <c r="DT55" s="9">
        <f>IF(Parametros!$P$3=1,'4 - Tabela atual'!DT54,'5 - Tabela anterior'!DS54)</f>
        <v>407.25</v>
      </c>
      <c r="DU55" s="9">
        <f>IF(Parametros!$P$3=1,'4 - Tabela atual'!DU54,'5 - Tabela anterior'!DT54)</f>
        <v>2769.75</v>
      </c>
      <c r="DV55" s="9">
        <f>IF(Parametros!$P$3=1,'4 - Tabela atual'!DV54,'5 - Tabela anterior'!DU54)</f>
        <v>5539.5</v>
      </c>
      <c r="DW55" s="9">
        <f>IF(Parametros!$P$3=1,'4 - Tabela atual'!DW54,'5 - Tabela anterior'!DV54)</f>
        <v>7386</v>
      </c>
      <c r="DX55" s="9">
        <f>IF(Parametros!$P$3=1,'4 - Tabela atual'!DX54,'5 - Tabela anterior'!DW54)</f>
        <v>11079</v>
      </c>
      <c r="DY55" s="9">
        <f>IF(Parametros!$P$3=1,'4 - Tabela atual'!DY54,'5 - Tabela anterior'!DX54)</f>
        <v>14772</v>
      </c>
      <c r="DZ55" s="9">
        <f>IF(Parametros!$P$3=1,'4 - Tabela atual'!DZ54,'5 - Tabela anterior'!DY54)</f>
        <v>18465</v>
      </c>
      <c r="EA55" s="9">
        <f>IF(Parametros!$P$3=1,'4 - Tabela atual'!EA54,'5 - Tabela anterior'!DZ54)</f>
        <v>22158</v>
      </c>
      <c r="EB55" s="9">
        <f>IF(Parametros!$P$3=1,'4 - Tabela atual'!EB54,'5 - Tabela anterior'!EA54)</f>
        <v>4224</v>
      </c>
      <c r="EC55" s="9">
        <f>IF(Parametros!$P$3=1,'4 - Tabela atual'!EC54,'5 - Tabela anterior'!EB54)</f>
        <v>844.80000000000007</v>
      </c>
      <c r="ED55" s="9">
        <f>IF(Parametros!$P$3=1,'4 - Tabela atual'!ED54,'5 - Tabela anterior'!EC54)</f>
        <v>1056</v>
      </c>
      <c r="EE55" s="9">
        <f>IF(Parametros!$P$3=1,'4 - Tabela atual'!EE54,'5 - Tabela anterior'!ED54)</f>
        <v>407.25</v>
      </c>
      <c r="EF55" s="9">
        <f>IF(Parametros!$P$3=1,'4 - Tabela atual'!EF54,'5 - Tabela anterior'!EE54)</f>
        <v>3168</v>
      </c>
      <c r="EG55" s="9">
        <f>IF(Parametros!$P$3=1,'4 - Tabela atual'!EG54,'5 - Tabela anterior'!EF54)</f>
        <v>6336</v>
      </c>
      <c r="EH55" s="9">
        <f>IF(Parametros!$P$3=1,'4 - Tabela atual'!EH54,'5 - Tabela anterior'!EG54)</f>
        <v>8448</v>
      </c>
      <c r="EI55" s="9">
        <f>IF(Parametros!$P$3=1,'4 - Tabela atual'!EI54,'5 - Tabela anterior'!EH54)</f>
        <v>12672</v>
      </c>
      <c r="EJ55" s="9">
        <f>IF(Parametros!$P$3=1,'4 - Tabela atual'!EJ54,'5 - Tabela anterior'!EI54)</f>
        <v>16896</v>
      </c>
      <c r="EK55" s="9">
        <f>IF(Parametros!$P$3=1,'4 - Tabela atual'!EK54,'5 - Tabela anterior'!EJ54)</f>
        <v>21120</v>
      </c>
      <c r="EL55" s="9">
        <f>IF(Parametros!$P$3=1,'4 - Tabela atual'!EL54,'5 - Tabela anterior'!EK54)</f>
        <v>25344</v>
      </c>
      <c r="EM55" s="9">
        <f>IF(Parametros!$P$3=1,'4 - Tabela atual'!EM54,'5 - Tabela anterior'!EL54)</f>
        <v>3786</v>
      </c>
      <c r="EN55" s="9">
        <f>IF(Parametros!$P$3=1,'4 - Tabela atual'!EN54,'5 - Tabela anterior'!EM54)</f>
        <v>757.2</v>
      </c>
      <c r="EO55" s="9">
        <f>IF(Parametros!$P$3=1,'4 - Tabela atual'!EO54,'5 - Tabela anterior'!EN54)</f>
        <v>946.5</v>
      </c>
      <c r="EP55" s="9">
        <f>IF(Parametros!$P$3=1,'4 - Tabela atual'!EP54,'5 - Tabela anterior'!EO54)</f>
        <v>407.25</v>
      </c>
      <c r="EQ55" s="9">
        <f>IF(Parametros!$P$3=1,'4 - Tabela atual'!EQ54,'5 - Tabela anterior'!EP54)</f>
        <v>2839.5</v>
      </c>
      <c r="ER55" s="9">
        <f>IF(Parametros!$P$3=1,'4 - Tabela atual'!ER54,'5 - Tabela anterior'!EQ54)</f>
        <v>5679</v>
      </c>
      <c r="ES55" s="9">
        <f>IF(Parametros!$P$3=1,'4 - Tabela atual'!ES54,'5 - Tabela anterior'!ER54)</f>
        <v>7572</v>
      </c>
      <c r="ET55" s="9">
        <f>IF(Parametros!$P$3=1,'4 - Tabela atual'!ET54,'5 - Tabela anterior'!ES54)</f>
        <v>11358</v>
      </c>
      <c r="EU55" s="9">
        <f>IF(Parametros!$P$3=1,'4 - Tabela atual'!EU54,'5 - Tabela anterior'!ET54)</f>
        <v>15144</v>
      </c>
      <c r="EV55" s="9">
        <f>IF(Parametros!$P$3=1,'4 - Tabela atual'!EV54,'5 - Tabela anterior'!EU54)</f>
        <v>18930</v>
      </c>
      <c r="EW55" s="9">
        <f>IF(Parametros!$P$3=1,'4 - Tabela atual'!EW54,'5 - Tabela anterior'!EV54)</f>
        <v>22716</v>
      </c>
      <c r="EX55" s="9">
        <f>IF(Parametros!$P$3=1,'4 - Tabela atual'!EX54,'5 - Tabela anterior'!EW54)</f>
        <v>4494</v>
      </c>
      <c r="EY55" s="9">
        <f>IF(Parametros!$P$3=1,'4 - Tabela atual'!EY54,'5 - Tabela anterior'!EX54)</f>
        <v>898.80000000000007</v>
      </c>
      <c r="EZ55" s="9">
        <f>IF(Parametros!$P$3=1,'4 - Tabela atual'!EZ54,'5 - Tabela anterior'!EY54)</f>
        <v>1123.5</v>
      </c>
      <c r="FA55" s="9">
        <f>IF(Parametros!$P$3=1,'4 - Tabela atual'!FA54,'5 - Tabela anterior'!EZ54)</f>
        <v>0</v>
      </c>
      <c r="FB55" s="9">
        <f>IF(Parametros!$P$3=1,'4 - Tabela atual'!FB54,'5 - Tabela anterior'!FA54)</f>
        <v>3370.5</v>
      </c>
      <c r="FC55" s="9">
        <f>IF(Parametros!$P$3=1,'4 - Tabela atual'!FC54,'5 - Tabela anterior'!FB54)</f>
        <v>6741</v>
      </c>
      <c r="FD55" s="9">
        <f>IF(Parametros!$P$3=1,'4 - Tabela atual'!FD54,'5 - Tabela anterior'!FC54)</f>
        <v>8988</v>
      </c>
      <c r="FE55" s="9">
        <f>IF(Parametros!$P$3=1,'4 - Tabela atual'!FE54,'5 - Tabela anterior'!FD54)</f>
        <v>13482</v>
      </c>
      <c r="FF55" s="9">
        <f>IF(Parametros!$P$3=1,'4 - Tabela atual'!FF54,'5 - Tabela anterior'!FE54)</f>
        <v>17976</v>
      </c>
      <c r="FG55" s="9">
        <f>IF(Parametros!$P$3=1,'4 - Tabela atual'!FG54,'5 - Tabela anterior'!FF54)</f>
        <v>22470</v>
      </c>
      <c r="FH55" s="9">
        <f>IF(Parametros!$P$3=1,'4 - Tabela atual'!FH54,'5 - Tabela anterior'!FG54)</f>
        <v>26964</v>
      </c>
      <c r="FI55" s="9">
        <f>IF(Parametros!$P$3=1,'4 - Tabela atual'!FI54,'5 - Tabela anterior'!FH54)</f>
        <v>5399</v>
      </c>
      <c r="FJ55" s="9">
        <f>IF(Parametros!$P$3=1,'4 - Tabela atual'!FJ54,'5 - Tabela anterior'!FI54)</f>
        <v>1079.8000000000002</v>
      </c>
      <c r="FK55" s="9">
        <f>IF(Parametros!$P$3=1,'4 - Tabela atual'!FK54,'5 - Tabela anterior'!FJ54)</f>
        <v>1349.75</v>
      </c>
      <c r="FL55" s="9">
        <f>IF(Parametros!$P$3=1,'4 - Tabela atual'!FL54,'5 - Tabela anterior'!FK54)</f>
        <v>407.25</v>
      </c>
      <c r="FM55" s="9">
        <f>IF(Parametros!$P$3=1,'4 - Tabela atual'!FM54,'5 - Tabela anterior'!FL54)</f>
        <v>4049.25</v>
      </c>
      <c r="FN55" s="9">
        <f>IF(Parametros!$P$3=1,'4 - Tabela atual'!FN54,'5 - Tabela anterior'!FM54)</f>
        <v>8098.5</v>
      </c>
      <c r="FO55" s="9">
        <f>IF(Parametros!$P$3=1,'4 - Tabela atual'!FO54,'5 - Tabela anterior'!FN54)</f>
        <v>10798</v>
      </c>
      <c r="FP55" s="9">
        <f>IF(Parametros!$P$3=1,'4 - Tabela atual'!FP54,'5 - Tabela anterior'!FO54)</f>
        <v>16197</v>
      </c>
      <c r="FQ55" s="9">
        <f>IF(Parametros!$P$3=1,'4 - Tabela atual'!FQ54,'5 - Tabela anterior'!FP54)</f>
        <v>21596</v>
      </c>
      <c r="FR55" s="9">
        <f>IF(Parametros!$P$3=1,'4 - Tabela atual'!FR54,'5 - Tabela anterior'!FQ54)</f>
        <v>26995</v>
      </c>
      <c r="FS55" s="9">
        <f>IF(Parametros!$P$3=1,'4 - Tabela atual'!FS54,'5 - Tabela anterior'!FR54)</f>
        <v>32394</v>
      </c>
      <c r="FT55">
        <f>IF(Parametros!$P$3=1,'4 - Tabela atual'!FT54,'5 - Tabela anterior'!FS54)</f>
        <v>26.57</v>
      </c>
      <c r="FU55" t="str">
        <f>IF(Parametros!$P$3=1,'4 - Tabela atual'!FU54,'5 - Tabela anterior'!FT54)</f>
        <v/>
      </c>
      <c r="FV55" t="str">
        <f>IF(Parametros!$P$3=1,'4 - Tabela atual'!FV54,'5 - Tabela anterior'!FU54)</f>
        <v/>
      </c>
      <c r="FW55" t="str">
        <f>IF(Parametros!$P$3=1,'4 - Tabela atual'!FW54,'5 - Tabela anterior'!FV54)</f>
        <v/>
      </c>
      <c r="FX55" t="str">
        <f>IF(Parametros!$P$3=1,'4 - Tabela atual'!FX54,'5 - Tabela anterior'!FW54)</f>
        <v/>
      </c>
      <c r="FY55" t="str">
        <f>IF(Parametros!$P$3=1,'4 - Tabela atual'!FY54,'5 - Tabela anterior'!FX54)</f>
        <v/>
      </c>
      <c r="FZ55" t="str">
        <f>IF(Parametros!$P$3=1,'4 - Tabela atual'!FZ54,'5 - Tabela anterior'!FY54)</f>
        <v/>
      </c>
      <c r="GA55" t="str">
        <f>IF(Parametros!$P$3=1,'4 - Tabela atual'!GA54,'5 - Tabela anterior'!FZ54)</f>
        <v/>
      </c>
      <c r="GB55" t="str">
        <f>IF(Parametros!$P$3=1,'4 - Tabela atual'!GB54,'5 - Tabela anterior'!GA54)</f>
        <v/>
      </c>
      <c r="GC55" t="str">
        <f>IF(Parametros!$P$3=1,'4 - Tabela atual'!GC54,'5 - Tabela anterior'!GB54)</f>
        <v/>
      </c>
      <c r="GD55" t="str">
        <f>IF(Parametros!$P$3=1,'4 - Tabela atual'!GD54,'5 - Tabela anterior'!GC54)</f>
        <v/>
      </c>
      <c r="GE55" t="str">
        <f>IF(Parametros!$P$3=1,'4 - Tabela atual'!GE54,'5 - Tabela anterior'!GD54)</f>
        <v/>
      </c>
      <c r="GF55" t="str">
        <f>IF(Parametros!$P$3=1,'4 - Tabela atual'!GF54,'5 - Tabela anterior'!GE54)</f>
        <v/>
      </c>
      <c r="GG55" t="str">
        <f>IF(Parametros!$P$3=1,'4 - Tabela atual'!GG54,'5 - Tabela anterior'!GF54)</f>
        <v/>
      </c>
      <c r="GH55">
        <f>IF(Parametros!$P$3=1,'4 - Tabela atual'!GH54,'5 - Tabela anterior'!GG54)</f>
        <v>26.57</v>
      </c>
      <c r="GI55" s="8">
        <f>IF(Parametros!$P$3=1,'4 - Tabela atual'!GI54,'5 - Tabela anterior'!GH54)</f>
        <v>263855.39750000002</v>
      </c>
      <c r="GJ55" s="8" t="str">
        <f>IF(Parametros!$P$3=1,'4 - Tabela atual'!GJ54,'5 - Tabela anterior'!GI54)</f>
        <v/>
      </c>
      <c r="GK55" s="8" t="str">
        <f>IF(Parametros!$P$3=1,'4 - Tabela atual'!GK54,'5 - Tabela anterior'!GJ54)</f>
        <v/>
      </c>
      <c r="GL55" s="8" t="str">
        <f>IF(Parametros!$P$3=1,'4 - Tabela atual'!GL54,'5 - Tabela anterior'!GK54)</f>
        <v/>
      </c>
      <c r="GM55" s="8" t="str">
        <f>IF(Parametros!$P$3=1,'4 - Tabela atual'!GM54,'5 - Tabela anterior'!GL54)</f>
        <v/>
      </c>
      <c r="GN55" s="8" t="str">
        <f>IF(Parametros!$P$3=1,'4 - Tabela atual'!GN54,'5 - Tabela anterior'!GM54)</f>
        <v/>
      </c>
      <c r="GO55" s="8" t="str">
        <f>IF(Parametros!$P$3=1,'4 - Tabela atual'!GO54,'5 - Tabela anterior'!GN54)</f>
        <v/>
      </c>
      <c r="GP55" s="8" t="str">
        <f>IF(Parametros!$P$3=1,'4 - Tabela atual'!GP54,'5 - Tabela anterior'!GO54)</f>
        <v/>
      </c>
      <c r="GQ55" s="8" t="str">
        <f>IF(Parametros!$P$3=1,'4 - Tabela atual'!GQ54,'5 - Tabela anterior'!GP54)</f>
        <v/>
      </c>
      <c r="GR55" s="8" t="str">
        <f>IF(Parametros!$P$3=1,'4 - Tabela atual'!GR54,'5 - Tabela anterior'!GQ54)</f>
        <v/>
      </c>
      <c r="GS55" s="8" t="str">
        <f>IF(Parametros!$P$3=1,'4 - Tabela atual'!GS54,'5 - Tabela anterior'!GR54)</f>
        <v/>
      </c>
      <c r="GT55" s="8" t="str">
        <f>IF(Parametros!$P$3=1,'4 - Tabela atual'!GT54,'5 - Tabela anterior'!GS54)</f>
        <v/>
      </c>
      <c r="GU55" s="8" t="str">
        <f>IF(Parametros!$P$3=1,'4 - Tabela atual'!GU54,'5 - Tabela anterior'!GT54)</f>
        <v/>
      </c>
      <c r="GV55" s="8" t="str">
        <f>IF(Parametros!$P$3=1,'4 - Tabela atual'!GV54,'5 - Tabela anterior'!GU54)</f>
        <v/>
      </c>
      <c r="GW55" s="8">
        <f>IF(Parametros!$P$3=1,'4 - Tabela atual'!GW54,'5 - Tabela anterior'!GV54)</f>
        <v>263855.39750000002</v>
      </c>
      <c r="GX55">
        <f>IF(Parametros!$P$3=1,'4 - Tabela atual'!GX54,'5 - Tabela anterior'!GW54)</f>
        <v>1</v>
      </c>
      <c r="GY55">
        <f>IF(Parametros!$P$3=1,'4 - Tabela atual'!GY54,'5 - Tabela anterior'!GX54)</f>
        <v>0</v>
      </c>
      <c r="GZ55">
        <f>IF(Parametros!$P$3=1,'4 - Tabela atual'!GZ54,'5 - Tabela anterior'!GY54)</f>
        <v>0</v>
      </c>
      <c r="HA55">
        <f>IF(Parametros!$P$3=1,'4 - Tabela atual'!HA54,'5 - Tabela anterior'!GZ54)</f>
        <v>0</v>
      </c>
      <c r="HB55">
        <f>IF(Parametros!$P$3=1,'4 - Tabela atual'!HB54,'5 - Tabela anterior'!HA54)</f>
        <v>0</v>
      </c>
      <c r="HC55">
        <f>IF(Parametros!$P$3=1,'4 - Tabela atual'!HC54,'5 - Tabela anterior'!HB54)</f>
        <v>0</v>
      </c>
      <c r="HD55">
        <f>IF(Parametros!$P$3=1,'4 - Tabela atual'!HD54,'5 - Tabela anterior'!HC54)</f>
        <v>0</v>
      </c>
      <c r="HE55" s="6" t="str">
        <f t="shared" si="1"/>
        <v>SHOW DE DOMINGO VESP. - (SHOV)</v>
      </c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</row>
    <row r="56" spans="1:249" s="5" customFormat="1" ht="14.25" customHeight="1" x14ac:dyDescent="0.2">
      <c r="A56" s="148" t="str">
        <f>IF(Parametros!$P$3=1,'4 - Tabela atual'!A55,'5 - Tabela anterior'!A55)</f>
        <v>TMAX</v>
      </c>
      <c r="B56" s="112" t="str">
        <f>IF(Parametros!$P$3=1,'4 - Tabela atual'!B55,'5 - Tabela anterior'!B55)</f>
        <v>TEMPERATURA MÁXIMA</v>
      </c>
      <c r="C56" s="9">
        <f>IF(Parametros!$P$3=1,'4 - Tabela atual'!C55,'5 - Tabela anterior'!C55)</f>
        <v>905</v>
      </c>
      <c r="D56" s="9">
        <f>IF(Parametros!$P$3=1,'4 - Tabela atual'!D55,'5 - Tabela anterior'!D55)</f>
        <v>181</v>
      </c>
      <c r="E56" s="9">
        <f>IF(Parametros!$P$3=1,'4 - Tabela atual'!E55,'5 - Tabela anterior'!E55)</f>
        <v>226.25</v>
      </c>
      <c r="F56" s="9">
        <f>IF(Parametros!$P$3=1,'4 - Tabela atual'!F55,'5 - Tabela anterior'!F55)</f>
        <v>339.375</v>
      </c>
      <c r="G56" s="9">
        <f>IF(Parametros!$P$3=1,'4 - Tabela atual'!G55,'5 - Tabela anterior'!G55)</f>
        <v>181</v>
      </c>
      <c r="H56" s="9">
        <f>IF(Parametros!$P$3=1,'4 - Tabela atual'!H55,'5 - Tabela anterior'!H55)</f>
        <v>226.25</v>
      </c>
      <c r="I56" s="9">
        <f>IF(Parametros!$P$3=1,'4 - Tabela atual'!I55,'5 - Tabela anterior'!H55)</f>
        <v>226.25</v>
      </c>
      <c r="J56" s="9">
        <f>IF(Parametros!$P$3=1,'4 - Tabela atual'!J55,'5 - Tabela anterior'!I55)</f>
        <v>226.25</v>
      </c>
      <c r="K56" s="9">
        <f>IF(Parametros!$P$3=1,'4 - Tabela atual'!K55,'5 - Tabela anterior'!J55)</f>
        <v>339.375</v>
      </c>
      <c r="L56" s="9">
        <f>IF(Parametros!$P$3=1,'4 - Tabela atual'!L55,'5 - Tabela anterior'!K55)</f>
        <v>181</v>
      </c>
      <c r="M56" s="9">
        <f>IF(Parametros!$P$3=1,'4 - Tabela atual'!M55,'5 - Tabela anterior'!L55)</f>
        <v>226.25</v>
      </c>
      <c r="N56" s="9">
        <f>IF(Parametros!$P$3=1,'4 - Tabela atual'!N55,'5 - Tabela anterior'!M55)</f>
        <v>407.25</v>
      </c>
      <c r="O56" s="9">
        <f>IF(Parametros!$P$3=1,'4 - Tabela atual'!O55,'5 - Tabela anterior'!N55)</f>
        <v>678.75</v>
      </c>
      <c r="P56" s="9">
        <f>IF(Parametros!$P$3=1,'4 - Tabela atual'!P55,'5 - Tabela anterior'!O55)</f>
        <v>1357.5</v>
      </c>
      <c r="Q56" s="9">
        <f>IF(Parametros!$P$3=1,'4 - Tabela atual'!Q55,'5 - Tabela anterior'!P55)</f>
        <v>1810</v>
      </c>
      <c r="R56" s="9">
        <f>IF(Parametros!$P$3=1,'4 - Tabela atual'!R55,'5 - Tabela anterior'!Q55)</f>
        <v>2715</v>
      </c>
      <c r="S56" s="9">
        <f>IF(Parametros!$P$3=1,'4 - Tabela atual'!S55,'5 - Tabela anterior'!R55)</f>
        <v>3620</v>
      </c>
      <c r="T56" s="9">
        <f>IF(Parametros!$P$3=1,'4 - Tabela atual'!T55,'5 - Tabela anterior'!S55)</f>
        <v>4525</v>
      </c>
      <c r="U56" s="9">
        <f>IF(Parametros!$P$3=1,'4 - Tabela atual'!U55,'5 - Tabela anterior'!T55)</f>
        <v>5430</v>
      </c>
      <c r="V56" s="9">
        <f>IF(Parametros!$P$3=1,'4 - Tabela atual'!V55,'5 - Tabela anterior'!U55)</f>
        <v>788</v>
      </c>
      <c r="W56" s="9">
        <f>IF(Parametros!$P$3=1,'4 - Tabela atual'!W55,'5 - Tabela anterior'!V55)</f>
        <v>0</v>
      </c>
      <c r="X56" s="9">
        <f>IF(Parametros!$P$3=1,'4 - Tabela atual'!X55,'5 - Tabela anterior'!W55)</f>
        <v>0</v>
      </c>
      <c r="Y56" s="9">
        <f>IF(Parametros!$P$3=1,'4 - Tabela atual'!Y55,'5 - Tabela anterior'!X55)</f>
        <v>0</v>
      </c>
      <c r="Z56" s="9">
        <f>IF(Parametros!$P$3=1,'4 - Tabela atual'!Z55,'5 - Tabela anterior'!Y55)</f>
        <v>0</v>
      </c>
      <c r="AA56" s="9">
        <f>IF(Parametros!$P$3=1,'4 - Tabela atual'!AA55,'5 - Tabela anterior'!Z55)</f>
        <v>0</v>
      </c>
      <c r="AB56" s="9">
        <f>IF(Parametros!$P$3=1,'4 - Tabela atual'!AB55,'5 - Tabela anterior'!AA55)</f>
        <v>1576</v>
      </c>
      <c r="AC56" s="9">
        <f>IF(Parametros!$P$3=1,'4 - Tabela atual'!AC55,'5 - Tabela anterior'!AB55)</f>
        <v>2364</v>
      </c>
      <c r="AD56" s="9">
        <f>IF(Parametros!$P$3=1,'4 - Tabela atual'!AD55,'5 - Tabela anterior'!AC55)</f>
        <v>3152</v>
      </c>
      <c r="AE56" s="9">
        <f>IF(Parametros!$P$3=1,'4 - Tabela atual'!AE55,'5 - Tabela anterior'!AD55)</f>
        <v>3940</v>
      </c>
      <c r="AF56" s="9">
        <f>IF(Parametros!$P$3=1,'4 - Tabela atual'!AF55,'5 - Tabela anterior'!AE55)</f>
        <v>4728</v>
      </c>
      <c r="AG56" s="9">
        <f>IF(Parametros!$P$3=1,'4 - Tabela atual'!AG55,'5 - Tabela anterior'!AF55)</f>
        <v>689</v>
      </c>
      <c r="AH56" s="9">
        <f>IF(Parametros!$P$3=1,'4 - Tabela atual'!AH55,'5 - Tabela anterior'!AG55)</f>
        <v>0</v>
      </c>
      <c r="AI56" s="9">
        <f>IF(Parametros!$P$3=1,'4 - Tabela atual'!AI55,'5 - Tabela anterior'!AH55)</f>
        <v>0</v>
      </c>
      <c r="AJ56" s="9">
        <f>IF(Parametros!$P$3=1,'4 - Tabela atual'!AJ55,'5 - Tabela anterior'!AI55)</f>
        <v>0</v>
      </c>
      <c r="AK56" s="9">
        <f>IF(Parametros!$P$3=1,'4 - Tabela atual'!AK55,'5 - Tabela anterior'!AJ55)</f>
        <v>0</v>
      </c>
      <c r="AL56" s="9">
        <f>IF(Parametros!$P$3=1,'4 - Tabela atual'!AL55,'5 - Tabela anterior'!AK55)</f>
        <v>0</v>
      </c>
      <c r="AM56" s="9">
        <f>IF(Parametros!$P$3=1,'4 - Tabela atual'!AM55,'5 - Tabela anterior'!AL55)</f>
        <v>1378</v>
      </c>
      <c r="AN56" s="9">
        <f>IF(Parametros!$P$3=1,'4 - Tabela atual'!AN55,'5 - Tabela anterior'!AM55)</f>
        <v>2067</v>
      </c>
      <c r="AO56" s="9">
        <f>IF(Parametros!$P$3=1,'4 - Tabela atual'!AO55,'5 - Tabela anterior'!AN55)</f>
        <v>2756</v>
      </c>
      <c r="AP56" s="9">
        <f>IF(Parametros!$P$3=1,'4 - Tabela atual'!AP55,'5 - Tabela anterior'!AO55)</f>
        <v>3445</v>
      </c>
      <c r="AQ56" s="9">
        <f>IF(Parametros!$P$3=1,'4 - Tabela atual'!AQ55,'5 - Tabela anterior'!AP55)</f>
        <v>4134</v>
      </c>
      <c r="AR56" s="9">
        <f>IF(Parametros!$P$3=1,'4 - Tabela atual'!AR55,'5 - Tabela anterior'!AQ55)</f>
        <v>479</v>
      </c>
      <c r="AS56" s="9">
        <f>IF(Parametros!$P$3=1,'4 - Tabela atual'!AS55,'5 - Tabela anterior'!AR55)</f>
        <v>0</v>
      </c>
      <c r="AT56" s="9">
        <f>IF(Parametros!$P$3=1,'4 - Tabela atual'!AT55,'5 - Tabela anterior'!AS55)</f>
        <v>0</v>
      </c>
      <c r="AU56" s="9">
        <f>IF(Parametros!$P$3=1,'4 - Tabela atual'!AU55,'5 - Tabela anterior'!AT55)</f>
        <v>0</v>
      </c>
      <c r="AV56" s="9">
        <f>IF(Parametros!$P$3=1,'4 - Tabela atual'!AV55,'5 - Tabela anterior'!AU55)</f>
        <v>0</v>
      </c>
      <c r="AW56" s="9">
        <f>IF(Parametros!$P$3=1,'4 - Tabela atual'!AW55,'5 - Tabela anterior'!AV55)</f>
        <v>0</v>
      </c>
      <c r="AX56" s="9">
        <f>IF(Parametros!$P$3=1,'4 - Tabela atual'!AX55,'5 - Tabela anterior'!AW55)</f>
        <v>958</v>
      </c>
      <c r="AY56" s="9">
        <f>IF(Parametros!$P$3=1,'4 - Tabela atual'!AY55,'5 - Tabela anterior'!AX55)</f>
        <v>1437</v>
      </c>
      <c r="AZ56" s="9">
        <f>IF(Parametros!$P$3=1,'4 - Tabela atual'!AZ55,'5 - Tabela anterior'!AY55)</f>
        <v>1916</v>
      </c>
      <c r="BA56" s="9">
        <f>IF(Parametros!$P$3=1,'4 - Tabela atual'!BA55,'5 - Tabela anterior'!AZ55)</f>
        <v>2395</v>
      </c>
      <c r="BB56" s="9">
        <f>IF(Parametros!$P$3=1,'4 - Tabela atual'!BB55,'5 - Tabela anterior'!BA55)</f>
        <v>2874</v>
      </c>
      <c r="BC56" s="9">
        <f>IF(Parametros!$P$3=1,'4 - Tabela atual'!BC55,'5 - Tabela anterior'!BB55)</f>
        <v>1693</v>
      </c>
      <c r="BD56" s="9">
        <f>IF(Parametros!$P$3=1,'4 - Tabela atual'!BD55,'5 - Tabela anterior'!BC55)</f>
        <v>181</v>
      </c>
      <c r="BE56" s="9">
        <f>IF(Parametros!$P$3=1,'4 - Tabela atual'!BE55,'5 - Tabela anterior'!BD55)</f>
        <v>226.25</v>
      </c>
      <c r="BF56" s="9">
        <f>IF(Parametros!$P$3=1,'4 - Tabela atual'!BF55,'5 - Tabela anterior'!BE55)</f>
        <v>407.25</v>
      </c>
      <c r="BG56" s="9">
        <f>IF(Parametros!$P$3=1,'4 - Tabela atual'!BG55,'5 - Tabela anterior'!BF55)</f>
        <v>678.75</v>
      </c>
      <c r="BH56" s="9">
        <f>IF(Parametros!$P$3=1,'4 - Tabela atual'!BH55,'5 - Tabela anterior'!BG55)</f>
        <v>1357.5</v>
      </c>
      <c r="BI56" s="9">
        <f>IF(Parametros!$P$3=1,'4 - Tabela atual'!BI55,'5 - Tabela anterior'!BH55)</f>
        <v>3386</v>
      </c>
      <c r="BJ56" s="9">
        <f>IF(Parametros!$P$3=1,'4 - Tabela atual'!BJ55,'5 - Tabela anterior'!BI55)</f>
        <v>5079</v>
      </c>
      <c r="BK56" s="9">
        <f>IF(Parametros!$P$3=1,'4 - Tabela atual'!BK55,'5 - Tabela anterior'!BJ55)</f>
        <v>6772</v>
      </c>
      <c r="BL56" s="9">
        <f>IF(Parametros!$P$3=1,'4 - Tabela atual'!BL55,'5 - Tabela anterior'!BK55)</f>
        <v>8465</v>
      </c>
      <c r="BM56" s="9">
        <f>IF(Parametros!$P$3=1,'4 - Tabela atual'!BM55,'5 - Tabela anterior'!BL55)</f>
        <v>10158</v>
      </c>
      <c r="BN56" s="9">
        <f>IF(Parametros!$P$3=1,'4 - Tabela atual'!BN55,'5 - Tabela anterior'!BM55)</f>
        <v>1594</v>
      </c>
      <c r="BO56" s="9">
        <f>IF(Parametros!$P$3=1,'4 - Tabela atual'!BO55,'5 - Tabela anterior'!BN55)</f>
        <v>181</v>
      </c>
      <c r="BP56" s="9">
        <f>IF(Parametros!$P$3=1,'4 - Tabela atual'!BP55,'5 - Tabela anterior'!BO55)</f>
        <v>226.25</v>
      </c>
      <c r="BQ56" s="9">
        <f>IF(Parametros!$P$3=1,'4 - Tabela atual'!BQ55,'5 - Tabela anterior'!BP55)</f>
        <v>407.25</v>
      </c>
      <c r="BR56" s="9">
        <f>IF(Parametros!$P$3=1,'4 - Tabela atual'!BR55,'5 - Tabela anterior'!BQ55)</f>
        <v>678.75</v>
      </c>
      <c r="BS56" s="9">
        <f>IF(Parametros!$P$3=1,'4 - Tabela atual'!BS55,'5 - Tabela anterior'!BR55)</f>
        <v>1357.5</v>
      </c>
      <c r="BT56" s="9">
        <f>IF(Parametros!$P$3=1,'4 - Tabela atual'!BT55,'5 - Tabela anterior'!BS55)</f>
        <v>3188</v>
      </c>
      <c r="BU56" s="9">
        <f>IF(Parametros!$P$3=1,'4 - Tabela atual'!BU55,'5 - Tabela anterior'!BT55)</f>
        <v>4782</v>
      </c>
      <c r="BV56" s="9">
        <f>IF(Parametros!$P$3=1,'4 - Tabela atual'!BV55,'5 - Tabela anterior'!BU55)</f>
        <v>6376</v>
      </c>
      <c r="BW56" s="9">
        <f>IF(Parametros!$P$3=1,'4 - Tabela atual'!BW55,'5 - Tabela anterior'!BV55)</f>
        <v>7970</v>
      </c>
      <c r="BX56" s="9">
        <f>IF(Parametros!$P$3=1,'4 - Tabela atual'!BX55,'5 - Tabela anterior'!BW55)</f>
        <v>9564</v>
      </c>
      <c r="BY56" s="9">
        <f>IF(Parametros!$P$3=1,'4 - Tabela atual'!BY55,'5 - Tabela anterior'!BX55)</f>
        <v>1384</v>
      </c>
      <c r="BZ56" s="9">
        <f>IF(Parametros!$P$3=1,'4 - Tabela atual'!BZ55,'5 - Tabela anterior'!BY55)</f>
        <v>181</v>
      </c>
      <c r="CA56" s="9">
        <f>IF(Parametros!$P$3=1,'4 - Tabela atual'!CA55,'5 - Tabela anterior'!BZ55)</f>
        <v>226.25</v>
      </c>
      <c r="CB56" s="9">
        <f>IF(Parametros!$P$3=1,'4 - Tabela atual'!CB55,'5 - Tabela anterior'!CA55)</f>
        <v>407.25</v>
      </c>
      <c r="CC56" s="9">
        <f>IF(Parametros!$P$3=1,'4 - Tabela atual'!CC55,'5 - Tabela anterior'!CB55)</f>
        <v>678.75</v>
      </c>
      <c r="CD56" s="9">
        <f>IF(Parametros!$P$3=1,'4 - Tabela atual'!CD55,'5 - Tabela anterior'!CC55)</f>
        <v>1357.5</v>
      </c>
      <c r="CE56" s="9">
        <f>IF(Parametros!$P$3=1,'4 - Tabela atual'!CE55,'5 - Tabela anterior'!CD55)</f>
        <v>2768</v>
      </c>
      <c r="CF56" s="9">
        <f>IF(Parametros!$P$3=1,'4 - Tabela atual'!CF55,'5 - Tabela anterior'!CE55)</f>
        <v>4152</v>
      </c>
      <c r="CG56" s="9">
        <f>IF(Parametros!$P$3=1,'4 - Tabela atual'!CG55,'5 - Tabela anterior'!CF55)</f>
        <v>5536</v>
      </c>
      <c r="CH56" s="9">
        <f>IF(Parametros!$P$3=1,'4 - Tabela atual'!CH55,'5 - Tabela anterior'!CG55)</f>
        <v>6920</v>
      </c>
      <c r="CI56" s="9">
        <f>IF(Parametros!$P$3=1,'4 - Tabela atual'!CI55,'5 - Tabela anterior'!CH55)</f>
        <v>8304</v>
      </c>
      <c r="CJ56" s="9">
        <f>IF(Parametros!$P$3=1,'4 - Tabela atual'!CJ55,'5 - Tabela anterior'!CI55)</f>
        <v>1477</v>
      </c>
      <c r="CK56" s="9">
        <f>IF(Parametros!$P$3=1,'4 - Tabela atual'!CK55,'5 - Tabela anterior'!CJ55)</f>
        <v>0</v>
      </c>
      <c r="CL56" s="9">
        <f>IF(Parametros!$P$3=1,'4 - Tabela atual'!CL55,'5 - Tabela anterior'!CK55)</f>
        <v>0</v>
      </c>
      <c r="CM56" s="9">
        <f>IF(Parametros!$P$3=1,'4 - Tabela atual'!CM55,'5 - Tabela anterior'!CL55)</f>
        <v>0</v>
      </c>
      <c r="CN56" s="9">
        <f>IF(Parametros!$P$3=1,'4 - Tabela atual'!CN55,'5 - Tabela anterior'!CM55)</f>
        <v>0</v>
      </c>
      <c r="CO56" s="9">
        <f>IF(Parametros!$P$3=1,'4 - Tabela atual'!CO55,'5 - Tabela anterior'!CN55)</f>
        <v>0</v>
      </c>
      <c r="CP56" s="9">
        <f>IF(Parametros!$P$3=1,'4 - Tabela atual'!CP55,'5 - Tabela anterior'!CO55)</f>
        <v>2954</v>
      </c>
      <c r="CQ56" s="9">
        <f>IF(Parametros!$P$3=1,'4 - Tabela atual'!CQ55,'5 - Tabela anterior'!CP55)</f>
        <v>4431</v>
      </c>
      <c r="CR56" s="9">
        <f>IF(Parametros!$P$3=1,'4 - Tabela atual'!CR55,'5 - Tabela anterior'!CQ55)</f>
        <v>5908</v>
      </c>
      <c r="CS56" s="9">
        <f>IF(Parametros!$P$3=1,'4 - Tabela atual'!CS55,'5 - Tabela anterior'!CR55)</f>
        <v>7385</v>
      </c>
      <c r="CT56" s="9">
        <f>IF(Parametros!$P$3=1,'4 - Tabela atual'!CT55,'5 - Tabela anterior'!CS55)</f>
        <v>8862</v>
      </c>
      <c r="CU56" s="9">
        <f>IF(Parametros!$P$3=1,'4 - Tabela atual'!CU55,'5 - Tabela anterior'!CT55)</f>
        <v>1267</v>
      </c>
      <c r="CV56" s="9">
        <f>IF(Parametros!$P$3=1,'4 - Tabela atual'!CV55,'5 - Tabela anterior'!CU55)</f>
        <v>0</v>
      </c>
      <c r="CW56" s="9">
        <f>IF(Parametros!$P$3=1,'4 - Tabela atual'!CW55,'5 - Tabela anterior'!CV55)</f>
        <v>0</v>
      </c>
      <c r="CX56" s="9">
        <f>IF(Parametros!$P$3=1,'4 - Tabela atual'!CX55,'5 - Tabela anterior'!CW55)</f>
        <v>0</v>
      </c>
      <c r="CY56" s="9">
        <f>IF(Parametros!$P$3=1,'4 - Tabela atual'!CY55,'5 - Tabela anterior'!CX55)</f>
        <v>0</v>
      </c>
      <c r="CZ56" s="9">
        <f>IF(Parametros!$P$3=1,'4 - Tabela atual'!CZ55,'5 - Tabela anterior'!CY55)</f>
        <v>0</v>
      </c>
      <c r="DA56" s="9">
        <f>IF(Parametros!$P$3=1,'4 - Tabela atual'!DA55,'5 - Tabela anterior'!CZ55)</f>
        <v>2534</v>
      </c>
      <c r="DB56" s="9">
        <f>IF(Parametros!$P$3=1,'4 - Tabela atual'!DB55,'5 - Tabela anterior'!DA55)</f>
        <v>3801</v>
      </c>
      <c r="DC56" s="9">
        <f>IF(Parametros!$P$3=1,'4 - Tabela atual'!DC55,'5 - Tabela anterior'!DB55)</f>
        <v>5068</v>
      </c>
      <c r="DD56" s="9">
        <f>IF(Parametros!$P$3=1,'4 - Tabela atual'!DD55,'5 - Tabela anterior'!DC55)</f>
        <v>6335</v>
      </c>
      <c r="DE56" s="9">
        <f>IF(Parametros!$P$3=1,'4 - Tabela atual'!DE55,'5 - Tabela anterior'!DD55)</f>
        <v>7602</v>
      </c>
      <c r="DF56" s="9">
        <f>IF(Parametros!$P$3=1,'4 - Tabela atual'!DF55,'5 - Tabela anterior'!DE55)</f>
        <v>1168</v>
      </c>
      <c r="DG56" s="9">
        <f>IF(Parametros!$P$3=1,'4 - Tabela atual'!DG55,'5 - Tabela anterior'!DF55)</f>
        <v>0</v>
      </c>
      <c r="DH56" s="9">
        <f>IF(Parametros!$P$3=1,'4 - Tabela atual'!DH55,'5 - Tabela anterior'!DG55)</f>
        <v>0</v>
      </c>
      <c r="DI56" s="9">
        <f>IF(Parametros!$P$3=1,'4 - Tabela atual'!DI55,'5 - Tabela anterior'!DH55)</f>
        <v>0</v>
      </c>
      <c r="DJ56" s="9">
        <f>IF(Parametros!$P$3=1,'4 - Tabela atual'!DJ55,'5 - Tabela anterior'!DI55)</f>
        <v>0</v>
      </c>
      <c r="DK56" s="9">
        <f>IF(Parametros!$P$3=1,'4 - Tabela atual'!DK55,'5 - Tabela anterior'!DJ55)</f>
        <v>0</v>
      </c>
      <c r="DL56" s="9">
        <f>IF(Parametros!$P$3=1,'4 - Tabela atual'!DL55,'5 - Tabela anterior'!DK55)</f>
        <v>2336</v>
      </c>
      <c r="DM56" s="9">
        <f>IF(Parametros!$P$3=1,'4 - Tabela atual'!DM55,'5 - Tabela anterior'!DL55)</f>
        <v>3504</v>
      </c>
      <c r="DN56" s="9">
        <f>IF(Parametros!$P$3=1,'4 - Tabela atual'!DN55,'5 - Tabela anterior'!DM55)</f>
        <v>4672</v>
      </c>
      <c r="DO56" s="9">
        <f>IF(Parametros!$P$3=1,'4 - Tabela atual'!DO55,'5 - Tabela anterior'!DN55)</f>
        <v>5840</v>
      </c>
      <c r="DP56" s="9">
        <f>IF(Parametros!$P$3=1,'4 - Tabela atual'!DP55,'5 - Tabela anterior'!DO55)</f>
        <v>7008</v>
      </c>
      <c r="DQ56" s="9">
        <f>IF(Parametros!$P$3=1,'4 - Tabela atual'!DQ55,'5 - Tabela anterior'!DP55)</f>
        <v>2073</v>
      </c>
      <c r="DR56" s="9">
        <f>IF(Parametros!$P$3=1,'4 - Tabela atual'!DR55,'5 - Tabela anterior'!DQ55)</f>
        <v>181</v>
      </c>
      <c r="DS56" s="9">
        <f>IF(Parametros!$P$3=1,'4 - Tabela atual'!DS55,'5 - Tabela anterior'!DR55)</f>
        <v>226.25</v>
      </c>
      <c r="DT56" s="9">
        <f>IF(Parametros!$P$3=1,'4 - Tabela atual'!DT55,'5 - Tabela anterior'!DS55)</f>
        <v>407.25</v>
      </c>
      <c r="DU56" s="9">
        <f>IF(Parametros!$P$3=1,'4 - Tabela atual'!DU55,'5 - Tabela anterior'!DT55)</f>
        <v>678.75</v>
      </c>
      <c r="DV56" s="9">
        <f>IF(Parametros!$P$3=1,'4 - Tabela atual'!DV55,'5 - Tabela anterior'!DU55)</f>
        <v>1357.5</v>
      </c>
      <c r="DW56" s="9">
        <f>IF(Parametros!$P$3=1,'4 - Tabela atual'!DW55,'5 - Tabela anterior'!DV55)</f>
        <v>4146</v>
      </c>
      <c r="DX56" s="9">
        <f>IF(Parametros!$P$3=1,'4 - Tabela atual'!DX55,'5 - Tabela anterior'!DW55)</f>
        <v>6219</v>
      </c>
      <c r="DY56" s="9">
        <f>IF(Parametros!$P$3=1,'4 - Tabela atual'!DY55,'5 - Tabela anterior'!DX55)</f>
        <v>8292</v>
      </c>
      <c r="DZ56" s="9">
        <f>IF(Parametros!$P$3=1,'4 - Tabela atual'!DZ55,'5 - Tabela anterior'!DY55)</f>
        <v>10365</v>
      </c>
      <c r="EA56" s="9">
        <f>IF(Parametros!$P$3=1,'4 - Tabela atual'!EA55,'5 - Tabela anterior'!DZ55)</f>
        <v>12438</v>
      </c>
      <c r="EB56" s="9">
        <f>IF(Parametros!$P$3=1,'4 - Tabela atual'!EB55,'5 - Tabela anterior'!EA55)</f>
        <v>2382</v>
      </c>
      <c r="EC56" s="9">
        <f>IF(Parametros!$P$3=1,'4 - Tabela atual'!EC55,'5 - Tabela anterior'!EB55)</f>
        <v>181</v>
      </c>
      <c r="ED56" s="9">
        <f>IF(Parametros!$P$3=1,'4 - Tabela atual'!ED55,'5 - Tabela anterior'!EC55)</f>
        <v>226.25</v>
      </c>
      <c r="EE56" s="9">
        <f>IF(Parametros!$P$3=1,'4 - Tabela atual'!EE55,'5 - Tabela anterior'!ED55)</f>
        <v>407.25</v>
      </c>
      <c r="EF56" s="9">
        <f>IF(Parametros!$P$3=1,'4 - Tabela atual'!EF55,'5 - Tabela anterior'!EE55)</f>
        <v>678.75</v>
      </c>
      <c r="EG56" s="9">
        <f>IF(Parametros!$P$3=1,'4 - Tabela atual'!EG55,'5 - Tabela anterior'!EF55)</f>
        <v>1357.5</v>
      </c>
      <c r="EH56" s="9">
        <f>IF(Parametros!$P$3=1,'4 - Tabela atual'!EH55,'5 - Tabela anterior'!EG55)</f>
        <v>4764</v>
      </c>
      <c r="EI56" s="9">
        <f>IF(Parametros!$P$3=1,'4 - Tabela atual'!EI55,'5 - Tabela anterior'!EH55)</f>
        <v>7146</v>
      </c>
      <c r="EJ56" s="9">
        <f>IF(Parametros!$P$3=1,'4 - Tabela atual'!EJ55,'5 - Tabela anterior'!EI55)</f>
        <v>9528</v>
      </c>
      <c r="EK56" s="9">
        <f>IF(Parametros!$P$3=1,'4 - Tabela atual'!EK55,'5 - Tabela anterior'!EJ55)</f>
        <v>11910</v>
      </c>
      <c r="EL56" s="9">
        <f>IF(Parametros!$P$3=1,'4 - Tabela atual'!EL55,'5 - Tabela anterior'!EK55)</f>
        <v>14292</v>
      </c>
      <c r="EM56" s="9">
        <f>IF(Parametros!$P$3=1,'4 - Tabela atual'!EM55,'5 - Tabela anterior'!EL55)</f>
        <v>2172</v>
      </c>
      <c r="EN56" s="9">
        <f>IF(Parametros!$P$3=1,'4 - Tabela atual'!EN55,'5 - Tabela anterior'!EM55)</f>
        <v>181</v>
      </c>
      <c r="EO56" s="9">
        <f>IF(Parametros!$P$3=1,'4 - Tabela atual'!EO55,'5 - Tabela anterior'!EN55)</f>
        <v>226.25</v>
      </c>
      <c r="EP56" s="9">
        <f>IF(Parametros!$P$3=1,'4 - Tabela atual'!EP55,'5 - Tabela anterior'!EO55)</f>
        <v>407.25</v>
      </c>
      <c r="EQ56" s="9">
        <f>IF(Parametros!$P$3=1,'4 - Tabela atual'!EQ55,'5 - Tabela anterior'!EP55)</f>
        <v>678.75</v>
      </c>
      <c r="ER56" s="9">
        <f>IF(Parametros!$P$3=1,'4 - Tabela atual'!ER55,'5 - Tabela anterior'!EQ55)</f>
        <v>1357.5</v>
      </c>
      <c r="ES56" s="9">
        <f>IF(Parametros!$P$3=1,'4 - Tabela atual'!ES55,'5 - Tabela anterior'!ER55)</f>
        <v>4344</v>
      </c>
      <c r="ET56" s="9">
        <f>IF(Parametros!$P$3=1,'4 - Tabela atual'!ET55,'5 - Tabela anterior'!ES55)</f>
        <v>6516</v>
      </c>
      <c r="EU56" s="9">
        <f>IF(Parametros!$P$3=1,'4 - Tabela atual'!EU55,'5 - Tabela anterior'!ET55)</f>
        <v>8688</v>
      </c>
      <c r="EV56" s="9">
        <f>IF(Parametros!$P$3=1,'4 - Tabela atual'!EV55,'5 - Tabela anterior'!EU55)</f>
        <v>10860</v>
      </c>
      <c r="EW56" s="9">
        <f>IF(Parametros!$P$3=1,'4 - Tabela atual'!EW55,'5 - Tabela anterior'!EV55)</f>
        <v>13032</v>
      </c>
      <c r="EX56" s="9">
        <f>IF(Parametros!$P$3=1,'4 - Tabela atual'!EX55,'5 - Tabela anterior'!EW55)</f>
        <v>1956</v>
      </c>
      <c r="EY56" s="9">
        <f>IF(Parametros!$P$3=1,'4 - Tabela atual'!EY55,'5 - Tabela anterior'!EX55)</f>
        <v>0</v>
      </c>
      <c r="EZ56" s="9">
        <f>IF(Parametros!$P$3=1,'4 - Tabela atual'!EZ55,'5 - Tabela anterior'!EY55)</f>
        <v>0</v>
      </c>
      <c r="FA56" s="9">
        <f>IF(Parametros!$P$3=1,'4 - Tabela atual'!FA55,'5 - Tabela anterior'!EZ55)</f>
        <v>0</v>
      </c>
      <c r="FB56" s="9">
        <f>IF(Parametros!$P$3=1,'4 - Tabela atual'!FB55,'5 - Tabela anterior'!FA55)</f>
        <v>0</v>
      </c>
      <c r="FC56" s="9">
        <f>IF(Parametros!$P$3=1,'4 - Tabela atual'!FC55,'5 - Tabela anterior'!FB55)</f>
        <v>0</v>
      </c>
      <c r="FD56" s="9">
        <f>IF(Parametros!$P$3=1,'4 - Tabela atual'!FD55,'5 - Tabela anterior'!FC55)</f>
        <v>3912</v>
      </c>
      <c r="FE56" s="9">
        <f>IF(Parametros!$P$3=1,'4 - Tabela atual'!FE55,'5 - Tabela anterior'!FD55)</f>
        <v>5868</v>
      </c>
      <c r="FF56" s="9">
        <f>IF(Parametros!$P$3=1,'4 - Tabela atual'!FF55,'5 - Tabela anterior'!FE55)</f>
        <v>7824</v>
      </c>
      <c r="FG56" s="9">
        <f>IF(Parametros!$P$3=1,'4 - Tabela atual'!FG55,'5 - Tabela anterior'!FF55)</f>
        <v>9780</v>
      </c>
      <c r="FH56" s="9">
        <f>IF(Parametros!$P$3=1,'4 - Tabela atual'!FH55,'5 - Tabela anterior'!FG55)</f>
        <v>11736</v>
      </c>
      <c r="FI56" s="9">
        <f>IF(Parametros!$P$3=1,'4 - Tabela atual'!FI55,'5 - Tabela anterior'!FH55)</f>
        <v>2861</v>
      </c>
      <c r="FJ56" s="9">
        <f>IF(Parametros!$P$3=1,'4 - Tabela atual'!FJ55,'5 - Tabela anterior'!FI55)</f>
        <v>181</v>
      </c>
      <c r="FK56" s="9">
        <f>IF(Parametros!$P$3=1,'4 - Tabela atual'!FK55,'5 - Tabela anterior'!FJ55)</f>
        <v>226.25</v>
      </c>
      <c r="FL56" s="9">
        <f>IF(Parametros!$P$3=1,'4 - Tabela atual'!FL55,'5 - Tabela anterior'!FK55)</f>
        <v>407.25</v>
      </c>
      <c r="FM56" s="9">
        <f>IF(Parametros!$P$3=1,'4 - Tabela atual'!FM55,'5 - Tabela anterior'!FL55)</f>
        <v>678.75</v>
      </c>
      <c r="FN56" s="9">
        <f>IF(Parametros!$P$3=1,'4 - Tabela atual'!FN55,'5 - Tabela anterior'!FM55)</f>
        <v>1357.5</v>
      </c>
      <c r="FO56" s="9">
        <f>IF(Parametros!$P$3=1,'4 - Tabela atual'!FO55,'5 - Tabela anterior'!FN55)</f>
        <v>5722</v>
      </c>
      <c r="FP56" s="9">
        <f>IF(Parametros!$P$3=1,'4 - Tabela atual'!FP55,'5 - Tabela anterior'!FO55)</f>
        <v>8583</v>
      </c>
      <c r="FQ56" s="9">
        <f>IF(Parametros!$P$3=1,'4 - Tabela atual'!FQ55,'5 - Tabela anterior'!FP55)</f>
        <v>11444</v>
      </c>
      <c r="FR56" s="9">
        <f>IF(Parametros!$P$3=1,'4 - Tabela atual'!FR55,'5 - Tabela anterior'!FQ55)</f>
        <v>14305</v>
      </c>
      <c r="FS56" s="9">
        <f>IF(Parametros!$P$3=1,'4 - Tabela atual'!FS55,'5 - Tabela anterior'!FR55)</f>
        <v>17166</v>
      </c>
      <c r="FT56">
        <f>IF(Parametros!$P$3=1,'4 - Tabela atual'!FT55,'5 - Tabela anterior'!FS55)</f>
        <v>23.67</v>
      </c>
      <c r="FU56" t="str">
        <f>IF(Parametros!$P$3=1,'4 - Tabela atual'!FU55,'5 - Tabela anterior'!FT55)</f>
        <v/>
      </c>
      <c r="FV56" t="str">
        <f>IF(Parametros!$P$3=1,'4 - Tabela atual'!FV55,'5 - Tabela anterior'!FU55)</f>
        <v/>
      </c>
      <c r="FW56" t="str">
        <f>IF(Parametros!$P$3=1,'4 - Tabela atual'!FW55,'5 - Tabela anterior'!FV55)</f>
        <v/>
      </c>
      <c r="FX56" t="str">
        <f>IF(Parametros!$P$3=1,'4 - Tabela atual'!FX55,'5 - Tabela anterior'!FW55)</f>
        <v/>
      </c>
      <c r="FY56" t="str">
        <f>IF(Parametros!$P$3=1,'4 - Tabela atual'!FY55,'5 - Tabela anterior'!FX55)</f>
        <v/>
      </c>
      <c r="FZ56" t="str">
        <f>IF(Parametros!$P$3=1,'4 - Tabela atual'!FZ55,'5 - Tabela anterior'!FY55)</f>
        <v/>
      </c>
      <c r="GA56" t="str">
        <f>IF(Parametros!$P$3=1,'4 - Tabela atual'!GA55,'5 - Tabela anterior'!FZ55)</f>
        <v/>
      </c>
      <c r="GB56" t="str">
        <f>IF(Parametros!$P$3=1,'4 - Tabela atual'!GB55,'5 - Tabela anterior'!GA55)</f>
        <v/>
      </c>
      <c r="GC56" t="str">
        <f>IF(Parametros!$P$3=1,'4 - Tabela atual'!GC55,'5 - Tabela anterior'!GB55)</f>
        <v/>
      </c>
      <c r="GD56" t="str">
        <f>IF(Parametros!$P$3=1,'4 - Tabela atual'!GD55,'5 - Tabela anterior'!GC55)</f>
        <v/>
      </c>
      <c r="GE56" t="str">
        <f>IF(Parametros!$P$3=1,'4 - Tabela atual'!GE55,'5 - Tabela anterior'!GD55)</f>
        <v/>
      </c>
      <c r="GF56" t="str">
        <f>IF(Parametros!$P$3=1,'4 - Tabela atual'!GF55,'5 - Tabela anterior'!GE55)</f>
        <v/>
      </c>
      <c r="GG56" t="str">
        <f>IF(Parametros!$P$3=1,'4 - Tabela atual'!GG55,'5 - Tabela anterior'!GF55)</f>
        <v/>
      </c>
      <c r="GH56">
        <f>IF(Parametros!$P$3=1,'4 - Tabela atual'!GH55,'5 - Tabela anterior'!GG55)</f>
        <v>23.67</v>
      </c>
      <c r="GI56" s="8">
        <f>IF(Parametros!$P$3=1,'4 - Tabela atual'!GI55,'5 - Tabela anterior'!GH55)</f>
        <v>212963.83590000003</v>
      </c>
      <c r="GJ56" s="8" t="str">
        <f>IF(Parametros!$P$3=1,'4 - Tabela atual'!GJ55,'5 - Tabela anterior'!GI55)</f>
        <v/>
      </c>
      <c r="GK56" s="8" t="str">
        <f>IF(Parametros!$P$3=1,'4 - Tabela atual'!GK55,'5 - Tabela anterior'!GJ55)</f>
        <v/>
      </c>
      <c r="GL56" s="8" t="str">
        <f>IF(Parametros!$P$3=1,'4 - Tabela atual'!GL55,'5 - Tabela anterior'!GK55)</f>
        <v/>
      </c>
      <c r="GM56" s="8" t="str">
        <f>IF(Parametros!$P$3=1,'4 - Tabela atual'!GM55,'5 - Tabela anterior'!GL55)</f>
        <v/>
      </c>
      <c r="GN56" s="8" t="str">
        <f>IF(Parametros!$P$3=1,'4 - Tabela atual'!GN55,'5 - Tabela anterior'!GM55)</f>
        <v/>
      </c>
      <c r="GO56" s="8" t="str">
        <f>IF(Parametros!$P$3=1,'4 - Tabela atual'!GO55,'5 - Tabela anterior'!GN55)</f>
        <v/>
      </c>
      <c r="GP56" s="8" t="str">
        <f>IF(Parametros!$P$3=1,'4 - Tabela atual'!GP55,'5 - Tabela anterior'!GO55)</f>
        <v/>
      </c>
      <c r="GQ56" s="8" t="str">
        <f>IF(Parametros!$P$3=1,'4 - Tabela atual'!GQ55,'5 - Tabela anterior'!GP55)</f>
        <v/>
      </c>
      <c r="GR56" s="8" t="str">
        <f>IF(Parametros!$P$3=1,'4 - Tabela atual'!GR55,'5 - Tabela anterior'!GQ55)</f>
        <v/>
      </c>
      <c r="GS56" s="8" t="str">
        <f>IF(Parametros!$P$3=1,'4 - Tabela atual'!GS55,'5 - Tabela anterior'!GR55)</f>
        <v/>
      </c>
      <c r="GT56" s="8" t="str">
        <f>IF(Parametros!$P$3=1,'4 - Tabela atual'!GT55,'5 - Tabela anterior'!GS55)</f>
        <v/>
      </c>
      <c r="GU56" s="8" t="str">
        <f>IF(Parametros!$P$3=1,'4 - Tabela atual'!GU55,'5 - Tabela anterior'!GT55)</f>
        <v/>
      </c>
      <c r="GV56" s="8" t="str">
        <f>IF(Parametros!$P$3=1,'4 - Tabela atual'!GV55,'5 - Tabela anterior'!GU55)</f>
        <v/>
      </c>
      <c r="GW56" s="8">
        <f>IF(Parametros!$P$3=1,'4 - Tabela atual'!GW55,'5 - Tabela anterior'!GV55)</f>
        <v>212963.83590000003</v>
      </c>
      <c r="GX56">
        <f>IF(Parametros!$P$3=1,'4 - Tabela atual'!GX55,'5 - Tabela anterior'!GW55)</f>
        <v>1</v>
      </c>
      <c r="GY56">
        <f>IF(Parametros!$P$3=1,'4 - Tabela atual'!GY55,'5 - Tabela anterior'!GX55)</f>
        <v>0</v>
      </c>
      <c r="GZ56">
        <f>IF(Parametros!$P$3=1,'4 - Tabela atual'!GZ55,'5 - Tabela anterior'!GY55)</f>
        <v>0</v>
      </c>
      <c r="HA56">
        <f>IF(Parametros!$P$3=1,'4 - Tabela atual'!HA55,'5 - Tabela anterior'!GZ55)</f>
        <v>0</v>
      </c>
      <c r="HB56">
        <f>IF(Parametros!$P$3=1,'4 - Tabela atual'!HB55,'5 - Tabela anterior'!HA55)</f>
        <v>0</v>
      </c>
      <c r="HC56">
        <f>IF(Parametros!$P$3=1,'4 - Tabela atual'!HC55,'5 - Tabela anterior'!HB55)</f>
        <v>0</v>
      </c>
      <c r="HD56">
        <f>IF(Parametros!$P$3=1,'4 - Tabela atual'!HD55,'5 - Tabela anterior'!HC55)</f>
        <v>0</v>
      </c>
      <c r="HE56" s="6" t="str">
        <f t="shared" si="1"/>
        <v>TEMPERATURA MÁXIMA - (TMAX)</v>
      </c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</row>
    <row r="57" spans="1:249" s="5" customFormat="1" ht="14.25" customHeight="1" x14ac:dyDescent="0.2">
      <c r="A57" s="148" t="str">
        <f>IF(Parametros!$P$3=1,'4 - Tabela atual'!A56,'5 - Tabela anterior'!A56)</f>
        <v>FGGD</v>
      </c>
      <c r="B57" s="112" t="str">
        <f>IF(Parametros!$P$3=1,'4 - Tabela atual'!B56,'5 - Tabela anterior'!B56)</f>
        <v>FUTEBOL (DOM.)</v>
      </c>
      <c r="C57" s="9">
        <f>IF(Parametros!$P$3=1,'4 - Tabela atual'!C56,'5 - Tabela anterior'!C56)</f>
        <v>2304</v>
      </c>
      <c r="D57" s="9">
        <f>IF(Parametros!$P$3=1,'4 - Tabela atual'!D56,'5 - Tabela anterior'!D56)</f>
        <v>460.8</v>
      </c>
      <c r="E57" s="9">
        <f>IF(Parametros!$P$3=1,'4 - Tabela atual'!E56,'5 - Tabela anterior'!E56)</f>
        <v>576</v>
      </c>
      <c r="F57" s="9">
        <f>IF(Parametros!$P$3=1,'4 - Tabela atual'!F56,'5 - Tabela anterior'!F56)</f>
        <v>864</v>
      </c>
      <c r="G57" s="9">
        <f>IF(Parametros!$P$3=1,'4 - Tabela atual'!G56,'5 - Tabela anterior'!G56)</f>
        <v>460.8</v>
      </c>
      <c r="H57" s="9">
        <f>IF(Parametros!$P$3=1,'4 - Tabela atual'!H56,'5 - Tabela anterior'!H56)</f>
        <v>576</v>
      </c>
      <c r="I57" s="9">
        <f>IF(Parametros!$P$3=1,'4 - Tabela atual'!I56,'5 - Tabela anterior'!H56)</f>
        <v>576</v>
      </c>
      <c r="J57" s="9">
        <f>IF(Parametros!$P$3=1,'4 - Tabela atual'!J56,'5 - Tabela anterior'!I56)</f>
        <v>576</v>
      </c>
      <c r="K57" s="9">
        <f>IF(Parametros!$P$3=1,'4 - Tabela atual'!K56,'5 - Tabela anterior'!J56)</f>
        <v>864</v>
      </c>
      <c r="L57" s="9">
        <f>IF(Parametros!$P$3=1,'4 - Tabela atual'!L56,'5 - Tabela anterior'!K56)</f>
        <v>460.8</v>
      </c>
      <c r="M57" s="9">
        <f>IF(Parametros!$P$3=1,'4 - Tabela atual'!M56,'5 - Tabela anterior'!L56)</f>
        <v>576</v>
      </c>
      <c r="N57" s="9">
        <f>IF(Parametros!$P$3=1,'4 - Tabela atual'!N56,'5 - Tabela anterior'!M56)</f>
        <v>1036.8</v>
      </c>
      <c r="O57" s="9">
        <f>IF(Parametros!$P$3=1,'4 - Tabela atual'!O56,'5 - Tabela anterior'!N56)</f>
        <v>1728</v>
      </c>
      <c r="P57" s="9">
        <f>IF(Parametros!$P$3=1,'4 - Tabela atual'!P56,'5 - Tabela anterior'!O56)</f>
        <v>3456</v>
      </c>
      <c r="Q57" s="9">
        <f>IF(Parametros!$P$3=1,'4 - Tabela atual'!Q56,'5 - Tabela anterior'!P56)</f>
        <v>4608</v>
      </c>
      <c r="R57" s="9">
        <f>IF(Parametros!$P$3=1,'4 - Tabela atual'!R56,'5 - Tabela anterior'!Q56)</f>
        <v>6912</v>
      </c>
      <c r="S57" s="9">
        <f>IF(Parametros!$P$3=1,'4 - Tabela atual'!S56,'5 - Tabela anterior'!R56)</f>
        <v>9216</v>
      </c>
      <c r="T57" s="9">
        <f>IF(Parametros!$P$3=1,'4 - Tabela atual'!T56,'5 - Tabela anterior'!S56)</f>
        <v>11520</v>
      </c>
      <c r="U57" s="9">
        <f>IF(Parametros!$P$3=1,'4 - Tabela atual'!U56,'5 - Tabela anterior'!T56)</f>
        <v>13824</v>
      </c>
      <c r="V57" s="9">
        <f>IF(Parametros!$P$3=1,'4 - Tabela atual'!V56,'5 - Tabela anterior'!U56)</f>
        <v>941</v>
      </c>
      <c r="W57" s="9">
        <f>IF(Parametros!$P$3=1,'4 - Tabela atual'!W56,'5 - Tabela anterior'!V56)</f>
        <v>0</v>
      </c>
      <c r="X57" s="9">
        <f>IF(Parametros!$P$3=1,'4 - Tabela atual'!X56,'5 - Tabela anterior'!W56)</f>
        <v>0</v>
      </c>
      <c r="Y57" s="9">
        <f>IF(Parametros!$P$3=1,'4 - Tabela atual'!Y56,'5 - Tabela anterior'!X56)</f>
        <v>0</v>
      </c>
      <c r="Z57" s="9">
        <f>IF(Parametros!$P$3=1,'4 - Tabela atual'!Z56,'5 - Tabela anterior'!Y56)</f>
        <v>0</v>
      </c>
      <c r="AA57" s="9">
        <f>IF(Parametros!$P$3=1,'4 - Tabela atual'!AA56,'5 - Tabela anterior'!Z56)</f>
        <v>0</v>
      </c>
      <c r="AB57" s="9">
        <f>IF(Parametros!$P$3=1,'4 - Tabela atual'!AB56,'5 - Tabela anterior'!AA56)</f>
        <v>1882</v>
      </c>
      <c r="AC57" s="9">
        <f>IF(Parametros!$P$3=1,'4 - Tabela atual'!AC56,'5 - Tabela anterior'!AB56)</f>
        <v>2823</v>
      </c>
      <c r="AD57" s="9">
        <f>IF(Parametros!$P$3=1,'4 - Tabela atual'!AD56,'5 - Tabela anterior'!AC56)</f>
        <v>3764</v>
      </c>
      <c r="AE57" s="9">
        <f>IF(Parametros!$P$3=1,'4 - Tabela atual'!AE56,'5 - Tabela anterior'!AD56)</f>
        <v>4705</v>
      </c>
      <c r="AF57" s="9">
        <f>IF(Parametros!$P$3=1,'4 - Tabela atual'!AF56,'5 - Tabela anterior'!AE56)</f>
        <v>5646</v>
      </c>
      <c r="AG57" s="9">
        <f>IF(Parametros!$P$3=1,'4 - Tabela atual'!AG56,'5 - Tabela anterior'!AF56)</f>
        <v>842</v>
      </c>
      <c r="AH57" s="9">
        <f>IF(Parametros!$P$3=1,'4 - Tabela atual'!AH56,'5 - Tabela anterior'!AG56)</f>
        <v>0</v>
      </c>
      <c r="AI57" s="9">
        <f>IF(Parametros!$P$3=1,'4 - Tabela atual'!AI56,'5 - Tabela anterior'!AH56)</f>
        <v>0</v>
      </c>
      <c r="AJ57" s="9">
        <f>IF(Parametros!$P$3=1,'4 - Tabela atual'!AJ56,'5 - Tabela anterior'!AI56)</f>
        <v>0</v>
      </c>
      <c r="AK57" s="9">
        <f>IF(Parametros!$P$3=1,'4 - Tabela atual'!AK56,'5 - Tabela anterior'!AJ56)</f>
        <v>0</v>
      </c>
      <c r="AL57" s="9">
        <f>IF(Parametros!$P$3=1,'4 - Tabela atual'!AL56,'5 - Tabela anterior'!AK56)</f>
        <v>0</v>
      </c>
      <c r="AM57" s="9">
        <f>IF(Parametros!$P$3=1,'4 - Tabela atual'!AM56,'5 - Tabela anterior'!AL56)</f>
        <v>1684</v>
      </c>
      <c r="AN57" s="9">
        <f>IF(Parametros!$P$3=1,'4 - Tabela atual'!AN56,'5 - Tabela anterior'!AM56)</f>
        <v>2526</v>
      </c>
      <c r="AO57" s="9">
        <f>IF(Parametros!$P$3=1,'4 - Tabela atual'!AO56,'5 - Tabela anterior'!AN56)</f>
        <v>3368</v>
      </c>
      <c r="AP57" s="9">
        <f>IF(Parametros!$P$3=1,'4 - Tabela atual'!AP56,'5 - Tabela anterior'!AO56)</f>
        <v>4210</v>
      </c>
      <c r="AQ57" s="9">
        <f>IF(Parametros!$P$3=1,'4 - Tabela atual'!AQ56,'5 - Tabela anterior'!AP56)</f>
        <v>5052</v>
      </c>
      <c r="AR57" s="9">
        <f>IF(Parametros!$P$3=1,'4 - Tabela atual'!AR56,'5 - Tabela anterior'!AQ56)</f>
        <v>695</v>
      </c>
      <c r="AS57" s="9">
        <f>IF(Parametros!$P$3=1,'4 - Tabela atual'!AS56,'5 - Tabela anterior'!AR56)</f>
        <v>0</v>
      </c>
      <c r="AT57" s="9">
        <f>IF(Parametros!$P$3=1,'4 - Tabela atual'!AT56,'5 - Tabela anterior'!AS56)</f>
        <v>0</v>
      </c>
      <c r="AU57" s="9">
        <f>IF(Parametros!$P$3=1,'4 - Tabela atual'!AU56,'5 - Tabela anterior'!AT56)</f>
        <v>0</v>
      </c>
      <c r="AV57" s="9">
        <f>IF(Parametros!$P$3=1,'4 - Tabela atual'!AV56,'5 - Tabela anterior'!AU56)</f>
        <v>0</v>
      </c>
      <c r="AW57" s="9">
        <f>IF(Parametros!$P$3=1,'4 - Tabela atual'!AW56,'5 - Tabela anterior'!AV56)</f>
        <v>0</v>
      </c>
      <c r="AX57" s="9">
        <f>IF(Parametros!$P$3=1,'4 - Tabela atual'!AX56,'5 - Tabela anterior'!AW56)</f>
        <v>1390</v>
      </c>
      <c r="AY57" s="9">
        <f>IF(Parametros!$P$3=1,'4 - Tabela atual'!AY56,'5 - Tabela anterior'!AX56)</f>
        <v>2085</v>
      </c>
      <c r="AZ57" s="9">
        <f>IF(Parametros!$P$3=1,'4 - Tabela atual'!AZ56,'5 - Tabela anterior'!AY56)</f>
        <v>2780</v>
      </c>
      <c r="BA57" s="9">
        <f>IF(Parametros!$P$3=1,'4 - Tabela atual'!BA56,'5 - Tabela anterior'!AZ56)</f>
        <v>3475</v>
      </c>
      <c r="BB57" s="9">
        <f>IF(Parametros!$P$3=1,'4 - Tabela atual'!BB56,'5 - Tabela anterior'!BA56)</f>
        <v>4170</v>
      </c>
      <c r="BC57" s="9">
        <f>IF(Parametros!$P$3=1,'4 - Tabela atual'!BC56,'5 - Tabela anterior'!BB56)</f>
        <v>3245</v>
      </c>
      <c r="BD57" s="9">
        <f>IF(Parametros!$P$3=1,'4 - Tabela atual'!BD56,'5 - Tabela anterior'!BC56)</f>
        <v>460.8</v>
      </c>
      <c r="BE57" s="9">
        <f>IF(Parametros!$P$3=1,'4 - Tabela atual'!BE56,'5 - Tabela anterior'!BD56)</f>
        <v>576</v>
      </c>
      <c r="BF57" s="9">
        <f>IF(Parametros!$P$3=1,'4 - Tabela atual'!BF56,'5 - Tabela anterior'!BE56)</f>
        <v>1036.8</v>
      </c>
      <c r="BG57" s="9">
        <f>IF(Parametros!$P$3=1,'4 - Tabela atual'!BG56,'5 - Tabela anterior'!BF56)</f>
        <v>1728</v>
      </c>
      <c r="BH57" s="9">
        <f>IF(Parametros!$P$3=1,'4 - Tabela atual'!BH56,'5 - Tabela anterior'!BG56)</f>
        <v>3456</v>
      </c>
      <c r="BI57" s="9">
        <f>IF(Parametros!$P$3=1,'4 - Tabela atual'!BI56,'5 - Tabela anterior'!BH56)</f>
        <v>6490</v>
      </c>
      <c r="BJ57" s="9">
        <f>IF(Parametros!$P$3=1,'4 - Tabela atual'!BJ56,'5 - Tabela anterior'!BI56)</f>
        <v>9735</v>
      </c>
      <c r="BK57" s="9">
        <f>IF(Parametros!$P$3=1,'4 - Tabela atual'!BK56,'5 - Tabela anterior'!BJ56)</f>
        <v>12980</v>
      </c>
      <c r="BL57" s="9">
        <f>IF(Parametros!$P$3=1,'4 - Tabela atual'!BL56,'5 - Tabela anterior'!BK56)</f>
        <v>16225</v>
      </c>
      <c r="BM57" s="9">
        <f>IF(Parametros!$P$3=1,'4 - Tabela atual'!BM56,'5 - Tabela anterior'!BL56)</f>
        <v>19470</v>
      </c>
      <c r="BN57" s="9">
        <f>IF(Parametros!$P$3=1,'4 - Tabela atual'!BN56,'5 - Tabela anterior'!BM56)</f>
        <v>3146</v>
      </c>
      <c r="BO57" s="9">
        <f>IF(Parametros!$P$3=1,'4 - Tabela atual'!BO56,'5 - Tabela anterior'!BN56)</f>
        <v>460.8</v>
      </c>
      <c r="BP57" s="9">
        <f>IF(Parametros!$P$3=1,'4 - Tabela atual'!BP56,'5 - Tabela anterior'!BO56)</f>
        <v>576</v>
      </c>
      <c r="BQ57" s="9">
        <f>IF(Parametros!$P$3=1,'4 - Tabela atual'!BQ56,'5 - Tabela anterior'!BP56)</f>
        <v>1036.8</v>
      </c>
      <c r="BR57" s="9">
        <f>IF(Parametros!$P$3=1,'4 - Tabela atual'!BR56,'5 - Tabela anterior'!BQ56)</f>
        <v>1728</v>
      </c>
      <c r="BS57" s="9">
        <f>IF(Parametros!$P$3=1,'4 - Tabela atual'!BS56,'5 - Tabela anterior'!BR56)</f>
        <v>3456</v>
      </c>
      <c r="BT57" s="9">
        <f>IF(Parametros!$P$3=1,'4 - Tabela atual'!BT56,'5 - Tabela anterior'!BS56)</f>
        <v>6292</v>
      </c>
      <c r="BU57" s="9">
        <f>IF(Parametros!$P$3=1,'4 - Tabela atual'!BU56,'5 - Tabela anterior'!BT56)</f>
        <v>9438</v>
      </c>
      <c r="BV57" s="9">
        <f>IF(Parametros!$P$3=1,'4 - Tabela atual'!BV56,'5 - Tabela anterior'!BU56)</f>
        <v>12584</v>
      </c>
      <c r="BW57" s="9">
        <f>IF(Parametros!$P$3=1,'4 - Tabela atual'!BW56,'5 - Tabela anterior'!BV56)</f>
        <v>15730</v>
      </c>
      <c r="BX57" s="9">
        <f>IF(Parametros!$P$3=1,'4 - Tabela atual'!BX56,'5 - Tabela anterior'!BW56)</f>
        <v>18876</v>
      </c>
      <c r="BY57" s="9">
        <f>IF(Parametros!$P$3=1,'4 - Tabela atual'!BY56,'5 - Tabela anterior'!BX56)</f>
        <v>2999</v>
      </c>
      <c r="BZ57" s="9">
        <f>IF(Parametros!$P$3=1,'4 - Tabela atual'!BZ56,'5 - Tabela anterior'!BY56)</f>
        <v>460.8</v>
      </c>
      <c r="CA57" s="9">
        <f>IF(Parametros!$P$3=1,'4 - Tabela atual'!CA56,'5 - Tabela anterior'!BZ56)</f>
        <v>576</v>
      </c>
      <c r="CB57" s="9">
        <f>IF(Parametros!$P$3=1,'4 - Tabela atual'!CB56,'5 - Tabela anterior'!CA56)</f>
        <v>1036.8</v>
      </c>
      <c r="CC57" s="9">
        <f>IF(Parametros!$P$3=1,'4 - Tabela atual'!CC56,'5 - Tabela anterior'!CB56)</f>
        <v>1728</v>
      </c>
      <c r="CD57" s="9">
        <f>IF(Parametros!$P$3=1,'4 - Tabela atual'!CD56,'5 - Tabela anterior'!CC56)</f>
        <v>3456</v>
      </c>
      <c r="CE57" s="9">
        <f>IF(Parametros!$P$3=1,'4 - Tabela atual'!CE56,'5 - Tabela anterior'!CD56)</f>
        <v>5998</v>
      </c>
      <c r="CF57" s="9">
        <f>IF(Parametros!$P$3=1,'4 - Tabela atual'!CF56,'5 - Tabela anterior'!CE56)</f>
        <v>8997</v>
      </c>
      <c r="CG57" s="9">
        <f>IF(Parametros!$P$3=1,'4 - Tabela atual'!CG56,'5 - Tabela anterior'!CF56)</f>
        <v>11996</v>
      </c>
      <c r="CH57" s="9">
        <f>IF(Parametros!$P$3=1,'4 - Tabela atual'!CH56,'5 - Tabela anterior'!CG56)</f>
        <v>14995</v>
      </c>
      <c r="CI57" s="9">
        <f>IF(Parametros!$P$3=1,'4 - Tabela atual'!CI56,'5 - Tabela anterior'!CH56)</f>
        <v>17994</v>
      </c>
      <c r="CJ57" s="9">
        <f>IF(Parametros!$P$3=1,'4 - Tabela atual'!CJ56,'5 - Tabela anterior'!CI56)</f>
        <v>1783</v>
      </c>
      <c r="CK57" s="9">
        <f>IF(Parametros!$P$3=1,'4 - Tabela atual'!CK56,'5 - Tabela anterior'!CJ56)</f>
        <v>0</v>
      </c>
      <c r="CL57" s="9">
        <f>IF(Parametros!$P$3=1,'4 - Tabela atual'!CL56,'5 - Tabela anterior'!CK56)</f>
        <v>0</v>
      </c>
      <c r="CM57" s="9">
        <f>IF(Parametros!$P$3=1,'4 - Tabela atual'!CM56,'5 - Tabela anterior'!CL56)</f>
        <v>0</v>
      </c>
      <c r="CN57" s="9">
        <f>IF(Parametros!$P$3=1,'4 - Tabela atual'!CN56,'5 - Tabela anterior'!CM56)</f>
        <v>0</v>
      </c>
      <c r="CO57" s="9">
        <f>IF(Parametros!$P$3=1,'4 - Tabela atual'!CO56,'5 - Tabela anterior'!CN56)</f>
        <v>0</v>
      </c>
      <c r="CP57" s="9">
        <f>IF(Parametros!$P$3=1,'4 - Tabela atual'!CP56,'5 - Tabela anterior'!CO56)</f>
        <v>3566</v>
      </c>
      <c r="CQ57" s="9">
        <f>IF(Parametros!$P$3=1,'4 - Tabela atual'!CQ56,'5 - Tabela anterior'!CP56)</f>
        <v>5349</v>
      </c>
      <c r="CR57" s="9">
        <f>IF(Parametros!$P$3=1,'4 - Tabela atual'!CR56,'5 - Tabela anterior'!CQ56)</f>
        <v>7132</v>
      </c>
      <c r="CS57" s="9">
        <f>IF(Parametros!$P$3=1,'4 - Tabela atual'!CS56,'5 - Tabela anterior'!CR56)</f>
        <v>8915</v>
      </c>
      <c r="CT57" s="9">
        <f>IF(Parametros!$P$3=1,'4 - Tabela atual'!CT56,'5 - Tabela anterior'!CS56)</f>
        <v>10698</v>
      </c>
      <c r="CU57" s="9">
        <f>IF(Parametros!$P$3=1,'4 - Tabela atual'!CU56,'5 - Tabela anterior'!CT56)</f>
        <v>1636</v>
      </c>
      <c r="CV57" s="9">
        <f>IF(Parametros!$P$3=1,'4 - Tabela atual'!CV56,'5 - Tabela anterior'!CU56)</f>
        <v>0</v>
      </c>
      <c r="CW57" s="9">
        <f>IF(Parametros!$P$3=1,'4 - Tabela atual'!CW56,'5 - Tabela anterior'!CV56)</f>
        <v>0</v>
      </c>
      <c r="CX57" s="9">
        <f>IF(Parametros!$P$3=1,'4 - Tabela atual'!CX56,'5 - Tabela anterior'!CW56)</f>
        <v>0</v>
      </c>
      <c r="CY57" s="9">
        <f>IF(Parametros!$P$3=1,'4 - Tabela atual'!CY56,'5 - Tabela anterior'!CX56)</f>
        <v>0</v>
      </c>
      <c r="CZ57" s="9">
        <f>IF(Parametros!$P$3=1,'4 - Tabela atual'!CZ56,'5 - Tabela anterior'!CY56)</f>
        <v>0</v>
      </c>
      <c r="DA57" s="9">
        <f>IF(Parametros!$P$3=1,'4 - Tabela atual'!DA56,'5 - Tabela anterior'!CZ56)</f>
        <v>3272</v>
      </c>
      <c r="DB57" s="9">
        <f>IF(Parametros!$P$3=1,'4 - Tabela atual'!DB56,'5 - Tabela anterior'!DA56)</f>
        <v>4908</v>
      </c>
      <c r="DC57" s="9">
        <f>IF(Parametros!$P$3=1,'4 - Tabela atual'!DC56,'5 - Tabela anterior'!DB56)</f>
        <v>6544</v>
      </c>
      <c r="DD57" s="9">
        <f>IF(Parametros!$P$3=1,'4 - Tabela atual'!DD56,'5 - Tabela anterior'!DC56)</f>
        <v>8180</v>
      </c>
      <c r="DE57" s="9">
        <f>IF(Parametros!$P$3=1,'4 - Tabela atual'!DE56,'5 - Tabela anterior'!DD56)</f>
        <v>9816</v>
      </c>
      <c r="DF57" s="9">
        <f>IF(Parametros!$P$3=1,'4 - Tabela atual'!DF56,'5 - Tabela anterior'!DE56)</f>
        <v>1537</v>
      </c>
      <c r="DG57" s="9">
        <f>IF(Parametros!$P$3=1,'4 - Tabela atual'!DG56,'5 - Tabela anterior'!DF56)</f>
        <v>0</v>
      </c>
      <c r="DH57" s="9">
        <f>IF(Parametros!$P$3=1,'4 - Tabela atual'!DH56,'5 - Tabela anterior'!DG56)</f>
        <v>0</v>
      </c>
      <c r="DI57" s="9">
        <f>IF(Parametros!$P$3=1,'4 - Tabela atual'!DI56,'5 - Tabela anterior'!DH56)</f>
        <v>0</v>
      </c>
      <c r="DJ57" s="9">
        <f>IF(Parametros!$P$3=1,'4 - Tabela atual'!DJ56,'5 - Tabela anterior'!DI56)</f>
        <v>0</v>
      </c>
      <c r="DK57" s="9">
        <f>IF(Parametros!$P$3=1,'4 - Tabela atual'!DK56,'5 - Tabela anterior'!DJ56)</f>
        <v>0</v>
      </c>
      <c r="DL57" s="9">
        <f>IF(Parametros!$P$3=1,'4 - Tabela atual'!DL56,'5 - Tabela anterior'!DK56)</f>
        <v>3074</v>
      </c>
      <c r="DM57" s="9">
        <f>IF(Parametros!$P$3=1,'4 - Tabela atual'!DM56,'5 - Tabela anterior'!DL56)</f>
        <v>4611</v>
      </c>
      <c r="DN57" s="9">
        <f>IF(Parametros!$P$3=1,'4 - Tabela atual'!DN56,'5 - Tabela anterior'!DM56)</f>
        <v>6148</v>
      </c>
      <c r="DO57" s="9">
        <f>IF(Parametros!$P$3=1,'4 - Tabela atual'!DO56,'5 - Tabela anterior'!DN56)</f>
        <v>7685</v>
      </c>
      <c r="DP57" s="9">
        <f>IF(Parametros!$P$3=1,'4 - Tabela atual'!DP56,'5 - Tabela anterior'!DO56)</f>
        <v>9222</v>
      </c>
      <c r="DQ57" s="9">
        <f>IF(Parametros!$P$3=1,'4 - Tabela atual'!DQ56,'5 - Tabela anterior'!DP56)</f>
        <v>3841</v>
      </c>
      <c r="DR57" s="9">
        <f>IF(Parametros!$P$3=1,'4 - Tabela atual'!DR56,'5 - Tabela anterior'!DQ56)</f>
        <v>460.8</v>
      </c>
      <c r="DS57" s="9">
        <f>IF(Parametros!$P$3=1,'4 - Tabela atual'!DS56,'5 - Tabela anterior'!DR56)</f>
        <v>576</v>
      </c>
      <c r="DT57" s="9">
        <f>IF(Parametros!$P$3=1,'4 - Tabela atual'!DT56,'5 - Tabela anterior'!DS56)</f>
        <v>1036.8</v>
      </c>
      <c r="DU57" s="9">
        <f>IF(Parametros!$P$3=1,'4 - Tabela atual'!DU56,'5 - Tabela anterior'!DT56)</f>
        <v>1728</v>
      </c>
      <c r="DV57" s="9">
        <f>IF(Parametros!$P$3=1,'4 - Tabela atual'!DV56,'5 - Tabela anterior'!DU56)</f>
        <v>3456</v>
      </c>
      <c r="DW57" s="9">
        <f>IF(Parametros!$P$3=1,'4 - Tabela atual'!DW56,'5 - Tabela anterior'!DV56)</f>
        <v>7682</v>
      </c>
      <c r="DX57" s="9">
        <f>IF(Parametros!$P$3=1,'4 - Tabela atual'!DX56,'5 - Tabela anterior'!DW56)</f>
        <v>11523</v>
      </c>
      <c r="DY57" s="9">
        <f>IF(Parametros!$P$3=1,'4 - Tabela atual'!DY56,'5 - Tabela anterior'!DX56)</f>
        <v>15364</v>
      </c>
      <c r="DZ57" s="9">
        <f>IF(Parametros!$P$3=1,'4 - Tabela atual'!DZ56,'5 - Tabela anterior'!DY56)</f>
        <v>19205</v>
      </c>
      <c r="EA57" s="9">
        <f>IF(Parametros!$P$3=1,'4 - Tabela atual'!EA56,'5 - Tabela anterior'!DZ56)</f>
        <v>23046</v>
      </c>
      <c r="EB57" s="9">
        <f>IF(Parametros!$P$3=1,'4 - Tabela atual'!EB56,'5 - Tabela anterior'!EA56)</f>
        <v>4087</v>
      </c>
      <c r="EC57" s="9">
        <f>IF(Parametros!$P$3=1,'4 - Tabela atual'!EC56,'5 - Tabela anterior'!EB56)</f>
        <v>460.8</v>
      </c>
      <c r="ED57" s="9">
        <f>IF(Parametros!$P$3=1,'4 - Tabela atual'!ED56,'5 - Tabela anterior'!EC56)</f>
        <v>576</v>
      </c>
      <c r="EE57" s="9">
        <f>IF(Parametros!$P$3=1,'4 - Tabela atual'!EE56,'5 - Tabela anterior'!ED56)</f>
        <v>1036.8</v>
      </c>
      <c r="EF57" s="9">
        <f>IF(Parametros!$P$3=1,'4 - Tabela atual'!EF56,'5 - Tabela anterior'!EE56)</f>
        <v>1728</v>
      </c>
      <c r="EG57" s="9">
        <f>IF(Parametros!$P$3=1,'4 - Tabela atual'!EG56,'5 - Tabela anterior'!EF56)</f>
        <v>3456</v>
      </c>
      <c r="EH57" s="9">
        <f>IF(Parametros!$P$3=1,'4 - Tabela atual'!EH56,'5 - Tabela anterior'!EG56)</f>
        <v>8174</v>
      </c>
      <c r="EI57" s="9">
        <f>IF(Parametros!$P$3=1,'4 - Tabela atual'!EI56,'5 - Tabela anterior'!EH56)</f>
        <v>12261</v>
      </c>
      <c r="EJ57" s="9">
        <f>IF(Parametros!$P$3=1,'4 - Tabela atual'!EJ56,'5 - Tabela anterior'!EI56)</f>
        <v>16348</v>
      </c>
      <c r="EK57" s="9">
        <f>IF(Parametros!$P$3=1,'4 - Tabela atual'!EK56,'5 - Tabela anterior'!EJ56)</f>
        <v>20435</v>
      </c>
      <c r="EL57" s="9">
        <f>IF(Parametros!$P$3=1,'4 - Tabela atual'!EL56,'5 - Tabela anterior'!EK56)</f>
        <v>24522</v>
      </c>
      <c r="EM57" s="9">
        <f>IF(Parametros!$P$3=1,'4 - Tabela atual'!EM56,'5 - Tabela anterior'!EL56)</f>
        <v>3940</v>
      </c>
      <c r="EN57" s="9">
        <f>IF(Parametros!$P$3=1,'4 - Tabela atual'!EN56,'5 - Tabela anterior'!EM56)</f>
        <v>460.8</v>
      </c>
      <c r="EO57" s="9">
        <f>IF(Parametros!$P$3=1,'4 - Tabela atual'!EO56,'5 - Tabela anterior'!EN56)</f>
        <v>576</v>
      </c>
      <c r="EP57" s="9">
        <f>IF(Parametros!$P$3=1,'4 - Tabela atual'!EP56,'5 - Tabela anterior'!EO56)</f>
        <v>1036.8</v>
      </c>
      <c r="EQ57" s="9">
        <f>IF(Parametros!$P$3=1,'4 - Tabela atual'!EQ56,'5 - Tabela anterior'!EP56)</f>
        <v>1728</v>
      </c>
      <c r="ER57" s="9">
        <f>IF(Parametros!$P$3=1,'4 - Tabela atual'!ER56,'5 - Tabela anterior'!EQ56)</f>
        <v>3456</v>
      </c>
      <c r="ES57" s="9">
        <f>IF(Parametros!$P$3=1,'4 - Tabela atual'!ES56,'5 - Tabela anterior'!ER56)</f>
        <v>7880</v>
      </c>
      <c r="ET57" s="9">
        <f>IF(Parametros!$P$3=1,'4 - Tabela atual'!ET56,'5 - Tabela anterior'!ES56)</f>
        <v>11820</v>
      </c>
      <c r="EU57" s="9">
        <f>IF(Parametros!$P$3=1,'4 - Tabela atual'!EU56,'5 - Tabela anterior'!ET56)</f>
        <v>15760</v>
      </c>
      <c r="EV57" s="9">
        <f>IF(Parametros!$P$3=1,'4 - Tabela atual'!EV56,'5 - Tabela anterior'!EU56)</f>
        <v>19700</v>
      </c>
      <c r="EW57" s="9">
        <f>IF(Parametros!$P$3=1,'4 - Tabela atual'!EW56,'5 - Tabela anterior'!EV56)</f>
        <v>23640</v>
      </c>
      <c r="EX57" s="9">
        <f>IF(Parametros!$P$3=1,'4 - Tabela atual'!EX56,'5 - Tabela anterior'!EW56)</f>
        <v>2478</v>
      </c>
      <c r="EY57" s="9">
        <f>IF(Parametros!$P$3=1,'4 - Tabela atual'!EY56,'5 - Tabela anterior'!EX56)</f>
        <v>0</v>
      </c>
      <c r="EZ57" s="9">
        <f>IF(Parametros!$P$3=1,'4 - Tabela atual'!EZ56,'5 - Tabela anterior'!EY56)</f>
        <v>0</v>
      </c>
      <c r="FA57" s="9">
        <f>IF(Parametros!$P$3=1,'4 - Tabela atual'!FA56,'5 - Tabela anterior'!EZ56)</f>
        <v>0</v>
      </c>
      <c r="FB57" s="9">
        <f>IF(Parametros!$P$3=1,'4 - Tabela atual'!FB56,'5 - Tabela anterior'!FA56)</f>
        <v>0</v>
      </c>
      <c r="FC57" s="9">
        <f>IF(Parametros!$P$3=1,'4 - Tabela atual'!FC56,'5 - Tabela anterior'!FB56)</f>
        <v>0</v>
      </c>
      <c r="FD57" s="9">
        <f>IF(Parametros!$P$3=1,'4 - Tabela atual'!FD56,'5 - Tabela anterior'!FC56)</f>
        <v>4956</v>
      </c>
      <c r="FE57" s="9">
        <f>IF(Parametros!$P$3=1,'4 - Tabela atual'!FE56,'5 - Tabela anterior'!FD56)</f>
        <v>7434</v>
      </c>
      <c r="FF57" s="9">
        <f>IF(Parametros!$P$3=1,'4 - Tabela atual'!FF56,'5 - Tabela anterior'!FE56)</f>
        <v>9912</v>
      </c>
      <c r="FG57" s="9">
        <f>IF(Parametros!$P$3=1,'4 - Tabela atual'!FG56,'5 - Tabela anterior'!FF56)</f>
        <v>12390</v>
      </c>
      <c r="FH57" s="9">
        <f>IF(Parametros!$P$3=1,'4 - Tabela atual'!FH56,'5 - Tabela anterior'!FG56)</f>
        <v>14868</v>
      </c>
      <c r="FI57" s="9">
        <f>IF(Parametros!$P$3=1,'4 - Tabela atual'!FI56,'5 - Tabela anterior'!FH56)</f>
        <v>4782</v>
      </c>
      <c r="FJ57" s="9">
        <f>IF(Parametros!$P$3=1,'4 - Tabela atual'!FJ56,'5 - Tabela anterior'!FI56)</f>
        <v>460.8</v>
      </c>
      <c r="FK57" s="9">
        <f>IF(Parametros!$P$3=1,'4 - Tabela atual'!FK56,'5 - Tabela anterior'!FJ56)</f>
        <v>576</v>
      </c>
      <c r="FL57" s="9">
        <f>IF(Parametros!$P$3=1,'4 - Tabela atual'!FL56,'5 - Tabela anterior'!FK56)</f>
        <v>1036.8</v>
      </c>
      <c r="FM57" s="9">
        <f>IF(Parametros!$P$3=1,'4 - Tabela atual'!FM56,'5 - Tabela anterior'!FL56)</f>
        <v>1728</v>
      </c>
      <c r="FN57" s="9">
        <f>IF(Parametros!$P$3=1,'4 - Tabela atual'!FN56,'5 - Tabela anterior'!FM56)</f>
        <v>3456</v>
      </c>
      <c r="FO57" s="9">
        <f>IF(Parametros!$P$3=1,'4 - Tabela atual'!FO56,'5 - Tabela anterior'!FN56)</f>
        <v>9564</v>
      </c>
      <c r="FP57" s="9">
        <f>IF(Parametros!$P$3=1,'4 - Tabela atual'!FP56,'5 - Tabela anterior'!FO56)</f>
        <v>14346</v>
      </c>
      <c r="FQ57" s="9">
        <f>IF(Parametros!$P$3=1,'4 - Tabela atual'!FQ56,'5 - Tabela anterior'!FP56)</f>
        <v>19128</v>
      </c>
      <c r="FR57" s="9">
        <f>IF(Parametros!$P$3=1,'4 - Tabela atual'!FR56,'5 - Tabela anterior'!FQ56)</f>
        <v>23910</v>
      </c>
      <c r="FS57" s="9">
        <f>IF(Parametros!$P$3=1,'4 - Tabela atual'!FS56,'5 - Tabela anterior'!FR56)</f>
        <v>28692</v>
      </c>
      <c r="FT57">
        <f>IF(Parametros!$P$3=1,'4 - Tabela atual'!FT56,'5 - Tabela anterior'!FS56)</f>
        <v>38.19</v>
      </c>
      <c r="FU57" t="str">
        <f>IF(Parametros!$P$3=1,'4 - Tabela atual'!FU56,'5 - Tabela anterior'!FT56)</f>
        <v/>
      </c>
      <c r="FV57" t="str">
        <f>IF(Parametros!$P$3=1,'4 - Tabela atual'!FV56,'5 - Tabela anterior'!FU56)</f>
        <v/>
      </c>
      <c r="FW57" t="str">
        <f>IF(Parametros!$P$3=1,'4 - Tabela atual'!FW56,'5 - Tabela anterior'!FV56)</f>
        <v/>
      </c>
      <c r="FX57" t="str">
        <f>IF(Parametros!$P$3=1,'4 - Tabela atual'!FX56,'5 - Tabela anterior'!FW56)</f>
        <v/>
      </c>
      <c r="FY57" t="str">
        <f>IF(Parametros!$P$3=1,'4 - Tabela atual'!FY56,'5 - Tabela anterior'!FX56)</f>
        <v/>
      </c>
      <c r="FZ57" t="str">
        <f>IF(Parametros!$P$3=1,'4 - Tabela atual'!FZ56,'5 - Tabela anterior'!FY56)</f>
        <v/>
      </c>
      <c r="GA57" t="str">
        <f>IF(Parametros!$P$3=1,'4 - Tabela atual'!GA56,'5 - Tabela anterior'!FZ56)</f>
        <v/>
      </c>
      <c r="GB57" t="str">
        <f>IF(Parametros!$P$3=1,'4 - Tabela atual'!GB56,'5 - Tabela anterior'!GA56)</f>
        <v/>
      </c>
      <c r="GC57" t="str">
        <f>IF(Parametros!$P$3=1,'4 - Tabela atual'!GC56,'5 - Tabela anterior'!GB56)</f>
        <v/>
      </c>
      <c r="GD57" t="str">
        <f>IF(Parametros!$P$3=1,'4 - Tabela atual'!GD56,'5 - Tabela anterior'!GC56)</f>
        <v/>
      </c>
      <c r="GE57" t="str">
        <f>IF(Parametros!$P$3=1,'4 - Tabela atual'!GE56,'5 - Tabela anterior'!GD56)</f>
        <v/>
      </c>
      <c r="GF57" t="str">
        <f>IF(Parametros!$P$3=1,'4 - Tabela atual'!GF56,'5 - Tabela anterior'!GE56)</f>
        <v/>
      </c>
      <c r="GG57" t="str">
        <f>IF(Parametros!$P$3=1,'4 - Tabela atual'!GG56,'5 - Tabela anterior'!GF56)</f>
        <v/>
      </c>
      <c r="GH57">
        <f>IF(Parametros!$P$3=1,'4 - Tabela atual'!GH56,'5 - Tabela anterior'!GG56)</f>
        <v>38.19</v>
      </c>
      <c r="GI57" s="8">
        <f>IF(Parametros!$P$3=1,'4 - Tabela atual'!GI56,'5 - Tabela anterior'!GH56)</f>
        <v>454554.1752</v>
      </c>
      <c r="GJ57" s="8" t="str">
        <f>IF(Parametros!$P$3=1,'4 - Tabela atual'!GJ56,'5 - Tabela anterior'!GI56)</f>
        <v/>
      </c>
      <c r="GK57" s="8" t="str">
        <f>IF(Parametros!$P$3=1,'4 - Tabela atual'!GK56,'5 - Tabela anterior'!GJ56)</f>
        <v/>
      </c>
      <c r="GL57" s="8" t="str">
        <f>IF(Parametros!$P$3=1,'4 - Tabela atual'!GL56,'5 - Tabela anterior'!GK56)</f>
        <v/>
      </c>
      <c r="GM57" s="8" t="str">
        <f>IF(Parametros!$P$3=1,'4 - Tabela atual'!GM56,'5 - Tabela anterior'!GL56)</f>
        <v/>
      </c>
      <c r="GN57" s="8" t="str">
        <f>IF(Parametros!$P$3=1,'4 - Tabela atual'!GN56,'5 - Tabela anterior'!GM56)</f>
        <v/>
      </c>
      <c r="GO57" s="8" t="str">
        <f>IF(Parametros!$P$3=1,'4 - Tabela atual'!GO56,'5 - Tabela anterior'!GN56)</f>
        <v/>
      </c>
      <c r="GP57" s="8" t="str">
        <f>IF(Parametros!$P$3=1,'4 - Tabela atual'!GP56,'5 - Tabela anterior'!GO56)</f>
        <v/>
      </c>
      <c r="GQ57" s="8" t="str">
        <f>IF(Parametros!$P$3=1,'4 - Tabela atual'!GQ56,'5 - Tabela anterior'!GP56)</f>
        <v/>
      </c>
      <c r="GR57" s="8" t="str">
        <f>IF(Parametros!$P$3=1,'4 - Tabela atual'!GR56,'5 - Tabela anterior'!GQ56)</f>
        <v/>
      </c>
      <c r="GS57" s="8" t="str">
        <f>IF(Parametros!$P$3=1,'4 - Tabela atual'!GS56,'5 - Tabela anterior'!GR56)</f>
        <v/>
      </c>
      <c r="GT57" s="8" t="str">
        <f>IF(Parametros!$P$3=1,'4 - Tabela atual'!GT56,'5 - Tabela anterior'!GS56)</f>
        <v/>
      </c>
      <c r="GU57" s="8" t="str">
        <f>IF(Parametros!$P$3=1,'4 - Tabela atual'!GU56,'5 - Tabela anterior'!GT56)</f>
        <v/>
      </c>
      <c r="GV57" s="8" t="str">
        <f>IF(Parametros!$P$3=1,'4 - Tabela atual'!GV56,'5 - Tabela anterior'!GU56)</f>
        <v/>
      </c>
      <c r="GW57" s="8">
        <f>IF(Parametros!$P$3=1,'4 - Tabela atual'!GW56,'5 - Tabela anterior'!GV56)</f>
        <v>454554.1752</v>
      </c>
      <c r="GX57">
        <f>IF(Parametros!$P$3=1,'4 - Tabela atual'!GX56,'5 - Tabela anterior'!GW56)</f>
        <v>1</v>
      </c>
      <c r="GY57">
        <f>IF(Parametros!$P$3=1,'4 - Tabela atual'!GY56,'5 - Tabela anterior'!GX56)</f>
        <v>0</v>
      </c>
      <c r="GZ57">
        <f>IF(Parametros!$P$3=1,'4 - Tabela atual'!GZ56,'5 - Tabela anterior'!GY56)</f>
        <v>0</v>
      </c>
      <c r="HA57">
        <f>IF(Parametros!$P$3=1,'4 - Tabela atual'!HA56,'5 - Tabela anterior'!GZ56)</f>
        <v>0</v>
      </c>
      <c r="HB57">
        <f>IF(Parametros!$P$3=1,'4 - Tabela atual'!HB56,'5 - Tabela anterior'!HA56)</f>
        <v>0</v>
      </c>
      <c r="HC57">
        <f>IF(Parametros!$P$3=1,'4 - Tabela atual'!HC56,'5 - Tabela anterior'!HB56)</f>
        <v>0</v>
      </c>
      <c r="HD57">
        <f>IF(Parametros!$P$3=1,'4 - Tabela atual'!HD56,'5 - Tabela anterior'!HC56)</f>
        <v>0</v>
      </c>
      <c r="HE57" s="6" t="str">
        <f t="shared" si="1"/>
        <v>FUTEBOL (DOM.) - (FGGD)</v>
      </c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</row>
    <row r="58" spans="1:249" s="5" customFormat="1" ht="14.25" customHeight="1" x14ac:dyDescent="0.2">
      <c r="A58" s="148" t="str">
        <f>IF(Parametros!$P$3=1,'4 - Tabela atual'!A57,'5 - Tabela anterior'!A57)</f>
        <v>DFAU</v>
      </c>
      <c r="B58" s="112" t="str">
        <f>IF(Parametros!$P$3=1,'4 - Tabela atual'!B57,'5 - Tabela anterior'!B57)</f>
        <v>DOMINGÃO DO FAUSTÃO</v>
      </c>
      <c r="C58" s="9">
        <f>IF(Parametros!$P$3=1,'4 - Tabela atual'!C57,'5 - Tabela anterior'!C57)</f>
        <v>2304</v>
      </c>
      <c r="D58" s="9">
        <f>IF(Parametros!$P$3=1,'4 - Tabela atual'!D57,'5 - Tabela anterior'!D57)</f>
        <v>460.8</v>
      </c>
      <c r="E58" s="9">
        <f>IF(Parametros!$P$3=1,'4 - Tabela atual'!E57,'5 - Tabela anterior'!E57)</f>
        <v>576</v>
      </c>
      <c r="F58" s="9">
        <f>IF(Parametros!$P$3=1,'4 - Tabela atual'!F57,'5 - Tabela anterior'!F57)</f>
        <v>864</v>
      </c>
      <c r="G58" s="9">
        <f>IF(Parametros!$P$3=1,'4 - Tabela atual'!G57,'5 - Tabela anterior'!G57)</f>
        <v>460.8</v>
      </c>
      <c r="H58" s="9">
        <f>IF(Parametros!$P$3=1,'4 - Tabela atual'!H57,'5 - Tabela anterior'!H57)</f>
        <v>576</v>
      </c>
      <c r="I58" s="9">
        <f>IF(Parametros!$P$3=1,'4 - Tabela atual'!I57,'5 - Tabela anterior'!H57)</f>
        <v>576</v>
      </c>
      <c r="J58" s="9">
        <f>IF(Parametros!$P$3=1,'4 - Tabela atual'!J57,'5 - Tabela anterior'!I57)</f>
        <v>576</v>
      </c>
      <c r="K58" s="9">
        <f>IF(Parametros!$P$3=1,'4 - Tabela atual'!K57,'5 - Tabela anterior'!J57)</f>
        <v>864</v>
      </c>
      <c r="L58" s="9">
        <f>IF(Parametros!$P$3=1,'4 - Tabela atual'!L57,'5 - Tabela anterior'!K57)</f>
        <v>460.8</v>
      </c>
      <c r="M58" s="9">
        <f>IF(Parametros!$P$3=1,'4 - Tabela atual'!M57,'5 - Tabela anterior'!L57)</f>
        <v>576</v>
      </c>
      <c r="N58" s="9">
        <f>IF(Parametros!$P$3=1,'4 - Tabela atual'!N57,'5 - Tabela anterior'!M57)</f>
        <v>1036.8</v>
      </c>
      <c r="O58" s="9">
        <f>IF(Parametros!$P$3=1,'4 - Tabela atual'!O57,'5 - Tabela anterior'!N57)</f>
        <v>1728</v>
      </c>
      <c r="P58" s="9">
        <f>IF(Parametros!$P$3=1,'4 - Tabela atual'!P57,'5 - Tabela anterior'!O57)</f>
        <v>3456</v>
      </c>
      <c r="Q58" s="9">
        <f>IF(Parametros!$P$3=1,'4 - Tabela atual'!Q57,'5 - Tabela anterior'!P57)</f>
        <v>4608</v>
      </c>
      <c r="R58" s="9">
        <f>IF(Parametros!$P$3=1,'4 - Tabela atual'!R57,'5 - Tabela anterior'!Q57)</f>
        <v>6912</v>
      </c>
      <c r="S58" s="9">
        <f>IF(Parametros!$P$3=1,'4 - Tabela atual'!S57,'5 - Tabela anterior'!R57)</f>
        <v>9216</v>
      </c>
      <c r="T58" s="9">
        <f>IF(Parametros!$P$3=1,'4 - Tabela atual'!T57,'5 - Tabela anterior'!S57)</f>
        <v>11520</v>
      </c>
      <c r="U58" s="9">
        <f>IF(Parametros!$P$3=1,'4 - Tabela atual'!U57,'5 - Tabela anterior'!T57)</f>
        <v>13824</v>
      </c>
      <c r="V58" s="9">
        <f>IF(Parametros!$P$3=1,'4 - Tabela atual'!V57,'5 - Tabela anterior'!U57)</f>
        <v>1005</v>
      </c>
      <c r="W58" s="9">
        <f>IF(Parametros!$P$3=1,'4 - Tabela atual'!W57,'5 - Tabela anterior'!V57)</f>
        <v>201</v>
      </c>
      <c r="X58" s="9">
        <f>IF(Parametros!$P$3=1,'4 - Tabela atual'!X57,'5 - Tabela anterior'!W57)</f>
        <v>251.25</v>
      </c>
      <c r="Y58" s="9">
        <f>IF(Parametros!$P$3=1,'4 - Tabela atual'!Y57,'5 - Tabela anterior'!X57)</f>
        <v>0</v>
      </c>
      <c r="Z58" s="9">
        <f>IF(Parametros!$P$3=1,'4 - Tabela atual'!Z57,'5 - Tabela anterior'!Y57)</f>
        <v>753.75</v>
      </c>
      <c r="AA58" s="9">
        <f>IF(Parametros!$P$3=1,'4 - Tabela atual'!AA57,'5 - Tabela anterior'!Z57)</f>
        <v>1507.5</v>
      </c>
      <c r="AB58" s="9">
        <f>IF(Parametros!$P$3=1,'4 - Tabela atual'!AB57,'5 - Tabela anterior'!AA57)</f>
        <v>2010</v>
      </c>
      <c r="AC58" s="9">
        <f>IF(Parametros!$P$3=1,'4 - Tabela atual'!AC57,'5 - Tabela anterior'!AB57)</f>
        <v>3015</v>
      </c>
      <c r="AD58" s="9">
        <f>IF(Parametros!$P$3=1,'4 - Tabela atual'!AD57,'5 - Tabela anterior'!AC57)</f>
        <v>4020</v>
      </c>
      <c r="AE58" s="9">
        <f>IF(Parametros!$P$3=1,'4 - Tabela atual'!AE57,'5 - Tabela anterior'!AD57)</f>
        <v>5025</v>
      </c>
      <c r="AF58" s="9">
        <f>IF(Parametros!$P$3=1,'4 - Tabela atual'!AF57,'5 - Tabela anterior'!AE57)</f>
        <v>6030</v>
      </c>
      <c r="AG58" s="9">
        <f>IF(Parametros!$P$3=1,'4 - Tabela atual'!AG57,'5 - Tabela anterior'!AF57)</f>
        <v>926</v>
      </c>
      <c r="AH58" s="9">
        <f>IF(Parametros!$P$3=1,'4 - Tabela atual'!AH57,'5 - Tabela anterior'!AG57)</f>
        <v>185.20000000000002</v>
      </c>
      <c r="AI58" s="9">
        <f>IF(Parametros!$P$3=1,'4 - Tabela atual'!AI57,'5 - Tabela anterior'!AH57)</f>
        <v>231.5</v>
      </c>
      <c r="AJ58" s="9">
        <f>IF(Parametros!$P$3=1,'4 - Tabela atual'!AJ57,'5 - Tabela anterior'!AI57)</f>
        <v>0</v>
      </c>
      <c r="AK58" s="9">
        <f>IF(Parametros!$P$3=1,'4 - Tabela atual'!AK57,'5 - Tabela anterior'!AJ57)</f>
        <v>694.5</v>
      </c>
      <c r="AL58" s="9">
        <f>IF(Parametros!$P$3=1,'4 - Tabela atual'!AL57,'5 - Tabela anterior'!AK57)</f>
        <v>1389</v>
      </c>
      <c r="AM58" s="9">
        <f>IF(Parametros!$P$3=1,'4 - Tabela atual'!AM57,'5 - Tabela anterior'!AL57)</f>
        <v>1852</v>
      </c>
      <c r="AN58" s="9">
        <f>IF(Parametros!$P$3=1,'4 - Tabela atual'!AN57,'5 - Tabela anterior'!AM57)</f>
        <v>2778</v>
      </c>
      <c r="AO58" s="9">
        <f>IF(Parametros!$P$3=1,'4 - Tabela atual'!AO57,'5 - Tabela anterior'!AN57)</f>
        <v>3704</v>
      </c>
      <c r="AP58" s="9">
        <f>IF(Parametros!$P$3=1,'4 - Tabela atual'!AP57,'5 - Tabela anterior'!AO57)</f>
        <v>4630</v>
      </c>
      <c r="AQ58" s="9">
        <f>IF(Parametros!$P$3=1,'4 - Tabela atual'!AQ57,'5 - Tabela anterior'!AP57)</f>
        <v>5556</v>
      </c>
      <c r="AR58" s="9">
        <f>IF(Parametros!$P$3=1,'4 - Tabela atual'!AR57,'5 - Tabela anterior'!AQ57)</f>
        <v>775</v>
      </c>
      <c r="AS58" s="9">
        <f>IF(Parametros!$P$3=1,'4 - Tabela atual'!AS57,'5 - Tabela anterior'!AR57)</f>
        <v>155</v>
      </c>
      <c r="AT58" s="9">
        <f>IF(Parametros!$P$3=1,'4 - Tabela atual'!AT57,'5 - Tabela anterior'!AS57)</f>
        <v>193.75</v>
      </c>
      <c r="AU58" s="9">
        <f>IF(Parametros!$P$3=1,'4 - Tabela atual'!AU57,'5 - Tabela anterior'!AT57)</f>
        <v>0</v>
      </c>
      <c r="AV58" s="9">
        <f>IF(Parametros!$P$3=1,'4 - Tabela atual'!AV57,'5 - Tabela anterior'!AU57)</f>
        <v>581.25</v>
      </c>
      <c r="AW58" s="9">
        <f>IF(Parametros!$P$3=1,'4 - Tabela atual'!AW57,'5 - Tabela anterior'!AV57)</f>
        <v>1162.5</v>
      </c>
      <c r="AX58" s="9">
        <f>IF(Parametros!$P$3=1,'4 - Tabela atual'!AX57,'5 - Tabela anterior'!AW57)</f>
        <v>1550</v>
      </c>
      <c r="AY58" s="9">
        <f>IF(Parametros!$P$3=1,'4 - Tabela atual'!AY57,'5 - Tabela anterior'!AX57)</f>
        <v>2325</v>
      </c>
      <c r="AZ58" s="9">
        <f>IF(Parametros!$P$3=1,'4 - Tabela atual'!AZ57,'5 - Tabela anterior'!AY57)</f>
        <v>3100</v>
      </c>
      <c r="BA58" s="9">
        <f>IF(Parametros!$P$3=1,'4 - Tabela atual'!BA57,'5 - Tabela anterior'!AZ57)</f>
        <v>3875</v>
      </c>
      <c r="BB58" s="9">
        <f>IF(Parametros!$P$3=1,'4 - Tabela atual'!BB57,'5 - Tabela anterior'!BA57)</f>
        <v>4650</v>
      </c>
      <c r="BC58" s="9">
        <f>IF(Parametros!$P$3=1,'4 - Tabela atual'!BC57,'5 - Tabela anterior'!BB57)</f>
        <v>3309</v>
      </c>
      <c r="BD58" s="9">
        <f>IF(Parametros!$P$3=1,'4 - Tabela atual'!BD57,'5 - Tabela anterior'!BC57)</f>
        <v>661.8</v>
      </c>
      <c r="BE58" s="9">
        <f>IF(Parametros!$P$3=1,'4 - Tabela atual'!BE57,'5 - Tabela anterior'!BD57)</f>
        <v>827.25</v>
      </c>
      <c r="BF58" s="9">
        <f>IF(Parametros!$P$3=1,'4 - Tabela atual'!BF57,'5 - Tabela anterior'!BE57)</f>
        <v>1036.8</v>
      </c>
      <c r="BG58" s="9">
        <f>IF(Parametros!$P$3=1,'4 - Tabela atual'!BG57,'5 - Tabela anterior'!BF57)</f>
        <v>2481.75</v>
      </c>
      <c r="BH58" s="9">
        <f>IF(Parametros!$P$3=1,'4 - Tabela atual'!BH57,'5 - Tabela anterior'!BG57)</f>
        <v>4963.5</v>
      </c>
      <c r="BI58" s="9">
        <f>IF(Parametros!$P$3=1,'4 - Tabela atual'!BI57,'5 - Tabela anterior'!BH57)</f>
        <v>6618</v>
      </c>
      <c r="BJ58" s="9">
        <f>IF(Parametros!$P$3=1,'4 - Tabela atual'!BJ57,'5 - Tabela anterior'!BI57)</f>
        <v>9927</v>
      </c>
      <c r="BK58" s="9">
        <f>IF(Parametros!$P$3=1,'4 - Tabela atual'!BK57,'5 - Tabela anterior'!BJ57)</f>
        <v>13236</v>
      </c>
      <c r="BL58" s="9">
        <f>IF(Parametros!$P$3=1,'4 - Tabela atual'!BL57,'5 - Tabela anterior'!BK57)</f>
        <v>16545</v>
      </c>
      <c r="BM58" s="9">
        <f>IF(Parametros!$P$3=1,'4 - Tabela atual'!BM57,'5 - Tabela anterior'!BL57)</f>
        <v>19854</v>
      </c>
      <c r="BN58" s="9">
        <f>IF(Parametros!$P$3=1,'4 - Tabela atual'!BN57,'5 - Tabela anterior'!BM57)</f>
        <v>3230</v>
      </c>
      <c r="BO58" s="9">
        <f>IF(Parametros!$P$3=1,'4 - Tabela atual'!BO57,'5 - Tabela anterior'!BN57)</f>
        <v>646</v>
      </c>
      <c r="BP58" s="9">
        <f>IF(Parametros!$P$3=1,'4 - Tabela atual'!BP57,'5 - Tabela anterior'!BO57)</f>
        <v>807.5</v>
      </c>
      <c r="BQ58" s="9">
        <f>IF(Parametros!$P$3=1,'4 - Tabela atual'!BQ57,'5 - Tabela anterior'!BP57)</f>
        <v>1036.8</v>
      </c>
      <c r="BR58" s="9">
        <f>IF(Parametros!$P$3=1,'4 - Tabela atual'!BR57,'5 - Tabela anterior'!BQ57)</f>
        <v>2422.5</v>
      </c>
      <c r="BS58" s="9">
        <f>IF(Parametros!$P$3=1,'4 - Tabela atual'!BS57,'5 - Tabela anterior'!BR57)</f>
        <v>4845</v>
      </c>
      <c r="BT58" s="9">
        <f>IF(Parametros!$P$3=1,'4 - Tabela atual'!BT57,'5 - Tabela anterior'!BS57)</f>
        <v>6460</v>
      </c>
      <c r="BU58" s="9">
        <f>IF(Parametros!$P$3=1,'4 - Tabela atual'!BU57,'5 - Tabela anterior'!BT57)</f>
        <v>9690</v>
      </c>
      <c r="BV58" s="9">
        <f>IF(Parametros!$P$3=1,'4 - Tabela atual'!BV57,'5 - Tabela anterior'!BU57)</f>
        <v>12920</v>
      </c>
      <c r="BW58" s="9">
        <f>IF(Parametros!$P$3=1,'4 - Tabela atual'!BW57,'5 - Tabela anterior'!BV57)</f>
        <v>16150</v>
      </c>
      <c r="BX58" s="9">
        <f>IF(Parametros!$P$3=1,'4 - Tabela atual'!BX57,'5 - Tabela anterior'!BW57)</f>
        <v>19380</v>
      </c>
      <c r="BY58" s="9">
        <f>IF(Parametros!$P$3=1,'4 - Tabela atual'!BY57,'5 - Tabela anterior'!BX57)</f>
        <v>3079</v>
      </c>
      <c r="BZ58" s="9">
        <f>IF(Parametros!$P$3=1,'4 - Tabela atual'!BZ57,'5 - Tabela anterior'!BY57)</f>
        <v>615.79999999999995</v>
      </c>
      <c r="CA58" s="9">
        <f>IF(Parametros!$P$3=1,'4 - Tabela atual'!CA57,'5 - Tabela anterior'!BZ57)</f>
        <v>769.75</v>
      </c>
      <c r="CB58" s="9">
        <f>IF(Parametros!$P$3=1,'4 - Tabela atual'!CB57,'5 - Tabela anterior'!CA57)</f>
        <v>1036.8</v>
      </c>
      <c r="CC58" s="9">
        <f>IF(Parametros!$P$3=1,'4 - Tabela atual'!CC57,'5 - Tabela anterior'!CB57)</f>
        <v>2309.25</v>
      </c>
      <c r="CD58" s="9">
        <f>IF(Parametros!$P$3=1,'4 - Tabela atual'!CD57,'5 - Tabela anterior'!CC57)</f>
        <v>4618.5</v>
      </c>
      <c r="CE58" s="9">
        <f>IF(Parametros!$P$3=1,'4 - Tabela atual'!CE57,'5 - Tabela anterior'!CD57)</f>
        <v>6158</v>
      </c>
      <c r="CF58" s="9">
        <f>IF(Parametros!$P$3=1,'4 - Tabela atual'!CF57,'5 - Tabela anterior'!CE57)</f>
        <v>9237</v>
      </c>
      <c r="CG58" s="9">
        <f>IF(Parametros!$P$3=1,'4 - Tabela atual'!CG57,'5 - Tabela anterior'!CF57)</f>
        <v>12316</v>
      </c>
      <c r="CH58" s="9">
        <f>IF(Parametros!$P$3=1,'4 - Tabela atual'!CH57,'5 - Tabela anterior'!CG57)</f>
        <v>15395</v>
      </c>
      <c r="CI58" s="9">
        <f>IF(Parametros!$P$3=1,'4 - Tabela atual'!CI57,'5 - Tabela anterior'!CH57)</f>
        <v>18474</v>
      </c>
      <c r="CJ58" s="9">
        <f>IF(Parametros!$P$3=1,'4 - Tabela atual'!CJ57,'5 - Tabela anterior'!CI57)</f>
        <v>1931</v>
      </c>
      <c r="CK58" s="9">
        <f>IF(Parametros!$P$3=1,'4 - Tabela atual'!CK57,'5 - Tabela anterior'!CJ57)</f>
        <v>386.20000000000005</v>
      </c>
      <c r="CL58" s="9">
        <f>IF(Parametros!$P$3=1,'4 - Tabela atual'!CL57,'5 - Tabela anterior'!CK57)</f>
        <v>482.75</v>
      </c>
      <c r="CM58" s="9">
        <f>IF(Parametros!$P$3=1,'4 - Tabela atual'!CM57,'5 - Tabela anterior'!CL57)</f>
        <v>0</v>
      </c>
      <c r="CN58" s="9">
        <f>IF(Parametros!$P$3=1,'4 - Tabela atual'!CN57,'5 - Tabela anterior'!CM57)</f>
        <v>1448.25</v>
      </c>
      <c r="CO58" s="9">
        <f>IF(Parametros!$P$3=1,'4 - Tabela atual'!CO57,'5 - Tabela anterior'!CN57)</f>
        <v>2896.5</v>
      </c>
      <c r="CP58" s="9">
        <f>IF(Parametros!$P$3=1,'4 - Tabela atual'!CP57,'5 - Tabela anterior'!CO57)</f>
        <v>3862</v>
      </c>
      <c r="CQ58" s="9">
        <f>IF(Parametros!$P$3=1,'4 - Tabela atual'!CQ57,'5 - Tabela anterior'!CP57)</f>
        <v>5793</v>
      </c>
      <c r="CR58" s="9">
        <f>IF(Parametros!$P$3=1,'4 - Tabela atual'!CR57,'5 - Tabela anterior'!CQ57)</f>
        <v>7724</v>
      </c>
      <c r="CS58" s="9">
        <f>IF(Parametros!$P$3=1,'4 - Tabela atual'!CS57,'5 - Tabela anterior'!CR57)</f>
        <v>9655</v>
      </c>
      <c r="CT58" s="9">
        <f>IF(Parametros!$P$3=1,'4 - Tabela atual'!CT57,'5 - Tabela anterior'!CS57)</f>
        <v>11586</v>
      </c>
      <c r="CU58" s="9">
        <f>IF(Parametros!$P$3=1,'4 - Tabela atual'!CU57,'5 - Tabela anterior'!CT57)</f>
        <v>1780</v>
      </c>
      <c r="CV58" s="9">
        <f>IF(Parametros!$P$3=1,'4 - Tabela atual'!CV57,'5 - Tabela anterior'!CU57)</f>
        <v>356</v>
      </c>
      <c r="CW58" s="9">
        <f>IF(Parametros!$P$3=1,'4 - Tabela atual'!CW57,'5 - Tabela anterior'!CV57)</f>
        <v>445</v>
      </c>
      <c r="CX58" s="9">
        <f>IF(Parametros!$P$3=1,'4 - Tabela atual'!CX57,'5 - Tabela anterior'!CW57)</f>
        <v>0</v>
      </c>
      <c r="CY58" s="9">
        <f>IF(Parametros!$P$3=1,'4 - Tabela atual'!CY57,'5 - Tabela anterior'!CX57)</f>
        <v>1335</v>
      </c>
      <c r="CZ58" s="9">
        <f>IF(Parametros!$P$3=1,'4 - Tabela atual'!CZ57,'5 - Tabela anterior'!CY57)</f>
        <v>2670</v>
      </c>
      <c r="DA58" s="9">
        <f>IF(Parametros!$P$3=1,'4 - Tabela atual'!DA57,'5 - Tabela anterior'!CZ57)</f>
        <v>3560</v>
      </c>
      <c r="DB58" s="9">
        <f>IF(Parametros!$P$3=1,'4 - Tabela atual'!DB57,'5 - Tabela anterior'!DA57)</f>
        <v>5340</v>
      </c>
      <c r="DC58" s="9">
        <f>IF(Parametros!$P$3=1,'4 - Tabela atual'!DC57,'5 - Tabela anterior'!DB57)</f>
        <v>7120</v>
      </c>
      <c r="DD58" s="9">
        <f>IF(Parametros!$P$3=1,'4 - Tabela atual'!DD57,'5 - Tabela anterior'!DC57)</f>
        <v>8900</v>
      </c>
      <c r="DE58" s="9">
        <f>IF(Parametros!$P$3=1,'4 - Tabela atual'!DE57,'5 - Tabela anterior'!DD57)</f>
        <v>10680</v>
      </c>
      <c r="DF58" s="9">
        <f>IF(Parametros!$P$3=1,'4 - Tabela atual'!DF57,'5 - Tabela anterior'!DE57)</f>
        <v>1701</v>
      </c>
      <c r="DG58" s="9">
        <f>IF(Parametros!$P$3=1,'4 - Tabela atual'!DG57,'5 - Tabela anterior'!DF57)</f>
        <v>340.20000000000005</v>
      </c>
      <c r="DH58" s="9">
        <f>IF(Parametros!$P$3=1,'4 - Tabela atual'!DH57,'5 - Tabela anterior'!DG57)</f>
        <v>425.25</v>
      </c>
      <c r="DI58" s="9">
        <f>IF(Parametros!$P$3=1,'4 - Tabela atual'!DI57,'5 - Tabela anterior'!DH57)</f>
        <v>0</v>
      </c>
      <c r="DJ58" s="9">
        <f>IF(Parametros!$P$3=1,'4 - Tabela atual'!DJ57,'5 - Tabela anterior'!DI57)</f>
        <v>1275.75</v>
      </c>
      <c r="DK58" s="9">
        <f>IF(Parametros!$P$3=1,'4 - Tabela atual'!DK57,'5 - Tabela anterior'!DJ57)</f>
        <v>2551.5</v>
      </c>
      <c r="DL58" s="9">
        <f>IF(Parametros!$P$3=1,'4 - Tabela atual'!DL57,'5 - Tabela anterior'!DK57)</f>
        <v>3402</v>
      </c>
      <c r="DM58" s="9">
        <f>IF(Parametros!$P$3=1,'4 - Tabela atual'!DM57,'5 - Tabela anterior'!DL57)</f>
        <v>5103</v>
      </c>
      <c r="DN58" s="9">
        <f>IF(Parametros!$P$3=1,'4 - Tabela atual'!DN57,'5 - Tabela anterior'!DM57)</f>
        <v>6804</v>
      </c>
      <c r="DO58" s="9">
        <f>IF(Parametros!$P$3=1,'4 - Tabela atual'!DO57,'5 - Tabela anterior'!DN57)</f>
        <v>8505</v>
      </c>
      <c r="DP58" s="9">
        <f>IF(Parametros!$P$3=1,'4 - Tabela atual'!DP57,'5 - Tabela anterior'!DO57)</f>
        <v>10206</v>
      </c>
      <c r="DQ58" s="9">
        <f>IF(Parametros!$P$3=1,'4 - Tabela atual'!DQ57,'5 - Tabela anterior'!DP57)</f>
        <v>4005</v>
      </c>
      <c r="DR58" s="9">
        <f>IF(Parametros!$P$3=1,'4 - Tabela atual'!DR57,'5 - Tabela anterior'!DQ57)</f>
        <v>801</v>
      </c>
      <c r="DS58" s="9">
        <f>IF(Parametros!$P$3=1,'4 - Tabela atual'!DS57,'5 - Tabela anterior'!DR57)</f>
        <v>1001.25</v>
      </c>
      <c r="DT58" s="9">
        <f>IF(Parametros!$P$3=1,'4 - Tabela atual'!DT57,'5 - Tabela anterior'!DS57)</f>
        <v>1036.8</v>
      </c>
      <c r="DU58" s="9">
        <f>IF(Parametros!$P$3=1,'4 - Tabela atual'!DU57,'5 - Tabela anterior'!DT57)</f>
        <v>3003.75</v>
      </c>
      <c r="DV58" s="9">
        <f>IF(Parametros!$P$3=1,'4 - Tabela atual'!DV57,'5 - Tabela anterior'!DU57)</f>
        <v>6007.5</v>
      </c>
      <c r="DW58" s="9">
        <f>IF(Parametros!$P$3=1,'4 - Tabela atual'!DW57,'5 - Tabela anterior'!DV57)</f>
        <v>8010</v>
      </c>
      <c r="DX58" s="9">
        <f>IF(Parametros!$P$3=1,'4 - Tabela atual'!DX57,'5 - Tabela anterior'!DW57)</f>
        <v>12015</v>
      </c>
      <c r="DY58" s="9">
        <f>IF(Parametros!$P$3=1,'4 - Tabela atual'!DY57,'5 - Tabela anterior'!DX57)</f>
        <v>16020</v>
      </c>
      <c r="DZ58" s="9">
        <f>IF(Parametros!$P$3=1,'4 - Tabela atual'!DZ57,'5 - Tabela anterior'!DY57)</f>
        <v>20025</v>
      </c>
      <c r="EA58" s="9">
        <f>IF(Parametros!$P$3=1,'4 - Tabela atual'!EA57,'5 - Tabela anterior'!DZ57)</f>
        <v>24030</v>
      </c>
      <c r="EB58" s="9">
        <f>IF(Parametros!$P$3=1,'4 - Tabela atual'!EB57,'5 - Tabela anterior'!EA57)</f>
        <v>4235</v>
      </c>
      <c r="EC58" s="9">
        <f>IF(Parametros!$P$3=1,'4 - Tabela atual'!EC57,'5 - Tabela anterior'!EB57)</f>
        <v>847</v>
      </c>
      <c r="ED58" s="9">
        <f>IF(Parametros!$P$3=1,'4 - Tabela atual'!ED57,'5 - Tabela anterior'!EC57)</f>
        <v>1058.75</v>
      </c>
      <c r="EE58" s="9">
        <f>IF(Parametros!$P$3=1,'4 - Tabela atual'!EE57,'5 - Tabela anterior'!ED57)</f>
        <v>1036.8</v>
      </c>
      <c r="EF58" s="9">
        <f>IF(Parametros!$P$3=1,'4 - Tabela atual'!EF57,'5 - Tabela anterior'!EE57)</f>
        <v>3176.25</v>
      </c>
      <c r="EG58" s="9">
        <f>IF(Parametros!$P$3=1,'4 - Tabela atual'!EG57,'5 - Tabela anterior'!EF57)</f>
        <v>6352.5</v>
      </c>
      <c r="EH58" s="9">
        <f>IF(Parametros!$P$3=1,'4 - Tabela atual'!EH57,'5 - Tabela anterior'!EG57)</f>
        <v>8470</v>
      </c>
      <c r="EI58" s="9">
        <f>IF(Parametros!$P$3=1,'4 - Tabela atual'!EI57,'5 - Tabela anterior'!EH57)</f>
        <v>12705</v>
      </c>
      <c r="EJ58" s="9">
        <f>IF(Parametros!$P$3=1,'4 - Tabela atual'!EJ57,'5 - Tabela anterior'!EI57)</f>
        <v>16940</v>
      </c>
      <c r="EK58" s="9">
        <f>IF(Parametros!$P$3=1,'4 - Tabela atual'!EK57,'5 - Tabela anterior'!EJ57)</f>
        <v>21175</v>
      </c>
      <c r="EL58" s="9">
        <f>IF(Parametros!$P$3=1,'4 - Tabela atual'!EL57,'5 - Tabela anterior'!EK57)</f>
        <v>25410</v>
      </c>
      <c r="EM58" s="9">
        <f>IF(Parametros!$P$3=1,'4 - Tabela atual'!EM57,'5 - Tabela anterior'!EL57)</f>
        <v>4084</v>
      </c>
      <c r="EN58" s="9">
        <f>IF(Parametros!$P$3=1,'4 - Tabela atual'!EN57,'5 - Tabela anterior'!EM57)</f>
        <v>816.8</v>
      </c>
      <c r="EO58" s="9">
        <f>IF(Parametros!$P$3=1,'4 - Tabela atual'!EO57,'5 - Tabela anterior'!EN57)</f>
        <v>1021</v>
      </c>
      <c r="EP58" s="9">
        <f>IF(Parametros!$P$3=1,'4 - Tabela atual'!EP57,'5 - Tabela anterior'!EO57)</f>
        <v>1036.8</v>
      </c>
      <c r="EQ58" s="9">
        <f>IF(Parametros!$P$3=1,'4 - Tabela atual'!EQ57,'5 - Tabela anterior'!EP57)</f>
        <v>3063</v>
      </c>
      <c r="ER58" s="9">
        <f>IF(Parametros!$P$3=1,'4 - Tabela atual'!ER57,'5 - Tabela anterior'!EQ57)</f>
        <v>6126</v>
      </c>
      <c r="ES58" s="9">
        <f>IF(Parametros!$P$3=1,'4 - Tabela atual'!ES57,'5 - Tabela anterior'!ER57)</f>
        <v>8168</v>
      </c>
      <c r="ET58" s="9">
        <f>IF(Parametros!$P$3=1,'4 - Tabela atual'!ET57,'5 - Tabela anterior'!ES57)</f>
        <v>12252</v>
      </c>
      <c r="EU58" s="9">
        <f>IF(Parametros!$P$3=1,'4 - Tabela atual'!EU57,'5 - Tabela anterior'!ET57)</f>
        <v>16336</v>
      </c>
      <c r="EV58" s="9">
        <f>IF(Parametros!$P$3=1,'4 - Tabela atual'!EV57,'5 - Tabela anterior'!EU57)</f>
        <v>20420</v>
      </c>
      <c r="EW58" s="9">
        <f>IF(Parametros!$P$3=1,'4 - Tabela atual'!EW57,'5 - Tabela anterior'!EV57)</f>
        <v>24504</v>
      </c>
      <c r="EX58" s="9">
        <f>IF(Parametros!$P$3=1,'4 - Tabela atual'!EX57,'5 - Tabela anterior'!EW57)</f>
        <v>2706</v>
      </c>
      <c r="EY58" s="9">
        <f>IF(Parametros!$P$3=1,'4 - Tabela atual'!EY57,'5 - Tabela anterior'!EX57)</f>
        <v>541.20000000000005</v>
      </c>
      <c r="EZ58" s="9">
        <f>IF(Parametros!$P$3=1,'4 - Tabela atual'!EZ57,'5 - Tabela anterior'!EY57)</f>
        <v>676.5</v>
      </c>
      <c r="FA58" s="9">
        <f>IF(Parametros!$P$3=1,'4 - Tabela atual'!FA57,'5 - Tabela anterior'!EZ57)</f>
        <v>0</v>
      </c>
      <c r="FB58" s="9">
        <f>IF(Parametros!$P$3=1,'4 - Tabela atual'!FB57,'5 - Tabela anterior'!FA57)</f>
        <v>2029.5</v>
      </c>
      <c r="FC58" s="9">
        <f>IF(Parametros!$P$3=1,'4 - Tabela atual'!FC57,'5 - Tabela anterior'!FB57)</f>
        <v>4059</v>
      </c>
      <c r="FD58" s="9">
        <f>IF(Parametros!$P$3=1,'4 - Tabela atual'!FD57,'5 - Tabela anterior'!FC57)</f>
        <v>5412</v>
      </c>
      <c r="FE58" s="9">
        <f>IF(Parametros!$P$3=1,'4 - Tabela atual'!FE57,'5 - Tabela anterior'!FD57)</f>
        <v>8118</v>
      </c>
      <c r="FF58" s="9">
        <f>IF(Parametros!$P$3=1,'4 - Tabela atual'!FF57,'5 - Tabela anterior'!FE57)</f>
        <v>10824</v>
      </c>
      <c r="FG58" s="9">
        <f>IF(Parametros!$P$3=1,'4 - Tabela atual'!FG57,'5 - Tabela anterior'!FF57)</f>
        <v>13530</v>
      </c>
      <c r="FH58" s="9">
        <f>IF(Parametros!$P$3=1,'4 - Tabela atual'!FH57,'5 - Tabela anterior'!FG57)</f>
        <v>16236</v>
      </c>
      <c r="FI58" s="9">
        <f>IF(Parametros!$P$3=1,'4 - Tabela atual'!FI57,'5 - Tabela anterior'!FH57)</f>
        <v>5010</v>
      </c>
      <c r="FJ58" s="9">
        <f>IF(Parametros!$P$3=1,'4 - Tabela atual'!FJ57,'5 - Tabela anterior'!FI57)</f>
        <v>1002</v>
      </c>
      <c r="FK58" s="9">
        <f>IF(Parametros!$P$3=1,'4 - Tabela atual'!FK57,'5 - Tabela anterior'!FJ57)</f>
        <v>1252.5</v>
      </c>
      <c r="FL58" s="9">
        <f>IF(Parametros!$P$3=1,'4 - Tabela atual'!FL57,'5 - Tabela anterior'!FK57)</f>
        <v>1036.8</v>
      </c>
      <c r="FM58" s="9">
        <f>IF(Parametros!$P$3=1,'4 - Tabela atual'!FM57,'5 - Tabela anterior'!FL57)</f>
        <v>3757.5</v>
      </c>
      <c r="FN58" s="9">
        <f>IF(Parametros!$P$3=1,'4 - Tabela atual'!FN57,'5 - Tabela anterior'!FM57)</f>
        <v>7515</v>
      </c>
      <c r="FO58" s="9">
        <f>IF(Parametros!$P$3=1,'4 - Tabela atual'!FO57,'5 - Tabela anterior'!FN57)</f>
        <v>10020</v>
      </c>
      <c r="FP58" s="9">
        <f>IF(Parametros!$P$3=1,'4 - Tabela atual'!FP57,'5 - Tabela anterior'!FO57)</f>
        <v>15030</v>
      </c>
      <c r="FQ58" s="9">
        <f>IF(Parametros!$P$3=1,'4 - Tabela atual'!FQ57,'5 - Tabela anterior'!FP57)</f>
        <v>20040</v>
      </c>
      <c r="FR58" s="9">
        <f>IF(Parametros!$P$3=1,'4 - Tabela atual'!FR57,'5 - Tabela anterior'!FQ57)</f>
        <v>25050</v>
      </c>
      <c r="FS58" s="9">
        <f>IF(Parametros!$P$3=1,'4 - Tabela atual'!FS57,'5 - Tabela anterior'!FR57)</f>
        <v>30060</v>
      </c>
      <c r="FT58">
        <f>IF(Parametros!$P$3=1,'4 - Tabela atual'!FT57,'5 - Tabela anterior'!FS57)</f>
        <v>32.26</v>
      </c>
      <c r="FU58" t="str">
        <f>IF(Parametros!$P$3=1,'4 - Tabela atual'!FU57,'5 - Tabela anterior'!FT57)</f>
        <v/>
      </c>
      <c r="FV58" t="str">
        <f>IF(Parametros!$P$3=1,'4 - Tabela atual'!FV57,'5 - Tabela anterior'!FU57)</f>
        <v/>
      </c>
      <c r="FW58" t="str">
        <f>IF(Parametros!$P$3=1,'4 - Tabela atual'!FW57,'5 - Tabela anterior'!FV57)</f>
        <v/>
      </c>
      <c r="FX58" t="str">
        <f>IF(Parametros!$P$3=1,'4 - Tabela atual'!FX57,'5 - Tabela anterior'!FW57)</f>
        <v/>
      </c>
      <c r="FY58" t="str">
        <f>IF(Parametros!$P$3=1,'4 - Tabela atual'!FY57,'5 - Tabela anterior'!FX57)</f>
        <v/>
      </c>
      <c r="FZ58" t="str">
        <f>IF(Parametros!$P$3=1,'4 - Tabela atual'!FZ57,'5 - Tabela anterior'!FY57)</f>
        <v/>
      </c>
      <c r="GA58" t="str">
        <f>IF(Parametros!$P$3=1,'4 - Tabela atual'!GA57,'5 - Tabela anterior'!FZ57)</f>
        <v/>
      </c>
      <c r="GB58" t="str">
        <f>IF(Parametros!$P$3=1,'4 - Tabela atual'!GB57,'5 - Tabela anterior'!GA57)</f>
        <v/>
      </c>
      <c r="GC58" t="str">
        <f>IF(Parametros!$P$3=1,'4 - Tabela atual'!GC57,'5 - Tabela anterior'!GB57)</f>
        <v/>
      </c>
      <c r="GD58" t="str">
        <f>IF(Parametros!$P$3=1,'4 - Tabela atual'!GD57,'5 - Tabela anterior'!GC57)</f>
        <v/>
      </c>
      <c r="GE58" t="str">
        <f>IF(Parametros!$P$3=1,'4 - Tabela atual'!GE57,'5 - Tabela anterior'!GD57)</f>
        <v/>
      </c>
      <c r="GF58" t="str">
        <f>IF(Parametros!$P$3=1,'4 - Tabela atual'!GF57,'5 - Tabela anterior'!GE57)</f>
        <v/>
      </c>
      <c r="GG58" t="str">
        <f>IF(Parametros!$P$3=1,'4 - Tabela atual'!GG57,'5 - Tabela anterior'!GF57)</f>
        <v/>
      </c>
      <c r="GH58">
        <f>IF(Parametros!$P$3=1,'4 - Tabela atual'!GH57,'5 - Tabela anterior'!GG57)</f>
        <v>32.26</v>
      </c>
      <c r="GI58" s="8">
        <f>IF(Parametros!$P$3=1,'4 - Tabela atual'!GI57,'5 - Tabela anterior'!GH57)</f>
        <v>428385.50290000002</v>
      </c>
      <c r="GJ58" s="8" t="str">
        <f>IF(Parametros!$P$3=1,'4 - Tabela atual'!GJ57,'5 - Tabela anterior'!GI57)</f>
        <v/>
      </c>
      <c r="GK58" s="8" t="str">
        <f>IF(Parametros!$P$3=1,'4 - Tabela atual'!GK57,'5 - Tabela anterior'!GJ57)</f>
        <v/>
      </c>
      <c r="GL58" s="8" t="str">
        <f>IF(Parametros!$P$3=1,'4 - Tabela atual'!GL57,'5 - Tabela anterior'!GK57)</f>
        <v/>
      </c>
      <c r="GM58" s="8" t="str">
        <f>IF(Parametros!$P$3=1,'4 - Tabela atual'!GM57,'5 - Tabela anterior'!GL57)</f>
        <v/>
      </c>
      <c r="GN58" s="8" t="str">
        <f>IF(Parametros!$P$3=1,'4 - Tabela atual'!GN57,'5 - Tabela anterior'!GM57)</f>
        <v/>
      </c>
      <c r="GO58" s="8" t="str">
        <f>IF(Parametros!$P$3=1,'4 - Tabela atual'!GO57,'5 - Tabela anterior'!GN57)</f>
        <v/>
      </c>
      <c r="GP58" s="8" t="str">
        <f>IF(Parametros!$P$3=1,'4 - Tabela atual'!GP57,'5 - Tabela anterior'!GO57)</f>
        <v/>
      </c>
      <c r="GQ58" s="8" t="str">
        <f>IF(Parametros!$P$3=1,'4 - Tabela atual'!GQ57,'5 - Tabela anterior'!GP57)</f>
        <v/>
      </c>
      <c r="GR58" s="8" t="str">
        <f>IF(Parametros!$P$3=1,'4 - Tabela atual'!GR57,'5 - Tabela anterior'!GQ57)</f>
        <v/>
      </c>
      <c r="GS58" s="8" t="str">
        <f>IF(Parametros!$P$3=1,'4 - Tabela atual'!GS57,'5 - Tabela anterior'!GR57)</f>
        <v/>
      </c>
      <c r="GT58" s="8" t="str">
        <f>IF(Parametros!$P$3=1,'4 - Tabela atual'!GT57,'5 - Tabela anterior'!GS57)</f>
        <v/>
      </c>
      <c r="GU58" s="8" t="str">
        <f>IF(Parametros!$P$3=1,'4 - Tabela atual'!GU57,'5 - Tabela anterior'!GT57)</f>
        <v/>
      </c>
      <c r="GV58" s="8" t="str">
        <f>IF(Parametros!$P$3=1,'4 - Tabela atual'!GV57,'5 - Tabela anterior'!GU57)</f>
        <v/>
      </c>
      <c r="GW58" s="8">
        <f>IF(Parametros!$P$3=1,'4 - Tabela atual'!GW57,'5 - Tabela anterior'!GV57)</f>
        <v>428385.50290000002</v>
      </c>
      <c r="GX58">
        <f>IF(Parametros!$P$3=1,'4 - Tabela atual'!GX57,'5 - Tabela anterior'!GW57)</f>
        <v>1</v>
      </c>
      <c r="GY58">
        <f>IF(Parametros!$P$3=1,'4 - Tabela atual'!GY57,'5 - Tabela anterior'!GX57)</f>
        <v>0</v>
      </c>
      <c r="GZ58">
        <f>IF(Parametros!$P$3=1,'4 - Tabela atual'!GZ57,'5 - Tabela anterior'!GY57)</f>
        <v>0</v>
      </c>
      <c r="HA58">
        <f>IF(Parametros!$P$3=1,'4 - Tabela atual'!HA57,'5 - Tabela anterior'!GZ57)</f>
        <v>0</v>
      </c>
      <c r="HB58">
        <f>IF(Parametros!$P$3=1,'4 - Tabela atual'!HB57,'5 - Tabela anterior'!HA57)</f>
        <v>0</v>
      </c>
      <c r="HC58">
        <f>IF(Parametros!$P$3=1,'4 - Tabela atual'!HC57,'5 - Tabela anterior'!HB57)</f>
        <v>0</v>
      </c>
      <c r="HD58">
        <f>IF(Parametros!$P$3=1,'4 - Tabela atual'!HD57,'5 - Tabela anterior'!HC57)</f>
        <v>0</v>
      </c>
      <c r="HE58" s="6" t="str">
        <f t="shared" si="1"/>
        <v>DOMINGÃO DO FAUSTÃO - (DFAU)</v>
      </c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</row>
    <row r="59" spans="1:249" s="5" customFormat="1" ht="14.25" customHeight="1" x14ac:dyDescent="0.2">
      <c r="A59" s="148" t="str">
        <f>IF(Parametros!$P$3=1,'4 - Tabela atual'!A58,'5 - Tabela anterior'!A58)</f>
        <v>FANT</v>
      </c>
      <c r="B59" s="112" t="str">
        <f>IF(Parametros!$P$3=1,'4 - Tabela atual'!B58,'5 - Tabela anterior'!B58)</f>
        <v>FANTÁSTICO</v>
      </c>
      <c r="C59" s="9">
        <f>IF(Parametros!$P$3=1,'4 - Tabela atual'!C58,'5 - Tabela anterior'!C58)</f>
        <v>3967</v>
      </c>
      <c r="D59" s="9">
        <f>IF(Parametros!$P$3=1,'4 - Tabela atual'!D58,'5 - Tabela anterior'!D58)</f>
        <v>793.40000000000009</v>
      </c>
      <c r="E59" s="9">
        <f>IF(Parametros!$P$3=1,'4 - Tabela atual'!E58,'5 - Tabela anterior'!E58)</f>
        <v>991.75</v>
      </c>
      <c r="F59" s="9">
        <f>IF(Parametros!$P$3=1,'4 - Tabela atual'!F58,'5 - Tabela anterior'!F58)</f>
        <v>1487.625</v>
      </c>
      <c r="G59" s="9">
        <f>IF(Parametros!$P$3=1,'4 - Tabela atual'!G58,'5 - Tabela anterior'!G58)</f>
        <v>793.40000000000009</v>
      </c>
      <c r="H59" s="9">
        <f>IF(Parametros!$P$3=1,'4 - Tabela atual'!H58,'5 - Tabela anterior'!H58)</f>
        <v>991.75</v>
      </c>
      <c r="I59" s="9">
        <f>IF(Parametros!$P$3=1,'4 - Tabela atual'!I58,'5 - Tabela anterior'!H58)</f>
        <v>991.75</v>
      </c>
      <c r="J59" s="9">
        <f>IF(Parametros!$P$3=1,'4 - Tabela atual'!J58,'5 - Tabela anterior'!I58)</f>
        <v>991.75</v>
      </c>
      <c r="K59" s="9">
        <f>IF(Parametros!$P$3=1,'4 - Tabela atual'!K58,'5 - Tabela anterior'!J58)</f>
        <v>1487.625</v>
      </c>
      <c r="L59" s="9">
        <f>IF(Parametros!$P$3=1,'4 - Tabela atual'!L58,'5 - Tabela anterior'!K58)</f>
        <v>793.40000000000009</v>
      </c>
      <c r="M59" s="9">
        <f>IF(Parametros!$P$3=1,'4 - Tabela atual'!M58,'5 - Tabela anterior'!L58)</f>
        <v>991.75</v>
      </c>
      <c r="N59" s="9">
        <f>IF(Parametros!$P$3=1,'4 - Tabela atual'!N58,'5 - Tabela anterior'!M58)</f>
        <v>1785.15</v>
      </c>
      <c r="O59" s="9">
        <f>IF(Parametros!$P$3=1,'4 - Tabela atual'!O58,'5 - Tabela anterior'!N58)</f>
        <v>2975.25</v>
      </c>
      <c r="P59" s="9">
        <f>IF(Parametros!$P$3=1,'4 - Tabela atual'!P58,'5 - Tabela anterior'!O58)</f>
        <v>5950.5</v>
      </c>
      <c r="Q59" s="9">
        <f>IF(Parametros!$P$3=1,'4 - Tabela atual'!Q58,'5 - Tabela anterior'!P58)</f>
        <v>7934</v>
      </c>
      <c r="R59" s="9">
        <f>IF(Parametros!$P$3=1,'4 - Tabela atual'!R58,'5 - Tabela anterior'!Q58)</f>
        <v>11901</v>
      </c>
      <c r="S59" s="9">
        <f>IF(Parametros!$P$3=1,'4 - Tabela atual'!S58,'5 - Tabela anterior'!R58)</f>
        <v>15868</v>
      </c>
      <c r="T59" s="9">
        <f>IF(Parametros!$P$3=1,'4 - Tabela atual'!T58,'5 - Tabela anterior'!S58)</f>
        <v>19835</v>
      </c>
      <c r="U59" s="9">
        <f>IF(Parametros!$P$3=1,'4 - Tabela atual'!U58,'5 - Tabela anterior'!T58)</f>
        <v>23802</v>
      </c>
      <c r="V59" s="9">
        <f>IF(Parametros!$P$3=1,'4 - Tabela atual'!V58,'5 - Tabela anterior'!U58)</f>
        <v>514</v>
      </c>
      <c r="W59" s="9">
        <f>IF(Parametros!$P$3=1,'4 - Tabela atual'!W58,'5 - Tabela anterior'!V58)</f>
        <v>102.80000000000001</v>
      </c>
      <c r="X59" s="9">
        <f>IF(Parametros!$P$3=1,'4 - Tabela atual'!X58,'5 - Tabela anterior'!W58)</f>
        <v>128.5</v>
      </c>
      <c r="Y59" s="9">
        <f>IF(Parametros!$P$3=1,'4 - Tabela atual'!Y58,'5 - Tabela anterior'!X58)</f>
        <v>0</v>
      </c>
      <c r="Z59" s="9">
        <f>IF(Parametros!$P$3=1,'4 - Tabela atual'!Z58,'5 - Tabela anterior'!Y58)</f>
        <v>385.5</v>
      </c>
      <c r="AA59" s="9">
        <f>IF(Parametros!$P$3=1,'4 - Tabela atual'!AA58,'5 - Tabela anterior'!Z58)</f>
        <v>771</v>
      </c>
      <c r="AB59" s="9">
        <f>IF(Parametros!$P$3=1,'4 - Tabela atual'!AB58,'5 - Tabela anterior'!AA58)</f>
        <v>1028</v>
      </c>
      <c r="AC59" s="9">
        <f>IF(Parametros!$P$3=1,'4 - Tabela atual'!AC58,'5 - Tabela anterior'!AB58)</f>
        <v>1542</v>
      </c>
      <c r="AD59" s="9">
        <f>IF(Parametros!$P$3=1,'4 - Tabela atual'!AD58,'5 - Tabela anterior'!AC58)</f>
        <v>2056</v>
      </c>
      <c r="AE59" s="9">
        <f>IF(Parametros!$P$3=1,'4 - Tabela atual'!AE58,'5 - Tabela anterior'!AD58)</f>
        <v>2570</v>
      </c>
      <c r="AF59" s="9">
        <f>IF(Parametros!$P$3=1,'4 - Tabela atual'!AF58,'5 - Tabela anterior'!AE58)</f>
        <v>3084</v>
      </c>
      <c r="AG59" s="9">
        <f>IF(Parametros!$P$3=1,'4 - Tabela atual'!AG58,'5 - Tabela anterior'!AF58)</f>
        <v>483</v>
      </c>
      <c r="AH59" s="9">
        <f>IF(Parametros!$P$3=1,'4 - Tabela atual'!AH58,'5 - Tabela anterior'!AG58)</f>
        <v>96.600000000000009</v>
      </c>
      <c r="AI59" s="9">
        <f>IF(Parametros!$P$3=1,'4 - Tabela atual'!AI58,'5 - Tabela anterior'!AH58)</f>
        <v>120.75</v>
      </c>
      <c r="AJ59" s="9">
        <f>IF(Parametros!$P$3=1,'4 - Tabela atual'!AJ58,'5 - Tabela anterior'!AI58)</f>
        <v>0</v>
      </c>
      <c r="AK59" s="9">
        <f>IF(Parametros!$P$3=1,'4 - Tabela atual'!AK58,'5 - Tabela anterior'!AJ58)</f>
        <v>362.25</v>
      </c>
      <c r="AL59" s="9">
        <f>IF(Parametros!$P$3=1,'4 - Tabela atual'!AL58,'5 - Tabela anterior'!AK58)</f>
        <v>724.5</v>
      </c>
      <c r="AM59" s="9">
        <f>IF(Parametros!$P$3=1,'4 - Tabela atual'!AM58,'5 - Tabela anterior'!AL58)</f>
        <v>966</v>
      </c>
      <c r="AN59" s="9">
        <f>IF(Parametros!$P$3=1,'4 - Tabela atual'!AN58,'5 - Tabela anterior'!AM58)</f>
        <v>1449</v>
      </c>
      <c r="AO59" s="9">
        <f>IF(Parametros!$P$3=1,'4 - Tabela atual'!AO58,'5 - Tabela anterior'!AN58)</f>
        <v>1932</v>
      </c>
      <c r="AP59" s="9">
        <f>IF(Parametros!$P$3=1,'4 - Tabela atual'!AP58,'5 - Tabela anterior'!AO58)</f>
        <v>2415</v>
      </c>
      <c r="AQ59" s="9">
        <f>IF(Parametros!$P$3=1,'4 - Tabela atual'!AQ58,'5 - Tabela anterior'!AP58)</f>
        <v>2898</v>
      </c>
      <c r="AR59" s="9">
        <f>IF(Parametros!$P$3=1,'4 - Tabela atual'!AR58,'5 - Tabela anterior'!AQ58)</f>
        <v>348</v>
      </c>
      <c r="AS59" s="9">
        <f>IF(Parametros!$P$3=1,'4 - Tabela atual'!AS58,'5 - Tabela anterior'!AR58)</f>
        <v>69.600000000000009</v>
      </c>
      <c r="AT59" s="9">
        <f>IF(Parametros!$P$3=1,'4 - Tabela atual'!AT58,'5 - Tabela anterior'!AS58)</f>
        <v>87</v>
      </c>
      <c r="AU59" s="9">
        <f>IF(Parametros!$P$3=1,'4 - Tabela atual'!AU58,'5 - Tabela anterior'!AT58)</f>
        <v>0</v>
      </c>
      <c r="AV59" s="9">
        <f>IF(Parametros!$P$3=1,'4 - Tabela atual'!AV58,'5 - Tabela anterior'!AU58)</f>
        <v>261</v>
      </c>
      <c r="AW59" s="9">
        <f>IF(Parametros!$P$3=1,'4 - Tabela atual'!AW58,'5 - Tabela anterior'!AV58)</f>
        <v>522</v>
      </c>
      <c r="AX59" s="9">
        <f>IF(Parametros!$P$3=1,'4 - Tabela atual'!AX58,'5 - Tabela anterior'!AW58)</f>
        <v>696</v>
      </c>
      <c r="AY59" s="9">
        <f>IF(Parametros!$P$3=1,'4 - Tabela atual'!AY58,'5 - Tabela anterior'!AX58)</f>
        <v>1044</v>
      </c>
      <c r="AZ59" s="9">
        <f>IF(Parametros!$P$3=1,'4 - Tabela atual'!AZ58,'5 - Tabela anterior'!AY58)</f>
        <v>1392</v>
      </c>
      <c r="BA59" s="9">
        <f>IF(Parametros!$P$3=1,'4 - Tabela atual'!BA58,'5 - Tabela anterior'!AZ58)</f>
        <v>1740</v>
      </c>
      <c r="BB59" s="9">
        <f>IF(Parametros!$P$3=1,'4 - Tabela atual'!BB58,'5 - Tabela anterior'!BA58)</f>
        <v>2088</v>
      </c>
      <c r="BC59" s="9">
        <f>IF(Parametros!$P$3=1,'4 - Tabela atual'!BC58,'5 - Tabela anterior'!BB58)</f>
        <v>4481</v>
      </c>
      <c r="BD59" s="9">
        <f>IF(Parametros!$P$3=1,'4 - Tabela atual'!BD58,'5 - Tabela anterior'!BC58)</f>
        <v>896.2</v>
      </c>
      <c r="BE59" s="9">
        <f>IF(Parametros!$P$3=1,'4 - Tabela atual'!BE58,'5 - Tabela anterior'!BD58)</f>
        <v>1120.25</v>
      </c>
      <c r="BF59" s="9">
        <f>IF(Parametros!$P$3=1,'4 - Tabela atual'!BF58,'5 - Tabela anterior'!BE58)</f>
        <v>1785.15</v>
      </c>
      <c r="BG59" s="9">
        <f>IF(Parametros!$P$3=1,'4 - Tabela atual'!BG58,'5 - Tabela anterior'!BF58)</f>
        <v>3360.75</v>
      </c>
      <c r="BH59" s="9">
        <f>IF(Parametros!$P$3=1,'4 - Tabela atual'!BH58,'5 - Tabela anterior'!BG58)</f>
        <v>6721.5</v>
      </c>
      <c r="BI59" s="9">
        <f>IF(Parametros!$P$3=1,'4 - Tabela atual'!BI58,'5 - Tabela anterior'!BH58)</f>
        <v>8962</v>
      </c>
      <c r="BJ59" s="9">
        <f>IF(Parametros!$P$3=1,'4 - Tabela atual'!BJ58,'5 - Tabela anterior'!BI58)</f>
        <v>13443</v>
      </c>
      <c r="BK59" s="9">
        <f>IF(Parametros!$P$3=1,'4 - Tabela atual'!BK58,'5 - Tabela anterior'!BJ58)</f>
        <v>17924</v>
      </c>
      <c r="BL59" s="9">
        <f>IF(Parametros!$P$3=1,'4 - Tabela atual'!BL58,'5 - Tabela anterior'!BK58)</f>
        <v>22405</v>
      </c>
      <c r="BM59" s="9">
        <f>IF(Parametros!$P$3=1,'4 - Tabela atual'!BM58,'5 - Tabela anterior'!BL58)</f>
        <v>26886</v>
      </c>
      <c r="BN59" s="9">
        <f>IF(Parametros!$P$3=1,'4 - Tabela atual'!BN58,'5 - Tabela anterior'!BM58)</f>
        <v>4450</v>
      </c>
      <c r="BO59" s="9">
        <f>IF(Parametros!$P$3=1,'4 - Tabela atual'!BO58,'5 - Tabela anterior'!BN58)</f>
        <v>890.00000000000011</v>
      </c>
      <c r="BP59" s="9">
        <f>IF(Parametros!$P$3=1,'4 - Tabela atual'!BP58,'5 - Tabela anterior'!BO58)</f>
        <v>1112.5</v>
      </c>
      <c r="BQ59" s="9">
        <f>IF(Parametros!$P$3=1,'4 - Tabela atual'!BQ58,'5 - Tabela anterior'!BP58)</f>
        <v>1785.15</v>
      </c>
      <c r="BR59" s="9">
        <f>IF(Parametros!$P$3=1,'4 - Tabela atual'!BR58,'5 - Tabela anterior'!BQ58)</f>
        <v>3337.5</v>
      </c>
      <c r="BS59" s="9">
        <f>IF(Parametros!$P$3=1,'4 - Tabela atual'!BS58,'5 - Tabela anterior'!BR58)</f>
        <v>6675</v>
      </c>
      <c r="BT59" s="9">
        <f>IF(Parametros!$P$3=1,'4 - Tabela atual'!BT58,'5 - Tabela anterior'!BS58)</f>
        <v>8900</v>
      </c>
      <c r="BU59" s="9">
        <f>IF(Parametros!$P$3=1,'4 - Tabela atual'!BU58,'5 - Tabela anterior'!BT58)</f>
        <v>13350</v>
      </c>
      <c r="BV59" s="9">
        <f>IF(Parametros!$P$3=1,'4 - Tabela atual'!BV58,'5 - Tabela anterior'!BU58)</f>
        <v>17800</v>
      </c>
      <c r="BW59" s="9">
        <f>IF(Parametros!$P$3=1,'4 - Tabela atual'!BW58,'5 - Tabela anterior'!BV58)</f>
        <v>22250</v>
      </c>
      <c r="BX59" s="9">
        <f>IF(Parametros!$P$3=1,'4 - Tabela atual'!BX58,'5 - Tabela anterior'!BW58)</f>
        <v>26700</v>
      </c>
      <c r="BY59" s="9">
        <f>IF(Parametros!$P$3=1,'4 - Tabela atual'!BY58,'5 - Tabela anterior'!BX58)</f>
        <v>4315</v>
      </c>
      <c r="BZ59" s="9">
        <f>IF(Parametros!$P$3=1,'4 - Tabela atual'!BZ58,'5 - Tabela anterior'!BY58)</f>
        <v>863.00000000000011</v>
      </c>
      <c r="CA59" s="9">
        <f>IF(Parametros!$P$3=1,'4 - Tabela atual'!CA58,'5 - Tabela anterior'!BZ58)</f>
        <v>1078.75</v>
      </c>
      <c r="CB59" s="9">
        <f>IF(Parametros!$P$3=1,'4 - Tabela atual'!CB58,'5 - Tabela anterior'!CA58)</f>
        <v>1785.15</v>
      </c>
      <c r="CC59" s="9">
        <f>IF(Parametros!$P$3=1,'4 - Tabela atual'!CC58,'5 - Tabela anterior'!CB58)</f>
        <v>3236.25</v>
      </c>
      <c r="CD59" s="9">
        <f>IF(Parametros!$P$3=1,'4 - Tabela atual'!CD58,'5 - Tabela anterior'!CC58)</f>
        <v>6472.5</v>
      </c>
      <c r="CE59" s="9">
        <f>IF(Parametros!$P$3=1,'4 - Tabela atual'!CE58,'5 - Tabela anterior'!CD58)</f>
        <v>8630</v>
      </c>
      <c r="CF59" s="9">
        <f>IF(Parametros!$P$3=1,'4 - Tabela atual'!CF58,'5 - Tabela anterior'!CE58)</f>
        <v>12945</v>
      </c>
      <c r="CG59" s="9">
        <f>IF(Parametros!$P$3=1,'4 - Tabela atual'!CG58,'5 - Tabela anterior'!CF58)</f>
        <v>17260</v>
      </c>
      <c r="CH59" s="9">
        <f>IF(Parametros!$P$3=1,'4 - Tabela atual'!CH58,'5 - Tabela anterior'!CG58)</f>
        <v>21575</v>
      </c>
      <c r="CI59" s="9">
        <f>IF(Parametros!$P$3=1,'4 - Tabela atual'!CI58,'5 - Tabela anterior'!CH58)</f>
        <v>25890</v>
      </c>
      <c r="CJ59" s="9">
        <f>IF(Parametros!$P$3=1,'4 - Tabela atual'!CJ58,'5 - Tabela anterior'!CI58)</f>
        <v>997</v>
      </c>
      <c r="CK59" s="9">
        <f>IF(Parametros!$P$3=1,'4 - Tabela atual'!CK58,'5 - Tabela anterior'!CJ58)</f>
        <v>199.40000000000003</v>
      </c>
      <c r="CL59" s="9">
        <f>IF(Parametros!$P$3=1,'4 - Tabela atual'!CL58,'5 - Tabela anterior'!CK58)</f>
        <v>249.25</v>
      </c>
      <c r="CM59" s="9">
        <f>IF(Parametros!$P$3=1,'4 - Tabela atual'!CM58,'5 - Tabela anterior'!CL58)</f>
        <v>0</v>
      </c>
      <c r="CN59" s="9">
        <f>IF(Parametros!$P$3=1,'4 - Tabela atual'!CN58,'5 - Tabela anterior'!CM58)</f>
        <v>747.75</v>
      </c>
      <c r="CO59" s="9">
        <f>IF(Parametros!$P$3=1,'4 - Tabela atual'!CO58,'5 - Tabela anterior'!CN58)</f>
        <v>1495.5</v>
      </c>
      <c r="CP59" s="9">
        <f>IF(Parametros!$P$3=1,'4 - Tabela atual'!CP58,'5 - Tabela anterior'!CO58)</f>
        <v>1994</v>
      </c>
      <c r="CQ59" s="9">
        <f>IF(Parametros!$P$3=1,'4 - Tabela atual'!CQ58,'5 - Tabela anterior'!CP58)</f>
        <v>2991</v>
      </c>
      <c r="CR59" s="9">
        <f>IF(Parametros!$P$3=1,'4 - Tabela atual'!CR58,'5 - Tabela anterior'!CQ58)</f>
        <v>3988</v>
      </c>
      <c r="CS59" s="9">
        <f>IF(Parametros!$P$3=1,'4 - Tabela atual'!CS58,'5 - Tabela anterior'!CR58)</f>
        <v>4985</v>
      </c>
      <c r="CT59" s="9">
        <f>IF(Parametros!$P$3=1,'4 - Tabela atual'!CT58,'5 - Tabela anterior'!CS58)</f>
        <v>5982</v>
      </c>
      <c r="CU59" s="9">
        <f>IF(Parametros!$P$3=1,'4 - Tabela atual'!CU58,'5 - Tabela anterior'!CT58)</f>
        <v>862</v>
      </c>
      <c r="CV59" s="9">
        <f>IF(Parametros!$P$3=1,'4 - Tabela atual'!CV58,'5 - Tabela anterior'!CU58)</f>
        <v>172.40000000000003</v>
      </c>
      <c r="CW59" s="9">
        <f>IF(Parametros!$P$3=1,'4 - Tabela atual'!CW58,'5 - Tabela anterior'!CV58)</f>
        <v>215.5</v>
      </c>
      <c r="CX59" s="9">
        <f>IF(Parametros!$P$3=1,'4 - Tabela atual'!CX58,'5 - Tabela anterior'!CW58)</f>
        <v>0</v>
      </c>
      <c r="CY59" s="9">
        <f>IF(Parametros!$P$3=1,'4 - Tabela atual'!CY58,'5 - Tabela anterior'!CX58)</f>
        <v>646.5</v>
      </c>
      <c r="CZ59" s="9">
        <f>IF(Parametros!$P$3=1,'4 - Tabela atual'!CZ58,'5 - Tabela anterior'!CY58)</f>
        <v>1293</v>
      </c>
      <c r="DA59" s="9">
        <f>IF(Parametros!$P$3=1,'4 - Tabela atual'!DA58,'5 - Tabela anterior'!CZ58)</f>
        <v>1724</v>
      </c>
      <c r="DB59" s="9">
        <f>IF(Parametros!$P$3=1,'4 - Tabela atual'!DB58,'5 - Tabela anterior'!DA58)</f>
        <v>2586</v>
      </c>
      <c r="DC59" s="9">
        <f>IF(Parametros!$P$3=1,'4 - Tabela atual'!DC58,'5 - Tabela anterior'!DB58)</f>
        <v>3448</v>
      </c>
      <c r="DD59" s="9">
        <f>IF(Parametros!$P$3=1,'4 - Tabela atual'!DD58,'5 - Tabela anterior'!DC58)</f>
        <v>4310</v>
      </c>
      <c r="DE59" s="9">
        <f>IF(Parametros!$P$3=1,'4 - Tabela atual'!DE58,'5 - Tabela anterior'!DD58)</f>
        <v>5172</v>
      </c>
      <c r="DF59" s="9">
        <f>IF(Parametros!$P$3=1,'4 - Tabela atual'!DF58,'5 - Tabela anterior'!DE58)</f>
        <v>831</v>
      </c>
      <c r="DG59" s="9">
        <f>IF(Parametros!$P$3=1,'4 - Tabela atual'!DG58,'5 - Tabela anterior'!DF58)</f>
        <v>166.20000000000002</v>
      </c>
      <c r="DH59" s="9">
        <f>IF(Parametros!$P$3=1,'4 - Tabela atual'!DH58,'5 - Tabela anterior'!DG58)</f>
        <v>207.75</v>
      </c>
      <c r="DI59" s="9">
        <f>IF(Parametros!$P$3=1,'4 - Tabela atual'!DI58,'5 - Tabela anterior'!DH58)</f>
        <v>0</v>
      </c>
      <c r="DJ59" s="9">
        <f>IF(Parametros!$P$3=1,'4 - Tabela atual'!DJ58,'5 - Tabela anterior'!DI58)</f>
        <v>623.25</v>
      </c>
      <c r="DK59" s="9">
        <f>IF(Parametros!$P$3=1,'4 - Tabela atual'!DK58,'5 - Tabela anterior'!DJ58)</f>
        <v>1246.5</v>
      </c>
      <c r="DL59" s="9">
        <f>IF(Parametros!$P$3=1,'4 - Tabela atual'!DL58,'5 - Tabela anterior'!DK58)</f>
        <v>1662</v>
      </c>
      <c r="DM59" s="9">
        <f>IF(Parametros!$P$3=1,'4 - Tabela atual'!DM58,'5 - Tabela anterior'!DL58)</f>
        <v>2493</v>
      </c>
      <c r="DN59" s="9">
        <f>IF(Parametros!$P$3=1,'4 - Tabela atual'!DN58,'5 - Tabela anterior'!DM58)</f>
        <v>3324</v>
      </c>
      <c r="DO59" s="9">
        <f>IF(Parametros!$P$3=1,'4 - Tabela atual'!DO58,'5 - Tabela anterior'!DN58)</f>
        <v>4155</v>
      </c>
      <c r="DP59" s="9">
        <f>IF(Parametros!$P$3=1,'4 - Tabela atual'!DP58,'5 - Tabela anterior'!DO58)</f>
        <v>4986</v>
      </c>
      <c r="DQ59" s="9">
        <f>IF(Parametros!$P$3=1,'4 - Tabela atual'!DQ58,'5 - Tabela anterior'!DP58)</f>
        <v>4798</v>
      </c>
      <c r="DR59" s="9">
        <f>IF(Parametros!$P$3=1,'4 - Tabela atual'!DR58,'5 - Tabela anterior'!DQ58)</f>
        <v>959.60000000000014</v>
      </c>
      <c r="DS59" s="9">
        <f>IF(Parametros!$P$3=1,'4 - Tabela atual'!DS58,'5 - Tabela anterior'!DR58)</f>
        <v>1199.5</v>
      </c>
      <c r="DT59" s="9">
        <f>IF(Parametros!$P$3=1,'4 - Tabela atual'!DT58,'5 - Tabela anterior'!DS58)</f>
        <v>1785.15</v>
      </c>
      <c r="DU59" s="9">
        <f>IF(Parametros!$P$3=1,'4 - Tabela atual'!DU58,'5 - Tabela anterior'!DT58)</f>
        <v>3598.5</v>
      </c>
      <c r="DV59" s="9">
        <f>IF(Parametros!$P$3=1,'4 - Tabela atual'!DV58,'5 - Tabela anterior'!DU58)</f>
        <v>7197</v>
      </c>
      <c r="DW59" s="9">
        <f>IF(Parametros!$P$3=1,'4 - Tabela atual'!DW58,'5 - Tabela anterior'!DV58)</f>
        <v>9596</v>
      </c>
      <c r="DX59" s="9">
        <f>IF(Parametros!$P$3=1,'4 - Tabela atual'!DX58,'5 - Tabela anterior'!DW58)</f>
        <v>14394</v>
      </c>
      <c r="DY59" s="9">
        <f>IF(Parametros!$P$3=1,'4 - Tabela atual'!DY58,'5 - Tabela anterior'!DX58)</f>
        <v>19192</v>
      </c>
      <c r="DZ59" s="9">
        <f>IF(Parametros!$P$3=1,'4 - Tabela atual'!DZ58,'5 - Tabela anterior'!DY58)</f>
        <v>23990</v>
      </c>
      <c r="EA59" s="9">
        <f>IF(Parametros!$P$3=1,'4 - Tabela atual'!EA58,'5 - Tabela anterior'!DZ58)</f>
        <v>28788</v>
      </c>
      <c r="EB59" s="9">
        <f>IF(Parametros!$P$3=1,'4 - Tabela atual'!EB58,'5 - Tabela anterior'!EA58)</f>
        <v>4964</v>
      </c>
      <c r="EC59" s="9">
        <f>IF(Parametros!$P$3=1,'4 - Tabela atual'!EC58,'5 - Tabela anterior'!EB58)</f>
        <v>992.80000000000007</v>
      </c>
      <c r="ED59" s="9">
        <f>IF(Parametros!$P$3=1,'4 - Tabela atual'!ED58,'5 - Tabela anterior'!EC58)</f>
        <v>1241</v>
      </c>
      <c r="EE59" s="9">
        <f>IF(Parametros!$P$3=1,'4 - Tabela atual'!EE58,'5 - Tabela anterior'!ED58)</f>
        <v>1785.15</v>
      </c>
      <c r="EF59" s="9">
        <f>IF(Parametros!$P$3=1,'4 - Tabela atual'!EF58,'5 - Tabela anterior'!EE58)</f>
        <v>3723</v>
      </c>
      <c r="EG59" s="9">
        <f>IF(Parametros!$P$3=1,'4 - Tabela atual'!EG58,'5 - Tabela anterior'!EF58)</f>
        <v>7446</v>
      </c>
      <c r="EH59" s="9">
        <f>IF(Parametros!$P$3=1,'4 - Tabela atual'!EH58,'5 - Tabela anterior'!EG58)</f>
        <v>9928</v>
      </c>
      <c r="EI59" s="9">
        <f>IF(Parametros!$P$3=1,'4 - Tabela atual'!EI58,'5 - Tabela anterior'!EH58)</f>
        <v>14892</v>
      </c>
      <c r="EJ59" s="9">
        <f>IF(Parametros!$P$3=1,'4 - Tabela atual'!EJ58,'5 - Tabela anterior'!EI58)</f>
        <v>19856</v>
      </c>
      <c r="EK59" s="9">
        <f>IF(Parametros!$P$3=1,'4 - Tabela atual'!EK58,'5 - Tabela anterior'!EJ58)</f>
        <v>24820</v>
      </c>
      <c r="EL59" s="9">
        <f>IF(Parametros!$P$3=1,'4 - Tabela atual'!EL58,'5 - Tabela anterior'!EK58)</f>
        <v>29784</v>
      </c>
      <c r="EM59" s="9">
        <f>IF(Parametros!$P$3=1,'4 - Tabela atual'!EM58,'5 - Tabela anterior'!EL58)</f>
        <v>4829</v>
      </c>
      <c r="EN59" s="9">
        <f>IF(Parametros!$P$3=1,'4 - Tabela atual'!EN58,'5 - Tabela anterior'!EM58)</f>
        <v>965.80000000000007</v>
      </c>
      <c r="EO59" s="9">
        <f>IF(Parametros!$P$3=1,'4 - Tabela atual'!EO58,'5 - Tabela anterior'!EN58)</f>
        <v>1207.25</v>
      </c>
      <c r="EP59" s="9">
        <f>IF(Parametros!$P$3=1,'4 - Tabela atual'!EP58,'5 - Tabela anterior'!EO58)</f>
        <v>1785.15</v>
      </c>
      <c r="EQ59" s="9">
        <f>IF(Parametros!$P$3=1,'4 - Tabela atual'!EQ58,'5 - Tabela anterior'!EP58)</f>
        <v>3621.75</v>
      </c>
      <c r="ER59" s="9">
        <f>IF(Parametros!$P$3=1,'4 - Tabela atual'!ER58,'5 - Tabela anterior'!EQ58)</f>
        <v>7243.5</v>
      </c>
      <c r="ES59" s="9">
        <f>IF(Parametros!$P$3=1,'4 - Tabela atual'!ES58,'5 - Tabela anterior'!ER58)</f>
        <v>9658</v>
      </c>
      <c r="ET59" s="9">
        <f>IF(Parametros!$P$3=1,'4 - Tabela atual'!ET58,'5 - Tabela anterior'!ES58)</f>
        <v>14487</v>
      </c>
      <c r="EU59" s="9">
        <f>IF(Parametros!$P$3=1,'4 - Tabela atual'!EU58,'5 - Tabela anterior'!ET58)</f>
        <v>19316</v>
      </c>
      <c r="EV59" s="9">
        <f>IF(Parametros!$P$3=1,'4 - Tabela atual'!EV58,'5 - Tabela anterior'!EU58)</f>
        <v>24145</v>
      </c>
      <c r="EW59" s="9">
        <f>IF(Parametros!$P$3=1,'4 - Tabela atual'!EW58,'5 - Tabela anterior'!EV58)</f>
        <v>28974</v>
      </c>
      <c r="EX59" s="9">
        <f>IF(Parametros!$P$3=1,'4 - Tabela atual'!EX58,'5 - Tabela anterior'!EW58)</f>
        <v>1345</v>
      </c>
      <c r="EY59" s="9">
        <f>IF(Parametros!$P$3=1,'4 - Tabela atual'!EY58,'5 - Tabela anterior'!EX58)</f>
        <v>269.00000000000006</v>
      </c>
      <c r="EZ59" s="9">
        <f>IF(Parametros!$P$3=1,'4 - Tabela atual'!EZ58,'5 - Tabela anterior'!EY58)</f>
        <v>336.25</v>
      </c>
      <c r="FA59" s="9">
        <f>IF(Parametros!$P$3=1,'4 - Tabela atual'!FA58,'5 - Tabela anterior'!EZ58)</f>
        <v>0</v>
      </c>
      <c r="FB59" s="9">
        <f>IF(Parametros!$P$3=1,'4 - Tabela atual'!FB58,'5 - Tabela anterior'!FA58)</f>
        <v>1008.75</v>
      </c>
      <c r="FC59" s="9">
        <f>IF(Parametros!$P$3=1,'4 - Tabela atual'!FC58,'5 - Tabela anterior'!FB58)</f>
        <v>2017.5</v>
      </c>
      <c r="FD59" s="9">
        <f>IF(Parametros!$P$3=1,'4 - Tabela atual'!FD58,'5 - Tabela anterior'!FC58)</f>
        <v>2690</v>
      </c>
      <c r="FE59" s="9">
        <f>IF(Parametros!$P$3=1,'4 - Tabela atual'!FE58,'5 - Tabela anterior'!FD58)</f>
        <v>4035</v>
      </c>
      <c r="FF59" s="9">
        <f>IF(Parametros!$P$3=1,'4 - Tabela atual'!FF58,'5 - Tabela anterior'!FE58)</f>
        <v>5380</v>
      </c>
      <c r="FG59" s="9">
        <f>IF(Parametros!$P$3=1,'4 - Tabela atual'!FG58,'5 - Tabela anterior'!FF58)</f>
        <v>6725</v>
      </c>
      <c r="FH59" s="9">
        <f>IF(Parametros!$P$3=1,'4 - Tabela atual'!FH58,'5 - Tabela anterior'!FG58)</f>
        <v>8070</v>
      </c>
      <c r="FI59" s="9">
        <f>IF(Parametros!$P$3=1,'4 - Tabela atual'!FI58,'5 - Tabela anterior'!FH58)</f>
        <v>5312</v>
      </c>
      <c r="FJ59" s="9">
        <f>IF(Parametros!$P$3=1,'4 - Tabela atual'!FJ58,'5 - Tabela anterior'!FI58)</f>
        <v>1062.4000000000001</v>
      </c>
      <c r="FK59" s="9">
        <f>IF(Parametros!$P$3=1,'4 - Tabela atual'!FK58,'5 - Tabela anterior'!FJ58)</f>
        <v>1328</v>
      </c>
      <c r="FL59" s="9">
        <f>IF(Parametros!$P$3=1,'4 - Tabela atual'!FL58,'5 - Tabela anterior'!FK58)</f>
        <v>1785.15</v>
      </c>
      <c r="FM59" s="9">
        <f>IF(Parametros!$P$3=1,'4 - Tabela atual'!FM58,'5 - Tabela anterior'!FL58)</f>
        <v>3984</v>
      </c>
      <c r="FN59" s="9">
        <f>IF(Parametros!$P$3=1,'4 - Tabela atual'!FN58,'5 - Tabela anterior'!FM58)</f>
        <v>7968</v>
      </c>
      <c r="FO59" s="9">
        <f>IF(Parametros!$P$3=1,'4 - Tabela atual'!FO58,'5 - Tabela anterior'!FN58)</f>
        <v>10624</v>
      </c>
      <c r="FP59" s="9">
        <f>IF(Parametros!$P$3=1,'4 - Tabela atual'!FP58,'5 - Tabela anterior'!FO58)</f>
        <v>15936</v>
      </c>
      <c r="FQ59" s="9">
        <f>IF(Parametros!$P$3=1,'4 - Tabela atual'!FQ58,'5 - Tabela anterior'!FP58)</f>
        <v>21248</v>
      </c>
      <c r="FR59" s="9">
        <f>IF(Parametros!$P$3=1,'4 - Tabela atual'!FR58,'5 - Tabela anterior'!FQ58)</f>
        <v>26560</v>
      </c>
      <c r="FS59" s="9">
        <f>IF(Parametros!$P$3=1,'4 - Tabela atual'!FS58,'5 - Tabela anterior'!FR58)</f>
        <v>31872</v>
      </c>
      <c r="FT59">
        <f>IF(Parametros!$P$3=1,'4 - Tabela atual'!FT58,'5 - Tabela anterior'!FS58)</f>
        <v>31.34</v>
      </c>
      <c r="FU59" t="str">
        <f>IF(Parametros!$P$3=1,'4 - Tabela atual'!FU58,'5 - Tabela anterior'!FT58)</f>
        <v/>
      </c>
      <c r="FV59" t="str">
        <f>IF(Parametros!$P$3=1,'4 - Tabela atual'!FV58,'5 - Tabela anterior'!FU58)</f>
        <v/>
      </c>
      <c r="FW59" t="str">
        <f>IF(Parametros!$P$3=1,'4 - Tabela atual'!FW58,'5 - Tabela anterior'!FV58)</f>
        <v/>
      </c>
      <c r="FX59" t="str">
        <f>IF(Parametros!$P$3=1,'4 - Tabela atual'!FX58,'5 - Tabela anterior'!FW58)</f>
        <v/>
      </c>
      <c r="FY59" t="str">
        <f>IF(Parametros!$P$3=1,'4 - Tabela atual'!FY58,'5 - Tabela anterior'!FX58)</f>
        <v/>
      </c>
      <c r="FZ59" t="str">
        <f>IF(Parametros!$P$3=1,'4 - Tabela atual'!FZ58,'5 - Tabela anterior'!FY58)</f>
        <v/>
      </c>
      <c r="GA59" t="str">
        <f>IF(Parametros!$P$3=1,'4 - Tabela atual'!GA58,'5 - Tabela anterior'!FZ58)</f>
        <v/>
      </c>
      <c r="GB59" t="str">
        <f>IF(Parametros!$P$3=1,'4 - Tabela atual'!GB58,'5 - Tabela anterior'!GA58)</f>
        <v/>
      </c>
      <c r="GC59" t="str">
        <f>IF(Parametros!$P$3=1,'4 - Tabela atual'!GC58,'5 - Tabela anterior'!GB58)</f>
        <v/>
      </c>
      <c r="GD59" t="str">
        <f>IF(Parametros!$P$3=1,'4 - Tabela atual'!GD58,'5 - Tabela anterior'!GC58)</f>
        <v/>
      </c>
      <c r="GE59" t="str">
        <f>IF(Parametros!$P$3=1,'4 - Tabela atual'!GE58,'5 - Tabela anterior'!GD58)</f>
        <v/>
      </c>
      <c r="GF59" t="str">
        <f>IF(Parametros!$P$3=1,'4 - Tabela atual'!GF58,'5 - Tabela anterior'!GE58)</f>
        <v/>
      </c>
      <c r="GG59" t="str">
        <f>IF(Parametros!$P$3=1,'4 - Tabela atual'!GG58,'5 - Tabela anterior'!GF58)</f>
        <v/>
      </c>
      <c r="GH59">
        <f>IF(Parametros!$P$3=1,'4 - Tabela atual'!GH58,'5 - Tabela anterior'!GG58)</f>
        <v>31.34</v>
      </c>
      <c r="GI59" s="8">
        <f>IF(Parametros!$P$3=1,'4 - Tabela atual'!GI58,'5 - Tabela anterior'!GH58)</f>
        <v>345252.9804</v>
      </c>
      <c r="GJ59" s="8" t="str">
        <f>IF(Parametros!$P$3=1,'4 - Tabela atual'!GJ58,'5 - Tabela anterior'!GI58)</f>
        <v/>
      </c>
      <c r="GK59" s="8" t="str">
        <f>IF(Parametros!$P$3=1,'4 - Tabela atual'!GK58,'5 - Tabela anterior'!GJ58)</f>
        <v/>
      </c>
      <c r="GL59" s="8" t="str">
        <f>IF(Parametros!$P$3=1,'4 - Tabela atual'!GL58,'5 - Tabela anterior'!GK58)</f>
        <v/>
      </c>
      <c r="GM59" s="8" t="str">
        <f>IF(Parametros!$P$3=1,'4 - Tabela atual'!GM58,'5 - Tabela anterior'!GL58)</f>
        <v/>
      </c>
      <c r="GN59" s="8" t="str">
        <f>IF(Parametros!$P$3=1,'4 - Tabela atual'!GN58,'5 - Tabela anterior'!GM58)</f>
        <v/>
      </c>
      <c r="GO59" s="8" t="str">
        <f>IF(Parametros!$P$3=1,'4 - Tabela atual'!GO58,'5 - Tabela anterior'!GN58)</f>
        <v/>
      </c>
      <c r="GP59" s="8" t="str">
        <f>IF(Parametros!$P$3=1,'4 - Tabela atual'!GP58,'5 - Tabela anterior'!GO58)</f>
        <v/>
      </c>
      <c r="GQ59" s="8" t="str">
        <f>IF(Parametros!$P$3=1,'4 - Tabela atual'!GQ58,'5 - Tabela anterior'!GP58)</f>
        <v/>
      </c>
      <c r="GR59" s="8" t="str">
        <f>IF(Parametros!$P$3=1,'4 - Tabela atual'!GR58,'5 - Tabela anterior'!GQ58)</f>
        <v/>
      </c>
      <c r="GS59" s="8" t="str">
        <f>IF(Parametros!$P$3=1,'4 - Tabela atual'!GS58,'5 - Tabela anterior'!GR58)</f>
        <v/>
      </c>
      <c r="GT59" s="8" t="str">
        <f>IF(Parametros!$P$3=1,'4 - Tabela atual'!GT58,'5 - Tabela anterior'!GS58)</f>
        <v/>
      </c>
      <c r="GU59" s="8" t="str">
        <f>IF(Parametros!$P$3=1,'4 - Tabela atual'!GU58,'5 - Tabela anterior'!GT58)</f>
        <v/>
      </c>
      <c r="GV59" s="8" t="str">
        <f>IF(Parametros!$P$3=1,'4 - Tabela atual'!GV58,'5 - Tabela anterior'!GU58)</f>
        <v/>
      </c>
      <c r="GW59" s="8">
        <f>IF(Parametros!$P$3=1,'4 - Tabela atual'!GW58,'5 - Tabela anterior'!GV58)</f>
        <v>345252.9804</v>
      </c>
      <c r="GX59">
        <f>IF(Parametros!$P$3=1,'4 - Tabela atual'!GX58,'5 - Tabela anterior'!GW58)</f>
        <v>1</v>
      </c>
      <c r="GY59">
        <f>IF(Parametros!$P$3=1,'4 - Tabela atual'!GY58,'5 - Tabela anterior'!GX58)</f>
        <v>0</v>
      </c>
      <c r="GZ59">
        <f>IF(Parametros!$P$3=1,'4 - Tabela atual'!GZ58,'5 - Tabela anterior'!GY58)</f>
        <v>0</v>
      </c>
      <c r="HA59">
        <f>IF(Parametros!$P$3=1,'4 - Tabela atual'!HA58,'5 - Tabela anterior'!GZ58)</f>
        <v>0</v>
      </c>
      <c r="HB59">
        <f>IF(Parametros!$P$3=1,'4 - Tabela atual'!HB58,'5 - Tabela anterior'!HA58)</f>
        <v>0</v>
      </c>
      <c r="HC59">
        <f>IF(Parametros!$P$3=1,'4 - Tabela atual'!HC58,'5 - Tabela anterior'!HB58)</f>
        <v>0</v>
      </c>
      <c r="HD59">
        <f>IF(Parametros!$P$3=1,'4 - Tabela atual'!HD58,'5 - Tabela anterior'!HC58)</f>
        <v>0</v>
      </c>
      <c r="HE59" s="6" t="str">
        <f t="shared" si="1"/>
        <v>FANTÁSTICO - (FANT)</v>
      </c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</row>
    <row r="60" spans="1:249" s="5" customFormat="1" ht="14.25" customHeight="1" x14ac:dyDescent="0.2">
      <c r="A60" s="148" t="str">
        <f>IF(Parametros!$P$3=1,'4 - Tabela atual'!A59,'5 - Tabela anterior'!A59)</f>
        <v>SHOD</v>
      </c>
      <c r="B60" s="112" t="str">
        <f>IF(Parametros!$P$3=1,'4 - Tabela atual'!B59,'5 - Tabela anterior'!B59)</f>
        <v>SHOW DE DOMINGO NOT.</v>
      </c>
      <c r="C60" s="9">
        <f>IF(Parametros!$P$3=1,'4 - Tabela atual'!C59,'5 - Tabela anterior'!C59)</f>
        <v>0</v>
      </c>
      <c r="D60" s="9">
        <f>IF(Parametros!$P$3=1,'4 - Tabela atual'!D59,'5 - Tabela anterior'!D59)</f>
        <v>0</v>
      </c>
      <c r="E60" s="9">
        <f>IF(Parametros!$P$3=1,'4 - Tabela atual'!E59,'5 - Tabela anterior'!E59)</f>
        <v>0</v>
      </c>
      <c r="F60" s="9">
        <f>IF(Parametros!$P$3=1,'4 - Tabela atual'!F59,'5 - Tabela anterior'!F59)</f>
        <v>0</v>
      </c>
      <c r="G60" s="9">
        <f>IF(Parametros!$P$3=1,'4 - Tabela atual'!G59,'5 - Tabela anterior'!G59)</f>
        <v>0</v>
      </c>
      <c r="H60" s="9">
        <f>IF(Parametros!$P$3=1,'4 - Tabela atual'!H59,'5 - Tabela anterior'!H59)</f>
        <v>0</v>
      </c>
      <c r="I60" s="9">
        <f>IF(Parametros!$P$3=1,'4 - Tabela atual'!I59,'5 - Tabela anterior'!H59)</f>
        <v>0</v>
      </c>
      <c r="J60" s="9">
        <f>IF(Parametros!$P$3=1,'4 - Tabela atual'!J59,'5 - Tabela anterior'!I59)</f>
        <v>0</v>
      </c>
      <c r="K60" s="9">
        <f>IF(Parametros!$P$3=1,'4 - Tabela atual'!K59,'5 - Tabela anterior'!J59)</f>
        <v>0</v>
      </c>
      <c r="L60" s="9">
        <f>IF(Parametros!$P$3=1,'4 - Tabela atual'!L59,'5 - Tabela anterior'!K59)</f>
        <v>0</v>
      </c>
      <c r="M60" s="9">
        <f>IF(Parametros!$P$3=1,'4 - Tabela atual'!M59,'5 - Tabela anterior'!L59)</f>
        <v>0</v>
      </c>
      <c r="N60" s="9">
        <f>IF(Parametros!$P$3=1,'4 - Tabela atual'!N59,'5 - Tabela anterior'!M59)</f>
        <v>0</v>
      </c>
      <c r="O60" s="9">
        <f>IF(Parametros!$P$3=1,'4 - Tabela atual'!O59,'5 - Tabela anterior'!N59)</f>
        <v>0</v>
      </c>
      <c r="P60" s="9">
        <f>IF(Parametros!$P$3=1,'4 - Tabela atual'!P59,'5 - Tabela anterior'!O59)</f>
        <v>0</v>
      </c>
      <c r="Q60" s="9">
        <f>IF(Parametros!$P$3=1,'4 - Tabela atual'!Q59,'5 - Tabela anterior'!P59)</f>
        <v>0</v>
      </c>
      <c r="R60" s="9">
        <f>IF(Parametros!$P$3=1,'4 - Tabela atual'!R59,'5 - Tabela anterior'!Q59)</f>
        <v>0</v>
      </c>
      <c r="S60" s="9">
        <f>IF(Parametros!$P$3=1,'4 - Tabela atual'!S59,'5 - Tabela anterior'!R59)</f>
        <v>0</v>
      </c>
      <c r="T60" s="9">
        <f>IF(Parametros!$P$3=1,'4 - Tabela atual'!T59,'5 - Tabela anterior'!S59)</f>
        <v>0</v>
      </c>
      <c r="U60" s="9">
        <f>IF(Parametros!$P$3=1,'4 - Tabela atual'!U59,'5 - Tabela anterior'!T59)</f>
        <v>0</v>
      </c>
      <c r="V60" s="9">
        <f>IF(Parametros!$P$3=1,'4 - Tabela atual'!V59,'5 - Tabela anterior'!U59)</f>
        <v>593</v>
      </c>
      <c r="W60" s="9">
        <f>IF(Parametros!$P$3=1,'4 - Tabela atual'!W59,'5 - Tabela anterior'!V59)</f>
        <v>118.60000000000001</v>
      </c>
      <c r="X60" s="9">
        <f>IF(Parametros!$P$3=1,'4 - Tabela atual'!X59,'5 - Tabela anterior'!W59)</f>
        <v>148.25</v>
      </c>
      <c r="Y60" s="9">
        <f>IF(Parametros!$P$3=1,'4 - Tabela atual'!Y59,'5 - Tabela anterior'!X59)</f>
        <v>0</v>
      </c>
      <c r="Z60" s="9">
        <f>IF(Parametros!$P$3=1,'4 - Tabela atual'!Z59,'5 - Tabela anterior'!Y59)</f>
        <v>296.5</v>
      </c>
      <c r="AA60" s="9">
        <f>IF(Parametros!$P$3=1,'4 - Tabela atual'!AA59,'5 - Tabela anterior'!Z59)</f>
        <v>889.5</v>
      </c>
      <c r="AB60" s="9">
        <f>IF(Parametros!$P$3=1,'4 - Tabela atual'!AB59,'5 - Tabela anterior'!AA59)</f>
        <v>1186</v>
      </c>
      <c r="AC60" s="9">
        <f>IF(Parametros!$P$3=1,'4 - Tabela atual'!AC59,'5 - Tabela anterior'!AB59)</f>
        <v>1779</v>
      </c>
      <c r="AD60" s="9">
        <f>IF(Parametros!$P$3=1,'4 - Tabela atual'!AD59,'5 - Tabela anterior'!AC59)</f>
        <v>2372</v>
      </c>
      <c r="AE60" s="9">
        <f>IF(Parametros!$P$3=1,'4 - Tabela atual'!AE59,'5 - Tabela anterior'!AD59)</f>
        <v>2965</v>
      </c>
      <c r="AF60" s="9">
        <f>IF(Parametros!$P$3=1,'4 - Tabela atual'!AF59,'5 - Tabela anterior'!AE59)</f>
        <v>3558</v>
      </c>
      <c r="AG60" s="9">
        <f>IF(Parametros!$P$3=1,'4 - Tabela atual'!AG59,'5 - Tabela anterior'!AF59)</f>
        <v>517</v>
      </c>
      <c r="AH60" s="9">
        <f>IF(Parametros!$P$3=1,'4 - Tabela atual'!AH59,'5 - Tabela anterior'!AG59)</f>
        <v>103.4</v>
      </c>
      <c r="AI60" s="9">
        <f>IF(Parametros!$P$3=1,'4 - Tabela atual'!AI59,'5 - Tabela anterior'!AH59)</f>
        <v>129.25</v>
      </c>
      <c r="AJ60" s="9">
        <f>IF(Parametros!$P$3=1,'4 - Tabela atual'!AJ59,'5 - Tabela anterior'!AI59)</f>
        <v>0</v>
      </c>
      <c r="AK60" s="9">
        <f>IF(Parametros!$P$3=1,'4 - Tabela atual'!AK59,'5 - Tabela anterior'!AJ59)</f>
        <v>258.5</v>
      </c>
      <c r="AL60" s="9">
        <f>IF(Parametros!$P$3=1,'4 - Tabela atual'!AL59,'5 - Tabela anterior'!AK59)</f>
        <v>775.5</v>
      </c>
      <c r="AM60" s="9">
        <f>IF(Parametros!$P$3=1,'4 - Tabela atual'!AM59,'5 - Tabela anterior'!AL59)</f>
        <v>1034</v>
      </c>
      <c r="AN60" s="9">
        <f>IF(Parametros!$P$3=1,'4 - Tabela atual'!AN59,'5 - Tabela anterior'!AM59)</f>
        <v>1551</v>
      </c>
      <c r="AO60" s="9">
        <f>IF(Parametros!$P$3=1,'4 - Tabela atual'!AO59,'5 - Tabela anterior'!AN59)</f>
        <v>2068</v>
      </c>
      <c r="AP60" s="9">
        <f>IF(Parametros!$P$3=1,'4 - Tabela atual'!AP59,'5 - Tabela anterior'!AO59)</f>
        <v>2585</v>
      </c>
      <c r="AQ60" s="9">
        <f>IF(Parametros!$P$3=1,'4 - Tabela atual'!AQ59,'5 - Tabela anterior'!AP59)</f>
        <v>3102</v>
      </c>
      <c r="AR60" s="9">
        <f>IF(Parametros!$P$3=1,'4 - Tabela atual'!AR59,'5 - Tabela anterior'!AQ59)</f>
        <v>397</v>
      </c>
      <c r="AS60" s="9">
        <f>IF(Parametros!$P$3=1,'4 - Tabela atual'!AS59,'5 - Tabela anterior'!AR59)</f>
        <v>79.400000000000006</v>
      </c>
      <c r="AT60" s="9">
        <f>IF(Parametros!$P$3=1,'4 - Tabela atual'!AT59,'5 - Tabela anterior'!AS59)</f>
        <v>99.25</v>
      </c>
      <c r="AU60" s="9">
        <f>IF(Parametros!$P$3=1,'4 - Tabela atual'!AU59,'5 - Tabela anterior'!AT59)</f>
        <v>0</v>
      </c>
      <c r="AV60" s="9">
        <f>IF(Parametros!$P$3=1,'4 - Tabela atual'!AV59,'5 - Tabela anterior'!AU59)</f>
        <v>198.5</v>
      </c>
      <c r="AW60" s="9">
        <f>IF(Parametros!$P$3=1,'4 - Tabela atual'!AW59,'5 - Tabela anterior'!AV59)</f>
        <v>595.5</v>
      </c>
      <c r="AX60" s="9">
        <f>IF(Parametros!$P$3=1,'4 - Tabela atual'!AX59,'5 - Tabela anterior'!AW59)</f>
        <v>794</v>
      </c>
      <c r="AY60" s="9">
        <f>IF(Parametros!$P$3=1,'4 - Tabela atual'!AY59,'5 - Tabela anterior'!AX59)</f>
        <v>1191</v>
      </c>
      <c r="AZ60" s="9">
        <f>IF(Parametros!$P$3=1,'4 - Tabela atual'!AZ59,'5 - Tabela anterior'!AY59)</f>
        <v>1588</v>
      </c>
      <c r="BA60" s="9">
        <f>IF(Parametros!$P$3=1,'4 - Tabela atual'!BA59,'5 - Tabela anterior'!AZ59)</f>
        <v>1985</v>
      </c>
      <c r="BB60" s="9">
        <f>IF(Parametros!$P$3=1,'4 - Tabela atual'!BB59,'5 - Tabela anterior'!BA59)</f>
        <v>2382</v>
      </c>
      <c r="BC60" s="9">
        <f>IF(Parametros!$P$3=1,'4 - Tabela atual'!BC59,'5 - Tabela anterior'!BB59)</f>
        <v>593</v>
      </c>
      <c r="BD60" s="9">
        <f>IF(Parametros!$P$3=1,'4 - Tabela atual'!BD59,'5 - Tabela anterior'!BC59)</f>
        <v>118.60000000000001</v>
      </c>
      <c r="BE60" s="9">
        <f>IF(Parametros!$P$3=1,'4 - Tabela atual'!BE59,'5 - Tabela anterior'!BD59)</f>
        <v>148.25</v>
      </c>
      <c r="BF60" s="9">
        <f>IF(Parametros!$P$3=1,'4 - Tabela atual'!BF59,'5 - Tabela anterior'!BE59)</f>
        <v>0</v>
      </c>
      <c r="BG60" s="9">
        <f>IF(Parametros!$P$3=1,'4 - Tabela atual'!BG59,'5 - Tabela anterior'!BF59)</f>
        <v>296.5</v>
      </c>
      <c r="BH60" s="9">
        <f>IF(Parametros!$P$3=1,'4 - Tabela atual'!BH59,'5 - Tabela anterior'!BG59)</f>
        <v>889.5</v>
      </c>
      <c r="BI60" s="9">
        <f>IF(Parametros!$P$3=1,'4 - Tabela atual'!BI59,'5 - Tabela anterior'!BH59)</f>
        <v>1186</v>
      </c>
      <c r="BJ60" s="9">
        <f>IF(Parametros!$P$3=1,'4 - Tabela atual'!BJ59,'5 - Tabela anterior'!BI59)</f>
        <v>1779</v>
      </c>
      <c r="BK60" s="9">
        <f>IF(Parametros!$P$3=1,'4 - Tabela atual'!BK59,'5 - Tabela anterior'!BJ59)</f>
        <v>2372</v>
      </c>
      <c r="BL60" s="9">
        <f>IF(Parametros!$P$3=1,'4 - Tabela atual'!BL59,'5 - Tabela anterior'!BK59)</f>
        <v>2965</v>
      </c>
      <c r="BM60" s="9">
        <f>IF(Parametros!$P$3=1,'4 - Tabela atual'!BM59,'5 - Tabela anterior'!BL59)</f>
        <v>3558</v>
      </c>
      <c r="BN60" s="9">
        <f>IF(Parametros!$P$3=1,'4 - Tabela atual'!BN59,'5 - Tabela anterior'!BM59)</f>
        <v>517</v>
      </c>
      <c r="BO60" s="9">
        <f>IF(Parametros!$P$3=1,'4 - Tabela atual'!BO59,'5 - Tabela anterior'!BN59)</f>
        <v>103.4</v>
      </c>
      <c r="BP60" s="9">
        <f>IF(Parametros!$P$3=1,'4 - Tabela atual'!BP59,'5 - Tabela anterior'!BO59)</f>
        <v>129.25</v>
      </c>
      <c r="BQ60" s="9">
        <f>IF(Parametros!$P$3=1,'4 - Tabela atual'!BQ59,'5 - Tabela anterior'!BP59)</f>
        <v>0</v>
      </c>
      <c r="BR60" s="9">
        <f>IF(Parametros!$P$3=1,'4 - Tabela atual'!BR59,'5 - Tabela anterior'!BQ59)</f>
        <v>258.5</v>
      </c>
      <c r="BS60" s="9">
        <f>IF(Parametros!$P$3=1,'4 - Tabela atual'!BS59,'5 - Tabela anterior'!BR59)</f>
        <v>775.5</v>
      </c>
      <c r="BT60" s="9">
        <f>IF(Parametros!$P$3=1,'4 - Tabela atual'!BT59,'5 - Tabela anterior'!BS59)</f>
        <v>1034</v>
      </c>
      <c r="BU60" s="9">
        <f>IF(Parametros!$P$3=1,'4 - Tabela atual'!BU59,'5 - Tabela anterior'!BT59)</f>
        <v>1551</v>
      </c>
      <c r="BV60" s="9">
        <f>IF(Parametros!$P$3=1,'4 - Tabela atual'!BV59,'5 - Tabela anterior'!BU59)</f>
        <v>2068</v>
      </c>
      <c r="BW60" s="9">
        <f>IF(Parametros!$P$3=1,'4 - Tabela atual'!BW59,'5 - Tabela anterior'!BV59)</f>
        <v>2585</v>
      </c>
      <c r="BX60" s="9">
        <f>IF(Parametros!$P$3=1,'4 - Tabela atual'!BX59,'5 - Tabela anterior'!BW59)</f>
        <v>3102</v>
      </c>
      <c r="BY60" s="9">
        <f>IF(Parametros!$P$3=1,'4 - Tabela atual'!BY59,'5 - Tabela anterior'!BX59)</f>
        <v>397</v>
      </c>
      <c r="BZ60" s="9">
        <f>IF(Parametros!$P$3=1,'4 - Tabela atual'!BZ59,'5 - Tabela anterior'!BY59)</f>
        <v>79.400000000000006</v>
      </c>
      <c r="CA60" s="9">
        <f>IF(Parametros!$P$3=1,'4 - Tabela atual'!CA59,'5 - Tabela anterior'!BZ59)</f>
        <v>99.25</v>
      </c>
      <c r="CB60" s="9">
        <f>IF(Parametros!$P$3=1,'4 - Tabela atual'!CB59,'5 - Tabela anterior'!CA59)</f>
        <v>0</v>
      </c>
      <c r="CC60" s="9">
        <f>IF(Parametros!$P$3=1,'4 - Tabela atual'!CC59,'5 - Tabela anterior'!CB59)</f>
        <v>198.5</v>
      </c>
      <c r="CD60" s="9">
        <f>IF(Parametros!$P$3=1,'4 - Tabela atual'!CD59,'5 - Tabela anterior'!CC59)</f>
        <v>595.5</v>
      </c>
      <c r="CE60" s="9">
        <f>IF(Parametros!$P$3=1,'4 - Tabela atual'!CE59,'5 - Tabela anterior'!CD59)</f>
        <v>794</v>
      </c>
      <c r="CF60" s="9">
        <f>IF(Parametros!$P$3=1,'4 - Tabela atual'!CF59,'5 - Tabela anterior'!CE59)</f>
        <v>1191</v>
      </c>
      <c r="CG60" s="9">
        <f>IF(Parametros!$P$3=1,'4 - Tabela atual'!CG59,'5 - Tabela anterior'!CF59)</f>
        <v>1588</v>
      </c>
      <c r="CH60" s="9">
        <f>IF(Parametros!$P$3=1,'4 - Tabela atual'!CH59,'5 - Tabela anterior'!CG59)</f>
        <v>1985</v>
      </c>
      <c r="CI60" s="9">
        <f>IF(Parametros!$P$3=1,'4 - Tabela atual'!CI59,'5 - Tabela anterior'!CH59)</f>
        <v>2382</v>
      </c>
      <c r="CJ60" s="9">
        <f>IF(Parametros!$P$3=1,'4 - Tabela atual'!CJ59,'5 - Tabela anterior'!CI59)</f>
        <v>1110</v>
      </c>
      <c r="CK60" s="9">
        <f>IF(Parametros!$P$3=1,'4 - Tabela atual'!CK59,'5 - Tabela anterior'!CJ59)</f>
        <v>222</v>
      </c>
      <c r="CL60" s="9">
        <f>IF(Parametros!$P$3=1,'4 - Tabela atual'!CL59,'5 - Tabela anterior'!CK59)</f>
        <v>277.5</v>
      </c>
      <c r="CM60" s="9">
        <f>IF(Parametros!$P$3=1,'4 - Tabela atual'!CM59,'5 - Tabela anterior'!CL59)</f>
        <v>0</v>
      </c>
      <c r="CN60" s="9">
        <f>IF(Parametros!$P$3=1,'4 - Tabela atual'!CN59,'5 - Tabela anterior'!CM59)</f>
        <v>555</v>
      </c>
      <c r="CO60" s="9">
        <f>IF(Parametros!$P$3=1,'4 - Tabela atual'!CO59,'5 - Tabela anterior'!CN59)</f>
        <v>1665</v>
      </c>
      <c r="CP60" s="9">
        <f>IF(Parametros!$P$3=1,'4 - Tabela atual'!CP59,'5 - Tabela anterior'!CO59)</f>
        <v>2220</v>
      </c>
      <c r="CQ60" s="9">
        <f>IF(Parametros!$P$3=1,'4 - Tabela atual'!CQ59,'5 - Tabela anterior'!CP59)</f>
        <v>3330</v>
      </c>
      <c r="CR60" s="9">
        <f>IF(Parametros!$P$3=1,'4 - Tabela atual'!CR59,'5 - Tabela anterior'!CQ59)</f>
        <v>4440</v>
      </c>
      <c r="CS60" s="9">
        <f>IF(Parametros!$P$3=1,'4 - Tabela atual'!CS59,'5 - Tabela anterior'!CR59)</f>
        <v>5550</v>
      </c>
      <c r="CT60" s="9">
        <f>IF(Parametros!$P$3=1,'4 - Tabela atual'!CT59,'5 - Tabela anterior'!CS59)</f>
        <v>6660</v>
      </c>
      <c r="CU60" s="9">
        <f>IF(Parametros!$P$3=1,'4 - Tabela atual'!CU59,'5 - Tabela anterior'!CT59)</f>
        <v>990</v>
      </c>
      <c r="CV60" s="9">
        <f>IF(Parametros!$P$3=1,'4 - Tabela atual'!CV59,'5 - Tabela anterior'!CU59)</f>
        <v>198</v>
      </c>
      <c r="CW60" s="9">
        <f>IF(Parametros!$P$3=1,'4 - Tabela atual'!CW59,'5 - Tabela anterior'!CV59)</f>
        <v>247.5</v>
      </c>
      <c r="CX60" s="9">
        <f>IF(Parametros!$P$3=1,'4 - Tabela atual'!CX59,'5 - Tabela anterior'!CW59)</f>
        <v>0</v>
      </c>
      <c r="CY60" s="9">
        <f>IF(Parametros!$P$3=1,'4 - Tabela atual'!CY59,'5 - Tabela anterior'!CX59)</f>
        <v>495</v>
      </c>
      <c r="CZ60" s="9">
        <f>IF(Parametros!$P$3=1,'4 - Tabela atual'!CZ59,'5 - Tabela anterior'!CY59)</f>
        <v>1485</v>
      </c>
      <c r="DA60" s="9">
        <f>IF(Parametros!$P$3=1,'4 - Tabela atual'!DA59,'5 - Tabela anterior'!CZ59)</f>
        <v>1980</v>
      </c>
      <c r="DB60" s="9">
        <f>IF(Parametros!$P$3=1,'4 - Tabela atual'!DB59,'5 - Tabela anterior'!DA59)</f>
        <v>2970</v>
      </c>
      <c r="DC60" s="9">
        <f>IF(Parametros!$P$3=1,'4 - Tabela atual'!DC59,'5 - Tabela anterior'!DB59)</f>
        <v>3960</v>
      </c>
      <c r="DD60" s="9">
        <f>IF(Parametros!$P$3=1,'4 - Tabela atual'!DD59,'5 - Tabela anterior'!DC59)</f>
        <v>4950</v>
      </c>
      <c r="DE60" s="9">
        <f>IF(Parametros!$P$3=1,'4 - Tabela atual'!DE59,'5 - Tabela anterior'!DD59)</f>
        <v>5940</v>
      </c>
      <c r="DF60" s="9">
        <f>IF(Parametros!$P$3=1,'4 - Tabela atual'!DF59,'5 - Tabela anterior'!DE59)</f>
        <v>914</v>
      </c>
      <c r="DG60" s="9">
        <f>IF(Parametros!$P$3=1,'4 - Tabela atual'!DG59,'5 - Tabela anterior'!DF59)</f>
        <v>182.8</v>
      </c>
      <c r="DH60" s="9">
        <f>IF(Parametros!$P$3=1,'4 - Tabela atual'!DH59,'5 - Tabela anterior'!DG59)</f>
        <v>228.5</v>
      </c>
      <c r="DI60" s="9">
        <f>IF(Parametros!$P$3=1,'4 - Tabela atual'!DI59,'5 - Tabela anterior'!DH59)</f>
        <v>0</v>
      </c>
      <c r="DJ60" s="9">
        <f>IF(Parametros!$P$3=1,'4 - Tabela atual'!DJ59,'5 - Tabela anterior'!DI59)</f>
        <v>457</v>
      </c>
      <c r="DK60" s="9">
        <f>IF(Parametros!$P$3=1,'4 - Tabela atual'!DK59,'5 - Tabela anterior'!DJ59)</f>
        <v>1371</v>
      </c>
      <c r="DL60" s="9">
        <f>IF(Parametros!$P$3=1,'4 - Tabela atual'!DL59,'5 - Tabela anterior'!DK59)</f>
        <v>1828</v>
      </c>
      <c r="DM60" s="9">
        <f>IF(Parametros!$P$3=1,'4 - Tabela atual'!DM59,'5 - Tabela anterior'!DL59)</f>
        <v>2742</v>
      </c>
      <c r="DN60" s="9">
        <f>IF(Parametros!$P$3=1,'4 - Tabela atual'!DN59,'5 - Tabela anterior'!DM59)</f>
        <v>3656</v>
      </c>
      <c r="DO60" s="9">
        <f>IF(Parametros!$P$3=1,'4 - Tabela atual'!DO59,'5 - Tabela anterior'!DN59)</f>
        <v>4570</v>
      </c>
      <c r="DP60" s="9">
        <f>IF(Parametros!$P$3=1,'4 - Tabela atual'!DP59,'5 - Tabela anterior'!DO59)</f>
        <v>5484</v>
      </c>
      <c r="DQ60" s="9">
        <f>IF(Parametros!$P$3=1,'4 - Tabela atual'!DQ59,'5 - Tabela anterior'!DP59)</f>
        <v>914</v>
      </c>
      <c r="DR60" s="9">
        <f>IF(Parametros!$P$3=1,'4 - Tabela atual'!DR59,'5 - Tabela anterior'!DQ59)</f>
        <v>182.8</v>
      </c>
      <c r="DS60" s="9">
        <f>IF(Parametros!$P$3=1,'4 - Tabela atual'!DS59,'5 - Tabela anterior'!DR59)</f>
        <v>228.5</v>
      </c>
      <c r="DT60" s="9">
        <f>IF(Parametros!$P$3=1,'4 - Tabela atual'!DT59,'5 - Tabela anterior'!DS59)</f>
        <v>0</v>
      </c>
      <c r="DU60" s="9">
        <f>IF(Parametros!$P$3=1,'4 - Tabela atual'!DU59,'5 - Tabela anterior'!DT59)</f>
        <v>457</v>
      </c>
      <c r="DV60" s="9">
        <f>IF(Parametros!$P$3=1,'4 - Tabela atual'!DV59,'5 - Tabela anterior'!DU59)</f>
        <v>1371</v>
      </c>
      <c r="DW60" s="9">
        <f>IF(Parametros!$P$3=1,'4 - Tabela atual'!DW59,'5 - Tabela anterior'!DV59)</f>
        <v>1828</v>
      </c>
      <c r="DX60" s="9">
        <f>IF(Parametros!$P$3=1,'4 - Tabela atual'!DX59,'5 - Tabela anterior'!DW59)</f>
        <v>2742</v>
      </c>
      <c r="DY60" s="9">
        <f>IF(Parametros!$P$3=1,'4 - Tabela atual'!DY59,'5 - Tabela anterior'!DX59)</f>
        <v>3656</v>
      </c>
      <c r="DZ60" s="9">
        <f>IF(Parametros!$P$3=1,'4 - Tabela atual'!DZ59,'5 - Tabela anterior'!DY59)</f>
        <v>4570</v>
      </c>
      <c r="EA60" s="9">
        <f>IF(Parametros!$P$3=1,'4 - Tabela atual'!EA59,'5 - Tabela anterior'!DZ59)</f>
        <v>5484</v>
      </c>
      <c r="EB60" s="9">
        <f>IF(Parametros!$P$3=1,'4 - Tabela atual'!EB59,'5 - Tabela anterior'!EA59)</f>
        <v>1110</v>
      </c>
      <c r="EC60" s="9">
        <f>IF(Parametros!$P$3=1,'4 - Tabela atual'!EC59,'5 - Tabela anterior'!EB59)</f>
        <v>222</v>
      </c>
      <c r="ED60" s="9">
        <f>IF(Parametros!$P$3=1,'4 - Tabela atual'!ED59,'5 - Tabela anterior'!EC59)</f>
        <v>277.5</v>
      </c>
      <c r="EE60" s="9">
        <f>IF(Parametros!$P$3=1,'4 - Tabela atual'!EE59,'5 - Tabela anterior'!ED59)</f>
        <v>0</v>
      </c>
      <c r="EF60" s="9">
        <f>IF(Parametros!$P$3=1,'4 - Tabela atual'!EF59,'5 - Tabela anterior'!EE59)</f>
        <v>555</v>
      </c>
      <c r="EG60" s="9">
        <f>IF(Parametros!$P$3=1,'4 - Tabela atual'!EG59,'5 - Tabela anterior'!EF59)</f>
        <v>1665</v>
      </c>
      <c r="EH60" s="9">
        <f>IF(Parametros!$P$3=1,'4 - Tabela atual'!EH59,'5 - Tabela anterior'!EG59)</f>
        <v>2220</v>
      </c>
      <c r="EI60" s="9">
        <f>IF(Parametros!$P$3=1,'4 - Tabela atual'!EI59,'5 - Tabela anterior'!EH59)</f>
        <v>3330</v>
      </c>
      <c r="EJ60" s="9">
        <f>IF(Parametros!$P$3=1,'4 - Tabela atual'!EJ59,'5 - Tabela anterior'!EI59)</f>
        <v>4440</v>
      </c>
      <c r="EK60" s="9">
        <f>IF(Parametros!$P$3=1,'4 - Tabela atual'!EK59,'5 - Tabela anterior'!EJ59)</f>
        <v>5550</v>
      </c>
      <c r="EL60" s="9">
        <f>IF(Parametros!$P$3=1,'4 - Tabela atual'!EL59,'5 - Tabela anterior'!EK59)</f>
        <v>6660</v>
      </c>
      <c r="EM60" s="9">
        <f>IF(Parametros!$P$3=1,'4 - Tabela atual'!EM59,'5 - Tabela anterior'!EL59)</f>
        <v>990</v>
      </c>
      <c r="EN60" s="9">
        <f>IF(Parametros!$P$3=1,'4 - Tabela atual'!EN59,'5 - Tabela anterior'!EM59)</f>
        <v>198</v>
      </c>
      <c r="EO60" s="9">
        <f>IF(Parametros!$P$3=1,'4 - Tabela atual'!EO59,'5 - Tabela anterior'!EN59)</f>
        <v>247.5</v>
      </c>
      <c r="EP60" s="9">
        <f>IF(Parametros!$P$3=1,'4 - Tabela atual'!EP59,'5 - Tabela anterior'!EO59)</f>
        <v>0</v>
      </c>
      <c r="EQ60" s="9">
        <f>IF(Parametros!$P$3=1,'4 - Tabela atual'!EQ59,'5 - Tabela anterior'!EP59)</f>
        <v>495</v>
      </c>
      <c r="ER60" s="9">
        <f>IF(Parametros!$P$3=1,'4 - Tabela atual'!ER59,'5 - Tabela anterior'!EQ59)</f>
        <v>1485</v>
      </c>
      <c r="ES60" s="9">
        <f>IF(Parametros!$P$3=1,'4 - Tabela atual'!ES59,'5 - Tabela anterior'!ER59)</f>
        <v>1980</v>
      </c>
      <c r="ET60" s="9">
        <f>IF(Parametros!$P$3=1,'4 - Tabela atual'!ET59,'5 - Tabela anterior'!ES59)</f>
        <v>2970</v>
      </c>
      <c r="EU60" s="9">
        <f>IF(Parametros!$P$3=1,'4 - Tabela atual'!EU59,'5 - Tabela anterior'!ET59)</f>
        <v>3960</v>
      </c>
      <c r="EV60" s="9">
        <f>IF(Parametros!$P$3=1,'4 - Tabela atual'!EV59,'5 - Tabela anterior'!EU59)</f>
        <v>4950</v>
      </c>
      <c r="EW60" s="9">
        <f>IF(Parametros!$P$3=1,'4 - Tabela atual'!EW59,'5 - Tabela anterior'!EV59)</f>
        <v>5940</v>
      </c>
      <c r="EX60" s="9">
        <f>IF(Parametros!$P$3=1,'4 - Tabela atual'!EX59,'5 - Tabela anterior'!EW59)</f>
        <v>1507</v>
      </c>
      <c r="EY60" s="9">
        <f>IF(Parametros!$P$3=1,'4 - Tabela atual'!EY59,'5 - Tabela anterior'!EX59)</f>
        <v>301.39999999999998</v>
      </c>
      <c r="EZ60" s="9">
        <f>IF(Parametros!$P$3=1,'4 - Tabela atual'!EZ59,'5 - Tabela anterior'!EY59)</f>
        <v>376.75</v>
      </c>
      <c r="FA60" s="9">
        <f>IF(Parametros!$P$3=1,'4 - Tabela atual'!FA59,'5 - Tabela anterior'!EZ59)</f>
        <v>0</v>
      </c>
      <c r="FB60" s="9">
        <f>IF(Parametros!$P$3=1,'4 - Tabela atual'!FB59,'5 - Tabela anterior'!FA59)</f>
        <v>753.5</v>
      </c>
      <c r="FC60" s="9">
        <f>IF(Parametros!$P$3=1,'4 - Tabela atual'!FC59,'5 - Tabela anterior'!FB59)</f>
        <v>2260.5</v>
      </c>
      <c r="FD60" s="9">
        <f>IF(Parametros!$P$3=1,'4 - Tabela atual'!FD59,'5 - Tabela anterior'!FC59)</f>
        <v>3014</v>
      </c>
      <c r="FE60" s="9">
        <f>IF(Parametros!$P$3=1,'4 - Tabela atual'!FE59,'5 - Tabela anterior'!FD59)</f>
        <v>4521</v>
      </c>
      <c r="FF60" s="9">
        <f>IF(Parametros!$P$3=1,'4 - Tabela atual'!FF59,'5 - Tabela anterior'!FE59)</f>
        <v>6028</v>
      </c>
      <c r="FG60" s="9">
        <f>IF(Parametros!$P$3=1,'4 - Tabela atual'!FG59,'5 - Tabela anterior'!FF59)</f>
        <v>7535</v>
      </c>
      <c r="FH60" s="9">
        <f>IF(Parametros!$P$3=1,'4 - Tabela atual'!FH59,'5 - Tabela anterior'!FG59)</f>
        <v>9042</v>
      </c>
      <c r="FI60" s="9">
        <f>IF(Parametros!$P$3=1,'4 - Tabela atual'!FI59,'5 - Tabela anterior'!FH59)</f>
        <v>1507</v>
      </c>
      <c r="FJ60" s="9">
        <f>IF(Parametros!$P$3=1,'4 - Tabela atual'!FJ59,'5 - Tabela anterior'!FI59)</f>
        <v>301.39999999999998</v>
      </c>
      <c r="FK60" s="9">
        <f>IF(Parametros!$P$3=1,'4 - Tabela atual'!FK59,'5 - Tabela anterior'!FJ59)</f>
        <v>376.75</v>
      </c>
      <c r="FL60" s="9">
        <f>IF(Parametros!$P$3=1,'4 - Tabela atual'!FL59,'5 - Tabela anterior'!FK59)</f>
        <v>0</v>
      </c>
      <c r="FM60" s="9">
        <f>IF(Parametros!$P$3=1,'4 - Tabela atual'!FM59,'5 - Tabela anterior'!FL59)</f>
        <v>753.5</v>
      </c>
      <c r="FN60" s="9">
        <f>IF(Parametros!$P$3=1,'4 - Tabela atual'!FN59,'5 - Tabela anterior'!FM59)</f>
        <v>2260.5</v>
      </c>
      <c r="FO60" s="9">
        <f>IF(Parametros!$P$3=1,'4 - Tabela atual'!FO59,'5 - Tabela anterior'!FN59)</f>
        <v>3014</v>
      </c>
      <c r="FP60" s="9">
        <f>IF(Parametros!$P$3=1,'4 - Tabela atual'!FP59,'5 - Tabela anterior'!FO59)</f>
        <v>4521</v>
      </c>
      <c r="FQ60" s="9">
        <f>IF(Parametros!$P$3=1,'4 - Tabela atual'!FQ59,'5 - Tabela anterior'!FP59)</f>
        <v>6028</v>
      </c>
      <c r="FR60" s="9">
        <f>IF(Parametros!$P$3=1,'4 - Tabela atual'!FR59,'5 - Tabela anterior'!FQ59)</f>
        <v>7535</v>
      </c>
      <c r="FS60" s="9">
        <f>IF(Parametros!$P$3=1,'4 - Tabela atual'!FS59,'5 - Tabela anterior'!FR59)</f>
        <v>9042</v>
      </c>
      <c r="FT60" t="str">
        <f>IF(Parametros!$P$3=1,'4 - Tabela atual'!FT59,'5 - Tabela anterior'!FS59)</f>
        <v/>
      </c>
      <c r="FU60" t="str">
        <f>IF(Parametros!$P$3=1,'4 - Tabela atual'!FU59,'5 - Tabela anterior'!FT59)</f>
        <v/>
      </c>
      <c r="FV60" t="str">
        <f>IF(Parametros!$P$3=1,'4 - Tabela atual'!FV59,'5 - Tabela anterior'!FU59)</f>
        <v/>
      </c>
      <c r="FW60" t="str">
        <f>IF(Parametros!$P$3=1,'4 - Tabela atual'!FW59,'5 - Tabela anterior'!FV59)</f>
        <v/>
      </c>
      <c r="FX60" t="str">
        <f>IF(Parametros!$P$3=1,'4 - Tabela atual'!FX59,'5 - Tabela anterior'!FW59)</f>
        <v/>
      </c>
      <c r="FY60" t="str">
        <f>IF(Parametros!$P$3=1,'4 - Tabela atual'!FY59,'5 - Tabela anterior'!FX59)</f>
        <v/>
      </c>
      <c r="FZ60" t="str">
        <f>IF(Parametros!$P$3=1,'4 - Tabela atual'!FZ59,'5 - Tabela anterior'!FY59)</f>
        <v/>
      </c>
      <c r="GA60" t="str">
        <f>IF(Parametros!$P$3=1,'4 - Tabela atual'!GA59,'5 - Tabela anterior'!FZ59)</f>
        <v/>
      </c>
      <c r="GB60" t="str">
        <f>IF(Parametros!$P$3=1,'4 - Tabela atual'!GB59,'5 - Tabela anterior'!GA59)</f>
        <v/>
      </c>
      <c r="GC60" t="str">
        <f>IF(Parametros!$P$3=1,'4 - Tabela atual'!GC59,'5 - Tabela anterior'!GB59)</f>
        <v/>
      </c>
      <c r="GD60" t="str">
        <f>IF(Parametros!$P$3=1,'4 - Tabela atual'!GD59,'5 - Tabela anterior'!GC59)</f>
        <v/>
      </c>
      <c r="GE60" t="str">
        <f>IF(Parametros!$P$3=1,'4 - Tabela atual'!GE59,'5 - Tabela anterior'!GD59)</f>
        <v/>
      </c>
      <c r="GF60" t="str">
        <f>IF(Parametros!$P$3=1,'4 - Tabela atual'!GF59,'5 - Tabela anterior'!GE59)</f>
        <v/>
      </c>
      <c r="GG60" t="str">
        <f>IF(Parametros!$P$3=1,'4 - Tabela atual'!GG59,'5 - Tabela anterior'!GF59)</f>
        <v/>
      </c>
      <c r="GH60">
        <f>IF(Parametros!$P$3=1,'4 - Tabela atual'!GH59,'5 - Tabela anterior'!GG59)</f>
        <v>0</v>
      </c>
      <c r="GI60" s="8" t="str">
        <f>IF(Parametros!$P$3=1,'4 - Tabela atual'!GI59,'5 - Tabela anterior'!GH59)</f>
        <v/>
      </c>
      <c r="GJ60" s="8" t="str">
        <f>IF(Parametros!$P$3=1,'4 - Tabela atual'!GJ59,'5 - Tabela anterior'!GI59)</f>
        <v/>
      </c>
      <c r="GK60" s="8" t="str">
        <f>IF(Parametros!$P$3=1,'4 - Tabela atual'!GK59,'5 - Tabela anterior'!GJ59)</f>
        <v/>
      </c>
      <c r="GL60" s="8" t="str">
        <f>IF(Parametros!$P$3=1,'4 - Tabela atual'!GL59,'5 - Tabela anterior'!GK59)</f>
        <v/>
      </c>
      <c r="GM60" s="8" t="str">
        <f>IF(Parametros!$P$3=1,'4 - Tabela atual'!GM59,'5 - Tabela anterior'!GL59)</f>
        <v/>
      </c>
      <c r="GN60" s="8" t="str">
        <f>IF(Parametros!$P$3=1,'4 - Tabela atual'!GN59,'5 - Tabela anterior'!GM59)</f>
        <v/>
      </c>
      <c r="GO60" s="8" t="str">
        <f>IF(Parametros!$P$3=1,'4 - Tabela atual'!GO59,'5 - Tabela anterior'!GN59)</f>
        <v/>
      </c>
      <c r="GP60" s="8" t="str">
        <f>IF(Parametros!$P$3=1,'4 - Tabela atual'!GP59,'5 - Tabela anterior'!GO59)</f>
        <v/>
      </c>
      <c r="GQ60" s="8" t="str">
        <f>IF(Parametros!$P$3=1,'4 - Tabela atual'!GQ59,'5 - Tabela anterior'!GP59)</f>
        <v/>
      </c>
      <c r="GR60" s="8" t="str">
        <f>IF(Parametros!$P$3=1,'4 - Tabela atual'!GR59,'5 - Tabela anterior'!GQ59)</f>
        <v/>
      </c>
      <c r="GS60" s="8" t="str">
        <f>IF(Parametros!$P$3=1,'4 - Tabela atual'!GS59,'5 - Tabela anterior'!GR59)</f>
        <v/>
      </c>
      <c r="GT60" s="8" t="str">
        <f>IF(Parametros!$P$3=1,'4 - Tabela atual'!GT59,'5 - Tabela anterior'!GS59)</f>
        <v/>
      </c>
      <c r="GU60" s="8" t="str">
        <f>IF(Parametros!$P$3=1,'4 - Tabela atual'!GU59,'5 - Tabela anterior'!GT59)</f>
        <v/>
      </c>
      <c r="GV60" s="8" t="str">
        <f>IF(Parametros!$P$3=1,'4 - Tabela atual'!GV59,'5 - Tabela anterior'!GU59)</f>
        <v/>
      </c>
      <c r="GW60" s="8">
        <f>IF(Parametros!$P$3=1,'4 - Tabela atual'!GW59,'5 - Tabela anterior'!GV59)</f>
        <v>0</v>
      </c>
      <c r="GX60">
        <f>IF(Parametros!$P$3=1,'4 - Tabela atual'!GX59,'5 - Tabela anterior'!GW59)</f>
        <v>1</v>
      </c>
      <c r="GY60">
        <f>IF(Parametros!$P$3=1,'4 - Tabela atual'!GY59,'5 - Tabela anterior'!GX59)</f>
        <v>0</v>
      </c>
      <c r="GZ60">
        <f>IF(Parametros!$P$3=1,'4 - Tabela atual'!GZ59,'5 - Tabela anterior'!GY59)</f>
        <v>0</v>
      </c>
      <c r="HA60">
        <f>IF(Parametros!$P$3=1,'4 - Tabela atual'!HA59,'5 - Tabela anterior'!GZ59)</f>
        <v>0</v>
      </c>
      <c r="HB60">
        <f>IF(Parametros!$P$3=1,'4 - Tabela atual'!HB59,'5 - Tabela anterior'!HA59)</f>
        <v>0</v>
      </c>
      <c r="HC60">
        <f>IF(Parametros!$P$3=1,'4 - Tabela atual'!HC59,'5 - Tabela anterior'!HB59)</f>
        <v>0</v>
      </c>
      <c r="HD60">
        <f>IF(Parametros!$P$3=1,'4 - Tabela atual'!HD59,'5 - Tabela anterior'!HC59)</f>
        <v>0</v>
      </c>
      <c r="HE60" s="6" t="str">
        <f t="shared" si="1"/>
        <v>SHOW DE DOMINGO NOT. - (SHOD)</v>
      </c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</row>
    <row r="61" spans="1:249" s="5" customFormat="1" ht="14.25" customHeight="1" x14ac:dyDescent="0.2">
      <c r="A61" s="148" t="str">
        <f>IF(Parametros!$P$3=1,'4 - Tabela atual'!A60,'5 - Tabela anterior'!A60)</f>
        <v>DOMA</v>
      </c>
      <c r="B61" s="112" t="str">
        <f>IF(Parametros!$P$3=1,'4 - Tabela atual'!B60,'5 - Tabela anterior'!B60)</f>
        <v>DOMINGO MAIOR</v>
      </c>
      <c r="C61" s="9">
        <f>IF(Parametros!$P$3=1,'4 - Tabela atual'!C60,'5 - Tabela anterior'!C60)</f>
        <v>700</v>
      </c>
      <c r="D61" s="9">
        <f>IF(Parametros!$P$3=1,'4 - Tabela atual'!D60,'5 - Tabela anterior'!D60)</f>
        <v>140</v>
      </c>
      <c r="E61" s="9">
        <f>IF(Parametros!$P$3=1,'4 - Tabela atual'!E60,'5 - Tabela anterior'!E60)</f>
        <v>175</v>
      </c>
      <c r="F61" s="9">
        <f>IF(Parametros!$P$3=1,'4 - Tabela atual'!F60,'5 - Tabela anterior'!F60)</f>
        <v>262.5</v>
      </c>
      <c r="G61" s="9">
        <f>IF(Parametros!$P$3=1,'4 - Tabela atual'!G60,'5 - Tabela anterior'!G60)</f>
        <v>140</v>
      </c>
      <c r="H61" s="9">
        <f>IF(Parametros!$P$3=1,'4 - Tabela atual'!H60,'5 - Tabela anterior'!H60)</f>
        <v>175</v>
      </c>
      <c r="I61" s="9">
        <f>IF(Parametros!$P$3=1,'4 - Tabela atual'!I60,'5 - Tabela anterior'!H60)</f>
        <v>175</v>
      </c>
      <c r="J61" s="9">
        <f>IF(Parametros!$P$3=1,'4 - Tabela atual'!J60,'5 - Tabela anterior'!I60)</f>
        <v>175</v>
      </c>
      <c r="K61" s="9">
        <f>IF(Parametros!$P$3=1,'4 - Tabela atual'!K60,'5 - Tabela anterior'!J60)</f>
        <v>262.5</v>
      </c>
      <c r="L61" s="9">
        <f>IF(Parametros!$P$3=1,'4 - Tabela atual'!L60,'5 - Tabela anterior'!K60)</f>
        <v>140</v>
      </c>
      <c r="M61" s="9">
        <f>IF(Parametros!$P$3=1,'4 - Tabela atual'!M60,'5 - Tabela anterior'!L60)</f>
        <v>175</v>
      </c>
      <c r="N61" s="9">
        <f>IF(Parametros!$P$3=1,'4 - Tabela atual'!N60,'5 - Tabela anterior'!M60)</f>
        <v>315</v>
      </c>
      <c r="O61" s="9">
        <f>IF(Parametros!$P$3=1,'4 - Tabela atual'!O60,'5 - Tabela anterior'!N60)</f>
        <v>350</v>
      </c>
      <c r="P61" s="9">
        <f>IF(Parametros!$P$3=1,'4 - Tabela atual'!P60,'5 - Tabela anterior'!O60)</f>
        <v>1050</v>
      </c>
      <c r="Q61" s="9">
        <f>IF(Parametros!$P$3=1,'4 - Tabela atual'!Q60,'5 - Tabela anterior'!P60)</f>
        <v>1400</v>
      </c>
      <c r="R61" s="9">
        <f>IF(Parametros!$P$3=1,'4 - Tabela atual'!R60,'5 - Tabela anterior'!Q60)</f>
        <v>2100</v>
      </c>
      <c r="S61" s="9">
        <f>IF(Parametros!$P$3=1,'4 - Tabela atual'!S60,'5 - Tabela anterior'!R60)</f>
        <v>2800</v>
      </c>
      <c r="T61" s="9">
        <f>IF(Parametros!$P$3=1,'4 - Tabela atual'!T60,'5 - Tabela anterior'!S60)</f>
        <v>3500</v>
      </c>
      <c r="U61" s="9">
        <f>IF(Parametros!$P$3=1,'4 - Tabela atual'!U60,'5 - Tabela anterior'!T60)</f>
        <v>4200</v>
      </c>
      <c r="V61" s="9">
        <f>IF(Parametros!$P$3=1,'4 - Tabela atual'!V60,'5 - Tabela anterior'!U60)</f>
        <v>527</v>
      </c>
      <c r="W61" s="9">
        <f>IF(Parametros!$P$3=1,'4 - Tabela atual'!W60,'5 - Tabela anterior'!V60)</f>
        <v>105.4</v>
      </c>
      <c r="X61" s="9">
        <f>IF(Parametros!$P$3=1,'4 - Tabela atual'!X60,'5 - Tabela anterior'!W60)</f>
        <v>131.75</v>
      </c>
      <c r="Y61" s="9">
        <f>IF(Parametros!$P$3=1,'4 - Tabela atual'!Y60,'5 - Tabela anterior'!X60)</f>
        <v>0</v>
      </c>
      <c r="Z61" s="9">
        <f>IF(Parametros!$P$3=1,'4 - Tabela atual'!Z60,'5 - Tabela anterior'!Y60)</f>
        <v>395.25</v>
      </c>
      <c r="AA61" s="9">
        <f>IF(Parametros!$P$3=1,'4 - Tabela atual'!AA60,'5 - Tabela anterior'!Z60)</f>
        <v>790.5</v>
      </c>
      <c r="AB61" s="9">
        <f>IF(Parametros!$P$3=1,'4 - Tabela atual'!AB60,'5 - Tabela anterior'!AA60)</f>
        <v>1054</v>
      </c>
      <c r="AC61" s="9">
        <f>IF(Parametros!$P$3=1,'4 - Tabela atual'!AC60,'5 - Tabela anterior'!AB60)</f>
        <v>1581</v>
      </c>
      <c r="AD61" s="9">
        <f>IF(Parametros!$P$3=1,'4 - Tabela atual'!AD60,'5 - Tabela anterior'!AC60)</f>
        <v>2108</v>
      </c>
      <c r="AE61" s="9">
        <f>IF(Parametros!$P$3=1,'4 - Tabela atual'!AE60,'5 - Tabela anterior'!AD60)</f>
        <v>2635</v>
      </c>
      <c r="AF61" s="9">
        <f>IF(Parametros!$P$3=1,'4 - Tabela atual'!AF60,'5 - Tabela anterior'!AE60)</f>
        <v>3162</v>
      </c>
      <c r="AG61" s="9">
        <f>IF(Parametros!$P$3=1,'4 - Tabela atual'!AG60,'5 - Tabela anterior'!AF60)</f>
        <v>494</v>
      </c>
      <c r="AH61" s="9">
        <f>IF(Parametros!$P$3=1,'4 - Tabela atual'!AH60,'5 - Tabela anterior'!AG60)</f>
        <v>98.800000000000011</v>
      </c>
      <c r="AI61" s="9">
        <f>IF(Parametros!$P$3=1,'4 - Tabela atual'!AI60,'5 - Tabela anterior'!AH60)</f>
        <v>123.5</v>
      </c>
      <c r="AJ61" s="9">
        <f>IF(Parametros!$P$3=1,'4 - Tabela atual'!AJ60,'5 - Tabela anterior'!AI60)</f>
        <v>0</v>
      </c>
      <c r="AK61" s="9">
        <f>IF(Parametros!$P$3=1,'4 - Tabela atual'!AK60,'5 - Tabela anterior'!AJ60)</f>
        <v>370.5</v>
      </c>
      <c r="AL61" s="9">
        <f>IF(Parametros!$P$3=1,'4 - Tabela atual'!AL60,'5 - Tabela anterior'!AK60)</f>
        <v>741</v>
      </c>
      <c r="AM61" s="9">
        <f>IF(Parametros!$P$3=1,'4 - Tabela atual'!AM60,'5 - Tabela anterior'!AL60)</f>
        <v>988</v>
      </c>
      <c r="AN61" s="9">
        <f>IF(Parametros!$P$3=1,'4 - Tabela atual'!AN60,'5 - Tabela anterior'!AM60)</f>
        <v>1482</v>
      </c>
      <c r="AO61" s="9">
        <f>IF(Parametros!$P$3=1,'4 - Tabela atual'!AO60,'5 - Tabela anterior'!AN60)</f>
        <v>1976</v>
      </c>
      <c r="AP61" s="9">
        <f>IF(Parametros!$P$3=1,'4 - Tabela atual'!AP60,'5 - Tabela anterior'!AO60)</f>
        <v>2470</v>
      </c>
      <c r="AQ61" s="9">
        <f>IF(Parametros!$P$3=1,'4 - Tabela atual'!AQ60,'5 - Tabela anterior'!AP60)</f>
        <v>2964</v>
      </c>
      <c r="AR61" s="9">
        <f>IF(Parametros!$P$3=1,'4 - Tabela atual'!AR60,'5 - Tabela anterior'!AQ60)</f>
        <v>355</v>
      </c>
      <c r="AS61" s="9">
        <f>IF(Parametros!$P$3=1,'4 - Tabela atual'!AS60,'5 - Tabela anterior'!AR60)</f>
        <v>71</v>
      </c>
      <c r="AT61" s="9">
        <f>IF(Parametros!$P$3=1,'4 - Tabela atual'!AT60,'5 - Tabela anterior'!AS60)</f>
        <v>88.75</v>
      </c>
      <c r="AU61" s="9">
        <f>IF(Parametros!$P$3=1,'4 - Tabela atual'!AU60,'5 - Tabela anterior'!AT60)</f>
        <v>0</v>
      </c>
      <c r="AV61" s="9">
        <f>IF(Parametros!$P$3=1,'4 - Tabela atual'!AV60,'5 - Tabela anterior'!AU60)</f>
        <v>266.25</v>
      </c>
      <c r="AW61" s="9">
        <f>IF(Parametros!$P$3=1,'4 - Tabela atual'!AW60,'5 - Tabela anterior'!AV60)</f>
        <v>532.5</v>
      </c>
      <c r="AX61" s="9">
        <f>IF(Parametros!$P$3=1,'4 - Tabela atual'!AX60,'5 - Tabela anterior'!AW60)</f>
        <v>710</v>
      </c>
      <c r="AY61" s="9">
        <f>IF(Parametros!$P$3=1,'4 - Tabela atual'!AY60,'5 - Tabela anterior'!AX60)</f>
        <v>1065</v>
      </c>
      <c r="AZ61" s="9">
        <f>IF(Parametros!$P$3=1,'4 - Tabela atual'!AZ60,'5 - Tabela anterior'!AY60)</f>
        <v>1420</v>
      </c>
      <c r="BA61" s="9">
        <f>IF(Parametros!$P$3=1,'4 - Tabela atual'!BA60,'5 - Tabela anterior'!AZ60)</f>
        <v>1775</v>
      </c>
      <c r="BB61" s="9">
        <f>IF(Parametros!$P$3=1,'4 - Tabela atual'!BB60,'5 - Tabela anterior'!BA60)</f>
        <v>2130</v>
      </c>
      <c r="BC61" s="9">
        <f>IF(Parametros!$P$3=1,'4 - Tabela atual'!BC60,'5 - Tabela anterior'!BB60)</f>
        <v>1227</v>
      </c>
      <c r="BD61" s="9">
        <f>IF(Parametros!$P$3=1,'4 - Tabela atual'!BD60,'5 - Tabela anterior'!BC60)</f>
        <v>245.4</v>
      </c>
      <c r="BE61" s="9">
        <f>IF(Parametros!$P$3=1,'4 - Tabela atual'!BE60,'5 - Tabela anterior'!BD60)</f>
        <v>306.75</v>
      </c>
      <c r="BF61" s="9">
        <f>IF(Parametros!$P$3=1,'4 - Tabela atual'!BF60,'5 - Tabela anterior'!BE60)</f>
        <v>315</v>
      </c>
      <c r="BG61" s="9">
        <f>IF(Parametros!$P$3=1,'4 - Tabela atual'!BG60,'5 - Tabela anterior'!BF60)</f>
        <v>745.25</v>
      </c>
      <c r="BH61" s="9">
        <f>IF(Parametros!$P$3=1,'4 - Tabela atual'!BH60,'5 - Tabela anterior'!BG60)</f>
        <v>1840.5</v>
      </c>
      <c r="BI61" s="9">
        <f>IF(Parametros!$P$3=1,'4 - Tabela atual'!BI60,'5 - Tabela anterior'!BH60)</f>
        <v>2454</v>
      </c>
      <c r="BJ61" s="9">
        <f>IF(Parametros!$P$3=1,'4 - Tabela atual'!BJ60,'5 - Tabela anterior'!BI60)</f>
        <v>3681</v>
      </c>
      <c r="BK61" s="9">
        <f>IF(Parametros!$P$3=1,'4 - Tabela atual'!BK60,'5 - Tabela anterior'!BJ60)</f>
        <v>4908</v>
      </c>
      <c r="BL61" s="9">
        <f>IF(Parametros!$P$3=1,'4 - Tabela atual'!BL60,'5 - Tabela anterior'!BK60)</f>
        <v>6135</v>
      </c>
      <c r="BM61" s="9">
        <f>IF(Parametros!$P$3=1,'4 - Tabela atual'!BM60,'5 - Tabela anterior'!BL60)</f>
        <v>7362</v>
      </c>
      <c r="BN61" s="9">
        <f>IF(Parametros!$P$3=1,'4 - Tabela atual'!BN60,'5 - Tabela anterior'!BM60)</f>
        <v>1194</v>
      </c>
      <c r="BO61" s="9">
        <f>IF(Parametros!$P$3=1,'4 - Tabela atual'!BO60,'5 - Tabela anterior'!BN60)</f>
        <v>238.8</v>
      </c>
      <c r="BP61" s="9">
        <f>IF(Parametros!$P$3=1,'4 - Tabela atual'!BP60,'5 - Tabela anterior'!BO60)</f>
        <v>298.5</v>
      </c>
      <c r="BQ61" s="9">
        <f>IF(Parametros!$P$3=1,'4 - Tabela atual'!BQ60,'5 - Tabela anterior'!BP60)</f>
        <v>315</v>
      </c>
      <c r="BR61" s="9">
        <f>IF(Parametros!$P$3=1,'4 - Tabela atual'!BR60,'5 - Tabela anterior'!BQ60)</f>
        <v>720.5</v>
      </c>
      <c r="BS61" s="9">
        <f>IF(Parametros!$P$3=1,'4 - Tabela atual'!BS60,'5 - Tabela anterior'!BR60)</f>
        <v>1791</v>
      </c>
      <c r="BT61" s="9">
        <f>IF(Parametros!$P$3=1,'4 - Tabela atual'!BT60,'5 - Tabela anterior'!BS60)</f>
        <v>2388</v>
      </c>
      <c r="BU61" s="9">
        <f>IF(Parametros!$P$3=1,'4 - Tabela atual'!BU60,'5 - Tabela anterior'!BT60)</f>
        <v>3582</v>
      </c>
      <c r="BV61" s="9">
        <f>IF(Parametros!$P$3=1,'4 - Tabela atual'!BV60,'5 - Tabela anterior'!BU60)</f>
        <v>4776</v>
      </c>
      <c r="BW61" s="9">
        <f>IF(Parametros!$P$3=1,'4 - Tabela atual'!BW60,'5 - Tabela anterior'!BV60)</f>
        <v>5970</v>
      </c>
      <c r="BX61" s="9">
        <f>IF(Parametros!$P$3=1,'4 - Tabela atual'!BX60,'5 - Tabela anterior'!BW60)</f>
        <v>7164</v>
      </c>
      <c r="BY61" s="9">
        <f>IF(Parametros!$P$3=1,'4 - Tabela atual'!BY60,'5 - Tabela anterior'!BX60)</f>
        <v>1055</v>
      </c>
      <c r="BZ61" s="9">
        <f>IF(Parametros!$P$3=1,'4 - Tabela atual'!BZ60,'5 - Tabela anterior'!BY60)</f>
        <v>211</v>
      </c>
      <c r="CA61" s="9">
        <f>IF(Parametros!$P$3=1,'4 - Tabela atual'!CA60,'5 - Tabela anterior'!BZ60)</f>
        <v>263.75</v>
      </c>
      <c r="CB61" s="9">
        <f>IF(Parametros!$P$3=1,'4 - Tabela atual'!CB60,'5 - Tabela anterior'!CA60)</f>
        <v>315</v>
      </c>
      <c r="CC61" s="9">
        <f>IF(Parametros!$P$3=1,'4 - Tabela atual'!CC60,'5 - Tabela anterior'!CB60)</f>
        <v>616.25</v>
      </c>
      <c r="CD61" s="9">
        <f>IF(Parametros!$P$3=1,'4 - Tabela atual'!CD60,'5 - Tabela anterior'!CC60)</f>
        <v>1582.5</v>
      </c>
      <c r="CE61" s="9">
        <f>IF(Parametros!$P$3=1,'4 - Tabela atual'!CE60,'5 - Tabela anterior'!CD60)</f>
        <v>2110</v>
      </c>
      <c r="CF61" s="9">
        <f>IF(Parametros!$P$3=1,'4 - Tabela atual'!CF60,'5 - Tabela anterior'!CE60)</f>
        <v>3165</v>
      </c>
      <c r="CG61" s="9">
        <f>IF(Parametros!$P$3=1,'4 - Tabela atual'!CG60,'5 - Tabela anterior'!CF60)</f>
        <v>4220</v>
      </c>
      <c r="CH61" s="9">
        <f>IF(Parametros!$P$3=1,'4 - Tabela atual'!CH60,'5 - Tabela anterior'!CG60)</f>
        <v>5275</v>
      </c>
      <c r="CI61" s="9">
        <f>IF(Parametros!$P$3=1,'4 - Tabela atual'!CI60,'5 - Tabela anterior'!CH60)</f>
        <v>6330</v>
      </c>
      <c r="CJ61" s="9">
        <f>IF(Parametros!$P$3=1,'4 - Tabela atual'!CJ60,'5 - Tabela anterior'!CI60)</f>
        <v>1021</v>
      </c>
      <c r="CK61" s="9">
        <f>IF(Parametros!$P$3=1,'4 - Tabela atual'!CK60,'5 - Tabela anterior'!CJ60)</f>
        <v>204.20000000000002</v>
      </c>
      <c r="CL61" s="9">
        <f>IF(Parametros!$P$3=1,'4 - Tabela atual'!CL60,'5 - Tabela anterior'!CK60)</f>
        <v>255.25</v>
      </c>
      <c r="CM61" s="9">
        <f>IF(Parametros!$P$3=1,'4 - Tabela atual'!CM60,'5 - Tabela anterior'!CL60)</f>
        <v>0</v>
      </c>
      <c r="CN61" s="9">
        <f>IF(Parametros!$P$3=1,'4 - Tabela atual'!CN60,'5 - Tabela anterior'!CM60)</f>
        <v>765.75</v>
      </c>
      <c r="CO61" s="9">
        <f>IF(Parametros!$P$3=1,'4 - Tabela atual'!CO60,'5 - Tabela anterior'!CN60)</f>
        <v>1531.5</v>
      </c>
      <c r="CP61" s="9">
        <f>IF(Parametros!$P$3=1,'4 - Tabela atual'!CP60,'5 - Tabela anterior'!CO60)</f>
        <v>2042</v>
      </c>
      <c r="CQ61" s="9">
        <f>IF(Parametros!$P$3=1,'4 - Tabela atual'!CQ60,'5 - Tabela anterior'!CP60)</f>
        <v>3063</v>
      </c>
      <c r="CR61" s="9">
        <f>IF(Parametros!$P$3=1,'4 - Tabela atual'!CR60,'5 - Tabela anterior'!CQ60)</f>
        <v>4084</v>
      </c>
      <c r="CS61" s="9">
        <f>IF(Parametros!$P$3=1,'4 - Tabela atual'!CS60,'5 - Tabela anterior'!CR60)</f>
        <v>5105</v>
      </c>
      <c r="CT61" s="9">
        <f>IF(Parametros!$P$3=1,'4 - Tabela atual'!CT60,'5 - Tabela anterior'!CS60)</f>
        <v>6126</v>
      </c>
      <c r="CU61" s="9">
        <f>IF(Parametros!$P$3=1,'4 - Tabela atual'!CU60,'5 - Tabela anterior'!CT60)</f>
        <v>882</v>
      </c>
      <c r="CV61" s="9">
        <f>IF(Parametros!$P$3=1,'4 - Tabela atual'!CV60,'5 - Tabela anterior'!CU60)</f>
        <v>176.4</v>
      </c>
      <c r="CW61" s="9">
        <f>IF(Parametros!$P$3=1,'4 - Tabela atual'!CW60,'5 - Tabela anterior'!CV60)</f>
        <v>220.5</v>
      </c>
      <c r="CX61" s="9">
        <f>IF(Parametros!$P$3=1,'4 - Tabela atual'!CX60,'5 - Tabela anterior'!CW60)</f>
        <v>0</v>
      </c>
      <c r="CY61" s="9">
        <f>IF(Parametros!$P$3=1,'4 - Tabela atual'!CY60,'5 - Tabela anterior'!CX60)</f>
        <v>661.5</v>
      </c>
      <c r="CZ61" s="9">
        <f>IF(Parametros!$P$3=1,'4 - Tabela atual'!CZ60,'5 - Tabela anterior'!CY60)</f>
        <v>1323</v>
      </c>
      <c r="DA61" s="9">
        <f>IF(Parametros!$P$3=1,'4 - Tabela atual'!DA60,'5 - Tabela anterior'!CZ60)</f>
        <v>1764</v>
      </c>
      <c r="DB61" s="9">
        <f>IF(Parametros!$P$3=1,'4 - Tabela atual'!DB60,'5 - Tabela anterior'!DA60)</f>
        <v>2646</v>
      </c>
      <c r="DC61" s="9">
        <f>IF(Parametros!$P$3=1,'4 - Tabela atual'!DC60,'5 - Tabela anterior'!DB60)</f>
        <v>3528</v>
      </c>
      <c r="DD61" s="9">
        <f>IF(Parametros!$P$3=1,'4 - Tabela atual'!DD60,'5 - Tabela anterior'!DC60)</f>
        <v>4410</v>
      </c>
      <c r="DE61" s="9">
        <f>IF(Parametros!$P$3=1,'4 - Tabela atual'!DE60,'5 - Tabela anterior'!DD60)</f>
        <v>5292</v>
      </c>
      <c r="DF61" s="9">
        <f>IF(Parametros!$P$3=1,'4 - Tabela atual'!DF60,'5 - Tabela anterior'!DE60)</f>
        <v>849</v>
      </c>
      <c r="DG61" s="9">
        <f>IF(Parametros!$P$3=1,'4 - Tabela atual'!DG60,'5 - Tabela anterior'!DF60)</f>
        <v>169.8</v>
      </c>
      <c r="DH61" s="9">
        <f>IF(Parametros!$P$3=1,'4 - Tabela atual'!DH60,'5 - Tabela anterior'!DG60)</f>
        <v>212.25</v>
      </c>
      <c r="DI61" s="9">
        <f>IF(Parametros!$P$3=1,'4 - Tabela atual'!DI60,'5 - Tabela anterior'!DH60)</f>
        <v>0</v>
      </c>
      <c r="DJ61" s="9">
        <f>IF(Parametros!$P$3=1,'4 - Tabela atual'!DJ60,'5 - Tabela anterior'!DI60)</f>
        <v>636.75</v>
      </c>
      <c r="DK61" s="9">
        <f>IF(Parametros!$P$3=1,'4 - Tabela atual'!DK60,'5 - Tabela anterior'!DJ60)</f>
        <v>1273.5</v>
      </c>
      <c r="DL61" s="9">
        <f>IF(Parametros!$P$3=1,'4 - Tabela atual'!DL60,'5 - Tabela anterior'!DK60)</f>
        <v>1698</v>
      </c>
      <c r="DM61" s="9">
        <f>IF(Parametros!$P$3=1,'4 - Tabela atual'!DM60,'5 - Tabela anterior'!DL60)</f>
        <v>2547</v>
      </c>
      <c r="DN61" s="9">
        <f>IF(Parametros!$P$3=1,'4 - Tabela atual'!DN60,'5 - Tabela anterior'!DM60)</f>
        <v>3396</v>
      </c>
      <c r="DO61" s="9">
        <f>IF(Parametros!$P$3=1,'4 - Tabela atual'!DO60,'5 - Tabela anterior'!DN60)</f>
        <v>4245</v>
      </c>
      <c r="DP61" s="9">
        <f>IF(Parametros!$P$3=1,'4 - Tabela atual'!DP60,'5 - Tabela anterior'!DO60)</f>
        <v>5094</v>
      </c>
      <c r="DQ61" s="9">
        <f>IF(Parametros!$P$3=1,'4 - Tabela atual'!DQ60,'5 - Tabela anterior'!DP60)</f>
        <v>1549</v>
      </c>
      <c r="DR61" s="9">
        <f>IF(Parametros!$P$3=1,'4 - Tabela atual'!DR60,'5 - Tabela anterior'!DQ60)</f>
        <v>309.8</v>
      </c>
      <c r="DS61" s="9">
        <f>IF(Parametros!$P$3=1,'4 - Tabela atual'!DS60,'5 - Tabela anterior'!DR60)</f>
        <v>387.25</v>
      </c>
      <c r="DT61" s="9">
        <f>IF(Parametros!$P$3=1,'4 - Tabela atual'!DT60,'5 - Tabela anterior'!DS60)</f>
        <v>315</v>
      </c>
      <c r="DU61" s="9">
        <f>IF(Parametros!$P$3=1,'4 - Tabela atual'!DU60,'5 - Tabela anterior'!DT60)</f>
        <v>986.75</v>
      </c>
      <c r="DV61" s="9">
        <f>IF(Parametros!$P$3=1,'4 - Tabela atual'!DV60,'5 - Tabela anterior'!DU60)</f>
        <v>2323.5</v>
      </c>
      <c r="DW61" s="9">
        <f>IF(Parametros!$P$3=1,'4 - Tabela atual'!DW60,'5 - Tabela anterior'!DV60)</f>
        <v>3098</v>
      </c>
      <c r="DX61" s="9">
        <f>IF(Parametros!$P$3=1,'4 - Tabela atual'!DX60,'5 - Tabela anterior'!DW60)</f>
        <v>4647</v>
      </c>
      <c r="DY61" s="9">
        <f>IF(Parametros!$P$3=1,'4 - Tabela atual'!DY60,'5 - Tabela anterior'!DX60)</f>
        <v>6196</v>
      </c>
      <c r="DZ61" s="9">
        <f>IF(Parametros!$P$3=1,'4 - Tabela atual'!DZ60,'5 - Tabela anterior'!DY60)</f>
        <v>7745</v>
      </c>
      <c r="EA61" s="9">
        <f>IF(Parametros!$P$3=1,'4 - Tabela atual'!EA60,'5 - Tabela anterior'!DZ60)</f>
        <v>9294</v>
      </c>
      <c r="EB61" s="9">
        <f>IF(Parametros!$P$3=1,'4 - Tabela atual'!EB60,'5 - Tabela anterior'!EA60)</f>
        <v>1721</v>
      </c>
      <c r="EC61" s="9">
        <f>IF(Parametros!$P$3=1,'4 - Tabela atual'!EC60,'5 - Tabela anterior'!EB60)</f>
        <v>344.20000000000005</v>
      </c>
      <c r="ED61" s="9">
        <f>IF(Parametros!$P$3=1,'4 - Tabela atual'!ED60,'5 - Tabela anterior'!EC60)</f>
        <v>430.25</v>
      </c>
      <c r="EE61" s="9">
        <f>IF(Parametros!$P$3=1,'4 - Tabela atual'!EE60,'5 - Tabela anterior'!ED60)</f>
        <v>315</v>
      </c>
      <c r="EF61" s="9">
        <f>IF(Parametros!$P$3=1,'4 - Tabela atual'!EF60,'5 - Tabela anterior'!EE60)</f>
        <v>1115.75</v>
      </c>
      <c r="EG61" s="9">
        <f>IF(Parametros!$P$3=1,'4 - Tabela atual'!EG60,'5 - Tabela anterior'!EF60)</f>
        <v>2581.5</v>
      </c>
      <c r="EH61" s="9">
        <f>IF(Parametros!$P$3=1,'4 - Tabela atual'!EH60,'5 - Tabela anterior'!EG60)</f>
        <v>3442</v>
      </c>
      <c r="EI61" s="9">
        <f>IF(Parametros!$P$3=1,'4 - Tabela atual'!EI60,'5 - Tabela anterior'!EH60)</f>
        <v>5163</v>
      </c>
      <c r="EJ61" s="9">
        <f>IF(Parametros!$P$3=1,'4 - Tabela atual'!EJ60,'5 - Tabela anterior'!EI60)</f>
        <v>6884</v>
      </c>
      <c r="EK61" s="9">
        <f>IF(Parametros!$P$3=1,'4 - Tabela atual'!EK60,'5 - Tabela anterior'!EJ60)</f>
        <v>8605</v>
      </c>
      <c r="EL61" s="9">
        <f>IF(Parametros!$P$3=1,'4 - Tabela atual'!EL60,'5 - Tabela anterior'!EK60)</f>
        <v>10326</v>
      </c>
      <c r="EM61" s="9">
        <f>IF(Parametros!$P$3=1,'4 - Tabela atual'!EM60,'5 - Tabela anterior'!EL60)</f>
        <v>1582</v>
      </c>
      <c r="EN61" s="9">
        <f>IF(Parametros!$P$3=1,'4 - Tabela atual'!EN60,'5 - Tabela anterior'!EM60)</f>
        <v>316.39999999999998</v>
      </c>
      <c r="EO61" s="9">
        <f>IF(Parametros!$P$3=1,'4 - Tabela atual'!EO60,'5 - Tabela anterior'!EN60)</f>
        <v>395.5</v>
      </c>
      <c r="EP61" s="9">
        <f>IF(Parametros!$P$3=1,'4 - Tabela atual'!EP60,'5 - Tabela anterior'!EO60)</f>
        <v>315</v>
      </c>
      <c r="EQ61" s="9">
        <f>IF(Parametros!$P$3=1,'4 - Tabela atual'!EQ60,'5 - Tabela anterior'!EP60)</f>
        <v>1011.5</v>
      </c>
      <c r="ER61" s="9">
        <f>IF(Parametros!$P$3=1,'4 - Tabela atual'!ER60,'5 - Tabela anterior'!EQ60)</f>
        <v>2373</v>
      </c>
      <c r="ES61" s="9">
        <f>IF(Parametros!$P$3=1,'4 - Tabela atual'!ES60,'5 - Tabela anterior'!ER60)</f>
        <v>3164</v>
      </c>
      <c r="ET61" s="9">
        <f>IF(Parametros!$P$3=1,'4 - Tabela atual'!ET60,'5 - Tabela anterior'!ES60)</f>
        <v>4746</v>
      </c>
      <c r="EU61" s="9">
        <f>IF(Parametros!$P$3=1,'4 - Tabela atual'!EU60,'5 - Tabela anterior'!ET60)</f>
        <v>6328</v>
      </c>
      <c r="EV61" s="9">
        <f>IF(Parametros!$P$3=1,'4 - Tabela atual'!EV60,'5 - Tabela anterior'!EU60)</f>
        <v>7910</v>
      </c>
      <c r="EW61" s="9">
        <f>IF(Parametros!$P$3=1,'4 - Tabela atual'!EW60,'5 - Tabela anterior'!EV60)</f>
        <v>9492</v>
      </c>
      <c r="EX61" s="9">
        <f>IF(Parametros!$P$3=1,'4 - Tabela atual'!EX60,'5 - Tabela anterior'!EW60)</f>
        <v>1376</v>
      </c>
      <c r="EY61" s="9">
        <f>IF(Parametros!$P$3=1,'4 - Tabela atual'!EY60,'5 - Tabela anterior'!EX60)</f>
        <v>275.20000000000005</v>
      </c>
      <c r="EZ61" s="9">
        <f>IF(Parametros!$P$3=1,'4 - Tabela atual'!EZ60,'5 - Tabela anterior'!EY60)</f>
        <v>344</v>
      </c>
      <c r="FA61" s="9">
        <f>IF(Parametros!$P$3=1,'4 - Tabela atual'!FA60,'5 - Tabela anterior'!EZ60)</f>
        <v>0</v>
      </c>
      <c r="FB61" s="9">
        <f>IF(Parametros!$P$3=1,'4 - Tabela atual'!FB60,'5 - Tabela anterior'!FA60)</f>
        <v>1032</v>
      </c>
      <c r="FC61" s="9">
        <f>IF(Parametros!$P$3=1,'4 - Tabela atual'!FC60,'5 - Tabela anterior'!FB60)</f>
        <v>2064</v>
      </c>
      <c r="FD61" s="9">
        <f>IF(Parametros!$P$3=1,'4 - Tabela atual'!FD60,'5 - Tabela anterior'!FC60)</f>
        <v>2752</v>
      </c>
      <c r="FE61" s="9">
        <f>IF(Parametros!$P$3=1,'4 - Tabela atual'!FE60,'5 - Tabela anterior'!FD60)</f>
        <v>4128</v>
      </c>
      <c r="FF61" s="9">
        <f>IF(Parametros!$P$3=1,'4 - Tabela atual'!FF60,'5 - Tabela anterior'!FE60)</f>
        <v>5504</v>
      </c>
      <c r="FG61" s="9">
        <f>IF(Parametros!$P$3=1,'4 - Tabela atual'!FG60,'5 - Tabela anterior'!FF60)</f>
        <v>6880</v>
      </c>
      <c r="FH61" s="9">
        <f>IF(Parametros!$P$3=1,'4 - Tabela atual'!FH60,'5 - Tabela anterior'!FG60)</f>
        <v>8256</v>
      </c>
      <c r="FI61" s="9">
        <f>IF(Parametros!$P$3=1,'4 - Tabela atual'!FI60,'5 - Tabela anterior'!FH60)</f>
        <v>2076</v>
      </c>
      <c r="FJ61" s="9">
        <f>IF(Parametros!$P$3=1,'4 - Tabela atual'!FJ60,'5 - Tabela anterior'!FI60)</f>
        <v>415.20000000000005</v>
      </c>
      <c r="FK61" s="9">
        <f>IF(Parametros!$P$3=1,'4 - Tabela atual'!FK60,'5 - Tabela anterior'!FJ60)</f>
        <v>519</v>
      </c>
      <c r="FL61" s="9">
        <f>IF(Parametros!$P$3=1,'4 - Tabela atual'!FL60,'5 - Tabela anterior'!FK60)</f>
        <v>315</v>
      </c>
      <c r="FM61" s="9">
        <f>IF(Parametros!$P$3=1,'4 - Tabela atual'!FM60,'5 - Tabela anterior'!FL60)</f>
        <v>1382</v>
      </c>
      <c r="FN61" s="9">
        <f>IF(Parametros!$P$3=1,'4 - Tabela atual'!FN60,'5 - Tabela anterior'!FM60)</f>
        <v>3114</v>
      </c>
      <c r="FO61" s="9">
        <f>IF(Parametros!$P$3=1,'4 - Tabela atual'!FO60,'5 - Tabela anterior'!FN60)</f>
        <v>4152</v>
      </c>
      <c r="FP61" s="9">
        <f>IF(Parametros!$P$3=1,'4 - Tabela atual'!FP60,'5 - Tabela anterior'!FO60)</f>
        <v>6228</v>
      </c>
      <c r="FQ61" s="9">
        <f>IF(Parametros!$P$3=1,'4 - Tabela atual'!FQ60,'5 - Tabela anterior'!FP60)</f>
        <v>8304</v>
      </c>
      <c r="FR61" s="9">
        <f>IF(Parametros!$P$3=1,'4 - Tabela atual'!FR60,'5 - Tabela anterior'!FQ60)</f>
        <v>10380</v>
      </c>
      <c r="FS61" s="9">
        <f>IF(Parametros!$P$3=1,'4 - Tabela atual'!FS60,'5 - Tabela anterior'!FR60)</f>
        <v>12456</v>
      </c>
      <c r="FT61">
        <f>IF(Parametros!$P$3=1,'4 - Tabela atual'!FT60,'5 - Tabela anterior'!FS60)</f>
        <v>8</v>
      </c>
      <c r="FU61" t="str">
        <f>IF(Parametros!$P$3=1,'4 - Tabela atual'!FU60,'5 - Tabela anterior'!FT60)</f>
        <v/>
      </c>
      <c r="FV61" t="str">
        <f>IF(Parametros!$P$3=1,'4 - Tabela atual'!FV60,'5 - Tabela anterior'!FU60)</f>
        <v/>
      </c>
      <c r="FW61" t="str">
        <f>IF(Parametros!$P$3=1,'4 - Tabela atual'!FW60,'5 - Tabela anterior'!FV60)</f>
        <v/>
      </c>
      <c r="FX61" t="str">
        <f>IF(Parametros!$P$3=1,'4 - Tabela atual'!FX60,'5 - Tabela anterior'!FW60)</f>
        <v/>
      </c>
      <c r="FY61" t="str">
        <f>IF(Parametros!$P$3=1,'4 - Tabela atual'!FY60,'5 - Tabela anterior'!FX60)</f>
        <v/>
      </c>
      <c r="FZ61" t="str">
        <f>IF(Parametros!$P$3=1,'4 - Tabela atual'!FZ60,'5 - Tabela anterior'!FY60)</f>
        <v/>
      </c>
      <c r="GA61" t="str">
        <f>IF(Parametros!$P$3=1,'4 - Tabela atual'!GA60,'5 - Tabela anterior'!FZ60)</f>
        <v/>
      </c>
      <c r="GB61" t="str">
        <f>IF(Parametros!$P$3=1,'4 - Tabela atual'!GB60,'5 - Tabela anterior'!GA60)</f>
        <v/>
      </c>
      <c r="GC61" t="str">
        <f>IF(Parametros!$P$3=1,'4 - Tabela atual'!GC60,'5 - Tabela anterior'!GB60)</f>
        <v/>
      </c>
      <c r="GD61" t="str">
        <f>IF(Parametros!$P$3=1,'4 - Tabela atual'!GD60,'5 - Tabela anterior'!GC60)</f>
        <v/>
      </c>
      <c r="GE61" t="str">
        <f>IF(Parametros!$P$3=1,'4 - Tabela atual'!GE60,'5 - Tabela anterior'!GD60)</f>
        <v/>
      </c>
      <c r="GF61" t="str">
        <f>IF(Parametros!$P$3=1,'4 - Tabela atual'!GF60,'5 - Tabela anterior'!GE60)</f>
        <v/>
      </c>
      <c r="GG61" t="str">
        <f>IF(Parametros!$P$3=1,'4 - Tabela atual'!GG60,'5 - Tabela anterior'!GF60)</f>
        <v/>
      </c>
      <c r="GH61">
        <f>IF(Parametros!$P$3=1,'4 - Tabela atual'!GH60,'5 - Tabela anterior'!GG60)</f>
        <v>8</v>
      </c>
      <c r="GI61" s="8">
        <f>IF(Parametros!$P$3=1,'4 - Tabela atual'!GI60,'5 - Tabela anterior'!GH60)</f>
        <v>150795.16690000001</v>
      </c>
      <c r="GJ61" s="8" t="str">
        <f>IF(Parametros!$P$3=1,'4 - Tabela atual'!GJ60,'5 - Tabela anterior'!GI60)</f>
        <v/>
      </c>
      <c r="GK61" s="8" t="str">
        <f>IF(Parametros!$P$3=1,'4 - Tabela atual'!GK60,'5 - Tabela anterior'!GJ60)</f>
        <v/>
      </c>
      <c r="GL61" s="8" t="str">
        <f>IF(Parametros!$P$3=1,'4 - Tabela atual'!GL60,'5 - Tabela anterior'!GK60)</f>
        <v/>
      </c>
      <c r="GM61" s="8" t="str">
        <f>IF(Parametros!$P$3=1,'4 - Tabela atual'!GM60,'5 - Tabela anterior'!GL60)</f>
        <v/>
      </c>
      <c r="GN61" s="8" t="str">
        <f>IF(Parametros!$P$3=1,'4 - Tabela atual'!GN60,'5 - Tabela anterior'!GM60)</f>
        <v/>
      </c>
      <c r="GO61" s="8" t="str">
        <f>IF(Parametros!$P$3=1,'4 - Tabela atual'!GO60,'5 - Tabela anterior'!GN60)</f>
        <v/>
      </c>
      <c r="GP61" s="8" t="str">
        <f>IF(Parametros!$P$3=1,'4 - Tabela atual'!GP60,'5 - Tabela anterior'!GO60)</f>
        <v/>
      </c>
      <c r="GQ61" s="8" t="str">
        <f>IF(Parametros!$P$3=1,'4 - Tabela atual'!GQ60,'5 - Tabela anterior'!GP60)</f>
        <v/>
      </c>
      <c r="GR61" s="8" t="str">
        <f>IF(Parametros!$P$3=1,'4 - Tabela atual'!GR60,'5 - Tabela anterior'!GQ60)</f>
        <v/>
      </c>
      <c r="GS61" s="8" t="str">
        <f>IF(Parametros!$P$3=1,'4 - Tabela atual'!GS60,'5 - Tabela anterior'!GR60)</f>
        <v/>
      </c>
      <c r="GT61" s="8" t="str">
        <f>IF(Parametros!$P$3=1,'4 - Tabela atual'!GT60,'5 - Tabela anterior'!GS60)</f>
        <v/>
      </c>
      <c r="GU61" s="8" t="str">
        <f>IF(Parametros!$P$3=1,'4 - Tabela atual'!GU60,'5 - Tabela anterior'!GT60)</f>
        <v/>
      </c>
      <c r="GV61" s="8" t="str">
        <f>IF(Parametros!$P$3=1,'4 - Tabela atual'!GV60,'5 - Tabela anterior'!GU60)</f>
        <v/>
      </c>
      <c r="GW61" s="8">
        <f>IF(Parametros!$P$3=1,'4 - Tabela atual'!GW60,'5 - Tabela anterior'!GV60)</f>
        <v>150795.16690000001</v>
      </c>
      <c r="GX61">
        <f>IF(Parametros!$P$3=1,'4 - Tabela atual'!GX60,'5 - Tabela anterior'!GW60)</f>
        <v>1</v>
      </c>
      <c r="GY61">
        <f>IF(Parametros!$P$3=1,'4 - Tabela atual'!GY60,'5 - Tabela anterior'!GX60)</f>
        <v>0</v>
      </c>
      <c r="GZ61">
        <f>IF(Parametros!$P$3=1,'4 - Tabela atual'!GZ60,'5 - Tabela anterior'!GY60)</f>
        <v>0</v>
      </c>
      <c r="HA61">
        <f>IF(Parametros!$P$3=1,'4 - Tabela atual'!HA60,'5 - Tabela anterior'!GZ60)</f>
        <v>0</v>
      </c>
      <c r="HB61">
        <f>IF(Parametros!$P$3=1,'4 - Tabela atual'!HB60,'5 - Tabela anterior'!HA60)</f>
        <v>0</v>
      </c>
      <c r="HC61">
        <f>IF(Parametros!$P$3=1,'4 - Tabela atual'!HC60,'5 - Tabela anterior'!HB60)</f>
        <v>0</v>
      </c>
      <c r="HD61">
        <f>IF(Parametros!$P$3=1,'4 - Tabela atual'!HD60,'5 - Tabela anterior'!HC60)</f>
        <v>0</v>
      </c>
      <c r="HE61" s="6" t="str">
        <f t="shared" si="1"/>
        <v>DOMINGO MAIOR - (DOMA)</v>
      </c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</row>
    <row r="62" spans="1:249" s="5" customFormat="1" ht="14.25" customHeight="1" x14ac:dyDescent="0.2">
      <c r="A62" s="148" t="str">
        <f>IF(Parametros!$P$3=1,'4 - Tabela atual'!A61,'5 - Tabela anterior'!A61)</f>
        <v>BIGB</v>
      </c>
      <c r="B62" s="112" t="str">
        <f>IF(Parametros!$P$3=1,'4 - Tabela atual'!B61,'5 - Tabela anterior'!B61)</f>
        <v>BIG BROTHER BRASIL</v>
      </c>
      <c r="C62" s="9">
        <f>IF(Parametros!$P$3=1,'4 - Tabela atual'!C61,'5 - Tabela anterior'!C61)</f>
        <v>2622</v>
      </c>
      <c r="D62" s="9">
        <f>IF(Parametros!$P$3=1,'4 - Tabela atual'!D61,'5 - Tabela anterior'!D61)</f>
        <v>524.4</v>
      </c>
      <c r="E62" s="9">
        <f>IF(Parametros!$P$3=1,'4 - Tabela atual'!E61,'5 - Tabela anterior'!E61)</f>
        <v>655.5</v>
      </c>
      <c r="F62" s="9">
        <f>IF(Parametros!$P$3=1,'4 - Tabela atual'!F61,'5 - Tabela anterior'!F61)</f>
        <v>983.25</v>
      </c>
      <c r="G62" s="9">
        <f>IF(Parametros!$P$3=1,'4 - Tabela atual'!G61,'5 - Tabela anterior'!G61)</f>
        <v>524.4</v>
      </c>
      <c r="H62" s="9">
        <f>IF(Parametros!$P$3=1,'4 - Tabela atual'!H61,'5 - Tabela anterior'!H61)</f>
        <v>655.5</v>
      </c>
      <c r="I62" s="9">
        <f>IF(Parametros!$P$3=1,'4 - Tabela atual'!I61,'5 - Tabela anterior'!H61)</f>
        <v>655.5</v>
      </c>
      <c r="J62" s="9">
        <f>IF(Parametros!$P$3=1,'4 - Tabela atual'!J61,'5 - Tabela anterior'!I61)</f>
        <v>655.5</v>
      </c>
      <c r="K62" s="9">
        <f>IF(Parametros!$P$3=1,'4 - Tabela atual'!K61,'5 - Tabela anterior'!J61)</f>
        <v>983.25</v>
      </c>
      <c r="L62" s="9">
        <f>IF(Parametros!$P$3=1,'4 - Tabela atual'!L61,'5 - Tabela anterior'!K61)</f>
        <v>524.4</v>
      </c>
      <c r="M62" s="9">
        <f>IF(Parametros!$P$3=1,'4 - Tabela atual'!M61,'5 - Tabela anterior'!L61)</f>
        <v>655.5</v>
      </c>
      <c r="N62" s="9">
        <f>IF(Parametros!$P$3=1,'4 - Tabela atual'!N61,'5 - Tabela anterior'!M61)</f>
        <v>1179.9000000000001</v>
      </c>
      <c r="O62" s="9">
        <f>IF(Parametros!$P$3=1,'4 - Tabela atual'!O61,'5 - Tabela anterior'!N61)</f>
        <v>1966.5</v>
      </c>
      <c r="P62" s="9">
        <f>IF(Parametros!$P$3=1,'4 - Tabela atual'!P61,'5 - Tabela anterior'!O61)</f>
        <v>3933</v>
      </c>
      <c r="Q62" s="9">
        <f>IF(Parametros!$P$3=1,'4 - Tabela atual'!Q61,'5 - Tabela anterior'!P61)</f>
        <v>5244</v>
      </c>
      <c r="R62" s="9">
        <f>IF(Parametros!$P$3=1,'4 - Tabela atual'!R61,'5 - Tabela anterior'!Q61)</f>
        <v>7866</v>
      </c>
      <c r="S62" s="9">
        <f>IF(Parametros!$P$3=1,'4 - Tabela atual'!S61,'5 - Tabela anterior'!R61)</f>
        <v>10488</v>
      </c>
      <c r="T62" s="9">
        <f>IF(Parametros!$P$3=1,'4 - Tabela atual'!T61,'5 - Tabela anterior'!S61)</f>
        <v>13110</v>
      </c>
      <c r="U62" s="9">
        <f>IF(Parametros!$P$3=1,'4 - Tabela atual'!U61,'5 - Tabela anterior'!T61)</f>
        <v>15732</v>
      </c>
      <c r="V62" s="9">
        <f>IF(Parametros!$P$3=1,'4 - Tabela atual'!V61,'5 - Tabela anterior'!U61)</f>
        <v>389</v>
      </c>
      <c r="W62" s="9">
        <f>IF(Parametros!$P$3=1,'4 - Tabela atual'!W61,'5 - Tabela anterior'!V61)</f>
        <v>77.800000000000011</v>
      </c>
      <c r="X62" s="9">
        <f>IF(Parametros!$P$3=1,'4 - Tabela atual'!X61,'5 - Tabela anterior'!W61)</f>
        <v>97.25</v>
      </c>
      <c r="Y62" s="9">
        <f>IF(Parametros!$P$3=1,'4 - Tabela atual'!Y61,'5 - Tabela anterior'!X61)</f>
        <v>0</v>
      </c>
      <c r="Z62" s="9">
        <f>IF(Parametros!$P$3=1,'4 - Tabela atual'!Z61,'5 - Tabela anterior'!Y61)</f>
        <v>194.5</v>
      </c>
      <c r="AA62" s="9">
        <f>IF(Parametros!$P$3=1,'4 - Tabela atual'!AA61,'5 - Tabela anterior'!Z61)</f>
        <v>583.5</v>
      </c>
      <c r="AB62" s="9">
        <f>IF(Parametros!$P$3=1,'4 - Tabela atual'!AB61,'5 - Tabela anterior'!AA61)</f>
        <v>778</v>
      </c>
      <c r="AC62" s="9">
        <f>IF(Parametros!$P$3=1,'4 - Tabela atual'!AC61,'5 - Tabela anterior'!AB61)</f>
        <v>1167</v>
      </c>
      <c r="AD62" s="9">
        <f>IF(Parametros!$P$3=1,'4 - Tabela atual'!AD61,'5 - Tabela anterior'!AC61)</f>
        <v>1556</v>
      </c>
      <c r="AE62" s="9">
        <f>IF(Parametros!$P$3=1,'4 - Tabela atual'!AE61,'5 - Tabela anterior'!AD61)</f>
        <v>1945</v>
      </c>
      <c r="AF62" s="9">
        <f>IF(Parametros!$P$3=1,'4 - Tabela atual'!AF61,'5 - Tabela anterior'!AE61)</f>
        <v>2334</v>
      </c>
      <c r="AG62" s="9">
        <f>IF(Parametros!$P$3=1,'4 - Tabela atual'!AG61,'5 - Tabela anterior'!AF61)</f>
        <v>347</v>
      </c>
      <c r="AH62" s="9">
        <f>IF(Parametros!$P$3=1,'4 - Tabela atual'!AH61,'5 - Tabela anterior'!AG61)</f>
        <v>69.400000000000006</v>
      </c>
      <c r="AI62" s="9">
        <f>IF(Parametros!$P$3=1,'4 - Tabela atual'!AI61,'5 - Tabela anterior'!AH61)</f>
        <v>86.75</v>
      </c>
      <c r="AJ62" s="9">
        <f>IF(Parametros!$P$3=1,'4 - Tabela atual'!AJ61,'5 - Tabela anterior'!AI61)</f>
        <v>0</v>
      </c>
      <c r="AK62" s="9">
        <f>IF(Parametros!$P$3=1,'4 - Tabela atual'!AK61,'5 - Tabela anterior'!AJ61)</f>
        <v>173.5</v>
      </c>
      <c r="AL62" s="9">
        <f>IF(Parametros!$P$3=1,'4 - Tabela atual'!AL61,'5 - Tabela anterior'!AK61)</f>
        <v>520.5</v>
      </c>
      <c r="AM62" s="9">
        <f>IF(Parametros!$P$3=1,'4 - Tabela atual'!AM61,'5 - Tabela anterior'!AL61)</f>
        <v>694</v>
      </c>
      <c r="AN62" s="9">
        <f>IF(Parametros!$P$3=1,'4 - Tabela atual'!AN61,'5 - Tabela anterior'!AM61)</f>
        <v>1041</v>
      </c>
      <c r="AO62" s="9">
        <f>IF(Parametros!$P$3=1,'4 - Tabela atual'!AO61,'5 - Tabela anterior'!AN61)</f>
        <v>1388</v>
      </c>
      <c r="AP62" s="9">
        <f>IF(Parametros!$P$3=1,'4 - Tabela atual'!AP61,'5 - Tabela anterior'!AO61)</f>
        <v>1735</v>
      </c>
      <c r="AQ62" s="9">
        <f>IF(Parametros!$P$3=1,'4 - Tabela atual'!AQ61,'5 - Tabela anterior'!AP61)</f>
        <v>2082</v>
      </c>
      <c r="AR62" s="9">
        <f>IF(Parametros!$P$3=1,'4 - Tabela atual'!AR61,'5 - Tabela anterior'!AQ61)</f>
        <v>267</v>
      </c>
      <c r="AS62" s="9">
        <f>IF(Parametros!$P$3=1,'4 - Tabela atual'!AS61,'5 - Tabela anterior'!AR61)</f>
        <v>53.400000000000006</v>
      </c>
      <c r="AT62" s="9">
        <f>IF(Parametros!$P$3=1,'4 - Tabela atual'!AT61,'5 - Tabela anterior'!AS61)</f>
        <v>66.75</v>
      </c>
      <c r="AU62" s="9">
        <f>IF(Parametros!$P$3=1,'4 - Tabela atual'!AU61,'5 - Tabela anterior'!AT61)</f>
        <v>0</v>
      </c>
      <c r="AV62" s="9">
        <f>IF(Parametros!$P$3=1,'4 - Tabela atual'!AV61,'5 - Tabela anterior'!AU61)</f>
        <v>133.5</v>
      </c>
      <c r="AW62" s="9">
        <f>IF(Parametros!$P$3=1,'4 - Tabela atual'!AW61,'5 - Tabela anterior'!AV61)</f>
        <v>400.5</v>
      </c>
      <c r="AX62" s="9">
        <f>IF(Parametros!$P$3=1,'4 - Tabela atual'!AX61,'5 - Tabela anterior'!AW61)</f>
        <v>534</v>
      </c>
      <c r="AY62" s="9">
        <f>IF(Parametros!$P$3=1,'4 - Tabela atual'!AY61,'5 - Tabela anterior'!AX61)</f>
        <v>801</v>
      </c>
      <c r="AZ62" s="9">
        <f>IF(Parametros!$P$3=1,'4 - Tabela atual'!AZ61,'5 - Tabela anterior'!AY61)</f>
        <v>1068</v>
      </c>
      <c r="BA62" s="9">
        <f>IF(Parametros!$P$3=1,'4 - Tabela atual'!BA61,'5 - Tabela anterior'!AZ61)</f>
        <v>1335</v>
      </c>
      <c r="BB62" s="9">
        <f>IF(Parametros!$P$3=1,'4 - Tabela atual'!BB61,'5 - Tabela anterior'!BA61)</f>
        <v>1602</v>
      </c>
      <c r="BC62" s="9">
        <f>IF(Parametros!$P$3=1,'4 - Tabela atual'!BC61,'5 - Tabela anterior'!BB61)</f>
        <v>3011</v>
      </c>
      <c r="BD62" s="9">
        <f>IF(Parametros!$P$3=1,'4 - Tabela atual'!BD61,'5 - Tabela anterior'!BC61)</f>
        <v>602.20000000000005</v>
      </c>
      <c r="BE62" s="9">
        <f>IF(Parametros!$P$3=1,'4 - Tabela atual'!BE61,'5 - Tabela anterior'!BD61)</f>
        <v>752.75</v>
      </c>
      <c r="BF62" s="9">
        <f>IF(Parametros!$P$3=1,'4 - Tabela atual'!BF61,'5 - Tabela anterior'!BE61)</f>
        <v>1179.9000000000001</v>
      </c>
      <c r="BG62" s="9">
        <f>IF(Parametros!$P$3=1,'4 - Tabela atual'!BG61,'5 - Tabela anterior'!BF61)</f>
        <v>2161</v>
      </c>
      <c r="BH62" s="9">
        <f>IF(Parametros!$P$3=1,'4 - Tabela atual'!BH61,'5 - Tabela anterior'!BG61)</f>
        <v>4516.5</v>
      </c>
      <c r="BI62" s="9">
        <f>IF(Parametros!$P$3=1,'4 - Tabela atual'!BI61,'5 - Tabela anterior'!BH61)</f>
        <v>6022</v>
      </c>
      <c r="BJ62" s="9">
        <f>IF(Parametros!$P$3=1,'4 - Tabela atual'!BJ61,'5 - Tabela anterior'!BI61)</f>
        <v>9033</v>
      </c>
      <c r="BK62" s="9">
        <f>IF(Parametros!$P$3=1,'4 - Tabela atual'!BK61,'5 - Tabela anterior'!BJ61)</f>
        <v>12044</v>
      </c>
      <c r="BL62" s="9">
        <f>IF(Parametros!$P$3=1,'4 - Tabela atual'!BL61,'5 - Tabela anterior'!BK61)</f>
        <v>15055</v>
      </c>
      <c r="BM62" s="9">
        <f>IF(Parametros!$P$3=1,'4 - Tabela atual'!BM61,'5 - Tabela anterior'!BL61)</f>
        <v>18066</v>
      </c>
      <c r="BN62" s="9">
        <f>IF(Parametros!$P$3=1,'4 - Tabela atual'!BN61,'5 - Tabela anterior'!BM61)</f>
        <v>2969</v>
      </c>
      <c r="BO62" s="9">
        <f>IF(Parametros!$P$3=1,'4 - Tabela atual'!BO61,'5 - Tabela anterior'!BN61)</f>
        <v>593.79999999999995</v>
      </c>
      <c r="BP62" s="9">
        <f>IF(Parametros!$P$3=1,'4 - Tabela atual'!BP61,'5 - Tabela anterior'!BO61)</f>
        <v>742.25</v>
      </c>
      <c r="BQ62" s="9">
        <f>IF(Parametros!$P$3=1,'4 - Tabela atual'!BQ61,'5 - Tabela anterior'!BP61)</f>
        <v>1179.9000000000001</v>
      </c>
      <c r="BR62" s="9">
        <f>IF(Parametros!$P$3=1,'4 - Tabela atual'!BR61,'5 - Tabela anterior'!BQ61)</f>
        <v>2140</v>
      </c>
      <c r="BS62" s="9">
        <f>IF(Parametros!$P$3=1,'4 - Tabela atual'!BS61,'5 - Tabela anterior'!BR61)</f>
        <v>4453.5</v>
      </c>
      <c r="BT62" s="9">
        <f>IF(Parametros!$P$3=1,'4 - Tabela atual'!BT61,'5 - Tabela anterior'!BS61)</f>
        <v>5938</v>
      </c>
      <c r="BU62" s="9">
        <f>IF(Parametros!$P$3=1,'4 - Tabela atual'!BU61,'5 - Tabela anterior'!BT61)</f>
        <v>8907</v>
      </c>
      <c r="BV62" s="9">
        <f>IF(Parametros!$P$3=1,'4 - Tabela atual'!BV61,'5 - Tabela anterior'!BU61)</f>
        <v>11876</v>
      </c>
      <c r="BW62" s="9">
        <f>IF(Parametros!$P$3=1,'4 - Tabela atual'!BW61,'5 - Tabela anterior'!BV61)</f>
        <v>14845</v>
      </c>
      <c r="BX62" s="9">
        <f>IF(Parametros!$P$3=1,'4 - Tabela atual'!BX61,'5 - Tabela anterior'!BW61)</f>
        <v>17814</v>
      </c>
      <c r="BY62" s="9">
        <f>IF(Parametros!$P$3=1,'4 - Tabela atual'!BY61,'5 - Tabela anterior'!BX61)</f>
        <v>2889</v>
      </c>
      <c r="BZ62" s="9">
        <f>IF(Parametros!$P$3=1,'4 - Tabela atual'!BZ61,'5 - Tabela anterior'!BY61)</f>
        <v>577.79999999999995</v>
      </c>
      <c r="CA62" s="9">
        <f>IF(Parametros!$P$3=1,'4 - Tabela atual'!CA61,'5 - Tabela anterior'!BZ61)</f>
        <v>722.25</v>
      </c>
      <c r="CB62" s="9">
        <f>IF(Parametros!$P$3=1,'4 - Tabela atual'!CB61,'5 - Tabela anterior'!CA61)</f>
        <v>1179.9000000000001</v>
      </c>
      <c r="CC62" s="9">
        <f>IF(Parametros!$P$3=1,'4 - Tabela atual'!CC61,'5 - Tabela anterior'!CB61)</f>
        <v>2100</v>
      </c>
      <c r="CD62" s="9">
        <f>IF(Parametros!$P$3=1,'4 - Tabela atual'!CD61,'5 - Tabela anterior'!CC61)</f>
        <v>4333.5</v>
      </c>
      <c r="CE62" s="9">
        <f>IF(Parametros!$P$3=1,'4 - Tabela atual'!CE61,'5 - Tabela anterior'!CD61)</f>
        <v>5778</v>
      </c>
      <c r="CF62" s="9">
        <f>IF(Parametros!$P$3=1,'4 - Tabela atual'!CF61,'5 - Tabela anterior'!CE61)</f>
        <v>8667</v>
      </c>
      <c r="CG62" s="9">
        <f>IF(Parametros!$P$3=1,'4 - Tabela atual'!CG61,'5 - Tabela anterior'!CF61)</f>
        <v>11556</v>
      </c>
      <c r="CH62" s="9">
        <f>IF(Parametros!$P$3=1,'4 - Tabela atual'!CH61,'5 - Tabela anterior'!CG61)</f>
        <v>14445</v>
      </c>
      <c r="CI62" s="9">
        <f>IF(Parametros!$P$3=1,'4 - Tabela atual'!CI61,'5 - Tabela anterior'!CH61)</f>
        <v>17334</v>
      </c>
      <c r="CJ62" s="9">
        <f>IF(Parametros!$P$3=1,'4 - Tabela atual'!CJ61,'5 - Tabela anterior'!CI61)</f>
        <v>736</v>
      </c>
      <c r="CK62" s="9">
        <f>IF(Parametros!$P$3=1,'4 - Tabela atual'!CK61,'5 - Tabela anterior'!CJ61)</f>
        <v>147.20000000000002</v>
      </c>
      <c r="CL62" s="9">
        <f>IF(Parametros!$P$3=1,'4 - Tabela atual'!CL61,'5 - Tabela anterior'!CK61)</f>
        <v>184</v>
      </c>
      <c r="CM62" s="9">
        <f>IF(Parametros!$P$3=1,'4 - Tabela atual'!CM61,'5 - Tabela anterior'!CL61)</f>
        <v>0</v>
      </c>
      <c r="CN62" s="9">
        <f>IF(Parametros!$P$3=1,'4 - Tabela atual'!CN61,'5 - Tabela anterior'!CM61)</f>
        <v>368</v>
      </c>
      <c r="CO62" s="9">
        <f>IF(Parametros!$P$3=1,'4 - Tabela atual'!CO61,'5 - Tabela anterior'!CN61)</f>
        <v>1104</v>
      </c>
      <c r="CP62" s="9">
        <f>IF(Parametros!$P$3=1,'4 - Tabela atual'!CP61,'5 - Tabela anterior'!CO61)</f>
        <v>1472</v>
      </c>
      <c r="CQ62" s="9">
        <f>IF(Parametros!$P$3=1,'4 - Tabela atual'!CQ61,'5 - Tabela anterior'!CP61)</f>
        <v>2208</v>
      </c>
      <c r="CR62" s="9">
        <f>IF(Parametros!$P$3=1,'4 - Tabela atual'!CR61,'5 - Tabela anterior'!CQ61)</f>
        <v>2944</v>
      </c>
      <c r="CS62" s="9">
        <f>IF(Parametros!$P$3=1,'4 - Tabela atual'!CS61,'5 - Tabela anterior'!CR61)</f>
        <v>3680</v>
      </c>
      <c r="CT62" s="9">
        <f>IF(Parametros!$P$3=1,'4 - Tabela atual'!CT61,'5 - Tabela anterior'!CS61)</f>
        <v>4416</v>
      </c>
      <c r="CU62" s="9">
        <f>IF(Parametros!$P$3=1,'4 - Tabela atual'!CU61,'5 - Tabela anterior'!CT61)</f>
        <v>656</v>
      </c>
      <c r="CV62" s="9">
        <f>IF(Parametros!$P$3=1,'4 - Tabela atual'!CV61,'5 - Tabela anterior'!CU61)</f>
        <v>131.20000000000002</v>
      </c>
      <c r="CW62" s="9">
        <f>IF(Parametros!$P$3=1,'4 - Tabela atual'!CW61,'5 - Tabela anterior'!CV61)</f>
        <v>164</v>
      </c>
      <c r="CX62" s="9">
        <f>IF(Parametros!$P$3=1,'4 - Tabela atual'!CX61,'5 - Tabela anterior'!CW61)</f>
        <v>0</v>
      </c>
      <c r="CY62" s="9">
        <f>IF(Parametros!$P$3=1,'4 - Tabela atual'!CY61,'5 - Tabela anterior'!CX61)</f>
        <v>328</v>
      </c>
      <c r="CZ62" s="9">
        <f>IF(Parametros!$P$3=1,'4 - Tabela atual'!CZ61,'5 - Tabela anterior'!CY61)</f>
        <v>984</v>
      </c>
      <c r="DA62" s="9">
        <f>IF(Parametros!$P$3=1,'4 - Tabela atual'!DA61,'5 - Tabela anterior'!CZ61)</f>
        <v>1312</v>
      </c>
      <c r="DB62" s="9">
        <f>IF(Parametros!$P$3=1,'4 - Tabela atual'!DB61,'5 - Tabela anterior'!DA61)</f>
        <v>1968</v>
      </c>
      <c r="DC62" s="9">
        <f>IF(Parametros!$P$3=1,'4 - Tabela atual'!DC61,'5 - Tabela anterior'!DB61)</f>
        <v>2624</v>
      </c>
      <c r="DD62" s="9">
        <f>IF(Parametros!$P$3=1,'4 - Tabela atual'!DD61,'5 - Tabela anterior'!DC61)</f>
        <v>3280</v>
      </c>
      <c r="DE62" s="9">
        <f>IF(Parametros!$P$3=1,'4 - Tabela atual'!DE61,'5 - Tabela anterior'!DD61)</f>
        <v>3936</v>
      </c>
      <c r="DF62" s="9">
        <f>IF(Parametros!$P$3=1,'4 - Tabela atual'!DF61,'5 - Tabela anterior'!DE61)</f>
        <v>614</v>
      </c>
      <c r="DG62" s="9">
        <f>IF(Parametros!$P$3=1,'4 - Tabela atual'!DG61,'5 - Tabela anterior'!DF61)</f>
        <v>122.80000000000001</v>
      </c>
      <c r="DH62" s="9">
        <f>IF(Parametros!$P$3=1,'4 - Tabela atual'!DH61,'5 - Tabela anterior'!DG61)</f>
        <v>153.5</v>
      </c>
      <c r="DI62" s="9">
        <f>IF(Parametros!$P$3=1,'4 - Tabela atual'!DI61,'5 - Tabela anterior'!DH61)</f>
        <v>0</v>
      </c>
      <c r="DJ62" s="9">
        <f>IF(Parametros!$P$3=1,'4 - Tabela atual'!DJ61,'5 - Tabela anterior'!DI61)</f>
        <v>307</v>
      </c>
      <c r="DK62" s="9">
        <f>IF(Parametros!$P$3=1,'4 - Tabela atual'!DK61,'5 - Tabela anterior'!DJ61)</f>
        <v>921</v>
      </c>
      <c r="DL62" s="9">
        <f>IF(Parametros!$P$3=1,'4 - Tabela atual'!DL61,'5 - Tabela anterior'!DK61)</f>
        <v>1228</v>
      </c>
      <c r="DM62" s="9">
        <f>IF(Parametros!$P$3=1,'4 - Tabela atual'!DM61,'5 - Tabela anterior'!DL61)</f>
        <v>1842</v>
      </c>
      <c r="DN62" s="9">
        <f>IF(Parametros!$P$3=1,'4 - Tabela atual'!DN61,'5 - Tabela anterior'!DM61)</f>
        <v>2456</v>
      </c>
      <c r="DO62" s="9">
        <f>IF(Parametros!$P$3=1,'4 - Tabela atual'!DO61,'5 - Tabela anterior'!DN61)</f>
        <v>3070</v>
      </c>
      <c r="DP62" s="9">
        <f>IF(Parametros!$P$3=1,'4 - Tabela atual'!DP61,'5 - Tabela anterior'!DO61)</f>
        <v>3684</v>
      </c>
      <c r="DQ62" s="9">
        <f>IF(Parametros!$P$3=1,'4 - Tabela atual'!DQ61,'5 - Tabela anterior'!DP61)</f>
        <v>3236</v>
      </c>
      <c r="DR62" s="9">
        <f>IF(Parametros!$P$3=1,'4 - Tabela atual'!DR61,'5 - Tabela anterior'!DQ61)</f>
        <v>647.19999999999993</v>
      </c>
      <c r="DS62" s="9">
        <f>IF(Parametros!$P$3=1,'4 - Tabela atual'!DS61,'5 - Tabela anterior'!DR61)</f>
        <v>809</v>
      </c>
      <c r="DT62" s="9">
        <f>IF(Parametros!$P$3=1,'4 - Tabela atual'!DT61,'5 - Tabela anterior'!DS61)</f>
        <v>1179.9000000000001</v>
      </c>
      <c r="DU62" s="9">
        <f>IF(Parametros!$P$3=1,'4 - Tabela atual'!DU61,'5 - Tabela anterior'!DT61)</f>
        <v>2273.5</v>
      </c>
      <c r="DV62" s="9">
        <f>IF(Parametros!$P$3=1,'4 - Tabela atual'!DV61,'5 - Tabela anterior'!DU61)</f>
        <v>4854</v>
      </c>
      <c r="DW62" s="9">
        <f>IF(Parametros!$P$3=1,'4 - Tabela atual'!DW61,'5 - Tabela anterior'!DV61)</f>
        <v>6472</v>
      </c>
      <c r="DX62" s="9">
        <f>IF(Parametros!$P$3=1,'4 - Tabela atual'!DX61,'5 - Tabela anterior'!DW61)</f>
        <v>9708</v>
      </c>
      <c r="DY62" s="9">
        <f>IF(Parametros!$P$3=1,'4 - Tabela atual'!DY61,'5 - Tabela anterior'!DX61)</f>
        <v>12944</v>
      </c>
      <c r="DZ62" s="9">
        <f>IF(Parametros!$P$3=1,'4 - Tabela atual'!DZ61,'5 - Tabela anterior'!DY61)</f>
        <v>16180</v>
      </c>
      <c r="EA62" s="9">
        <f>IF(Parametros!$P$3=1,'4 - Tabela atual'!EA61,'5 - Tabela anterior'!DZ61)</f>
        <v>19416</v>
      </c>
      <c r="EB62" s="9">
        <f>IF(Parametros!$P$3=1,'4 - Tabela atual'!EB61,'5 - Tabela anterior'!EA61)</f>
        <v>3358</v>
      </c>
      <c r="EC62" s="9">
        <f>IF(Parametros!$P$3=1,'4 - Tabela atual'!EC61,'5 - Tabela anterior'!EB61)</f>
        <v>671.6</v>
      </c>
      <c r="ED62" s="9">
        <f>IF(Parametros!$P$3=1,'4 - Tabela atual'!ED61,'5 - Tabela anterior'!EC61)</f>
        <v>839.5</v>
      </c>
      <c r="EE62" s="9">
        <f>IF(Parametros!$P$3=1,'4 - Tabela atual'!EE61,'5 - Tabela anterior'!ED61)</f>
        <v>1179.9000000000001</v>
      </c>
      <c r="EF62" s="9">
        <f>IF(Parametros!$P$3=1,'4 - Tabela atual'!EF61,'5 - Tabela anterior'!EE61)</f>
        <v>2334.5</v>
      </c>
      <c r="EG62" s="9">
        <f>IF(Parametros!$P$3=1,'4 - Tabela atual'!EG61,'5 - Tabela anterior'!EF61)</f>
        <v>5037</v>
      </c>
      <c r="EH62" s="9">
        <f>IF(Parametros!$P$3=1,'4 - Tabela atual'!EH61,'5 - Tabela anterior'!EG61)</f>
        <v>6716</v>
      </c>
      <c r="EI62" s="9">
        <f>IF(Parametros!$P$3=1,'4 - Tabela atual'!EI61,'5 - Tabela anterior'!EH61)</f>
        <v>10074</v>
      </c>
      <c r="EJ62" s="9">
        <f>IF(Parametros!$P$3=1,'4 - Tabela atual'!EJ61,'5 - Tabela anterior'!EI61)</f>
        <v>13432</v>
      </c>
      <c r="EK62" s="9">
        <f>IF(Parametros!$P$3=1,'4 - Tabela atual'!EK61,'5 - Tabela anterior'!EJ61)</f>
        <v>16790</v>
      </c>
      <c r="EL62" s="9">
        <f>IF(Parametros!$P$3=1,'4 - Tabela atual'!EL61,'5 - Tabela anterior'!EK61)</f>
        <v>20148</v>
      </c>
      <c r="EM62" s="9">
        <f>IF(Parametros!$P$3=1,'4 - Tabela atual'!EM61,'5 - Tabela anterior'!EL61)</f>
        <v>3278</v>
      </c>
      <c r="EN62" s="9">
        <f>IF(Parametros!$P$3=1,'4 - Tabela atual'!EN61,'5 - Tabela anterior'!EM61)</f>
        <v>655.6</v>
      </c>
      <c r="EO62" s="9">
        <f>IF(Parametros!$P$3=1,'4 - Tabela atual'!EO61,'5 - Tabela anterior'!EN61)</f>
        <v>819.5</v>
      </c>
      <c r="EP62" s="9">
        <f>IF(Parametros!$P$3=1,'4 - Tabela atual'!EP61,'5 - Tabela anterior'!EO61)</f>
        <v>1179.9000000000001</v>
      </c>
      <c r="EQ62" s="9">
        <f>IF(Parametros!$P$3=1,'4 - Tabela atual'!EQ61,'5 - Tabela anterior'!EP61)</f>
        <v>2294.5</v>
      </c>
      <c r="ER62" s="9">
        <f>IF(Parametros!$P$3=1,'4 - Tabela atual'!ER61,'5 - Tabela anterior'!EQ61)</f>
        <v>4917</v>
      </c>
      <c r="ES62" s="9">
        <f>IF(Parametros!$P$3=1,'4 - Tabela atual'!ES61,'5 - Tabela anterior'!ER61)</f>
        <v>6556</v>
      </c>
      <c r="ET62" s="9">
        <f>IF(Parametros!$P$3=1,'4 - Tabela atual'!ET61,'5 - Tabela anterior'!ES61)</f>
        <v>9834</v>
      </c>
      <c r="EU62" s="9">
        <f>IF(Parametros!$P$3=1,'4 - Tabela atual'!EU61,'5 - Tabela anterior'!ET61)</f>
        <v>13112</v>
      </c>
      <c r="EV62" s="9">
        <f>IF(Parametros!$P$3=1,'4 - Tabela atual'!EV61,'5 - Tabela anterior'!EU61)</f>
        <v>16390</v>
      </c>
      <c r="EW62" s="9">
        <f>IF(Parametros!$P$3=1,'4 - Tabela atual'!EW61,'5 - Tabela anterior'!EV61)</f>
        <v>19668</v>
      </c>
      <c r="EX62" s="9">
        <f>IF(Parametros!$P$3=1,'4 - Tabela atual'!EX61,'5 - Tabela anterior'!EW61)</f>
        <v>1003</v>
      </c>
      <c r="EY62" s="9">
        <f>IF(Parametros!$P$3=1,'4 - Tabela atual'!EY61,'5 - Tabela anterior'!EX61)</f>
        <v>200.60000000000002</v>
      </c>
      <c r="EZ62" s="9">
        <f>IF(Parametros!$P$3=1,'4 - Tabela atual'!EZ61,'5 - Tabela anterior'!EY61)</f>
        <v>250.75</v>
      </c>
      <c r="FA62" s="9">
        <f>IF(Parametros!$P$3=1,'4 - Tabela atual'!FA61,'5 - Tabela anterior'!EZ61)</f>
        <v>0</v>
      </c>
      <c r="FB62" s="9">
        <f>IF(Parametros!$P$3=1,'4 - Tabela atual'!FB61,'5 - Tabela anterior'!FA61)</f>
        <v>501.5</v>
      </c>
      <c r="FC62" s="9">
        <f>IF(Parametros!$P$3=1,'4 - Tabela atual'!FC61,'5 - Tabela anterior'!FB61)</f>
        <v>1504.5</v>
      </c>
      <c r="FD62" s="9">
        <f>IF(Parametros!$P$3=1,'4 - Tabela atual'!FD61,'5 - Tabela anterior'!FC61)</f>
        <v>2006</v>
      </c>
      <c r="FE62" s="9">
        <f>IF(Parametros!$P$3=1,'4 - Tabela atual'!FE61,'5 - Tabela anterior'!FD61)</f>
        <v>3009</v>
      </c>
      <c r="FF62" s="9">
        <f>IF(Parametros!$P$3=1,'4 - Tabela atual'!FF61,'5 - Tabela anterior'!FE61)</f>
        <v>4012</v>
      </c>
      <c r="FG62" s="9">
        <f>IF(Parametros!$P$3=1,'4 - Tabela atual'!FG61,'5 - Tabela anterior'!FF61)</f>
        <v>5015</v>
      </c>
      <c r="FH62" s="9">
        <f>IF(Parametros!$P$3=1,'4 - Tabela atual'!FH61,'5 - Tabela anterior'!FG61)</f>
        <v>6018</v>
      </c>
      <c r="FI62" s="9">
        <f>IF(Parametros!$P$3=1,'4 - Tabela atual'!FI61,'5 - Tabela anterior'!FH61)</f>
        <v>3625</v>
      </c>
      <c r="FJ62" s="9">
        <f>IF(Parametros!$P$3=1,'4 - Tabela atual'!FJ61,'5 - Tabela anterior'!FI61)</f>
        <v>725</v>
      </c>
      <c r="FK62" s="9">
        <f>IF(Parametros!$P$3=1,'4 - Tabela atual'!FK61,'5 - Tabela anterior'!FJ61)</f>
        <v>906.25</v>
      </c>
      <c r="FL62" s="9">
        <f>IF(Parametros!$P$3=1,'4 - Tabela atual'!FL61,'5 - Tabela anterior'!FK61)</f>
        <v>1179.9000000000001</v>
      </c>
      <c r="FM62" s="9">
        <f>IF(Parametros!$P$3=1,'4 - Tabela atual'!FM61,'5 - Tabela anterior'!FL61)</f>
        <v>2468</v>
      </c>
      <c r="FN62" s="9">
        <f>IF(Parametros!$P$3=1,'4 - Tabela atual'!FN61,'5 - Tabela anterior'!FM61)</f>
        <v>5437.5</v>
      </c>
      <c r="FO62" s="9">
        <f>IF(Parametros!$P$3=1,'4 - Tabela atual'!FO61,'5 - Tabela anterior'!FN61)</f>
        <v>7250</v>
      </c>
      <c r="FP62" s="9">
        <f>IF(Parametros!$P$3=1,'4 - Tabela atual'!FP61,'5 - Tabela anterior'!FO61)</f>
        <v>10875</v>
      </c>
      <c r="FQ62" s="9">
        <f>IF(Parametros!$P$3=1,'4 - Tabela atual'!FQ61,'5 - Tabela anterior'!FP61)</f>
        <v>14500</v>
      </c>
      <c r="FR62" s="9">
        <f>IF(Parametros!$P$3=1,'4 - Tabela atual'!FR61,'5 - Tabela anterior'!FQ61)</f>
        <v>18125</v>
      </c>
      <c r="FS62" s="9">
        <f>IF(Parametros!$P$3=1,'4 - Tabela atual'!FS61,'5 - Tabela anterior'!FR61)</f>
        <v>21750</v>
      </c>
      <c r="FT62">
        <f>IF(Parametros!$P$3=1,'4 - Tabela atual'!FT61,'5 - Tabela anterior'!FS61)</f>
        <v>28.34</v>
      </c>
      <c r="FU62" t="str">
        <f>IF(Parametros!$P$3=1,'4 - Tabela atual'!FU61,'5 - Tabela anterior'!FT61)</f>
        <v/>
      </c>
      <c r="FV62" t="str">
        <f>IF(Parametros!$P$3=1,'4 - Tabela atual'!FV61,'5 - Tabela anterior'!FU61)</f>
        <v/>
      </c>
      <c r="FW62" t="str">
        <f>IF(Parametros!$P$3=1,'4 - Tabela atual'!FW61,'5 - Tabela anterior'!FV61)</f>
        <v/>
      </c>
      <c r="FX62" t="str">
        <f>IF(Parametros!$P$3=1,'4 - Tabela atual'!FX61,'5 - Tabela anterior'!FW61)</f>
        <v/>
      </c>
      <c r="FY62" t="str">
        <f>IF(Parametros!$P$3=1,'4 - Tabela atual'!FY61,'5 - Tabela anterior'!FX61)</f>
        <v/>
      </c>
      <c r="FZ62" t="str">
        <f>IF(Parametros!$P$3=1,'4 - Tabela atual'!FZ61,'5 - Tabela anterior'!FY61)</f>
        <v/>
      </c>
      <c r="GA62" t="str">
        <f>IF(Parametros!$P$3=1,'4 - Tabela atual'!GA61,'5 - Tabela anterior'!FZ61)</f>
        <v/>
      </c>
      <c r="GB62" t="str">
        <f>IF(Parametros!$P$3=1,'4 - Tabela atual'!GB61,'5 - Tabela anterior'!GA61)</f>
        <v/>
      </c>
      <c r="GC62" t="str">
        <f>IF(Parametros!$P$3=1,'4 - Tabela atual'!GC61,'5 - Tabela anterior'!GB61)</f>
        <v/>
      </c>
      <c r="GD62" t="str">
        <f>IF(Parametros!$P$3=1,'4 - Tabela atual'!GD61,'5 - Tabela anterior'!GC61)</f>
        <v/>
      </c>
      <c r="GE62" t="str">
        <f>IF(Parametros!$P$3=1,'4 - Tabela atual'!GE61,'5 - Tabela anterior'!GD61)</f>
        <v/>
      </c>
      <c r="GF62" t="str">
        <f>IF(Parametros!$P$3=1,'4 - Tabela atual'!GF61,'5 - Tabela anterior'!GE61)</f>
        <v/>
      </c>
      <c r="GG62" t="str">
        <f>IF(Parametros!$P$3=1,'4 - Tabela atual'!GG61,'5 - Tabela anterior'!GF61)</f>
        <v/>
      </c>
      <c r="GH62">
        <f>IF(Parametros!$P$3=1,'4 - Tabela atual'!GH61,'5 - Tabela anterior'!GG61)</f>
        <v>28.34</v>
      </c>
      <c r="GI62" s="8">
        <f>IF(Parametros!$P$3=1,'4 - Tabela atual'!GI61,'5 - Tabela anterior'!GH61)</f>
        <v>324578.28350000002</v>
      </c>
      <c r="GJ62" s="8" t="str">
        <f>IF(Parametros!$P$3=1,'4 - Tabela atual'!GJ61,'5 - Tabela anterior'!GI61)</f>
        <v/>
      </c>
      <c r="GK62" s="8" t="str">
        <f>IF(Parametros!$P$3=1,'4 - Tabela atual'!GK61,'5 - Tabela anterior'!GJ61)</f>
        <v/>
      </c>
      <c r="GL62" s="8" t="str">
        <f>IF(Parametros!$P$3=1,'4 - Tabela atual'!GL61,'5 - Tabela anterior'!GK61)</f>
        <v/>
      </c>
      <c r="GM62" s="8" t="str">
        <f>IF(Parametros!$P$3=1,'4 - Tabela atual'!GM61,'5 - Tabela anterior'!GL61)</f>
        <v/>
      </c>
      <c r="GN62" s="8" t="str">
        <f>IF(Parametros!$P$3=1,'4 - Tabela atual'!GN61,'5 - Tabela anterior'!GM61)</f>
        <v/>
      </c>
      <c r="GO62" s="8" t="str">
        <f>IF(Parametros!$P$3=1,'4 - Tabela atual'!GO61,'5 - Tabela anterior'!GN61)</f>
        <v/>
      </c>
      <c r="GP62" s="8" t="str">
        <f>IF(Parametros!$P$3=1,'4 - Tabela atual'!GP61,'5 - Tabela anterior'!GO61)</f>
        <v/>
      </c>
      <c r="GQ62" s="8" t="str">
        <f>IF(Parametros!$P$3=1,'4 - Tabela atual'!GQ61,'5 - Tabela anterior'!GP61)</f>
        <v/>
      </c>
      <c r="GR62" s="8" t="str">
        <f>IF(Parametros!$P$3=1,'4 - Tabela atual'!GR61,'5 - Tabela anterior'!GQ61)</f>
        <v/>
      </c>
      <c r="GS62" s="8" t="str">
        <f>IF(Parametros!$P$3=1,'4 - Tabela atual'!GS61,'5 - Tabela anterior'!GR61)</f>
        <v/>
      </c>
      <c r="GT62" s="8" t="str">
        <f>IF(Parametros!$P$3=1,'4 - Tabela atual'!GT61,'5 - Tabela anterior'!GS61)</f>
        <v/>
      </c>
      <c r="GU62" s="8" t="str">
        <f>IF(Parametros!$P$3=1,'4 - Tabela atual'!GU61,'5 - Tabela anterior'!GT61)</f>
        <v/>
      </c>
      <c r="GV62" s="8" t="str">
        <f>IF(Parametros!$P$3=1,'4 - Tabela atual'!GV61,'5 - Tabela anterior'!GU61)</f>
        <v/>
      </c>
      <c r="GW62" s="8">
        <f>IF(Parametros!$P$3=1,'4 - Tabela atual'!GW61,'5 - Tabela anterior'!GV61)</f>
        <v>324578.28350000002</v>
      </c>
      <c r="GX62">
        <f>IF(Parametros!$P$3=1,'4 - Tabela atual'!GX61,'5 - Tabela anterior'!GW61)</f>
        <v>1</v>
      </c>
      <c r="GY62">
        <f>IF(Parametros!$P$3=1,'4 - Tabela atual'!GY61,'5 - Tabela anterior'!GX61)</f>
        <v>1</v>
      </c>
      <c r="GZ62">
        <f>IF(Parametros!$P$3=1,'4 - Tabela atual'!GZ61,'5 - Tabela anterior'!GY61)</f>
        <v>1</v>
      </c>
      <c r="HA62">
        <f>IF(Parametros!$P$3=1,'4 - Tabela atual'!HA61,'5 - Tabela anterior'!GZ61)</f>
        <v>1</v>
      </c>
      <c r="HB62">
        <f>IF(Parametros!$P$3=1,'4 - Tabela atual'!HB61,'5 - Tabela anterior'!HA61)</f>
        <v>1</v>
      </c>
      <c r="HC62">
        <f>IF(Parametros!$P$3=1,'4 - Tabela atual'!HC61,'5 - Tabela anterior'!HB61)</f>
        <v>1</v>
      </c>
      <c r="HD62">
        <f>IF(Parametros!$P$3=1,'4 - Tabela atual'!HD61,'5 - Tabela anterior'!HC61)</f>
        <v>1</v>
      </c>
      <c r="HE62" s="6" t="str">
        <f t="shared" si="1"/>
        <v>BIG BROTHER BRASIL - (BIGB)</v>
      </c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</row>
    <row r="63" spans="1:249" s="5" customFormat="1" ht="14.25" customHeight="1" x14ac:dyDescent="0.2">
      <c r="A63" s="148" t="str">
        <f>IF(Parametros!$P$3=1,'4 - Tabela atual'!A62,'5 - Tabela anterior'!A62)</f>
        <v>EMRS</v>
      </c>
      <c r="B63" s="112" t="str">
        <f>IF(Parametros!$P$3=1,'4 - Tabela atual'!B62,'5 - Tabela anterior'!B62)</f>
        <v>EMPREENDER</v>
      </c>
      <c r="C63" s="9">
        <f>IF(Parametros!$P$3=1,'4 - Tabela atual'!C62,'5 - Tabela anterior'!C62)</f>
        <v>131</v>
      </c>
      <c r="D63" s="9">
        <f>IF(Parametros!$P$3=1,'4 - Tabela atual'!D62,'5 - Tabela anterior'!D62)</f>
        <v>26.200000000000003</v>
      </c>
      <c r="E63" s="9">
        <f>IF(Parametros!$P$3=1,'4 - Tabela atual'!E62,'5 - Tabela anterior'!E62)</f>
        <v>32.75</v>
      </c>
      <c r="F63" s="9">
        <f>IF(Parametros!$P$3=1,'4 - Tabela atual'!F62,'5 - Tabela anterior'!F62)</f>
        <v>49.125</v>
      </c>
      <c r="G63" s="9">
        <f>IF(Parametros!$P$3=1,'4 - Tabela atual'!G62,'5 - Tabela anterior'!G62)</f>
        <v>26.200000000000003</v>
      </c>
      <c r="H63" s="9">
        <f>IF(Parametros!$P$3=1,'4 - Tabela atual'!H62,'5 - Tabela anterior'!H62)</f>
        <v>32.75</v>
      </c>
      <c r="I63" s="9">
        <f>IF(Parametros!$P$3=1,'4 - Tabela atual'!I62,'5 - Tabela anterior'!H62)</f>
        <v>32.75</v>
      </c>
      <c r="J63" s="9">
        <f>IF(Parametros!$P$3=1,'4 - Tabela atual'!J62,'5 - Tabela anterior'!I62)</f>
        <v>32.75</v>
      </c>
      <c r="K63" s="9">
        <f>IF(Parametros!$P$3=1,'4 - Tabela atual'!K62,'5 - Tabela anterior'!J62)</f>
        <v>49.125</v>
      </c>
      <c r="L63" s="9">
        <f>IF(Parametros!$P$3=1,'4 - Tabela atual'!L62,'5 - Tabela anterior'!K62)</f>
        <v>26.200000000000003</v>
      </c>
      <c r="M63" s="9">
        <f>IF(Parametros!$P$3=1,'4 - Tabela atual'!M62,'5 - Tabela anterior'!L62)</f>
        <v>32.75</v>
      </c>
      <c r="N63" s="9">
        <f>IF(Parametros!$P$3=1,'4 - Tabela atual'!N62,'5 - Tabela anterior'!M62)</f>
        <v>58.95</v>
      </c>
      <c r="O63" s="9">
        <f>IF(Parametros!$P$3=1,'4 - Tabela atual'!O62,'5 - Tabela anterior'!N62)</f>
        <v>65.5</v>
      </c>
      <c r="P63" s="9">
        <f>IF(Parametros!$P$3=1,'4 - Tabela atual'!P62,'5 - Tabela anterior'!O62)</f>
        <v>196.5</v>
      </c>
      <c r="Q63" s="9">
        <f>IF(Parametros!$P$3=1,'4 - Tabela atual'!Q62,'5 - Tabela anterior'!P62)</f>
        <v>262</v>
      </c>
      <c r="R63" s="9">
        <f>IF(Parametros!$P$3=1,'4 - Tabela atual'!R62,'5 - Tabela anterior'!Q62)</f>
        <v>393</v>
      </c>
      <c r="S63" s="9">
        <f>IF(Parametros!$P$3=1,'4 - Tabela atual'!S62,'5 - Tabela anterior'!R62)</f>
        <v>524</v>
      </c>
      <c r="T63" s="9">
        <f>IF(Parametros!$P$3=1,'4 - Tabela atual'!T62,'5 - Tabela anterior'!S62)</f>
        <v>655</v>
      </c>
      <c r="U63" s="9">
        <f>IF(Parametros!$P$3=1,'4 - Tabela atual'!U62,'5 - Tabela anterior'!T62)</f>
        <v>786</v>
      </c>
      <c r="V63" s="9">
        <f>IF(Parametros!$P$3=1,'4 - Tabela atual'!V62,'5 - Tabela anterior'!U62)</f>
        <v>534</v>
      </c>
      <c r="W63" s="9">
        <f>IF(Parametros!$P$3=1,'4 - Tabela atual'!W62,'5 - Tabela anterior'!V62)</f>
        <v>106.80000000000001</v>
      </c>
      <c r="X63" s="9">
        <f>IF(Parametros!$P$3=1,'4 - Tabela atual'!X62,'5 - Tabela anterior'!W62)</f>
        <v>133.5</v>
      </c>
      <c r="Y63" s="9">
        <f>IF(Parametros!$P$3=1,'4 - Tabela atual'!Y62,'5 - Tabela anterior'!X62)</f>
        <v>0</v>
      </c>
      <c r="Z63" s="9">
        <f>IF(Parametros!$P$3=1,'4 - Tabela atual'!Z62,'5 - Tabela anterior'!Y62)</f>
        <v>400.5</v>
      </c>
      <c r="AA63" s="9">
        <f>IF(Parametros!$P$3=1,'4 - Tabela atual'!AA62,'5 - Tabela anterior'!Z62)</f>
        <v>801</v>
      </c>
      <c r="AB63" s="9">
        <f>IF(Parametros!$P$3=1,'4 - Tabela atual'!AB62,'5 - Tabela anterior'!AA62)</f>
        <v>1068</v>
      </c>
      <c r="AC63" s="9">
        <f>IF(Parametros!$P$3=1,'4 - Tabela atual'!AC62,'5 - Tabela anterior'!AB62)</f>
        <v>1602</v>
      </c>
      <c r="AD63" s="9">
        <f>IF(Parametros!$P$3=1,'4 - Tabela atual'!AD62,'5 - Tabela anterior'!AC62)</f>
        <v>2136</v>
      </c>
      <c r="AE63" s="9">
        <f>IF(Parametros!$P$3=1,'4 - Tabela atual'!AE62,'5 - Tabela anterior'!AD62)</f>
        <v>2670</v>
      </c>
      <c r="AF63" s="9">
        <f>IF(Parametros!$P$3=1,'4 - Tabela atual'!AF62,'5 - Tabela anterior'!AE62)</f>
        <v>3204</v>
      </c>
      <c r="AG63" s="9">
        <f>IF(Parametros!$P$3=1,'4 - Tabela atual'!AG62,'5 - Tabela anterior'!AF62)</f>
        <v>465</v>
      </c>
      <c r="AH63" s="9">
        <f>IF(Parametros!$P$3=1,'4 - Tabela atual'!AH62,'5 - Tabela anterior'!AG62)</f>
        <v>93</v>
      </c>
      <c r="AI63" s="9">
        <f>IF(Parametros!$P$3=1,'4 - Tabela atual'!AI62,'5 - Tabela anterior'!AH62)</f>
        <v>116.25</v>
      </c>
      <c r="AJ63" s="9">
        <f>IF(Parametros!$P$3=1,'4 - Tabela atual'!AJ62,'5 - Tabela anterior'!AI62)</f>
        <v>0</v>
      </c>
      <c r="AK63" s="9">
        <f>IF(Parametros!$P$3=1,'4 - Tabela atual'!AK62,'5 - Tabela anterior'!AJ62)</f>
        <v>348.75</v>
      </c>
      <c r="AL63" s="9">
        <f>IF(Parametros!$P$3=1,'4 - Tabela atual'!AL62,'5 - Tabela anterior'!AK62)</f>
        <v>697.5</v>
      </c>
      <c r="AM63" s="9">
        <f>IF(Parametros!$P$3=1,'4 - Tabela atual'!AM62,'5 - Tabela anterior'!AL62)</f>
        <v>930</v>
      </c>
      <c r="AN63" s="9">
        <f>IF(Parametros!$P$3=1,'4 - Tabela atual'!AN62,'5 - Tabela anterior'!AM62)</f>
        <v>1395</v>
      </c>
      <c r="AO63" s="9">
        <f>IF(Parametros!$P$3=1,'4 - Tabela atual'!AO62,'5 - Tabela anterior'!AN62)</f>
        <v>1860</v>
      </c>
      <c r="AP63" s="9">
        <f>IF(Parametros!$P$3=1,'4 - Tabela atual'!AP62,'5 - Tabela anterior'!AO62)</f>
        <v>2325</v>
      </c>
      <c r="AQ63" s="9">
        <f>IF(Parametros!$P$3=1,'4 - Tabela atual'!AQ62,'5 - Tabela anterior'!AP62)</f>
        <v>2790</v>
      </c>
      <c r="AR63" s="9">
        <f>IF(Parametros!$P$3=1,'4 - Tabela atual'!AR62,'5 - Tabela anterior'!AQ62)</f>
        <v>357</v>
      </c>
      <c r="AS63" s="9">
        <f>IF(Parametros!$P$3=1,'4 - Tabela atual'!AS62,'5 - Tabela anterior'!AR62)</f>
        <v>71.400000000000006</v>
      </c>
      <c r="AT63" s="9">
        <f>IF(Parametros!$P$3=1,'4 - Tabela atual'!AT62,'5 - Tabela anterior'!AS62)</f>
        <v>89.25</v>
      </c>
      <c r="AU63" s="9">
        <f>IF(Parametros!$P$3=1,'4 - Tabela atual'!AU62,'5 - Tabela anterior'!AT62)</f>
        <v>0</v>
      </c>
      <c r="AV63" s="9">
        <f>IF(Parametros!$P$3=1,'4 - Tabela atual'!AV62,'5 - Tabela anterior'!AU62)</f>
        <v>267.75</v>
      </c>
      <c r="AW63" s="9">
        <f>IF(Parametros!$P$3=1,'4 - Tabela atual'!AW62,'5 - Tabela anterior'!AV62)</f>
        <v>535.5</v>
      </c>
      <c r="AX63" s="9">
        <f>IF(Parametros!$P$3=1,'4 - Tabela atual'!AX62,'5 - Tabela anterior'!AW62)</f>
        <v>714</v>
      </c>
      <c r="AY63" s="9">
        <f>IF(Parametros!$P$3=1,'4 - Tabela atual'!AY62,'5 - Tabela anterior'!AX62)</f>
        <v>1071</v>
      </c>
      <c r="AZ63" s="9">
        <f>IF(Parametros!$P$3=1,'4 - Tabela atual'!AZ62,'5 - Tabela anterior'!AY62)</f>
        <v>1428</v>
      </c>
      <c r="BA63" s="9">
        <f>IF(Parametros!$P$3=1,'4 - Tabela atual'!BA62,'5 - Tabela anterior'!AZ62)</f>
        <v>1785</v>
      </c>
      <c r="BB63" s="9">
        <f>IF(Parametros!$P$3=1,'4 - Tabela atual'!BB62,'5 - Tabela anterior'!BA62)</f>
        <v>2142</v>
      </c>
      <c r="BC63" s="9">
        <f>IF(Parametros!$P$3=1,'4 - Tabela atual'!BC62,'5 - Tabela anterior'!BB62)</f>
        <v>665</v>
      </c>
      <c r="BD63" s="9">
        <f>IF(Parametros!$P$3=1,'4 - Tabela atual'!BD62,'5 - Tabela anterior'!BC62)</f>
        <v>133</v>
      </c>
      <c r="BE63" s="9">
        <f>IF(Parametros!$P$3=1,'4 - Tabela atual'!BE62,'5 - Tabela anterior'!BD62)</f>
        <v>166.25</v>
      </c>
      <c r="BF63" s="9">
        <f>IF(Parametros!$P$3=1,'4 - Tabela atual'!BF62,'5 - Tabela anterior'!BE62)</f>
        <v>58.95</v>
      </c>
      <c r="BG63" s="9">
        <f>IF(Parametros!$P$3=1,'4 - Tabela atual'!BG62,'5 - Tabela anterior'!BF62)</f>
        <v>466</v>
      </c>
      <c r="BH63" s="9">
        <f>IF(Parametros!$P$3=1,'4 - Tabela atual'!BH62,'5 - Tabela anterior'!BG62)</f>
        <v>997.5</v>
      </c>
      <c r="BI63" s="9">
        <f>IF(Parametros!$P$3=1,'4 - Tabela atual'!BI62,'5 - Tabela anterior'!BH62)</f>
        <v>1330</v>
      </c>
      <c r="BJ63" s="9">
        <f>IF(Parametros!$P$3=1,'4 - Tabela atual'!BJ62,'5 - Tabela anterior'!BI62)</f>
        <v>1995</v>
      </c>
      <c r="BK63" s="9">
        <f>IF(Parametros!$P$3=1,'4 - Tabela atual'!BK62,'5 - Tabela anterior'!BJ62)</f>
        <v>2660</v>
      </c>
      <c r="BL63" s="9">
        <f>IF(Parametros!$P$3=1,'4 - Tabela atual'!BL62,'5 - Tabela anterior'!BK62)</f>
        <v>3325</v>
      </c>
      <c r="BM63" s="9">
        <f>IF(Parametros!$P$3=1,'4 - Tabela atual'!BM62,'5 - Tabela anterior'!BL62)</f>
        <v>3990</v>
      </c>
      <c r="BN63" s="9">
        <f>IF(Parametros!$P$3=1,'4 - Tabela atual'!BN62,'5 - Tabela anterior'!BM62)</f>
        <v>596</v>
      </c>
      <c r="BO63" s="9">
        <f>IF(Parametros!$P$3=1,'4 - Tabela atual'!BO62,'5 - Tabela anterior'!BN62)</f>
        <v>119.2</v>
      </c>
      <c r="BP63" s="9">
        <f>IF(Parametros!$P$3=1,'4 - Tabela atual'!BP62,'5 - Tabela anterior'!BO62)</f>
        <v>149</v>
      </c>
      <c r="BQ63" s="9">
        <f>IF(Parametros!$P$3=1,'4 - Tabela atual'!BQ62,'5 - Tabela anterior'!BP62)</f>
        <v>58.95</v>
      </c>
      <c r="BR63" s="9">
        <f>IF(Parametros!$P$3=1,'4 - Tabela atual'!BR62,'5 - Tabela anterior'!BQ62)</f>
        <v>414.25</v>
      </c>
      <c r="BS63" s="9">
        <f>IF(Parametros!$P$3=1,'4 - Tabela atual'!BS62,'5 - Tabela anterior'!BR62)</f>
        <v>894</v>
      </c>
      <c r="BT63" s="9">
        <f>IF(Parametros!$P$3=1,'4 - Tabela atual'!BT62,'5 - Tabela anterior'!BS62)</f>
        <v>1192</v>
      </c>
      <c r="BU63" s="9">
        <f>IF(Parametros!$P$3=1,'4 - Tabela atual'!BU62,'5 - Tabela anterior'!BT62)</f>
        <v>1788</v>
      </c>
      <c r="BV63" s="9">
        <f>IF(Parametros!$P$3=1,'4 - Tabela atual'!BV62,'5 - Tabela anterior'!BU62)</f>
        <v>2384</v>
      </c>
      <c r="BW63" s="9">
        <f>IF(Parametros!$P$3=1,'4 - Tabela atual'!BW62,'5 - Tabela anterior'!BV62)</f>
        <v>2980</v>
      </c>
      <c r="BX63" s="9">
        <f>IF(Parametros!$P$3=1,'4 - Tabela atual'!BX62,'5 - Tabela anterior'!BW62)</f>
        <v>3576</v>
      </c>
      <c r="BY63" s="9">
        <f>IF(Parametros!$P$3=1,'4 - Tabela atual'!BY62,'5 - Tabela anterior'!BX62)</f>
        <v>488</v>
      </c>
      <c r="BZ63" s="9">
        <f>IF(Parametros!$P$3=1,'4 - Tabela atual'!BZ62,'5 - Tabela anterior'!BY62)</f>
        <v>97.600000000000009</v>
      </c>
      <c r="CA63" s="9">
        <f>IF(Parametros!$P$3=1,'4 - Tabela atual'!CA62,'5 - Tabela anterior'!BZ62)</f>
        <v>122</v>
      </c>
      <c r="CB63" s="9">
        <f>IF(Parametros!$P$3=1,'4 - Tabela atual'!CB62,'5 - Tabela anterior'!CA62)</f>
        <v>58.95</v>
      </c>
      <c r="CC63" s="9">
        <f>IF(Parametros!$P$3=1,'4 - Tabela atual'!CC62,'5 - Tabela anterior'!CB62)</f>
        <v>333.25</v>
      </c>
      <c r="CD63" s="9">
        <f>IF(Parametros!$P$3=1,'4 - Tabela atual'!CD62,'5 - Tabela anterior'!CC62)</f>
        <v>732</v>
      </c>
      <c r="CE63" s="9">
        <f>IF(Parametros!$P$3=1,'4 - Tabela atual'!CE62,'5 - Tabela anterior'!CD62)</f>
        <v>976</v>
      </c>
      <c r="CF63" s="9">
        <f>IF(Parametros!$P$3=1,'4 - Tabela atual'!CF62,'5 - Tabela anterior'!CE62)</f>
        <v>1464</v>
      </c>
      <c r="CG63" s="9">
        <f>IF(Parametros!$P$3=1,'4 - Tabela atual'!CG62,'5 - Tabela anterior'!CF62)</f>
        <v>1952</v>
      </c>
      <c r="CH63" s="9">
        <f>IF(Parametros!$P$3=1,'4 - Tabela atual'!CH62,'5 - Tabela anterior'!CG62)</f>
        <v>2440</v>
      </c>
      <c r="CI63" s="9">
        <f>IF(Parametros!$P$3=1,'4 - Tabela atual'!CI62,'5 - Tabela anterior'!CH62)</f>
        <v>2928</v>
      </c>
      <c r="CJ63" s="9">
        <f>IF(Parametros!$P$3=1,'4 - Tabela atual'!CJ62,'5 - Tabela anterior'!CI62)</f>
        <v>999</v>
      </c>
      <c r="CK63" s="9">
        <f>IF(Parametros!$P$3=1,'4 - Tabela atual'!CK62,'5 - Tabela anterior'!CJ62)</f>
        <v>199.8</v>
      </c>
      <c r="CL63" s="9">
        <f>IF(Parametros!$P$3=1,'4 - Tabela atual'!CL62,'5 - Tabela anterior'!CK62)</f>
        <v>249.75</v>
      </c>
      <c r="CM63" s="9">
        <f>IF(Parametros!$P$3=1,'4 - Tabela atual'!CM62,'5 - Tabela anterior'!CL62)</f>
        <v>0</v>
      </c>
      <c r="CN63" s="9">
        <f>IF(Parametros!$P$3=1,'4 - Tabela atual'!CN62,'5 - Tabela anterior'!CM62)</f>
        <v>749.25</v>
      </c>
      <c r="CO63" s="9">
        <f>IF(Parametros!$P$3=1,'4 - Tabela atual'!CO62,'5 - Tabela anterior'!CN62)</f>
        <v>1498.5</v>
      </c>
      <c r="CP63" s="9">
        <f>IF(Parametros!$P$3=1,'4 - Tabela atual'!CP62,'5 - Tabela anterior'!CO62)</f>
        <v>1998</v>
      </c>
      <c r="CQ63" s="9">
        <f>IF(Parametros!$P$3=1,'4 - Tabela atual'!CQ62,'5 - Tabela anterior'!CP62)</f>
        <v>2997</v>
      </c>
      <c r="CR63" s="9">
        <f>IF(Parametros!$P$3=1,'4 - Tabela atual'!CR62,'5 - Tabela anterior'!CQ62)</f>
        <v>3996</v>
      </c>
      <c r="CS63" s="9">
        <f>IF(Parametros!$P$3=1,'4 - Tabela atual'!CS62,'5 - Tabela anterior'!CR62)</f>
        <v>4995</v>
      </c>
      <c r="CT63" s="9">
        <f>IF(Parametros!$P$3=1,'4 - Tabela atual'!CT62,'5 - Tabela anterior'!CS62)</f>
        <v>5994</v>
      </c>
      <c r="CU63" s="9">
        <f>IF(Parametros!$P$3=1,'4 - Tabela atual'!CU62,'5 - Tabela anterior'!CT62)</f>
        <v>891</v>
      </c>
      <c r="CV63" s="9">
        <f>IF(Parametros!$P$3=1,'4 - Tabela atual'!CV62,'5 - Tabela anterior'!CU62)</f>
        <v>178.20000000000002</v>
      </c>
      <c r="CW63" s="9">
        <f>IF(Parametros!$P$3=1,'4 - Tabela atual'!CW62,'5 - Tabela anterior'!CV62)</f>
        <v>222.75</v>
      </c>
      <c r="CX63" s="9">
        <f>IF(Parametros!$P$3=1,'4 - Tabela atual'!CX62,'5 - Tabela anterior'!CW62)</f>
        <v>0</v>
      </c>
      <c r="CY63" s="9">
        <f>IF(Parametros!$P$3=1,'4 - Tabela atual'!CY62,'5 - Tabela anterior'!CX62)</f>
        <v>668.25</v>
      </c>
      <c r="CZ63" s="9">
        <f>IF(Parametros!$P$3=1,'4 - Tabela atual'!CZ62,'5 - Tabela anterior'!CY62)</f>
        <v>1336.5</v>
      </c>
      <c r="DA63" s="9">
        <f>IF(Parametros!$P$3=1,'4 - Tabela atual'!DA62,'5 - Tabela anterior'!CZ62)</f>
        <v>1782</v>
      </c>
      <c r="DB63" s="9">
        <f>IF(Parametros!$P$3=1,'4 - Tabela atual'!DB62,'5 - Tabela anterior'!DA62)</f>
        <v>2673</v>
      </c>
      <c r="DC63" s="9">
        <f>IF(Parametros!$P$3=1,'4 - Tabela atual'!DC62,'5 - Tabela anterior'!DB62)</f>
        <v>3564</v>
      </c>
      <c r="DD63" s="9">
        <f>IF(Parametros!$P$3=1,'4 - Tabela atual'!DD62,'5 - Tabela anterior'!DC62)</f>
        <v>4455</v>
      </c>
      <c r="DE63" s="9">
        <f>IF(Parametros!$P$3=1,'4 - Tabela atual'!DE62,'5 - Tabela anterior'!DD62)</f>
        <v>5346</v>
      </c>
      <c r="DF63" s="9">
        <f>IF(Parametros!$P$3=1,'4 - Tabela atual'!DF62,'5 - Tabela anterior'!DE62)</f>
        <v>822</v>
      </c>
      <c r="DG63" s="9">
        <f>IF(Parametros!$P$3=1,'4 - Tabela atual'!DG62,'5 - Tabela anterior'!DF62)</f>
        <v>164.4</v>
      </c>
      <c r="DH63" s="9">
        <f>IF(Parametros!$P$3=1,'4 - Tabela atual'!DH62,'5 - Tabela anterior'!DG62)</f>
        <v>205.5</v>
      </c>
      <c r="DI63" s="9">
        <f>IF(Parametros!$P$3=1,'4 - Tabela atual'!DI62,'5 - Tabela anterior'!DH62)</f>
        <v>0</v>
      </c>
      <c r="DJ63" s="9">
        <f>IF(Parametros!$P$3=1,'4 - Tabela atual'!DJ62,'5 - Tabela anterior'!DI62)</f>
        <v>616.5</v>
      </c>
      <c r="DK63" s="9">
        <f>IF(Parametros!$P$3=1,'4 - Tabela atual'!DK62,'5 - Tabela anterior'!DJ62)</f>
        <v>1233</v>
      </c>
      <c r="DL63" s="9">
        <f>IF(Parametros!$P$3=1,'4 - Tabela atual'!DL62,'5 - Tabela anterior'!DK62)</f>
        <v>1644</v>
      </c>
      <c r="DM63" s="9">
        <f>IF(Parametros!$P$3=1,'4 - Tabela atual'!DM62,'5 - Tabela anterior'!DL62)</f>
        <v>2466</v>
      </c>
      <c r="DN63" s="9">
        <f>IF(Parametros!$P$3=1,'4 - Tabela atual'!DN62,'5 - Tabela anterior'!DM62)</f>
        <v>3288</v>
      </c>
      <c r="DO63" s="9">
        <f>IF(Parametros!$P$3=1,'4 - Tabela atual'!DO62,'5 - Tabela anterior'!DN62)</f>
        <v>4110</v>
      </c>
      <c r="DP63" s="9">
        <f>IF(Parametros!$P$3=1,'4 - Tabela atual'!DP62,'5 - Tabela anterior'!DO62)</f>
        <v>4932</v>
      </c>
      <c r="DQ63" s="9">
        <f>IF(Parametros!$P$3=1,'4 - Tabela atual'!DQ62,'5 - Tabela anterior'!DP62)</f>
        <v>953</v>
      </c>
      <c r="DR63" s="9">
        <f>IF(Parametros!$P$3=1,'4 - Tabela atual'!DR62,'5 - Tabela anterior'!DQ62)</f>
        <v>190.60000000000002</v>
      </c>
      <c r="DS63" s="9">
        <f>IF(Parametros!$P$3=1,'4 - Tabela atual'!DS62,'5 - Tabela anterior'!DR62)</f>
        <v>238.25</v>
      </c>
      <c r="DT63" s="9">
        <f>IF(Parametros!$P$3=1,'4 - Tabela atual'!DT62,'5 - Tabela anterior'!DS62)</f>
        <v>58.95</v>
      </c>
      <c r="DU63" s="9">
        <f>IF(Parametros!$P$3=1,'4 - Tabela atual'!DU62,'5 - Tabela anterior'!DT62)</f>
        <v>682</v>
      </c>
      <c r="DV63" s="9">
        <f>IF(Parametros!$P$3=1,'4 - Tabela atual'!DV62,'5 - Tabela anterior'!DU62)</f>
        <v>1429.5</v>
      </c>
      <c r="DW63" s="9">
        <f>IF(Parametros!$P$3=1,'4 - Tabela atual'!DW62,'5 - Tabela anterior'!DV62)</f>
        <v>1906</v>
      </c>
      <c r="DX63" s="9">
        <f>IF(Parametros!$P$3=1,'4 - Tabela atual'!DX62,'5 - Tabela anterior'!DW62)</f>
        <v>2859</v>
      </c>
      <c r="DY63" s="9">
        <f>IF(Parametros!$P$3=1,'4 - Tabela atual'!DY62,'5 - Tabela anterior'!DX62)</f>
        <v>3812</v>
      </c>
      <c r="DZ63" s="9">
        <f>IF(Parametros!$P$3=1,'4 - Tabela atual'!DZ62,'5 - Tabela anterior'!DY62)</f>
        <v>4765</v>
      </c>
      <c r="EA63" s="9">
        <f>IF(Parametros!$P$3=1,'4 - Tabela atual'!EA62,'5 - Tabela anterior'!DZ62)</f>
        <v>5718</v>
      </c>
      <c r="EB63" s="9">
        <f>IF(Parametros!$P$3=1,'4 - Tabela atual'!EB62,'5 - Tabela anterior'!EA62)</f>
        <v>1130</v>
      </c>
      <c r="EC63" s="9">
        <f>IF(Parametros!$P$3=1,'4 - Tabela atual'!EC62,'5 - Tabela anterior'!EB62)</f>
        <v>226</v>
      </c>
      <c r="ED63" s="9">
        <f>IF(Parametros!$P$3=1,'4 - Tabela atual'!ED62,'5 - Tabela anterior'!EC62)</f>
        <v>282.5</v>
      </c>
      <c r="EE63" s="9">
        <f>IF(Parametros!$P$3=1,'4 - Tabela atual'!EE62,'5 - Tabela anterior'!ED62)</f>
        <v>58.95</v>
      </c>
      <c r="EF63" s="9">
        <f>IF(Parametros!$P$3=1,'4 - Tabela atual'!EF62,'5 - Tabela anterior'!EE62)</f>
        <v>814.75</v>
      </c>
      <c r="EG63" s="9">
        <f>IF(Parametros!$P$3=1,'4 - Tabela atual'!EG62,'5 - Tabela anterior'!EF62)</f>
        <v>1695</v>
      </c>
      <c r="EH63" s="9">
        <f>IF(Parametros!$P$3=1,'4 - Tabela atual'!EH62,'5 - Tabela anterior'!EG62)</f>
        <v>2260</v>
      </c>
      <c r="EI63" s="9">
        <f>IF(Parametros!$P$3=1,'4 - Tabela atual'!EI62,'5 - Tabela anterior'!EH62)</f>
        <v>3390</v>
      </c>
      <c r="EJ63" s="9">
        <f>IF(Parametros!$P$3=1,'4 - Tabela atual'!EJ62,'5 - Tabela anterior'!EI62)</f>
        <v>4520</v>
      </c>
      <c r="EK63" s="9">
        <f>IF(Parametros!$P$3=1,'4 - Tabela atual'!EK62,'5 - Tabela anterior'!EJ62)</f>
        <v>5650</v>
      </c>
      <c r="EL63" s="9">
        <f>IF(Parametros!$P$3=1,'4 - Tabela atual'!EL62,'5 - Tabela anterior'!EK62)</f>
        <v>6780</v>
      </c>
      <c r="EM63" s="9">
        <f>IF(Parametros!$P$3=1,'4 - Tabela atual'!EM62,'5 - Tabela anterior'!EL62)</f>
        <v>1022</v>
      </c>
      <c r="EN63" s="9">
        <f>IF(Parametros!$P$3=1,'4 - Tabela atual'!EN62,'5 - Tabela anterior'!EM62)</f>
        <v>204.4</v>
      </c>
      <c r="EO63" s="9">
        <f>IF(Parametros!$P$3=1,'4 - Tabela atual'!EO62,'5 - Tabela anterior'!EN62)</f>
        <v>255.5</v>
      </c>
      <c r="EP63" s="9">
        <f>IF(Parametros!$P$3=1,'4 - Tabela atual'!EP62,'5 - Tabela anterior'!EO62)</f>
        <v>58.95</v>
      </c>
      <c r="EQ63" s="9">
        <f>IF(Parametros!$P$3=1,'4 - Tabela atual'!EQ62,'5 - Tabela anterior'!EP62)</f>
        <v>733.75</v>
      </c>
      <c r="ER63" s="9">
        <f>IF(Parametros!$P$3=1,'4 - Tabela atual'!ER62,'5 - Tabela anterior'!EQ62)</f>
        <v>1533</v>
      </c>
      <c r="ES63" s="9">
        <f>IF(Parametros!$P$3=1,'4 - Tabela atual'!ES62,'5 - Tabela anterior'!ER62)</f>
        <v>2044</v>
      </c>
      <c r="ET63" s="9">
        <f>IF(Parametros!$P$3=1,'4 - Tabela atual'!ET62,'5 - Tabela anterior'!ES62)</f>
        <v>3066</v>
      </c>
      <c r="EU63" s="9">
        <f>IF(Parametros!$P$3=1,'4 - Tabela atual'!EU62,'5 - Tabela anterior'!ET62)</f>
        <v>4088</v>
      </c>
      <c r="EV63" s="9">
        <f>IF(Parametros!$P$3=1,'4 - Tabela atual'!EV62,'5 - Tabela anterior'!EU62)</f>
        <v>5110</v>
      </c>
      <c r="EW63" s="9">
        <f>IF(Parametros!$P$3=1,'4 - Tabela atual'!EW62,'5 - Tabela anterior'!EV62)</f>
        <v>6132</v>
      </c>
      <c r="EX63" s="9">
        <f>IF(Parametros!$P$3=1,'4 - Tabela atual'!EX62,'5 - Tabela anterior'!EW62)</f>
        <v>1356</v>
      </c>
      <c r="EY63" s="9">
        <f>IF(Parametros!$P$3=1,'4 - Tabela atual'!EY62,'5 - Tabela anterior'!EX62)</f>
        <v>271.20000000000005</v>
      </c>
      <c r="EZ63" s="9">
        <f>IF(Parametros!$P$3=1,'4 - Tabela atual'!EZ62,'5 - Tabela anterior'!EY62)</f>
        <v>339</v>
      </c>
      <c r="FA63" s="9">
        <f>IF(Parametros!$P$3=1,'4 - Tabela atual'!FA62,'5 - Tabela anterior'!EZ62)</f>
        <v>0</v>
      </c>
      <c r="FB63" s="9">
        <f>IF(Parametros!$P$3=1,'4 - Tabela atual'!FB62,'5 - Tabela anterior'!FA62)</f>
        <v>1017</v>
      </c>
      <c r="FC63" s="9">
        <f>IF(Parametros!$P$3=1,'4 - Tabela atual'!FC62,'5 - Tabela anterior'!FB62)</f>
        <v>2034</v>
      </c>
      <c r="FD63" s="9">
        <f>IF(Parametros!$P$3=1,'4 - Tabela atual'!FD62,'5 - Tabela anterior'!FC62)</f>
        <v>2712</v>
      </c>
      <c r="FE63" s="9">
        <f>IF(Parametros!$P$3=1,'4 - Tabela atual'!FE62,'5 - Tabela anterior'!FD62)</f>
        <v>4068</v>
      </c>
      <c r="FF63" s="9">
        <f>IF(Parametros!$P$3=1,'4 - Tabela atual'!FF62,'5 - Tabela anterior'!FE62)</f>
        <v>5424</v>
      </c>
      <c r="FG63" s="9">
        <f>IF(Parametros!$P$3=1,'4 - Tabela atual'!FG62,'5 - Tabela anterior'!FF62)</f>
        <v>6780</v>
      </c>
      <c r="FH63" s="9">
        <f>IF(Parametros!$P$3=1,'4 - Tabela atual'!FH62,'5 - Tabela anterior'!FG62)</f>
        <v>8136</v>
      </c>
      <c r="FI63" s="9">
        <f>IF(Parametros!$P$3=1,'4 - Tabela atual'!FI62,'5 - Tabela anterior'!FH62)</f>
        <v>1487</v>
      </c>
      <c r="FJ63" s="9">
        <f>IF(Parametros!$P$3=1,'4 - Tabela atual'!FJ62,'5 - Tabela anterior'!FI62)</f>
        <v>297.39999999999998</v>
      </c>
      <c r="FK63" s="9">
        <f>IF(Parametros!$P$3=1,'4 - Tabela atual'!FK62,'5 - Tabela anterior'!FJ62)</f>
        <v>371.75</v>
      </c>
      <c r="FL63" s="9">
        <f>IF(Parametros!$P$3=1,'4 - Tabela atual'!FL62,'5 - Tabela anterior'!FK62)</f>
        <v>58.95</v>
      </c>
      <c r="FM63" s="9">
        <f>IF(Parametros!$P$3=1,'4 - Tabela atual'!FM62,'5 - Tabela anterior'!FL62)</f>
        <v>1082.5</v>
      </c>
      <c r="FN63" s="9">
        <f>IF(Parametros!$P$3=1,'4 - Tabela atual'!FN62,'5 - Tabela anterior'!FM62)</f>
        <v>2230.5</v>
      </c>
      <c r="FO63" s="9">
        <f>IF(Parametros!$P$3=1,'4 - Tabela atual'!FO62,'5 - Tabela anterior'!FN62)</f>
        <v>2974</v>
      </c>
      <c r="FP63" s="9">
        <f>IF(Parametros!$P$3=1,'4 - Tabela atual'!FP62,'5 - Tabela anterior'!FO62)</f>
        <v>4461</v>
      </c>
      <c r="FQ63" s="9">
        <f>IF(Parametros!$P$3=1,'4 - Tabela atual'!FQ62,'5 - Tabela anterior'!FP62)</f>
        <v>5948</v>
      </c>
      <c r="FR63" s="9">
        <f>IF(Parametros!$P$3=1,'4 - Tabela atual'!FR62,'5 - Tabela anterior'!FQ62)</f>
        <v>7435</v>
      </c>
      <c r="FS63" s="9">
        <f>IF(Parametros!$P$3=1,'4 - Tabela atual'!FS62,'5 - Tabela anterior'!FR62)</f>
        <v>8922</v>
      </c>
      <c r="FT63">
        <f>IF(Parametros!$P$3=1,'4 - Tabela atual'!FT62,'5 - Tabela anterior'!FS62)</f>
        <v>8.7799999999999994</v>
      </c>
      <c r="FU63" t="str">
        <f>IF(Parametros!$P$3=1,'4 - Tabela atual'!FU62,'5 - Tabela anterior'!FT62)</f>
        <v/>
      </c>
      <c r="FV63" t="str">
        <f>IF(Parametros!$P$3=1,'4 - Tabela atual'!FV62,'5 - Tabela anterior'!FU62)</f>
        <v/>
      </c>
      <c r="FW63" t="str">
        <f>IF(Parametros!$P$3=1,'4 - Tabela atual'!FW62,'5 - Tabela anterior'!FV62)</f>
        <v/>
      </c>
      <c r="FX63" t="str">
        <f>IF(Parametros!$P$3=1,'4 - Tabela atual'!FX62,'5 - Tabela anterior'!FW62)</f>
        <v/>
      </c>
      <c r="FY63" t="str">
        <f>IF(Parametros!$P$3=1,'4 - Tabela atual'!FY62,'5 - Tabela anterior'!FX62)</f>
        <v/>
      </c>
      <c r="FZ63" t="str">
        <f>IF(Parametros!$P$3=1,'4 - Tabela atual'!FZ62,'5 - Tabela anterior'!FY62)</f>
        <v/>
      </c>
      <c r="GA63" t="str">
        <f>IF(Parametros!$P$3=1,'4 - Tabela atual'!GA62,'5 - Tabela anterior'!FZ62)</f>
        <v/>
      </c>
      <c r="GB63" t="str">
        <f>IF(Parametros!$P$3=1,'4 - Tabela atual'!GB62,'5 - Tabela anterior'!GA62)</f>
        <v/>
      </c>
      <c r="GC63" t="str">
        <f>IF(Parametros!$P$3=1,'4 - Tabela atual'!GC62,'5 - Tabela anterior'!GB62)</f>
        <v/>
      </c>
      <c r="GD63" t="str">
        <f>IF(Parametros!$P$3=1,'4 - Tabela atual'!GD62,'5 - Tabela anterior'!GC62)</f>
        <v/>
      </c>
      <c r="GE63" t="str">
        <f>IF(Parametros!$P$3=1,'4 - Tabela atual'!GE62,'5 - Tabela anterior'!GD62)</f>
        <v/>
      </c>
      <c r="GF63" t="str">
        <f>IF(Parametros!$P$3=1,'4 - Tabela atual'!GF62,'5 - Tabela anterior'!GE62)</f>
        <v/>
      </c>
      <c r="GG63" t="str">
        <f>IF(Parametros!$P$3=1,'4 - Tabela atual'!GG62,'5 - Tabela anterior'!GF62)</f>
        <v/>
      </c>
      <c r="GH63">
        <f>IF(Parametros!$P$3=1,'4 - Tabela atual'!GH62,'5 - Tabela anterior'!GG62)</f>
        <v>8.7799999999999994</v>
      </c>
      <c r="GI63" s="8">
        <f>IF(Parametros!$P$3=1,'4 - Tabela atual'!GI62,'5 - Tabela anterior'!GH62)</f>
        <v>52048.188000000009</v>
      </c>
      <c r="GJ63" s="8" t="str">
        <f>IF(Parametros!$P$3=1,'4 - Tabela atual'!GJ62,'5 - Tabela anterior'!GI62)</f>
        <v/>
      </c>
      <c r="GK63" s="8" t="str">
        <f>IF(Parametros!$P$3=1,'4 - Tabela atual'!GK62,'5 - Tabela anterior'!GJ62)</f>
        <v/>
      </c>
      <c r="GL63" s="8" t="str">
        <f>IF(Parametros!$P$3=1,'4 - Tabela atual'!GL62,'5 - Tabela anterior'!GK62)</f>
        <v/>
      </c>
      <c r="GM63" s="8" t="str">
        <f>IF(Parametros!$P$3=1,'4 - Tabela atual'!GM62,'5 - Tabela anterior'!GL62)</f>
        <v/>
      </c>
      <c r="GN63" s="8" t="str">
        <f>IF(Parametros!$P$3=1,'4 - Tabela atual'!GN62,'5 - Tabela anterior'!GM62)</f>
        <v/>
      </c>
      <c r="GO63" s="8" t="str">
        <f>IF(Parametros!$P$3=1,'4 - Tabela atual'!GO62,'5 - Tabela anterior'!GN62)</f>
        <v/>
      </c>
      <c r="GP63" s="8" t="str">
        <f>IF(Parametros!$P$3=1,'4 - Tabela atual'!GP62,'5 - Tabela anterior'!GO62)</f>
        <v/>
      </c>
      <c r="GQ63" s="8" t="str">
        <f>IF(Parametros!$P$3=1,'4 - Tabela atual'!GQ62,'5 - Tabela anterior'!GP62)</f>
        <v/>
      </c>
      <c r="GR63" s="8" t="str">
        <f>IF(Parametros!$P$3=1,'4 - Tabela atual'!GR62,'5 - Tabela anterior'!GQ62)</f>
        <v/>
      </c>
      <c r="GS63" s="8" t="str">
        <f>IF(Parametros!$P$3=1,'4 - Tabela atual'!GS62,'5 - Tabela anterior'!GR62)</f>
        <v/>
      </c>
      <c r="GT63" s="8" t="str">
        <f>IF(Parametros!$P$3=1,'4 - Tabela atual'!GT62,'5 - Tabela anterior'!GS62)</f>
        <v/>
      </c>
      <c r="GU63" s="8" t="str">
        <f>IF(Parametros!$P$3=1,'4 - Tabela atual'!GU62,'5 - Tabela anterior'!GT62)</f>
        <v/>
      </c>
      <c r="GV63" s="8" t="str">
        <f>IF(Parametros!$P$3=1,'4 - Tabela atual'!GV62,'5 - Tabela anterior'!GU62)</f>
        <v/>
      </c>
      <c r="GW63" s="8">
        <f>IF(Parametros!$P$3=1,'4 - Tabela atual'!GW62,'5 - Tabela anterior'!GV62)</f>
        <v>52048.188000000009</v>
      </c>
      <c r="GX63">
        <f>IF(Parametros!$P$3=1,'4 - Tabela atual'!GX62,'5 - Tabela anterior'!GW62)</f>
        <v>0</v>
      </c>
      <c r="GY63">
        <f>IF(Parametros!$P$3=1,'4 - Tabela atual'!GY62,'5 - Tabela anterior'!GX62)</f>
        <v>0</v>
      </c>
      <c r="GZ63">
        <f>IF(Parametros!$P$3=1,'4 - Tabela atual'!GZ62,'5 - Tabela anterior'!GY62)</f>
        <v>0</v>
      </c>
      <c r="HA63">
        <f>IF(Parametros!$P$3=1,'4 - Tabela atual'!HA62,'5 - Tabela anterior'!GZ62)</f>
        <v>0</v>
      </c>
      <c r="HB63">
        <f>IF(Parametros!$P$3=1,'4 - Tabela atual'!HB62,'5 - Tabela anterior'!HA62)</f>
        <v>0</v>
      </c>
      <c r="HC63">
        <f>IF(Parametros!$P$3=1,'4 - Tabela atual'!HC62,'5 - Tabela anterior'!HB62)</f>
        <v>0</v>
      </c>
      <c r="HD63">
        <f>IF(Parametros!$P$3=1,'4 - Tabela atual'!HD62,'5 - Tabela anterior'!HC62)</f>
        <v>1</v>
      </c>
      <c r="HE63" s="6" t="str">
        <f t="shared" si="1"/>
        <v>EMPREENDER - (EMRS)</v>
      </c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</row>
    <row r="64" spans="1:249" s="5" customFormat="1" ht="14.25" customHeight="1" x14ac:dyDescent="0.2">
      <c r="A64" s="148" t="str">
        <f>IF(Parametros!$P$3=1,'4 - Tabela atual'!A63,'5 - Tabela anterior'!A63)</f>
        <v>SABO</v>
      </c>
      <c r="B64" s="112" t="str">
        <f>IF(Parametros!$P$3=1,'4 - Tabela atual'!B63,'5 - Tabela anterior'!B63)</f>
        <v>SABORES DAQUI</v>
      </c>
      <c r="C64" s="9">
        <f>IF(Parametros!$P$3=1,'4 - Tabela atual'!C63,'5 - Tabela anterior'!C63)</f>
        <v>131</v>
      </c>
      <c r="D64" s="9">
        <f>IF(Parametros!$P$3=1,'4 - Tabela atual'!D63,'5 - Tabela anterior'!D63)</f>
        <v>26.200000000000003</v>
      </c>
      <c r="E64" s="9">
        <f>IF(Parametros!$P$3=1,'4 - Tabela atual'!E63,'5 - Tabela anterior'!E63)</f>
        <v>32.75</v>
      </c>
      <c r="F64" s="9">
        <f>IF(Parametros!$P$3=1,'4 - Tabela atual'!F63,'5 - Tabela anterior'!F63)</f>
        <v>49.125</v>
      </c>
      <c r="G64" s="9">
        <f>IF(Parametros!$P$3=1,'4 - Tabela atual'!G63,'5 - Tabela anterior'!G63)</f>
        <v>26.200000000000003</v>
      </c>
      <c r="H64" s="9">
        <f>IF(Parametros!$P$3=1,'4 - Tabela atual'!H63,'5 - Tabela anterior'!H63)</f>
        <v>32.75</v>
      </c>
      <c r="I64" s="9">
        <f>IF(Parametros!$P$3=1,'4 - Tabela atual'!I63,'5 - Tabela anterior'!H63)</f>
        <v>32.75</v>
      </c>
      <c r="J64" s="9">
        <f>IF(Parametros!$P$3=1,'4 - Tabela atual'!J63,'5 - Tabela anterior'!I63)</f>
        <v>32.75</v>
      </c>
      <c r="K64" s="9">
        <f>IF(Parametros!$P$3=1,'4 - Tabela atual'!K63,'5 - Tabela anterior'!J63)</f>
        <v>49.125</v>
      </c>
      <c r="L64" s="9">
        <f>IF(Parametros!$P$3=1,'4 - Tabela atual'!L63,'5 - Tabela anterior'!K63)</f>
        <v>26.200000000000003</v>
      </c>
      <c r="M64" s="9">
        <f>IF(Parametros!$P$3=1,'4 - Tabela atual'!M63,'5 - Tabela anterior'!L63)</f>
        <v>32.75</v>
      </c>
      <c r="N64" s="9">
        <f>IF(Parametros!$P$3=1,'4 - Tabela atual'!N63,'5 - Tabela anterior'!M63)</f>
        <v>58.95</v>
      </c>
      <c r="O64" s="9">
        <f>IF(Parametros!$P$3=1,'4 - Tabela atual'!O63,'5 - Tabela anterior'!N63)</f>
        <v>65.5</v>
      </c>
      <c r="P64" s="9">
        <f>IF(Parametros!$P$3=1,'4 - Tabela atual'!P63,'5 - Tabela anterior'!O63)</f>
        <v>196.5</v>
      </c>
      <c r="Q64" s="9">
        <f>IF(Parametros!$P$3=1,'4 - Tabela atual'!Q63,'5 - Tabela anterior'!P63)</f>
        <v>262</v>
      </c>
      <c r="R64" s="9">
        <f>IF(Parametros!$P$3=1,'4 - Tabela atual'!R63,'5 - Tabela anterior'!Q63)</f>
        <v>393</v>
      </c>
      <c r="S64" s="9">
        <f>IF(Parametros!$P$3=1,'4 - Tabela atual'!S63,'5 - Tabela anterior'!R63)</f>
        <v>524</v>
      </c>
      <c r="T64" s="9">
        <f>IF(Parametros!$P$3=1,'4 - Tabela atual'!T63,'5 - Tabela anterior'!S63)</f>
        <v>655</v>
      </c>
      <c r="U64" s="9">
        <f>IF(Parametros!$P$3=1,'4 - Tabela atual'!U63,'5 - Tabela anterior'!T63)</f>
        <v>786</v>
      </c>
      <c r="V64" s="9">
        <f>IF(Parametros!$P$3=1,'4 - Tabela atual'!V63,'5 - Tabela anterior'!U63)</f>
        <v>252</v>
      </c>
      <c r="W64" s="9">
        <f>IF(Parametros!$P$3=1,'4 - Tabela atual'!W63,'5 - Tabela anterior'!V63)</f>
        <v>50.400000000000006</v>
      </c>
      <c r="X64" s="9">
        <f>IF(Parametros!$P$3=1,'4 - Tabela atual'!X63,'5 - Tabela anterior'!W63)</f>
        <v>63</v>
      </c>
      <c r="Y64" s="9">
        <f>IF(Parametros!$P$3=1,'4 - Tabela atual'!Y63,'5 - Tabela anterior'!X63)</f>
        <v>0</v>
      </c>
      <c r="Z64" s="9">
        <f>IF(Parametros!$P$3=1,'4 - Tabela atual'!Z63,'5 - Tabela anterior'!Y63)</f>
        <v>126</v>
      </c>
      <c r="AA64" s="9">
        <f>IF(Parametros!$P$3=1,'4 - Tabela atual'!AA63,'5 - Tabela anterior'!Z63)</f>
        <v>378</v>
      </c>
      <c r="AB64" s="9">
        <f>IF(Parametros!$P$3=1,'4 - Tabela atual'!AB63,'5 - Tabela anterior'!AA63)</f>
        <v>504</v>
      </c>
      <c r="AC64" s="9">
        <f>IF(Parametros!$P$3=1,'4 - Tabela atual'!AC63,'5 - Tabela anterior'!AB63)</f>
        <v>756</v>
      </c>
      <c r="AD64" s="9">
        <f>IF(Parametros!$P$3=1,'4 - Tabela atual'!AD63,'5 - Tabela anterior'!AC63)</f>
        <v>1008</v>
      </c>
      <c r="AE64" s="9">
        <f>IF(Parametros!$P$3=1,'4 - Tabela atual'!AE63,'5 - Tabela anterior'!AD63)</f>
        <v>1260</v>
      </c>
      <c r="AF64" s="9">
        <f>IF(Parametros!$P$3=1,'4 - Tabela atual'!AF63,'5 - Tabela anterior'!AE63)</f>
        <v>1512</v>
      </c>
      <c r="AG64" s="9">
        <f>IF(Parametros!$P$3=1,'4 - Tabela atual'!AG63,'5 - Tabela anterior'!AF63)</f>
        <v>228</v>
      </c>
      <c r="AH64" s="9">
        <f>IF(Parametros!$P$3=1,'4 - Tabela atual'!AH63,'5 - Tabela anterior'!AG63)</f>
        <v>45.6</v>
      </c>
      <c r="AI64" s="9">
        <f>IF(Parametros!$P$3=1,'4 - Tabela atual'!AI63,'5 - Tabela anterior'!AH63)</f>
        <v>57</v>
      </c>
      <c r="AJ64" s="9">
        <f>IF(Parametros!$P$3=1,'4 - Tabela atual'!AJ63,'5 - Tabela anterior'!AI63)</f>
        <v>0</v>
      </c>
      <c r="AK64" s="9">
        <f>IF(Parametros!$P$3=1,'4 - Tabela atual'!AK63,'5 - Tabela anterior'!AJ63)</f>
        <v>114</v>
      </c>
      <c r="AL64" s="9">
        <f>IF(Parametros!$P$3=1,'4 - Tabela atual'!AL63,'5 - Tabela anterior'!AK63)</f>
        <v>342</v>
      </c>
      <c r="AM64" s="9">
        <f>IF(Parametros!$P$3=1,'4 - Tabela atual'!AM63,'5 - Tabela anterior'!AL63)</f>
        <v>456</v>
      </c>
      <c r="AN64" s="9">
        <f>IF(Parametros!$P$3=1,'4 - Tabela atual'!AN63,'5 - Tabela anterior'!AM63)</f>
        <v>684</v>
      </c>
      <c r="AO64" s="9">
        <f>IF(Parametros!$P$3=1,'4 - Tabela atual'!AO63,'5 - Tabela anterior'!AN63)</f>
        <v>912</v>
      </c>
      <c r="AP64" s="9">
        <f>IF(Parametros!$P$3=1,'4 - Tabela atual'!AP63,'5 - Tabela anterior'!AO63)</f>
        <v>1140</v>
      </c>
      <c r="AQ64" s="9">
        <f>IF(Parametros!$P$3=1,'4 - Tabela atual'!AQ63,'5 - Tabela anterior'!AP63)</f>
        <v>1368</v>
      </c>
      <c r="AR64" s="9">
        <f>IF(Parametros!$P$3=1,'4 - Tabela atual'!AR63,'5 - Tabela anterior'!AQ63)</f>
        <v>143</v>
      </c>
      <c r="AS64" s="9">
        <f>IF(Parametros!$P$3=1,'4 - Tabela atual'!AS63,'5 - Tabela anterior'!AR63)</f>
        <v>28.6</v>
      </c>
      <c r="AT64" s="9">
        <f>IF(Parametros!$P$3=1,'4 - Tabela atual'!AT63,'5 - Tabela anterior'!AS63)</f>
        <v>35.75</v>
      </c>
      <c r="AU64" s="9">
        <f>IF(Parametros!$P$3=1,'4 - Tabela atual'!AU63,'5 - Tabela anterior'!AT63)</f>
        <v>0</v>
      </c>
      <c r="AV64" s="9">
        <f>IF(Parametros!$P$3=1,'4 - Tabela atual'!AV63,'5 - Tabela anterior'!AU63)</f>
        <v>71.5</v>
      </c>
      <c r="AW64" s="9">
        <f>IF(Parametros!$P$3=1,'4 - Tabela atual'!AW63,'5 - Tabela anterior'!AV63)</f>
        <v>214.5</v>
      </c>
      <c r="AX64" s="9">
        <f>IF(Parametros!$P$3=1,'4 - Tabela atual'!AX63,'5 - Tabela anterior'!AW63)</f>
        <v>286</v>
      </c>
      <c r="AY64" s="9">
        <f>IF(Parametros!$P$3=1,'4 - Tabela atual'!AY63,'5 - Tabela anterior'!AX63)</f>
        <v>429</v>
      </c>
      <c r="AZ64" s="9">
        <f>IF(Parametros!$P$3=1,'4 - Tabela atual'!AZ63,'5 - Tabela anterior'!AY63)</f>
        <v>572</v>
      </c>
      <c r="BA64" s="9">
        <f>IF(Parametros!$P$3=1,'4 - Tabela atual'!BA63,'5 - Tabela anterior'!AZ63)</f>
        <v>715</v>
      </c>
      <c r="BB64" s="9">
        <f>IF(Parametros!$P$3=1,'4 - Tabela atual'!BB63,'5 - Tabela anterior'!BA63)</f>
        <v>858</v>
      </c>
      <c r="BC64" s="9">
        <f>IF(Parametros!$P$3=1,'4 - Tabela atual'!BC63,'5 - Tabela anterior'!BB63)</f>
        <v>383</v>
      </c>
      <c r="BD64" s="9">
        <f>IF(Parametros!$P$3=1,'4 - Tabela atual'!BD63,'5 - Tabela anterior'!BC63)</f>
        <v>76.600000000000009</v>
      </c>
      <c r="BE64" s="9">
        <f>IF(Parametros!$P$3=1,'4 - Tabela atual'!BE63,'5 - Tabela anterior'!BD63)</f>
        <v>95.75</v>
      </c>
      <c r="BF64" s="9">
        <f>IF(Parametros!$P$3=1,'4 - Tabela atual'!BF63,'5 - Tabela anterior'!BE63)</f>
        <v>58.95</v>
      </c>
      <c r="BG64" s="9">
        <f>IF(Parametros!$P$3=1,'4 - Tabela atual'!BG63,'5 - Tabela anterior'!BF63)</f>
        <v>191.5</v>
      </c>
      <c r="BH64" s="9">
        <f>IF(Parametros!$P$3=1,'4 - Tabela atual'!BH63,'5 - Tabela anterior'!BG63)</f>
        <v>574.5</v>
      </c>
      <c r="BI64" s="9">
        <f>IF(Parametros!$P$3=1,'4 - Tabela atual'!BI63,'5 - Tabela anterior'!BH63)</f>
        <v>766</v>
      </c>
      <c r="BJ64" s="9">
        <f>IF(Parametros!$P$3=1,'4 - Tabela atual'!BJ63,'5 - Tabela anterior'!BI63)</f>
        <v>1149</v>
      </c>
      <c r="BK64" s="9">
        <f>IF(Parametros!$P$3=1,'4 - Tabela atual'!BK63,'5 - Tabela anterior'!BJ63)</f>
        <v>1532</v>
      </c>
      <c r="BL64" s="9">
        <f>IF(Parametros!$P$3=1,'4 - Tabela atual'!BL63,'5 - Tabela anterior'!BK63)</f>
        <v>1915</v>
      </c>
      <c r="BM64" s="9">
        <f>IF(Parametros!$P$3=1,'4 - Tabela atual'!BM63,'5 - Tabela anterior'!BL63)</f>
        <v>2298</v>
      </c>
      <c r="BN64" s="9">
        <f>IF(Parametros!$P$3=1,'4 - Tabela atual'!BN63,'5 - Tabela anterior'!BM63)</f>
        <v>359</v>
      </c>
      <c r="BO64" s="9">
        <f>IF(Parametros!$P$3=1,'4 - Tabela atual'!BO63,'5 - Tabela anterior'!BN63)</f>
        <v>71.800000000000011</v>
      </c>
      <c r="BP64" s="9">
        <f>IF(Parametros!$P$3=1,'4 - Tabela atual'!BP63,'5 - Tabela anterior'!BO63)</f>
        <v>89.75</v>
      </c>
      <c r="BQ64" s="9">
        <f>IF(Parametros!$P$3=1,'4 - Tabela atual'!BQ63,'5 - Tabela anterior'!BP63)</f>
        <v>58.95</v>
      </c>
      <c r="BR64" s="9">
        <f>IF(Parametros!$P$3=1,'4 - Tabela atual'!BR63,'5 - Tabela anterior'!BQ63)</f>
        <v>179.5</v>
      </c>
      <c r="BS64" s="9">
        <f>IF(Parametros!$P$3=1,'4 - Tabela atual'!BS63,'5 - Tabela anterior'!BR63)</f>
        <v>538.5</v>
      </c>
      <c r="BT64" s="9">
        <f>IF(Parametros!$P$3=1,'4 - Tabela atual'!BT63,'5 - Tabela anterior'!BS63)</f>
        <v>718</v>
      </c>
      <c r="BU64" s="9">
        <f>IF(Parametros!$P$3=1,'4 - Tabela atual'!BU63,'5 - Tabela anterior'!BT63)</f>
        <v>1077</v>
      </c>
      <c r="BV64" s="9">
        <f>IF(Parametros!$P$3=1,'4 - Tabela atual'!BV63,'5 - Tabela anterior'!BU63)</f>
        <v>1436</v>
      </c>
      <c r="BW64" s="9">
        <f>IF(Parametros!$P$3=1,'4 - Tabela atual'!BW63,'5 - Tabela anterior'!BV63)</f>
        <v>1795</v>
      </c>
      <c r="BX64" s="9">
        <f>IF(Parametros!$P$3=1,'4 - Tabela atual'!BX63,'5 - Tabela anterior'!BW63)</f>
        <v>2154</v>
      </c>
      <c r="BY64" s="9">
        <f>IF(Parametros!$P$3=1,'4 - Tabela atual'!BY63,'5 - Tabela anterior'!BX63)</f>
        <v>274</v>
      </c>
      <c r="BZ64" s="9">
        <f>IF(Parametros!$P$3=1,'4 - Tabela atual'!BZ63,'5 - Tabela anterior'!BY63)</f>
        <v>54.800000000000004</v>
      </c>
      <c r="CA64" s="9">
        <f>IF(Parametros!$P$3=1,'4 - Tabela atual'!CA63,'5 - Tabela anterior'!BZ63)</f>
        <v>68.5</v>
      </c>
      <c r="CB64" s="9">
        <f>IF(Parametros!$P$3=1,'4 - Tabela atual'!CB63,'5 - Tabela anterior'!CA63)</f>
        <v>58.95</v>
      </c>
      <c r="CC64" s="9">
        <f>IF(Parametros!$P$3=1,'4 - Tabela atual'!CC63,'5 - Tabela anterior'!CB63)</f>
        <v>137</v>
      </c>
      <c r="CD64" s="9">
        <f>IF(Parametros!$P$3=1,'4 - Tabela atual'!CD63,'5 - Tabela anterior'!CC63)</f>
        <v>411</v>
      </c>
      <c r="CE64" s="9">
        <f>IF(Parametros!$P$3=1,'4 - Tabela atual'!CE63,'5 - Tabela anterior'!CD63)</f>
        <v>548</v>
      </c>
      <c r="CF64" s="9">
        <f>IF(Parametros!$P$3=1,'4 - Tabela atual'!CF63,'5 - Tabela anterior'!CE63)</f>
        <v>822</v>
      </c>
      <c r="CG64" s="9">
        <f>IF(Parametros!$P$3=1,'4 - Tabela atual'!CG63,'5 - Tabela anterior'!CF63)</f>
        <v>1096</v>
      </c>
      <c r="CH64" s="9">
        <f>IF(Parametros!$P$3=1,'4 - Tabela atual'!CH63,'5 - Tabela anterior'!CG63)</f>
        <v>1370</v>
      </c>
      <c r="CI64" s="9">
        <f>IF(Parametros!$P$3=1,'4 - Tabela atual'!CI63,'5 - Tabela anterior'!CH63)</f>
        <v>1644</v>
      </c>
      <c r="CJ64" s="9">
        <f>IF(Parametros!$P$3=1,'4 - Tabela atual'!CJ63,'5 - Tabela anterior'!CI63)</f>
        <v>480</v>
      </c>
      <c r="CK64" s="9">
        <f>IF(Parametros!$P$3=1,'4 - Tabela atual'!CK63,'5 - Tabela anterior'!CJ63)</f>
        <v>96</v>
      </c>
      <c r="CL64" s="9">
        <f>IF(Parametros!$P$3=1,'4 - Tabela atual'!CL63,'5 - Tabela anterior'!CK63)</f>
        <v>120</v>
      </c>
      <c r="CM64" s="9">
        <f>IF(Parametros!$P$3=1,'4 - Tabela atual'!CM63,'5 - Tabela anterior'!CL63)</f>
        <v>0</v>
      </c>
      <c r="CN64" s="9">
        <f>IF(Parametros!$P$3=1,'4 - Tabela atual'!CN63,'5 - Tabela anterior'!CM63)</f>
        <v>240</v>
      </c>
      <c r="CO64" s="9">
        <f>IF(Parametros!$P$3=1,'4 - Tabela atual'!CO63,'5 - Tabela anterior'!CN63)</f>
        <v>720</v>
      </c>
      <c r="CP64" s="9">
        <f>IF(Parametros!$P$3=1,'4 - Tabela atual'!CP63,'5 - Tabela anterior'!CO63)</f>
        <v>960</v>
      </c>
      <c r="CQ64" s="9">
        <f>IF(Parametros!$P$3=1,'4 - Tabela atual'!CQ63,'5 - Tabela anterior'!CP63)</f>
        <v>1440</v>
      </c>
      <c r="CR64" s="9">
        <f>IF(Parametros!$P$3=1,'4 - Tabela atual'!CR63,'5 - Tabela anterior'!CQ63)</f>
        <v>1920</v>
      </c>
      <c r="CS64" s="9">
        <f>IF(Parametros!$P$3=1,'4 - Tabela atual'!CS63,'5 - Tabela anterior'!CR63)</f>
        <v>2400</v>
      </c>
      <c r="CT64" s="9">
        <f>IF(Parametros!$P$3=1,'4 - Tabela atual'!CT63,'5 - Tabela anterior'!CS63)</f>
        <v>2880</v>
      </c>
      <c r="CU64" s="9">
        <f>IF(Parametros!$P$3=1,'4 - Tabela atual'!CU63,'5 - Tabela anterior'!CT63)</f>
        <v>395</v>
      </c>
      <c r="CV64" s="9">
        <f>IF(Parametros!$P$3=1,'4 - Tabela atual'!CV63,'5 - Tabela anterior'!CU63)</f>
        <v>79</v>
      </c>
      <c r="CW64" s="9">
        <f>IF(Parametros!$P$3=1,'4 - Tabela atual'!CW63,'5 - Tabela anterior'!CV63)</f>
        <v>98.75</v>
      </c>
      <c r="CX64" s="9">
        <f>IF(Parametros!$P$3=1,'4 - Tabela atual'!CX63,'5 - Tabela anterior'!CW63)</f>
        <v>0</v>
      </c>
      <c r="CY64" s="9">
        <f>IF(Parametros!$P$3=1,'4 - Tabela atual'!CY63,'5 - Tabela anterior'!CX63)</f>
        <v>197.5</v>
      </c>
      <c r="CZ64" s="9">
        <f>IF(Parametros!$P$3=1,'4 - Tabela atual'!CZ63,'5 - Tabela anterior'!CY63)</f>
        <v>592.5</v>
      </c>
      <c r="DA64" s="9">
        <f>IF(Parametros!$P$3=1,'4 - Tabela atual'!DA63,'5 - Tabela anterior'!CZ63)</f>
        <v>790</v>
      </c>
      <c r="DB64" s="9">
        <f>IF(Parametros!$P$3=1,'4 - Tabela atual'!DB63,'5 - Tabela anterior'!DA63)</f>
        <v>1185</v>
      </c>
      <c r="DC64" s="9">
        <f>IF(Parametros!$P$3=1,'4 - Tabela atual'!DC63,'5 - Tabela anterior'!DB63)</f>
        <v>1580</v>
      </c>
      <c r="DD64" s="9">
        <f>IF(Parametros!$P$3=1,'4 - Tabela atual'!DD63,'5 - Tabela anterior'!DC63)</f>
        <v>1975</v>
      </c>
      <c r="DE64" s="9">
        <f>IF(Parametros!$P$3=1,'4 - Tabela atual'!DE63,'5 - Tabela anterior'!DD63)</f>
        <v>2370</v>
      </c>
      <c r="DF64" s="9">
        <f>IF(Parametros!$P$3=1,'4 - Tabela atual'!DF63,'5 - Tabela anterior'!DE63)</f>
        <v>371</v>
      </c>
      <c r="DG64" s="9">
        <f>IF(Parametros!$P$3=1,'4 - Tabela atual'!DG63,'5 - Tabela anterior'!DF63)</f>
        <v>74.2</v>
      </c>
      <c r="DH64" s="9">
        <f>IF(Parametros!$P$3=1,'4 - Tabela atual'!DH63,'5 - Tabela anterior'!DG63)</f>
        <v>92.75</v>
      </c>
      <c r="DI64" s="9">
        <f>IF(Parametros!$P$3=1,'4 - Tabela atual'!DI63,'5 - Tabela anterior'!DH63)</f>
        <v>0</v>
      </c>
      <c r="DJ64" s="9">
        <f>IF(Parametros!$P$3=1,'4 - Tabela atual'!DJ63,'5 - Tabela anterior'!DI63)</f>
        <v>185.5</v>
      </c>
      <c r="DK64" s="9">
        <f>IF(Parametros!$P$3=1,'4 - Tabela atual'!DK63,'5 - Tabela anterior'!DJ63)</f>
        <v>556.5</v>
      </c>
      <c r="DL64" s="9">
        <f>IF(Parametros!$P$3=1,'4 - Tabela atual'!DL63,'5 - Tabela anterior'!DK63)</f>
        <v>742</v>
      </c>
      <c r="DM64" s="9">
        <f>IF(Parametros!$P$3=1,'4 - Tabela atual'!DM63,'5 - Tabela anterior'!DL63)</f>
        <v>1113</v>
      </c>
      <c r="DN64" s="9">
        <f>IF(Parametros!$P$3=1,'4 - Tabela atual'!DN63,'5 - Tabela anterior'!DM63)</f>
        <v>1484</v>
      </c>
      <c r="DO64" s="9">
        <f>IF(Parametros!$P$3=1,'4 - Tabela atual'!DO63,'5 - Tabela anterior'!DN63)</f>
        <v>1855</v>
      </c>
      <c r="DP64" s="9">
        <f>IF(Parametros!$P$3=1,'4 - Tabela atual'!DP63,'5 - Tabela anterior'!DO63)</f>
        <v>2226</v>
      </c>
      <c r="DQ64" s="9">
        <f>IF(Parametros!$P$3=1,'4 - Tabela atual'!DQ63,'5 - Tabela anterior'!DP63)</f>
        <v>502</v>
      </c>
      <c r="DR64" s="9">
        <f>IF(Parametros!$P$3=1,'4 - Tabela atual'!DR63,'5 - Tabela anterior'!DQ63)</f>
        <v>100.4</v>
      </c>
      <c r="DS64" s="9">
        <f>IF(Parametros!$P$3=1,'4 - Tabela atual'!DS63,'5 - Tabela anterior'!DR63)</f>
        <v>125.5</v>
      </c>
      <c r="DT64" s="9">
        <f>IF(Parametros!$P$3=1,'4 - Tabela atual'!DT63,'5 - Tabela anterior'!DS63)</f>
        <v>58.95</v>
      </c>
      <c r="DU64" s="9">
        <f>IF(Parametros!$P$3=1,'4 - Tabela atual'!DU63,'5 - Tabela anterior'!DT63)</f>
        <v>251</v>
      </c>
      <c r="DV64" s="9">
        <f>IF(Parametros!$P$3=1,'4 - Tabela atual'!DV63,'5 - Tabela anterior'!DU63)</f>
        <v>753</v>
      </c>
      <c r="DW64" s="9">
        <f>IF(Parametros!$P$3=1,'4 - Tabela atual'!DW63,'5 - Tabela anterior'!DV63)</f>
        <v>1004</v>
      </c>
      <c r="DX64" s="9">
        <f>IF(Parametros!$P$3=1,'4 - Tabela atual'!DX63,'5 - Tabela anterior'!DW63)</f>
        <v>1506</v>
      </c>
      <c r="DY64" s="9">
        <f>IF(Parametros!$P$3=1,'4 - Tabela atual'!DY63,'5 - Tabela anterior'!DX63)</f>
        <v>2008</v>
      </c>
      <c r="DZ64" s="9">
        <f>IF(Parametros!$P$3=1,'4 - Tabela atual'!DZ63,'5 - Tabela anterior'!DY63)</f>
        <v>2510</v>
      </c>
      <c r="EA64" s="9">
        <f>IF(Parametros!$P$3=1,'4 - Tabela atual'!EA63,'5 - Tabela anterior'!DZ63)</f>
        <v>3012</v>
      </c>
      <c r="EB64" s="9">
        <f>IF(Parametros!$P$3=1,'4 - Tabela atual'!EB63,'5 - Tabela anterior'!EA63)</f>
        <v>611</v>
      </c>
      <c r="EC64" s="9">
        <f>IF(Parametros!$P$3=1,'4 - Tabela atual'!EC63,'5 - Tabela anterior'!EB63)</f>
        <v>122.20000000000002</v>
      </c>
      <c r="ED64" s="9">
        <f>IF(Parametros!$P$3=1,'4 - Tabela atual'!ED63,'5 - Tabela anterior'!EC63)</f>
        <v>152.75</v>
      </c>
      <c r="EE64" s="9">
        <f>IF(Parametros!$P$3=1,'4 - Tabela atual'!EE63,'5 - Tabela anterior'!ED63)</f>
        <v>58.95</v>
      </c>
      <c r="EF64" s="9">
        <f>IF(Parametros!$P$3=1,'4 - Tabela atual'!EF63,'5 - Tabela anterior'!EE63)</f>
        <v>305.5</v>
      </c>
      <c r="EG64" s="9">
        <f>IF(Parametros!$P$3=1,'4 - Tabela atual'!EG63,'5 - Tabela anterior'!EF63)</f>
        <v>916.5</v>
      </c>
      <c r="EH64" s="9">
        <f>IF(Parametros!$P$3=1,'4 - Tabela atual'!EH63,'5 - Tabela anterior'!EG63)</f>
        <v>1222</v>
      </c>
      <c r="EI64" s="9">
        <f>IF(Parametros!$P$3=1,'4 - Tabela atual'!EI63,'5 - Tabela anterior'!EH63)</f>
        <v>1833</v>
      </c>
      <c r="EJ64" s="9">
        <f>IF(Parametros!$P$3=1,'4 - Tabela atual'!EJ63,'5 - Tabela anterior'!EI63)</f>
        <v>2444</v>
      </c>
      <c r="EK64" s="9">
        <f>IF(Parametros!$P$3=1,'4 - Tabela atual'!EK63,'5 - Tabela anterior'!EJ63)</f>
        <v>3055</v>
      </c>
      <c r="EL64" s="9">
        <f>IF(Parametros!$P$3=1,'4 - Tabela atual'!EL63,'5 - Tabela anterior'!EK63)</f>
        <v>3666</v>
      </c>
      <c r="EM64" s="9">
        <f>IF(Parametros!$P$3=1,'4 - Tabela atual'!EM63,'5 - Tabela anterior'!EL63)</f>
        <v>526</v>
      </c>
      <c r="EN64" s="9">
        <f>IF(Parametros!$P$3=1,'4 - Tabela atual'!EN63,'5 - Tabela anterior'!EM63)</f>
        <v>105.20000000000002</v>
      </c>
      <c r="EO64" s="9">
        <f>IF(Parametros!$P$3=1,'4 - Tabela atual'!EO63,'5 - Tabela anterior'!EN63)</f>
        <v>131.5</v>
      </c>
      <c r="EP64" s="9">
        <f>IF(Parametros!$P$3=1,'4 - Tabela atual'!EP63,'5 - Tabela anterior'!EO63)</f>
        <v>58.95</v>
      </c>
      <c r="EQ64" s="9">
        <f>IF(Parametros!$P$3=1,'4 - Tabela atual'!EQ63,'5 - Tabela anterior'!EP63)</f>
        <v>263</v>
      </c>
      <c r="ER64" s="9">
        <f>IF(Parametros!$P$3=1,'4 - Tabela atual'!ER63,'5 - Tabela anterior'!EQ63)</f>
        <v>789</v>
      </c>
      <c r="ES64" s="9">
        <f>IF(Parametros!$P$3=1,'4 - Tabela atual'!ES63,'5 - Tabela anterior'!ER63)</f>
        <v>1052</v>
      </c>
      <c r="ET64" s="9">
        <f>IF(Parametros!$P$3=1,'4 - Tabela atual'!ET63,'5 - Tabela anterior'!ES63)</f>
        <v>1578</v>
      </c>
      <c r="EU64" s="9">
        <f>IF(Parametros!$P$3=1,'4 - Tabela atual'!EU63,'5 - Tabela anterior'!ET63)</f>
        <v>2104</v>
      </c>
      <c r="EV64" s="9">
        <f>IF(Parametros!$P$3=1,'4 - Tabela atual'!EV63,'5 - Tabela anterior'!EU63)</f>
        <v>2630</v>
      </c>
      <c r="EW64" s="9">
        <f>IF(Parametros!$P$3=1,'4 - Tabela atual'!EW63,'5 - Tabela anterior'!EV63)</f>
        <v>3156</v>
      </c>
      <c r="EX64" s="9">
        <f>IF(Parametros!$P$3=1,'4 - Tabela atual'!EX63,'5 - Tabela anterior'!EW63)</f>
        <v>623</v>
      </c>
      <c r="EY64" s="9">
        <f>IF(Parametros!$P$3=1,'4 - Tabela atual'!EY63,'5 - Tabela anterior'!EX63)</f>
        <v>124.6</v>
      </c>
      <c r="EZ64" s="9">
        <f>IF(Parametros!$P$3=1,'4 - Tabela atual'!EZ63,'5 - Tabela anterior'!EY63)</f>
        <v>155.75</v>
      </c>
      <c r="FA64" s="9">
        <f>IF(Parametros!$P$3=1,'4 - Tabela atual'!FA63,'5 - Tabela anterior'!EZ63)</f>
        <v>0</v>
      </c>
      <c r="FB64" s="9">
        <f>IF(Parametros!$P$3=1,'4 - Tabela atual'!FB63,'5 - Tabela anterior'!FA63)</f>
        <v>311.5</v>
      </c>
      <c r="FC64" s="9">
        <f>IF(Parametros!$P$3=1,'4 - Tabela atual'!FC63,'5 - Tabela anterior'!FB63)</f>
        <v>934.5</v>
      </c>
      <c r="FD64" s="9">
        <f>IF(Parametros!$P$3=1,'4 - Tabela atual'!FD63,'5 - Tabela anterior'!FC63)</f>
        <v>1246</v>
      </c>
      <c r="FE64" s="9">
        <f>IF(Parametros!$P$3=1,'4 - Tabela atual'!FE63,'5 - Tabela anterior'!FD63)</f>
        <v>1869</v>
      </c>
      <c r="FF64" s="9">
        <f>IF(Parametros!$P$3=1,'4 - Tabela atual'!FF63,'5 - Tabela anterior'!FE63)</f>
        <v>2492</v>
      </c>
      <c r="FG64" s="9">
        <f>IF(Parametros!$P$3=1,'4 - Tabela atual'!FG63,'5 - Tabela anterior'!FF63)</f>
        <v>3115</v>
      </c>
      <c r="FH64" s="9">
        <f>IF(Parametros!$P$3=1,'4 - Tabela atual'!FH63,'5 - Tabela anterior'!FG63)</f>
        <v>3738</v>
      </c>
      <c r="FI64" s="9">
        <f>IF(Parametros!$P$3=1,'4 - Tabela atual'!FI63,'5 - Tabela anterior'!FH63)</f>
        <v>754</v>
      </c>
      <c r="FJ64" s="9">
        <f>IF(Parametros!$P$3=1,'4 - Tabela atual'!FJ63,'5 - Tabela anterior'!FI63)</f>
        <v>150.80000000000001</v>
      </c>
      <c r="FK64" s="9">
        <f>IF(Parametros!$P$3=1,'4 - Tabela atual'!FK63,'5 - Tabela anterior'!FJ63)</f>
        <v>188.5</v>
      </c>
      <c r="FL64" s="9">
        <f>IF(Parametros!$P$3=1,'4 - Tabela atual'!FL63,'5 - Tabela anterior'!FK63)</f>
        <v>58.95</v>
      </c>
      <c r="FM64" s="9">
        <f>IF(Parametros!$P$3=1,'4 - Tabela atual'!FM63,'5 - Tabela anterior'!FL63)</f>
        <v>377</v>
      </c>
      <c r="FN64" s="9">
        <f>IF(Parametros!$P$3=1,'4 - Tabela atual'!FN63,'5 - Tabela anterior'!FM63)</f>
        <v>1131</v>
      </c>
      <c r="FO64" s="9">
        <f>IF(Parametros!$P$3=1,'4 - Tabela atual'!FO63,'5 - Tabela anterior'!FN63)</f>
        <v>1508</v>
      </c>
      <c r="FP64" s="9">
        <f>IF(Parametros!$P$3=1,'4 - Tabela atual'!FP63,'5 - Tabela anterior'!FO63)</f>
        <v>2262</v>
      </c>
      <c r="FQ64" s="9">
        <f>IF(Parametros!$P$3=1,'4 - Tabela atual'!FQ63,'5 - Tabela anterior'!FP63)</f>
        <v>3016</v>
      </c>
      <c r="FR64" s="9">
        <f>IF(Parametros!$P$3=1,'4 - Tabela atual'!FR63,'5 - Tabela anterior'!FQ63)</f>
        <v>3770</v>
      </c>
      <c r="FS64" s="9">
        <f>IF(Parametros!$P$3=1,'4 - Tabela atual'!FS63,'5 - Tabela anterior'!FR63)</f>
        <v>4524</v>
      </c>
      <c r="FT64">
        <f>IF(Parametros!$P$3=1,'4 - Tabela atual'!FT63,'5 - Tabela anterior'!FS63)</f>
        <v>8.7799999999999994</v>
      </c>
      <c r="FU64" t="str">
        <f>IF(Parametros!$P$3=1,'4 - Tabela atual'!FU63,'5 - Tabela anterior'!FT63)</f>
        <v/>
      </c>
      <c r="FV64" t="str">
        <f>IF(Parametros!$P$3=1,'4 - Tabela atual'!FV63,'5 - Tabela anterior'!FU63)</f>
        <v/>
      </c>
      <c r="FW64" t="str">
        <f>IF(Parametros!$P$3=1,'4 - Tabela atual'!FW63,'5 - Tabela anterior'!FV63)</f>
        <v/>
      </c>
      <c r="FX64" t="str">
        <f>IF(Parametros!$P$3=1,'4 - Tabela atual'!FX63,'5 - Tabela anterior'!FW63)</f>
        <v/>
      </c>
      <c r="FY64" t="str">
        <f>IF(Parametros!$P$3=1,'4 - Tabela atual'!FY63,'5 - Tabela anterior'!FX63)</f>
        <v/>
      </c>
      <c r="FZ64" t="str">
        <f>IF(Parametros!$P$3=1,'4 - Tabela atual'!FZ63,'5 - Tabela anterior'!FY63)</f>
        <v/>
      </c>
      <c r="GA64" t="str">
        <f>IF(Parametros!$P$3=1,'4 - Tabela atual'!GA63,'5 - Tabela anterior'!FZ63)</f>
        <v/>
      </c>
      <c r="GB64" t="str">
        <f>IF(Parametros!$P$3=1,'4 - Tabela atual'!GB63,'5 - Tabela anterior'!GA63)</f>
        <v/>
      </c>
      <c r="GC64" t="str">
        <f>IF(Parametros!$P$3=1,'4 - Tabela atual'!GC63,'5 - Tabela anterior'!GB63)</f>
        <v/>
      </c>
      <c r="GD64" t="str">
        <f>IF(Parametros!$P$3=1,'4 - Tabela atual'!GD63,'5 - Tabela anterior'!GC63)</f>
        <v/>
      </c>
      <c r="GE64" t="str">
        <f>IF(Parametros!$P$3=1,'4 - Tabela atual'!GE63,'5 - Tabela anterior'!GD63)</f>
        <v/>
      </c>
      <c r="GF64" t="str">
        <f>IF(Parametros!$P$3=1,'4 - Tabela atual'!GF63,'5 - Tabela anterior'!GE63)</f>
        <v/>
      </c>
      <c r="GG64" t="str">
        <f>IF(Parametros!$P$3=1,'4 - Tabela atual'!GG63,'5 - Tabela anterior'!GF63)</f>
        <v/>
      </c>
      <c r="GH64">
        <f>IF(Parametros!$P$3=1,'4 - Tabela atual'!GH63,'5 - Tabela anterior'!GG63)</f>
        <v>8.7799999999999994</v>
      </c>
      <c r="GI64" s="8">
        <f>IF(Parametros!$P$3=1,'4 - Tabela atual'!GI63,'5 - Tabela anterior'!GH63)</f>
        <v>52048.188000000009</v>
      </c>
      <c r="GJ64" s="8" t="str">
        <f>IF(Parametros!$P$3=1,'4 - Tabela atual'!GJ63,'5 - Tabela anterior'!GI63)</f>
        <v/>
      </c>
      <c r="GK64" s="8" t="str">
        <f>IF(Parametros!$P$3=1,'4 - Tabela atual'!GK63,'5 - Tabela anterior'!GJ63)</f>
        <v/>
      </c>
      <c r="GL64" s="8" t="str">
        <f>IF(Parametros!$P$3=1,'4 - Tabela atual'!GL63,'5 - Tabela anterior'!GK63)</f>
        <v/>
      </c>
      <c r="GM64" s="8" t="str">
        <f>IF(Parametros!$P$3=1,'4 - Tabela atual'!GM63,'5 - Tabela anterior'!GL63)</f>
        <v/>
      </c>
      <c r="GN64" s="8" t="str">
        <f>IF(Parametros!$P$3=1,'4 - Tabela atual'!GN63,'5 - Tabela anterior'!GM63)</f>
        <v/>
      </c>
      <c r="GO64" s="8" t="str">
        <f>IF(Parametros!$P$3=1,'4 - Tabela atual'!GO63,'5 - Tabela anterior'!GN63)</f>
        <v/>
      </c>
      <c r="GP64" s="8" t="str">
        <f>IF(Parametros!$P$3=1,'4 - Tabela atual'!GP63,'5 - Tabela anterior'!GO63)</f>
        <v/>
      </c>
      <c r="GQ64" s="8" t="str">
        <f>IF(Parametros!$P$3=1,'4 - Tabela atual'!GQ63,'5 - Tabela anterior'!GP63)</f>
        <v/>
      </c>
      <c r="GR64" s="8" t="str">
        <f>IF(Parametros!$P$3=1,'4 - Tabela atual'!GR63,'5 - Tabela anterior'!GQ63)</f>
        <v/>
      </c>
      <c r="GS64" s="8" t="str">
        <f>IF(Parametros!$P$3=1,'4 - Tabela atual'!GS63,'5 - Tabela anterior'!GR63)</f>
        <v/>
      </c>
      <c r="GT64" s="8" t="str">
        <f>IF(Parametros!$P$3=1,'4 - Tabela atual'!GT63,'5 - Tabela anterior'!GS63)</f>
        <v/>
      </c>
      <c r="GU64" s="8" t="str">
        <f>IF(Parametros!$P$3=1,'4 - Tabela atual'!GU63,'5 - Tabela anterior'!GT63)</f>
        <v/>
      </c>
      <c r="GV64" s="8" t="str">
        <f>IF(Parametros!$P$3=1,'4 - Tabela atual'!GV63,'5 - Tabela anterior'!GU63)</f>
        <v/>
      </c>
      <c r="GW64" s="8">
        <f>IF(Parametros!$P$3=1,'4 - Tabela atual'!GW63,'5 - Tabela anterior'!GV63)</f>
        <v>52048.188000000009</v>
      </c>
      <c r="GX64">
        <f>IF(Parametros!$P$3=1,'4 - Tabela atual'!GX63,'5 - Tabela anterior'!GW63)</f>
        <v>0</v>
      </c>
      <c r="GY64">
        <f>IF(Parametros!$P$3=1,'4 - Tabela atual'!GY63,'5 - Tabela anterior'!GX63)</f>
        <v>0</v>
      </c>
      <c r="GZ64">
        <f>IF(Parametros!$P$3=1,'4 - Tabela atual'!GZ63,'5 - Tabela anterior'!GY63)</f>
        <v>0</v>
      </c>
      <c r="HA64">
        <f>IF(Parametros!$P$3=1,'4 - Tabela atual'!HA63,'5 - Tabela anterior'!GZ63)</f>
        <v>0</v>
      </c>
      <c r="HB64">
        <f>IF(Parametros!$P$3=1,'4 - Tabela atual'!HB63,'5 - Tabela anterior'!HA63)</f>
        <v>0</v>
      </c>
      <c r="HC64">
        <f>IF(Parametros!$P$3=1,'4 - Tabela atual'!HC63,'5 - Tabela anterior'!HB63)</f>
        <v>0</v>
      </c>
      <c r="HD64">
        <f>IF(Parametros!$P$3=1,'4 - Tabela atual'!HD63,'5 - Tabela anterior'!HC63)</f>
        <v>1</v>
      </c>
      <c r="HE64" s="6" t="str">
        <f t="shared" si="1"/>
        <v>SABORES DAQUI - (SABO)</v>
      </c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</row>
    <row r="65" spans="1:249" s="5" customFormat="1" ht="14.25" customHeight="1" x14ac:dyDescent="0.2">
      <c r="A65" s="148" t="str">
        <f>IF(Parametros!$P$3=1,'4 - Tabela atual'!A64,'5 - Tabela anterior'!A64)</f>
        <v>ALTF</v>
      </c>
      <c r="B65" s="112" t="str">
        <f>IF(Parametros!$P$3=1,'4 - Tabela atual'!B64,'5 - Tabela anterior'!B64)</f>
        <v>ALTO FALANTE</v>
      </c>
      <c r="C65" s="9">
        <f>IF(Parametros!$P$3=1,'4 - Tabela atual'!C64,'5 - Tabela anterior'!C64)</f>
        <v>777</v>
      </c>
      <c r="D65" s="9">
        <f>IF(Parametros!$P$3=1,'4 - Tabela atual'!D64,'5 - Tabela anterior'!D64)</f>
        <v>155.4</v>
      </c>
      <c r="E65" s="9">
        <f>IF(Parametros!$P$3=1,'4 - Tabela atual'!E64,'5 - Tabela anterior'!E64)</f>
        <v>194.25</v>
      </c>
      <c r="F65" s="9">
        <f>IF(Parametros!$P$3=1,'4 - Tabela atual'!F64,'5 - Tabela anterior'!F64)</f>
        <v>291.375</v>
      </c>
      <c r="G65" s="9">
        <f>IF(Parametros!$P$3=1,'4 - Tabela atual'!G64,'5 - Tabela anterior'!G64)</f>
        <v>155.4</v>
      </c>
      <c r="H65" s="9">
        <f>IF(Parametros!$P$3=1,'4 - Tabela atual'!H64,'5 - Tabela anterior'!H64)</f>
        <v>194.25</v>
      </c>
      <c r="I65" s="9">
        <f>IF(Parametros!$P$3=1,'4 - Tabela atual'!I64,'5 - Tabela anterior'!H64)</f>
        <v>194.25</v>
      </c>
      <c r="J65" s="9">
        <f>IF(Parametros!$P$3=1,'4 - Tabela atual'!J64,'5 - Tabela anterior'!I64)</f>
        <v>194.25</v>
      </c>
      <c r="K65" s="9">
        <f>IF(Parametros!$P$3=1,'4 - Tabela atual'!K64,'5 - Tabela anterior'!J64)</f>
        <v>291.375</v>
      </c>
      <c r="L65" s="9">
        <f>IF(Parametros!$P$3=1,'4 - Tabela atual'!L64,'5 - Tabela anterior'!K64)</f>
        <v>155.4</v>
      </c>
      <c r="M65" s="9">
        <f>IF(Parametros!$P$3=1,'4 - Tabela atual'!M64,'5 - Tabela anterior'!L64)</f>
        <v>194.25</v>
      </c>
      <c r="N65" s="9">
        <f>IF(Parametros!$P$3=1,'4 - Tabela atual'!N64,'5 - Tabela anterior'!M64)</f>
        <v>349.65000000000003</v>
      </c>
      <c r="O65" s="9">
        <f>IF(Parametros!$P$3=1,'4 - Tabela atual'!O64,'5 - Tabela anterior'!N64)</f>
        <v>388.5</v>
      </c>
      <c r="P65" s="9">
        <f>IF(Parametros!$P$3=1,'4 - Tabela atual'!P64,'5 - Tabela anterior'!O64)</f>
        <v>1165.5</v>
      </c>
      <c r="Q65" s="9">
        <f>IF(Parametros!$P$3=1,'4 - Tabela atual'!Q64,'5 - Tabela anterior'!P64)</f>
        <v>1554</v>
      </c>
      <c r="R65" s="9">
        <f>IF(Parametros!$P$3=1,'4 - Tabela atual'!R64,'5 - Tabela anterior'!Q64)</f>
        <v>2331</v>
      </c>
      <c r="S65" s="9">
        <f>IF(Parametros!$P$3=1,'4 - Tabela atual'!S64,'5 - Tabela anterior'!R64)</f>
        <v>3108</v>
      </c>
      <c r="T65" s="9">
        <f>IF(Parametros!$P$3=1,'4 - Tabela atual'!T64,'5 - Tabela anterior'!S64)</f>
        <v>3885</v>
      </c>
      <c r="U65" s="9">
        <f>IF(Parametros!$P$3=1,'4 - Tabela atual'!U64,'5 - Tabela anterior'!T64)</f>
        <v>4662</v>
      </c>
      <c r="V65" s="9">
        <f>IF(Parametros!$P$3=1,'4 - Tabela atual'!V64,'5 - Tabela anterior'!U64)</f>
        <v>340</v>
      </c>
      <c r="W65" s="9">
        <f>IF(Parametros!$P$3=1,'4 - Tabela atual'!W64,'5 - Tabela anterior'!V64)</f>
        <v>68</v>
      </c>
      <c r="X65" s="9">
        <f>IF(Parametros!$P$3=1,'4 - Tabela atual'!X64,'5 - Tabela anterior'!W64)</f>
        <v>85</v>
      </c>
      <c r="Y65" s="9">
        <f>IF(Parametros!$P$3=1,'4 - Tabela atual'!Y64,'5 - Tabela anterior'!X64)</f>
        <v>0</v>
      </c>
      <c r="Z65" s="9">
        <f>IF(Parametros!$P$3=1,'4 - Tabela atual'!Z64,'5 - Tabela anterior'!Y64)</f>
        <v>170</v>
      </c>
      <c r="AA65" s="9">
        <f>IF(Parametros!$P$3=1,'4 - Tabela atual'!AA64,'5 - Tabela anterior'!Z64)</f>
        <v>510</v>
      </c>
      <c r="AB65" s="9">
        <f>IF(Parametros!$P$3=1,'4 - Tabela atual'!AB64,'5 - Tabela anterior'!AA64)</f>
        <v>680</v>
      </c>
      <c r="AC65" s="9">
        <f>IF(Parametros!$P$3=1,'4 - Tabela atual'!AC64,'5 - Tabela anterior'!AB64)</f>
        <v>1020</v>
      </c>
      <c r="AD65" s="9">
        <f>IF(Parametros!$P$3=1,'4 - Tabela atual'!AD64,'5 - Tabela anterior'!AC64)</f>
        <v>1360</v>
      </c>
      <c r="AE65" s="9">
        <f>IF(Parametros!$P$3=1,'4 - Tabela atual'!AE64,'5 - Tabela anterior'!AD64)</f>
        <v>1700</v>
      </c>
      <c r="AF65" s="9">
        <f>IF(Parametros!$P$3=1,'4 - Tabela atual'!AF64,'5 - Tabela anterior'!AE64)</f>
        <v>2040</v>
      </c>
      <c r="AG65" s="9">
        <f>IF(Parametros!$P$3=1,'4 - Tabela atual'!AG64,'5 - Tabela anterior'!AF64)</f>
        <v>288</v>
      </c>
      <c r="AH65" s="9">
        <f>IF(Parametros!$P$3=1,'4 - Tabela atual'!AH64,'5 - Tabela anterior'!AG64)</f>
        <v>57.6</v>
      </c>
      <c r="AI65" s="9">
        <f>IF(Parametros!$P$3=1,'4 - Tabela atual'!AI64,'5 - Tabela anterior'!AH64)</f>
        <v>72</v>
      </c>
      <c r="AJ65" s="9">
        <f>IF(Parametros!$P$3=1,'4 - Tabela atual'!AJ64,'5 - Tabela anterior'!AI64)</f>
        <v>0</v>
      </c>
      <c r="AK65" s="9">
        <f>IF(Parametros!$P$3=1,'4 - Tabela atual'!AK64,'5 - Tabela anterior'!AJ64)</f>
        <v>144</v>
      </c>
      <c r="AL65" s="9">
        <f>IF(Parametros!$P$3=1,'4 - Tabela atual'!AL64,'5 - Tabela anterior'!AK64)</f>
        <v>432</v>
      </c>
      <c r="AM65" s="9">
        <f>IF(Parametros!$P$3=1,'4 - Tabela atual'!AM64,'5 - Tabela anterior'!AL64)</f>
        <v>576</v>
      </c>
      <c r="AN65" s="9">
        <f>IF(Parametros!$P$3=1,'4 - Tabela atual'!AN64,'5 - Tabela anterior'!AM64)</f>
        <v>864</v>
      </c>
      <c r="AO65" s="9">
        <f>IF(Parametros!$P$3=1,'4 - Tabela atual'!AO64,'5 - Tabela anterior'!AN64)</f>
        <v>1152</v>
      </c>
      <c r="AP65" s="9">
        <f>IF(Parametros!$P$3=1,'4 - Tabela atual'!AP64,'5 - Tabela anterior'!AO64)</f>
        <v>1440</v>
      </c>
      <c r="AQ65" s="9">
        <f>IF(Parametros!$P$3=1,'4 - Tabela atual'!AQ64,'5 - Tabela anterior'!AP64)</f>
        <v>1728</v>
      </c>
      <c r="AR65" s="9">
        <f>IF(Parametros!$P$3=1,'4 - Tabela atual'!AR64,'5 - Tabela anterior'!AQ64)</f>
        <v>220</v>
      </c>
      <c r="AS65" s="9">
        <f>IF(Parametros!$P$3=1,'4 - Tabela atual'!AS64,'5 - Tabela anterior'!AR64)</f>
        <v>44</v>
      </c>
      <c r="AT65" s="9">
        <f>IF(Parametros!$P$3=1,'4 - Tabela atual'!AT64,'5 - Tabela anterior'!AS64)</f>
        <v>55</v>
      </c>
      <c r="AU65" s="9">
        <f>IF(Parametros!$P$3=1,'4 - Tabela atual'!AU64,'5 - Tabela anterior'!AT64)</f>
        <v>0</v>
      </c>
      <c r="AV65" s="9">
        <f>IF(Parametros!$P$3=1,'4 - Tabela atual'!AV64,'5 - Tabela anterior'!AU64)</f>
        <v>110</v>
      </c>
      <c r="AW65" s="9">
        <f>IF(Parametros!$P$3=1,'4 - Tabela atual'!AW64,'5 - Tabela anterior'!AV64)</f>
        <v>330</v>
      </c>
      <c r="AX65" s="9">
        <f>IF(Parametros!$P$3=1,'4 - Tabela atual'!AX64,'5 - Tabela anterior'!AW64)</f>
        <v>440</v>
      </c>
      <c r="AY65" s="9">
        <f>IF(Parametros!$P$3=1,'4 - Tabela atual'!AY64,'5 - Tabela anterior'!AX64)</f>
        <v>660</v>
      </c>
      <c r="AZ65" s="9">
        <f>IF(Parametros!$P$3=1,'4 - Tabela atual'!AZ64,'5 - Tabela anterior'!AY64)</f>
        <v>880</v>
      </c>
      <c r="BA65" s="9">
        <f>IF(Parametros!$P$3=1,'4 - Tabela atual'!BA64,'5 - Tabela anterior'!AZ64)</f>
        <v>1100</v>
      </c>
      <c r="BB65" s="9">
        <f>IF(Parametros!$P$3=1,'4 - Tabela atual'!BB64,'5 - Tabela anterior'!BA64)</f>
        <v>1320</v>
      </c>
      <c r="BC65" s="9">
        <f>IF(Parametros!$P$3=1,'4 - Tabela atual'!BC64,'5 - Tabela anterior'!BB64)</f>
        <v>1117</v>
      </c>
      <c r="BD65" s="9">
        <f>IF(Parametros!$P$3=1,'4 - Tabela atual'!BD64,'5 - Tabela anterior'!BC64)</f>
        <v>223.4</v>
      </c>
      <c r="BE65" s="9">
        <f>IF(Parametros!$P$3=1,'4 - Tabela atual'!BE64,'5 - Tabela anterior'!BD64)</f>
        <v>279.25</v>
      </c>
      <c r="BF65" s="9">
        <f>IF(Parametros!$P$3=1,'4 - Tabela atual'!BF64,'5 - Tabela anterior'!BE64)</f>
        <v>349.65000000000003</v>
      </c>
      <c r="BG65" s="9">
        <f>IF(Parametros!$P$3=1,'4 - Tabela atual'!BG64,'5 - Tabela anterior'!BF64)</f>
        <v>558.5</v>
      </c>
      <c r="BH65" s="9">
        <f>IF(Parametros!$P$3=1,'4 - Tabela atual'!BH64,'5 - Tabela anterior'!BG64)</f>
        <v>1675.5</v>
      </c>
      <c r="BI65" s="9">
        <f>IF(Parametros!$P$3=1,'4 - Tabela atual'!BI64,'5 - Tabela anterior'!BH64)</f>
        <v>2234</v>
      </c>
      <c r="BJ65" s="9">
        <f>IF(Parametros!$P$3=1,'4 - Tabela atual'!BJ64,'5 - Tabela anterior'!BI64)</f>
        <v>3351</v>
      </c>
      <c r="BK65" s="9">
        <f>IF(Parametros!$P$3=1,'4 - Tabela atual'!BK64,'5 - Tabela anterior'!BJ64)</f>
        <v>4468</v>
      </c>
      <c r="BL65" s="9">
        <f>IF(Parametros!$P$3=1,'4 - Tabela atual'!BL64,'5 - Tabela anterior'!BK64)</f>
        <v>5585</v>
      </c>
      <c r="BM65" s="9">
        <f>IF(Parametros!$P$3=1,'4 - Tabela atual'!BM64,'5 - Tabela anterior'!BL64)</f>
        <v>6702</v>
      </c>
      <c r="BN65" s="9">
        <f>IF(Parametros!$P$3=1,'4 - Tabela atual'!BN64,'5 - Tabela anterior'!BM64)</f>
        <v>1065</v>
      </c>
      <c r="BO65" s="9">
        <f>IF(Parametros!$P$3=1,'4 - Tabela atual'!BO64,'5 - Tabela anterior'!BN64)</f>
        <v>213</v>
      </c>
      <c r="BP65" s="9">
        <f>IF(Parametros!$P$3=1,'4 - Tabela atual'!BP64,'5 - Tabela anterior'!BO64)</f>
        <v>266.25</v>
      </c>
      <c r="BQ65" s="9">
        <f>IF(Parametros!$P$3=1,'4 - Tabela atual'!BQ64,'5 - Tabela anterior'!BP64)</f>
        <v>349.65000000000003</v>
      </c>
      <c r="BR65" s="9">
        <f>IF(Parametros!$P$3=1,'4 - Tabela atual'!BR64,'5 - Tabela anterior'!BQ64)</f>
        <v>532.5</v>
      </c>
      <c r="BS65" s="9">
        <f>IF(Parametros!$P$3=1,'4 - Tabela atual'!BS64,'5 - Tabela anterior'!BR64)</f>
        <v>1597.5</v>
      </c>
      <c r="BT65" s="9">
        <f>IF(Parametros!$P$3=1,'4 - Tabela atual'!BT64,'5 - Tabela anterior'!BS64)</f>
        <v>2130</v>
      </c>
      <c r="BU65" s="9">
        <f>IF(Parametros!$P$3=1,'4 - Tabela atual'!BU64,'5 - Tabela anterior'!BT64)</f>
        <v>3195</v>
      </c>
      <c r="BV65" s="9">
        <f>IF(Parametros!$P$3=1,'4 - Tabela atual'!BV64,'5 - Tabela anterior'!BU64)</f>
        <v>4260</v>
      </c>
      <c r="BW65" s="9">
        <f>IF(Parametros!$P$3=1,'4 - Tabela atual'!BW64,'5 - Tabela anterior'!BV64)</f>
        <v>5325</v>
      </c>
      <c r="BX65" s="9">
        <f>IF(Parametros!$P$3=1,'4 - Tabela atual'!BX64,'5 - Tabela anterior'!BW64)</f>
        <v>6390</v>
      </c>
      <c r="BY65" s="9">
        <f>IF(Parametros!$P$3=1,'4 - Tabela atual'!BY64,'5 - Tabela anterior'!BX64)</f>
        <v>997</v>
      </c>
      <c r="BZ65" s="9">
        <f>IF(Parametros!$P$3=1,'4 - Tabela atual'!BZ64,'5 - Tabela anterior'!BY64)</f>
        <v>199.4</v>
      </c>
      <c r="CA65" s="9">
        <f>IF(Parametros!$P$3=1,'4 - Tabela atual'!CA64,'5 - Tabela anterior'!BZ64)</f>
        <v>249.25</v>
      </c>
      <c r="CB65" s="9">
        <f>IF(Parametros!$P$3=1,'4 - Tabela atual'!CB64,'5 - Tabela anterior'!CA64)</f>
        <v>349.65000000000003</v>
      </c>
      <c r="CC65" s="9">
        <f>IF(Parametros!$P$3=1,'4 - Tabela atual'!CC64,'5 - Tabela anterior'!CB64)</f>
        <v>498.5</v>
      </c>
      <c r="CD65" s="9">
        <f>IF(Parametros!$P$3=1,'4 - Tabela atual'!CD64,'5 - Tabela anterior'!CC64)</f>
        <v>1495.5</v>
      </c>
      <c r="CE65" s="9">
        <f>IF(Parametros!$P$3=1,'4 - Tabela atual'!CE64,'5 - Tabela anterior'!CD64)</f>
        <v>1994</v>
      </c>
      <c r="CF65" s="9">
        <f>IF(Parametros!$P$3=1,'4 - Tabela atual'!CF64,'5 - Tabela anterior'!CE64)</f>
        <v>2991</v>
      </c>
      <c r="CG65" s="9">
        <f>IF(Parametros!$P$3=1,'4 - Tabela atual'!CG64,'5 - Tabela anterior'!CF64)</f>
        <v>3988</v>
      </c>
      <c r="CH65" s="9">
        <f>IF(Parametros!$P$3=1,'4 - Tabela atual'!CH64,'5 - Tabela anterior'!CG64)</f>
        <v>4985</v>
      </c>
      <c r="CI65" s="9">
        <f>IF(Parametros!$P$3=1,'4 - Tabela atual'!CI64,'5 - Tabela anterior'!CH64)</f>
        <v>5982</v>
      </c>
      <c r="CJ65" s="9">
        <f>IF(Parametros!$P$3=1,'4 - Tabela atual'!CJ64,'5 - Tabela anterior'!CI64)</f>
        <v>628</v>
      </c>
      <c r="CK65" s="9">
        <f>IF(Parametros!$P$3=1,'4 - Tabela atual'!CK64,'5 - Tabela anterior'!CJ64)</f>
        <v>125.6</v>
      </c>
      <c r="CL65" s="9">
        <f>IF(Parametros!$P$3=1,'4 - Tabela atual'!CL64,'5 - Tabela anterior'!CK64)</f>
        <v>157</v>
      </c>
      <c r="CM65" s="9">
        <f>IF(Parametros!$P$3=1,'4 - Tabela atual'!CM64,'5 - Tabela anterior'!CL64)</f>
        <v>0</v>
      </c>
      <c r="CN65" s="9">
        <f>IF(Parametros!$P$3=1,'4 - Tabela atual'!CN64,'5 - Tabela anterior'!CM64)</f>
        <v>314</v>
      </c>
      <c r="CO65" s="9">
        <f>IF(Parametros!$P$3=1,'4 - Tabela atual'!CO64,'5 - Tabela anterior'!CN64)</f>
        <v>942</v>
      </c>
      <c r="CP65" s="9">
        <f>IF(Parametros!$P$3=1,'4 - Tabela atual'!CP64,'5 - Tabela anterior'!CO64)</f>
        <v>1256</v>
      </c>
      <c r="CQ65" s="9">
        <f>IF(Parametros!$P$3=1,'4 - Tabela atual'!CQ64,'5 - Tabela anterior'!CP64)</f>
        <v>1884</v>
      </c>
      <c r="CR65" s="9">
        <f>IF(Parametros!$P$3=1,'4 - Tabela atual'!CR64,'5 - Tabela anterior'!CQ64)</f>
        <v>2512</v>
      </c>
      <c r="CS65" s="9">
        <f>IF(Parametros!$P$3=1,'4 - Tabela atual'!CS64,'5 - Tabela anterior'!CR64)</f>
        <v>3140</v>
      </c>
      <c r="CT65" s="9">
        <f>IF(Parametros!$P$3=1,'4 - Tabela atual'!CT64,'5 - Tabela anterior'!CS64)</f>
        <v>3768</v>
      </c>
      <c r="CU65" s="9">
        <f>IF(Parametros!$P$3=1,'4 - Tabela atual'!CU64,'5 - Tabela anterior'!CT64)</f>
        <v>560</v>
      </c>
      <c r="CV65" s="9">
        <f>IF(Parametros!$P$3=1,'4 - Tabela atual'!CV64,'5 - Tabela anterior'!CU64)</f>
        <v>112</v>
      </c>
      <c r="CW65" s="9">
        <f>IF(Parametros!$P$3=1,'4 - Tabela atual'!CW64,'5 - Tabela anterior'!CV64)</f>
        <v>140</v>
      </c>
      <c r="CX65" s="9">
        <f>IF(Parametros!$P$3=1,'4 - Tabela atual'!CX64,'5 - Tabela anterior'!CW64)</f>
        <v>0</v>
      </c>
      <c r="CY65" s="9">
        <f>IF(Parametros!$P$3=1,'4 - Tabela atual'!CY64,'5 - Tabela anterior'!CX64)</f>
        <v>280</v>
      </c>
      <c r="CZ65" s="9">
        <f>IF(Parametros!$P$3=1,'4 - Tabela atual'!CZ64,'5 - Tabela anterior'!CY64)</f>
        <v>840</v>
      </c>
      <c r="DA65" s="9">
        <f>IF(Parametros!$P$3=1,'4 - Tabela atual'!DA64,'5 - Tabela anterior'!CZ64)</f>
        <v>1120</v>
      </c>
      <c r="DB65" s="9">
        <f>IF(Parametros!$P$3=1,'4 - Tabela atual'!DB64,'5 - Tabela anterior'!DA64)</f>
        <v>1680</v>
      </c>
      <c r="DC65" s="9">
        <f>IF(Parametros!$P$3=1,'4 - Tabela atual'!DC64,'5 - Tabela anterior'!DB64)</f>
        <v>2240</v>
      </c>
      <c r="DD65" s="9">
        <f>IF(Parametros!$P$3=1,'4 - Tabela atual'!DD64,'5 - Tabela anterior'!DC64)</f>
        <v>2800</v>
      </c>
      <c r="DE65" s="9">
        <f>IF(Parametros!$P$3=1,'4 - Tabela atual'!DE64,'5 - Tabela anterior'!DD64)</f>
        <v>3360</v>
      </c>
      <c r="DF65" s="9">
        <f>IF(Parametros!$P$3=1,'4 - Tabela atual'!DF64,'5 - Tabela anterior'!DE64)</f>
        <v>508</v>
      </c>
      <c r="DG65" s="9">
        <f>IF(Parametros!$P$3=1,'4 - Tabela atual'!DG64,'5 - Tabela anterior'!DF64)</f>
        <v>101.6</v>
      </c>
      <c r="DH65" s="9">
        <f>IF(Parametros!$P$3=1,'4 - Tabela atual'!DH64,'5 - Tabela anterior'!DG64)</f>
        <v>127</v>
      </c>
      <c r="DI65" s="9">
        <f>IF(Parametros!$P$3=1,'4 - Tabela atual'!DI64,'5 - Tabela anterior'!DH64)</f>
        <v>0</v>
      </c>
      <c r="DJ65" s="9">
        <f>IF(Parametros!$P$3=1,'4 - Tabela atual'!DJ64,'5 - Tabela anterior'!DI64)</f>
        <v>254</v>
      </c>
      <c r="DK65" s="9">
        <f>IF(Parametros!$P$3=1,'4 - Tabela atual'!DK64,'5 - Tabela anterior'!DJ64)</f>
        <v>762</v>
      </c>
      <c r="DL65" s="9">
        <f>IF(Parametros!$P$3=1,'4 - Tabela atual'!DL64,'5 - Tabela anterior'!DK64)</f>
        <v>1016</v>
      </c>
      <c r="DM65" s="9">
        <f>IF(Parametros!$P$3=1,'4 - Tabela atual'!DM64,'5 - Tabela anterior'!DL64)</f>
        <v>1524</v>
      </c>
      <c r="DN65" s="9">
        <f>IF(Parametros!$P$3=1,'4 - Tabela atual'!DN64,'5 - Tabela anterior'!DM64)</f>
        <v>2032</v>
      </c>
      <c r="DO65" s="9">
        <f>IF(Parametros!$P$3=1,'4 - Tabela atual'!DO64,'5 - Tabela anterior'!DN64)</f>
        <v>2540</v>
      </c>
      <c r="DP65" s="9">
        <f>IF(Parametros!$P$3=1,'4 - Tabela atual'!DP64,'5 - Tabela anterior'!DO64)</f>
        <v>3048</v>
      </c>
      <c r="DQ65" s="9">
        <f>IF(Parametros!$P$3=1,'4 - Tabela atual'!DQ64,'5 - Tabela anterior'!DP64)</f>
        <v>1285</v>
      </c>
      <c r="DR65" s="9">
        <f>IF(Parametros!$P$3=1,'4 - Tabela atual'!DR64,'5 - Tabela anterior'!DQ64)</f>
        <v>257</v>
      </c>
      <c r="DS65" s="9">
        <f>IF(Parametros!$P$3=1,'4 - Tabela atual'!DS64,'5 - Tabela anterior'!DR64)</f>
        <v>321.25</v>
      </c>
      <c r="DT65" s="9">
        <f>IF(Parametros!$P$3=1,'4 - Tabela atual'!DT64,'5 - Tabela anterior'!DS64)</f>
        <v>349.65000000000003</v>
      </c>
      <c r="DU65" s="9">
        <f>IF(Parametros!$P$3=1,'4 - Tabela atual'!DU64,'5 - Tabela anterior'!DT64)</f>
        <v>642.5</v>
      </c>
      <c r="DV65" s="9">
        <f>IF(Parametros!$P$3=1,'4 - Tabela atual'!DV64,'5 - Tabela anterior'!DU64)</f>
        <v>1927.5</v>
      </c>
      <c r="DW65" s="9">
        <f>IF(Parametros!$P$3=1,'4 - Tabela atual'!DW64,'5 - Tabela anterior'!DV64)</f>
        <v>2570</v>
      </c>
      <c r="DX65" s="9">
        <f>IF(Parametros!$P$3=1,'4 - Tabela atual'!DX64,'5 - Tabela anterior'!DW64)</f>
        <v>3855</v>
      </c>
      <c r="DY65" s="9">
        <f>IF(Parametros!$P$3=1,'4 - Tabela atual'!DY64,'5 - Tabela anterior'!DX64)</f>
        <v>5140</v>
      </c>
      <c r="DZ65" s="9">
        <f>IF(Parametros!$P$3=1,'4 - Tabela atual'!DZ64,'5 - Tabela anterior'!DY64)</f>
        <v>6425</v>
      </c>
      <c r="EA65" s="9">
        <f>IF(Parametros!$P$3=1,'4 - Tabela atual'!EA64,'5 - Tabela anterior'!DZ64)</f>
        <v>7710</v>
      </c>
      <c r="EB65" s="9">
        <f>IF(Parametros!$P$3=1,'4 - Tabela atual'!EB64,'5 - Tabela anterior'!EA64)</f>
        <v>1405</v>
      </c>
      <c r="EC65" s="9">
        <f>IF(Parametros!$P$3=1,'4 - Tabela atual'!EC64,'5 - Tabela anterior'!EB64)</f>
        <v>281</v>
      </c>
      <c r="ED65" s="9">
        <f>IF(Parametros!$P$3=1,'4 - Tabela atual'!ED64,'5 - Tabela anterior'!EC64)</f>
        <v>351.25</v>
      </c>
      <c r="EE65" s="9">
        <f>IF(Parametros!$P$3=1,'4 - Tabela atual'!EE64,'5 - Tabela anterior'!ED64)</f>
        <v>349.65000000000003</v>
      </c>
      <c r="EF65" s="9">
        <f>IF(Parametros!$P$3=1,'4 - Tabela atual'!EF64,'5 - Tabela anterior'!EE64)</f>
        <v>702.5</v>
      </c>
      <c r="EG65" s="9">
        <f>IF(Parametros!$P$3=1,'4 - Tabela atual'!EG64,'5 - Tabela anterior'!EF64)</f>
        <v>2107.5</v>
      </c>
      <c r="EH65" s="9">
        <f>IF(Parametros!$P$3=1,'4 - Tabela atual'!EH64,'5 - Tabela anterior'!EG64)</f>
        <v>2810</v>
      </c>
      <c r="EI65" s="9">
        <f>IF(Parametros!$P$3=1,'4 - Tabela atual'!EI64,'5 - Tabela anterior'!EH64)</f>
        <v>4215</v>
      </c>
      <c r="EJ65" s="9">
        <f>IF(Parametros!$P$3=1,'4 - Tabela atual'!EJ64,'5 - Tabela anterior'!EI64)</f>
        <v>5620</v>
      </c>
      <c r="EK65" s="9">
        <f>IF(Parametros!$P$3=1,'4 - Tabela atual'!EK64,'5 - Tabela anterior'!EJ64)</f>
        <v>7025</v>
      </c>
      <c r="EL65" s="9">
        <f>IF(Parametros!$P$3=1,'4 - Tabela atual'!EL64,'5 - Tabela anterior'!EK64)</f>
        <v>8430</v>
      </c>
      <c r="EM65" s="9">
        <f>IF(Parametros!$P$3=1,'4 - Tabela atual'!EM64,'5 - Tabela anterior'!EL64)</f>
        <v>1337</v>
      </c>
      <c r="EN65" s="9">
        <f>IF(Parametros!$P$3=1,'4 - Tabela atual'!EN64,'5 - Tabela anterior'!EM64)</f>
        <v>267.39999999999998</v>
      </c>
      <c r="EO65" s="9">
        <f>IF(Parametros!$P$3=1,'4 - Tabela atual'!EO64,'5 - Tabela anterior'!EN64)</f>
        <v>334.25</v>
      </c>
      <c r="EP65" s="9">
        <f>IF(Parametros!$P$3=1,'4 - Tabela atual'!EP64,'5 - Tabela anterior'!EO64)</f>
        <v>349.65000000000003</v>
      </c>
      <c r="EQ65" s="9">
        <f>IF(Parametros!$P$3=1,'4 - Tabela atual'!EQ64,'5 - Tabela anterior'!EP64)</f>
        <v>668.5</v>
      </c>
      <c r="ER65" s="9">
        <f>IF(Parametros!$P$3=1,'4 - Tabela atual'!ER64,'5 - Tabela anterior'!EQ64)</f>
        <v>2005.5</v>
      </c>
      <c r="ES65" s="9">
        <f>IF(Parametros!$P$3=1,'4 - Tabela atual'!ES64,'5 - Tabela anterior'!ER64)</f>
        <v>2674</v>
      </c>
      <c r="ET65" s="9">
        <f>IF(Parametros!$P$3=1,'4 - Tabela atual'!ET64,'5 - Tabela anterior'!ES64)</f>
        <v>4011</v>
      </c>
      <c r="EU65" s="9">
        <f>IF(Parametros!$P$3=1,'4 - Tabela atual'!EU64,'5 - Tabela anterior'!ET64)</f>
        <v>5348</v>
      </c>
      <c r="EV65" s="9">
        <f>IF(Parametros!$P$3=1,'4 - Tabela atual'!EV64,'5 - Tabela anterior'!EU64)</f>
        <v>6685</v>
      </c>
      <c r="EW65" s="9">
        <f>IF(Parametros!$P$3=1,'4 - Tabela atual'!EW64,'5 - Tabela anterior'!EV64)</f>
        <v>8022</v>
      </c>
      <c r="EX65" s="9">
        <f>IF(Parametros!$P$3=1,'4 - Tabela atual'!EX64,'5 - Tabela anterior'!EW64)</f>
        <v>848</v>
      </c>
      <c r="EY65" s="9">
        <f>IF(Parametros!$P$3=1,'4 - Tabela atual'!EY64,'5 - Tabela anterior'!EX64)</f>
        <v>169.6</v>
      </c>
      <c r="EZ65" s="9">
        <f>IF(Parametros!$P$3=1,'4 - Tabela atual'!EZ64,'5 - Tabela anterior'!EY64)</f>
        <v>212</v>
      </c>
      <c r="FA65" s="9">
        <f>IF(Parametros!$P$3=1,'4 - Tabela atual'!FA64,'5 - Tabela anterior'!EZ64)</f>
        <v>0</v>
      </c>
      <c r="FB65" s="9">
        <f>IF(Parametros!$P$3=1,'4 - Tabela atual'!FB64,'5 - Tabela anterior'!FA64)</f>
        <v>424</v>
      </c>
      <c r="FC65" s="9">
        <f>IF(Parametros!$P$3=1,'4 - Tabela atual'!FC64,'5 - Tabela anterior'!FB64)</f>
        <v>1272</v>
      </c>
      <c r="FD65" s="9">
        <f>IF(Parametros!$P$3=1,'4 - Tabela atual'!FD64,'5 - Tabela anterior'!FC64)</f>
        <v>1696</v>
      </c>
      <c r="FE65" s="9">
        <f>IF(Parametros!$P$3=1,'4 - Tabela atual'!FE64,'5 - Tabela anterior'!FD64)</f>
        <v>2544</v>
      </c>
      <c r="FF65" s="9">
        <f>IF(Parametros!$P$3=1,'4 - Tabela atual'!FF64,'5 - Tabela anterior'!FE64)</f>
        <v>3392</v>
      </c>
      <c r="FG65" s="9">
        <f>IF(Parametros!$P$3=1,'4 - Tabela atual'!FG64,'5 - Tabela anterior'!FF64)</f>
        <v>4240</v>
      </c>
      <c r="FH65" s="9">
        <f>IF(Parametros!$P$3=1,'4 - Tabela atual'!FH64,'5 - Tabela anterior'!FG64)</f>
        <v>5088</v>
      </c>
      <c r="FI65" s="9">
        <f>IF(Parametros!$P$3=1,'4 - Tabela atual'!FI64,'5 - Tabela anterior'!FH64)</f>
        <v>1625</v>
      </c>
      <c r="FJ65" s="9">
        <f>IF(Parametros!$P$3=1,'4 - Tabela atual'!FJ64,'5 - Tabela anterior'!FI64)</f>
        <v>325</v>
      </c>
      <c r="FK65" s="9">
        <f>IF(Parametros!$P$3=1,'4 - Tabela atual'!FK64,'5 - Tabela anterior'!FJ64)</f>
        <v>406.25</v>
      </c>
      <c r="FL65" s="9">
        <f>IF(Parametros!$P$3=1,'4 - Tabela atual'!FL64,'5 - Tabela anterior'!FK64)</f>
        <v>349.65000000000003</v>
      </c>
      <c r="FM65" s="9">
        <f>IF(Parametros!$P$3=1,'4 - Tabela atual'!FM64,'5 - Tabela anterior'!FL64)</f>
        <v>812.5</v>
      </c>
      <c r="FN65" s="9">
        <f>IF(Parametros!$P$3=1,'4 - Tabela atual'!FN64,'5 - Tabela anterior'!FM64)</f>
        <v>2437.5</v>
      </c>
      <c r="FO65" s="9">
        <f>IF(Parametros!$P$3=1,'4 - Tabela atual'!FO64,'5 - Tabela anterior'!FN64)</f>
        <v>3250</v>
      </c>
      <c r="FP65" s="9">
        <f>IF(Parametros!$P$3=1,'4 - Tabela atual'!FP64,'5 - Tabela anterior'!FO64)</f>
        <v>4875</v>
      </c>
      <c r="FQ65" s="9">
        <f>IF(Parametros!$P$3=1,'4 - Tabela atual'!FQ64,'5 - Tabela anterior'!FP64)</f>
        <v>6500</v>
      </c>
      <c r="FR65" s="9">
        <f>IF(Parametros!$P$3=1,'4 - Tabela atual'!FR64,'5 - Tabela anterior'!FQ64)</f>
        <v>8125</v>
      </c>
      <c r="FS65" s="9">
        <f>IF(Parametros!$P$3=1,'4 - Tabela atual'!FS64,'5 - Tabela anterior'!FR64)</f>
        <v>9750</v>
      </c>
      <c r="FT65">
        <f>IF(Parametros!$P$3=1,'4 - Tabela atual'!FT64,'5 - Tabela anterior'!FS64)</f>
        <v>21.25</v>
      </c>
      <c r="FU65" t="str">
        <f>IF(Parametros!$P$3=1,'4 - Tabela atual'!FU64,'5 - Tabela anterior'!FT64)</f>
        <v/>
      </c>
      <c r="FV65" t="str">
        <f>IF(Parametros!$P$3=1,'4 - Tabela atual'!FV64,'5 - Tabela anterior'!FU64)</f>
        <v/>
      </c>
      <c r="FW65" t="str">
        <f>IF(Parametros!$P$3=1,'4 - Tabela atual'!FW64,'5 - Tabela anterior'!FV64)</f>
        <v/>
      </c>
      <c r="FX65" t="str">
        <f>IF(Parametros!$P$3=1,'4 - Tabela atual'!FX64,'5 - Tabela anterior'!FW64)</f>
        <v/>
      </c>
      <c r="FY65" t="str">
        <f>IF(Parametros!$P$3=1,'4 - Tabela atual'!FY64,'5 - Tabela anterior'!FX64)</f>
        <v/>
      </c>
      <c r="FZ65" t="str">
        <f>IF(Parametros!$P$3=1,'4 - Tabela atual'!FZ64,'5 - Tabela anterior'!FY64)</f>
        <v/>
      </c>
      <c r="GA65" t="str">
        <f>IF(Parametros!$P$3=1,'4 - Tabela atual'!GA64,'5 - Tabela anterior'!FZ64)</f>
        <v/>
      </c>
      <c r="GB65" t="str">
        <f>IF(Parametros!$P$3=1,'4 - Tabela atual'!GB64,'5 - Tabela anterior'!GA64)</f>
        <v/>
      </c>
      <c r="GC65" t="str">
        <f>IF(Parametros!$P$3=1,'4 - Tabela atual'!GC64,'5 - Tabela anterior'!GB64)</f>
        <v/>
      </c>
      <c r="GD65" t="str">
        <f>IF(Parametros!$P$3=1,'4 - Tabela atual'!GD64,'5 - Tabela anterior'!GC64)</f>
        <v/>
      </c>
      <c r="GE65" t="str">
        <f>IF(Parametros!$P$3=1,'4 - Tabela atual'!GE64,'5 - Tabela anterior'!GD64)</f>
        <v/>
      </c>
      <c r="GF65" t="str">
        <f>IF(Parametros!$P$3=1,'4 - Tabela atual'!GF64,'5 - Tabela anterior'!GE64)</f>
        <v/>
      </c>
      <c r="GG65" t="str">
        <f>IF(Parametros!$P$3=1,'4 - Tabela atual'!GG64,'5 - Tabela anterior'!GF64)</f>
        <v/>
      </c>
      <c r="GH65">
        <f>IF(Parametros!$P$3=1,'4 - Tabela atual'!GH64,'5 - Tabela anterior'!GG64)</f>
        <v>21.25</v>
      </c>
      <c r="GI65" s="8">
        <f>IF(Parametros!$P$3=1,'4 - Tabela atual'!GI64,'5 - Tabela anterior'!GH64)</f>
        <v>161349.38280000002</v>
      </c>
      <c r="GJ65" s="8" t="str">
        <f>IF(Parametros!$P$3=1,'4 - Tabela atual'!GJ64,'5 - Tabela anterior'!GI64)</f>
        <v/>
      </c>
      <c r="GK65" s="8" t="str">
        <f>IF(Parametros!$P$3=1,'4 - Tabela atual'!GK64,'5 - Tabela anterior'!GJ64)</f>
        <v/>
      </c>
      <c r="GL65" s="8" t="str">
        <f>IF(Parametros!$P$3=1,'4 - Tabela atual'!GL64,'5 - Tabela anterior'!GK64)</f>
        <v/>
      </c>
      <c r="GM65" s="8" t="str">
        <f>IF(Parametros!$P$3=1,'4 - Tabela atual'!GM64,'5 - Tabela anterior'!GL64)</f>
        <v/>
      </c>
      <c r="GN65" s="8" t="str">
        <f>IF(Parametros!$P$3=1,'4 - Tabela atual'!GN64,'5 - Tabela anterior'!GM64)</f>
        <v/>
      </c>
      <c r="GO65" s="8" t="str">
        <f>IF(Parametros!$P$3=1,'4 - Tabela atual'!GO64,'5 - Tabela anterior'!GN64)</f>
        <v/>
      </c>
      <c r="GP65" s="8" t="str">
        <f>IF(Parametros!$P$3=1,'4 - Tabela atual'!GP64,'5 - Tabela anterior'!GO64)</f>
        <v/>
      </c>
      <c r="GQ65" s="8" t="str">
        <f>IF(Parametros!$P$3=1,'4 - Tabela atual'!GQ64,'5 - Tabela anterior'!GP64)</f>
        <v/>
      </c>
      <c r="GR65" s="8" t="str">
        <f>IF(Parametros!$P$3=1,'4 - Tabela atual'!GR64,'5 - Tabela anterior'!GQ64)</f>
        <v/>
      </c>
      <c r="GS65" s="8" t="str">
        <f>IF(Parametros!$P$3=1,'4 - Tabela atual'!GS64,'5 - Tabela anterior'!GR64)</f>
        <v/>
      </c>
      <c r="GT65" s="8" t="str">
        <f>IF(Parametros!$P$3=1,'4 - Tabela atual'!GT64,'5 - Tabela anterior'!GS64)</f>
        <v/>
      </c>
      <c r="GU65" s="8" t="str">
        <f>IF(Parametros!$P$3=1,'4 - Tabela atual'!GU64,'5 - Tabela anterior'!GT64)</f>
        <v/>
      </c>
      <c r="GV65" s="8" t="str">
        <f>IF(Parametros!$P$3=1,'4 - Tabela atual'!GV64,'5 - Tabela anterior'!GU64)</f>
        <v/>
      </c>
      <c r="GW65" s="8">
        <f>IF(Parametros!$P$3=1,'4 - Tabela atual'!GW64,'5 - Tabela anterior'!GV64)</f>
        <v>161349.38280000002</v>
      </c>
      <c r="GX65">
        <f>IF(Parametros!$P$3=1,'4 - Tabela atual'!GX64,'5 - Tabela anterior'!GW64)</f>
        <v>0</v>
      </c>
      <c r="GY65">
        <f>IF(Parametros!$P$3=1,'4 - Tabela atual'!GY64,'5 - Tabela anterior'!GX64)</f>
        <v>0</v>
      </c>
      <c r="GZ65">
        <f>IF(Parametros!$P$3=1,'4 - Tabela atual'!GZ64,'5 - Tabela anterior'!GY64)</f>
        <v>0</v>
      </c>
      <c r="HA65">
        <f>IF(Parametros!$P$3=1,'4 - Tabela atual'!HA64,'5 - Tabela anterior'!GZ64)</f>
        <v>0</v>
      </c>
      <c r="HB65">
        <f>IF(Parametros!$P$3=1,'4 - Tabela atual'!HB64,'5 - Tabela anterior'!HA64)</f>
        <v>0</v>
      </c>
      <c r="HC65">
        <f>IF(Parametros!$P$3=1,'4 - Tabela atual'!HC64,'5 - Tabela anterior'!HB64)</f>
        <v>0</v>
      </c>
      <c r="HD65">
        <f>IF(Parametros!$P$3=1,'4 - Tabela atual'!HD64,'5 - Tabela anterior'!HC64)</f>
        <v>1</v>
      </c>
      <c r="HE65" s="6" t="str">
        <f t="shared" si="1"/>
        <v>ALTO FALANTE - (ALTF)</v>
      </c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</row>
    <row r="66" spans="1:249" s="5" customFormat="1" ht="14.25" customHeight="1" x14ac:dyDescent="0.2">
      <c r="A66" s="148" t="str">
        <f>IF(Parametros!$P$3=1,'4 - Tabela atual'!A65,'5 - Tabela anterior'!A65)</f>
        <v>BORA</v>
      </c>
      <c r="B66" s="112" t="str">
        <f>IF(Parametros!$P$3=1,'4 - Tabela atual'!B65,'5 - Tabela anterior'!B65)</f>
        <v>BORA LÁ</v>
      </c>
      <c r="C66" s="9">
        <f>IF(Parametros!$P$3=1,'4 - Tabela atual'!C65,'5 - Tabela anterior'!C65)</f>
        <v>131</v>
      </c>
      <c r="D66" s="9">
        <f>IF(Parametros!$P$3=1,'4 - Tabela atual'!D65,'5 - Tabela anterior'!D65)</f>
        <v>26.200000000000003</v>
      </c>
      <c r="E66" s="9">
        <f>IF(Parametros!$P$3=1,'4 - Tabela atual'!E65,'5 - Tabela anterior'!E65)</f>
        <v>32.75</v>
      </c>
      <c r="F66" s="9">
        <f>IF(Parametros!$P$3=1,'4 - Tabela atual'!F65,'5 - Tabela anterior'!F65)</f>
        <v>49.125</v>
      </c>
      <c r="G66" s="9">
        <f>IF(Parametros!$P$3=1,'4 - Tabela atual'!G65,'5 - Tabela anterior'!G65)</f>
        <v>26.200000000000003</v>
      </c>
      <c r="H66" s="9">
        <f>IF(Parametros!$P$3=1,'4 - Tabela atual'!H65,'5 - Tabela anterior'!H65)</f>
        <v>32.75</v>
      </c>
      <c r="I66" s="9">
        <f>IF(Parametros!$P$3=1,'4 - Tabela atual'!I65,'5 - Tabela anterior'!H65)</f>
        <v>32.75</v>
      </c>
      <c r="J66" s="9">
        <f>IF(Parametros!$P$3=1,'4 - Tabela atual'!J65,'5 - Tabela anterior'!I65)</f>
        <v>32.75</v>
      </c>
      <c r="K66" s="9">
        <f>IF(Parametros!$P$3=1,'4 - Tabela atual'!K65,'5 - Tabela anterior'!J65)</f>
        <v>49.125</v>
      </c>
      <c r="L66" s="9">
        <f>IF(Parametros!$P$3=1,'4 - Tabela atual'!L65,'5 - Tabela anterior'!K65)</f>
        <v>26.200000000000003</v>
      </c>
      <c r="M66" s="9">
        <f>IF(Parametros!$P$3=1,'4 - Tabela atual'!M65,'5 - Tabela anterior'!L65)</f>
        <v>32.75</v>
      </c>
      <c r="N66" s="9">
        <f>IF(Parametros!$P$3=1,'4 - Tabela atual'!N65,'5 - Tabela anterior'!M65)</f>
        <v>58.95</v>
      </c>
      <c r="O66" s="9">
        <f>IF(Parametros!$P$3=1,'4 - Tabela atual'!O65,'5 - Tabela anterior'!N65)</f>
        <v>65.5</v>
      </c>
      <c r="P66" s="9">
        <f>IF(Parametros!$P$3=1,'4 - Tabela atual'!P65,'5 - Tabela anterior'!O65)</f>
        <v>196.5</v>
      </c>
      <c r="Q66" s="9">
        <f>IF(Parametros!$P$3=1,'4 - Tabela atual'!Q65,'5 - Tabela anterior'!P65)</f>
        <v>262</v>
      </c>
      <c r="R66" s="9">
        <f>IF(Parametros!$P$3=1,'4 - Tabela atual'!R65,'5 - Tabela anterior'!Q65)</f>
        <v>393</v>
      </c>
      <c r="S66" s="9">
        <f>IF(Parametros!$P$3=1,'4 - Tabela atual'!S65,'5 - Tabela anterior'!R65)</f>
        <v>524</v>
      </c>
      <c r="T66" s="9">
        <f>IF(Parametros!$P$3=1,'4 - Tabela atual'!T65,'5 - Tabela anterior'!S65)</f>
        <v>655</v>
      </c>
      <c r="U66" s="9">
        <f>IF(Parametros!$P$3=1,'4 - Tabela atual'!U65,'5 - Tabela anterior'!T65)</f>
        <v>786</v>
      </c>
      <c r="V66" s="9">
        <f>IF(Parametros!$P$3=1,'4 - Tabela atual'!V65,'5 - Tabela anterior'!U65)</f>
        <v>0</v>
      </c>
      <c r="W66" s="9">
        <f>IF(Parametros!$P$3=1,'4 - Tabela atual'!W65,'5 - Tabela anterior'!V65)</f>
        <v>0</v>
      </c>
      <c r="X66" s="9">
        <f>IF(Parametros!$P$3=1,'4 - Tabela atual'!X65,'5 - Tabela anterior'!W65)</f>
        <v>0</v>
      </c>
      <c r="Y66" s="9">
        <f>IF(Parametros!$P$3=1,'4 - Tabela atual'!Y65,'5 - Tabela anterior'!X65)</f>
        <v>0</v>
      </c>
      <c r="Z66" s="9">
        <f>IF(Parametros!$P$3=1,'4 - Tabela atual'!Z65,'5 - Tabela anterior'!Y65)</f>
        <v>0</v>
      </c>
      <c r="AA66" s="9">
        <f>IF(Parametros!$P$3=1,'4 - Tabela atual'!AA65,'5 - Tabela anterior'!Z65)</f>
        <v>0</v>
      </c>
      <c r="AB66" s="9">
        <f>IF(Parametros!$P$3=1,'4 - Tabela atual'!AB65,'5 - Tabela anterior'!AA65)</f>
        <v>0</v>
      </c>
      <c r="AC66" s="9">
        <f>IF(Parametros!$P$3=1,'4 - Tabela atual'!AC65,'5 - Tabela anterior'!AB65)</f>
        <v>0</v>
      </c>
      <c r="AD66" s="9">
        <f>IF(Parametros!$P$3=1,'4 - Tabela atual'!AD65,'5 - Tabela anterior'!AC65)</f>
        <v>0</v>
      </c>
      <c r="AE66" s="9">
        <f>IF(Parametros!$P$3=1,'4 - Tabela atual'!AE65,'5 - Tabela anterior'!AD65)</f>
        <v>0</v>
      </c>
      <c r="AF66" s="9">
        <f>IF(Parametros!$P$3=1,'4 - Tabela atual'!AF65,'5 - Tabela anterior'!AE65)</f>
        <v>0</v>
      </c>
      <c r="AG66" s="9">
        <f>IF(Parametros!$P$3=1,'4 - Tabela atual'!AG65,'5 - Tabela anterior'!AF65)</f>
        <v>0</v>
      </c>
      <c r="AH66" s="9">
        <f>IF(Parametros!$P$3=1,'4 - Tabela atual'!AH65,'5 - Tabela anterior'!AG65)</f>
        <v>0</v>
      </c>
      <c r="AI66" s="9">
        <f>IF(Parametros!$P$3=1,'4 - Tabela atual'!AI65,'5 - Tabela anterior'!AH65)</f>
        <v>0</v>
      </c>
      <c r="AJ66" s="9">
        <f>IF(Parametros!$P$3=1,'4 - Tabela atual'!AJ65,'5 - Tabela anterior'!AI65)</f>
        <v>0</v>
      </c>
      <c r="AK66" s="9">
        <f>IF(Parametros!$P$3=1,'4 - Tabela atual'!AK65,'5 - Tabela anterior'!AJ65)</f>
        <v>0</v>
      </c>
      <c r="AL66" s="9">
        <f>IF(Parametros!$P$3=1,'4 - Tabela atual'!AL65,'5 - Tabela anterior'!AK65)</f>
        <v>0</v>
      </c>
      <c r="AM66" s="9">
        <f>IF(Parametros!$P$3=1,'4 - Tabela atual'!AM65,'5 - Tabela anterior'!AL65)</f>
        <v>0</v>
      </c>
      <c r="AN66" s="9">
        <f>IF(Parametros!$P$3=1,'4 - Tabela atual'!AN65,'5 - Tabela anterior'!AM65)</f>
        <v>0</v>
      </c>
      <c r="AO66" s="9">
        <f>IF(Parametros!$P$3=1,'4 - Tabela atual'!AO65,'5 - Tabela anterior'!AN65)</f>
        <v>0</v>
      </c>
      <c r="AP66" s="9">
        <f>IF(Parametros!$P$3=1,'4 - Tabela atual'!AP65,'5 - Tabela anterior'!AO65)</f>
        <v>0</v>
      </c>
      <c r="AQ66" s="9">
        <f>IF(Parametros!$P$3=1,'4 - Tabela atual'!AQ65,'5 - Tabela anterior'!AP65)</f>
        <v>0</v>
      </c>
      <c r="AR66" s="9">
        <f>IF(Parametros!$P$3=1,'4 - Tabela atual'!AR65,'5 - Tabela anterior'!AQ65)</f>
        <v>0</v>
      </c>
      <c r="AS66" s="9">
        <f>IF(Parametros!$P$3=1,'4 - Tabela atual'!AS65,'5 - Tabela anterior'!AR65)</f>
        <v>0</v>
      </c>
      <c r="AT66" s="9">
        <f>IF(Parametros!$P$3=1,'4 - Tabela atual'!AT65,'5 - Tabela anterior'!AS65)</f>
        <v>0</v>
      </c>
      <c r="AU66" s="9">
        <f>IF(Parametros!$P$3=1,'4 - Tabela atual'!AU65,'5 - Tabela anterior'!AT65)</f>
        <v>0</v>
      </c>
      <c r="AV66" s="9">
        <f>IF(Parametros!$P$3=1,'4 - Tabela atual'!AV65,'5 - Tabela anterior'!AU65)</f>
        <v>0</v>
      </c>
      <c r="AW66" s="9">
        <f>IF(Parametros!$P$3=1,'4 - Tabela atual'!AW65,'5 - Tabela anterior'!AV65)</f>
        <v>0</v>
      </c>
      <c r="AX66" s="9">
        <f>IF(Parametros!$P$3=1,'4 - Tabela atual'!AX65,'5 - Tabela anterior'!AW65)</f>
        <v>0</v>
      </c>
      <c r="AY66" s="9">
        <f>IF(Parametros!$P$3=1,'4 - Tabela atual'!AY65,'5 - Tabela anterior'!AX65)</f>
        <v>0</v>
      </c>
      <c r="AZ66" s="9">
        <f>IF(Parametros!$P$3=1,'4 - Tabela atual'!AZ65,'5 - Tabela anterior'!AY65)</f>
        <v>0</v>
      </c>
      <c r="BA66" s="9">
        <f>IF(Parametros!$P$3=1,'4 - Tabela atual'!BA65,'5 - Tabela anterior'!AZ65)</f>
        <v>0</v>
      </c>
      <c r="BB66" s="9">
        <f>IF(Parametros!$P$3=1,'4 - Tabela atual'!BB65,'5 - Tabela anterior'!BA65)</f>
        <v>0</v>
      </c>
      <c r="BC66" s="9">
        <f>IF(Parametros!$P$3=1,'4 - Tabela atual'!BC65,'5 - Tabela anterior'!BB65)</f>
        <v>0</v>
      </c>
      <c r="BD66" s="9">
        <f>IF(Parametros!$P$3=1,'4 - Tabela atual'!BD65,'5 - Tabela anterior'!BC65)</f>
        <v>0</v>
      </c>
      <c r="BE66" s="9">
        <f>IF(Parametros!$P$3=1,'4 - Tabela atual'!BE65,'5 - Tabela anterior'!BD65)</f>
        <v>0</v>
      </c>
      <c r="BF66" s="9">
        <f>IF(Parametros!$P$3=1,'4 - Tabela atual'!BF65,'5 - Tabela anterior'!BE65)</f>
        <v>0</v>
      </c>
      <c r="BG66" s="9">
        <f>IF(Parametros!$P$3=1,'4 - Tabela atual'!BG65,'5 - Tabela anterior'!BF65)</f>
        <v>0</v>
      </c>
      <c r="BH66" s="9">
        <f>IF(Parametros!$P$3=1,'4 - Tabela atual'!BH65,'5 - Tabela anterior'!BG65)</f>
        <v>0</v>
      </c>
      <c r="BI66" s="9">
        <f>IF(Parametros!$P$3=1,'4 - Tabela atual'!BI65,'5 - Tabela anterior'!BH65)</f>
        <v>0</v>
      </c>
      <c r="BJ66" s="9">
        <f>IF(Parametros!$P$3=1,'4 - Tabela atual'!BJ65,'5 - Tabela anterior'!BI65)</f>
        <v>0</v>
      </c>
      <c r="BK66" s="9">
        <f>IF(Parametros!$P$3=1,'4 - Tabela atual'!BK65,'5 - Tabela anterior'!BJ65)</f>
        <v>0</v>
      </c>
      <c r="BL66" s="9">
        <f>IF(Parametros!$P$3=1,'4 - Tabela atual'!BL65,'5 - Tabela anterior'!BK65)</f>
        <v>0</v>
      </c>
      <c r="BM66" s="9">
        <f>IF(Parametros!$P$3=1,'4 - Tabela atual'!BM65,'5 - Tabela anterior'!BL65)</f>
        <v>0</v>
      </c>
      <c r="BN66" s="9">
        <f>IF(Parametros!$P$3=1,'4 - Tabela atual'!BN65,'5 - Tabela anterior'!BM65)</f>
        <v>0</v>
      </c>
      <c r="BO66" s="9">
        <f>IF(Parametros!$P$3=1,'4 - Tabela atual'!BO65,'5 - Tabela anterior'!BN65)</f>
        <v>0</v>
      </c>
      <c r="BP66" s="9">
        <f>IF(Parametros!$P$3=1,'4 - Tabela atual'!BP65,'5 - Tabela anterior'!BO65)</f>
        <v>0</v>
      </c>
      <c r="BQ66" s="9">
        <f>IF(Parametros!$P$3=1,'4 - Tabela atual'!BQ65,'5 - Tabela anterior'!BP65)</f>
        <v>0</v>
      </c>
      <c r="BR66" s="9">
        <f>IF(Parametros!$P$3=1,'4 - Tabela atual'!BR65,'5 - Tabela anterior'!BQ65)</f>
        <v>0</v>
      </c>
      <c r="BS66" s="9">
        <f>IF(Parametros!$P$3=1,'4 - Tabela atual'!BS65,'5 - Tabela anterior'!BR65)</f>
        <v>0</v>
      </c>
      <c r="BT66" s="9">
        <f>IF(Parametros!$P$3=1,'4 - Tabela atual'!BT65,'5 - Tabela anterior'!BS65)</f>
        <v>0</v>
      </c>
      <c r="BU66" s="9">
        <f>IF(Parametros!$P$3=1,'4 - Tabela atual'!BU65,'5 - Tabela anterior'!BT65)</f>
        <v>0</v>
      </c>
      <c r="BV66" s="9">
        <f>IF(Parametros!$P$3=1,'4 - Tabela atual'!BV65,'5 - Tabela anterior'!BU65)</f>
        <v>0</v>
      </c>
      <c r="BW66" s="9">
        <f>IF(Parametros!$P$3=1,'4 - Tabela atual'!BW65,'5 - Tabela anterior'!BV65)</f>
        <v>0</v>
      </c>
      <c r="BX66" s="9">
        <f>IF(Parametros!$P$3=1,'4 - Tabela atual'!BX65,'5 - Tabela anterior'!BW65)</f>
        <v>0</v>
      </c>
      <c r="BY66" s="9">
        <f>IF(Parametros!$P$3=1,'4 - Tabela atual'!BY65,'5 - Tabela anterior'!BX65)</f>
        <v>0</v>
      </c>
      <c r="BZ66" s="9">
        <f>IF(Parametros!$P$3=1,'4 - Tabela atual'!BZ65,'5 - Tabela anterior'!BY65)</f>
        <v>0</v>
      </c>
      <c r="CA66" s="9">
        <f>IF(Parametros!$P$3=1,'4 - Tabela atual'!CA65,'5 - Tabela anterior'!BZ65)</f>
        <v>0</v>
      </c>
      <c r="CB66" s="9">
        <f>IF(Parametros!$P$3=1,'4 - Tabela atual'!CB65,'5 - Tabela anterior'!CA65)</f>
        <v>0</v>
      </c>
      <c r="CC66" s="9">
        <f>IF(Parametros!$P$3=1,'4 - Tabela atual'!CC65,'5 - Tabela anterior'!CB65)</f>
        <v>0</v>
      </c>
      <c r="CD66" s="9">
        <f>IF(Parametros!$P$3=1,'4 - Tabela atual'!CD65,'5 - Tabela anterior'!CC65)</f>
        <v>0</v>
      </c>
      <c r="CE66" s="9">
        <f>IF(Parametros!$P$3=1,'4 - Tabela atual'!CE65,'5 - Tabela anterior'!CD65)</f>
        <v>0</v>
      </c>
      <c r="CF66" s="9">
        <f>IF(Parametros!$P$3=1,'4 - Tabela atual'!CF65,'5 - Tabela anterior'!CE65)</f>
        <v>0</v>
      </c>
      <c r="CG66" s="9">
        <f>IF(Parametros!$P$3=1,'4 - Tabela atual'!CG65,'5 - Tabela anterior'!CF65)</f>
        <v>0</v>
      </c>
      <c r="CH66" s="9">
        <f>IF(Parametros!$P$3=1,'4 - Tabela atual'!CH65,'5 - Tabela anterior'!CG65)</f>
        <v>0</v>
      </c>
      <c r="CI66" s="9">
        <f>IF(Parametros!$P$3=1,'4 - Tabela atual'!CI65,'5 - Tabela anterior'!CH65)</f>
        <v>0</v>
      </c>
      <c r="CJ66" s="9">
        <f>IF(Parametros!$P$3=1,'4 - Tabela atual'!CJ65,'5 - Tabela anterior'!CI65)</f>
        <v>0</v>
      </c>
      <c r="CK66" s="9">
        <f>IF(Parametros!$P$3=1,'4 - Tabela atual'!CK65,'5 - Tabela anterior'!CJ65)</f>
        <v>0</v>
      </c>
      <c r="CL66" s="9">
        <f>IF(Parametros!$P$3=1,'4 - Tabela atual'!CL65,'5 - Tabela anterior'!CK65)</f>
        <v>0</v>
      </c>
      <c r="CM66" s="9">
        <f>IF(Parametros!$P$3=1,'4 - Tabela atual'!CM65,'5 - Tabela anterior'!CL65)</f>
        <v>0</v>
      </c>
      <c r="CN66" s="9">
        <f>IF(Parametros!$P$3=1,'4 - Tabela atual'!CN65,'5 - Tabela anterior'!CM65)</f>
        <v>0</v>
      </c>
      <c r="CO66" s="9">
        <f>IF(Parametros!$P$3=1,'4 - Tabela atual'!CO65,'5 - Tabela anterior'!CN65)</f>
        <v>0</v>
      </c>
      <c r="CP66" s="9">
        <f>IF(Parametros!$P$3=1,'4 - Tabela atual'!CP65,'5 - Tabela anterior'!CO65)</f>
        <v>0</v>
      </c>
      <c r="CQ66" s="9">
        <f>IF(Parametros!$P$3=1,'4 - Tabela atual'!CQ65,'5 - Tabela anterior'!CP65)</f>
        <v>0</v>
      </c>
      <c r="CR66" s="9">
        <f>IF(Parametros!$P$3=1,'4 - Tabela atual'!CR65,'5 - Tabela anterior'!CQ65)</f>
        <v>0</v>
      </c>
      <c r="CS66" s="9">
        <f>IF(Parametros!$P$3=1,'4 - Tabela atual'!CS65,'5 - Tabela anterior'!CR65)</f>
        <v>0</v>
      </c>
      <c r="CT66" s="9">
        <f>IF(Parametros!$P$3=1,'4 - Tabela atual'!CT65,'5 - Tabela anterior'!CS65)</f>
        <v>0</v>
      </c>
      <c r="CU66" s="9">
        <f>IF(Parametros!$P$3=1,'4 - Tabela atual'!CU65,'5 - Tabela anterior'!CT65)</f>
        <v>0</v>
      </c>
      <c r="CV66" s="9">
        <f>IF(Parametros!$P$3=1,'4 - Tabela atual'!CV65,'5 - Tabela anterior'!CU65)</f>
        <v>0</v>
      </c>
      <c r="CW66" s="9">
        <f>IF(Parametros!$P$3=1,'4 - Tabela atual'!CW65,'5 - Tabela anterior'!CV65)</f>
        <v>0</v>
      </c>
      <c r="CX66" s="9">
        <f>IF(Parametros!$P$3=1,'4 - Tabela atual'!CX65,'5 - Tabela anterior'!CW65)</f>
        <v>0</v>
      </c>
      <c r="CY66" s="9">
        <f>IF(Parametros!$P$3=1,'4 - Tabela atual'!CY65,'5 - Tabela anterior'!CX65)</f>
        <v>0</v>
      </c>
      <c r="CZ66" s="9">
        <f>IF(Parametros!$P$3=1,'4 - Tabela atual'!CZ65,'5 - Tabela anterior'!CY65)</f>
        <v>0</v>
      </c>
      <c r="DA66" s="9">
        <f>IF(Parametros!$P$3=1,'4 - Tabela atual'!DA65,'5 - Tabela anterior'!CZ65)</f>
        <v>0</v>
      </c>
      <c r="DB66" s="9">
        <f>IF(Parametros!$P$3=1,'4 - Tabela atual'!DB65,'5 - Tabela anterior'!DA65)</f>
        <v>0</v>
      </c>
      <c r="DC66" s="9">
        <f>IF(Parametros!$P$3=1,'4 - Tabela atual'!DC65,'5 - Tabela anterior'!DB65)</f>
        <v>0</v>
      </c>
      <c r="DD66" s="9">
        <f>IF(Parametros!$P$3=1,'4 - Tabela atual'!DD65,'5 - Tabela anterior'!DC65)</f>
        <v>0</v>
      </c>
      <c r="DE66" s="9">
        <f>IF(Parametros!$P$3=1,'4 - Tabela atual'!DE65,'5 - Tabela anterior'!DD65)</f>
        <v>0</v>
      </c>
      <c r="DF66" s="9">
        <f>IF(Parametros!$P$3=1,'4 - Tabela atual'!DF65,'5 - Tabela anterior'!DE65)</f>
        <v>0</v>
      </c>
      <c r="DG66" s="9">
        <f>IF(Parametros!$P$3=1,'4 - Tabela atual'!DG65,'5 - Tabela anterior'!DF65)</f>
        <v>0</v>
      </c>
      <c r="DH66" s="9">
        <f>IF(Parametros!$P$3=1,'4 - Tabela atual'!DH65,'5 - Tabela anterior'!DG65)</f>
        <v>0</v>
      </c>
      <c r="DI66" s="9">
        <f>IF(Parametros!$P$3=1,'4 - Tabela atual'!DI65,'5 - Tabela anterior'!DH65)</f>
        <v>0</v>
      </c>
      <c r="DJ66" s="9">
        <f>IF(Parametros!$P$3=1,'4 - Tabela atual'!DJ65,'5 - Tabela anterior'!DI65)</f>
        <v>0</v>
      </c>
      <c r="DK66" s="9">
        <f>IF(Parametros!$P$3=1,'4 - Tabela atual'!DK65,'5 - Tabela anterior'!DJ65)</f>
        <v>0</v>
      </c>
      <c r="DL66" s="9">
        <f>IF(Parametros!$P$3=1,'4 - Tabela atual'!DL65,'5 - Tabela anterior'!DK65)</f>
        <v>0</v>
      </c>
      <c r="DM66" s="9">
        <f>IF(Parametros!$P$3=1,'4 - Tabela atual'!DM65,'5 - Tabela anterior'!DL65)</f>
        <v>0</v>
      </c>
      <c r="DN66" s="9">
        <f>IF(Parametros!$P$3=1,'4 - Tabela atual'!DN65,'5 - Tabela anterior'!DM65)</f>
        <v>0</v>
      </c>
      <c r="DO66" s="9">
        <f>IF(Parametros!$P$3=1,'4 - Tabela atual'!DO65,'5 - Tabela anterior'!DN65)</f>
        <v>0</v>
      </c>
      <c r="DP66" s="9">
        <f>IF(Parametros!$P$3=1,'4 - Tabela atual'!DP65,'5 - Tabela anterior'!DO65)</f>
        <v>0</v>
      </c>
      <c r="DQ66" s="9">
        <f>IF(Parametros!$P$3=1,'4 - Tabela atual'!DQ65,'5 - Tabela anterior'!DP65)</f>
        <v>0</v>
      </c>
      <c r="DR66" s="9">
        <f>IF(Parametros!$P$3=1,'4 - Tabela atual'!DR65,'5 - Tabela anterior'!DQ65)</f>
        <v>0</v>
      </c>
      <c r="DS66" s="9">
        <f>IF(Parametros!$P$3=1,'4 - Tabela atual'!DS65,'5 - Tabela anterior'!DR65)</f>
        <v>0</v>
      </c>
      <c r="DT66" s="9">
        <f>IF(Parametros!$P$3=1,'4 - Tabela atual'!DT65,'5 - Tabela anterior'!DS65)</f>
        <v>0</v>
      </c>
      <c r="DU66" s="9">
        <f>IF(Parametros!$P$3=1,'4 - Tabela atual'!DU65,'5 - Tabela anterior'!DT65)</f>
        <v>0</v>
      </c>
      <c r="DV66" s="9">
        <f>IF(Parametros!$P$3=1,'4 - Tabela atual'!DV65,'5 - Tabela anterior'!DU65)</f>
        <v>0</v>
      </c>
      <c r="DW66" s="9">
        <f>IF(Parametros!$P$3=1,'4 - Tabela atual'!DW65,'5 - Tabela anterior'!DV65)</f>
        <v>0</v>
      </c>
      <c r="DX66" s="9">
        <f>IF(Parametros!$P$3=1,'4 - Tabela atual'!DX65,'5 - Tabela anterior'!DW65)</f>
        <v>0</v>
      </c>
      <c r="DY66" s="9">
        <f>IF(Parametros!$P$3=1,'4 - Tabela atual'!DY65,'5 - Tabela anterior'!DX65)</f>
        <v>0</v>
      </c>
      <c r="DZ66" s="9">
        <f>IF(Parametros!$P$3=1,'4 - Tabela atual'!DZ65,'5 - Tabela anterior'!DY65)</f>
        <v>0</v>
      </c>
      <c r="EA66" s="9">
        <f>IF(Parametros!$P$3=1,'4 - Tabela atual'!EA65,'5 - Tabela anterior'!DZ65)</f>
        <v>0</v>
      </c>
      <c r="EB66" s="9">
        <f>IF(Parametros!$P$3=1,'4 - Tabela atual'!EB65,'5 - Tabela anterior'!EA65)</f>
        <v>0</v>
      </c>
      <c r="EC66" s="9">
        <f>IF(Parametros!$P$3=1,'4 - Tabela atual'!EC65,'5 - Tabela anterior'!EB65)</f>
        <v>0</v>
      </c>
      <c r="ED66" s="9">
        <f>IF(Parametros!$P$3=1,'4 - Tabela atual'!ED65,'5 - Tabela anterior'!EC65)</f>
        <v>0</v>
      </c>
      <c r="EE66" s="9">
        <f>IF(Parametros!$P$3=1,'4 - Tabela atual'!EE65,'5 - Tabela anterior'!ED65)</f>
        <v>0</v>
      </c>
      <c r="EF66" s="9">
        <f>IF(Parametros!$P$3=1,'4 - Tabela atual'!EF65,'5 - Tabela anterior'!EE65)</f>
        <v>0</v>
      </c>
      <c r="EG66" s="9">
        <f>IF(Parametros!$P$3=1,'4 - Tabela atual'!EG65,'5 - Tabela anterior'!EF65)</f>
        <v>0</v>
      </c>
      <c r="EH66" s="9">
        <f>IF(Parametros!$P$3=1,'4 - Tabela atual'!EH65,'5 - Tabela anterior'!EG65)</f>
        <v>0</v>
      </c>
      <c r="EI66" s="9">
        <f>IF(Parametros!$P$3=1,'4 - Tabela atual'!EI65,'5 - Tabela anterior'!EH65)</f>
        <v>0</v>
      </c>
      <c r="EJ66" s="9">
        <f>IF(Parametros!$P$3=1,'4 - Tabela atual'!EJ65,'5 - Tabela anterior'!EI65)</f>
        <v>0</v>
      </c>
      <c r="EK66" s="9">
        <f>IF(Parametros!$P$3=1,'4 - Tabela atual'!EK65,'5 - Tabela anterior'!EJ65)</f>
        <v>0</v>
      </c>
      <c r="EL66" s="9">
        <f>IF(Parametros!$P$3=1,'4 - Tabela atual'!EL65,'5 - Tabela anterior'!EK65)</f>
        <v>0</v>
      </c>
      <c r="EM66" s="9">
        <f>IF(Parametros!$P$3=1,'4 - Tabela atual'!EM65,'5 - Tabela anterior'!EL65)</f>
        <v>0</v>
      </c>
      <c r="EN66" s="9">
        <f>IF(Parametros!$P$3=1,'4 - Tabela atual'!EN65,'5 - Tabela anterior'!EM65)</f>
        <v>0</v>
      </c>
      <c r="EO66" s="9">
        <f>IF(Parametros!$P$3=1,'4 - Tabela atual'!EO65,'5 - Tabela anterior'!EN65)</f>
        <v>0</v>
      </c>
      <c r="EP66" s="9">
        <f>IF(Parametros!$P$3=1,'4 - Tabela atual'!EP65,'5 - Tabela anterior'!EO65)</f>
        <v>0</v>
      </c>
      <c r="EQ66" s="9">
        <f>IF(Parametros!$P$3=1,'4 - Tabela atual'!EQ65,'5 - Tabela anterior'!EP65)</f>
        <v>0</v>
      </c>
      <c r="ER66" s="9">
        <f>IF(Parametros!$P$3=1,'4 - Tabela atual'!ER65,'5 - Tabela anterior'!EQ65)</f>
        <v>0</v>
      </c>
      <c r="ES66" s="9">
        <f>IF(Parametros!$P$3=1,'4 - Tabela atual'!ES65,'5 - Tabela anterior'!ER65)</f>
        <v>0</v>
      </c>
      <c r="ET66" s="9">
        <f>IF(Parametros!$P$3=1,'4 - Tabela atual'!ET65,'5 - Tabela anterior'!ES65)</f>
        <v>0</v>
      </c>
      <c r="EU66" s="9">
        <f>IF(Parametros!$P$3=1,'4 - Tabela atual'!EU65,'5 - Tabela anterior'!ET65)</f>
        <v>0</v>
      </c>
      <c r="EV66" s="9">
        <f>IF(Parametros!$P$3=1,'4 - Tabela atual'!EV65,'5 - Tabela anterior'!EU65)</f>
        <v>0</v>
      </c>
      <c r="EW66" s="9">
        <f>IF(Parametros!$P$3=1,'4 - Tabela atual'!EW65,'5 - Tabela anterior'!EV65)</f>
        <v>0</v>
      </c>
      <c r="EX66" s="9">
        <f>IF(Parametros!$P$3=1,'4 - Tabela atual'!EX65,'5 - Tabela anterior'!EW65)</f>
        <v>0</v>
      </c>
      <c r="EY66" s="9">
        <f>IF(Parametros!$P$3=1,'4 - Tabela atual'!EY65,'5 - Tabela anterior'!EX65)</f>
        <v>0</v>
      </c>
      <c r="EZ66" s="9">
        <f>IF(Parametros!$P$3=1,'4 - Tabela atual'!EZ65,'5 - Tabela anterior'!EY65)</f>
        <v>0</v>
      </c>
      <c r="FA66" s="9">
        <f>IF(Parametros!$P$3=1,'4 - Tabela atual'!FA65,'5 - Tabela anterior'!EZ65)</f>
        <v>0</v>
      </c>
      <c r="FB66" s="9">
        <f>IF(Parametros!$P$3=1,'4 - Tabela atual'!FB65,'5 - Tabela anterior'!FA65)</f>
        <v>0</v>
      </c>
      <c r="FC66" s="9">
        <f>IF(Parametros!$P$3=1,'4 - Tabela atual'!FC65,'5 - Tabela anterior'!FB65)</f>
        <v>0</v>
      </c>
      <c r="FD66" s="9">
        <f>IF(Parametros!$P$3=1,'4 - Tabela atual'!FD65,'5 - Tabela anterior'!FC65)</f>
        <v>0</v>
      </c>
      <c r="FE66" s="9">
        <f>IF(Parametros!$P$3=1,'4 - Tabela atual'!FE65,'5 - Tabela anterior'!FD65)</f>
        <v>0</v>
      </c>
      <c r="FF66" s="9">
        <f>IF(Parametros!$P$3=1,'4 - Tabela atual'!FF65,'5 - Tabela anterior'!FE65)</f>
        <v>0</v>
      </c>
      <c r="FG66" s="9">
        <f>IF(Parametros!$P$3=1,'4 - Tabela atual'!FG65,'5 - Tabela anterior'!FF65)</f>
        <v>0</v>
      </c>
      <c r="FH66" s="9">
        <f>IF(Parametros!$P$3=1,'4 - Tabela atual'!FH65,'5 - Tabela anterior'!FG65)</f>
        <v>0</v>
      </c>
      <c r="FI66" s="9">
        <f>IF(Parametros!$P$3=1,'4 - Tabela atual'!FI65,'5 - Tabela anterior'!FH65)</f>
        <v>0</v>
      </c>
      <c r="FJ66" s="9">
        <f>IF(Parametros!$P$3=1,'4 - Tabela atual'!FJ65,'5 - Tabela anterior'!FI65)</f>
        <v>0</v>
      </c>
      <c r="FK66" s="9">
        <f>IF(Parametros!$P$3=1,'4 - Tabela atual'!FK65,'5 - Tabela anterior'!FJ65)</f>
        <v>0</v>
      </c>
      <c r="FL66" s="9">
        <f>IF(Parametros!$P$3=1,'4 - Tabela atual'!FL65,'5 - Tabela anterior'!FK65)</f>
        <v>0</v>
      </c>
      <c r="FM66" s="9">
        <f>IF(Parametros!$P$3=1,'4 - Tabela atual'!FM65,'5 - Tabela anterior'!FL65)</f>
        <v>0</v>
      </c>
      <c r="FN66" s="9">
        <f>IF(Parametros!$P$3=1,'4 - Tabela atual'!FN65,'5 - Tabela anterior'!FM65)</f>
        <v>0</v>
      </c>
      <c r="FO66" s="9">
        <f>IF(Parametros!$P$3=1,'4 - Tabela atual'!FO65,'5 - Tabela anterior'!FN65)</f>
        <v>0</v>
      </c>
      <c r="FP66" s="9">
        <f>IF(Parametros!$P$3=1,'4 - Tabela atual'!FP65,'5 - Tabela anterior'!FO65)</f>
        <v>0</v>
      </c>
      <c r="FQ66" s="9">
        <f>IF(Parametros!$P$3=1,'4 - Tabela atual'!FQ65,'5 - Tabela anterior'!FP65)</f>
        <v>0</v>
      </c>
      <c r="FR66" s="9">
        <f>IF(Parametros!$P$3=1,'4 - Tabela atual'!FR65,'5 - Tabela anterior'!FQ65)</f>
        <v>0</v>
      </c>
      <c r="FS66" s="9">
        <f>IF(Parametros!$P$3=1,'4 - Tabela atual'!FS65,'5 - Tabela anterior'!FR65)</f>
        <v>0</v>
      </c>
      <c r="FT66">
        <f>IF(Parametros!$P$3=1,'4 - Tabela atual'!FT65,'5 - Tabela anterior'!FS65)</f>
        <v>8.7799999999999994</v>
      </c>
      <c r="FU66" t="str">
        <f>IF(Parametros!$P$3=1,'4 - Tabela atual'!FU65,'5 - Tabela anterior'!FT65)</f>
        <v/>
      </c>
      <c r="FV66" t="str">
        <f>IF(Parametros!$P$3=1,'4 - Tabela atual'!FV65,'5 - Tabela anterior'!FU65)</f>
        <v/>
      </c>
      <c r="FW66" t="str">
        <f>IF(Parametros!$P$3=1,'4 - Tabela atual'!FW65,'5 - Tabela anterior'!FV65)</f>
        <v/>
      </c>
      <c r="FX66" t="str">
        <f>IF(Parametros!$P$3=1,'4 - Tabela atual'!FX65,'5 - Tabela anterior'!FW65)</f>
        <v/>
      </c>
      <c r="FY66" t="str">
        <f>IF(Parametros!$P$3=1,'4 - Tabela atual'!FY65,'5 - Tabela anterior'!FX65)</f>
        <v/>
      </c>
      <c r="FZ66" t="str">
        <f>IF(Parametros!$P$3=1,'4 - Tabela atual'!FZ65,'5 - Tabela anterior'!FY65)</f>
        <v/>
      </c>
      <c r="GA66" t="str">
        <f>IF(Parametros!$P$3=1,'4 - Tabela atual'!GA65,'5 - Tabela anterior'!FZ65)</f>
        <v/>
      </c>
      <c r="GB66" t="str">
        <f>IF(Parametros!$P$3=1,'4 - Tabela atual'!GB65,'5 - Tabela anterior'!GA65)</f>
        <v/>
      </c>
      <c r="GC66" t="str">
        <f>IF(Parametros!$P$3=1,'4 - Tabela atual'!GC65,'5 - Tabela anterior'!GB65)</f>
        <v/>
      </c>
      <c r="GD66" t="str">
        <f>IF(Parametros!$P$3=1,'4 - Tabela atual'!GD65,'5 - Tabela anterior'!GC65)</f>
        <v/>
      </c>
      <c r="GE66" t="str">
        <f>IF(Parametros!$P$3=1,'4 - Tabela atual'!GE65,'5 - Tabela anterior'!GD65)</f>
        <v/>
      </c>
      <c r="GF66" t="str">
        <f>IF(Parametros!$P$3=1,'4 - Tabela atual'!GF65,'5 - Tabela anterior'!GE65)</f>
        <v/>
      </c>
      <c r="GG66" t="str">
        <f>IF(Parametros!$P$3=1,'4 - Tabela atual'!GG65,'5 - Tabela anterior'!GF65)</f>
        <v/>
      </c>
      <c r="GH66">
        <f>IF(Parametros!$P$3=1,'4 - Tabela atual'!GH65,'5 - Tabela anterior'!GG65)</f>
        <v>0</v>
      </c>
      <c r="GI66" s="8">
        <f>IF(Parametros!$P$3=1,'4 - Tabela atual'!GI65,'5 - Tabela anterior'!GH65)</f>
        <v>52048.188000000009</v>
      </c>
      <c r="GJ66" s="8" t="str">
        <f>IF(Parametros!$P$3=1,'4 - Tabela atual'!GJ65,'5 - Tabela anterior'!GI65)</f>
        <v/>
      </c>
      <c r="GK66" s="8" t="str">
        <f>IF(Parametros!$P$3=1,'4 - Tabela atual'!GK65,'5 - Tabela anterior'!GJ65)</f>
        <v/>
      </c>
      <c r="GL66" s="8" t="str">
        <f>IF(Parametros!$P$3=1,'4 - Tabela atual'!GL65,'5 - Tabela anterior'!GK65)</f>
        <v/>
      </c>
      <c r="GM66" s="8" t="str">
        <f>IF(Parametros!$P$3=1,'4 - Tabela atual'!GM65,'5 - Tabela anterior'!GL65)</f>
        <v/>
      </c>
      <c r="GN66" s="8" t="str">
        <f>IF(Parametros!$P$3=1,'4 - Tabela atual'!GN65,'5 - Tabela anterior'!GM65)</f>
        <v/>
      </c>
      <c r="GO66" s="8" t="str">
        <f>IF(Parametros!$P$3=1,'4 - Tabela atual'!GO65,'5 - Tabela anterior'!GN65)</f>
        <v/>
      </c>
      <c r="GP66" s="8" t="str">
        <f>IF(Parametros!$P$3=1,'4 - Tabela atual'!GP65,'5 - Tabela anterior'!GO65)</f>
        <v/>
      </c>
      <c r="GQ66" s="8" t="str">
        <f>IF(Parametros!$P$3=1,'4 - Tabela atual'!GQ65,'5 - Tabela anterior'!GP65)</f>
        <v/>
      </c>
      <c r="GR66" s="8" t="str">
        <f>IF(Parametros!$P$3=1,'4 - Tabela atual'!GR65,'5 - Tabela anterior'!GQ65)</f>
        <v/>
      </c>
      <c r="GS66" s="8" t="str">
        <f>IF(Parametros!$P$3=1,'4 - Tabela atual'!GS65,'5 - Tabela anterior'!GR65)</f>
        <v/>
      </c>
      <c r="GT66" s="8" t="str">
        <f>IF(Parametros!$P$3=1,'4 - Tabela atual'!GT65,'5 - Tabela anterior'!GS65)</f>
        <v/>
      </c>
      <c r="GU66" s="8" t="str">
        <f>IF(Parametros!$P$3=1,'4 - Tabela atual'!GU65,'5 - Tabela anterior'!GT65)</f>
        <v/>
      </c>
      <c r="GV66" s="8" t="str">
        <f>IF(Parametros!$P$3=1,'4 - Tabela atual'!GV65,'5 - Tabela anterior'!GU65)</f>
        <v/>
      </c>
      <c r="GW66" s="8">
        <f>IF(Parametros!$P$3=1,'4 - Tabela atual'!GW65,'5 - Tabela anterior'!GV65)</f>
        <v>0</v>
      </c>
      <c r="GX66">
        <f>IF(Parametros!$P$3=1,'4 - Tabela atual'!GX65,'5 - Tabela anterior'!GW65)</f>
        <v>0</v>
      </c>
      <c r="GY66">
        <f>IF(Parametros!$P$3=1,'4 - Tabela atual'!GY65,'5 - Tabela anterior'!GX65)</f>
        <v>0</v>
      </c>
      <c r="GZ66">
        <f>IF(Parametros!$P$3=1,'4 - Tabela atual'!GZ65,'5 - Tabela anterior'!GY65)</f>
        <v>0</v>
      </c>
      <c r="HA66">
        <f>IF(Parametros!$P$3=1,'4 - Tabela atual'!HA65,'5 - Tabela anterior'!GZ65)</f>
        <v>0</v>
      </c>
      <c r="HB66">
        <f>IF(Parametros!$P$3=1,'4 - Tabela atual'!HB65,'5 - Tabela anterior'!HA65)</f>
        <v>0</v>
      </c>
      <c r="HC66">
        <f>IF(Parametros!$P$3=1,'4 - Tabela atual'!HC65,'5 - Tabela anterior'!HB65)</f>
        <v>0</v>
      </c>
      <c r="HD66">
        <f>IF(Parametros!$P$3=1,'4 - Tabela atual'!HD65,'5 - Tabela anterior'!HC65)</f>
        <v>1</v>
      </c>
      <c r="HE66" s="6" t="str">
        <f t="shared" si="1"/>
        <v>BORA LÁ - (BORA)</v>
      </c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</row>
    <row r="67" spans="1:249" s="5" customFormat="1" ht="14.25" customHeight="1" x14ac:dyDescent="0.2">
      <c r="A67" s="148" t="str">
        <f>IF(Parametros!$P$3=1,'4 - Tabela atual'!A66,'5 - Tabela anterior'!A66)</f>
        <v>RETR</v>
      </c>
      <c r="B67" s="112" t="str">
        <f>IF(Parametros!$P$3=1,'4 - Tabela atual'!B66,'5 - Tabela anterior'!B66)</f>
        <v>RETROSPECTIVA RIO SUL</v>
      </c>
      <c r="C67" s="9">
        <f>IF(Parametros!$P$3=1,'4 - Tabela atual'!C66,'5 - Tabela anterior'!C66)</f>
        <v>917</v>
      </c>
      <c r="D67" s="9">
        <f>IF(Parametros!$P$3=1,'4 - Tabela atual'!D66,'5 - Tabela anterior'!D66)</f>
        <v>183.4</v>
      </c>
      <c r="E67" s="9">
        <f>IF(Parametros!$P$3=1,'4 - Tabela atual'!E66,'5 - Tabela anterior'!E66)</f>
        <v>229.25</v>
      </c>
      <c r="F67" s="9">
        <f>IF(Parametros!$P$3=1,'4 - Tabela atual'!F66,'5 - Tabela anterior'!F66)</f>
        <v>343.875</v>
      </c>
      <c r="G67" s="9">
        <f>IF(Parametros!$P$3=1,'4 - Tabela atual'!G66,'5 - Tabela anterior'!G66)</f>
        <v>183.4</v>
      </c>
      <c r="H67" s="9">
        <f>IF(Parametros!$P$3=1,'4 - Tabela atual'!H66,'5 - Tabela anterior'!H66)</f>
        <v>229.25</v>
      </c>
      <c r="I67" s="9">
        <f>IF(Parametros!$P$3=1,'4 - Tabela atual'!I66,'5 - Tabela anterior'!H66)</f>
        <v>229.25</v>
      </c>
      <c r="J67" s="9">
        <f>IF(Parametros!$P$3=1,'4 - Tabela atual'!J66,'5 - Tabela anterior'!I66)</f>
        <v>229.25</v>
      </c>
      <c r="K67" s="9">
        <f>IF(Parametros!$P$3=1,'4 - Tabela atual'!K66,'5 - Tabela anterior'!J66)</f>
        <v>343.875</v>
      </c>
      <c r="L67" s="9">
        <f>IF(Parametros!$P$3=1,'4 - Tabela atual'!L66,'5 - Tabela anterior'!K66)</f>
        <v>183.4</v>
      </c>
      <c r="M67" s="9">
        <f>IF(Parametros!$P$3=1,'4 - Tabela atual'!M66,'5 - Tabela anterior'!L66)</f>
        <v>229.25</v>
      </c>
      <c r="N67" s="9">
        <f>IF(Parametros!$P$3=1,'4 - Tabela atual'!N66,'5 - Tabela anterior'!M66)</f>
        <v>412.65000000000003</v>
      </c>
      <c r="O67" s="9">
        <f>IF(Parametros!$P$3=1,'4 - Tabela atual'!O66,'5 - Tabela anterior'!N66)</f>
        <v>458.5</v>
      </c>
      <c r="P67" s="9">
        <f>IF(Parametros!$P$3=1,'4 - Tabela atual'!P66,'5 - Tabela anterior'!O66)</f>
        <v>1375.5</v>
      </c>
      <c r="Q67" s="9">
        <f>IF(Parametros!$P$3=1,'4 - Tabela atual'!Q66,'5 - Tabela anterior'!P66)</f>
        <v>1834</v>
      </c>
      <c r="R67" s="9">
        <f>IF(Parametros!$P$3=1,'4 - Tabela atual'!R66,'5 - Tabela anterior'!Q66)</f>
        <v>2751</v>
      </c>
      <c r="S67" s="9">
        <f>IF(Parametros!$P$3=1,'4 - Tabela atual'!S66,'5 - Tabela anterior'!R66)</f>
        <v>3668</v>
      </c>
      <c r="T67" s="9">
        <f>IF(Parametros!$P$3=1,'4 - Tabela atual'!T66,'5 - Tabela anterior'!S66)</f>
        <v>4585</v>
      </c>
      <c r="U67" s="9">
        <f>IF(Parametros!$P$3=1,'4 - Tabela atual'!U66,'5 - Tabela anterior'!T66)</f>
        <v>5502</v>
      </c>
      <c r="V67" s="9">
        <f>IF(Parametros!$P$3=1,'4 - Tabela atual'!V66,'5 - Tabela anterior'!U66)</f>
        <v>0</v>
      </c>
      <c r="W67" s="9">
        <f>IF(Parametros!$P$3=1,'4 - Tabela atual'!W66,'5 - Tabela anterior'!V66)</f>
        <v>0</v>
      </c>
      <c r="X67" s="9">
        <f>IF(Parametros!$P$3=1,'4 - Tabela atual'!X66,'5 - Tabela anterior'!W66)</f>
        <v>0</v>
      </c>
      <c r="Y67" s="9">
        <f>IF(Parametros!$P$3=1,'4 - Tabela atual'!Y66,'5 - Tabela anterior'!X66)</f>
        <v>0</v>
      </c>
      <c r="Z67" s="9">
        <f>IF(Parametros!$P$3=1,'4 - Tabela atual'!Z66,'5 - Tabela anterior'!Y66)</f>
        <v>0</v>
      </c>
      <c r="AA67" s="9">
        <f>IF(Parametros!$P$3=1,'4 - Tabela atual'!AA66,'5 - Tabela anterior'!Z66)</f>
        <v>0</v>
      </c>
      <c r="AB67" s="9">
        <f>IF(Parametros!$P$3=1,'4 - Tabela atual'!AB66,'5 - Tabela anterior'!AA66)</f>
        <v>0</v>
      </c>
      <c r="AC67" s="9">
        <f>IF(Parametros!$P$3=1,'4 - Tabela atual'!AC66,'5 - Tabela anterior'!AB66)</f>
        <v>0</v>
      </c>
      <c r="AD67" s="9">
        <f>IF(Parametros!$P$3=1,'4 - Tabela atual'!AD66,'5 - Tabela anterior'!AC66)</f>
        <v>0</v>
      </c>
      <c r="AE67" s="9">
        <f>IF(Parametros!$P$3=1,'4 - Tabela atual'!AE66,'5 - Tabela anterior'!AD66)</f>
        <v>0</v>
      </c>
      <c r="AF67" s="9">
        <f>IF(Parametros!$P$3=1,'4 - Tabela atual'!AF66,'5 - Tabela anterior'!AE66)</f>
        <v>0</v>
      </c>
      <c r="AG67" s="9">
        <f>IF(Parametros!$P$3=1,'4 - Tabela atual'!AG66,'5 - Tabela anterior'!AF66)</f>
        <v>0</v>
      </c>
      <c r="AH67" s="9">
        <f>IF(Parametros!$P$3=1,'4 - Tabela atual'!AH66,'5 - Tabela anterior'!AG66)</f>
        <v>0</v>
      </c>
      <c r="AI67" s="9">
        <f>IF(Parametros!$P$3=1,'4 - Tabela atual'!AI66,'5 - Tabela anterior'!AH66)</f>
        <v>0</v>
      </c>
      <c r="AJ67" s="9">
        <f>IF(Parametros!$P$3=1,'4 - Tabela atual'!AJ66,'5 - Tabela anterior'!AI66)</f>
        <v>0</v>
      </c>
      <c r="AK67" s="9">
        <f>IF(Parametros!$P$3=1,'4 - Tabela atual'!AK66,'5 - Tabela anterior'!AJ66)</f>
        <v>0</v>
      </c>
      <c r="AL67" s="9">
        <f>IF(Parametros!$P$3=1,'4 - Tabela atual'!AL66,'5 - Tabela anterior'!AK66)</f>
        <v>0</v>
      </c>
      <c r="AM67" s="9">
        <f>IF(Parametros!$P$3=1,'4 - Tabela atual'!AM66,'5 - Tabela anterior'!AL66)</f>
        <v>0</v>
      </c>
      <c r="AN67" s="9">
        <f>IF(Parametros!$P$3=1,'4 - Tabela atual'!AN66,'5 - Tabela anterior'!AM66)</f>
        <v>0</v>
      </c>
      <c r="AO67" s="9">
        <f>IF(Parametros!$P$3=1,'4 - Tabela atual'!AO66,'5 - Tabela anterior'!AN66)</f>
        <v>0</v>
      </c>
      <c r="AP67" s="9">
        <f>IF(Parametros!$P$3=1,'4 - Tabela atual'!AP66,'5 - Tabela anterior'!AO66)</f>
        <v>0</v>
      </c>
      <c r="AQ67" s="9">
        <f>IF(Parametros!$P$3=1,'4 - Tabela atual'!AQ66,'5 - Tabela anterior'!AP66)</f>
        <v>0</v>
      </c>
      <c r="AR67" s="9">
        <f>IF(Parametros!$P$3=1,'4 - Tabela atual'!AR66,'5 - Tabela anterior'!AQ66)</f>
        <v>0</v>
      </c>
      <c r="AS67" s="9">
        <f>IF(Parametros!$P$3=1,'4 - Tabela atual'!AS66,'5 - Tabela anterior'!AR66)</f>
        <v>0</v>
      </c>
      <c r="AT67" s="9">
        <f>IF(Parametros!$P$3=1,'4 - Tabela atual'!AT66,'5 - Tabela anterior'!AS66)</f>
        <v>0</v>
      </c>
      <c r="AU67" s="9">
        <f>IF(Parametros!$P$3=1,'4 - Tabela atual'!AU66,'5 - Tabela anterior'!AT66)</f>
        <v>0</v>
      </c>
      <c r="AV67" s="9">
        <f>IF(Parametros!$P$3=1,'4 - Tabela atual'!AV66,'5 - Tabela anterior'!AU66)</f>
        <v>0</v>
      </c>
      <c r="AW67" s="9">
        <f>IF(Parametros!$P$3=1,'4 - Tabela atual'!AW66,'5 - Tabela anterior'!AV66)</f>
        <v>0</v>
      </c>
      <c r="AX67" s="9">
        <f>IF(Parametros!$P$3=1,'4 - Tabela atual'!AX66,'5 - Tabela anterior'!AW66)</f>
        <v>0</v>
      </c>
      <c r="AY67" s="9">
        <f>IF(Parametros!$P$3=1,'4 - Tabela atual'!AY66,'5 - Tabela anterior'!AX66)</f>
        <v>0</v>
      </c>
      <c r="AZ67" s="9">
        <f>IF(Parametros!$P$3=1,'4 - Tabela atual'!AZ66,'5 - Tabela anterior'!AY66)</f>
        <v>0</v>
      </c>
      <c r="BA67" s="9">
        <f>IF(Parametros!$P$3=1,'4 - Tabela atual'!BA66,'5 - Tabela anterior'!AZ66)</f>
        <v>0</v>
      </c>
      <c r="BB67" s="9">
        <f>IF(Parametros!$P$3=1,'4 - Tabela atual'!BB66,'5 - Tabela anterior'!BA66)</f>
        <v>0</v>
      </c>
      <c r="BC67" s="9">
        <f>IF(Parametros!$P$3=1,'4 - Tabela atual'!BC66,'5 - Tabela anterior'!BB66)</f>
        <v>0</v>
      </c>
      <c r="BD67" s="9">
        <f>IF(Parametros!$P$3=1,'4 - Tabela atual'!BD66,'5 - Tabela anterior'!BC66)</f>
        <v>0</v>
      </c>
      <c r="BE67" s="9">
        <f>IF(Parametros!$P$3=1,'4 - Tabela atual'!BE66,'5 - Tabela anterior'!BD66)</f>
        <v>0</v>
      </c>
      <c r="BF67" s="9">
        <f>IF(Parametros!$P$3=1,'4 - Tabela atual'!BF66,'5 - Tabela anterior'!BE66)</f>
        <v>0</v>
      </c>
      <c r="BG67" s="9">
        <f>IF(Parametros!$P$3=1,'4 - Tabela atual'!BG66,'5 - Tabela anterior'!BF66)</f>
        <v>0</v>
      </c>
      <c r="BH67" s="9">
        <f>IF(Parametros!$P$3=1,'4 - Tabela atual'!BH66,'5 - Tabela anterior'!BG66)</f>
        <v>0</v>
      </c>
      <c r="BI67" s="9">
        <f>IF(Parametros!$P$3=1,'4 - Tabela atual'!BI66,'5 - Tabela anterior'!BH66)</f>
        <v>0</v>
      </c>
      <c r="BJ67" s="9">
        <f>IF(Parametros!$P$3=1,'4 - Tabela atual'!BJ66,'5 - Tabela anterior'!BI66)</f>
        <v>0</v>
      </c>
      <c r="BK67" s="9">
        <f>IF(Parametros!$P$3=1,'4 - Tabela atual'!BK66,'5 - Tabela anterior'!BJ66)</f>
        <v>0</v>
      </c>
      <c r="BL67" s="9">
        <f>IF(Parametros!$P$3=1,'4 - Tabela atual'!BL66,'5 - Tabela anterior'!BK66)</f>
        <v>0</v>
      </c>
      <c r="BM67" s="9">
        <f>IF(Parametros!$P$3=1,'4 - Tabela atual'!BM66,'5 - Tabela anterior'!BL66)</f>
        <v>0</v>
      </c>
      <c r="BN67" s="9">
        <f>IF(Parametros!$P$3=1,'4 - Tabela atual'!BN66,'5 - Tabela anterior'!BM66)</f>
        <v>0</v>
      </c>
      <c r="BO67" s="9">
        <f>IF(Parametros!$P$3=1,'4 - Tabela atual'!BO66,'5 - Tabela anterior'!BN66)</f>
        <v>0</v>
      </c>
      <c r="BP67" s="9">
        <f>IF(Parametros!$P$3=1,'4 - Tabela atual'!BP66,'5 - Tabela anterior'!BO66)</f>
        <v>0</v>
      </c>
      <c r="BQ67" s="9">
        <f>IF(Parametros!$P$3=1,'4 - Tabela atual'!BQ66,'5 - Tabela anterior'!BP66)</f>
        <v>0</v>
      </c>
      <c r="BR67" s="9">
        <f>IF(Parametros!$P$3=1,'4 - Tabela atual'!BR66,'5 - Tabela anterior'!BQ66)</f>
        <v>0</v>
      </c>
      <c r="BS67" s="9">
        <f>IF(Parametros!$P$3=1,'4 - Tabela atual'!BS66,'5 - Tabela anterior'!BR66)</f>
        <v>0</v>
      </c>
      <c r="BT67" s="9">
        <f>IF(Parametros!$P$3=1,'4 - Tabela atual'!BT66,'5 - Tabela anterior'!BS66)</f>
        <v>0</v>
      </c>
      <c r="BU67" s="9">
        <f>IF(Parametros!$P$3=1,'4 - Tabela atual'!BU66,'5 - Tabela anterior'!BT66)</f>
        <v>0</v>
      </c>
      <c r="BV67" s="9">
        <f>IF(Parametros!$P$3=1,'4 - Tabela atual'!BV66,'5 - Tabela anterior'!BU66)</f>
        <v>0</v>
      </c>
      <c r="BW67" s="9">
        <f>IF(Parametros!$P$3=1,'4 - Tabela atual'!BW66,'5 - Tabela anterior'!BV66)</f>
        <v>0</v>
      </c>
      <c r="BX67" s="9">
        <f>IF(Parametros!$P$3=1,'4 - Tabela atual'!BX66,'5 - Tabela anterior'!BW66)</f>
        <v>0</v>
      </c>
      <c r="BY67" s="9">
        <f>IF(Parametros!$P$3=1,'4 - Tabela atual'!BY66,'5 - Tabela anterior'!BX66)</f>
        <v>0</v>
      </c>
      <c r="BZ67" s="9">
        <f>IF(Parametros!$P$3=1,'4 - Tabela atual'!BZ66,'5 - Tabela anterior'!BY66)</f>
        <v>0</v>
      </c>
      <c r="CA67" s="9">
        <f>IF(Parametros!$P$3=1,'4 - Tabela atual'!CA66,'5 - Tabela anterior'!BZ66)</f>
        <v>0</v>
      </c>
      <c r="CB67" s="9">
        <f>IF(Parametros!$P$3=1,'4 - Tabela atual'!CB66,'5 - Tabela anterior'!CA66)</f>
        <v>0</v>
      </c>
      <c r="CC67" s="9">
        <f>IF(Parametros!$P$3=1,'4 - Tabela atual'!CC66,'5 - Tabela anterior'!CB66)</f>
        <v>0</v>
      </c>
      <c r="CD67" s="9">
        <f>IF(Parametros!$P$3=1,'4 - Tabela atual'!CD66,'5 - Tabela anterior'!CC66)</f>
        <v>0</v>
      </c>
      <c r="CE67" s="9">
        <f>IF(Parametros!$P$3=1,'4 - Tabela atual'!CE66,'5 - Tabela anterior'!CD66)</f>
        <v>0</v>
      </c>
      <c r="CF67" s="9">
        <f>IF(Parametros!$P$3=1,'4 - Tabela atual'!CF66,'5 - Tabela anterior'!CE66)</f>
        <v>0</v>
      </c>
      <c r="CG67" s="9">
        <f>IF(Parametros!$P$3=1,'4 - Tabela atual'!CG66,'5 - Tabela anterior'!CF66)</f>
        <v>0</v>
      </c>
      <c r="CH67" s="9">
        <f>IF(Parametros!$P$3=1,'4 - Tabela atual'!CH66,'5 - Tabela anterior'!CG66)</f>
        <v>0</v>
      </c>
      <c r="CI67" s="9">
        <f>IF(Parametros!$P$3=1,'4 - Tabela atual'!CI66,'5 - Tabela anterior'!CH66)</f>
        <v>0</v>
      </c>
      <c r="CJ67" s="9">
        <f>IF(Parametros!$P$3=1,'4 - Tabela atual'!CJ66,'5 - Tabela anterior'!CI66)</f>
        <v>0</v>
      </c>
      <c r="CK67" s="9">
        <f>IF(Parametros!$P$3=1,'4 - Tabela atual'!CK66,'5 - Tabela anterior'!CJ66)</f>
        <v>0</v>
      </c>
      <c r="CL67" s="9">
        <f>IF(Parametros!$P$3=1,'4 - Tabela atual'!CL66,'5 - Tabela anterior'!CK66)</f>
        <v>0</v>
      </c>
      <c r="CM67" s="9">
        <f>IF(Parametros!$P$3=1,'4 - Tabela atual'!CM66,'5 - Tabela anterior'!CL66)</f>
        <v>0</v>
      </c>
      <c r="CN67" s="9">
        <f>IF(Parametros!$P$3=1,'4 - Tabela atual'!CN66,'5 - Tabela anterior'!CM66)</f>
        <v>0</v>
      </c>
      <c r="CO67" s="9">
        <f>IF(Parametros!$P$3=1,'4 - Tabela atual'!CO66,'5 - Tabela anterior'!CN66)</f>
        <v>0</v>
      </c>
      <c r="CP67" s="9">
        <f>IF(Parametros!$P$3=1,'4 - Tabela atual'!CP66,'5 - Tabela anterior'!CO66)</f>
        <v>0</v>
      </c>
      <c r="CQ67" s="9">
        <f>IF(Parametros!$P$3=1,'4 - Tabela atual'!CQ66,'5 - Tabela anterior'!CP66)</f>
        <v>0</v>
      </c>
      <c r="CR67" s="9">
        <f>IF(Parametros!$P$3=1,'4 - Tabela atual'!CR66,'5 - Tabela anterior'!CQ66)</f>
        <v>0</v>
      </c>
      <c r="CS67" s="9">
        <f>IF(Parametros!$P$3=1,'4 - Tabela atual'!CS66,'5 - Tabela anterior'!CR66)</f>
        <v>0</v>
      </c>
      <c r="CT67" s="9">
        <f>IF(Parametros!$P$3=1,'4 - Tabela atual'!CT66,'5 - Tabela anterior'!CS66)</f>
        <v>0</v>
      </c>
      <c r="CU67" s="9">
        <f>IF(Parametros!$P$3=1,'4 - Tabela atual'!CU66,'5 - Tabela anterior'!CT66)</f>
        <v>0</v>
      </c>
      <c r="CV67" s="9">
        <f>IF(Parametros!$P$3=1,'4 - Tabela atual'!CV66,'5 - Tabela anterior'!CU66)</f>
        <v>0</v>
      </c>
      <c r="CW67" s="9">
        <f>IF(Parametros!$P$3=1,'4 - Tabela atual'!CW66,'5 - Tabela anterior'!CV66)</f>
        <v>0</v>
      </c>
      <c r="CX67" s="9">
        <f>IF(Parametros!$P$3=1,'4 - Tabela atual'!CX66,'5 - Tabela anterior'!CW66)</f>
        <v>0</v>
      </c>
      <c r="CY67" s="9">
        <f>IF(Parametros!$P$3=1,'4 - Tabela atual'!CY66,'5 - Tabela anterior'!CX66)</f>
        <v>0</v>
      </c>
      <c r="CZ67" s="9">
        <f>IF(Parametros!$P$3=1,'4 - Tabela atual'!CZ66,'5 - Tabela anterior'!CY66)</f>
        <v>0</v>
      </c>
      <c r="DA67" s="9">
        <f>IF(Parametros!$P$3=1,'4 - Tabela atual'!DA66,'5 - Tabela anterior'!CZ66)</f>
        <v>0</v>
      </c>
      <c r="DB67" s="9">
        <f>IF(Parametros!$P$3=1,'4 - Tabela atual'!DB66,'5 - Tabela anterior'!DA66)</f>
        <v>0</v>
      </c>
      <c r="DC67" s="9">
        <f>IF(Parametros!$P$3=1,'4 - Tabela atual'!DC66,'5 - Tabela anterior'!DB66)</f>
        <v>0</v>
      </c>
      <c r="DD67" s="9">
        <f>IF(Parametros!$P$3=1,'4 - Tabela atual'!DD66,'5 - Tabela anterior'!DC66)</f>
        <v>0</v>
      </c>
      <c r="DE67" s="9">
        <f>IF(Parametros!$P$3=1,'4 - Tabela atual'!DE66,'5 - Tabela anterior'!DD66)</f>
        <v>0</v>
      </c>
      <c r="DF67" s="9">
        <f>IF(Parametros!$P$3=1,'4 - Tabela atual'!DF66,'5 - Tabela anterior'!DE66)</f>
        <v>0</v>
      </c>
      <c r="DG67" s="9">
        <f>IF(Parametros!$P$3=1,'4 - Tabela atual'!DG66,'5 - Tabela anterior'!DF66)</f>
        <v>0</v>
      </c>
      <c r="DH67" s="9">
        <f>IF(Parametros!$P$3=1,'4 - Tabela atual'!DH66,'5 - Tabela anterior'!DG66)</f>
        <v>0</v>
      </c>
      <c r="DI67" s="9">
        <f>IF(Parametros!$P$3=1,'4 - Tabela atual'!DI66,'5 - Tabela anterior'!DH66)</f>
        <v>0</v>
      </c>
      <c r="DJ67" s="9">
        <f>IF(Parametros!$P$3=1,'4 - Tabela atual'!DJ66,'5 - Tabela anterior'!DI66)</f>
        <v>0</v>
      </c>
      <c r="DK67" s="9">
        <f>IF(Parametros!$P$3=1,'4 - Tabela atual'!DK66,'5 - Tabela anterior'!DJ66)</f>
        <v>0</v>
      </c>
      <c r="DL67" s="9">
        <f>IF(Parametros!$P$3=1,'4 - Tabela atual'!DL66,'5 - Tabela anterior'!DK66)</f>
        <v>0</v>
      </c>
      <c r="DM67" s="9">
        <f>IF(Parametros!$P$3=1,'4 - Tabela atual'!DM66,'5 - Tabela anterior'!DL66)</f>
        <v>0</v>
      </c>
      <c r="DN67" s="9">
        <f>IF(Parametros!$P$3=1,'4 - Tabela atual'!DN66,'5 - Tabela anterior'!DM66)</f>
        <v>0</v>
      </c>
      <c r="DO67" s="9">
        <f>IF(Parametros!$P$3=1,'4 - Tabela atual'!DO66,'5 - Tabela anterior'!DN66)</f>
        <v>0</v>
      </c>
      <c r="DP67" s="9">
        <f>IF(Parametros!$P$3=1,'4 - Tabela atual'!DP66,'5 - Tabela anterior'!DO66)</f>
        <v>0</v>
      </c>
      <c r="DQ67" s="9">
        <f>IF(Parametros!$P$3=1,'4 - Tabela atual'!DQ66,'5 - Tabela anterior'!DP66)</f>
        <v>0</v>
      </c>
      <c r="DR67" s="9">
        <f>IF(Parametros!$P$3=1,'4 - Tabela atual'!DR66,'5 - Tabela anterior'!DQ66)</f>
        <v>0</v>
      </c>
      <c r="DS67" s="9">
        <f>IF(Parametros!$P$3=1,'4 - Tabela atual'!DS66,'5 - Tabela anterior'!DR66)</f>
        <v>0</v>
      </c>
      <c r="DT67" s="9">
        <f>IF(Parametros!$P$3=1,'4 - Tabela atual'!DT66,'5 - Tabela anterior'!DS66)</f>
        <v>0</v>
      </c>
      <c r="DU67" s="9">
        <f>IF(Parametros!$P$3=1,'4 - Tabela atual'!DU66,'5 - Tabela anterior'!DT66)</f>
        <v>0</v>
      </c>
      <c r="DV67" s="9">
        <f>IF(Parametros!$P$3=1,'4 - Tabela atual'!DV66,'5 - Tabela anterior'!DU66)</f>
        <v>0</v>
      </c>
      <c r="DW67" s="9">
        <f>IF(Parametros!$P$3=1,'4 - Tabela atual'!DW66,'5 - Tabela anterior'!DV66)</f>
        <v>0</v>
      </c>
      <c r="DX67" s="9">
        <f>IF(Parametros!$P$3=1,'4 - Tabela atual'!DX66,'5 - Tabela anterior'!DW66)</f>
        <v>0</v>
      </c>
      <c r="DY67" s="9">
        <f>IF(Parametros!$P$3=1,'4 - Tabela atual'!DY66,'5 - Tabela anterior'!DX66)</f>
        <v>0</v>
      </c>
      <c r="DZ67" s="9">
        <f>IF(Parametros!$P$3=1,'4 - Tabela atual'!DZ66,'5 - Tabela anterior'!DY66)</f>
        <v>0</v>
      </c>
      <c r="EA67" s="9">
        <f>IF(Parametros!$P$3=1,'4 - Tabela atual'!EA66,'5 - Tabela anterior'!DZ66)</f>
        <v>0</v>
      </c>
      <c r="EB67" s="9">
        <f>IF(Parametros!$P$3=1,'4 - Tabela atual'!EB66,'5 - Tabela anterior'!EA66)</f>
        <v>0</v>
      </c>
      <c r="EC67" s="9">
        <f>IF(Parametros!$P$3=1,'4 - Tabela atual'!EC66,'5 - Tabela anterior'!EB66)</f>
        <v>0</v>
      </c>
      <c r="ED67" s="9">
        <f>IF(Parametros!$P$3=1,'4 - Tabela atual'!ED66,'5 - Tabela anterior'!EC66)</f>
        <v>0</v>
      </c>
      <c r="EE67" s="9">
        <f>IF(Parametros!$P$3=1,'4 - Tabela atual'!EE66,'5 - Tabela anterior'!ED66)</f>
        <v>0</v>
      </c>
      <c r="EF67" s="9">
        <f>IF(Parametros!$P$3=1,'4 - Tabela atual'!EF66,'5 - Tabela anterior'!EE66)</f>
        <v>0</v>
      </c>
      <c r="EG67" s="9">
        <f>IF(Parametros!$P$3=1,'4 - Tabela atual'!EG66,'5 - Tabela anterior'!EF66)</f>
        <v>0</v>
      </c>
      <c r="EH67" s="9">
        <f>IF(Parametros!$P$3=1,'4 - Tabela atual'!EH66,'5 - Tabela anterior'!EG66)</f>
        <v>0</v>
      </c>
      <c r="EI67" s="9">
        <f>IF(Parametros!$P$3=1,'4 - Tabela atual'!EI66,'5 - Tabela anterior'!EH66)</f>
        <v>0</v>
      </c>
      <c r="EJ67" s="9">
        <f>IF(Parametros!$P$3=1,'4 - Tabela atual'!EJ66,'5 - Tabela anterior'!EI66)</f>
        <v>0</v>
      </c>
      <c r="EK67" s="9">
        <f>IF(Parametros!$P$3=1,'4 - Tabela atual'!EK66,'5 - Tabela anterior'!EJ66)</f>
        <v>0</v>
      </c>
      <c r="EL67" s="9">
        <f>IF(Parametros!$P$3=1,'4 - Tabela atual'!EL66,'5 - Tabela anterior'!EK66)</f>
        <v>0</v>
      </c>
      <c r="EM67" s="9">
        <f>IF(Parametros!$P$3=1,'4 - Tabela atual'!EM66,'5 - Tabela anterior'!EL66)</f>
        <v>0</v>
      </c>
      <c r="EN67" s="9">
        <f>IF(Parametros!$P$3=1,'4 - Tabela atual'!EN66,'5 - Tabela anterior'!EM66)</f>
        <v>0</v>
      </c>
      <c r="EO67" s="9">
        <f>IF(Parametros!$P$3=1,'4 - Tabela atual'!EO66,'5 - Tabela anterior'!EN66)</f>
        <v>0</v>
      </c>
      <c r="EP67" s="9">
        <f>IF(Parametros!$P$3=1,'4 - Tabela atual'!EP66,'5 - Tabela anterior'!EO66)</f>
        <v>0</v>
      </c>
      <c r="EQ67" s="9">
        <f>IF(Parametros!$P$3=1,'4 - Tabela atual'!EQ66,'5 - Tabela anterior'!EP66)</f>
        <v>0</v>
      </c>
      <c r="ER67" s="9">
        <f>IF(Parametros!$P$3=1,'4 - Tabela atual'!ER66,'5 - Tabela anterior'!EQ66)</f>
        <v>0</v>
      </c>
      <c r="ES67" s="9">
        <f>IF(Parametros!$P$3=1,'4 - Tabela atual'!ES66,'5 - Tabela anterior'!ER66)</f>
        <v>0</v>
      </c>
      <c r="ET67" s="9">
        <f>IF(Parametros!$P$3=1,'4 - Tabela atual'!ET66,'5 - Tabela anterior'!ES66)</f>
        <v>0</v>
      </c>
      <c r="EU67" s="9">
        <f>IF(Parametros!$P$3=1,'4 - Tabela atual'!EU66,'5 - Tabela anterior'!ET66)</f>
        <v>0</v>
      </c>
      <c r="EV67" s="9">
        <f>IF(Parametros!$P$3=1,'4 - Tabela atual'!EV66,'5 - Tabela anterior'!EU66)</f>
        <v>0</v>
      </c>
      <c r="EW67" s="9">
        <f>IF(Parametros!$P$3=1,'4 - Tabela atual'!EW66,'5 - Tabela anterior'!EV66)</f>
        <v>0</v>
      </c>
      <c r="EX67" s="9">
        <f>IF(Parametros!$P$3=1,'4 - Tabela atual'!EX66,'5 - Tabela anterior'!EW66)</f>
        <v>0</v>
      </c>
      <c r="EY67" s="9">
        <f>IF(Parametros!$P$3=1,'4 - Tabela atual'!EY66,'5 - Tabela anterior'!EX66)</f>
        <v>0</v>
      </c>
      <c r="EZ67" s="9">
        <f>IF(Parametros!$P$3=1,'4 - Tabela atual'!EZ66,'5 - Tabela anterior'!EY66)</f>
        <v>0</v>
      </c>
      <c r="FA67" s="9">
        <f>IF(Parametros!$P$3=1,'4 - Tabela atual'!FA66,'5 - Tabela anterior'!EZ66)</f>
        <v>0</v>
      </c>
      <c r="FB67" s="9">
        <f>IF(Parametros!$P$3=1,'4 - Tabela atual'!FB66,'5 - Tabela anterior'!FA66)</f>
        <v>0</v>
      </c>
      <c r="FC67" s="9">
        <f>IF(Parametros!$P$3=1,'4 - Tabela atual'!FC66,'5 - Tabela anterior'!FB66)</f>
        <v>0</v>
      </c>
      <c r="FD67" s="9">
        <f>IF(Parametros!$P$3=1,'4 - Tabela atual'!FD66,'5 - Tabela anterior'!FC66)</f>
        <v>0</v>
      </c>
      <c r="FE67" s="9">
        <f>IF(Parametros!$P$3=1,'4 - Tabela atual'!FE66,'5 - Tabela anterior'!FD66)</f>
        <v>0</v>
      </c>
      <c r="FF67" s="9">
        <f>IF(Parametros!$P$3=1,'4 - Tabela atual'!FF66,'5 - Tabela anterior'!FE66)</f>
        <v>0</v>
      </c>
      <c r="FG67" s="9">
        <f>IF(Parametros!$P$3=1,'4 - Tabela atual'!FG66,'5 - Tabela anterior'!FF66)</f>
        <v>0</v>
      </c>
      <c r="FH67" s="9">
        <f>IF(Parametros!$P$3=1,'4 - Tabela atual'!FH66,'5 - Tabela anterior'!FG66)</f>
        <v>0</v>
      </c>
      <c r="FI67" s="9">
        <f>IF(Parametros!$P$3=1,'4 - Tabela atual'!FI66,'5 - Tabela anterior'!FH66)</f>
        <v>0</v>
      </c>
      <c r="FJ67" s="9">
        <f>IF(Parametros!$P$3=1,'4 - Tabela atual'!FJ66,'5 - Tabela anterior'!FI66)</f>
        <v>0</v>
      </c>
      <c r="FK67" s="9">
        <f>IF(Parametros!$P$3=1,'4 - Tabela atual'!FK66,'5 - Tabela anterior'!FJ66)</f>
        <v>0</v>
      </c>
      <c r="FL67" s="9">
        <f>IF(Parametros!$P$3=1,'4 - Tabela atual'!FL66,'5 - Tabela anterior'!FK66)</f>
        <v>0</v>
      </c>
      <c r="FM67" s="9">
        <f>IF(Parametros!$P$3=1,'4 - Tabela atual'!FM66,'5 - Tabela anterior'!FL66)</f>
        <v>0</v>
      </c>
      <c r="FN67" s="9">
        <f>IF(Parametros!$P$3=1,'4 - Tabela atual'!FN66,'5 - Tabela anterior'!FM66)</f>
        <v>0</v>
      </c>
      <c r="FO67" s="9">
        <f>IF(Parametros!$P$3=1,'4 - Tabela atual'!FO66,'5 - Tabela anterior'!FN66)</f>
        <v>0</v>
      </c>
      <c r="FP67" s="9">
        <f>IF(Parametros!$P$3=1,'4 - Tabela atual'!FP66,'5 - Tabela anterior'!FO66)</f>
        <v>0</v>
      </c>
      <c r="FQ67" s="9">
        <f>IF(Parametros!$P$3=1,'4 - Tabela atual'!FQ66,'5 - Tabela anterior'!FP66)</f>
        <v>0</v>
      </c>
      <c r="FR67" s="9">
        <f>IF(Parametros!$P$3=1,'4 - Tabela atual'!FR66,'5 - Tabela anterior'!FQ66)</f>
        <v>0</v>
      </c>
      <c r="FS67" s="9">
        <f>IF(Parametros!$P$3=1,'4 - Tabela atual'!FS66,'5 - Tabela anterior'!FR66)</f>
        <v>0</v>
      </c>
      <c r="FT67">
        <f>IF(Parametros!$P$3=1,'4 - Tabela atual'!FT66,'5 - Tabela anterior'!FS66)</f>
        <v>22.45</v>
      </c>
      <c r="FU67" t="str">
        <f>IF(Parametros!$P$3=1,'4 - Tabela atual'!FU66,'5 - Tabela anterior'!FT66)</f>
        <v/>
      </c>
      <c r="FV67" t="str">
        <f>IF(Parametros!$P$3=1,'4 - Tabela atual'!FV66,'5 - Tabela anterior'!FU66)</f>
        <v/>
      </c>
      <c r="FW67" t="str">
        <f>IF(Parametros!$P$3=1,'4 - Tabela atual'!FW66,'5 - Tabela anterior'!FV66)</f>
        <v/>
      </c>
      <c r="FX67" t="str">
        <f>IF(Parametros!$P$3=1,'4 - Tabela atual'!FX66,'5 - Tabela anterior'!FW66)</f>
        <v/>
      </c>
      <c r="FY67" t="str">
        <f>IF(Parametros!$P$3=1,'4 - Tabela atual'!FY66,'5 - Tabela anterior'!FX66)</f>
        <v/>
      </c>
      <c r="FZ67" t="str">
        <f>IF(Parametros!$P$3=1,'4 - Tabela atual'!FZ66,'5 - Tabela anterior'!FY66)</f>
        <v/>
      </c>
      <c r="GA67" t="str">
        <f>IF(Parametros!$P$3=1,'4 - Tabela atual'!GA66,'5 - Tabela anterior'!FZ66)</f>
        <v/>
      </c>
      <c r="GB67" t="str">
        <f>IF(Parametros!$P$3=1,'4 - Tabela atual'!GB66,'5 - Tabela anterior'!GA66)</f>
        <v/>
      </c>
      <c r="GC67" t="str">
        <f>IF(Parametros!$P$3=1,'4 - Tabela atual'!GC66,'5 - Tabela anterior'!GB66)</f>
        <v/>
      </c>
      <c r="GD67" t="str">
        <f>IF(Parametros!$P$3=1,'4 - Tabela atual'!GD66,'5 - Tabela anterior'!GC66)</f>
        <v/>
      </c>
      <c r="GE67" t="str">
        <f>IF(Parametros!$P$3=1,'4 - Tabela atual'!GE66,'5 - Tabela anterior'!GD66)</f>
        <v/>
      </c>
      <c r="GF67" t="str">
        <f>IF(Parametros!$P$3=1,'4 - Tabela atual'!GF66,'5 - Tabela anterior'!GE66)</f>
        <v/>
      </c>
      <c r="GG67" t="str">
        <f>IF(Parametros!$P$3=1,'4 - Tabela atual'!GG66,'5 - Tabela anterior'!GF66)</f>
        <v/>
      </c>
      <c r="GH67">
        <f>IF(Parametros!$P$3=1,'4 - Tabela atual'!GH66,'5 - Tabela anterior'!GG66)</f>
        <v>0</v>
      </c>
      <c r="GI67" s="8">
        <f>IF(Parametros!$P$3=1,'4 - Tabela atual'!GI66,'5 - Tabela anterior'!GH66)</f>
        <v>188385.52489999999</v>
      </c>
      <c r="GJ67" s="8">
        <f>IF(Parametros!$P$3=1,'4 - Tabela atual'!GJ66,'5 - Tabela anterior'!GI66)</f>
        <v>0</v>
      </c>
      <c r="GK67" s="8">
        <f>IF(Parametros!$P$3=1,'4 - Tabela atual'!GK66,'5 - Tabela anterior'!GJ66)</f>
        <v>0</v>
      </c>
      <c r="GL67" s="8">
        <f>IF(Parametros!$P$3=1,'4 - Tabela atual'!GL66,'5 - Tabela anterior'!GK66)</f>
        <v>0</v>
      </c>
      <c r="GM67" s="8">
        <f>IF(Parametros!$P$3=1,'4 - Tabela atual'!GM66,'5 - Tabela anterior'!GL66)</f>
        <v>0</v>
      </c>
      <c r="GN67" s="8">
        <f>IF(Parametros!$P$3=1,'4 - Tabela atual'!GN66,'5 - Tabela anterior'!GM66)</f>
        <v>0</v>
      </c>
      <c r="GO67" s="8">
        <f>IF(Parametros!$P$3=1,'4 - Tabela atual'!GO66,'5 - Tabela anterior'!GN66)</f>
        <v>0</v>
      </c>
      <c r="GP67" s="8">
        <f>IF(Parametros!$P$3=1,'4 - Tabela atual'!GP66,'5 - Tabela anterior'!GO66)</f>
        <v>0</v>
      </c>
      <c r="GQ67" s="8">
        <f>IF(Parametros!$P$3=1,'4 - Tabela atual'!GQ66,'5 - Tabela anterior'!GP66)</f>
        <v>0</v>
      </c>
      <c r="GR67" s="8">
        <f>IF(Parametros!$P$3=1,'4 - Tabela atual'!GR66,'5 - Tabela anterior'!GQ66)</f>
        <v>0</v>
      </c>
      <c r="GS67" s="8">
        <f>IF(Parametros!$P$3=1,'4 - Tabela atual'!GS66,'5 - Tabela anterior'!GR66)</f>
        <v>0</v>
      </c>
      <c r="GT67" s="8">
        <f>IF(Parametros!$P$3=1,'4 - Tabela atual'!GT66,'5 - Tabela anterior'!GS66)</f>
        <v>0</v>
      </c>
      <c r="GU67" s="8">
        <f>IF(Parametros!$P$3=1,'4 - Tabela atual'!GU66,'5 - Tabela anterior'!GT66)</f>
        <v>0</v>
      </c>
      <c r="GV67" s="8">
        <f>IF(Parametros!$P$3=1,'4 - Tabela atual'!GV66,'5 - Tabela anterior'!GU66)</f>
        <v>0</v>
      </c>
      <c r="GW67" s="8">
        <f>IF(Parametros!$P$3=1,'4 - Tabela atual'!GW66,'5 - Tabela anterior'!GV66)</f>
        <v>0</v>
      </c>
      <c r="GX67">
        <f>IF(Parametros!$P$3=1,'4 - Tabela atual'!GX66,'5 - Tabela anterior'!GW66)</f>
        <v>0</v>
      </c>
      <c r="GY67">
        <f>IF(Parametros!$P$3=1,'4 - Tabela atual'!GY66,'5 - Tabela anterior'!GX66)</f>
        <v>0</v>
      </c>
      <c r="GZ67">
        <f>IF(Parametros!$P$3=1,'4 - Tabela atual'!GZ66,'5 - Tabela anterior'!GY66)</f>
        <v>0</v>
      </c>
      <c r="HA67">
        <f>IF(Parametros!$P$3=1,'4 - Tabela atual'!HA66,'5 - Tabela anterior'!GZ66)</f>
        <v>0</v>
      </c>
      <c r="HB67">
        <f>IF(Parametros!$P$3=1,'4 - Tabela atual'!HB66,'5 - Tabela anterior'!HA66)</f>
        <v>0</v>
      </c>
      <c r="HC67">
        <f>IF(Parametros!$P$3=1,'4 - Tabela atual'!HC66,'5 - Tabela anterior'!HB66)</f>
        <v>0</v>
      </c>
      <c r="HD67">
        <f>IF(Parametros!$P$3=1,'4 - Tabela atual'!HD66,'5 - Tabela anterior'!HC66)</f>
        <v>1</v>
      </c>
      <c r="HE67" s="6" t="str">
        <f t="shared" si="1"/>
        <v>RETROSPECTIVA RIO SUL - (RETR)</v>
      </c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</row>
    <row r="68" spans="1:249" s="5" customFormat="1" ht="14.25" customHeight="1" x14ac:dyDescent="0.2">
      <c r="A68" s="148" t="str">
        <f>IF(Parametros!$P$3=1,'4 - Tabela atual'!A67,'5 - Tabela anterior'!A67)</f>
        <v>FGGB</v>
      </c>
      <c r="B68" s="112" t="str">
        <f>IF(Parametros!$P$3=1,'4 - Tabela atual'!B67,'5 - Tabela anterior'!B67)</f>
        <v>FUTEBOL (SELEÇÃO BRASILEIRA)</v>
      </c>
      <c r="C68" s="9">
        <f>IF(Parametros!$P$3=1,'4 - Tabela atual'!C67,'5 - Tabela anterior'!C67)</f>
        <v>0</v>
      </c>
      <c r="D68" s="9">
        <f>IF(Parametros!$P$3=1,'4 - Tabela atual'!D67,'5 - Tabela anterior'!D67)</f>
        <v>0</v>
      </c>
      <c r="E68" s="9">
        <f>IF(Parametros!$P$3=1,'4 - Tabela atual'!E67,'5 - Tabela anterior'!E67)</f>
        <v>0</v>
      </c>
      <c r="F68" s="9">
        <f>IF(Parametros!$P$3=1,'4 - Tabela atual'!F67,'5 - Tabela anterior'!F67)</f>
        <v>0</v>
      </c>
      <c r="G68" s="9">
        <f>IF(Parametros!$P$3=1,'4 - Tabela atual'!G67,'5 - Tabela anterior'!G67)</f>
        <v>0</v>
      </c>
      <c r="H68" s="9">
        <f>IF(Parametros!$P$3=1,'4 - Tabela atual'!H67,'5 - Tabela anterior'!H67)</f>
        <v>0</v>
      </c>
      <c r="I68" s="9">
        <f>IF(Parametros!$P$3=1,'4 - Tabela atual'!I67,'5 - Tabela anterior'!H67)</f>
        <v>0</v>
      </c>
      <c r="J68" s="9">
        <f>IF(Parametros!$P$3=1,'4 - Tabela atual'!J67,'5 - Tabela anterior'!I67)</f>
        <v>0</v>
      </c>
      <c r="K68" s="9">
        <f>IF(Parametros!$P$3=1,'4 - Tabela atual'!K67,'5 - Tabela anterior'!J67)</f>
        <v>0</v>
      </c>
      <c r="L68" s="9">
        <f>IF(Parametros!$P$3=1,'4 - Tabela atual'!L67,'5 - Tabela anterior'!K67)</f>
        <v>0</v>
      </c>
      <c r="M68" s="9">
        <f>IF(Parametros!$P$3=1,'4 - Tabela atual'!M67,'5 - Tabela anterior'!L67)</f>
        <v>0</v>
      </c>
      <c r="N68" s="9">
        <f>IF(Parametros!$P$3=1,'4 - Tabela atual'!N67,'5 - Tabela anterior'!M67)</f>
        <v>0</v>
      </c>
      <c r="O68" s="9">
        <f>IF(Parametros!$P$3=1,'4 - Tabela atual'!O67,'5 - Tabela anterior'!N67)</f>
        <v>0</v>
      </c>
      <c r="P68" s="9">
        <f>IF(Parametros!$P$3=1,'4 - Tabela atual'!P67,'5 - Tabela anterior'!O67)</f>
        <v>0</v>
      </c>
      <c r="Q68" s="9">
        <f>IF(Parametros!$P$3=1,'4 - Tabela atual'!Q67,'5 - Tabela anterior'!P67)</f>
        <v>0</v>
      </c>
      <c r="R68" s="9">
        <f>IF(Parametros!$P$3=1,'4 - Tabela atual'!R67,'5 - Tabela anterior'!Q67)</f>
        <v>0</v>
      </c>
      <c r="S68" s="9">
        <f>IF(Parametros!$P$3=1,'4 - Tabela atual'!S67,'5 - Tabela anterior'!R67)</f>
        <v>0</v>
      </c>
      <c r="T68" s="9">
        <f>IF(Parametros!$P$3=1,'4 - Tabela atual'!T67,'5 - Tabela anterior'!S67)</f>
        <v>0</v>
      </c>
      <c r="U68" s="9">
        <f>IF(Parametros!$P$3=1,'4 - Tabela atual'!U67,'5 - Tabela anterior'!T67)</f>
        <v>0</v>
      </c>
      <c r="V68" s="9">
        <f>IF(Parametros!$P$3=1,'4 - Tabela atual'!V67,'5 - Tabela anterior'!U67)</f>
        <v>0</v>
      </c>
      <c r="W68" s="9">
        <f>IF(Parametros!$P$3=1,'4 - Tabela atual'!W67,'5 - Tabela anterior'!V67)</f>
        <v>0</v>
      </c>
      <c r="X68" s="9">
        <f>IF(Parametros!$P$3=1,'4 - Tabela atual'!X67,'5 - Tabela anterior'!W67)</f>
        <v>0</v>
      </c>
      <c r="Y68" s="9">
        <f>IF(Parametros!$P$3=1,'4 - Tabela atual'!Y67,'5 - Tabela anterior'!X67)</f>
        <v>0</v>
      </c>
      <c r="Z68" s="9">
        <f>IF(Parametros!$P$3=1,'4 - Tabela atual'!Z67,'5 - Tabela anterior'!Y67)</f>
        <v>0</v>
      </c>
      <c r="AA68" s="9">
        <f>IF(Parametros!$P$3=1,'4 - Tabela atual'!AA67,'5 - Tabela anterior'!Z67)</f>
        <v>0</v>
      </c>
      <c r="AB68" s="9">
        <f>IF(Parametros!$P$3=1,'4 - Tabela atual'!AB67,'5 - Tabela anterior'!AA67)</f>
        <v>0</v>
      </c>
      <c r="AC68" s="9">
        <f>IF(Parametros!$P$3=1,'4 - Tabela atual'!AC67,'5 - Tabela anterior'!AB67)</f>
        <v>0</v>
      </c>
      <c r="AD68" s="9">
        <f>IF(Parametros!$P$3=1,'4 - Tabela atual'!AD67,'5 - Tabela anterior'!AC67)</f>
        <v>0</v>
      </c>
      <c r="AE68" s="9">
        <f>IF(Parametros!$P$3=1,'4 - Tabela atual'!AE67,'5 - Tabela anterior'!AD67)</f>
        <v>0</v>
      </c>
      <c r="AF68" s="9">
        <f>IF(Parametros!$P$3=1,'4 - Tabela atual'!AF67,'5 - Tabela anterior'!AE67)</f>
        <v>0</v>
      </c>
      <c r="AG68" s="9">
        <f>IF(Parametros!$P$3=1,'4 - Tabela atual'!AG67,'5 - Tabela anterior'!AF67)</f>
        <v>0</v>
      </c>
      <c r="AH68" s="9">
        <f>IF(Parametros!$P$3=1,'4 - Tabela atual'!AH67,'5 - Tabela anterior'!AG67)</f>
        <v>0</v>
      </c>
      <c r="AI68" s="9">
        <f>IF(Parametros!$P$3=1,'4 - Tabela atual'!AI67,'5 - Tabela anterior'!AH67)</f>
        <v>0</v>
      </c>
      <c r="AJ68" s="9">
        <f>IF(Parametros!$P$3=1,'4 - Tabela atual'!AJ67,'5 - Tabela anterior'!AI67)</f>
        <v>0</v>
      </c>
      <c r="AK68" s="9">
        <f>IF(Parametros!$P$3=1,'4 - Tabela atual'!AK67,'5 - Tabela anterior'!AJ67)</f>
        <v>0</v>
      </c>
      <c r="AL68" s="9">
        <f>IF(Parametros!$P$3=1,'4 - Tabela atual'!AL67,'5 - Tabela anterior'!AK67)</f>
        <v>0</v>
      </c>
      <c r="AM68" s="9">
        <f>IF(Parametros!$P$3=1,'4 - Tabela atual'!AM67,'5 - Tabela anterior'!AL67)</f>
        <v>0</v>
      </c>
      <c r="AN68" s="9">
        <f>IF(Parametros!$P$3=1,'4 - Tabela atual'!AN67,'5 - Tabela anterior'!AM67)</f>
        <v>0</v>
      </c>
      <c r="AO68" s="9">
        <f>IF(Parametros!$P$3=1,'4 - Tabela atual'!AO67,'5 - Tabela anterior'!AN67)</f>
        <v>0</v>
      </c>
      <c r="AP68" s="9">
        <f>IF(Parametros!$P$3=1,'4 - Tabela atual'!AP67,'5 - Tabela anterior'!AO67)</f>
        <v>0</v>
      </c>
      <c r="AQ68" s="9">
        <f>IF(Parametros!$P$3=1,'4 - Tabela atual'!AQ67,'5 - Tabela anterior'!AP67)</f>
        <v>0</v>
      </c>
      <c r="AR68" s="9">
        <f>IF(Parametros!$P$3=1,'4 - Tabela atual'!AR67,'5 - Tabela anterior'!AQ67)</f>
        <v>0</v>
      </c>
      <c r="AS68" s="9">
        <f>IF(Parametros!$P$3=1,'4 - Tabela atual'!AS67,'5 - Tabela anterior'!AR67)</f>
        <v>0</v>
      </c>
      <c r="AT68" s="9">
        <f>IF(Parametros!$P$3=1,'4 - Tabela atual'!AT67,'5 - Tabela anterior'!AS67)</f>
        <v>0</v>
      </c>
      <c r="AU68" s="9">
        <f>IF(Parametros!$P$3=1,'4 - Tabela atual'!AU67,'5 - Tabela anterior'!AT67)</f>
        <v>0</v>
      </c>
      <c r="AV68" s="9">
        <f>IF(Parametros!$P$3=1,'4 - Tabela atual'!AV67,'5 - Tabela anterior'!AU67)</f>
        <v>0</v>
      </c>
      <c r="AW68" s="9">
        <f>IF(Parametros!$P$3=1,'4 - Tabela atual'!AW67,'5 - Tabela anterior'!AV67)</f>
        <v>0</v>
      </c>
      <c r="AX68" s="9">
        <f>IF(Parametros!$P$3=1,'4 - Tabela atual'!AX67,'5 - Tabela anterior'!AW67)</f>
        <v>0</v>
      </c>
      <c r="AY68" s="9">
        <f>IF(Parametros!$P$3=1,'4 - Tabela atual'!AY67,'5 - Tabela anterior'!AX67)</f>
        <v>0</v>
      </c>
      <c r="AZ68" s="9">
        <f>IF(Parametros!$P$3=1,'4 - Tabela atual'!AZ67,'5 - Tabela anterior'!AY67)</f>
        <v>0</v>
      </c>
      <c r="BA68" s="9">
        <f>IF(Parametros!$P$3=1,'4 - Tabela atual'!BA67,'5 - Tabela anterior'!AZ67)</f>
        <v>0</v>
      </c>
      <c r="BB68" s="9">
        <f>IF(Parametros!$P$3=1,'4 - Tabela atual'!BB67,'5 - Tabela anterior'!BA67)</f>
        <v>0</v>
      </c>
      <c r="BC68" s="9">
        <f>IF(Parametros!$P$3=1,'4 - Tabela atual'!BC67,'5 - Tabela anterior'!BB67)</f>
        <v>0</v>
      </c>
      <c r="BD68" s="9">
        <f>IF(Parametros!$P$3=1,'4 - Tabela atual'!BD67,'5 - Tabela anterior'!BC67)</f>
        <v>0</v>
      </c>
      <c r="BE68" s="9">
        <f>IF(Parametros!$P$3=1,'4 - Tabela atual'!BE67,'5 - Tabela anterior'!BD67)</f>
        <v>0</v>
      </c>
      <c r="BF68" s="9">
        <f>IF(Parametros!$P$3=1,'4 - Tabela atual'!BF67,'5 - Tabela anterior'!BE67)</f>
        <v>0</v>
      </c>
      <c r="BG68" s="9">
        <f>IF(Parametros!$P$3=1,'4 - Tabela atual'!BG67,'5 - Tabela anterior'!BF67)</f>
        <v>0</v>
      </c>
      <c r="BH68" s="9">
        <f>IF(Parametros!$P$3=1,'4 - Tabela atual'!BH67,'5 - Tabela anterior'!BG67)</f>
        <v>0</v>
      </c>
      <c r="BI68" s="9">
        <f>IF(Parametros!$P$3=1,'4 - Tabela atual'!BI67,'5 - Tabela anterior'!BH67)</f>
        <v>0</v>
      </c>
      <c r="BJ68" s="9">
        <f>IF(Parametros!$P$3=1,'4 - Tabela atual'!BJ67,'5 - Tabela anterior'!BI67)</f>
        <v>0</v>
      </c>
      <c r="BK68" s="9">
        <f>IF(Parametros!$P$3=1,'4 - Tabela atual'!BK67,'5 - Tabela anterior'!BJ67)</f>
        <v>0</v>
      </c>
      <c r="BL68" s="9">
        <f>IF(Parametros!$P$3=1,'4 - Tabela atual'!BL67,'5 - Tabela anterior'!BK67)</f>
        <v>0</v>
      </c>
      <c r="BM68" s="9">
        <f>IF(Parametros!$P$3=1,'4 - Tabela atual'!BM67,'5 - Tabela anterior'!BL67)</f>
        <v>0</v>
      </c>
      <c r="BN68" s="9">
        <f>IF(Parametros!$P$3=1,'4 - Tabela atual'!BN67,'5 - Tabela anterior'!BM67)</f>
        <v>0</v>
      </c>
      <c r="BO68" s="9">
        <f>IF(Parametros!$P$3=1,'4 - Tabela atual'!BO67,'5 - Tabela anterior'!BN67)</f>
        <v>0</v>
      </c>
      <c r="BP68" s="9">
        <f>IF(Parametros!$P$3=1,'4 - Tabela atual'!BP67,'5 - Tabela anterior'!BO67)</f>
        <v>0</v>
      </c>
      <c r="BQ68" s="9">
        <f>IF(Parametros!$P$3=1,'4 - Tabela atual'!BQ67,'5 - Tabela anterior'!BP67)</f>
        <v>0</v>
      </c>
      <c r="BR68" s="9">
        <f>IF(Parametros!$P$3=1,'4 - Tabela atual'!BR67,'5 - Tabela anterior'!BQ67)</f>
        <v>0</v>
      </c>
      <c r="BS68" s="9">
        <f>IF(Parametros!$P$3=1,'4 - Tabela atual'!BS67,'5 - Tabela anterior'!BR67)</f>
        <v>0</v>
      </c>
      <c r="BT68" s="9">
        <f>IF(Parametros!$P$3=1,'4 - Tabela atual'!BT67,'5 - Tabela anterior'!BS67)</f>
        <v>0</v>
      </c>
      <c r="BU68" s="9">
        <f>IF(Parametros!$P$3=1,'4 - Tabela atual'!BU67,'5 - Tabela anterior'!BT67)</f>
        <v>0</v>
      </c>
      <c r="BV68" s="9">
        <f>IF(Parametros!$P$3=1,'4 - Tabela atual'!BV67,'5 - Tabela anterior'!BU67)</f>
        <v>0</v>
      </c>
      <c r="BW68" s="9">
        <f>IF(Parametros!$P$3=1,'4 - Tabela atual'!BW67,'5 - Tabela anterior'!BV67)</f>
        <v>0</v>
      </c>
      <c r="BX68" s="9">
        <f>IF(Parametros!$P$3=1,'4 - Tabela atual'!BX67,'5 - Tabela anterior'!BW67)</f>
        <v>0</v>
      </c>
      <c r="BY68" s="9">
        <f>IF(Parametros!$P$3=1,'4 - Tabela atual'!BY67,'5 - Tabela anterior'!BX67)</f>
        <v>0</v>
      </c>
      <c r="BZ68" s="9">
        <f>IF(Parametros!$P$3=1,'4 - Tabela atual'!BZ67,'5 - Tabela anterior'!BY67)</f>
        <v>0</v>
      </c>
      <c r="CA68" s="9">
        <f>IF(Parametros!$P$3=1,'4 - Tabela atual'!CA67,'5 - Tabela anterior'!BZ67)</f>
        <v>0</v>
      </c>
      <c r="CB68" s="9">
        <f>IF(Parametros!$P$3=1,'4 - Tabela atual'!CB67,'5 - Tabela anterior'!CA67)</f>
        <v>0</v>
      </c>
      <c r="CC68" s="9">
        <f>IF(Parametros!$P$3=1,'4 - Tabela atual'!CC67,'5 - Tabela anterior'!CB67)</f>
        <v>0</v>
      </c>
      <c r="CD68" s="9">
        <f>IF(Parametros!$P$3=1,'4 - Tabela atual'!CD67,'5 - Tabela anterior'!CC67)</f>
        <v>0</v>
      </c>
      <c r="CE68" s="9">
        <f>IF(Parametros!$P$3=1,'4 - Tabela atual'!CE67,'5 - Tabela anterior'!CD67)</f>
        <v>0</v>
      </c>
      <c r="CF68" s="9">
        <f>IF(Parametros!$P$3=1,'4 - Tabela atual'!CF67,'5 - Tabela anterior'!CE67)</f>
        <v>0</v>
      </c>
      <c r="CG68" s="9">
        <f>IF(Parametros!$P$3=1,'4 - Tabela atual'!CG67,'5 - Tabela anterior'!CF67)</f>
        <v>0</v>
      </c>
      <c r="CH68" s="9">
        <f>IF(Parametros!$P$3=1,'4 - Tabela atual'!CH67,'5 - Tabela anterior'!CG67)</f>
        <v>0</v>
      </c>
      <c r="CI68" s="9">
        <f>IF(Parametros!$P$3=1,'4 - Tabela atual'!CI67,'5 - Tabela anterior'!CH67)</f>
        <v>0</v>
      </c>
      <c r="CJ68" s="9">
        <f>IF(Parametros!$P$3=1,'4 - Tabela atual'!CJ67,'5 - Tabela anterior'!CI67)</f>
        <v>0</v>
      </c>
      <c r="CK68" s="9">
        <f>IF(Parametros!$P$3=1,'4 - Tabela atual'!CK67,'5 - Tabela anterior'!CJ67)</f>
        <v>0</v>
      </c>
      <c r="CL68" s="9">
        <f>IF(Parametros!$P$3=1,'4 - Tabela atual'!CL67,'5 - Tabela anterior'!CK67)</f>
        <v>0</v>
      </c>
      <c r="CM68" s="9">
        <f>IF(Parametros!$P$3=1,'4 - Tabela atual'!CM67,'5 - Tabela anterior'!CL67)</f>
        <v>0</v>
      </c>
      <c r="CN68" s="9">
        <f>IF(Parametros!$P$3=1,'4 - Tabela atual'!CN67,'5 - Tabela anterior'!CM67)</f>
        <v>0</v>
      </c>
      <c r="CO68" s="9">
        <f>IF(Parametros!$P$3=1,'4 - Tabela atual'!CO67,'5 - Tabela anterior'!CN67)</f>
        <v>0</v>
      </c>
      <c r="CP68" s="9">
        <f>IF(Parametros!$P$3=1,'4 - Tabela atual'!CP67,'5 - Tabela anterior'!CO67)</f>
        <v>0</v>
      </c>
      <c r="CQ68" s="9">
        <f>IF(Parametros!$P$3=1,'4 - Tabela atual'!CQ67,'5 - Tabela anterior'!CP67)</f>
        <v>0</v>
      </c>
      <c r="CR68" s="9">
        <f>IF(Parametros!$P$3=1,'4 - Tabela atual'!CR67,'5 - Tabela anterior'!CQ67)</f>
        <v>0</v>
      </c>
      <c r="CS68" s="9">
        <f>IF(Parametros!$P$3=1,'4 - Tabela atual'!CS67,'5 - Tabela anterior'!CR67)</f>
        <v>0</v>
      </c>
      <c r="CT68" s="9">
        <f>IF(Parametros!$P$3=1,'4 - Tabela atual'!CT67,'5 - Tabela anterior'!CS67)</f>
        <v>0</v>
      </c>
      <c r="CU68" s="9">
        <f>IF(Parametros!$P$3=1,'4 - Tabela atual'!CU67,'5 - Tabela anterior'!CT67)</f>
        <v>0</v>
      </c>
      <c r="CV68" s="9">
        <f>IF(Parametros!$P$3=1,'4 - Tabela atual'!CV67,'5 - Tabela anterior'!CU67)</f>
        <v>0</v>
      </c>
      <c r="CW68" s="9">
        <f>IF(Parametros!$P$3=1,'4 - Tabela atual'!CW67,'5 - Tabela anterior'!CV67)</f>
        <v>0</v>
      </c>
      <c r="CX68" s="9">
        <f>IF(Parametros!$P$3=1,'4 - Tabela atual'!CX67,'5 - Tabela anterior'!CW67)</f>
        <v>0</v>
      </c>
      <c r="CY68" s="9">
        <f>IF(Parametros!$P$3=1,'4 - Tabela atual'!CY67,'5 - Tabela anterior'!CX67)</f>
        <v>0</v>
      </c>
      <c r="CZ68" s="9">
        <f>IF(Parametros!$P$3=1,'4 - Tabela atual'!CZ67,'5 - Tabela anterior'!CY67)</f>
        <v>0</v>
      </c>
      <c r="DA68" s="9">
        <f>IF(Parametros!$P$3=1,'4 - Tabela atual'!DA67,'5 - Tabela anterior'!CZ67)</f>
        <v>0</v>
      </c>
      <c r="DB68" s="9">
        <f>IF(Parametros!$P$3=1,'4 - Tabela atual'!DB67,'5 - Tabela anterior'!DA67)</f>
        <v>0</v>
      </c>
      <c r="DC68" s="9">
        <f>IF(Parametros!$P$3=1,'4 - Tabela atual'!DC67,'5 - Tabela anterior'!DB67)</f>
        <v>0</v>
      </c>
      <c r="DD68" s="9">
        <f>IF(Parametros!$P$3=1,'4 - Tabela atual'!DD67,'5 - Tabela anterior'!DC67)</f>
        <v>0</v>
      </c>
      <c r="DE68" s="9">
        <f>IF(Parametros!$P$3=1,'4 - Tabela atual'!DE67,'5 - Tabela anterior'!DD67)</f>
        <v>0</v>
      </c>
      <c r="DF68" s="9">
        <f>IF(Parametros!$P$3=1,'4 - Tabela atual'!DF67,'5 - Tabela anterior'!DE67)</f>
        <v>0</v>
      </c>
      <c r="DG68" s="9">
        <f>IF(Parametros!$P$3=1,'4 - Tabela atual'!DG67,'5 - Tabela anterior'!DF67)</f>
        <v>0</v>
      </c>
      <c r="DH68" s="9">
        <f>IF(Parametros!$P$3=1,'4 - Tabela atual'!DH67,'5 - Tabela anterior'!DG67)</f>
        <v>0</v>
      </c>
      <c r="DI68" s="9">
        <f>IF(Parametros!$P$3=1,'4 - Tabela atual'!DI67,'5 - Tabela anterior'!DH67)</f>
        <v>0</v>
      </c>
      <c r="DJ68" s="9">
        <f>IF(Parametros!$P$3=1,'4 - Tabela atual'!DJ67,'5 - Tabela anterior'!DI67)</f>
        <v>0</v>
      </c>
      <c r="DK68" s="9">
        <f>IF(Parametros!$P$3=1,'4 - Tabela atual'!DK67,'5 - Tabela anterior'!DJ67)</f>
        <v>0</v>
      </c>
      <c r="DL68" s="9">
        <f>IF(Parametros!$P$3=1,'4 - Tabela atual'!DL67,'5 - Tabela anterior'!DK67)</f>
        <v>0</v>
      </c>
      <c r="DM68" s="9">
        <f>IF(Parametros!$P$3=1,'4 - Tabela atual'!DM67,'5 - Tabela anterior'!DL67)</f>
        <v>0</v>
      </c>
      <c r="DN68" s="9">
        <f>IF(Parametros!$P$3=1,'4 - Tabela atual'!DN67,'5 - Tabela anterior'!DM67)</f>
        <v>0</v>
      </c>
      <c r="DO68" s="9">
        <f>IF(Parametros!$P$3=1,'4 - Tabela atual'!DO67,'5 - Tabela anterior'!DN67)</f>
        <v>0</v>
      </c>
      <c r="DP68" s="9">
        <f>IF(Parametros!$P$3=1,'4 - Tabela atual'!DP67,'5 - Tabela anterior'!DO67)</f>
        <v>0</v>
      </c>
      <c r="DQ68" s="9">
        <f>IF(Parametros!$P$3=1,'4 - Tabela atual'!DQ67,'5 - Tabela anterior'!DP67)</f>
        <v>0</v>
      </c>
      <c r="DR68" s="9">
        <f>IF(Parametros!$P$3=1,'4 - Tabela atual'!DR67,'5 - Tabela anterior'!DQ67)</f>
        <v>0</v>
      </c>
      <c r="DS68" s="9">
        <f>IF(Parametros!$P$3=1,'4 - Tabela atual'!DS67,'5 - Tabela anterior'!DR67)</f>
        <v>0</v>
      </c>
      <c r="DT68" s="9">
        <f>IF(Parametros!$P$3=1,'4 - Tabela atual'!DT67,'5 - Tabela anterior'!DS67)</f>
        <v>0</v>
      </c>
      <c r="DU68" s="9">
        <f>IF(Parametros!$P$3=1,'4 - Tabela atual'!DU67,'5 - Tabela anterior'!DT67)</f>
        <v>0</v>
      </c>
      <c r="DV68" s="9">
        <f>IF(Parametros!$P$3=1,'4 - Tabela atual'!DV67,'5 - Tabela anterior'!DU67)</f>
        <v>0</v>
      </c>
      <c r="DW68" s="9">
        <f>IF(Parametros!$P$3=1,'4 - Tabela atual'!DW67,'5 - Tabela anterior'!DV67)</f>
        <v>0</v>
      </c>
      <c r="DX68" s="9">
        <f>IF(Parametros!$P$3=1,'4 - Tabela atual'!DX67,'5 - Tabela anterior'!DW67)</f>
        <v>0</v>
      </c>
      <c r="DY68" s="9">
        <f>IF(Parametros!$P$3=1,'4 - Tabela atual'!DY67,'5 - Tabela anterior'!DX67)</f>
        <v>0</v>
      </c>
      <c r="DZ68" s="9">
        <f>IF(Parametros!$P$3=1,'4 - Tabela atual'!DZ67,'5 - Tabela anterior'!DY67)</f>
        <v>0</v>
      </c>
      <c r="EA68" s="9">
        <f>IF(Parametros!$P$3=1,'4 - Tabela atual'!EA67,'5 - Tabela anterior'!DZ67)</f>
        <v>0</v>
      </c>
      <c r="EB68" s="9">
        <f>IF(Parametros!$P$3=1,'4 - Tabela atual'!EB67,'5 - Tabela anterior'!EA67)</f>
        <v>0</v>
      </c>
      <c r="EC68" s="9">
        <f>IF(Parametros!$P$3=1,'4 - Tabela atual'!EC67,'5 - Tabela anterior'!EB67)</f>
        <v>0</v>
      </c>
      <c r="ED68" s="9">
        <f>IF(Parametros!$P$3=1,'4 - Tabela atual'!ED67,'5 - Tabela anterior'!EC67)</f>
        <v>0</v>
      </c>
      <c r="EE68" s="9">
        <f>IF(Parametros!$P$3=1,'4 - Tabela atual'!EE67,'5 - Tabela anterior'!ED67)</f>
        <v>0</v>
      </c>
      <c r="EF68" s="9">
        <f>IF(Parametros!$P$3=1,'4 - Tabela atual'!EF67,'5 - Tabela anterior'!EE67)</f>
        <v>0</v>
      </c>
      <c r="EG68" s="9">
        <f>IF(Parametros!$P$3=1,'4 - Tabela atual'!EG67,'5 - Tabela anterior'!EF67)</f>
        <v>0</v>
      </c>
      <c r="EH68" s="9">
        <f>IF(Parametros!$P$3=1,'4 - Tabela atual'!EH67,'5 - Tabela anterior'!EG67)</f>
        <v>0</v>
      </c>
      <c r="EI68" s="9">
        <f>IF(Parametros!$P$3=1,'4 - Tabela atual'!EI67,'5 - Tabela anterior'!EH67)</f>
        <v>0</v>
      </c>
      <c r="EJ68" s="9">
        <f>IF(Parametros!$P$3=1,'4 - Tabela atual'!EJ67,'5 - Tabela anterior'!EI67)</f>
        <v>0</v>
      </c>
      <c r="EK68" s="9">
        <f>IF(Parametros!$P$3=1,'4 - Tabela atual'!EK67,'5 - Tabela anterior'!EJ67)</f>
        <v>0</v>
      </c>
      <c r="EL68" s="9">
        <f>IF(Parametros!$P$3=1,'4 - Tabela atual'!EL67,'5 - Tabela anterior'!EK67)</f>
        <v>0</v>
      </c>
      <c r="EM68" s="9">
        <f>IF(Parametros!$P$3=1,'4 - Tabela atual'!EM67,'5 - Tabela anterior'!EL67)</f>
        <v>0</v>
      </c>
      <c r="EN68" s="9">
        <f>IF(Parametros!$P$3=1,'4 - Tabela atual'!EN67,'5 - Tabela anterior'!EM67)</f>
        <v>0</v>
      </c>
      <c r="EO68" s="9">
        <f>IF(Parametros!$P$3=1,'4 - Tabela atual'!EO67,'5 - Tabela anterior'!EN67)</f>
        <v>0</v>
      </c>
      <c r="EP68" s="9">
        <f>IF(Parametros!$P$3=1,'4 - Tabela atual'!EP67,'5 - Tabela anterior'!EO67)</f>
        <v>0</v>
      </c>
      <c r="EQ68" s="9">
        <f>IF(Parametros!$P$3=1,'4 - Tabela atual'!EQ67,'5 - Tabela anterior'!EP67)</f>
        <v>0</v>
      </c>
      <c r="ER68" s="9">
        <f>IF(Parametros!$P$3=1,'4 - Tabela atual'!ER67,'5 - Tabela anterior'!EQ67)</f>
        <v>0</v>
      </c>
      <c r="ES68" s="9">
        <f>IF(Parametros!$P$3=1,'4 - Tabela atual'!ES67,'5 - Tabela anterior'!ER67)</f>
        <v>0</v>
      </c>
      <c r="ET68" s="9">
        <f>IF(Parametros!$P$3=1,'4 - Tabela atual'!ET67,'5 - Tabela anterior'!ES67)</f>
        <v>0</v>
      </c>
      <c r="EU68" s="9">
        <f>IF(Parametros!$P$3=1,'4 - Tabela atual'!EU67,'5 - Tabela anterior'!ET67)</f>
        <v>0</v>
      </c>
      <c r="EV68" s="9">
        <f>IF(Parametros!$P$3=1,'4 - Tabela atual'!EV67,'5 - Tabela anterior'!EU67)</f>
        <v>0</v>
      </c>
      <c r="EW68" s="9">
        <f>IF(Parametros!$P$3=1,'4 - Tabela atual'!EW67,'5 - Tabela anterior'!EV67)</f>
        <v>0</v>
      </c>
      <c r="EX68" s="9">
        <f>IF(Parametros!$P$3=1,'4 - Tabela atual'!EX67,'5 - Tabela anterior'!EW67)</f>
        <v>0</v>
      </c>
      <c r="EY68" s="9">
        <f>IF(Parametros!$P$3=1,'4 - Tabela atual'!EY67,'5 - Tabela anterior'!EX67)</f>
        <v>0</v>
      </c>
      <c r="EZ68" s="9">
        <f>IF(Parametros!$P$3=1,'4 - Tabela atual'!EZ67,'5 - Tabela anterior'!EY67)</f>
        <v>0</v>
      </c>
      <c r="FA68" s="9">
        <f>IF(Parametros!$P$3=1,'4 - Tabela atual'!FA67,'5 - Tabela anterior'!EZ67)</f>
        <v>0</v>
      </c>
      <c r="FB68" s="9">
        <f>IF(Parametros!$P$3=1,'4 - Tabela atual'!FB67,'5 - Tabela anterior'!FA67)</f>
        <v>0</v>
      </c>
      <c r="FC68" s="9">
        <f>IF(Parametros!$P$3=1,'4 - Tabela atual'!FC67,'5 - Tabela anterior'!FB67)</f>
        <v>0</v>
      </c>
      <c r="FD68" s="9">
        <f>IF(Parametros!$P$3=1,'4 - Tabela atual'!FD67,'5 - Tabela anterior'!FC67)</f>
        <v>0</v>
      </c>
      <c r="FE68" s="9">
        <f>IF(Parametros!$P$3=1,'4 - Tabela atual'!FE67,'5 - Tabela anterior'!FD67)</f>
        <v>0</v>
      </c>
      <c r="FF68" s="9">
        <f>IF(Parametros!$P$3=1,'4 - Tabela atual'!FF67,'5 - Tabela anterior'!FE67)</f>
        <v>0</v>
      </c>
      <c r="FG68" s="9">
        <f>IF(Parametros!$P$3=1,'4 - Tabela atual'!FG67,'5 - Tabela anterior'!FF67)</f>
        <v>0</v>
      </c>
      <c r="FH68" s="9">
        <f>IF(Parametros!$P$3=1,'4 - Tabela atual'!FH67,'5 - Tabela anterior'!FG67)</f>
        <v>0</v>
      </c>
      <c r="FI68" s="9">
        <f>IF(Parametros!$P$3=1,'4 - Tabela atual'!FI67,'5 - Tabela anterior'!FH67)</f>
        <v>0</v>
      </c>
      <c r="FJ68" s="9">
        <f>IF(Parametros!$P$3=1,'4 - Tabela atual'!FJ67,'5 - Tabela anterior'!FI67)</f>
        <v>0</v>
      </c>
      <c r="FK68" s="9">
        <f>IF(Parametros!$P$3=1,'4 - Tabela atual'!FK67,'5 - Tabela anterior'!FJ67)</f>
        <v>0</v>
      </c>
      <c r="FL68" s="9">
        <f>IF(Parametros!$P$3=1,'4 - Tabela atual'!FL67,'5 - Tabela anterior'!FK67)</f>
        <v>0</v>
      </c>
      <c r="FM68" s="9">
        <f>IF(Parametros!$P$3=1,'4 - Tabela atual'!FM67,'5 - Tabela anterior'!FL67)</f>
        <v>0</v>
      </c>
      <c r="FN68" s="9">
        <f>IF(Parametros!$P$3=1,'4 - Tabela atual'!FN67,'5 - Tabela anterior'!FM67)</f>
        <v>0</v>
      </c>
      <c r="FO68" s="9">
        <f>IF(Parametros!$P$3=1,'4 - Tabela atual'!FO67,'5 - Tabela anterior'!FN67)</f>
        <v>0</v>
      </c>
      <c r="FP68" s="9">
        <f>IF(Parametros!$P$3=1,'4 - Tabela atual'!FP67,'5 - Tabela anterior'!FO67)</f>
        <v>0</v>
      </c>
      <c r="FQ68" s="9">
        <f>IF(Parametros!$P$3=1,'4 - Tabela atual'!FQ67,'5 - Tabela anterior'!FP67)</f>
        <v>0</v>
      </c>
      <c r="FR68" s="9">
        <f>IF(Parametros!$P$3=1,'4 - Tabela atual'!FR67,'5 - Tabela anterior'!FQ67)</f>
        <v>0</v>
      </c>
      <c r="FS68" s="9">
        <f>IF(Parametros!$P$3=1,'4 - Tabela atual'!FS67,'5 - Tabela anterior'!FR67)</f>
        <v>0</v>
      </c>
      <c r="FT68" t="str">
        <f>IF(Parametros!$P$3=1,'4 - Tabela atual'!FT67,'5 - Tabela anterior'!FS67)</f>
        <v/>
      </c>
      <c r="FU68" t="str">
        <f>IF(Parametros!$P$3=1,'4 - Tabela atual'!FU67,'5 - Tabela anterior'!FT67)</f>
        <v/>
      </c>
      <c r="FV68" t="str">
        <f>IF(Parametros!$P$3=1,'4 - Tabela atual'!FV67,'5 - Tabela anterior'!FU67)</f>
        <v/>
      </c>
      <c r="FW68" t="str">
        <f>IF(Parametros!$P$3=1,'4 - Tabela atual'!FW67,'5 - Tabela anterior'!FV67)</f>
        <v/>
      </c>
      <c r="FX68" t="str">
        <f>IF(Parametros!$P$3=1,'4 - Tabela atual'!FX67,'5 - Tabela anterior'!FW67)</f>
        <v/>
      </c>
      <c r="FY68" t="str">
        <f>IF(Parametros!$P$3=1,'4 - Tabela atual'!FY67,'5 - Tabela anterior'!FX67)</f>
        <v/>
      </c>
      <c r="FZ68" t="str">
        <f>IF(Parametros!$P$3=1,'4 - Tabela atual'!FZ67,'5 - Tabela anterior'!FY67)</f>
        <v/>
      </c>
      <c r="GA68" t="str">
        <f>IF(Parametros!$P$3=1,'4 - Tabela atual'!GA67,'5 - Tabela anterior'!FZ67)</f>
        <v/>
      </c>
      <c r="GB68" t="str">
        <f>IF(Parametros!$P$3=1,'4 - Tabela atual'!GB67,'5 - Tabela anterior'!GA67)</f>
        <v/>
      </c>
      <c r="GC68" t="str">
        <f>IF(Parametros!$P$3=1,'4 - Tabela atual'!GC67,'5 - Tabela anterior'!GB67)</f>
        <v/>
      </c>
      <c r="GD68" t="str">
        <f>IF(Parametros!$P$3=1,'4 - Tabela atual'!GD67,'5 - Tabela anterior'!GC67)</f>
        <v/>
      </c>
      <c r="GE68" t="str">
        <f>IF(Parametros!$P$3=1,'4 - Tabela atual'!GE67,'5 - Tabela anterior'!GD67)</f>
        <v/>
      </c>
      <c r="GF68" t="str">
        <f>IF(Parametros!$P$3=1,'4 - Tabela atual'!GF67,'5 - Tabela anterior'!GE67)</f>
        <v/>
      </c>
      <c r="GG68" t="str">
        <f>IF(Parametros!$P$3=1,'4 - Tabela atual'!GG67,'5 - Tabela anterior'!GF67)</f>
        <v/>
      </c>
      <c r="GH68">
        <f>IF(Parametros!$P$3=1,'4 - Tabela atual'!GH67,'5 - Tabela anterior'!GG67)</f>
        <v>0</v>
      </c>
      <c r="GI68" s="8" t="str">
        <f>IF(Parametros!$P$3=1,'4 - Tabela atual'!GI67,'5 - Tabela anterior'!GH67)</f>
        <v/>
      </c>
      <c r="GJ68" s="8">
        <f>IF(Parametros!$P$3=1,'4 - Tabela atual'!GJ67,'5 - Tabela anterior'!GI67)</f>
        <v>0</v>
      </c>
      <c r="GK68" s="8">
        <f>IF(Parametros!$P$3=1,'4 - Tabela atual'!GK67,'5 - Tabela anterior'!GJ67)</f>
        <v>0</v>
      </c>
      <c r="GL68" s="8">
        <f>IF(Parametros!$P$3=1,'4 - Tabela atual'!GL67,'5 - Tabela anterior'!GK67)</f>
        <v>0</v>
      </c>
      <c r="GM68" s="8">
        <f>IF(Parametros!$P$3=1,'4 - Tabela atual'!GM67,'5 - Tabela anterior'!GL67)</f>
        <v>0</v>
      </c>
      <c r="GN68" s="8">
        <f>IF(Parametros!$P$3=1,'4 - Tabela atual'!GN67,'5 - Tabela anterior'!GM67)</f>
        <v>0</v>
      </c>
      <c r="GO68" s="8">
        <f>IF(Parametros!$P$3=1,'4 - Tabela atual'!GO67,'5 - Tabela anterior'!GN67)</f>
        <v>0</v>
      </c>
      <c r="GP68" s="8">
        <f>IF(Parametros!$P$3=1,'4 - Tabela atual'!GP67,'5 - Tabela anterior'!GO67)</f>
        <v>0</v>
      </c>
      <c r="GQ68" s="8">
        <f>IF(Parametros!$P$3=1,'4 - Tabela atual'!GQ67,'5 - Tabela anterior'!GP67)</f>
        <v>0</v>
      </c>
      <c r="GR68" s="8">
        <f>IF(Parametros!$P$3=1,'4 - Tabela atual'!GR67,'5 - Tabela anterior'!GQ67)</f>
        <v>0</v>
      </c>
      <c r="GS68" s="8">
        <f>IF(Parametros!$P$3=1,'4 - Tabela atual'!GS67,'5 - Tabela anterior'!GR67)</f>
        <v>0</v>
      </c>
      <c r="GT68" s="8">
        <f>IF(Parametros!$P$3=1,'4 - Tabela atual'!GT67,'5 - Tabela anterior'!GS67)</f>
        <v>0</v>
      </c>
      <c r="GU68" s="8">
        <f>IF(Parametros!$P$3=1,'4 - Tabela atual'!GU67,'5 - Tabela anterior'!GT67)</f>
        <v>0</v>
      </c>
      <c r="GV68" s="8">
        <f>IF(Parametros!$P$3=1,'4 - Tabela atual'!GV67,'5 - Tabela anterior'!GU67)</f>
        <v>0</v>
      </c>
      <c r="GW68" s="8">
        <f>IF(Parametros!$P$3=1,'4 - Tabela atual'!GW67,'5 - Tabela anterior'!GV67)</f>
        <v>0</v>
      </c>
      <c r="GX68">
        <f>IF(Parametros!$P$3=1,'4 - Tabela atual'!GX67,'5 - Tabela anterior'!GW67)</f>
        <v>1</v>
      </c>
      <c r="GY68">
        <f>IF(Parametros!$P$3=1,'4 - Tabela atual'!GY67,'5 - Tabela anterior'!GX67)</f>
        <v>1</v>
      </c>
      <c r="GZ68">
        <f>IF(Parametros!$P$3=1,'4 - Tabela atual'!GZ67,'5 - Tabela anterior'!GY67)</f>
        <v>1</v>
      </c>
      <c r="HA68">
        <f>IF(Parametros!$P$3=1,'4 - Tabela atual'!HA67,'5 - Tabela anterior'!GZ67)</f>
        <v>1</v>
      </c>
      <c r="HB68">
        <f>IF(Parametros!$P$3=1,'4 - Tabela atual'!HB67,'5 - Tabela anterior'!HA67)</f>
        <v>1</v>
      </c>
      <c r="HC68">
        <f>IF(Parametros!$P$3=1,'4 - Tabela atual'!HC67,'5 - Tabela anterior'!HB67)</f>
        <v>1</v>
      </c>
      <c r="HD68">
        <f>IF(Parametros!$P$3=1,'4 - Tabela atual'!HD67,'5 - Tabela anterior'!HC67)</f>
        <v>1</v>
      </c>
      <c r="HE68" s="6" t="str">
        <f t="shared" si="1"/>
        <v>FUTEBOL (SELEÇÃO BRASILEIRA) - (FGGB)</v>
      </c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</row>
    <row r="69" spans="1:249" s="5" customFormat="1" ht="14.25" customHeight="1" x14ac:dyDescent="0.2">
      <c r="A69" s="148" t="str">
        <f>IF(Parametros!$P$3=1,'4 - Tabela atual'!A68,'5 - Tabela anterior'!A68)</f>
        <v>SALA</v>
      </c>
      <c r="B69" s="112" t="str">
        <f>IF(Parametros!$P$3=1,'4 - Tabela atual'!B68,'5 - Tabela anterior'!B68)</f>
        <v>SALA DE VISITA</v>
      </c>
      <c r="C69" s="9">
        <f>IF(Parametros!$P$3=1,'4 - Tabela atual'!C68,'5 - Tabela anterior'!C68)</f>
        <v>131</v>
      </c>
      <c r="D69" s="9">
        <f>IF(Parametros!$P$3=1,'4 - Tabela atual'!D68,'5 - Tabela anterior'!D68)</f>
        <v>26.200000000000003</v>
      </c>
      <c r="E69" s="9">
        <f>IF(Parametros!$P$3=1,'4 - Tabela atual'!E68,'5 - Tabela anterior'!E68)</f>
        <v>32.75</v>
      </c>
      <c r="F69" s="9">
        <f>IF(Parametros!$P$3=1,'4 - Tabela atual'!F68,'5 - Tabela anterior'!F68)</f>
        <v>49.125</v>
      </c>
      <c r="G69" s="9">
        <f>IF(Parametros!$P$3=1,'4 - Tabela atual'!G68,'5 - Tabela anterior'!G68)</f>
        <v>26.200000000000003</v>
      </c>
      <c r="H69" s="9">
        <f>IF(Parametros!$P$3=1,'4 - Tabela atual'!H68,'5 - Tabela anterior'!H68)</f>
        <v>32.75</v>
      </c>
      <c r="I69" s="9">
        <f>IF(Parametros!$P$3=1,'4 - Tabela atual'!I68,'5 - Tabela anterior'!H68)</f>
        <v>32.75</v>
      </c>
      <c r="J69" s="9">
        <f>IF(Parametros!$P$3=1,'4 - Tabela atual'!J68,'5 - Tabela anterior'!I68)</f>
        <v>32.75</v>
      </c>
      <c r="K69" s="9">
        <f>IF(Parametros!$P$3=1,'4 - Tabela atual'!K68,'5 - Tabela anterior'!J68)</f>
        <v>49.125</v>
      </c>
      <c r="L69" s="9">
        <f>IF(Parametros!$P$3=1,'4 - Tabela atual'!L68,'5 - Tabela anterior'!K68)</f>
        <v>26.200000000000003</v>
      </c>
      <c r="M69" s="9">
        <f>IF(Parametros!$P$3=1,'4 - Tabela atual'!M68,'5 - Tabela anterior'!L68)</f>
        <v>32.75</v>
      </c>
      <c r="N69" s="9">
        <f>IF(Parametros!$P$3=1,'4 - Tabela atual'!N68,'5 - Tabela anterior'!M68)</f>
        <v>58.95</v>
      </c>
      <c r="O69" s="9">
        <f>IF(Parametros!$P$3=1,'4 - Tabela atual'!O68,'5 - Tabela anterior'!N68)</f>
        <v>65.5</v>
      </c>
      <c r="P69" s="9">
        <f>IF(Parametros!$P$3=1,'4 - Tabela atual'!P68,'5 - Tabela anterior'!O68)</f>
        <v>196.5</v>
      </c>
      <c r="Q69" s="9">
        <f>IF(Parametros!$P$3=1,'4 - Tabela atual'!Q68,'5 - Tabela anterior'!P68)</f>
        <v>262</v>
      </c>
      <c r="R69" s="9">
        <f>IF(Parametros!$P$3=1,'4 - Tabela atual'!R68,'5 - Tabela anterior'!Q68)</f>
        <v>393</v>
      </c>
      <c r="S69" s="9">
        <f>IF(Parametros!$P$3=1,'4 - Tabela atual'!S68,'5 - Tabela anterior'!R68)</f>
        <v>524</v>
      </c>
      <c r="T69" s="9">
        <f>IF(Parametros!$P$3=1,'4 - Tabela atual'!T68,'5 - Tabela anterior'!S68)</f>
        <v>655</v>
      </c>
      <c r="U69" s="9">
        <f>IF(Parametros!$P$3=1,'4 - Tabela atual'!U68,'5 - Tabela anterior'!T68)</f>
        <v>786</v>
      </c>
      <c r="V69" s="9">
        <f>IF(Parametros!$P$3=1,'4 - Tabela atual'!V68,'5 - Tabela anterior'!U68)</f>
        <v>0</v>
      </c>
      <c r="W69" s="9">
        <f>IF(Parametros!$P$3=1,'4 - Tabela atual'!W68,'5 - Tabela anterior'!V68)</f>
        <v>0</v>
      </c>
      <c r="X69" s="9">
        <f>IF(Parametros!$P$3=1,'4 - Tabela atual'!X68,'5 - Tabela anterior'!W68)</f>
        <v>0</v>
      </c>
      <c r="Y69" s="9">
        <f>IF(Parametros!$P$3=1,'4 - Tabela atual'!Y68,'5 - Tabela anterior'!X68)</f>
        <v>0</v>
      </c>
      <c r="Z69" s="9">
        <f>IF(Parametros!$P$3=1,'4 - Tabela atual'!Z68,'5 - Tabela anterior'!Y68)</f>
        <v>0</v>
      </c>
      <c r="AA69" s="9">
        <f>IF(Parametros!$P$3=1,'4 - Tabela atual'!AA68,'5 - Tabela anterior'!Z68)</f>
        <v>0</v>
      </c>
      <c r="AB69" s="9">
        <f>IF(Parametros!$P$3=1,'4 - Tabela atual'!AB68,'5 - Tabela anterior'!AA68)</f>
        <v>0</v>
      </c>
      <c r="AC69" s="9">
        <f>IF(Parametros!$P$3=1,'4 - Tabela atual'!AC68,'5 - Tabela anterior'!AB68)</f>
        <v>0</v>
      </c>
      <c r="AD69" s="9">
        <f>IF(Parametros!$P$3=1,'4 - Tabela atual'!AD68,'5 - Tabela anterior'!AC68)</f>
        <v>0</v>
      </c>
      <c r="AE69" s="9">
        <f>IF(Parametros!$P$3=1,'4 - Tabela atual'!AE68,'5 - Tabela anterior'!AD68)</f>
        <v>0</v>
      </c>
      <c r="AF69" s="9">
        <f>IF(Parametros!$P$3=1,'4 - Tabela atual'!AF68,'5 - Tabela anterior'!AE68)</f>
        <v>0</v>
      </c>
      <c r="AG69" s="9">
        <f>IF(Parametros!$P$3=1,'4 - Tabela atual'!AG68,'5 - Tabela anterior'!AF68)</f>
        <v>0</v>
      </c>
      <c r="AH69" s="9">
        <f>IF(Parametros!$P$3=1,'4 - Tabela atual'!AH68,'5 - Tabela anterior'!AG68)</f>
        <v>0</v>
      </c>
      <c r="AI69" s="9">
        <f>IF(Parametros!$P$3=1,'4 - Tabela atual'!AI68,'5 - Tabela anterior'!AH68)</f>
        <v>0</v>
      </c>
      <c r="AJ69" s="9">
        <f>IF(Parametros!$P$3=1,'4 - Tabela atual'!AJ68,'5 - Tabela anterior'!AI68)</f>
        <v>0</v>
      </c>
      <c r="AK69" s="9">
        <f>IF(Parametros!$P$3=1,'4 - Tabela atual'!AK68,'5 - Tabela anterior'!AJ68)</f>
        <v>0</v>
      </c>
      <c r="AL69" s="9">
        <f>IF(Parametros!$P$3=1,'4 - Tabela atual'!AL68,'5 - Tabela anterior'!AK68)</f>
        <v>0</v>
      </c>
      <c r="AM69" s="9">
        <f>IF(Parametros!$P$3=1,'4 - Tabela atual'!AM68,'5 - Tabela anterior'!AL68)</f>
        <v>0</v>
      </c>
      <c r="AN69" s="9">
        <f>IF(Parametros!$P$3=1,'4 - Tabela atual'!AN68,'5 - Tabela anterior'!AM68)</f>
        <v>0</v>
      </c>
      <c r="AO69" s="9">
        <f>IF(Parametros!$P$3=1,'4 - Tabela atual'!AO68,'5 - Tabela anterior'!AN68)</f>
        <v>0</v>
      </c>
      <c r="AP69" s="9">
        <f>IF(Parametros!$P$3=1,'4 - Tabela atual'!AP68,'5 - Tabela anterior'!AO68)</f>
        <v>0</v>
      </c>
      <c r="AQ69" s="9">
        <f>IF(Parametros!$P$3=1,'4 - Tabela atual'!AQ68,'5 - Tabela anterior'!AP68)</f>
        <v>0</v>
      </c>
      <c r="AR69" s="9">
        <f>IF(Parametros!$P$3=1,'4 - Tabela atual'!AR68,'5 - Tabela anterior'!AQ68)</f>
        <v>0</v>
      </c>
      <c r="AS69" s="9">
        <f>IF(Parametros!$P$3=1,'4 - Tabela atual'!AS68,'5 - Tabela anterior'!AR68)</f>
        <v>0</v>
      </c>
      <c r="AT69" s="9">
        <f>IF(Parametros!$P$3=1,'4 - Tabela atual'!AT68,'5 - Tabela anterior'!AS68)</f>
        <v>0</v>
      </c>
      <c r="AU69" s="9">
        <f>IF(Parametros!$P$3=1,'4 - Tabela atual'!AU68,'5 - Tabela anterior'!AT68)</f>
        <v>0</v>
      </c>
      <c r="AV69" s="9">
        <f>IF(Parametros!$P$3=1,'4 - Tabela atual'!AV68,'5 - Tabela anterior'!AU68)</f>
        <v>0</v>
      </c>
      <c r="AW69" s="9">
        <f>IF(Parametros!$P$3=1,'4 - Tabela atual'!AW68,'5 - Tabela anterior'!AV68)</f>
        <v>0</v>
      </c>
      <c r="AX69" s="9">
        <f>IF(Parametros!$P$3=1,'4 - Tabela atual'!AX68,'5 - Tabela anterior'!AW68)</f>
        <v>0</v>
      </c>
      <c r="AY69" s="9">
        <f>IF(Parametros!$P$3=1,'4 - Tabela atual'!AY68,'5 - Tabela anterior'!AX68)</f>
        <v>0</v>
      </c>
      <c r="AZ69" s="9">
        <f>IF(Parametros!$P$3=1,'4 - Tabela atual'!AZ68,'5 - Tabela anterior'!AY68)</f>
        <v>0</v>
      </c>
      <c r="BA69" s="9">
        <f>IF(Parametros!$P$3=1,'4 - Tabela atual'!BA68,'5 - Tabela anterior'!AZ68)</f>
        <v>0</v>
      </c>
      <c r="BB69" s="9">
        <f>IF(Parametros!$P$3=1,'4 - Tabela atual'!BB68,'5 - Tabela anterior'!BA68)</f>
        <v>0</v>
      </c>
      <c r="BC69" s="9">
        <f>IF(Parametros!$P$3=1,'4 - Tabela atual'!BC68,'5 - Tabela anterior'!BB68)</f>
        <v>0</v>
      </c>
      <c r="BD69" s="9">
        <f>IF(Parametros!$P$3=1,'4 - Tabela atual'!BD68,'5 - Tabela anterior'!BC68)</f>
        <v>0</v>
      </c>
      <c r="BE69" s="9">
        <f>IF(Parametros!$P$3=1,'4 - Tabela atual'!BE68,'5 - Tabela anterior'!BD68)</f>
        <v>0</v>
      </c>
      <c r="BF69" s="9">
        <f>IF(Parametros!$P$3=1,'4 - Tabela atual'!BF68,'5 - Tabela anterior'!BE68)</f>
        <v>0</v>
      </c>
      <c r="BG69" s="9">
        <f>IF(Parametros!$P$3=1,'4 - Tabela atual'!BG68,'5 - Tabela anterior'!BF68)</f>
        <v>0</v>
      </c>
      <c r="BH69" s="9">
        <f>IF(Parametros!$P$3=1,'4 - Tabela atual'!BH68,'5 - Tabela anterior'!BG68)</f>
        <v>0</v>
      </c>
      <c r="BI69" s="9">
        <f>IF(Parametros!$P$3=1,'4 - Tabela atual'!BI68,'5 - Tabela anterior'!BH68)</f>
        <v>0</v>
      </c>
      <c r="BJ69" s="9">
        <f>IF(Parametros!$P$3=1,'4 - Tabela atual'!BJ68,'5 - Tabela anterior'!BI68)</f>
        <v>0</v>
      </c>
      <c r="BK69" s="9">
        <f>IF(Parametros!$P$3=1,'4 - Tabela atual'!BK68,'5 - Tabela anterior'!BJ68)</f>
        <v>0</v>
      </c>
      <c r="BL69" s="9">
        <f>IF(Parametros!$P$3=1,'4 - Tabela atual'!BL68,'5 - Tabela anterior'!BK68)</f>
        <v>0</v>
      </c>
      <c r="BM69" s="9">
        <f>IF(Parametros!$P$3=1,'4 - Tabela atual'!BM68,'5 - Tabela anterior'!BL68)</f>
        <v>0</v>
      </c>
      <c r="BN69" s="9">
        <f>IF(Parametros!$P$3=1,'4 - Tabela atual'!BN68,'5 - Tabela anterior'!BM68)</f>
        <v>0</v>
      </c>
      <c r="BO69" s="9">
        <f>IF(Parametros!$P$3=1,'4 - Tabela atual'!BO68,'5 - Tabela anterior'!BN68)</f>
        <v>0</v>
      </c>
      <c r="BP69" s="9">
        <f>IF(Parametros!$P$3=1,'4 - Tabela atual'!BP68,'5 - Tabela anterior'!BO68)</f>
        <v>0</v>
      </c>
      <c r="BQ69" s="9">
        <f>IF(Parametros!$P$3=1,'4 - Tabela atual'!BQ68,'5 - Tabela anterior'!BP68)</f>
        <v>0</v>
      </c>
      <c r="BR69" s="9">
        <f>IF(Parametros!$P$3=1,'4 - Tabela atual'!BR68,'5 - Tabela anterior'!BQ68)</f>
        <v>0</v>
      </c>
      <c r="BS69" s="9">
        <f>IF(Parametros!$P$3=1,'4 - Tabela atual'!BS68,'5 - Tabela anterior'!BR68)</f>
        <v>0</v>
      </c>
      <c r="BT69" s="9">
        <f>IF(Parametros!$P$3=1,'4 - Tabela atual'!BT68,'5 - Tabela anterior'!BS68)</f>
        <v>0</v>
      </c>
      <c r="BU69" s="9">
        <f>IF(Parametros!$P$3=1,'4 - Tabela atual'!BU68,'5 - Tabela anterior'!BT68)</f>
        <v>0</v>
      </c>
      <c r="BV69" s="9">
        <f>IF(Parametros!$P$3=1,'4 - Tabela atual'!BV68,'5 - Tabela anterior'!BU68)</f>
        <v>0</v>
      </c>
      <c r="BW69" s="9">
        <f>IF(Parametros!$P$3=1,'4 - Tabela atual'!BW68,'5 - Tabela anterior'!BV68)</f>
        <v>0</v>
      </c>
      <c r="BX69" s="9">
        <f>IF(Parametros!$P$3=1,'4 - Tabela atual'!BX68,'5 - Tabela anterior'!BW68)</f>
        <v>0</v>
      </c>
      <c r="BY69" s="9">
        <f>IF(Parametros!$P$3=1,'4 - Tabela atual'!BY68,'5 - Tabela anterior'!BX68)</f>
        <v>0</v>
      </c>
      <c r="BZ69" s="9">
        <f>IF(Parametros!$P$3=1,'4 - Tabela atual'!BZ68,'5 - Tabela anterior'!BY68)</f>
        <v>0</v>
      </c>
      <c r="CA69" s="9">
        <f>IF(Parametros!$P$3=1,'4 - Tabela atual'!CA68,'5 - Tabela anterior'!BZ68)</f>
        <v>0</v>
      </c>
      <c r="CB69" s="9">
        <f>IF(Parametros!$P$3=1,'4 - Tabela atual'!CB68,'5 - Tabela anterior'!CA68)</f>
        <v>0</v>
      </c>
      <c r="CC69" s="9">
        <f>IF(Parametros!$P$3=1,'4 - Tabela atual'!CC68,'5 - Tabela anterior'!CB68)</f>
        <v>0</v>
      </c>
      <c r="CD69" s="9">
        <f>IF(Parametros!$P$3=1,'4 - Tabela atual'!CD68,'5 - Tabela anterior'!CC68)</f>
        <v>0</v>
      </c>
      <c r="CE69" s="9">
        <f>IF(Parametros!$P$3=1,'4 - Tabela atual'!CE68,'5 - Tabela anterior'!CD68)</f>
        <v>0</v>
      </c>
      <c r="CF69" s="9">
        <f>IF(Parametros!$P$3=1,'4 - Tabela atual'!CF68,'5 - Tabela anterior'!CE68)</f>
        <v>0</v>
      </c>
      <c r="CG69" s="9">
        <f>IF(Parametros!$P$3=1,'4 - Tabela atual'!CG68,'5 - Tabela anterior'!CF68)</f>
        <v>0</v>
      </c>
      <c r="CH69" s="9">
        <f>IF(Parametros!$P$3=1,'4 - Tabela atual'!CH68,'5 - Tabela anterior'!CG68)</f>
        <v>0</v>
      </c>
      <c r="CI69" s="9">
        <f>IF(Parametros!$P$3=1,'4 - Tabela atual'!CI68,'5 - Tabela anterior'!CH68)</f>
        <v>0</v>
      </c>
      <c r="CJ69" s="9">
        <f>IF(Parametros!$P$3=1,'4 - Tabela atual'!CJ68,'5 - Tabela anterior'!CI68)</f>
        <v>0</v>
      </c>
      <c r="CK69" s="9">
        <f>IF(Parametros!$P$3=1,'4 - Tabela atual'!CK68,'5 - Tabela anterior'!CJ68)</f>
        <v>0</v>
      </c>
      <c r="CL69" s="9">
        <f>IF(Parametros!$P$3=1,'4 - Tabela atual'!CL68,'5 - Tabela anterior'!CK68)</f>
        <v>0</v>
      </c>
      <c r="CM69" s="9">
        <f>IF(Parametros!$P$3=1,'4 - Tabela atual'!CM68,'5 - Tabela anterior'!CL68)</f>
        <v>0</v>
      </c>
      <c r="CN69" s="9">
        <f>IF(Parametros!$P$3=1,'4 - Tabela atual'!CN68,'5 - Tabela anterior'!CM68)</f>
        <v>0</v>
      </c>
      <c r="CO69" s="9">
        <f>IF(Parametros!$P$3=1,'4 - Tabela atual'!CO68,'5 - Tabela anterior'!CN68)</f>
        <v>0</v>
      </c>
      <c r="CP69" s="9">
        <f>IF(Parametros!$P$3=1,'4 - Tabela atual'!CP68,'5 - Tabela anterior'!CO68)</f>
        <v>0</v>
      </c>
      <c r="CQ69" s="9">
        <f>IF(Parametros!$P$3=1,'4 - Tabela atual'!CQ68,'5 - Tabela anterior'!CP68)</f>
        <v>0</v>
      </c>
      <c r="CR69" s="9">
        <f>IF(Parametros!$P$3=1,'4 - Tabela atual'!CR68,'5 - Tabela anterior'!CQ68)</f>
        <v>0</v>
      </c>
      <c r="CS69" s="9">
        <f>IF(Parametros!$P$3=1,'4 - Tabela atual'!CS68,'5 - Tabela anterior'!CR68)</f>
        <v>0</v>
      </c>
      <c r="CT69" s="9">
        <f>IF(Parametros!$P$3=1,'4 - Tabela atual'!CT68,'5 - Tabela anterior'!CS68)</f>
        <v>0</v>
      </c>
      <c r="CU69" s="9">
        <f>IF(Parametros!$P$3=1,'4 - Tabela atual'!CU68,'5 - Tabela anterior'!CT68)</f>
        <v>0</v>
      </c>
      <c r="CV69" s="9">
        <f>IF(Parametros!$P$3=1,'4 - Tabela atual'!CV68,'5 - Tabela anterior'!CU68)</f>
        <v>0</v>
      </c>
      <c r="CW69" s="9">
        <f>IF(Parametros!$P$3=1,'4 - Tabela atual'!CW68,'5 - Tabela anterior'!CV68)</f>
        <v>0</v>
      </c>
      <c r="CX69" s="9">
        <f>IF(Parametros!$P$3=1,'4 - Tabela atual'!CX68,'5 - Tabela anterior'!CW68)</f>
        <v>0</v>
      </c>
      <c r="CY69" s="9">
        <f>IF(Parametros!$P$3=1,'4 - Tabela atual'!CY68,'5 - Tabela anterior'!CX68)</f>
        <v>0</v>
      </c>
      <c r="CZ69" s="9">
        <f>IF(Parametros!$P$3=1,'4 - Tabela atual'!CZ68,'5 - Tabela anterior'!CY68)</f>
        <v>0</v>
      </c>
      <c r="DA69" s="9">
        <f>IF(Parametros!$P$3=1,'4 - Tabela atual'!DA68,'5 - Tabela anterior'!CZ68)</f>
        <v>0</v>
      </c>
      <c r="DB69" s="9">
        <f>IF(Parametros!$P$3=1,'4 - Tabela atual'!DB68,'5 - Tabela anterior'!DA68)</f>
        <v>0</v>
      </c>
      <c r="DC69" s="9">
        <f>IF(Parametros!$P$3=1,'4 - Tabela atual'!DC68,'5 - Tabela anterior'!DB68)</f>
        <v>0</v>
      </c>
      <c r="DD69" s="9">
        <f>IF(Parametros!$P$3=1,'4 - Tabela atual'!DD68,'5 - Tabela anterior'!DC68)</f>
        <v>0</v>
      </c>
      <c r="DE69" s="9">
        <f>IF(Parametros!$P$3=1,'4 - Tabela atual'!DE68,'5 - Tabela anterior'!DD68)</f>
        <v>0</v>
      </c>
      <c r="DF69" s="9">
        <f>IF(Parametros!$P$3=1,'4 - Tabela atual'!DF68,'5 - Tabela anterior'!DE68)</f>
        <v>0</v>
      </c>
      <c r="DG69" s="9">
        <f>IF(Parametros!$P$3=1,'4 - Tabela atual'!DG68,'5 - Tabela anterior'!DF68)</f>
        <v>0</v>
      </c>
      <c r="DH69" s="9">
        <f>IF(Parametros!$P$3=1,'4 - Tabela atual'!DH68,'5 - Tabela anterior'!DG68)</f>
        <v>0</v>
      </c>
      <c r="DI69" s="9">
        <f>IF(Parametros!$P$3=1,'4 - Tabela atual'!DI68,'5 - Tabela anterior'!DH68)</f>
        <v>0</v>
      </c>
      <c r="DJ69" s="9">
        <f>IF(Parametros!$P$3=1,'4 - Tabela atual'!DJ68,'5 - Tabela anterior'!DI68)</f>
        <v>0</v>
      </c>
      <c r="DK69" s="9">
        <f>IF(Parametros!$P$3=1,'4 - Tabela atual'!DK68,'5 - Tabela anterior'!DJ68)</f>
        <v>0</v>
      </c>
      <c r="DL69" s="9">
        <f>IF(Parametros!$P$3=1,'4 - Tabela atual'!DL68,'5 - Tabela anterior'!DK68)</f>
        <v>0</v>
      </c>
      <c r="DM69" s="9">
        <f>IF(Parametros!$P$3=1,'4 - Tabela atual'!DM68,'5 - Tabela anterior'!DL68)</f>
        <v>0</v>
      </c>
      <c r="DN69" s="9">
        <f>IF(Parametros!$P$3=1,'4 - Tabela atual'!DN68,'5 - Tabela anterior'!DM68)</f>
        <v>0</v>
      </c>
      <c r="DO69" s="9">
        <f>IF(Parametros!$P$3=1,'4 - Tabela atual'!DO68,'5 - Tabela anterior'!DN68)</f>
        <v>0</v>
      </c>
      <c r="DP69" s="9">
        <f>IF(Parametros!$P$3=1,'4 - Tabela atual'!DP68,'5 - Tabela anterior'!DO68)</f>
        <v>0</v>
      </c>
      <c r="DQ69" s="9">
        <f>IF(Parametros!$P$3=1,'4 - Tabela atual'!DQ68,'5 - Tabela anterior'!DP68)</f>
        <v>0</v>
      </c>
      <c r="DR69" s="9">
        <f>IF(Parametros!$P$3=1,'4 - Tabela atual'!DR68,'5 - Tabela anterior'!DQ68)</f>
        <v>0</v>
      </c>
      <c r="DS69" s="9">
        <f>IF(Parametros!$P$3=1,'4 - Tabela atual'!DS68,'5 - Tabela anterior'!DR68)</f>
        <v>0</v>
      </c>
      <c r="DT69" s="9">
        <f>IF(Parametros!$P$3=1,'4 - Tabela atual'!DT68,'5 - Tabela anterior'!DS68)</f>
        <v>0</v>
      </c>
      <c r="DU69" s="9">
        <f>IF(Parametros!$P$3=1,'4 - Tabela atual'!DU68,'5 - Tabela anterior'!DT68)</f>
        <v>0</v>
      </c>
      <c r="DV69" s="9">
        <f>IF(Parametros!$P$3=1,'4 - Tabela atual'!DV68,'5 - Tabela anterior'!DU68)</f>
        <v>0</v>
      </c>
      <c r="DW69" s="9">
        <f>IF(Parametros!$P$3=1,'4 - Tabela atual'!DW68,'5 - Tabela anterior'!DV68)</f>
        <v>0</v>
      </c>
      <c r="DX69" s="9">
        <f>IF(Parametros!$P$3=1,'4 - Tabela atual'!DX68,'5 - Tabela anterior'!DW68)</f>
        <v>0</v>
      </c>
      <c r="DY69" s="9">
        <f>IF(Parametros!$P$3=1,'4 - Tabela atual'!DY68,'5 - Tabela anterior'!DX68)</f>
        <v>0</v>
      </c>
      <c r="DZ69" s="9">
        <f>IF(Parametros!$P$3=1,'4 - Tabela atual'!DZ68,'5 - Tabela anterior'!DY68)</f>
        <v>0</v>
      </c>
      <c r="EA69" s="9">
        <f>IF(Parametros!$P$3=1,'4 - Tabela atual'!EA68,'5 - Tabela anterior'!DZ68)</f>
        <v>0</v>
      </c>
      <c r="EB69" s="9">
        <f>IF(Parametros!$P$3=1,'4 - Tabela atual'!EB68,'5 - Tabela anterior'!EA68)</f>
        <v>0</v>
      </c>
      <c r="EC69" s="9">
        <f>IF(Parametros!$P$3=1,'4 - Tabela atual'!EC68,'5 - Tabela anterior'!EB68)</f>
        <v>0</v>
      </c>
      <c r="ED69" s="9">
        <f>IF(Parametros!$P$3=1,'4 - Tabela atual'!ED68,'5 - Tabela anterior'!EC68)</f>
        <v>0</v>
      </c>
      <c r="EE69" s="9">
        <f>IF(Parametros!$P$3=1,'4 - Tabela atual'!EE68,'5 - Tabela anterior'!ED68)</f>
        <v>0</v>
      </c>
      <c r="EF69" s="9">
        <f>IF(Parametros!$P$3=1,'4 - Tabela atual'!EF68,'5 - Tabela anterior'!EE68)</f>
        <v>0</v>
      </c>
      <c r="EG69" s="9">
        <f>IF(Parametros!$P$3=1,'4 - Tabela atual'!EG68,'5 - Tabela anterior'!EF68)</f>
        <v>0</v>
      </c>
      <c r="EH69" s="9">
        <f>IF(Parametros!$P$3=1,'4 - Tabela atual'!EH68,'5 - Tabela anterior'!EG68)</f>
        <v>0</v>
      </c>
      <c r="EI69" s="9">
        <f>IF(Parametros!$P$3=1,'4 - Tabela atual'!EI68,'5 - Tabela anterior'!EH68)</f>
        <v>0</v>
      </c>
      <c r="EJ69" s="9">
        <f>IF(Parametros!$P$3=1,'4 - Tabela atual'!EJ68,'5 - Tabela anterior'!EI68)</f>
        <v>0</v>
      </c>
      <c r="EK69" s="9">
        <f>IF(Parametros!$P$3=1,'4 - Tabela atual'!EK68,'5 - Tabela anterior'!EJ68)</f>
        <v>0</v>
      </c>
      <c r="EL69" s="9">
        <f>IF(Parametros!$P$3=1,'4 - Tabela atual'!EL68,'5 - Tabela anterior'!EK68)</f>
        <v>0</v>
      </c>
      <c r="EM69" s="9">
        <f>IF(Parametros!$P$3=1,'4 - Tabela atual'!EM68,'5 - Tabela anterior'!EL68)</f>
        <v>0</v>
      </c>
      <c r="EN69" s="9">
        <f>IF(Parametros!$P$3=1,'4 - Tabela atual'!EN68,'5 - Tabela anterior'!EM68)</f>
        <v>0</v>
      </c>
      <c r="EO69" s="9">
        <f>IF(Parametros!$P$3=1,'4 - Tabela atual'!EO68,'5 - Tabela anterior'!EN68)</f>
        <v>0</v>
      </c>
      <c r="EP69" s="9">
        <f>IF(Parametros!$P$3=1,'4 - Tabela atual'!EP68,'5 - Tabela anterior'!EO68)</f>
        <v>0</v>
      </c>
      <c r="EQ69" s="9">
        <f>IF(Parametros!$P$3=1,'4 - Tabela atual'!EQ68,'5 - Tabela anterior'!EP68)</f>
        <v>0</v>
      </c>
      <c r="ER69" s="9">
        <f>IF(Parametros!$P$3=1,'4 - Tabela atual'!ER68,'5 - Tabela anterior'!EQ68)</f>
        <v>0</v>
      </c>
      <c r="ES69" s="9">
        <f>IF(Parametros!$P$3=1,'4 - Tabela atual'!ES68,'5 - Tabela anterior'!ER68)</f>
        <v>0</v>
      </c>
      <c r="ET69" s="9">
        <f>IF(Parametros!$P$3=1,'4 - Tabela atual'!ET68,'5 - Tabela anterior'!ES68)</f>
        <v>0</v>
      </c>
      <c r="EU69" s="9">
        <f>IF(Parametros!$P$3=1,'4 - Tabela atual'!EU68,'5 - Tabela anterior'!ET68)</f>
        <v>0</v>
      </c>
      <c r="EV69" s="9">
        <f>IF(Parametros!$P$3=1,'4 - Tabela atual'!EV68,'5 - Tabela anterior'!EU68)</f>
        <v>0</v>
      </c>
      <c r="EW69" s="9">
        <f>IF(Parametros!$P$3=1,'4 - Tabela atual'!EW68,'5 - Tabela anterior'!EV68)</f>
        <v>0</v>
      </c>
      <c r="EX69" s="9">
        <f>IF(Parametros!$P$3=1,'4 - Tabela atual'!EX68,'5 - Tabela anterior'!EW68)</f>
        <v>0</v>
      </c>
      <c r="EY69" s="9">
        <f>IF(Parametros!$P$3=1,'4 - Tabela atual'!EY68,'5 - Tabela anterior'!EX68)</f>
        <v>0</v>
      </c>
      <c r="EZ69" s="9">
        <f>IF(Parametros!$P$3=1,'4 - Tabela atual'!EZ68,'5 - Tabela anterior'!EY68)</f>
        <v>0</v>
      </c>
      <c r="FA69" s="9">
        <f>IF(Parametros!$P$3=1,'4 - Tabela atual'!FA68,'5 - Tabela anterior'!EZ68)</f>
        <v>0</v>
      </c>
      <c r="FB69" s="9">
        <f>IF(Parametros!$P$3=1,'4 - Tabela atual'!FB68,'5 - Tabela anterior'!FA68)</f>
        <v>0</v>
      </c>
      <c r="FC69" s="9">
        <f>IF(Parametros!$P$3=1,'4 - Tabela atual'!FC68,'5 - Tabela anterior'!FB68)</f>
        <v>0</v>
      </c>
      <c r="FD69" s="9">
        <f>IF(Parametros!$P$3=1,'4 - Tabela atual'!FD68,'5 - Tabela anterior'!FC68)</f>
        <v>0</v>
      </c>
      <c r="FE69" s="9">
        <f>IF(Parametros!$P$3=1,'4 - Tabela atual'!FE68,'5 - Tabela anterior'!FD68)</f>
        <v>0</v>
      </c>
      <c r="FF69" s="9">
        <f>IF(Parametros!$P$3=1,'4 - Tabela atual'!FF68,'5 - Tabela anterior'!FE68)</f>
        <v>0</v>
      </c>
      <c r="FG69" s="9">
        <f>IF(Parametros!$P$3=1,'4 - Tabela atual'!FG68,'5 - Tabela anterior'!FF68)</f>
        <v>0</v>
      </c>
      <c r="FH69" s="9">
        <f>IF(Parametros!$P$3=1,'4 - Tabela atual'!FH68,'5 - Tabela anterior'!FG68)</f>
        <v>0</v>
      </c>
      <c r="FI69" s="9">
        <f>IF(Parametros!$P$3=1,'4 - Tabela atual'!FI68,'5 - Tabela anterior'!FH68)</f>
        <v>0</v>
      </c>
      <c r="FJ69" s="9">
        <f>IF(Parametros!$P$3=1,'4 - Tabela atual'!FJ68,'5 - Tabela anterior'!FI68)</f>
        <v>0</v>
      </c>
      <c r="FK69" s="9">
        <f>IF(Parametros!$P$3=1,'4 - Tabela atual'!FK68,'5 - Tabela anterior'!FJ68)</f>
        <v>0</v>
      </c>
      <c r="FL69" s="9">
        <f>IF(Parametros!$P$3=1,'4 - Tabela atual'!FL68,'5 - Tabela anterior'!FK68)</f>
        <v>0</v>
      </c>
      <c r="FM69" s="9">
        <f>IF(Parametros!$P$3=1,'4 - Tabela atual'!FM68,'5 - Tabela anterior'!FL68)</f>
        <v>0</v>
      </c>
      <c r="FN69" s="9">
        <f>IF(Parametros!$P$3=1,'4 - Tabela atual'!FN68,'5 - Tabela anterior'!FM68)</f>
        <v>0</v>
      </c>
      <c r="FO69" s="9">
        <f>IF(Parametros!$P$3=1,'4 - Tabela atual'!FO68,'5 - Tabela anterior'!FN68)</f>
        <v>0</v>
      </c>
      <c r="FP69" s="9">
        <f>IF(Parametros!$P$3=1,'4 - Tabela atual'!FP68,'5 - Tabela anterior'!FO68)</f>
        <v>0</v>
      </c>
      <c r="FQ69" s="9">
        <f>IF(Parametros!$P$3=1,'4 - Tabela atual'!FQ68,'5 - Tabela anterior'!FP68)</f>
        <v>0</v>
      </c>
      <c r="FR69" s="9">
        <f>IF(Parametros!$P$3=1,'4 - Tabela atual'!FR68,'5 - Tabela anterior'!FQ68)</f>
        <v>0</v>
      </c>
      <c r="FS69" s="9">
        <f>IF(Parametros!$P$3=1,'4 - Tabela atual'!FS68,'5 - Tabela anterior'!FR68)</f>
        <v>0</v>
      </c>
      <c r="FT69">
        <f>IF(Parametros!$P$3=1,'4 - Tabela atual'!FT68,'5 - Tabela anterior'!FS68)</f>
        <v>8.7799999999999994</v>
      </c>
      <c r="FU69" t="str">
        <f>IF(Parametros!$P$3=1,'4 - Tabela atual'!FU68,'5 - Tabela anterior'!FT68)</f>
        <v/>
      </c>
      <c r="FV69" t="str">
        <f>IF(Parametros!$P$3=1,'4 - Tabela atual'!FV68,'5 - Tabela anterior'!FU68)</f>
        <v/>
      </c>
      <c r="FW69" t="str">
        <f>IF(Parametros!$P$3=1,'4 - Tabela atual'!FW68,'5 - Tabela anterior'!FV68)</f>
        <v/>
      </c>
      <c r="FX69" t="str">
        <f>IF(Parametros!$P$3=1,'4 - Tabela atual'!FX68,'5 - Tabela anterior'!FW68)</f>
        <v/>
      </c>
      <c r="FY69" t="str">
        <f>IF(Parametros!$P$3=1,'4 - Tabela atual'!FY68,'5 - Tabela anterior'!FX68)</f>
        <v/>
      </c>
      <c r="FZ69" t="str">
        <f>IF(Parametros!$P$3=1,'4 - Tabela atual'!FZ68,'5 - Tabela anterior'!FY68)</f>
        <v/>
      </c>
      <c r="GA69" t="str">
        <f>IF(Parametros!$P$3=1,'4 - Tabela atual'!GA68,'5 - Tabela anterior'!FZ68)</f>
        <v/>
      </c>
      <c r="GB69" t="str">
        <f>IF(Parametros!$P$3=1,'4 - Tabela atual'!GB68,'5 - Tabela anterior'!GA68)</f>
        <v/>
      </c>
      <c r="GC69" t="str">
        <f>IF(Parametros!$P$3=1,'4 - Tabela atual'!GC68,'5 - Tabela anterior'!GB68)</f>
        <v/>
      </c>
      <c r="GD69" t="str">
        <f>IF(Parametros!$P$3=1,'4 - Tabela atual'!GD68,'5 - Tabela anterior'!GC68)</f>
        <v/>
      </c>
      <c r="GE69" t="str">
        <f>IF(Parametros!$P$3=1,'4 - Tabela atual'!GE68,'5 - Tabela anterior'!GD68)</f>
        <v/>
      </c>
      <c r="GF69" t="str">
        <f>IF(Parametros!$P$3=1,'4 - Tabela atual'!GF68,'5 - Tabela anterior'!GE68)</f>
        <v/>
      </c>
      <c r="GG69" t="str">
        <f>IF(Parametros!$P$3=1,'4 - Tabela atual'!GG68,'5 - Tabela anterior'!GF68)</f>
        <v/>
      </c>
      <c r="GH69">
        <f>IF(Parametros!$P$3=1,'4 - Tabela atual'!GH68,'5 - Tabela anterior'!GG68)</f>
        <v>0</v>
      </c>
      <c r="GI69" s="8">
        <f>IF(Parametros!$P$3=1,'4 - Tabela atual'!GI68,'5 - Tabela anterior'!GH68)</f>
        <v>52048.188000000009</v>
      </c>
      <c r="GJ69" s="8">
        <f>IF(Parametros!$P$3=1,'4 - Tabela atual'!GJ68,'5 - Tabela anterior'!GI68)</f>
        <v>0</v>
      </c>
      <c r="GK69" s="8">
        <f>IF(Parametros!$P$3=1,'4 - Tabela atual'!GK68,'5 - Tabela anterior'!GJ68)</f>
        <v>0</v>
      </c>
      <c r="GL69" s="8">
        <f>IF(Parametros!$P$3=1,'4 - Tabela atual'!GL68,'5 - Tabela anterior'!GK68)</f>
        <v>0</v>
      </c>
      <c r="GM69" s="8">
        <f>IF(Parametros!$P$3=1,'4 - Tabela atual'!GM68,'5 - Tabela anterior'!GL68)</f>
        <v>0</v>
      </c>
      <c r="GN69" s="8">
        <f>IF(Parametros!$P$3=1,'4 - Tabela atual'!GN68,'5 - Tabela anterior'!GM68)</f>
        <v>0</v>
      </c>
      <c r="GO69" s="8">
        <f>IF(Parametros!$P$3=1,'4 - Tabela atual'!GO68,'5 - Tabela anterior'!GN68)</f>
        <v>0</v>
      </c>
      <c r="GP69" s="8">
        <f>IF(Parametros!$P$3=1,'4 - Tabela atual'!GP68,'5 - Tabela anterior'!GO68)</f>
        <v>0</v>
      </c>
      <c r="GQ69" s="8">
        <f>IF(Parametros!$P$3=1,'4 - Tabela atual'!GQ68,'5 - Tabela anterior'!GP68)</f>
        <v>0</v>
      </c>
      <c r="GR69" s="8">
        <f>IF(Parametros!$P$3=1,'4 - Tabela atual'!GR68,'5 - Tabela anterior'!GQ68)</f>
        <v>0</v>
      </c>
      <c r="GS69" s="8">
        <f>IF(Parametros!$P$3=1,'4 - Tabela atual'!GS68,'5 - Tabela anterior'!GR68)</f>
        <v>0</v>
      </c>
      <c r="GT69" s="8">
        <f>IF(Parametros!$P$3=1,'4 - Tabela atual'!GT68,'5 - Tabela anterior'!GS68)</f>
        <v>0</v>
      </c>
      <c r="GU69" s="8">
        <f>IF(Parametros!$P$3=1,'4 - Tabela atual'!GU68,'5 - Tabela anterior'!GT68)</f>
        <v>0</v>
      </c>
      <c r="GV69" s="8">
        <f>IF(Parametros!$P$3=1,'4 - Tabela atual'!GV68,'5 - Tabela anterior'!GU68)</f>
        <v>0</v>
      </c>
      <c r="GW69" s="8">
        <f>IF(Parametros!$P$3=1,'4 - Tabela atual'!GW68,'5 - Tabela anterior'!GV68)</f>
        <v>0</v>
      </c>
      <c r="GX69">
        <f>IF(Parametros!$P$3=1,'4 - Tabela atual'!GX68,'5 - Tabela anterior'!GW68)</f>
        <v>0</v>
      </c>
      <c r="GY69">
        <f>IF(Parametros!$P$3=1,'4 - Tabela atual'!GY68,'5 - Tabela anterior'!GX68)</f>
        <v>0</v>
      </c>
      <c r="GZ69">
        <f>IF(Parametros!$P$3=1,'4 - Tabela atual'!GZ68,'5 - Tabela anterior'!GY68)</f>
        <v>0</v>
      </c>
      <c r="HA69">
        <f>IF(Parametros!$P$3=1,'4 - Tabela atual'!HA68,'5 - Tabela anterior'!GZ68)</f>
        <v>0</v>
      </c>
      <c r="HB69">
        <f>IF(Parametros!$P$3=1,'4 - Tabela atual'!HB68,'5 - Tabela anterior'!HA68)</f>
        <v>0</v>
      </c>
      <c r="HC69">
        <f>IF(Parametros!$P$3=1,'4 - Tabela atual'!HC68,'5 - Tabela anterior'!HB68)</f>
        <v>0</v>
      </c>
      <c r="HD69">
        <f>IF(Parametros!$P$3=1,'4 - Tabela atual'!HD68,'5 - Tabela anterior'!HC68)</f>
        <v>1</v>
      </c>
      <c r="HE69" s="6" t="str">
        <f t="shared" si="1"/>
        <v>SALA DE VISITA - (SALA)</v>
      </c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</row>
    <row r="70" spans="1:249" s="5" customFormat="1" ht="14.25" customHeight="1" x14ac:dyDescent="0.2">
      <c r="A70" s="148" t="str">
        <f>IF(Parametros!$P$3=1,'4 - Tabela atual'!A69,'5 - Tabela anterior'!A69)</f>
        <v>RSDC</v>
      </c>
      <c r="B70" s="112" t="str">
        <f>IF(Parametros!$P$3=1,'4 - Tabela atual'!B69,'5 - Tabela anterior'!B69)</f>
        <v>RIO SUL.DOC</v>
      </c>
      <c r="C70" s="9">
        <f>IF(Parametros!$P$3=1,'4 - Tabela atual'!C69,'5 - Tabela anterior'!C69)</f>
        <v>131</v>
      </c>
      <c r="D70" s="9">
        <f>IF(Parametros!$P$3=1,'4 - Tabela atual'!D69,'5 - Tabela anterior'!D69)</f>
        <v>26.200000000000003</v>
      </c>
      <c r="E70" s="9">
        <f>IF(Parametros!$P$3=1,'4 - Tabela atual'!E69,'5 - Tabela anterior'!E69)</f>
        <v>32.75</v>
      </c>
      <c r="F70" s="9">
        <f>IF(Parametros!$P$3=1,'4 - Tabela atual'!F69,'5 - Tabela anterior'!F69)</f>
        <v>49.125</v>
      </c>
      <c r="G70" s="9">
        <f>IF(Parametros!$P$3=1,'4 - Tabela atual'!G69,'5 - Tabela anterior'!G69)</f>
        <v>26.200000000000003</v>
      </c>
      <c r="H70" s="9">
        <f>IF(Parametros!$P$3=1,'4 - Tabela atual'!H69,'5 - Tabela anterior'!H69)</f>
        <v>32.75</v>
      </c>
      <c r="I70" s="9">
        <f>IF(Parametros!$P$3=1,'4 - Tabela atual'!I69,'5 - Tabela anterior'!H69)</f>
        <v>32.75</v>
      </c>
      <c r="J70" s="9">
        <f>IF(Parametros!$P$3=1,'4 - Tabela atual'!J69,'5 - Tabela anterior'!I69)</f>
        <v>32.75</v>
      </c>
      <c r="K70" s="9">
        <f>IF(Parametros!$P$3=1,'4 - Tabela atual'!K69,'5 - Tabela anterior'!J69)</f>
        <v>49.125</v>
      </c>
      <c r="L70" s="9">
        <f>IF(Parametros!$P$3=1,'4 - Tabela atual'!L69,'5 - Tabela anterior'!K69)</f>
        <v>26.200000000000003</v>
      </c>
      <c r="M70" s="9">
        <f>IF(Parametros!$P$3=1,'4 - Tabela atual'!M69,'5 - Tabela anterior'!L69)</f>
        <v>32.75</v>
      </c>
      <c r="N70" s="9">
        <f>IF(Parametros!$P$3=1,'4 - Tabela atual'!N69,'5 - Tabela anterior'!M69)</f>
        <v>58.95</v>
      </c>
      <c r="O70" s="9">
        <f>IF(Parametros!$P$3=1,'4 - Tabela atual'!O69,'5 - Tabela anterior'!N69)</f>
        <v>65.5</v>
      </c>
      <c r="P70" s="9">
        <f>IF(Parametros!$P$3=1,'4 - Tabela atual'!P69,'5 - Tabela anterior'!O69)</f>
        <v>196.5</v>
      </c>
      <c r="Q70" s="9">
        <f>IF(Parametros!$P$3=1,'4 - Tabela atual'!Q69,'5 - Tabela anterior'!P69)</f>
        <v>262</v>
      </c>
      <c r="R70" s="9">
        <f>IF(Parametros!$P$3=1,'4 - Tabela atual'!R69,'5 - Tabela anterior'!Q69)</f>
        <v>393</v>
      </c>
      <c r="S70" s="9">
        <f>IF(Parametros!$P$3=1,'4 - Tabela atual'!S69,'5 - Tabela anterior'!R69)</f>
        <v>524</v>
      </c>
      <c r="T70" s="9">
        <f>IF(Parametros!$P$3=1,'4 - Tabela atual'!T69,'5 - Tabela anterior'!S69)</f>
        <v>655</v>
      </c>
      <c r="U70" s="9">
        <f>IF(Parametros!$P$3=1,'4 - Tabela atual'!U69,'5 - Tabela anterior'!T69)</f>
        <v>786</v>
      </c>
      <c r="V70" s="9">
        <f>IF(Parametros!$P$3=1,'4 - Tabela atual'!V69,'5 - Tabela anterior'!U69)</f>
        <v>0</v>
      </c>
      <c r="W70" s="9">
        <f>IF(Parametros!$P$3=1,'4 - Tabela atual'!W69,'5 - Tabela anterior'!V69)</f>
        <v>0</v>
      </c>
      <c r="X70" s="9">
        <f>IF(Parametros!$P$3=1,'4 - Tabela atual'!X69,'5 - Tabela anterior'!W69)</f>
        <v>0</v>
      </c>
      <c r="Y70" s="9">
        <f>IF(Parametros!$P$3=1,'4 - Tabela atual'!Y69,'5 - Tabela anterior'!X69)</f>
        <v>0</v>
      </c>
      <c r="Z70" s="9">
        <f>IF(Parametros!$P$3=1,'4 - Tabela atual'!Z69,'5 - Tabela anterior'!Y69)</f>
        <v>0</v>
      </c>
      <c r="AA70" s="9">
        <f>IF(Parametros!$P$3=1,'4 - Tabela atual'!AA69,'5 - Tabela anterior'!Z69)</f>
        <v>0</v>
      </c>
      <c r="AB70" s="9">
        <f>IF(Parametros!$P$3=1,'4 - Tabela atual'!AB69,'5 - Tabela anterior'!AA69)</f>
        <v>0</v>
      </c>
      <c r="AC70" s="9">
        <f>IF(Parametros!$P$3=1,'4 - Tabela atual'!AC69,'5 - Tabela anterior'!AB69)</f>
        <v>0</v>
      </c>
      <c r="AD70" s="9">
        <f>IF(Parametros!$P$3=1,'4 - Tabela atual'!AD69,'5 - Tabela anterior'!AC69)</f>
        <v>0</v>
      </c>
      <c r="AE70" s="9">
        <f>IF(Parametros!$P$3=1,'4 - Tabela atual'!AE69,'5 - Tabela anterior'!AD69)</f>
        <v>0</v>
      </c>
      <c r="AF70" s="9">
        <f>IF(Parametros!$P$3=1,'4 - Tabela atual'!AF69,'5 - Tabela anterior'!AE69)</f>
        <v>0</v>
      </c>
      <c r="AG70" s="9">
        <f>IF(Parametros!$P$3=1,'4 - Tabela atual'!AG69,'5 - Tabela anterior'!AF69)</f>
        <v>0</v>
      </c>
      <c r="AH70" s="9">
        <f>IF(Parametros!$P$3=1,'4 - Tabela atual'!AH69,'5 - Tabela anterior'!AG69)</f>
        <v>0</v>
      </c>
      <c r="AI70" s="9">
        <f>IF(Parametros!$P$3=1,'4 - Tabela atual'!AI69,'5 - Tabela anterior'!AH69)</f>
        <v>0</v>
      </c>
      <c r="AJ70" s="9">
        <f>IF(Parametros!$P$3=1,'4 - Tabela atual'!AJ69,'5 - Tabela anterior'!AI69)</f>
        <v>0</v>
      </c>
      <c r="AK70" s="9">
        <f>IF(Parametros!$P$3=1,'4 - Tabela atual'!AK69,'5 - Tabela anterior'!AJ69)</f>
        <v>0</v>
      </c>
      <c r="AL70" s="9">
        <f>IF(Parametros!$P$3=1,'4 - Tabela atual'!AL69,'5 - Tabela anterior'!AK69)</f>
        <v>0</v>
      </c>
      <c r="AM70" s="9">
        <f>IF(Parametros!$P$3=1,'4 - Tabela atual'!AM69,'5 - Tabela anterior'!AL69)</f>
        <v>0</v>
      </c>
      <c r="AN70" s="9">
        <f>IF(Parametros!$P$3=1,'4 - Tabela atual'!AN69,'5 - Tabela anterior'!AM69)</f>
        <v>0</v>
      </c>
      <c r="AO70" s="9">
        <f>IF(Parametros!$P$3=1,'4 - Tabela atual'!AO69,'5 - Tabela anterior'!AN69)</f>
        <v>0</v>
      </c>
      <c r="AP70" s="9">
        <f>IF(Parametros!$P$3=1,'4 - Tabela atual'!AP69,'5 - Tabela anterior'!AO69)</f>
        <v>0</v>
      </c>
      <c r="AQ70" s="9">
        <f>IF(Parametros!$P$3=1,'4 - Tabela atual'!AQ69,'5 - Tabela anterior'!AP69)</f>
        <v>0</v>
      </c>
      <c r="AR70" s="9">
        <f>IF(Parametros!$P$3=1,'4 - Tabela atual'!AR69,'5 - Tabela anterior'!AQ69)</f>
        <v>0</v>
      </c>
      <c r="AS70" s="9">
        <f>IF(Parametros!$P$3=1,'4 - Tabela atual'!AS69,'5 - Tabela anterior'!AR69)</f>
        <v>0</v>
      </c>
      <c r="AT70" s="9">
        <f>IF(Parametros!$P$3=1,'4 - Tabela atual'!AT69,'5 - Tabela anterior'!AS69)</f>
        <v>0</v>
      </c>
      <c r="AU70" s="9">
        <f>IF(Parametros!$P$3=1,'4 - Tabela atual'!AU69,'5 - Tabela anterior'!AT69)</f>
        <v>0</v>
      </c>
      <c r="AV70" s="9">
        <f>IF(Parametros!$P$3=1,'4 - Tabela atual'!AV69,'5 - Tabela anterior'!AU69)</f>
        <v>0</v>
      </c>
      <c r="AW70" s="9">
        <f>IF(Parametros!$P$3=1,'4 - Tabela atual'!AW69,'5 - Tabela anterior'!AV69)</f>
        <v>0</v>
      </c>
      <c r="AX70" s="9">
        <f>IF(Parametros!$P$3=1,'4 - Tabela atual'!AX69,'5 - Tabela anterior'!AW69)</f>
        <v>0</v>
      </c>
      <c r="AY70" s="9">
        <f>IF(Parametros!$P$3=1,'4 - Tabela atual'!AY69,'5 - Tabela anterior'!AX69)</f>
        <v>0</v>
      </c>
      <c r="AZ70" s="9">
        <f>IF(Parametros!$P$3=1,'4 - Tabela atual'!AZ69,'5 - Tabela anterior'!AY69)</f>
        <v>0</v>
      </c>
      <c r="BA70" s="9">
        <f>IF(Parametros!$P$3=1,'4 - Tabela atual'!BA69,'5 - Tabela anterior'!AZ69)</f>
        <v>0</v>
      </c>
      <c r="BB70" s="9">
        <f>IF(Parametros!$P$3=1,'4 - Tabela atual'!BB69,'5 - Tabela anterior'!BA69)</f>
        <v>0</v>
      </c>
      <c r="BC70" s="9">
        <f>IF(Parametros!$P$3=1,'4 - Tabela atual'!BC69,'5 - Tabela anterior'!BB69)</f>
        <v>0</v>
      </c>
      <c r="BD70" s="9">
        <f>IF(Parametros!$P$3=1,'4 - Tabela atual'!BD69,'5 - Tabela anterior'!BC69)</f>
        <v>0</v>
      </c>
      <c r="BE70" s="9">
        <f>IF(Parametros!$P$3=1,'4 - Tabela atual'!BE69,'5 - Tabela anterior'!BD69)</f>
        <v>0</v>
      </c>
      <c r="BF70" s="9">
        <f>IF(Parametros!$P$3=1,'4 - Tabela atual'!BF69,'5 - Tabela anterior'!BE69)</f>
        <v>0</v>
      </c>
      <c r="BG70" s="9">
        <f>IF(Parametros!$P$3=1,'4 - Tabela atual'!BG69,'5 - Tabela anterior'!BF69)</f>
        <v>0</v>
      </c>
      <c r="BH70" s="9">
        <f>IF(Parametros!$P$3=1,'4 - Tabela atual'!BH69,'5 - Tabela anterior'!BG69)</f>
        <v>0</v>
      </c>
      <c r="BI70" s="9">
        <f>IF(Parametros!$P$3=1,'4 - Tabela atual'!BI69,'5 - Tabela anterior'!BH69)</f>
        <v>0</v>
      </c>
      <c r="BJ70" s="9">
        <f>IF(Parametros!$P$3=1,'4 - Tabela atual'!BJ69,'5 - Tabela anterior'!BI69)</f>
        <v>0</v>
      </c>
      <c r="BK70" s="9">
        <f>IF(Parametros!$P$3=1,'4 - Tabela atual'!BK69,'5 - Tabela anterior'!BJ69)</f>
        <v>0</v>
      </c>
      <c r="BL70" s="9">
        <f>IF(Parametros!$P$3=1,'4 - Tabela atual'!BL69,'5 - Tabela anterior'!BK69)</f>
        <v>0</v>
      </c>
      <c r="BM70" s="9">
        <f>IF(Parametros!$P$3=1,'4 - Tabela atual'!BM69,'5 - Tabela anterior'!BL69)</f>
        <v>0</v>
      </c>
      <c r="BN70" s="9">
        <f>IF(Parametros!$P$3=1,'4 - Tabela atual'!BN69,'5 - Tabela anterior'!BM69)</f>
        <v>0</v>
      </c>
      <c r="BO70" s="9">
        <f>IF(Parametros!$P$3=1,'4 - Tabela atual'!BO69,'5 - Tabela anterior'!BN69)</f>
        <v>0</v>
      </c>
      <c r="BP70" s="9">
        <f>IF(Parametros!$P$3=1,'4 - Tabela atual'!BP69,'5 - Tabela anterior'!BO69)</f>
        <v>0</v>
      </c>
      <c r="BQ70" s="9">
        <f>IF(Parametros!$P$3=1,'4 - Tabela atual'!BQ69,'5 - Tabela anterior'!BP69)</f>
        <v>0</v>
      </c>
      <c r="BR70" s="9">
        <f>IF(Parametros!$P$3=1,'4 - Tabela atual'!BR69,'5 - Tabela anterior'!BQ69)</f>
        <v>0</v>
      </c>
      <c r="BS70" s="9">
        <f>IF(Parametros!$P$3=1,'4 - Tabela atual'!BS69,'5 - Tabela anterior'!BR69)</f>
        <v>0</v>
      </c>
      <c r="BT70" s="9">
        <f>IF(Parametros!$P$3=1,'4 - Tabela atual'!BT69,'5 - Tabela anterior'!BS69)</f>
        <v>0</v>
      </c>
      <c r="BU70" s="9">
        <f>IF(Parametros!$P$3=1,'4 - Tabela atual'!BU69,'5 - Tabela anterior'!BT69)</f>
        <v>0</v>
      </c>
      <c r="BV70" s="9">
        <f>IF(Parametros!$P$3=1,'4 - Tabela atual'!BV69,'5 - Tabela anterior'!BU69)</f>
        <v>0</v>
      </c>
      <c r="BW70" s="9">
        <f>IF(Parametros!$P$3=1,'4 - Tabela atual'!BW69,'5 - Tabela anterior'!BV69)</f>
        <v>0</v>
      </c>
      <c r="BX70" s="9">
        <f>IF(Parametros!$P$3=1,'4 - Tabela atual'!BX69,'5 - Tabela anterior'!BW69)</f>
        <v>0</v>
      </c>
      <c r="BY70" s="9">
        <f>IF(Parametros!$P$3=1,'4 - Tabela atual'!BY69,'5 - Tabela anterior'!BX69)</f>
        <v>0</v>
      </c>
      <c r="BZ70" s="9">
        <f>IF(Parametros!$P$3=1,'4 - Tabela atual'!BZ69,'5 - Tabela anterior'!BY69)</f>
        <v>0</v>
      </c>
      <c r="CA70" s="9">
        <f>IF(Parametros!$P$3=1,'4 - Tabela atual'!CA69,'5 - Tabela anterior'!BZ69)</f>
        <v>0</v>
      </c>
      <c r="CB70" s="9">
        <f>IF(Parametros!$P$3=1,'4 - Tabela atual'!CB69,'5 - Tabela anterior'!CA69)</f>
        <v>0</v>
      </c>
      <c r="CC70" s="9">
        <f>IF(Parametros!$P$3=1,'4 - Tabela atual'!CC69,'5 - Tabela anterior'!CB69)</f>
        <v>0</v>
      </c>
      <c r="CD70" s="9">
        <f>IF(Parametros!$P$3=1,'4 - Tabela atual'!CD69,'5 - Tabela anterior'!CC69)</f>
        <v>0</v>
      </c>
      <c r="CE70" s="9">
        <f>IF(Parametros!$P$3=1,'4 - Tabela atual'!CE69,'5 - Tabela anterior'!CD69)</f>
        <v>0</v>
      </c>
      <c r="CF70" s="9">
        <f>IF(Parametros!$P$3=1,'4 - Tabela atual'!CF69,'5 - Tabela anterior'!CE69)</f>
        <v>0</v>
      </c>
      <c r="CG70" s="9">
        <f>IF(Parametros!$P$3=1,'4 - Tabela atual'!CG69,'5 - Tabela anterior'!CF69)</f>
        <v>0</v>
      </c>
      <c r="CH70" s="9">
        <f>IF(Parametros!$P$3=1,'4 - Tabela atual'!CH69,'5 - Tabela anterior'!CG69)</f>
        <v>0</v>
      </c>
      <c r="CI70" s="9">
        <f>IF(Parametros!$P$3=1,'4 - Tabela atual'!CI69,'5 - Tabela anterior'!CH69)</f>
        <v>0</v>
      </c>
      <c r="CJ70" s="9">
        <f>IF(Parametros!$P$3=1,'4 - Tabela atual'!CJ69,'5 - Tabela anterior'!CI69)</f>
        <v>0</v>
      </c>
      <c r="CK70" s="9">
        <f>IF(Parametros!$P$3=1,'4 - Tabela atual'!CK69,'5 - Tabela anterior'!CJ69)</f>
        <v>0</v>
      </c>
      <c r="CL70" s="9">
        <f>IF(Parametros!$P$3=1,'4 - Tabela atual'!CL69,'5 - Tabela anterior'!CK69)</f>
        <v>0</v>
      </c>
      <c r="CM70" s="9">
        <f>IF(Parametros!$P$3=1,'4 - Tabela atual'!CM69,'5 - Tabela anterior'!CL69)</f>
        <v>0</v>
      </c>
      <c r="CN70" s="9">
        <f>IF(Parametros!$P$3=1,'4 - Tabela atual'!CN69,'5 - Tabela anterior'!CM69)</f>
        <v>0</v>
      </c>
      <c r="CO70" s="9">
        <f>IF(Parametros!$P$3=1,'4 - Tabela atual'!CO69,'5 - Tabela anterior'!CN69)</f>
        <v>0</v>
      </c>
      <c r="CP70" s="9">
        <f>IF(Parametros!$P$3=1,'4 - Tabela atual'!CP69,'5 - Tabela anterior'!CO69)</f>
        <v>0</v>
      </c>
      <c r="CQ70" s="9">
        <f>IF(Parametros!$P$3=1,'4 - Tabela atual'!CQ69,'5 - Tabela anterior'!CP69)</f>
        <v>0</v>
      </c>
      <c r="CR70" s="9">
        <f>IF(Parametros!$P$3=1,'4 - Tabela atual'!CR69,'5 - Tabela anterior'!CQ69)</f>
        <v>0</v>
      </c>
      <c r="CS70" s="9">
        <f>IF(Parametros!$P$3=1,'4 - Tabela atual'!CS69,'5 - Tabela anterior'!CR69)</f>
        <v>0</v>
      </c>
      <c r="CT70" s="9">
        <f>IF(Parametros!$P$3=1,'4 - Tabela atual'!CT69,'5 - Tabela anterior'!CS69)</f>
        <v>0</v>
      </c>
      <c r="CU70" s="9">
        <f>IF(Parametros!$P$3=1,'4 - Tabela atual'!CU69,'5 - Tabela anterior'!CT69)</f>
        <v>0</v>
      </c>
      <c r="CV70" s="9">
        <f>IF(Parametros!$P$3=1,'4 - Tabela atual'!CV69,'5 - Tabela anterior'!CU69)</f>
        <v>0</v>
      </c>
      <c r="CW70" s="9">
        <f>IF(Parametros!$P$3=1,'4 - Tabela atual'!CW69,'5 - Tabela anterior'!CV69)</f>
        <v>0</v>
      </c>
      <c r="CX70" s="9">
        <f>IF(Parametros!$P$3=1,'4 - Tabela atual'!CX69,'5 - Tabela anterior'!CW69)</f>
        <v>0</v>
      </c>
      <c r="CY70" s="9">
        <f>IF(Parametros!$P$3=1,'4 - Tabela atual'!CY69,'5 - Tabela anterior'!CX69)</f>
        <v>0</v>
      </c>
      <c r="CZ70" s="9">
        <f>IF(Parametros!$P$3=1,'4 - Tabela atual'!CZ69,'5 - Tabela anterior'!CY69)</f>
        <v>0</v>
      </c>
      <c r="DA70" s="9">
        <f>IF(Parametros!$P$3=1,'4 - Tabela atual'!DA69,'5 - Tabela anterior'!CZ69)</f>
        <v>0</v>
      </c>
      <c r="DB70" s="9">
        <f>IF(Parametros!$P$3=1,'4 - Tabela atual'!DB69,'5 - Tabela anterior'!DA69)</f>
        <v>0</v>
      </c>
      <c r="DC70" s="9">
        <f>IF(Parametros!$P$3=1,'4 - Tabela atual'!DC69,'5 - Tabela anterior'!DB69)</f>
        <v>0</v>
      </c>
      <c r="DD70" s="9">
        <f>IF(Parametros!$P$3=1,'4 - Tabela atual'!DD69,'5 - Tabela anterior'!DC69)</f>
        <v>0</v>
      </c>
      <c r="DE70" s="9">
        <f>IF(Parametros!$P$3=1,'4 - Tabela atual'!DE69,'5 - Tabela anterior'!DD69)</f>
        <v>0</v>
      </c>
      <c r="DF70" s="9">
        <f>IF(Parametros!$P$3=1,'4 - Tabela atual'!DF69,'5 - Tabela anterior'!DE69)</f>
        <v>0</v>
      </c>
      <c r="DG70" s="9">
        <f>IF(Parametros!$P$3=1,'4 - Tabela atual'!DG69,'5 - Tabela anterior'!DF69)</f>
        <v>0</v>
      </c>
      <c r="DH70" s="9">
        <f>IF(Parametros!$P$3=1,'4 - Tabela atual'!DH69,'5 - Tabela anterior'!DG69)</f>
        <v>0</v>
      </c>
      <c r="DI70" s="9">
        <f>IF(Parametros!$P$3=1,'4 - Tabela atual'!DI69,'5 - Tabela anterior'!DH69)</f>
        <v>0</v>
      </c>
      <c r="DJ70" s="9">
        <f>IF(Parametros!$P$3=1,'4 - Tabela atual'!DJ69,'5 - Tabela anterior'!DI69)</f>
        <v>0</v>
      </c>
      <c r="DK70" s="9">
        <f>IF(Parametros!$P$3=1,'4 - Tabela atual'!DK69,'5 - Tabela anterior'!DJ69)</f>
        <v>0</v>
      </c>
      <c r="DL70" s="9">
        <f>IF(Parametros!$P$3=1,'4 - Tabela atual'!DL69,'5 - Tabela anterior'!DK69)</f>
        <v>0</v>
      </c>
      <c r="DM70" s="9">
        <f>IF(Parametros!$P$3=1,'4 - Tabela atual'!DM69,'5 - Tabela anterior'!DL69)</f>
        <v>0</v>
      </c>
      <c r="DN70" s="9">
        <f>IF(Parametros!$P$3=1,'4 - Tabela atual'!DN69,'5 - Tabela anterior'!DM69)</f>
        <v>0</v>
      </c>
      <c r="DO70" s="9">
        <f>IF(Parametros!$P$3=1,'4 - Tabela atual'!DO69,'5 - Tabela anterior'!DN69)</f>
        <v>0</v>
      </c>
      <c r="DP70" s="9">
        <f>IF(Parametros!$P$3=1,'4 - Tabela atual'!DP69,'5 - Tabela anterior'!DO69)</f>
        <v>0</v>
      </c>
      <c r="DQ70" s="9">
        <f>IF(Parametros!$P$3=1,'4 - Tabela atual'!DQ69,'5 - Tabela anterior'!DP69)</f>
        <v>0</v>
      </c>
      <c r="DR70" s="9">
        <f>IF(Parametros!$P$3=1,'4 - Tabela atual'!DR69,'5 - Tabela anterior'!DQ69)</f>
        <v>0</v>
      </c>
      <c r="DS70" s="9">
        <f>IF(Parametros!$P$3=1,'4 - Tabela atual'!DS69,'5 - Tabela anterior'!DR69)</f>
        <v>0</v>
      </c>
      <c r="DT70" s="9">
        <f>IF(Parametros!$P$3=1,'4 - Tabela atual'!DT69,'5 - Tabela anterior'!DS69)</f>
        <v>0</v>
      </c>
      <c r="DU70" s="9">
        <f>IF(Parametros!$P$3=1,'4 - Tabela atual'!DU69,'5 - Tabela anterior'!DT69)</f>
        <v>0</v>
      </c>
      <c r="DV70" s="9">
        <f>IF(Parametros!$P$3=1,'4 - Tabela atual'!DV69,'5 - Tabela anterior'!DU69)</f>
        <v>0</v>
      </c>
      <c r="DW70" s="9">
        <f>IF(Parametros!$P$3=1,'4 - Tabela atual'!DW69,'5 - Tabela anterior'!DV69)</f>
        <v>0</v>
      </c>
      <c r="DX70" s="9">
        <f>IF(Parametros!$P$3=1,'4 - Tabela atual'!DX69,'5 - Tabela anterior'!DW69)</f>
        <v>0</v>
      </c>
      <c r="DY70" s="9">
        <f>IF(Parametros!$P$3=1,'4 - Tabela atual'!DY69,'5 - Tabela anterior'!DX69)</f>
        <v>0</v>
      </c>
      <c r="DZ70" s="9">
        <f>IF(Parametros!$P$3=1,'4 - Tabela atual'!DZ69,'5 - Tabela anterior'!DY69)</f>
        <v>0</v>
      </c>
      <c r="EA70" s="9">
        <f>IF(Parametros!$P$3=1,'4 - Tabela atual'!EA69,'5 - Tabela anterior'!DZ69)</f>
        <v>0</v>
      </c>
      <c r="EB70" s="9">
        <f>IF(Parametros!$P$3=1,'4 - Tabela atual'!EB69,'5 - Tabela anterior'!EA69)</f>
        <v>0</v>
      </c>
      <c r="EC70" s="9">
        <f>IF(Parametros!$P$3=1,'4 - Tabela atual'!EC69,'5 - Tabela anterior'!EB69)</f>
        <v>0</v>
      </c>
      <c r="ED70" s="9">
        <f>IF(Parametros!$P$3=1,'4 - Tabela atual'!ED69,'5 - Tabela anterior'!EC69)</f>
        <v>0</v>
      </c>
      <c r="EE70" s="9">
        <f>IF(Parametros!$P$3=1,'4 - Tabela atual'!EE69,'5 - Tabela anterior'!ED69)</f>
        <v>0</v>
      </c>
      <c r="EF70" s="9">
        <f>IF(Parametros!$P$3=1,'4 - Tabela atual'!EF69,'5 - Tabela anterior'!EE69)</f>
        <v>0</v>
      </c>
      <c r="EG70" s="9">
        <f>IF(Parametros!$P$3=1,'4 - Tabela atual'!EG69,'5 - Tabela anterior'!EF69)</f>
        <v>0</v>
      </c>
      <c r="EH70" s="9">
        <f>IF(Parametros!$P$3=1,'4 - Tabela atual'!EH69,'5 - Tabela anterior'!EG69)</f>
        <v>0</v>
      </c>
      <c r="EI70" s="9">
        <f>IF(Parametros!$P$3=1,'4 - Tabela atual'!EI69,'5 - Tabela anterior'!EH69)</f>
        <v>0</v>
      </c>
      <c r="EJ70" s="9">
        <f>IF(Parametros!$P$3=1,'4 - Tabela atual'!EJ69,'5 - Tabela anterior'!EI69)</f>
        <v>0</v>
      </c>
      <c r="EK70" s="9">
        <f>IF(Parametros!$P$3=1,'4 - Tabela atual'!EK69,'5 - Tabela anterior'!EJ69)</f>
        <v>0</v>
      </c>
      <c r="EL70" s="9">
        <f>IF(Parametros!$P$3=1,'4 - Tabela atual'!EL69,'5 - Tabela anterior'!EK69)</f>
        <v>0</v>
      </c>
      <c r="EM70" s="9">
        <f>IF(Parametros!$P$3=1,'4 - Tabela atual'!EM69,'5 - Tabela anterior'!EL69)</f>
        <v>0</v>
      </c>
      <c r="EN70" s="9">
        <f>IF(Parametros!$P$3=1,'4 - Tabela atual'!EN69,'5 - Tabela anterior'!EM69)</f>
        <v>0</v>
      </c>
      <c r="EO70" s="9">
        <f>IF(Parametros!$P$3=1,'4 - Tabela atual'!EO69,'5 - Tabela anterior'!EN69)</f>
        <v>0</v>
      </c>
      <c r="EP70" s="9">
        <f>IF(Parametros!$P$3=1,'4 - Tabela atual'!EP69,'5 - Tabela anterior'!EO69)</f>
        <v>0</v>
      </c>
      <c r="EQ70" s="9">
        <f>IF(Parametros!$P$3=1,'4 - Tabela atual'!EQ69,'5 - Tabela anterior'!EP69)</f>
        <v>0</v>
      </c>
      <c r="ER70" s="9">
        <f>IF(Parametros!$P$3=1,'4 - Tabela atual'!ER69,'5 - Tabela anterior'!EQ69)</f>
        <v>0</v>
      </c>
      <c r="ES70" s="9">
        <f>IF(Parametros!$P$3=1,'4 - Tabela atual'!ES69,'5 - Tabela anterior'!ER69)</f>
        <v>0</v>
      </c>
      <c r="ET70" s="9">
        <f>IF(Parametros!$P$3=1,'4 - Tabela atual'!ET69,'5 - Tabela anterior'!ES69)</f>
        <v>0</v>
      </c>
      <c r="EU70" s="9">
        <f>IF(Parametros!$P$3=1,'4 - Tabela atual'!EU69,'5 - Tabela anterior'!ET69)</f>
        <v>0</v>
      </c>
      <c r="EV70" s="9">
        <f>IF(Parametros!$P$3=1,'4 - Tabela atual'!EV69,'5 - Tabela anterior'!EU69)</f>
        <v>0</v>
      </c>
      <c r="EW70" s="9">
        <f>IF(Parametros!$P$3=1,'4 - Tabela atual'!EW69,'5 - Tabela anterior'!EV69)</f>
        <v>0</v>
      </c>
      <c r="EX70" s="9">
        <f>IF(Parametros!$P$3=1,'4 - Tabela atual'!EX69,'5 - Tabela anterior'!EW69)</f>
        <v>0</v>
      </c>
      <c r="EY70" s="9">
        <f>IF(Parametros!$P$3=1,'4 - Tabela atual'!EY69,'5 - Tabela anterior'!EX69)</f>
        <v>0</v>
      </c>
      <c r="EZ70" s="9">
        <f>IF(Parametros!$P$3=1,'4 - Tabela atual'!EZ69,'5 - Tabela anterior'!EY69)</f>
        <v>0</v>
      </c>
      <c r="FA70" s="9">
        <f>IF(Parametros!$P$3=1,'4 - Tabela atual'!FA69,'5 - Tabela anterior'!EZ69)</f>
        <v>0</v>
      </c>
      <c r="FB70" s="9">
        <f>IF(Parametros!$P$3=1,'4 - Tabela atual'!FB69,'5 - Tabela anterior'!FA69)</f>
        <v>0</v>
      </c>
      <c r="FC70" s="9">
        <f>IF(Parametros!$P$3=1,'4 - Tabela atual'!FC69,'5 - Tabela anterior'!FB69)</f>
        <v>0</v>
      </c>
      <c r="FD70" s="9">
        <f>IF(Parametros!$P$3=1,'4 - Tabela atual'!FD69,'5 - Tabela anterior'!FC69)</f>
        <v>0</v>
      </c>
      <c r="FE70" s="9">
        <f>IF(Parametros!$P$3=1,'4 - Tabela atual'!FE69,'5 - Tabela anterior'!FD69)</f>
        <v>0</v>
      </c>
      <c r="FF70" s="9">
        <f>IF(Parametros!$P$3=1,'4 - Tabela atual'!FF69,'5 - Tabela anterior'!FE69)</f>
        <v>0</v>
      </c>
      <c r="FG70" s="9">
        <f>IF(Parametros!$P$3=1,'4 - Tabela atual'!FG69,'5 - Tabela anterior'!FF69)</f>
        <v>0</v>
      </c>
      <c r="FH70" s="9">
        <f>IF(Parametros!$P$3=1,'4 - Tabela atual'!FH69,'5 - Tabela anterior'!FG69)</f>
        <v>0</v>
      </c>
      <c r="FI70" s="9">
        <f>IF(Parametros!$P$3=1,'4 - Tabela atual'!FI69,'5 - Tabela anterior'!FH69)</f>
        <v>0</v>
      </c>
      <c r="FJ70" s="9">
        <f>IF(Parametros!$P$3=1,'4 - Tabela atual'!FJ69,'5 - Tabela anterior'!FI69)</f>
        <v>0</v>
      </c>
      <c r="FK70" s="9">
        <f>IF(Parametros!$P$3=1,'4 - Tabela atual'!FK69,'5 - Tabela anterior'!FJ69)</f>
        <v>0</v>
      </c>
      <c r="FL70" s="9">
        <f>IF(Parametros!$P$3=1,'4 - Tabela atual'!FL69,'5 - Tabela anterior'!FK69)</f>
        <v>0</v>
      </c>
      <c r="FM70" s="9">
        <f>IF(Parametros!$P$3=1,'4 - Tabela atual'!FM69,'5 - Tabela anterior'!FL69)</f>
        <v>0</v>
      </c>
      <c r="FN70" s="9">
        <f>IF(Parametros!$P$3=1,'4 - Tabela atual'!FN69,'5 - Tabela anterior'!FM69)</f>
        <v>0</v>
      </c>
      <c r="FO70" s="9">
        <f>IF(Parametros!$P$3=1,'4 - Tabela atual'!FO69,'5 - Tabela anterior'!FN69)</f>
        <v>0</v>
      </c>
      <c r="FP70" s="9">
        <f>IF(Parametros!$P$3=1,'4 - Tabela atual'!FP69,'5 - Tabela anterior'!FO69)</f>
        <v>0</v>
      </c>
      <c r="FQ70" s="9">
        <f>IF(Parametros!$P$3=1,'4 - Tabela atual'!FQ69,'5 - Tabela anterior'!FP69)</f>
        <v>0</v>
      </c>
      <c r="FR70" s="9">
        <f>IF(Parametros!$P$3=1,'4 - Tabela atual'!FR69,'5 - Tabela anterior'!FQ69)</f>
        <v>0</v>
      </c>
      <c r="FS70" s="9">
        <f>IF(Parametros!$P$3=1,'4 - Tabela atual'!FS69,'5 - Tabela anterior'!FR69)</f>
        <v>0</v>
      </c>
      <c r="FT70">
        <f>IF(Parametros!$P$3=1,'4 - Tabela atual'!FT69,'5 - Tabela anterior'!FS69)</f>
        <v>8.7799999999999994</v>
      </c>
      <c r="FU70" t="str">
        <f>IF(Parametros!$P$3=1,'4 - Tabela atual'!FU69,'5 - Tabela anterior'!FT69)</f>
        <v/>
      </c>
      <c r="FV70" t="str">
        <f>IF(Parametros!$P$3=1,'4 - Tabela atual'!FV69,'5 - Tabela anterior'!FU69)</f>
        <v/>
      </c>
      <c r="FW70" t="str">
        <f>IF(Parametros!$P$3=1,'4 - Tabela atual'!FW69,'5 - Tabela anterior'!FV69)</f>
        <v/>
      </c>
      <c r="FX70" t="str">
        <f>IF(Parametros!$P$3=1,'4 - Tabela atual'!FX69,'5 - Tabela anterior'!FW69)</f>
        <v/>
      </c>
      <c r="FY70" t="str">
        <f>IF(Parametros!$P$3=1,'4 - Tabela atual'!FY69,'5 - Tabela anterior'!FX69)</f>
        <v/>
      </c>
      <c r="FZ70" t="str">
        <f>IF(Parametros!$P$3=1,'4 - Tabela atual'!FZ69,'5 - Tabela anterior'!FY69)</f>
        <v/>
      </c>
      <c r="GA70" t="str">
        <f>IF(Parametros!$P$3=1,'4 - Tabela atual'!GA69,'5 - Tabela anterior'!FZ69)</f>
        <v/>
      </c>
      <c r="GB70" t="str">
        <f>IF(Parametros!$P$3=1,'4 - Tabela atual'!GB69,'5 - Tabela anterior'!GA69)</f>
        <v/>
      </c>
      <c r="GC70" t="str">
        <f>IF(Parametros!$P$3=1,'4 - Tabela atual'!GC69,'5 - Tabela anterior'!GB69)</f>
        <v/>
      </c>
      <c r="GD70" t="str">
        <f>IF(Parametros!$P$3=1,'4 - Tabela atual'!GD69,'5 - Tabela anterior'!GC69)</f>
        <v/>
      </c>
      <c r="GE70" t="str">
        <f>IF(Parametros!$P$3=1,'4 - Tabela atual'!GE69,'5 - Tabela anterior'!GD69)</f>
        <v/>
      </c>
      <c r="GF70" t="str">
        <f>IF(Parametros!$P$3=1,'4 - Tabela atual'!GF69,'5 - Tabela anterior'!GE69)</f>
        <v/>
      </c>
      <c r="GG70" t="str">
        <f>IF(Parametros!$P$3=1,'4 - Tabela atual'!GG69,'5 - Tabela anterior'!GF69)</f>
        <v/>
      </c>
      <c r="GH70">
        <f>IF(Parametros!$P$3=1,'4 - Tabela atual'!GH69,'5 - Tabela anterior'!GG69)</f>
        <v>0</v>
      </c>
      <c r="GI70" s="8">
        <f>IF(Parametros!$P$3=1,'4 - Tabela atual'!GI69,'5 - Tabela anterior'!GH69)</f>
        <v>52048.188000000009</v>
      </c>
      <c r="GJ70" s="8">
        <f>IF(Parametros!$P$3=1,'4 - Tabela atual'!GJ69,'5 - Tabela anterior'!GI69)</f>
        <v>0</v>
      </c>
      <c r="GK70" s="8">
        <f>IF(Parametros!$P$3=1,'4 - Tabela atual'!GK69,'5 - Tabela anterior'!GJ69)</f>
        <v>0</v>
      </c>
      <c r="GL70" s="8">
        <f>IF(Parametros!$P$3=1,'4 - Tabela atual'!GL69,'5 - Tabela anterior'!GK69)</f>
        <v>0</v>
      </c>
      <c r="GM70" s="8">
        <f>IF(Parametros!$P$3=1,'4 - Tabela atual'!GM69,'5 - Tabela anterior'!GL69)</f>
        <v>0</v>
      </c>
      <c r="GN70" s="8">
        <f>IF(Parametros!$P$3=1,'4 - Tabela atual'!GN69,'5 - Tabela anterior'!GM69)</f>
        <v>0</v>
      </c>
      <c r="GO70" s="8">
        <f>IF(Parametros!$P$3=1,'4 - Tabela atual'!GO69,'5 - Tabela anterior'!GN69)</f>
        <v>0</v>
      </c>
      <c r="GP70" s="8">
        <f>IF(Parametros!$P$3=1,'4 - Tabela atual'!GP69,'5 - Tabela anterior'!GO69)</f>
        <v>0</v>
      </c>
      <c r="GQ70" s="8">
        <f>IF(Parametros!$P$3=1,'4 - Tabela atual'!GQ69,'5 - Tabela anterior'!GP69)</f>
        <v>0</v>
      </c>
      <c r="GR70" s="8">
        <f>IF(Parametros!$P$3=1,'4 - Tabela atual'!GR69,'5 - Tabela anterior'!GQ69)</f>
        <v>0</v>
      </c>
      <c r="GS70" s="8">
        <f>IF(Parametros!$P$3=1,'4 - Tabela atual'!GS69,'5 - Tabela anterior'!GR69)</f>
        <v>0</v>
      </c>
      <c r="GT70" s="8">
        <f>IF(Parametros!$P$3=1,'4 - Tabela atual'!GT69,'5 - Tabela anterior'!GS69)</f>
        <v>0</v>
      </c>
      <c r="GU70" s="8">
        <f>IF(Parametros!$P$3=1,'4 - Tabela atual'!GU69,'5 - Tabela anterior'!GT69)</f>
        <v>0</v>
      </c>
      <c r="GV70" s="8">
        <f>IF(Parametros!$P$3=1,'4 - Tabela atual'!GV69,'5 - Tabela anterior'!GU69)</f>
        <v>0</v>
      </c>
      <c r="GW70" s="8">
        <f>IF(Parametros!$P$3=1,'4 - Tabela atual'!GW69,'5 - Tabela anterior'!GV69)</f>
        <v>0</v>
      </c>
      <c r="GX70">
        <f>IF(Parametros!$P$3=1,'4 - Tabela atual'!GX69,'5 - Tabela anterior'!GW69)</f>
        <v>0</v>
      </c>
      <c r="GY70">
        <f>IF(Parametros!$P$3=1,'4 - Tabela atual'!GY69,'5 - Tabela anterior'!GX69)</f>
        <v>0</v>
      </c>
      <c r="GZ70">
        <f>IF(Parametros!$P$3=1,'4 - Tabela atual'!GZ69,'5 - Tabela anterior'!GY69)</f>
        <v>0</v>
      </c>
      <c r="HA70">
        <f>IF(Parametros!$P$3=1,'4 - Tabela atual'!HA69,'5 - Tabela anterior'!GZ69)</f>
        <v>0</v>
      </c>
      <c r="HB70">
        <f>IF(Parametros!$P$3=1,'4 - Tabela atual'!HB69,'5 - Tabela anterior'!HA69)</f>
        <v>0</v>
      </c>
      <c r="HC70">
        <f>IF(Parametros!$P$3=1,'4 - Tabela atual'!HC69,'5 - Tabela anterior'!HB69)</f>
        <v>0</v>
      </c>
      <c r="HD70">
        <f>IF(Parametros!$P$3=1,'4 - Tabela atual'!HD69,'5 - Tabela anterior'!HC69)</f>
        <v>1</v>
      </c>
      <c r="HE70" s="6" t="str">
        <f t="shared" si="1"/>
        <v>RIO SUL.DOC - (RSDC)</v>
      </c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</row>
    <row r="71" spans="1:249" s="5" customFormat="1" ht="14.25" customHeight="1" x14ac:dyDescent="0.2">
      <c r="A71" s="148" t="str">
        <f>IF(Parametros!$P$3=1,'4 - Tabela atual'!A70,'5 - Tabela anterior'!A70)</f>
        <v>TOCA</v>
      </c>
      <c r="B71" s="112" t="str">
        <f>IF(Parametros!$P$3=1,'4 - Tabela atual'!B70,'5 - Tabela anterior'!B70)</f>
        <v>SÓ TOCA TOP</v>
      </c>
      <c r="C71" s="9">
        <f>IF(Parametros!$P$3=1,'4 - Tabela atual'!C70,'5 - Tabela anterior'!C70)</f>
        <v>912</v>
      </c>
      <c r="D71" s="9">
        <f>IF(Parametros!$P$3=1,'4 - Tabela atual'!D70,'5 - Tabela anterior'!D70)</f>
        <v>182.4</v>
      </c>
      <c r="E71" s="9">
        <f>IF(Parametros!$P$3=1,'4 - Tabela atual'!E70,'5 - Tabela anterior'!E70)</f>
        <v>228</v>
      </c>
      <c r="F71" s="9">
        <f>IF(Parametros!$P$3=1,'4 - Tabela atual'!F70,'5 - Tabela anterior'!F70)</f>
        <v>342</v>
      </c>
      <c r="G71" s="9">
        <f>IF(Parametros!$P$3=1,'4 - Tabela atual'!G70,'5 - Tabela anterior'!G70)</f>
        <v>182.4</v>
      </c>
      <c r="H71" s="9">
        <f>IF(Parametros!$P$3=1,'4 - Tabela atual'!H70,'5 - Tabela anterior'!H70)</f>
        <v>228</v>
      </c>
      <c r="I71" s="9">
        <f>IF(Parametros!$P$3=1,'4 - Tabela atual'!I70,'5 - Tabela anterior'!H70)</f>
        <v>228</v>
      </c>
      <c r="J71" s="9">
        <f>IF(Parametros!$P$3=1,'4 - Tabela atual'!J70,'5 - Tabela anterior'!I70)</f>
        <v>228</v>
      </c>
      <c r="K71" s="9">
        <f>IF(Parametros!$P$3=1,'4 - Tabela atual'!K70,'5 - Tabela anterior'!J70)</f>
        <v>342</v>
      </c>
      <c r="L71" s="9">
        <f>IF(Parametros!$P$3=1,'4 - Tabela atual'!L70,'5 - Tabela anterior'!K70)</f>
        <v>182.4</v>
      </c>
      <c r="M71" s="9">
        <f>IF(Parametros!$P$3=1,'4 - Tabela atual'!M70,'5 - Tabela anterior'!L70)</f>
        <v>228</v>
      </c>
      <c r="N71" s="9">
        <f>IF(Parametros!$P$3=1,'4 - Tabela atual'!N70,'5 - Tabela anterior'!M70)</f>
        <v>410.40000000000003</v>
      </c>
      <c r="O71" s="9">
        <f>IF(Parametros!$P$3=1,'4 - Tabela atual'!O70,'5 - Tabela anterior'!N70)</f>
        <v>456</v>
      </c>
      <c r="P71" s="9">
        <f>IF(Parametros!$P$3=1,'4 - Tabela atual'!P70,'5 - Tabela anterior'!O70)</f>
        <v>1368</v>
      </c>
      <c r="Q71" s="9">
        <f>IF(Parametros!$P$3=1,'4 - Tabela atual'!Q70,'5 - Tabela anterior'!P70)</f>
        <v>1824</v>
      </c>
      <c r="R71" s="9">
        <f>IF(Parametros!$P$3=1,'4 - Tabela atual'!R70,'5 - Tabela anterior'!Q70)</f>
        <v>2736</v>
      </c>
      <c r="S71" s="9">
        <f>IF(Parametros!$P$3=1,'4 - Tabela atual'!S70,'5 - Tabela anterior'!R70)</f>
        <v>3648</v>
      </c>
      <c r="T71" s="9">
        <f>IF(Parametros!$P$3=1,'4 - Tabela atual'!T70,'5 - Tabela anterior'!S70)</f>
        <v>4560</v>
      </c>
      <c r="U71" s="9">
        <f>IF(Parametros!$P$3=1,'4 - Tabela atual'!U70,'5 - Tabela anterior'!T70)</f>
        <v>5472</v>
      </c>
      <c r="V71" s="9">
        <f>IF(Parametros!$P$3=1,'4 - Tabela atual'!V70,'5 - Tabela anterior'!U70)</f>
        <v>0</v>
      </c>
      <c r="W71" s="9">
        <f>IF(Parametros!$P$3=1,'4 - Tabela atual'!W70,'5 - Tabela anterior'!V70)</f>
        <v>0</v>
      </c>
      <c r="X71" s="9">
        <f>IF(Parametros!$P$3=1,'4 - Tabela atual'!X70,'5 - Tabela anterior'!W70)</f>
        <v>0</v>
      </c>
      <c r="Y71" s="9">
        <f>IF(Parametros!$P$3=1,'4 - Tabela atual'!Y70,'5 - Tabela anterior'!X70)</f>
        <v>0</v>
      </c>
      <c r="Z71" s="9">
        <f>IF(Parametros!$P$3=1,'4 - Tabela atual'!Z70,'5 - Tabela anterior'!Y70)</f>
        <v>0</v>
      </c>
      <c r="AA71" s="9">
        <f>IF(Parametros!$P$3=1,'4 - Tabela atual'!AA70,'5 - Tabela anterior'!Z70)</f>
        <v>0</v>
      </c>
      <c r="AB71" s="9">
        <f>IF(Parametros!$P$3=1,'4 - Tabela atual'!AB70,'5 - Tabela anterior'!AA70)</f>
        <v>0</v>
      </c>
      <c r="AC71" s="9">
        <f>IF(Parametros!$P$3=1,'4 - Tabela atual'!AC70,'5 - Tabela anterior'!AB70)</f>
        <v>0</v>
      </c>
      <c r="AD71" s="9">
        <f>IF(Parametros!$P$3=1,'4 - Tabela atual'!AD70,'5 - Tabela anterior'!AC70)</f>
        <v>0</v>
      </c>
      <c r="AE71" s="9">
        <f>IF(Parametros!$P$3=1,'4 - Tabela atual'!AE70,'5 - Tabela anterior'!AD70)</f>
        <v>0</v>
      </c>
      <c r="AF71" s="9">
        <f>IF(Parametros!$P$3=1,'4 - Tabela atual'!AF70,'5 - Tabela anterior'!AE70)</f>
        <v>0</v>
      </c>
      <c r="AG71" s="9">
        <f>IF(Parametros!$P$3=1,'4 - Tabela atual'!AG70,'5 - Tabela anterior'!AF70)</f>
        <v>0</v>
      </c>
      <c r="AH71" s="9">
        <f>IF(Parametros!$P$3=1,'4 - Tabela atual'!AH70,'5 - Tabela anterior'!AG70)</f>
        <v>0</v>
      </c>
      <c r="AI71" s="9">
        <f>IF(Parametros!$P$3=1,'4 - Tabela atual'!AI70,'5 - Tabela anterior'!AH70)</f>
        <v>0</v>
      </c>
      <c r="AJ71" s="9">
        <f>IF(Parametros!$P$3=1,'4 - Tabela atual'!AJ70,'5 - Tabela anterior'!AI70)</f>
        <v>0</v>
      </c>
      <c r="AK71" s="9">
        <f>IF(Parametros!$P$3=1,'4 - Tabela atual'!AK70,'5 - Tabela anterior'!AJ70)</f>
        <v>0</v>
      </c>
      <c r="AL71" s="9">
        <f>IF(Parametros!$P$3=1,'4 - Tabela atual'!AL70,'5 - Tabela anterior'!AK70)</f>
        <v>0</v>
      </c>
      <c r="AM71" s="9">
        <f>IF(Parametros!$P$3=1,'4 - Tabela atual'!AM70,'5 - Tabela anterior'!AL70)</f>
        <v>0</v>
      </c>
      <c r="AN71" s="9">
        <f>IF(Parametros!$P$3=1,'4 - Tabela atual'!AN70,'5 - Tabela anterior'!AM70)</f>
        <v>0</v>
      </c>
      <c r="AO71" s="9">
        <f>IF(Parametros!$P$3=1,'4 - Tabela atual'!AO70,'5 - Tabela anterior'!AN70)</f>
        <v>0</v>
      </c>
      <c r="AP71" s="9">
        <f>IF(Parametros!$P$3=1,'4 - Tabela atual'!AP70,'5 - Tabela anterior'!AO70)</f>
        <v>0</v>
      </c>
      <c r="AQ71" s="9">
        <f>IF(Parametros!$P$3=1,'4 - Tabela atual'!AQ70,'5 - Tabela anterior'!AP70)</f>
        <v>0</v>
      </c>
      <c r="AR71" s="9">
        <f>IF(Parametros!$P$3=1,'4 - Tabela atual'!AR70,'5 - Tabela anterior'!AQ70)</f>
        <v>0</v>
      </c>
      <c r="AS71" s="9">
        <f>IF(Parametros!$P$3=1,'4 - Tabela atual'!AS70,'5 - Tabela anterior'!AR70)</f>
        <v>0</v>
      </c>
      <c r="AT71" s="9">
        <f>IF(Parametros!$P$3=1,'4 - Tabela atual'!AT70,'5 - Tabela anterior'!AS70)</f>
        <v>0</v>
      </c>
      <c r="AU71" s="9">
        <f>IF(Parametros!$P$3=1,'4 - Tabela atual'!AU70,'5 - Tabela anterior'!AT70)</f>
        <v>0</v>
      </c>
      <c r="AV71" s="9">
        <f>IF(Parametros!$P$3=1,'4 - Tabela atual'!AV70,'5 - Tabela anterior'!AU70)</f>
        <v>0</v>
      </c>
      <c r="AW71" s="9">
        <f>IF(Parametros!$P$3=1,'4 - Tabela atual'!AW70,'5 - Tabela anterior'!AV70)</f>
        <v>0</v>
      </c>
      <c r="AX71" s="9">
        <f>IF(Parametros!$P$3=1,'4 - Tabela atual'!AX70,'5 - Tabela anterior'!AW70)</f>
        <v>0</v>
      </c>
      <c r="AY71" s="9">
        <f>IF(Parametros!$P$3=1,'4 - Tabela atual'!AY70,'5 - Tabela anterior'!AX70)</f>
        <v>0</v>
      </c>
      <c r="AZ71" s="9">
        <f>IF(Parametros!$P$3=1,'4 - Tabela atual'!AZ70,'5 - Tabela anterior'!AY70)</f>
        <v>0</v>
      </c>
      <c r="BA71" s="9">
        <f>IF(Parametros!$P$3=1,'4 - Tabela atual'!BA70,'5 - Tabela anterior'!AZ70)</f>
        <v>0</v>
      </c>
      <c r="BB71" s="9">
        <f>IF(Parametros!$P$3=1,'4 - Tabela atual'!BB70,'5 - Tabela anterior'!BA70)</f>
        <v>0</v>
      </c>
      <c r="BC71" s="9">
        <f>IF(Parametros!$P$3=1,'4 - Tabela atual'!BC70,'5 - Tabela anterior'!BB70)</f>
        <v>0</v>
      </c>
      <c r="BD71" s="9">
        <f>IF(Parametros!$P$3=1,'4 - Tabela atual'!BD70,'5 - Tabela anterior'!BC70)</f>
        <v>0</v>
      </c>
      <c r="BE71" s="9">
        <f>IF(Parametros!$P$3=1,'4 - Tabela atual'!BE70,'5 - Tabela anterior'!BD70)</f>
        <v>0</v>
      </c>
      <c r="BF71" s="9">
        <f>IF(Parametros!$P$3=1,'4 - Tabela atual'!BF70,'5 - Tabela anterior'!BE70)</f>
        <v>0</v>
      </c>
      <c r="BG71" s="9">
        <f>IF(Parametros!$P$3=1,'4 - Tabela atual'!BG70,'5 - Tabela anterior'!BF70)</f>
        <v>0</v>
      </c>
      <c r="BH71" s="9">
        <f>IF(Parametros!$P$3=1,'4 - Tabela atual'!BH70,'5 - Tabela anterior'!BG70)</f>
        <v>0</v>
      </c>
      <c r="BI71" s="9">
        <f>IF(Parametros!$P$3=1,'4 - Tabela atual'!BI70,'5 - Tabela anterior'!BH70)</f>
        <v>0</v>
      </c>
      <c r="BJ71" s="9">
        <f>IF(Parametros!$P$3=1,'4 - Tabela atual'!BJ70,'5 - Tabela anterior'!BI70)</f>
        <v>0</v>
      </c>
      <c r="BK71" s="9">
        <f>IF(Parametros!$P$3=1,'4 - Tabela atual'!BK70,'5 - Tabela anterior'!BJ70)</f>
        <v>0</v>
      </c>
      <c r="BL71" s="9">
        <f>IF(Parametros!$P$3=1,'4 - Tabela atual'!BL70,'5 - Tabela anterior'!BK70)</f>
        <v>0</v>
      </c>
      <c r="BM71" s="9">
        <f>IF(Parametros!$P$3=1,'4 - Tabela atual'!BM70,'5 - Tabela anterior'!BL70)</f>
        <v>0</v>
      </c>
      <c r="BN71" s="9">
        <f>IF(Parametros!$P$3=1,'4 - Tabela atual'!BN70,'5 - Tabela anterior'!BM70)</f>
        <v>0</v>
      </c>
      <c r="BO71" s="9">
        <f>IF(Parametros!$P$3=1,'4 - Tabela atual'!BO70,'5 - Tabela anterior'!BN70)</f>
        <v>0</v>
      </c>
      <c r="BP71" s="9">
        <f>IF(Parametros!$P$3=1,'4 - Tabela atual'!BP70,'5 - Tabela anterior'!BO70)</f>
        <v>0</v>
      </c>
      <c r="BQ71" s="9">
        <f>IF(Parametros!$P$3=1,'4 - Tabela atual'!BQ70,'5 - Tabela anterior'!BP70)</f>
        <v>0</v>
      </c>
      <c r="BR71" s="9">
        <f>IF(Parametros!$P$3=1,'4 - Tabela atual'!BR70,'5 - Tabela anterior'!BQ70)</f>
        <v>0</v>
      </c>
      <c r="BS71" s="9">
        <f>IF(Parametros!$P$3=1,'4 - Tabela atual'!BS70,'5 - Tabela anterior'!BR70)</f>
        <v>0</v>
      </c>
      <c r="BT71" s="9">
        <f>IF(Parametros!$P$3=1,'4 - Tabela atual'!BT70,'5 - Tabela anterior'!BS70)</f>
        <v>0</v>
      </c>
      <c r="BU71" s="9">
        <f>IF(Parametros!$P$3=1,'4 - Tabela atual'!BU70,'5 - Tabela anterior'!BT70)</f>
        <v>0</v>
      </c>
      <c r="BV71" s="9">
        <f>IF(Parametros!$P$3=1,'4 - Tabela atual'!BV70,'5 - Tabela anterior'!BU70)</f>
        <v>0</v>
      </c>
      <c r="BW71" s="9">
        <f>IF(Parametros!$P$3=1,'4 - Tabela atual'!BW70,'5 - Tabela anterior'!BV70)</f>
        <v>0</v>
      </c>
      <c r="BX71" s="9">
        <f>IF(Parametros!$P$3=1,'4 - Tabela atual'!BX70,'5 - Tabela anterior'!BW70)</f>
        <v>0</v>
      </c>
      <c r="BY71" s="9">
        <f>IF(Parametros!$P$3=1,'4 - Tabela atual'!BY70,'5 - Tabela anterior'!BX70)</f>
        <v>0</v>
      </c>
      <c r="BZ71" s="9">
        <f>IF(Parametros!$P$3=1,'4 - Tabela atual'!BZ70,'5 - Tabela anterior'!BY70)</f>
        <v>0</v>
      </c>
      <c r="CA71" s="9">
        <f>IF(Parametros!$P$3=1,'4 - Tabela atual'!CA70,'5 - Tabela anterior'!BZ70)</f>
        <v>0</v>
      </c>
      <c r="CB71" s="9">
        <f>IF(Parametros!$P$3=1,'4 - Tabela atual'!CB70,'5 - Tabela anterior'!CA70)</f>
        <v>0</v>
      </c>
      <c r="CC71" s="9">
        <f>IF(Parametros!$P$3=1,'4 - Tabela atual'!CC70,'5 - Tabela anterior'!CB70)</f>
        <v>0</v>
      </c>
      <c r="CD71" s="9">
        <f>IF(Parametros!$P$3=1,'4 - Tabela atual'!CD70,'5 - Tabela anterior'!CC70)</f>
        <v>0</v>
      </c>
      <c r="CE71" s="9">
        <f>IF(Parametros!$P$3=1,'4 - Tabela atual'!CE70,'5 - Tabela anterior'!CD70)</f>
        <v>0</v>
      </c>
      <c r="CF71" s="9">
        <f>IF(Parametros!$P$3=1,'4 - Tabela atual'!CF70,'5 - Tabela anterior'!CE70)</f>
        <v>0</v>
      </c>
      <c r="CG71" s="9">
        <f>IF(Parametros!$P$3=1,'4 - Tabela atual'!CG70,'5 - Tabela anterior'!CF70)</f>
        <v>0</v>
      </c>
      <c r="CH71" s="9">
        <f>IF(Parametros!$P$3=1,'4 - Tabela atual'!CH70,'5 - Tabela anterior'!CG70)</f>
        <v>0</v>
      </c>
      <c r="CI71" s="9">
        <f>IF(Parametros!$P$3=1,'4 - Tabela atual'!CI70,'5 - Tabela anterior'!CH70)</f>
        <v>0</v>
      </c>
      <c r="CJ71" s="9">
        <f>IF(Parametros!$P$3=1,'4 - Tabela atual'!CJ70,'5 - Tabela anterior'!CI70)</f>
        <v>0</v>
      </c>
      <c r="CK71" s="9">
        <f>IF(Parametros!$P$3=1,'4 - Tabela atual'!CK70,'5 - Tabela anterior'!CJ70)</f>
        <v>0</v>
      </c>
      <c r="CL71" s="9">
        <f>IF(Parametros!$P$3=1,'4 - Tabela atual'!CL70,'5 - Tabela anterior'!CK70)</f>
        <v>0</v>
      </c>
      <c r="CM71" s="9">
        <f>IF(Parametros!$P$3=1,'4 - Tabela atual'!CM70,'5 - Tabela anterior'!CL70)</f>
        <v>0</v>
      </c>
      <c r="CN71" s="9">
        <f>IF(Parametros!$P$3=1,'4 - Tabela atual'!CN70,'5 - Tabela anterior'!CM70)</f>
        <v>0</v>
      </c>
      <c r="CO71" s="9">
        <f>IF(Parametros!$P$3=1,'4 - Tabela atual'!CO70,'5 - Tabela anterior'!CN70)</f>
        <v>0</v>
      </c>
      <c r="CP71" s="9">
        <f>IF(Parametros!$P$3=1,'4 - Tabela atual'!CP70,'5 - Tabela anterior'!CO70)</f>
        <v>0</v>
      </c>
      <c r="CQ71" s="9">
        <f>IF(Parametros!$P$3=1,'4 - Tabela atual'!CQ70,'5 - Tabela anterior'!CP70)</f>
        <v>0</v>
      </c>
      <c r="CR71" s="9">
        <f>IF(Parametros!$P$3=1,'4 - Tabela atual'!CR70,'5 - Tabela anterior'!CQ70)</f>
        <v>0</v>
      </c>
      <c r="CS71" s="9">
        <f>IF(Parametros!$P$3=1,'4 - Tabela atual'!CS70,'5 - Tabela anterior'!CR70)</f>
        <v>0</v>
      </c>
      <c r="CT71" s="9">
        <f>IF(Parametros!$P$3=1,'4 - Tabela atual'!CT70,'5 - Tabela anterior'!CS70)</f>
        <v>0</v>
      </c>
      <c r="CU71" s="9">
        <f>IF(Parametros!$P$3=1,'4 - Tabela atual'!CU70,'5 - Tabela anterior'!CT70)</f>
        <v>0</v>
      </c>
      <c r="CV71" s="9">
        <f>IF(Parametros!$P$3=1,'4 - Tabela atual'!CV70,'5 - Tabela anterior'!CU70)</f>
        <v>0</v>
      </c>
      <c r="CW71" s="9">
        <f>IF(Parametros!$P$3=1,'4 - Tabela atual'!CW70,'5 - Tabela anterior'!CV70)</f>
        <v>0</v>
      </c>
      <c r="CX71" s="9">
        <f>IF(Parametros!$P$3=1,'4 - Tabela atual'!CX70,'5 - Tabela anterior'!CW70)</f>
        <v>0</v>
      </c>
      <c r="CY71" s="9">
        <f>IF(Parametros!$P$3=1,'4 - Tabela atual'!CY70,'5 - Tabela anterior'!CX70)</f>
        <v>0</v>
      </c>
      <c r="CZ71" s="9">
        <f>IF(Parametros!$P$3=1,'4 - Tabela atual'!CZ70,'5 - Tabela anterior'!CY70)</f>
        <v>0</v>
      </c>
      <c r="DA71" s="9">
        <f>IF(Parametros!$P$3=1,'4 - Tabela atual'!DA70,'5 - Tabela anterior'!CZ70)</f>
        <v>0</v>
      </c>
      <c r="DB71" s="9">
        <f>IF(Parametros!$P$3=1,'4 - Tabela atual'!DB70,'5 - Tabela anterior'!DA70)</f>
        <v>0</v>
      </c>
      <c r="DC71" s="9">
        <f>IF(Parametros!$P$3=1,'4 - Tabela atual'!DC70,'5 - Tabela anterior'!DB70)</f>
        <v>0</v>
      </c>
      <c r="DD71" s="9">
        <f>IF(Parametros!$P$3=1,'4 - Tabela atual'!DD70,'5 - Tabela anterior'!DC70)</f>
        <v>0</v>
      </c>
      <c r="DE71" s="9">
        <f>IF(Parametros!$P$3=1,'4 - Tabela atual'!DE70,'5 - Tabela anterior'!DD70)</f>
        <v>0</v>
      </c>
      <c r="DF71" s="9">
        <f>IF(Parametros!$P$3=1,'4 - Tabela atual'!DF70,'5 - Tabela anterior'!DE70)</f>
        <v>0</v>
      </c>
      <c r="DG71" s="9">
        <f>IF(Parametros!$P$3=1,'4 - Tabela atual'!DG70,'5 - Tabela anterior'!DF70)</f>
        <v>0</v>
      </c>
      <c r="DH71" s="9">
        <f>IF(Parametros!$P$3=1,'4 - Tabela atual'!DH70,'5 - Tabela anterior'!DG70)</f>
        <v>0</v>
      </c>
      <c r="DI71" s="9">
        <f>IF(Parametros!$P$3=1,'4 - Tabela atual'!DI70,'5 - Tabela anterior'!DH70)</f>
        <v>0</v>
      </c>
      <c r="DJ71" s="9">
        <f>IF(Parametros!$P$3=1,'4 - Tabela atual'!DJ70,'5 - Tabela anterior'!DI70)</f>
        <v>0</v>
      </c>
      <c r="DK71" s="9">
        <f>IF(Parametros!$P$3=1,'4 - Tabela atual'!DK70,'5 - Tabela anterior'!DJ70)</f>
        <v>0</v>
      </c>
      <c r="DL71" s="9">
        <f>IF(Parametros!$P$3=1,'4 - Tabela atual'!DL70,'5 - Tabela anterior'!DK70)</f>
        <v>0</v>
      </c>
      <c r="DM71" s="9">
        <f>IF(Parametros!$P$3=1,'4 - Tabela atual'!DM70,'5 - Tabela anterior'!DL70)</f>
        <v>0</v>
      </c>
      <c r="DN71" s="9">
        <f>IF(Parametros!$P$3=1,'4 - Tabela atual'!DN70,'5 - Tabela anterior'!DM70)</f>
        <v>0</v>
      </c>
      <c r="DO71" s="9">
        <f>IF(Parametros!$P$3=1,'4 - Tabela atual'!DO70,'5 - Tabela anterior'!DN70)</f>
        <v>0</v>
      </c>
      <c r="DP71" s="9">
        <f>IF(Parametros!$P$3=1,'4 - Tabela atual'!DP70,'5 - Tabela anterior'!DO70)</f>
        <v>0</v>
      </c>
      <c r="DQ71" s="9">
        <f>IF(Parametros!$P$3=1,'4 - Tabela atual'!DQ70,'5 - Tabela anterior'!DP70)</f>
        <v>0</v>
      </c>
      <c r="DR71" s="9">
        <f>IF(Parametros!$P$3=1,'4 - Tabela atual'!DR70,'5 - Tabela anterior'!DQ70)</f>
        <v>0</v>
      </c>
      <c r="DS71" s="9">
        <f>IF(Parametros!$P$3=1,'4 - Tabela atual'!DS70,'5 - Tabela anterior'!DR70)</f>
        <v>0</v>
      </c>
      <c r="DT71" s="9">
        <f>IF(Parametros!$P$3=1,'4 - Tabela atual'!DT70,'5 - Tabela anterior'!DS70)</f>
        <v>0</v>
      </c>
      <c r="DU71" s="9">
        <f>IF(Parametros!$P$3=1,'4 - Tabela atual'!DU70,'5 - Tabela anterior'!DT70)</f>
        <v>0</v>
      </c>
      <c r="DV71" s="9">
        <f>IF(Parametros!$P$3=1,'4 - Tabela atual'!DV70,'5 - Tabela anterior'!DU70)</f>
        <v>0</v>
      </c>
      <c r="DW71" s="9">
        <f>IF(Parametros!$P$3=1,'4 - Tabela atual'!DW70,'5 - Tabela anterior'!DV70)</f>
        <v>0</v>
      </c>
      <c r="DX71" s="9">
        <f>IF(Parametros!$P$3=1,'4 - Tabela atual'!DX70,'5 - Tabela anterior'!DW70)</f>
        <v>0</v>
      </c>
      <c r="DY71" s="9">
        <f>IF(Parametros!$P$3=1,'4 - Tabela atual'!DY70,'5 - Tabela anterior'!DX70)</f>
        <v>0</v>
      </c>
      <c r="DZ71" s="9">
        <f>IF(Parametros!$P$3=1,'4 - Tabela atual'!DZ70,'5 - Tabela anterior'!DY70)</f>
        <v>0</v>
      </c>
      <c r="EA71" s="9">
        <f>IF(Parametros!$P$3=1,'4 - Tabela atual'!EA70,'5 - Tabela anterior'!DZ70)</f>
        <v>0</v>
      </c>
      <c r="EB71" s="9">
        <f>IF(Parametros!$P$3=1,'4 - Tabela atual'!EB70,'5 - Tabela anterior'!EA70)</f>
        <v>0</v>
      </c>
      <c r="EC71" s="9">
        <f>IF(Parametros!$P$3=1,'4 - Tabela atual'!EC70,'5 - Tabela anterior'!EB70)</f>
        <v>0</v>
      </c>
      <c r="ED71" s="9">
        <f>IF(Parametros!$P$3=1,'4 - Tabela atual'!ED70,'5 - Tabela anterior'!EC70)</f>
        <v>0</v>
      </c>
      <c r="EE71" s="9">
        <f>IF(Parametros!$P$3=1,'4 - Tabela atual'!EE70,'5 - Tabela anterior'!ED70)</f>
        <v>0</v>
      </c>
      <c r="EF71" s="9">
        <f>IF(Parametros!$P$3=1,'4 - Tabela atual'!EF70,'5 - Tabela anterior'!EE70)</f>
        <v>0</v>
      </c>
      <c r="EG71" s="9">
        <f>IF(Parametros!$P$3=1,'4 - Tabela atual'!EG70,'5 - Tabela anterior'!EF70)</f>
        <v>0</v>
      </c>
      <c r="EH71" s="9">
        <f>IF(Parametros!$P$3=1,'4 - Tabela atual'!EH70,'5 - Tabela anterior'!EG70)</f>
        <v>0</v>
      </c>
      <c r="EI71" s="9">
        <f>IF(Parametros!$P$3=1,'4 - Tabela atual'!EI70,'5 - Tabela anterior'!EH70)</f>
        <v>0</v>
      </c>
      <c r="EJ71" s="9">
        <f>IF(Parametros!$P$3=1,'4 - Tabela atual'!EJ70,'5 - Tabela anterior'!EI70)</f>
        <v>0</v>
      </c>
      <c r="EK71" s="9">
        <f>IF(Parametros!$P$3=1,'4 - Tabela atual'!EK70,'5 - Tabela anterior'!EJ70)</f>
        <v>0</v>
      </c>
      <c r="EL71" s="9">
        <f>IF(Parametros!$P$3=1,'4 - Tabela atual'!EL70,'5 - Tabela anterior'!EK70)</f>
        <v>0</v>
      </c>
      <c r="EM71" s="9">
        <f>IF(Parametros!$P$3=1,'4 - Tabela atual'!EM70,'5 - Tabela anterior'!EL70)</f>
        <v>0</v>
      </c>
      <c r="EN71" s="9">
        <f>IF(Parametros!$P$3=1,'4 - Tabela atual'!EN70,'5 - Tabela anterior'!EM70)</f>
        <v>0</v>
      </c>
      <c r="EO71" s="9">
        <f>IF(Parametros!$P$3=1,'4 - Tabela atual'!EO70,'5 - Tabela anterior'!EN70)</f>
        <v>0</v>
      </c>
      <c r="EP71" s="9">
        <f>IF(Parametros!$P$3=1,'4 - Tabela atual'!EP70,'5 - Tabela anterior'!EO70)</f>
        <v>0</v>
      </c>
      <c r="EQ71" s="9">
        <f>IF(Parametros!$P$3=1,'4 - Tabela atual'!EQ70,'5 - Tabela anterior'!EP70)</f>
        <v>0</v>
      </c>
      <c r="ER71" s="9">
        <f>IF(Parametros!$P$3=1,'4 - Tabela atual'!ER70,'5 - Tabela anterior'!EQ70)</f>
        <v>0</v>
      </c>
      <c r="ES71" s="9">
        <f>IF(Parametros!$P$3=1,'4 - Tabela atual'!ES70,'5 - Tabela anterior'!ER70)</f>
        <v>0</v>
      </c>
      <c r="ET71" s="9">
        <f>IF(Parametros!$P$3=1,'4 - Tabela atual'!ET70,'5 - Tabela anterior'!ES70)</f>
        <v>0</v>
      </c>
      <c r="EU71" s="9">
        <f>IF(Parametros!$P$3=1,'4 - Tabela atual'!EU70,'5 - Tabela anterior'!ET70)</f>
        <v>0</v>
      </c>
      <c r="EV71" s="9">
        <f>IF(Parametros!$P$3=1,'4 - Tabela atual'!EV70,'5 - Tabela anterior'!EU70)</f>
        <v>0</v>
      </c>
      <c r="EW71" s="9">
        <f>IF(Parametros!$P$3=1,'4 - Tabela atual'!EW70,'5 - Tabela anterior'!EV70)</f>
        <v>0</v>
      </c>
      <c r="EX71" s="9">
        <f>IF(Parametros!$P$3=1,'4 - Tabela atual'!EX70,'5 - Tabela anterior'!EW70)</f>
        <v>0</v>
      </c>
      <c r="EY71" s="9">
        <f>IF(Parametros!$P$3=1,'4 - Tabela atual'!EY70,'5 - Tabela anterior'!EX70)</f>
        <v>0</v>
      </c>
      <c r="EZ71" s="9">
        <f>IF(Parametros!$P$3=1,'4 - Tabela atual'!EZ70,'5 - Tabela anterior'!EY70)</f>
        <v>0</v>
      </c>
      <c r="FA71" s="9">
        <f>IF(Parametros!$P$3=1,'4 - Tabela atual'!FA70,'5 - Tabela anterior'!EZ70)</f>
        <v>0</v>
      </c>
      <c r="FB71" s="9">
        <f>IF(Parametros!$P$3=1,'4 - Tabela atual'!FB70,'5 - Tabela anterior'!FA70)</f>
        <v>0</v>
      </c>
      <c r="FC71" s="9">
        <f>IF(Parametros!$P$3=1,'4 - Tabela atual'!FC70,'5 - Tabela anterior'!FB70)</f>
        <v>0</v>
      </c>
      <c r="FD71" s="9">
        <f>IF(Parametros!$P$3=1,'4 - Tabela atual'!FD70,'5 - Tabela anterior'!FC70)</f>
        <v>0</v>
      </c>
      <c r="FE71" s="9">
        <f>IF(Parametros!$P$3=1,'4 - Tabela atual'!FE70,'5 - Tabela anterior'!FD70)</f>
        <v>0</v>
      </c>
      <c r="FF71" s="9">
        <f>IF(Parametros!$P$3=1,'4 - Tabela atual'!FF70,'5 - Tabela anterior'!FE70)</f>
        <v>0</v>
      </c>
      <c r="FG71" s="9">
        <f>IF(Parametros!$P$3=1,'4 - Tabela atual'!FG70,'5 - Tabela anterior'!FF70)</f>
        <v>0</v>
      </c>
      <c r="FH71" s="9">
        <f>IF(Parametros!$P$3=1,'4 - Tabela atual'!FH70,'5 - Tabela anterior'!FG70)</f>
        <v>0</v>
      </c>
      <c r="FI71" s="9">
        <f>IF(Parametros!$P$3=1,'4 - Tabela atual'!FI70,'5 - Tabela anterior'!FH70)</f>
        <v>0</v>
      </c>
      <c r="FJ71" s="9">
        <f>IF(Parametros!$P$3=1,'4 - Tabela atual'!FJ70,'5 - Tabela anterior'!FI70)</f>
        <v>0</v>
      </c>
      <c r="FK71" s="9">
        <f>IF(Parametros!$P$3=1,'4 - Tabela atual'!FK70,'5 - Tabela anterior'!FJ70)</f>
        <v>0</v>
      </c>
      <c r="FL71" s="9">
        <f>IF(Parametros!$P$3=1,'4 - Tabela atual'!FL70,'5 - Tabela anterior'!FK70)</f>
        <v>0</v>
      </c>
      <c r="FM71" s="9">
        <f>IF(Parametros!$P$3=1,'4 - Tabela atual'!FM70,'5 - Tabela anterior'!FL70)</f>
        <v>0</v>
      </c>
      <c r="FN71" s="9">
        <f>IF(Parametros!$P$3=1,'4 - Tabela atual'!FN70,'5 - Tabela anterior'!FM70)</f>
        <v>0</v>
      </c>
      <c r="FO71" s="9">
        <f>IF(Parametros!$P$3=1,'4 - Tabela atual'!FO70,'5 - Tabela anterior'!FN70)</f>
        <v>0</v>
      </c>
      <c r="FP71" s="9">
        <f>IF(Parametros!$P$3=1,'4 - Tabela atual'!FP70,'5 - Tabela anterior'!FO70)</f>
        <v>0</v>
      </c>
      <c r="FQ71" s="9">
        <f>IF(Parametros!$P$3=1,'4 - Tabela atual'!FQ70,'5 - Tabela anterior'!FP70)</f>
        <v>0</v>
      </c>
      <c r="FR71" s="9">
        <f>IF(Parametros!$P$3=1,'4 - Tabela atual'!FR70,'5 - Tabela anterior'!FQ70)</f>
        <v>0</v>
      </c>
      <c r="FS71" s="9">
        <f>IF(Parametros!$P$3=1,'4 - Tabela atual'!FS70,'5 - Tabela anterior'!FR70)</f>
        <v>0</v>
      </c>
      <c r="FT71">
        <f>IF(Parametros!$P$3=1,'4 - Tabela atual'!FT70,'5 - Tabela anterior'!FS70)</f>
        <v>20.68</v>
      </c>
      <c r="FU71">
        <f>IF(Parametros!$P$3=1,'4 - Tabela atual'!FU70,'5 - Tabela anterior'!FT70)</f>
        <v>0</v>
      </c>
      <c r="FV71">
        <f>IF(Parametros!$P$3=1,'4 - Tabela atual'!FV70,'5 - Tabela anterior'!FU70)</f>
        <v>0</v>
      </c>
      <c r="FW71">
        <f>IF(Parametros!$P$3=1,'4 - Tabela atual'!FW70,'5 - Tabela anterior'!FV70)</f>
        <v>0</v>
      </c>
      <c r="FX71">
        <f>IF(Parametros!$P$3=1,'4 - Tabela atual'!FX70,'5 - Tabela anterior'!FW70)</f>
        <v>0</v>
      </c>
      <c r="FY71">
        <f>IF(Parametros!$P$3=1,'4 - Tabela atual'!FY70,'5 - Tabela anterior'!FX70)</f>
        <v>0</v>
      </c>
      <c r="FZ71">
        <f>IF(Parametros!$P$3=1,'4 - Tabela atual'!FZ70,'5 - Tabela anterior'!FY70)</f>
        <v>0</v>
      </c>
      <c r="GA71">
        <f>IF(Parametros!$P$3=1,'4 - Tabela atual'!GA70,'5 - Tabela anterior'!FZ70)</f>
        <v>0</v>
      </c>
      <c r="GB71">
        <f>IF(Parametros!$P$3=1,'4 - Tabela atual'!GB70,'5 - Tabela anterior'!GA70)</f>
        <v>0</v>
      </c>
      <c r="GC71">
        <f>IF(Parametros!$P$3=1,'4 - Tabela atual'!GC70,'5 - Tabela anterior'!GB70)</f>
        <v>0</v>
      </c>
      <c r="GD71">
        <f>IF(Parametros!$P$3=1,'4 - Tabela atual'!GD70,'5 - Tabela anterior'!GC70)</f>
        <v>0</v>
      </c>
      <c r="GE71">
        <f>IF(Parametros!$P$3=1,'4 - Tabela atual'!GE70,'5 - Tabela anterior'!GD70)</f>
        <v>0</v>
      </c>
      <c r="GF71">
        <f>IF(Parametros!$P$3=1,'4 - Tabela atual'!GF70,'5 - Tabela anterior'!GE70)</f>
        <v>0</v>
      </c>
      <c r="GG71">
        <f>IF(Parametros!$P$3=1,'4 - Tabela atual'!GG70,'5 - Tabela anterior'!GF70)</f>
        <v>0</v>
      </c>
      <c r="GH71">
        <f>IF(Parametros!$P$3=1,'4 - Tabela atual'!GH70,'5 - Tabela anterior'!GG70)</f>
        <v>0</v>
      </c>
      <c r="GI71" s="8">
        <f>IF(Parametros!$P$3=1,'4 - Tabela atual'!GI70,'5 - Tabela anterior'!GH70)</f>
        <v>136915.6501</v>
      </c>
      <c r="GJ71" s="8">
        <f>IF(Parametros!$P$3=1,'4 - Tabela atual'!GJ70,'5 - Tabela anterior'!GI70)</f>
        <v>0</v>
      </c>
      <c r="GK71" s="8">
        <f>IF(Parametros!$P$3=1,'4 - Tabela atual'!GK70,'5 - Tabela anterior'!GJ70)</f>
        <v>0</v>
      </c>
      <c r="GL71" s="8">
        <f>IF(Parametros!$P$3=1,'4 - Tabela atual'!GL70,'5 - Tabela anterior'!GK70)</f>
        <v>0</v>
      </c>
      <c r="GM71" s="8">
        <f>IF(Parametros!$P$3=1,'4 - Tabela atual'!GM70,'5 - Tabela anterior'!GL70)</f>
        <v>0</v>
      </c>
      <c r="GN71" s="8">
        <f>IF(Parametros!$P$3=1,'4 - Tabela atual'!GN70,'5 - Tabela anterior'!GM70)</f>
        <v>0</v>
      </c>
      <c r="GO71" s="8">
        <f>IF(Parametros!$P$3=1,'4 - Tabela atual'!GO70,'5 - Tabela anterior'!GN70)</f>
        <v>0</v>
      </c>
      <c r="GP71" s="8">
        <f>IF(Parametros!$P$3=1,'4 - Tabela atual'!GP70,'5 - Tabela anterior'!GO70)</f>
        <v>0</v>
      </c>
      <c r="GQ71" s="8">
        <f>IF(Parametros!$P$3=1,'4 - Tabela atual'!GQ70,'5 - Tabela anterior'!GP70)</f>
        <v>0</v>
      </c>
      <c r="GR71" s="8">
        <f>IF(Parametros!$P$3=1,'4 - Tabela atual'!GR70,'5 - Tabela anterior'!GQ70)</f>
        <v>0</v>
      </c>
      <c r="GS71" s="8">
        <f>IF(Parametros!$P$3=1,'4 - Tabela atual'!GS70,'5 - Tabela anterior'!GR70)</f>
        <v>0</v>
      </c>
      <c r="GT71" s="8">
        <f>IF(Parametros!$P$3=1,'4 - Tabela atual'!GT70,'5 - Tabela anterior'!GS70)</f>
        <v>0</v>
      </c>
      <c r="GU71" s="8">
        <f>IF(Parametros!$P$3=1,'4 - Tabela atual'!GU70,'5 - Tabela anterior'!GT70)</f>
        <v>0</v>
      </c>
      <c r="GV71" s="8">
        <f>IF(Parametros!$P$3=1,'4 - Tabela atual'!GV70,'5 - Tabela anterior'!GU70)</f>
        <v>0</v>
      </c>
      <c r="GW71" s="8">
        <f>IF(Parametros!$P$3=1,'4 - Tabela atual'!GW70,'5 - Tabela anterior'!GV70)</f>
        <v>0</v>
      </c>
      <c r="GX71">
        <f>IF(Parametros!$P$3=1,'4 - Tabela atual'!GX70,'5 - Tabela anterior'!GW70)</f>
        <v>0</v>
      </c>
      <c r="GY71">
        <f>IF(Parametros!$P$3=1,'4 - Tabela atual'!GY70,'5 - Tabela anterior'!GX70)</f>
        <v>0</v>
      </c>
      <c r="GZ71">
        <f>IF(Parametros!$P$3=1,'4 - Tabela atual'!GZ70,'5 - Tabela anterior'!GY70)</f>
        <v>0</v>
      </c>
      <c r="HA71">
        <f>IF(Parametros!$P$3=1,'4 - Tabela atual'!HA70,'5 - Tabela anterior'!GZ70)</f>
        <v>0</v>
      </c>
      <c r="HB71">
        <f>IF(Parametros!$P$3=1,'4 - Tabela atual'!HB70,'5 - Tabela anterior'!HA70)</f>
        <v>0</v>
      </c>
      <c r="HC71">
        <f>IF(Parametros!$P$3=1,'4 - Tabela atual'!HC70,'5 - Tabela anterior'!HB70)</f>
        <v>0</v>
      </c>
      <c r="HD71">
        <f>IF(Parametros!$P$3=1,'4 - Tabela atual'!HD70,'5 - Tabela anterior'!HC70)</f>
        <v>1</v>
      </c>
      <c r="HE71" s="6" t="str">
        <f t="shared" si="1"/>
        <v>SÓ TOCA TOP - (TOCA)</v>
      </c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</row>
    <row r="72" spans="1:249" s="5" customFormat="1" ht="14.25" customHeight="1" x14ac:dyDescent="0.2">
      <c r="A72" s="148" t="str">
        <f>IF(Parametros!$P$3=1,'4 - Tabela atual'!A71,'5 - Tabela anterior'!A71)</f>
        <v>FTEJ</v>
      </c>
      <c r="B72" s="112" t="str">
        <f>IF(Parametros!$P$3=1,'4 - Tabela atual'!B71,'5 - Tabela anterior'!B71)</f>
        <v>FESTEJA</v>
      </c>
      <c r="C72" s="9">
        <f>IF(Parametros!$P$3=1,'4 - Tabela atual'!C71,'5 - Tabela anterior'!C71)</f>
        <v>2545</v>
      </c>
      <c r="D72" s="9">
        <f>IF(Parametros!$P$3=1,'4 - Tabela atual'!D71,'5 - Tabela anterior'!D71)</f>
        <v>509</v>
      </c>
      <c r="E72" s="9">
        <f>IF(Parametros!$P$3=1,'4 - Tabela atual'!E71,'5 - Tabela anterior'!E71)</f>
        <v>636.25</v>
      </c>
      <c r="F72" s="9">
        <f>IF(Parametros!$P$3=1,'4 - Tabela atual'!F71,'5 - Tabela anterior'!F71)</f>
        <v>954.375</v>
      </c>
      <c r="G72" s="9">
        <f>IF(Parametros!$P$3=1,'4 - Tabela atual'!G71,'5 - Tabela anterior'!G71)</f>
        <v>509</v>
      </c>
      <c r="H72" s="9">
        <f>IF(Parametros!$P$3=1,'4 - Tabela atual'!H71,'5 - Tabela anterior'!H71)</f>
        <v>636.25</v>
      </c>
      <c r="I72" s="9">
        <f>IF(Parametros!$P$3=1,'4 - Tabela atual'!I71,'5 - Tabela anterior'!H71)</f>
        <v>636.25</v>
      </c>
      <c r="J72" s="9">
        <f>IF(Parametros!$P$3=1,'4 - Tabela atual'!J71,'5 - Tabela anterior'!I71)</f>
        <v>636.25</v>
      </c>
      <c r="K72" s="9">
        <f>IF(Parametros!$P$3=1,'4 - Tabela atual'!K71,'5 - Tabela anterior'!J71)</f>
        <v>954.375</v>
      </c>
      <c r="L72" s="9">
        <f>IF(Parametros!$P$3=1,'4 - Tabela atual'!L71,'5 - Tabela anterior'!K71)</f>
        <v>509</v>
      </c>
      <c r="M72" s="9">
        <f>IF(Parametros!$P$3=1,'4 - Tabela atual'!M71,'5 - Tabela anterior'!L71)</f>
        <v>636.25</v>
      </c>
      <c r="N72" s="9">
        <f>IF(Parametros!$P$3=1,'4 - Tabela atual'!N71,'5 - Tabela anterior'!M71)</f>
        <v>1145.25</v>
      </c>
      <c r="O72" s="9">
        <f>IF(Parametros!$P$3=1,'4 - Tabela atual'!O71,'5 - Tabela anterior'!N71)</f>
        <v>1908.75</v>
      </c>
      <c r="P72" s="9">
        <f>IF(Parametros!$P$3=1,'4 - Tabela atual'!P71,'5 - Tabela anterior'!O71)</f>
        <v>3817.5</v>
      </c>
      <c r="Q72" s="9">
        <f>IF(Parametros!$P$3=1,'4 - Tabela atual'!Q71,'5 - Tabela anterior'!P71)</f>
        <v>5090</v>
      </c>
      <c r="R72" s="9">
        <f>IF(Parametros!$P$3=1,'4 - Tabela atual'!R71,'5 - Tabela anterior'!Q71)</f>
        <v>7635</v>
      </c>
      <c r="S72" s="9">
        <f>IF(Parametros!$P$3=1,'4 - Tabela atual'!S71,'5 - Tabela anterior'!R71)</f>
        <v>10180</v>
      </c>
      <c r="T72" s="9">
        <f>IF(Parametros!$P$3=1,'4 - Tabela atual'!T71,'5 - Tabela anterior'!S71)</f>
        <v>12725</v>
      </c>
      <c r="U72" s="9">
        <f>IF(Parametros!$P$3=1,'4 - Tabela atual'!U71,'5 - Tabela anterior'!T71)</f>
        <v>15270</v>
      </c>
      <c r="V72" s="9">
        <f>IF(Parametros!$P$3=1,'4 - Tabela atual'!V71,'5 - Tabela anterior'!U71)</f>
        <v>0</v>
      </c>
      <c r="W72" s="9">
        <f>IF(Parametros!$P$3=1,'4 - Tabela atual'!W71,'5 - Tabela anterior'!V71)</f>
        <v>0</v>
      </c>
      <c r="X72" s="9">
        <f>IF(Parametros!$P$3=1,'4 - Tabela atual'!X71,'5 - Tabela anterior'!W71)</f>
        <v>0</v>
      </c>
      <c r="Y72" s="9">
        <f>IF(Parametros!$P$3=1,'4 - Tabela atual'!Y71,'5 - Tabela anterior'!X71)</f>
        <v>0</v>
      </c>
      <c r="Z72" s="9">
        <f>IF(Parametros!$P$3=1,'4 - Tabela atual'!Z71,'5 - Tabela anterior'!Y71)</f>
        <v>0</v>
      </c>
      <c r="AA72" s="9">
        <f>IF(Parametros!$P$3=1,'4 - Tabela atual'!AA71,'5 - Tabela anterior'!Z71)</f>
        <v>0</v>
      </c>
      <c r="AB72" s="9">
        <f>IF(Parametros!$P$3=1,'4 - Tabela atual'!AB71,'5 - Tabela anterior'!AA71)</f>
        <v>0</v>
      </c>
      <c r="AC72" s="9">
        <f>IF(Parametros!$P$3=1,'4 - Tabela atual'!AC71,'5 - Tabela anterior'!AB71)</f>
        <v>0</v>
      </c>
      <c r="AD72" s="9">
        <f>IF(Parametros!$P$3=1,'4 - Tabela atual'!AD71,'5 - Tabela anterior'!AC71)</f>
        <v>0</v>
      </c>
      <c r="AE72" s="9">
        <f>IF(Parametros!$P$3=1,'4 - Tabela atual'!AE71,'5 - Tabela anterior'!AD71)</f>
        <v>0</v>
      </c>
      <c r="AF72" s="9">
        <f>IF(Parametros!$P$3=1,'4 - Tabela atual'!AF71,'5 - Tabela anterior'!AE71)</f>
        <v>0</v>
      </c>
      <c r="AG72" s="9">
        <f>IF(Parametros!$P$3=1,'4 - Tabela atual'!AG71,'5 - Tabela anterior'!AF71)</f>
        <v>0</v>
      </c>
      <c r="AH72" s="9">
        <f>IF(Parametros!$P$3=1,'4 - Tabela atual'!AH71,'5 - Tabela anterior'!AG71)</f>
        <v>0</v>
      </c>
      <c r="AI72" s="9">
        <f>IF(Parametros!$P$3=1,'4 - Tabela atual'!AI71,'5 - Tabela anterior'!AH71)</f>
        <v>0</v>
      </c>
      <c r="AJ72" s="9">
        <f>IF(Parametros!$P$3=1,'4 - Tabela atual'!AJ71,'5 - Tabela anterior'!AI71)</f>
        <v>0</v>
      </c>
      <c r="AK72" s="9">
        <f>IF(Parametros!$P$3=1,'4 - Tabela atual'!AK71,'5 - Tabela anterior'!AJ71)</f>
        <v>0</v>
      </c>
      <c r="AL72" s="9">
        <f>IF(Parametros!$P$3=1,'4 - Tabela atual'!AL71,'5 - Tabela anterior'!AK71)</f>
        <v>0</v>
      </c>
      <c r="AM72" s="9">
        <f>IF(Parametros!$P$3=1,'4 - Tabela atual'!AM71,'5 - Tabela anterior'!AL71)</f>
        <v>0</v>
      </c>
      <c r="AN72" s="9">
        <f>IF(Parametros!$P$3=1,'4 - Tabela atual'!AN71,'5 - Tabela anterior'!AM71)</f>
        <v>0</v>
      </c>
      <c r="AO72" s="9">
        <f>IF(Parametros!$P$3=1,'4 - Tabela atual'!AO71,'5 - Tabela anterior'!AN71)</f>
        <v>0</v>
      </c>
      <c r="AP72" s="9">
        <f>IF(Parametros!$P$3=1,'4 - Tabela atual'!AP71,'5 - Tabela anterior'!AO71)</f>
        <v>0</v>
      </c>
      <c r="AQ72" s="9">
        <f>IF(Parametros!$P$3=1,'4 - Tabela atual'!AQ71,'5 - Tabela anterior'!AP71)</f>
        <v>0</v>
      </c>
      <c r="AR72" s="9">
        <f>IF(Parametros!$P$3=1,'4 - Tabela atual'!AR71,'5 - Tabela anterior'!AQ71)</f>
        <v>0</v>
      </c>
      <c r="AS72" s="9">
        <f>IF(Parametros!$P$3=1,'4 - Tabela atual'!AS71,'5 - Tabela anterior'!AR71)</f>
        <v>0</v>
      </c>
      <c r="AT72" s="9">
        <f>IF(Parametros!$P$3=1,'4 - Tabela atual'!AT71,'5 - Tabela anterior'!AS71)</f>
        <v>0</v>
      </c>
      <c r="AU72" s="9">
        <f>IF(Parametros!$P$3=1,'4 - Tabela atual'!AU71,'5 - Tabela anterior'!AT71)</f>
        <v>0</v>
      </c>
      <c r="AV72" s="9">
        <f>IF(Parametros!$P$3=1,'4 - Tabela atual'!AV71,'5 - Tabela anterior'!AU71)</f>
        <v>0</v>
      </c>
      <c r="AW72" s="9">
        <f>IF(Parametros!$P$3=1,'4 - Tabela atual'!AW71,'5 - Tabela anterior'!AV71)</f>
        <v>0</v>
      </c>
      <c r="AX72" s="9">
        <f>IF(Parametros!$P$3=1,'4 - Tabela atual'!AX71,'5 - Tabela anterior'!AW71)</f>
        <v>0</v>
      </c>
      <c r="AY72" s="9">
        <f>IF(Parametros!$P$3=1,'4 - Tabela atual'!AY71,'5 - Tabela anterior'!AX71)</f>
        <v>0</v>
      </c>
      <c r="AZ72" s="9">
        <f>IF(Parametros!$P$3=1,'4 - Tabela atual'!AZ71,'5 - Tabela anterior'!AY71)</f>
        <v>0</v>
      </c>
      <c r="BA72" s="9">
        <f>IF(Parametros!$P$3=1,'4 - Tabela atual'!BA71,'5 - Tabela anterior'!AZ71)</f>
        <v>0</v>
      </c>
      <c r="BB72" s="9">
        <f>IF(Parametros!$P$3=1,'4 - Tabela atual'!BB71,'5 - Tabela anterior'!BA71)</f>
        <v>0</v>
      </c>
      <c r="BC72" s="9">
        <f>IF(Parametros!$P$3=1,'4 - Tabela atual'!BC71,'5 - Tabela anterior'!BB71)</f>
        <v>0</v>
      </c>
      <c r="BD72" s="9">
        <f>IF(Parametros!$P$3=1,'4 - Tabela atual'!BD71,'5 - Tabela anterior'!BC71)</f>
        <v>0</v>
      </c>
      <c r="BE72" s="9">
        <f>IF(Parametros!$P$3=1,'4 - Tabela atual'!BE71,'5 - Tabela anterior'!BD71)</f>
        <v>0</v>
      </c>
      <c r="BF72" s="9">
        <f>IF(Parametros!$P$3=1,'4 - Tabela atual'!BF71,'5 - Tabela anterior'!BE71)</f>
        <v>0</v>
      </c>
      <c r="BG72" s="9">
        <f>IF(Parametros!$P$3=1,'4 - Tabela atual'!BG71,'5 - Tabela anterior'!BF71)</f>
        <v>0</v>
      </c>
      <c r="BH72" s="9">
        <f>IF(Parametros!$P$3=1,'4 - Tabela atual'!BH71,'5 - Tabela anterior'!BG71)</f>
        <v>0</v>
      </c>
      <c r="BI72" s="9">
        <f>IF(Parametros!$P$3=1,'4 - Tabela atual'!BI71,'5 - Tabela anterior'!BH71)</f>
        <v>0</v>
      </c>
      <c r="BJ72" s="9">
        <f>IF(Parametros!$P$3=1,'4 - Tabela atual'!BJ71,'5 - Tabela anterior'!BI71)</f>
        <v>0</v>
      </c>
      <c r="BK72" s="9">
        <f>IF(Parametros!$P$3=1,'4 - Tabela atual'!BK71,'5 - Tabela anterior'!BJ71)</f>
        <v>0</v>
      </c>
      <c r="BL72" s="9">
        <f>IF(Parametros!$P$3=1,'4 - Tabela atual'!BL71,'5 - Tabela anterior'!BK71)</f>
        <v>0</v>
      </c>
      <c r="BM72" s="9">
        <f>IF(Parametros!$P$3=1,'4 - Tabela atual'!BM71,'5 - Tabela anterior'!BL71)</f>
        <v>0</v>
      </c>
      <c r="BN72" s="9">
        <f>IF(Parametros!$P$3=1,'4 - Tabela atual'!BN71,'5 - Tabela anterior'!BM71)</f>
        <v>0</v>
      </c>
      <c r="BO72" s="9">
        <f>IF(Parametros!$P$3=1,'4 - Tabela atual'!BO71,'5 - Tabela anterior'!BN71)</f>
        <v>0</v>
      </c>
      <c r="BP72" s="9">
        <f>IF(Parametros!$P$3=1,'4 - Tabela atual'!BP71,'5 - Tabela anterior'!BO71)</f>
        <v>0</v>
      </c>
      <c r="BQ72" s="9">
        <f>IF(Parametros!$P$3=1,'4 - Tabela atual'!BQ71,'5 - Tabela anterior'!BP71)</f>
        <v>0</v>
      </c>
      <c r="BR72" s="9">
        <f>IF(Parametros!$P$3=1,'4 - Tabela atual'!BR71,'5 - Tabela anterior'!BQ71)</f>
        <v>0</v>
      </c>
      <c r="BS72" s="9">
        <f>IF(Parametros!$P$3=1,'4 - Tabela atual'!BS71,'5 - Tabela anterior'!BR71)</f>
        <v>0</v>
      </c>
      <c r="BT72" s="9">
        <f>IF(Parametros!$P$3=1,'4 - Tabela atual'!BT71,'5 - Tabela anterior'!BS71)</f>
        <v>0</v>
      </c>
      <c r="BU72" s="9">
        <f>IF(Parametros!$P$3=1,'4 - Tabela atual'!BU71,'5 - Tabela anterior'!BT71)</f>
        <v>0</v>
      </c>
      <c r="BV72" s="9">
        <f>IF(Parametros!$P$3=1,'4 - Tabela atual'!BV71,'5 - Tabela anterior'!BU71)</f>
        <v>0</v>
      </c>
      <c r="BW72" s="9">
        <f>IF(Parametros!$P$3=1,'4 - Tabela atual'!BW71,'5 - Tabela anterior'!BV71)</f>
        <v>0</v>
      </c>
      <c r="BX72" s="9">
        <f>IF(Parametros!$P$3=1,'4 - Tabela atual'!BX71,'5 - Tabela anterior'!BW71)</f>
        <v>0</v>
      </c>
      <c r="BY72" s="9">
        <f>IF(Parametros!$P$3=1,'4 - Tabela atual'!BY71,'5 - Tabela anterior'!BX71)</f>
        <v>0</v>
      </c>
      <c r="BZ72" s="9">
        <f>IF(Parametros!$P$3=1,'4 - Tabela atual'!BZ71,'5 - Tabela anterior'!BY71)</f>
        <v>0</v>
      </c>
      <c r="CA72" s="9">
        <f>IF(Parametros!$P$3=1,'4 - Tabela atual'!CA71,'5 - Tabela anterior'!BZ71)</f>
        <v>0</v>
      </c>
      <c r="CB72" s="9">
        <f>IF(Parametros!$P$3=1,'4 - Tabela atual'!CB71,'5 - Tabela anterior'!CA71)</f>
        <v>0</v>
      </c>
      <c r="CC72" s="9">
        <f>IF(Parametros!$P$3=1,'4 - Tabela atual'!CC71,'5 - Tabela anterior'!CB71)</f>
        <v>0</v>
      </c>
      <c r="CD72" s="9">
        <f>IF(Parametros!$P$3=1,'4 - Tabela atual'!CD71,'5 - Tabela anterior'!CC71)</f>
        <v>0</v>
      </c>
      <c r="CE72" s="9">
        <f>IF(Parametros!$P$3=1,'4 - Tabela atual'!CE71,'5 - Tabela anterior'!CD71)</f>
        <v>0</v>
      </c>
      <c r="CF72" s="9">
        <f>IF(Parametros!$P$3=1,'4 - Tabela atual'!CF71,'5 - Tabela anterior'!CE71)</f>
        <v>0</v>
      </c>
      <c r="CG72" s="9">
        <f>IF(Parametros!$P$3=1,'4 - Tabela atual'!CG71,'5 - Tabela anterior'!CF71)</f>
        <v>0</v>
      </c>
      <c r="CH72" s="9">
        <f>IF(Parametros!$P$3=1,'4 - Tabela atual'!CH71,'5 - Tabela anterior'!CG71)</f>
        <v>0</v>
      </c>
      <c r="CI72" s="9">
        <f>IF(Parametros!$P$3=1,'4 - Tabela atual'!CI71,'5 - Tabela anterior'!CH71)</f>
        <v>0</v>
      </c>
      <c r="CJ72" s="9">
        <f>IF(Parametros!$P$3=1,'4 - Tabela atual'!CJ71,'5 - Tabela anterior'!CI71)</f>
        <v>0</v>
      </c>
      <c r="CK72" s="9">
        <f>IF(Parametros!$P$3=1,'4 - Tabela atual'!CK71,'5 - Tabela anterior'!CJ71)</f>
        <v>0</v>
      </c>
      <c r="CL72" s="9">
        <f>IF(Parametros!$P$3=1,'4 - Tabela atual'!CL71,'5 - Tabela anterior'!CK71)</f>
        <v>0</v>
      </c>
      <c r="CM72" s="9">
        <f>IF(Parametros!$P$3=1,'4 - Tabela atual'!CM71,'5 - Tabela anterior'!CL71)</f>
        <v>0</v>
      </c>
      <c r="CN72" s="9">
        <f>IF(Parametros!$P$3=1,'4 - Tabela atual'!CN71,'5 - Tabela anterior'!CM71)</f>
        <v>0</v>
      </c>
      <c r="CO72" s="9">
        <f>IF(Parametros!$P$3=1,'4 - Tabela atual'!CO71,'5 - Tabela anterior'!CN71)</f>
        <v>0</v>
      </c>
      <c r="CP72" s="9">
        <f>IF(Parametros!$P$3=1,'4 - Tabela atual'!CP71,'5 - Tabela anterior'!CO71)</f>
        <v>0</v>
      </c>
      <c r="CQ72" s="9">
        <f>IF(Parametros!$P$3=1,'4 - Tabela atual'!CQ71,'5 - Tabela anterior'!CP71)</f>
        <v>0</v>
      </c>
      <c r="CR72" s="9">
        <f>IF(Parametros!$P$3=1,'4 - Tabela atual'!CR71,'5 - Tabela anterior'!CQ71)</f>
        <v>0</v>
      </c>
      <c r="CS72" s="9">
        <f>IF(Parametros!$P$3=1,'4 - Tabela atual'!CS71,'5 - Tabela anterior'!CR71)</f>
        <v>0</v>
      </c>
      <c r="CT72" s="9">
        <f>IF(Parametros!$P$3=1,'4 - Tabela atual'!CT71,'5 - Tabela anterior'!CS71)</f>
        <v>0</v>
      </c>
      <c r="CU72" s="9">
        <f>IF(Parametros!$P$3=1,'4 - Tabela atual'!CU71,'5 - Tabela anterior'!CT71)</f>
        <v>0</v>
      </c>
      <c r="CV72" s="9">
        <f>IF(Parametros!$P$3=1,'4 - Tabela atual'!CV71,'5 - Tabela anterior'!CU71)</f>
        <v>0</v>
      </c>
      <c r="CW72" s="9">
        <f>IF(Parametros!$P$3=1,'4 - Tabela atual'!CW71,'5 - Tabela anterior'!CV71)</f>
        <v>0</v>
      </c>
      <c r="CX72" s="9">
        <f>IF(Parametros!$P$3=1,'4 - Tabela atual'!CX71,'5 - Tabela anterior'!CW71)</f>
        <v>0</v>
      </c>
      <c r="CY72" s="9">
        <f>IF(Parametros!$P$3=1,'4 - Tabela atual'!CY71,'5 - Tabela anterior'!CX71)</f>
        <v>0</v>
      </c>
      <c r="CZ72" s="9">
        <f>IF(Parametros!$P$3=1,'4 - Tabela atual'!CZ71,'5 - Tabela anterior'!CY71)</f>
        <v>0</v>
      </c>
      <c r="DA72" s="9">
        <f>IF(Parametros!$P$3=1,'4 - Tabela atual'!DA71,'5 - Tabela anterior'!CZ71)</f>
        <v>0</v>
      </c>
      <c r="DB72" s="9">
        <f>IF(Parametros!$P$3=1,'4 - Tabela atual'!DB71,'5 - Tabela anterior'!DA71)</f>
        <v>0</v>
      </c>
      <c r="DC72" s="9">
        <f>IF(Parametros!$P$3=1,'4 - Tabela atual'!DC71,'5 - Tabela anterior'!DB71)</f>
        <v>0</v>
      </c>
      <c r="DD72" s="9">
        <f>IF(Parametros!$P$3=1,'4 - Tabela atual'!DD71,'5 - Tabela anterior'!DC71)</f>
        <v>0</v>
      </c>
      <c r="DE72" s="9">
        <f>IF(Parametros!$P$3=1,'4 - Tabela atual'!DE71,'5 - Tabela anterior'!DD71)</f>
        <v>0</v>
      </c>
      <c r="DF72" s="9">
        <f>IF(Parametros!$P$3=1,'4 - Tabela atual'!DF71,'5 - Tabela anterior'!DE71)</f>
        <v>0</v>
      </c>
      <c r="DG72" s="9">
        <f>IF(Parametros!$P$3=1,'4 - Tabela atual'!DG71,'5 - Tabela anterior'!DF71)</f>
        <v>0</v>
      </c>
      <c r="DH72" s="9">
        <f>IF(Parametros!$P$3=1,'4 - Tabela atual'!DH71,'5 - Tabela anterior'!DG71)</f>
        <v>0</v>
      </c>
      <c r="DI72" s="9">
        <f>IF(Parametros!$P$3=1,'4 - Tabela atual'!DI71,'5 - Tabela anterior'!DH71)</f>
        <v>0</v>
      </c>
      <c r="DJ72" s="9">
        <f>IF(Parametros!$P$3=1,'4 - Tabela atual'!DJ71,'5 - Tabela anterior'!DI71)</f>
        <v>0</v>
      </c>
      <c r="DK72" s="9">
        <f>IF(Parametros!$P$3=1,'4 - Tabela atual'!DK71,'5 - Tabela anterior'!DJ71)</f>
        <v>0</v>
      </c>
      <c r="DL72" s="9">
        <f>IF(Parametros!$P$3=1,'4 - Tabela atual'!DL71,'5 - Tabela anterior'!DK71)</f>
        <v>0</v>
      </c>
      <c r="DM72" s="9">
        <f>IF(Parametros!$P$3=1,'4 - Tabela atual'!DM71,'5 - Tabela anterior'!DL71)</f>
        <v>0</v>
      </c>
      <c r="DN72" s="9">
        <f>IF(Parametros!$P$3=1,'4 - Tabela atual'!DN71,'5 - Tabela anterior'!DM71)</f>
        <v>0</v>
      </c>
      <c r="DO72" s="9">
        <f>IF(Parametros!$P$3=1,'4 - Tabela atual'!DO71,'5 - Tabela anterior'!DN71)</f>
        <v>0</v>
      </c>
      <c r="DP72" s="9">
        <f>IF(Parametros!$P$3=1,'4 - Tabela atual'!DP71,'5 - Tabela anterior'!DO71)</f>
        <v>0</v>
      </c>
      <c r="DQ72" s="9">
        <f>IF(Parametros!$P$3=1,'4 - Tabela atual'!DQ71,'5 - Tabela anterior'!DP71)</f>
        <v>0</v>
      </c>
      <c r="DR72" s="9">
        <f>IF(Parametros!$P$3=1,'4 - Tabela atual'!DR71,'5 - Tabela anterior'!DQ71)</f>
        <v>0</v>
      </c>
      <c r="DS72" s="9">
        <f>IF(Parametros!$P$3=1,'4 - Tabela atual'!DS71,'5 - Tabela anterior'!DR71)</f>
        <v>0</v>
      </c>
      <c r="DT72" s="9">
        <f>IF(Parametros!$P$3=1,'4 - Tabela atual'!DT71,'5 - Tabela anterior'!DS71)</f>
        <v>0</v>
      </c>
      <c r="DU72" s="9">
        <f>IF(Parametros!$P$3=1,'4 - Tabela atual'!DU71,'5 - Tabela anterior'!DT71)</f>
        <v>0</v>
      </c>
      <c r="DV72" s="9">
        <f>IF(Parametros!$P$3=1,'4 - Tabela atual'!DV71,'5 - Tabela anterior'!DU71)</f>
        <v>0</v>
      </c>
      <c r="DW72" s="9">
        <f>IF(Parametros!$P$3=1,'4 - Tabela atual'!DW71,'5 - Tabela anterior'!DV71)</f>
        <v>0</v>
      </c>
      <c r="DX72" s="9">
        <f>IF(Parametros!$P$3=1,'4 - Tabela atual'!DX71,'5 - Tabela anterior'!DW71)</f>
        <v>0</v>
      </c>
      <c r="DY72" s="9">
        <f>IF(Parametros!$P$3=1,'4 - Tabela atual'!DY71,'5 - Tabela anterior'!DX71)</f>
        <v>0</v>
      </c>
      <c r="DZ72" s="9">
        <f>IF(Parametros!$P$3=1,'4 - Tabela atual'!DZ71,'5 - Tabela anterior'!DY71)</f>
        <v>0</v>
      </c>
      <c r="EA72" s="9">
        <f>IF(Parametros!$P$3=1,'4 - Tabela atual'!EA71,'5 - Tabela anterior'!DZ71)</f>
        <v>0</v>
      </c>
      <c r="EB72" s="9">
        <f>IF(Parametros!$P$3=1,'4 - Tabela atual'!EB71,'5 - Tabela anterior'!EA71)</f>
        <v>0</v>
      </c>
      <c r="EC72" s="9">
        <f>IF(Parametros!$P$3=1,'4 - Tabela atual'!EC71,'5 - Tabela anterior'!EB71)</f>
        <v>0</v>
      </c>
      <c r="ED72" s="9">
        <f>IF(Parametros!$P$3=1,'4 - Tabela atual'!ED71,'5 - Tabela anterior'!EC71)</f>
        <v>0</v>
      </c>
      <c r="EE72" s="9">
        <f>IF(Parametros!$P$3=1,'4 - Tabela atual'!EE71,'5 - Tabela anterior'!ED71)</f>
        <v>0</v>
      </c>
      <c r="EF72" s="9">
        <f>IF(Parametros!$P$3=1,'4 - Tabela atual'!EF71,'5 - Tabela anterior'!EE71)</f>
        <v>0</v>
      </c>
      <c r="EG72" s="9">
        <f>IF(Parametros!$P$3=1,'4 - Tabela atual'!EG71,'5 - Tabela anterior'!EF71)</f>
        <v>0</v>
      </c>
      <c r="EH72" s="9">
        <f>IF(Parametros!$P$3=1,'4 - Tabela atual'!EH71,'5 - Tabela anterior'!EG71)</f>
        <v>0</v>
      </c>
      <c r="EI72" s="9">
        <f>IF(Parametros!$P$3=1,'4 - Tabela atual'!EI71,'5 - Tabela anterior'!EH71)</f>
        <v>0</v>
      </c>
      <c r="EJ72" s="9">
        <f>IF(Parametros!$P$3=1,'4 - Tabela atual'!EJ71,'5 - Tabela anterior'!EI71)</f>
        <v>0</v>
      </c>
      <c r="EK72" s="9">
        <f>IF(Parametros!$P$3=1,'4 - Tabela atual'!EK71,'5 - Tabela anterior'!EJ71)</f>
        <v>0</v>
      </c>
      <c r="EL72" s="9">
        <f>IF(Parametros!$P$3=1,'4 - Tabela atual'!EL71,'5 - Tabela anterior'!EK71)</f>
        <v>0</v>
      </c>
      <c r="EM72" s="9">
        <f>IF(Parametros!$P$3=1,'4 - Tabela atual'!EM71,'5 - Tabela anterior'!EL71)</f>
        <v>0</v>
      </c>
      <c r="EN72" s="9">
        <f>IF(Parametros!$P$3=1,'4 - Tabela atual'!EN71,'5 - Tabela anterior'!EM71)</f>
        <v>0</v>
      </c>
      <c r="EO72" s="9">
        <f>IF(Parametros!$P$3=1,'4 - Tabela atual'!EO71,'5 - Tabela anterior'!EN71)</f>
        <v>0</v>
      </c>
      <c r="EP72" s="9">
        <f>IF(Parametros!$P$3=1,'4 - Tabela atual'!EP71,'5 - Tabela anterior'!EO71)</f>
        <v>0</v>
      </c>
      <c r="EQ72" s="9">
        <f>IF(Parametros!$P$3=1,'4 - Tabela atual'!EQ71,'5 - Tabela anterior'!EP71)</f>
        <v>0</v>
      </c>
      <c r="ER72" s="9">
        <f>IF(Parametros!$P$3=1,'4 - Tabela atual'!ER71,'5 - Tabela anterior'!EQ71)</f>
        <v>0</v>
      </c>
      <c r="ES72" s="9">
        <f>IF(Parametros!$P$3=1,'4 - Tabela atual'!ES71,'5 - Tabela anterior'!ER71)</f>
        <v>0</v>
      </c>
      <c r="ET72" s="9">
        <f>IF(Parametros!$P$3=1,'4 - Tabela atual'!ET71,'5 - Tabela anterior'!ES71)</f>
        <v>0</v>
      </c>
      <c r="EU72" s="9">
        <f>IF(Parametros!$P$3=1,'4 - Tabela atual'!EU71,'5 - Tabela anterior'!ET71)</f>
        <v>0</v>
      </c>
      <c r="EV72" s="9">
        <f>IF(Parametros!$P$3=1,'4 - Tabela atual'!EV71,'5 - Tabela anterior'!EU71)</f>
        <v>0</v>
      </c>
      <c r="EW72" s="9">
        <f>IF(Parametros!$P$3=1,'4 - Tabela atual'!EW71,'5 - Tabela anterior'!EV71)</f>
        <v>0</v>
      </c>
      <c r="EX72" s="9">
        <f>IF(Parametros!$P$3=1,'4 - Tabela atual'!EX71,'5 - Tabela anterior'!EW71)</f>
        <v>0</v>
      </c>
      <c r="EY72" s="9">
        <f>IF(Parametros!$P$3=1,'4 - Tabela atual'!EY71,'5 - Tabela anterior'!EX71)</f>
        <v>0</v>
      </c>
      <c r="EZ72" s="9">
        <f>IF(Parametros!$P$3=1,'4 - Tabela atual'!EZ71,'5 - Tabela anterior'!EY71)</f>
        <v>0</v>
      </c>
      <c r="FA72" s="9">
        <f>IF(Parametros!$P$3=1,'4 - Tabela atual'!FA71,'5 - Tabela anterior'!EZ71)</f>
        <v>0</v>
      </c>
      <c r="FB72" s="9">
        <f>IF(Parametros!$P$3=1,'4 - Tabela atual'!FB71,'5 - Tabela anterior'!FA71)</f>
        <v>0</v>
      </c>
      <c r="FC72" s="9">
        <f>IF(Parametros!$P$3=1,'4 - Tabela atual'!FC71,'5 - Tabela anterior'!FB71)</f>
        <v>0</v>
      </c>
      <c r="FD72" s="9">
        <f>IF(Parametros!$P$3=1,'4 - Tabela atual'!FD71,'5 - Tabela anterior'!FC71)</f>
        <v>0</v>
      </c>
      <c r="FE72" s="9">
        <f>IF(Parametros!$P$3=1,'4 - Tabela atual'!FE71,'5 - Tabela anterior'!FD71)</f>
        <v>0</v>
      </c>
      <c r="FF72" s="9">
        <f>IF(Parametros!$P$3=1,'4 - Tabela atual'!FF71,'5 - Tabela anterior'!FE71)</f>
        <v>0</v>
      </c>
      <c r="FG72" s="9">
        <f>IF(Parametros!$P$3=1,'4 - Tabela atual'!FG71,'5 - Tabela anterior'!FF71)</f>
        <v>0</v>
      </c>
      <c r="FH72" s="9">
        <f>IF(Parametros!$P$3=1,'4 - Tabela atual'!FH71,'5 - Tabela anterior'!FG71)</f>
        <v>0</v>
      </c>
      <c r="FI72" s="9">
        <f>IF(Parametros!$P$3=1,'4 - Tabela atual'!FI71,'5 - Tabela anterior'!FH71)</f>
        <v>0</v>
      </c>
      <c r="FJ72" s="9">
        <f>IF(Parametros!$P$3=1,'4 - Tabela atual'!FJ71,'5 - Tabela anterior'!FI71)</f>
        <v>0</v>
      </c>
      <c r="FK72" s="9">
        <f>IF(Parametros!$P$3=1,'4 - Tabela atual'!FK71,'5 - Tabela anterior'!FJ71)</f>
        <v>0</v>
      </c>
      <c r="FL72" s="9">
        <f>IF(Parametros!$P$3=1,'4 - Tabela atual'!FL71,'5 - Tabela anterior'!FK71)</f>
        <v>0</v>
      </c>
      <c r="FM72" s="9">
        <f>IF(Parametros!$P$3=1,'4 - Tabela atual'!FM71,'5 - Tabela anterior'!FL71)</f>
        <v>0</v>
      </c>
      <c r="FN72" s="9">
        <f>IF(Parametros!$P$3=1,'4 - Tabela atual'!FN71,'5 - Tabela anterior'!FM71)</f>
        <v>0</v>
      </c>
      <c r="FO72" s="9">
        <f>IF(Parametros!$P$3=1,'4 - Tabela atual'!FO71,'5 - Tabela anterior'!FN71)</f>
        <v>0</v>
      </c>
      <c r="FP72" s="9">
        <f>IF(Parametros!$P$3=1,'4 - Tabela atual'!FP71,'5 - Tabela anterior'!FO71)</f>
        <v>0</v>
      </c>
      <c r="FQ72" s="9">
        <f>IF(Parametros!$P$3=1,'4 - Tabela atual'!FQ71,'5 - Tabela anterior'!FP71)</f>
        <v>0</v>
      </c>
      <c r="FR72" s="9">
        <f>IF(Parametros!$P$3=1,'4 - Tabela atual'!FR71,'5 - Tabela anterior'!FQ71)</f>
        <v>0</v>
      </c>
      <c r="FS72" s="9">
        <f>IF(Parametros!$P$3=1,'4 - Tabela atual'!FS71,'5 - Tabela anterior'!FR71)</f>
        <v>0</v>
      </c>
      <c r="FT72">
        <f>IF(Parametros!$P$3=1,'4 - Tabela atual'!FT71,'5 - Tabela anterior'!FS71)</f>
        <v>39.97</v>
      </c>
      <c r="FU72">
        <f>IF(Parametros!$P$3=1,'4 - Tabela atual'!FU71,'5 - Tabela anterior'!FT71)</f>
        <v>0</v>
      </c>
      <c r="FV72">
        <f>IF(Parametros!$P$3=1,'4 - Tabela atual'!FV71,'5 - Tabela anterior'!FU71)</f>
        <v>0</v>
      </c>
      <c r="FW72">
        <f>IF(Parametros!$P$3=1,'4 - Tabela atual'!FW71,'5 - Tabela anterior'!FV71)</f>
        <v>0</v>
      </c>
      <c r="FX72">
        <f>IF(Parametros!$P$3=1,'4 - Tabela atual'!FX71,'5 - Tabela anterior'!FW71)</f>
        <v>0</v>
      </c>
      <c r="FY72">
        <f>IF(Parametros!$P$3=1,'4 - Tabela atual'!FY71,'5 - Tabela anterior'!FX71)</f>
        <v>0</v>
      </c>
      <c r="FZ72">
        <f>IF(Parametros!$P$3=1,'4 - Tabela atual'!FZ71,'5 - Tabela anterior'!FY71)</f>
        <v>0</v>
      </c>
      <c r="GA72">
        <f>IF(Parametros!$P$3=1,'4 - Tabela atual'!GA71,'5 - Tabela anterior'!FZ71)</f>
        <v>0</v>
      </c>
      <c r="GB72">
        <f>IF(Parametros!$P$3=1,'4 - Tabela atual'!GB71,'5 - Tabela anterior'!GA71)</f>
        <v>0</v>
      </c>
      <c r="GC72">
        <f>IF(Parametros!$P$3=1,'4 - Tabela atual'!GC71,'5 - Tabela anterior'!GB71)</f>
        <v>0</v>
      </c>
      <c r="GD72">
        <f>IF(Parametros!$P$3=1,'4 - Tabela atual'!GD71,'5 - Tabela anterior'!GC71)</f>
        <v>0</v>
      </c>
      <c r="GE72">
        <f>IF(Parametros!$P$3=1,'4 - Tabela atual'!GE71,'5 - Tabela anterior'!GD71)</f>
        <v>0</v>
      </c>
      <c r="GF72">
        <f>IF(Parametros!$P$3=1,'4 - Tabela atual'!GF71,'5 - Tabela anterior'!GE71)</f>
        <v>0</v>
      </c>
      <c r="GG72">
        <f>IF(Parametros!$P$3=1,'4 - Tabela atual'!GG71,'5 - Tabela anterior'!GF71)</f>
        <v>0</v>
      </c>
      <c r="GH72">
        <f>IF(Parametros!$P$3=1,'4 - Tabela atual'!GH71,'5 - Tabela anterior'!GG71)</f>
        <v>0</v>
      </c>
      <c r="GI72" s="8">
        <f>IF(Parametros!$P$3=1,'4 - Tabela atual'!GI71,'5 - Tabela anterior'!GH71)</f>
        <v>479421.64279999991</v>
      </c>
      <c r="GJ72" s="8">
        <f>IF(Parametros!$P$3=1,'4 - Tabela atual'!GJ71,'5 - Tabela anterior'!GI71)</f>
        <v>0</v>
      </c>
      <c r="GK72" s="8">
        <f>IF(Parametros!$P$3=1,'4 - Tabela atual'!GK71,'5 - Tabela anterior'!GJ71)</f>
        <v>0</v>
      </c>
      <c r="GL72" s="8">
        <f>IF(Parametros!$P$3=1,'4 - Tabela atual'!GL71,'5 - Tabela anterior'!GK71)</f>
        <v>0</v>
      </c>
      <c r="GM72" s="8">
        <f>IF(Parametros!$P$3=1,'4 - Tabela atual'!GM71,'5 - Tabela anterior'!GL71)</f>
        <v>0</v>
      </c>
      <c r="GN72" s="8">
        <f>IF(Parametros!$P$3=1,'4 - Tabela atual'!GN71,'5 - Tabela anterior'!GM71)</f>
        <v>0</v>
      </c>
      <c r="GO72" s="8">
        <f>IF(Parametros!$P$3=1,'4 - Tabela atual'!GO71,'5 - Tabela anterior'!GN71)</f>
        <v>0</v>
      </c>
      <c r="GP72" s="8">
        <f>IF(Parametros!$P$3=1,'4 - Tabela atual'!GP71,'5 - Tabela anterior'!GO71)</f>
        <v>0</v>
      </c>
      <c r="GQ72" s="8">
        <f>IF(Parametros!$P$3=1,'4 - Tabela atual'!GQ71,'5 - Tabela anterior'!GP71)</f>
        <v>0</v>
      </c>
      <c r="GR72" s="8">
        <f>IF(Parametros!$P$3=1,'4 - Tabela atual'!GR71,'5 - Tabela anterior'!GQ71)</f>
        <v>0</v>
      </c>
      <c r="GS72" s="8">
        <f>IF(Parametros!$P$3=1,'4 - Tabela atual'!GS71,'5 - Tabela anterior'!GR71)</f>
        <v>0</v>
      </c>
      <c r="GT72" s="8">
        <f>IF(Parametros!$P$3=1,'4 - Tabela atual'!GT71,'5 - Tabela anterior'!GS71)</f>
        <v>0</v>
      </c>
      <c r="GU72" s="8">
        <f>IF(Parametros!$P$3=1,'4 - Tabela atual'!GU71,'5 - Tabela anterior'!GT71)</f>
        <v>0</v>
      </c>
      <c r="GV72" s="8">
        <f>IF(Parametros!$P$3=1,'4 - Tabela atual'!GV71,'5 - Tabela anterior'!GU71)</f>
        <v>0</v>
      </c>
      <c r="GW72" s="8">
        <f>IF(Parametros!$P$3=1,'4 - Tabela atual'!GW71,'5 - Tabela anterior'!GV71)</f>
        <v>0</v>
      </c>
      <c r="GX72">
        <f>IF(Parametros!$P$3=1,'4 - Tabela atual'!GX71,'5 - Tabela anterior'!GW71)</f>
        <v>0</v>
      </c>
      <c r="GY72">
        <f>IF(Parametros!$P$3=1,'4 - Tabela atual'!GY71,'5 - Tabela anterior'!GX71)</f>
        <v>0</v>
      </c>
      <c r="GZ72">
        <f>IF(Parametros!$P$3=1,'4 - Tabela atual'!GZ71,'5 - Tabela anterior'!GY71)</f>
        <v>0</v>
      </c>
      <c r="HA72">
        <f>IF(Parametros!$P$3=1,'4 - Tabela atual'!HA71,'5 - Tabela anterior'!GZ71)</f>
        <v>1</v>
      </c>
      <c r="HB72">
        <f>IF(Parametros!$P$3=1,'4 - Tabela atual'!HB71,'5 - Tabela anterior'!HA71)</f>
        <v>0</v>
      </c>
      <c r="HC72">
        <f>IF(Parametros!$P$3=1,'4 - Tabela atual'!HC71,'5 - Tabela anterior'!HB71)</f>
        <v>0</v>
      </c>
      <c r="HD72">
        <f>IF(Parametros!$P$3=1,'4 - Tabela atual'!HD71,'5 - Tabela anterior'!HC71)</f>
        <v>0</v>
      </c>
      <c r="HE72" s="6" t="str">
        <f t="shared" si="1"/>
        <v>FESTEJA - (FTEJ)</v>
      </c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</row>
    <row r="73" spans="1:249" s="5" customFormat="1" ht="14.25" customHeight="1" x14ac:dyDescent="0.2">
      <c r="A73" s="148" t="str">
        <f>IF(Parametros!$P$3=1,'4 - Tabela atual'!A72,'5 - Tabela anterior'!A72)</f>
        <v>MINI</v>
      </c>
      <c r="B73" s="112" t="str">
        <f>IF(Parametros!$P$3=1,'4 - Tabela atual'!B72,'5 - Tabela anterior'!B72)</f>
        <v>MINISSÉRIE</v>
      </c>
      <c r="C73" s="9">
        <f>IF(Parametros!$P$3=1,'4 - Tabela atual'!C72,'5 - Tabela anterior'!C72)</f>
        <v>1606</v>
      </c>
      <c r="D73" s="9">
        <f>IF(Parametros!$P$3=1,'4 - Tabela atual'!D72,'5 - Tabela anterior'!D72)</f>
        <v>321.20000000000005</v>
      </c>
      <c r="E73" s="9">
        <f>IF(Parametros!$P$3=1,'4 - Tabela atual'!E72,'5 - Tabela anterior'!E72)</f>
        <v>401.5</v>
      </c>
      <c r="F73" s="9">
        <f>IF(Parametros!$P$3=1,'4 - Tabela atual'!F72,'5 - Tabela anterior'!F72)</f>
        <v>602.25</v>
      </c>
      <c r="G73" s="9">
        <f>IF(Parametros!$P$3=1,'4 - Tabela atual'!G72,'5 - Tabela anterior'!G72)</f>
        <v>321.20000000000005</v>
      </c>
      <c r="H73" s="9">
        <f>IF(Parametros!$P$3=1,'4 - Tabela atual'!H72,'5 - Tabela anterior'!H72)</f>
        <v>401.5</v>
      </c>
      <c r="I73" s="9">
        <f>IF(Parametros!$P$3=1,'4 - Tabela atual'!I72,'5 - Tabela anterior'!H72)</f>
        <v>401.5</v>
      </c>
      <c r="J73" s="9">
        <f>IF(Parametros!$P$3=1,'4 - Tabela atual'!J72,'5 - Tabela anterior'!I72)</f>
        <v>401.5</v>
      </c>
      <c r="K73" s="9">
        <f>IF(Parametros!$P$3=1,'4 - Tabela atual'!K72,'5 - Tabela anterior'!J72)</f>
        <v>602.25</v>
      </c>
      <c r="L73" s="9">
        <f>IF(Parametros!$P$3=1,'4 - Tabela atual'!L72,'5 - Tabela anterior'!K72)</f>
        <v>321.20000000000005</v>
      </c>
      <c r="M73" s="9">
        <f>IF(Parametros!$P$3=1,'4 - Tabela atual'!M72,'5 - Tabela anterior'!L72)</f>
        <v>401.5</v>
      </c>
      <c r="N73" s="9">
        <f>IF(Parametros!$P$3=1,'4 - Tabela atual'!N72,'5 - Tabela anterior'!M72)</f>
        <v>722.7</v>
      </c>
      <c r="O73" s="9">
        <f>IF(Parametros!$P$3=1,'4 - Tabela atual'!O72,'5 - Tabela anterior'!N72)</f>
        <v>1204.5</v>
      </c>
      <c r="P73" s="9">
        <f>IF(Parametros!$P$3=1,'4 - Tabela atual'!P72,'5 - Tabela anterior'!O72)</f>
        <v>2409</v>
      </c>
      <c r="Q73" s="9">
        <f>IF(Parametros!$P$3=1,'4 - Tabela atual'!Q72,'5 - Tabela anterior'!P72)</f>
        <v>3212</v>
      </c>
      <c r="R73" s="9">
        <f>IF(Parametros!$P$3=1,'4 - Tabela atual'!R72,'5 - Tabela anterior'!Q72)</f>
        <v>4818</v>
      </c>
      <c r="S73" s="9">
        <f>IF(Parametros!$P$3=1,'4 - Tabela atual'!S72,'5 - Tabela anterior'!R72)</f>
        <v>6424</v>
      </c>
      <c r="T73" s="9">
        <f>IF(Parametros!$P$3=1,'4 - Tabela atual'!T72,'5 - Tabela anterior'!S72)</f>
        <v>8030</v>
      </c>
      <c r="U73" s="9">
        <f>IF(Parametros!$P$3=1,'4 - Tabela atual'!U72,'5 - Tabela anterior'!T72)</f>
        <v>9636</v>
      </c>
      <c r="V73" s="9">
        <f>IF(Parametros!$P$3=1,'4 - Tabela atual'!V72,'5 - Tabela anterior'!U72)</f>
        <v>0</v>
      </c>
      <c r="W73" s="9">
        <f>IF(Parametros!$P$3=1,'4 - Tabela atual'!W72,'5 - Tabela anterior'!V72)</f>
        <v>0</v>
      </c>
      <c r="X73" s="9">
        <f>IF(Parametros!$P$3=1,'4 - Tabela atual'!X72,'5 - Tabela anterior'!W72)</f>
        <v>0</v>
      </c>
      <c r="Y73" s="9">
        <f>IF(Parametros!$P$3=1,'4 - Tabela atual'!Y72,'5 - Tabela anterior'!X72)</f>
        <v>0</v>
      </c>
      <c r="Z73" s="9">
        <f>IF(Parametros!$P$3=1,'4 - Tabela atual'!Z72,'5 - Tabela anterior'!Y72)</f>
        <v>0</v>
      </c>
      <c r="AA73" s="9">
        <f>IF(Parametros!$P$3=1,'4 - Tabela atual'!AA72,'5 - Tabela anterior'!Z72)</f>
        <v>0</v>
      </c>
      <c r="AB73" s="9">
        <f>IF(Parametros!$P$3=1,'4 - Tabela atual'!AB72,'5 - Tabela anterior'!AA72)</f>
        <v>0</v>
      </c>
      <c r="AC73" s="9">
        <f>IF(Parametros!$P$3=1,'4 - Tabela atual'!AC72,'5 - Tabela anterior'!AB72)</f>
        <v>0</v>
      </c>
      <c r="AD73" s="9">
        <f>IF(Parametros!$P$3=1,'4 - Tabela atual'!AD72,'5 - Tabela anterior'!AC72)</f>
        <v>0</v>
      </c>
      <c r="AE73" s="9">
        <f>IF(Parametros!$P$3=1,'4 - Tabela atual'!AE72,'5 - Tabela anterior'!AD72)</f>
        <v>0</v>
      </c>
      <c r="AF73" s="9">
        <f>IF(Parametros!$P$3=1,'4 - Tabela atual'!AF72,'5 - Tabela anterior'!AE72)</f>
        <v>0</v>
      </c>
      <c r="AG73" s="9">
        <f>IF(Parametros!$P$3=1,'4 - Tabela atual'!AG72,'5 - Tabela anterior'!AF72)</f>
        <v>0</v>
      </c>
      <c r="AH73" s="9">
        <f>IF(Parametros!$P$3=1,'4 - Tabela atual'!AH72,'5 - Tabela anterior'!AG72)</f>
        <v>0</v>
      </c>
      <c r="AI73" s="9">
        <f>IF(Parametros!$P$3=1,'4 - Tabela atual'!AI72,'5 - Tabela anterior'!AH72)</f>
        <v>0</v>
      </c>
      <c r="AJ73" s="9">
        <f>IF(Parametros!$P$3=1,'4 - Tabela atual'!AJ72,'5 - Tabela anterior'!AI72)</f>
        <v>0</v>
      </c>
      <c r="AK73" s="9">
        <f>IF(Parametros!$P$3=1,'4 - Tabela atual'!AK72,'5 - Tabela anterior'!AJ72)</f>
        <v>0</v>
      </c>
      <c r="AL73" s="9">
        <f>IF(Parametros!$P$3=1,'4 - Tabela atual'!AL72,'5 - Tabela anterior'!AK72)</f>
        <v>0</v>
      </c>
      <c r="AM73" s="9">
        <f>IF(Parametros!$P$3=1,'4 - Tabela atual'!AM72,'5 - Tabela anterior'!AL72)</f>
        <v>0</v>
      </c>
      <c r="AN73" s="9">
        <f>IF(Parametros!$P$3=1,'4 - Tabela atual'!AN72,'5 - Tabela anterior'!AM72)</f>
        <v>0</v>
      </c>
      <c r="AO73" s="9">
        <f>IF(Parametros!$P$3=1,'4 - Tabela atual'!AO72,'5 - Tabela anterior'!AN72)</f>
        <v>0</v>
      </c>
      <c r="AP73" s="9">
        <f>IF(Parametros!$P$3=1,'4 - Tabela atual'!AP72,'5 - Tabela anterior'!AO72)</f>
        <v>0</v>
      </c>
      <c r="AQ73" s="9">
        <f>IF(Parametros!$P$3=1,'4 - Tabela atual'!AQ72,'5 - Tabela anterior'!AP72)</f>
        <v>0</v>
      </c>
      <c r="AR73" s="9">
        <f>IF(Parametros!$P$3=1,'4 - Tabela atual'!AR72,'5 - Tabela anterior'!AQ72)</f>
        <v>0</v>
      </c>
      <c r="AS73" s="9">
        <f>IF(Parametros!$P$3=1,'4 - Tabela atual'!AS72,'5 - Tabela anterior'!AR72)</f>
        <v>0</v>
      </c>
      <c r="AT73" s="9">
        <f>IF(Parametros!$P$3=1,'4 - Tabela atual'!AT72,'5 - Tabela anterior'!AS72)</f>
        <v>0</v>
      </c>
      <c r="AU73" s="9">
        <f>IF(Parametros!$P$3=1,'4 - Tabela atual'!AU72,'5 - Tabela anterior'!AT72)</f>
        <v>0</v>
      </c>
      <c r="AV73" s="9">
        <f>IF(Parametros!$P$3=1,'4 - Tabela atual'!AV72,'5 - Tabela anterior'!AU72)</f>
        <v>0</v>
      </c>
      <c r="AW73" s="9">
        <f>IF(Parametros!$P$3=1,'4 - Tabela atual'!AW72,'5 - Tabela anterior'!AV72)</f>
        <v>0</v>
      </c>
      <c r="AX73" s="9">
        <f>IF(Parametros!$P$3=1,'4 - Tabela atual'!AX72,'5 - Tabela anterior'!AW72)</f>
        <v>0</v>
      </c>
      <c r="AY73" s="9">
        <f>IF(Parametros!$P$3=1,'4 - Tabela atual'!AY72,'5 - Tabela anterior'!AX72)</f>
        <v>0</v>
      </c>
      <c r="AZ73" s="9">
        <f>IF(Parametros!$P$3=1,'4 - Tabela atual'!AZ72,'5 - Tabela anterior'!AY72)</f>
        <v>0</v>
      </c>
      <c r="BA73" s="9">
        <f>IF(Parametros!$P$3=1,'4 - Tabela atual'!BA72,'5 - Tabela anterior'!AZ72)</f>
        <v>0</v>
      </c>
      <c r="BB73" s="9">
        <f>IF(Parametros!$P$3=1,'4 - Tabela atual'!BB72,'5 - Tabela anterior'!BA72)</f>
        <v>0</v>
      </c>
      <c r="BC73" s="9">
        <f>IF(Parametros!$P$3=1,'4 - Tabela atual'!BC72,'5 - Tabela anterior'!BB72)</f>
        <v>0</v>
      </c>
      <c r="BD73" s="9">
        <f>IF(Parametros!$P$3=1,'4 - Tabela atual'!BD72,'5 - Tabela anterior'!BC72)</f>
        <v>0</v>
      </c>
      <c r="BE73" s="9">
        <f>IF(Parametros!$P$3=1,'4 - Tabela atual'!BE72,'5 - Tabela anterior'!BD72)</f>
        <v>0</v>
      </c>
      <c r="BF73" s="9">
        <f>IF(Parametros!$P$3=1,'4 - Tabela atual'!BF72,'5 - Tabela anterior'!BE72)</f>
        <v>0</v>
      </c>
      <c r="BG73" s="9">
        <f>IF(Parametros!$P$3=1,'4 - Tabela atual'!BG72,'5 - Tabela anterior'!BF72)</f>
        <v>0</v>
      </c>
      <c r="BH73" s="9">
        <f>IF(Parametros!$P$3=1,'4 - Tabela atual'!BH72,'5 - Tabela anterior'!BG72)</f>
        <v>0</v>
      </c>
      <c r="BI73" s="9">
        <f>IF(Parametros!$P$3=1,'4 - Tabela atual'!BI72,'5 - Tabela anterior'!BH72)</f>
        <v>0</v>
      </c>
      <c r="BJ73" s="9">
        <f>IF(Parametros!$P$3=1,'4 - Tabela atual'!BJ72,'5 - Tabela anterior'!BI72)</f>
        <v>0</v>
      </c>
      <c r="BK73" s="9">
        <f>IF(Parametros!$P$3=1,'4 - Tabela atual'!BK72,'5 - Tabela anterior'!BJ72)</f>
        <v>0</v>
      </c>
      <c r="BL73" s="9">
        <f>IF(Parametros!$P$3=1,'4 - Tabela atual'!BL72,'5 - Tabela anterior'!BK72)</f>
        <v>0</v>
      </c>
      <c r="BM73" s="9">
        <f>IF(Parametros!$P$3=1,'4 - Tabela atual'!BM72,'5 - Tabela anterior'!BL72)</f>
        <v>0</v>
      </c>
      <c r="BN73" s="9">
        <f>IF(Parametros!$P$3=1,'4 - Tabela atual'!BN72,'5 - Tabela anterior'!BM72)</f>
        <v>0</v>
      </c>
      <c r="BO73" s="9">
        <f>IF(Parametros!$P$3=1,'4 - Tabela atual'!BO72,'5 - Tabela anterior'!BN72)</f>
        <v>0</v>
      </c>
      <c r="BP73" s="9">
        <f>IF(Parametros!$P$3=1,'4 - Tabela atual'!BP72,'5 - Tabela anterior'!BO72)</f>
        <v>0</v>
      </c>
      <c r="BQ73" s="9">
        <f>IF(Parametros!$P$3=1,'4 - Tabela atual'!BQ72,'5 - Tabela anterior'!BP72)</f>
        <v>0</v>
      </c>
      <c r="BR73" s="9">
        <f>IF(Parametros!$P$3=1,'4 - Tabela atual'!BR72,'5 - Tabela anterior'!BQ72)</f>
        <v>0</v>
      </c>
      <c r="BS73" s="9">
        <f>IF(Parametros!$P$3=1,'4 - Tabela atual'!BS72,'5 - Tabela anterior'!BR72)</f>
        <v>0</v>
      </c>
      <c r="BT73" s="9">
        <f>IF(Parametros!$P$3=1,'4 - Tabela atual'!BT72,'5 - Tabela anterior'!BS72)</f>
        <v>0</v>
      </c>
      <c r="BU73" s="9">
        <f>IF(Parametros!$P$3=1,'4 - Tabela atual'!BU72,'5 - Tabela anterior'!BT72)</f>
        <v>0</v>
      </c>
      <c r="BV73" s="9">
        <f>IF(Parametros!$P$3=1,'4 - Tabela atual'!BV72,'5 - Tabela anterior'!BU72)</f>
        <v>0</v>
      </c>
      <c r="BW73" s="9">
        <f>IF(Parametros!$P$3=1,'4 - Tabela atual'!BW72,'5 - Tabela anterior'!BV72)</f>
        <v>0</v>
      </c>
      <c r="BX73" s="9">
        <f>IF(Parametros!$P$3=1,'4 - Tabela atual'!BX72,'5 - Tabela anterior'!BW72)</f>
        <v>0</v>
      </c>
      <c r="BY73" s="9">
        <f>IF(Parametros!$P$3=1,'4 - Tabela atual'!BY72,'5 - Tabela anterior'!BX72)</f>
        <v>0</v>
      </c>
      <c r="BZ73" s="9">
        <f>IF(Parametros!$P$3=1,'4 - Tabela atual'!BZ72,'5 - Tabela anterior'!BY72)</f>
        <v>0</v>
      </c>
      <c r="CA73" s="9">
        <f>IF(Parametros!$P$3=1,'4 - Tabela atual'!CA72,'5 - Tabela anterior'!BZ72)</f>
        <v>0</v>
      </c>
      <c r="CB73" s="9">
        <f>IF(Parametros!$P$3=1,'4 - Tabela atual'!CB72,'5 - Tabela anterior'!CA72)</f>
        <v>0</v>
      </c>
      <c r="CC73" s="9">
        <f>IF(Parametros!$P$3=1,'4 - Tabela atual'!CC72,'5 - Tabela anterior'!CB72)</f>
        <v>0</v>
      </c>
      <c r="CD73" s="9">
        <f>IF(Parametros!$P$3=1,'4 - Tabela atual'!CD72,'5 - Tabela anterior'!CC72)</f>
        <v>0</v>
      </c>
      <c r="CE73" s="9">
        <f>IF(Parametros!$P$3=1,'4 - Tabela atual'!CE72,'5 - Tabela anterior'!CD72)</f>
        <v>0</v>
      </c>
      <c r="CF73" s="9">
        <f>IF(Parametros!$P$3=1,'4 - Tabela atual'!CF72,'5 - Tabela anterior'!CE72)</f>
        <v>0</v>
      </c>
      <c r="CG73" s="9">
        <f>IF(Parametros!$P$3=1,'4 - Tabela atual'!CG72,'5 - Tabela anterior'!CF72)</f>
        <v>0</v>
      </c>
      <c r="CH73" s="9">
        <f>IF(Parametros!$P$3=1,'4 - Tabela atual'!CH72,'5 - Tabela anterior'!CG72)</f>
        <v>0</v>
      </c>
      <c r="CI73" s="9">
        <f>IF(Parametros!$P$3=1,'4 - Tabela atual'!CI72,'5 - Tabela anterior'!CH72)</f>
        <v>0</v>
      </c>
      <c r="CJ73" s="9">
        <f>IF(Parametros!$P$3=1,'4 - Tabela atual'!CJ72,'5 - Tabela anterior'!CI72)</f>
        <v>0</v>
      </c>
      <c r="CK73" s="9">
        <f>IF(Parametros!$P$3=1,'4 - Tabela atual'!CK72,'5 - Tabela anterior'!CJ72)</f>
        <v>0</v>
      </c>
      <c r="CL73" s="9">
        <f>IF(Parametros!$P$3=1,'4 - Tabela atual'!CL72,'5 - Tabela anterior'!CK72)</f>
        <v>0</v>
      </c>
      <c r="CM73" s="9">
        <f>IF(Parametros!$P$3=1,'4 - Tabela atual'!CM72,'5 - Tabela anterior'!CL72)</f>
        <v>0</v>
      </c>
      <c r="CN73" s="9">
        <f>IF(Parametros!$P$3=1,'4 - Tabela atual'!CN72,'5 - Tabela anterior'!CM72)</f>
        <v>0</v>
      </c>
      <c r="CO73" s="9">
        <f>IF(Parametros!$P$3=1,'4 - Tabela atual'!CO72,'5 - Tabela anterior'!CN72)</f>
        <v>0</v>
      </c>
      <c r="CP73" s="9">
        <f>IF(Parametros!$P$3=1,'4 - Tabela atual'!CP72,'5 - Tabela anterior'!CO72)</f>
        <v>0</v>
      </c>
      <c r="CQ73" s="9">
        <f>IF(Parametros!$P$3=1,'4 - Tabela atual'!CQ72,'5 - Tabela anterior'!CP72)</f>
        <v>0</v>
      </c>
      <c r="CR73" s="9">
        <f>IF(Parametros!$P$3=1,'4 - Tabela atual'!CR72,'5 - Tabela anterior'!CQ72)</f>
        <v>0</v>
      </c>
      <c r="CS73" s="9">
        <f>IF(Parametros!$P$3=1,'4 - Tabela atual'!CS72,'5 - Tabela anterior'!CR72)</f>
        <v>0</v>
      </c>
      <c r="CT73" s="9">
        <f>IF(Parametros!$P$3=1,'4 - Tabela atual'!CT72,'5 - Tabela anterior'!CS72)</f>
        <v>0</v>
      </c>
      <c r="CU73" s="9">
        <f>IF(Parametros!$P$3=1,'4 - Tabela atual'!CU72,'5 - Tabela anterior'!CT72)</f>
        <v>0</v>
      </c>
      <c r="CV73" s="9">
        <f>IF(Parametros!$P$3=1,'4 - Tabela atual'!CV72,'5 - Tabela anterior'!CU72)</f>
        <v>0</v>
      </c>
      <c r="CW73" s="9">
        <f>IF(Parametros!$P$3=1,'4 - Tabela atual'!CW72,'5 - Tabela anterior'!CV72)</f>
        <v>0</v>
      </c>
      <c r="CX73" s="9">
        <f>IF(Parametros!$P$3=1,'4 - Tabela atual'!CX72,'5 - Tabela anterior'!CW72)</f>
        <v>0</v>
      </c>
      <c r="CY73" s="9">
        <f>IF(Parametros!$P$3=1,'4 - Tabela atual'!CY72,'5 - Tabela anterior'!CX72)</f>
        <v>0</v>
      </c>
      <c r="CZ73" s="9">
        <f>IF(Parametros!$P$3=1,'4 - Tabela atual'!CZ72,'5 - Tabela anterior'!CY72)</f>
        <v>0</v>
      </c>
      <c r="DA73" s="9">
        <f>IF(Parametros!$P$3=1,'4 - Tabela atual'!DA72,'5 - Tabela anterior'!CZ72)</f>
        <v>0</v>
      </c>
      <c r="DB73" s="9">
        <f>IF(Parametros!$P$3=1,'4 - Tabela atual'!DB72,'5 - Tabela anterior'!DA72)</f>
        <v>0</v>
      </c>
      <c r="DC73" s="9">
        <f>IF(Parametros!$P$3=1,'4 - Tabela atual'!DC72,'5 - Tabela anterior'!DB72)</f>
        <v>0</v>
      </c>
      <c r="DD73" s="9">
        <f>IF(Parametros!$P$3=1,'4 - Tabela atual'!DD72,'5 - Tabela anterior'!DC72)</f>
        <v>0</v>
      </c>
      <c r="DE73" s="9">
        <f>IF(Parametros!$P$3=1,'4 - Tabela atual'!DE72,'5 - Tabela anterior'!DD72)</f>
        <v>0</v>
      </c>
      <c r="DF73" s="9">
        <f>IF(Parametros!$P$3=1,'4 - Tabela atual'!DF72,'5 - Tabela anterior'!DE72)</f>
        <v>0</v>
      </c>
      <c r="DG73" s="9">
        <f>IF(Parametros!$P$3=1,'4 - Tabela atual'!DG72,'5 - Tabela anterior'!DF72)</f>
        <v>0</v>
      </c>
      <c r="DH73" s="9">
        <f>IF(Parametros!$P$3=1,'4 - Tabela atual'!DH72,'5 - Tabela anterior'!DG72)</f>
        <v>0</v>
      </c>
      <c r="DI73" s="9">
        <f>IF(Parametros!$P$3=1,'4 - Tabela atual'!DI72,'5 - Tabela anterior'!DH72)</f>
        <v>0</v>
      </c>
      <c r="DJ73" s="9">
        <f>IF(Parametros!$P$3=1,'4 - Tabela atual'!DJ72,'5 - Tabela anterior'!DI72)</f>
        <v>0</v>
      </c>
      <c r="DK73" s="9">
        <f>IF(Parametros!$P$3=1,'4 - Tabela atual'!DK72,'5 - Tabela anterior'!DJ72)</f>
        <v>0</v>
      </c>
      <c r="DL73" s="9">
        <f>IF(Parametros!$P$3=1,'4 - Tabela atual'!DL72,'5 - Tabela anterior'!DK72)</f>
        <v>0</v>
      </c>
      <c r="DM73" s="9">
        <f>IF(Parametros!$P$3=1,'4 - Tabela atual'!DM72,'5 - Tabela anterior'!DL72)</f>
        <v>0</v>
      </c>
      <c r="DN73" s="9">
        <f>IF(Parametros!$P$3=1,'4 - Tabela atual'!DN72,'5 - Tabela anterior'!DM72)</f>
        <v>0</v>
      </c>
      <c r="DO73" s="9">
        <f>IF(Parametros!$P$3=1,'4 - Tabela atual'!DO72,'5 - Tabela anterior'!DN72)</f>
        <v>0</v>
      </c>
      <c r="DP73" s="9">
        <f>IF(Parametros!$P$3=1,'4 - Tabela atual'!DP72,'5 - Tabela anterior'!DO72)</f>
        <v>0</v>
      </c>
      <c r="DQ73" s="9">
        <f>IF(Parametros!$P$3=1,'4 - Tabela atual'!DQ72,'5 - Tabela anterior'!DP72)</f>
        <v>0</v>
      </c>
      <c r="DR73" s="9">
        <f>IF(Parametros!$P$3=1,'4 - Tabela atual'!DR72,'5 - Tabela anterior'!DQ72)</f>
        <v>0</v>
      </c>
      <c r="DS73" s="9">
        <f>IF(Parametros!$P$3=1,'4 - Tabela atual'!DS72,'5 - Tabela anterior'!DR72)</f>
        <v>0</v>
      </c>
      <c r="DT73" s="9">
        <f>IF(Parametros!$P$3=1,'4 - Tabela atual'!DT72,'5 - Tabela anterior'!DS72)</f>
        <v>0</v>
      </c>
      <c r="DU73" s="9">
        <f>IF(Parametros!$P$3=1,'4 - Tabela atual'!DU72,'5 - Tabela anterior'!DT72)</f>
        <v>0</v>
      </c>
      <c r="DV73" s="9">
        <f>IF(Parametros!$P$3=1,'4 - Tabela atual'!DV72,'5 - Tabela anterior'!DU72)</f>
        <v>0</v>
      </c>
      <c r="DW73" s="9">
        <f>IF(Parametros!$P$3=1,'4 - Tabela atual'!DW72,'5 - Tabela anterior'!DV72)</f>
        <v>0</v>
      </c>
      <c r="DX73" s="9">
        <f>IF(Parametros!$P$3=1,'4 - Tabela atual'!DX72,'5 - Tabela anterior'!DW72)</f>
        <v>0</v>
      </c>
      <c r="DY73" s="9">
        <f>IF(Parametros!$P$3=1,'4 - Tabela atual'!DY72,'5 - Tabela anterior'!DX72)</f>
        <v>0</v>
      </c>
      <c r="DZ73" s="9">
        <f>IF(Parametros!$P$3=1,'4 - Tabela atual'!DZ72,'5 - Tabela anterior'!DY72)</f>
        <v>0</v>
      </c>
      <c r="EA73" s="9">
        <f>IF(Parametros!$P$3=1,'4 - Tabela atual'!EA72,'5 - Tabela anterior'!DZ72)</f>
        <v>0</v>
      </c>
      <c r="EB73" s="9">
        <f>IF(Parametros!$P$3=1,'4 - Tabela atual'!EB72,'5 - Tabela anterior'!EA72)</f>
        <v>0</v>
      </c>
      <c r="EC73" s="9">
        <f>IF(Parametros!$P$3=1,'4 - Tabela atual'!EC72,'5 - Tabela anterior'!EB72)</f>
        <v>0</v>
      </c>
      <c r="ED73" s="9">
        <f>IF(Parametros!$P$3=1,'4 - Tabela atual'!ED72,'5 - Tabela anterior'!EC72)</f>
        <v>0</v>
      </c>
      <c r="EE73" s="9">
        <f>IF(Parametros!$P$3=1,'4 - Tabela atual'!EE72,'5 - Tabela anterior'!ED72)</f>
        <v>0</v>
      </c>
      <c r="EF73" s="9">
        <f>IF(Parametros!$P$3=1,'4 - Tabela atual'!EF72,'5 - Tabela anterior'!EE72)</f>
        <v>0</v>
      </c>
      <c r="EG73" s="9">
        <f>IF(Parametros!$P$3=1,'4 - Tabela atual'!EG72,'5 - Tabela anterior'!EF72)</f>
        <v>0</v>
      </c>
      <c r="EH73" s="9">
        <f>IF(Parametros!$P$3=1,'4 - Tabela atual'!EH72,'5 - Tabela anterior'!EG72)</f>
        <v>0</v>
      </c>
      <c r="EI73" s="9">
        <f>IF(Parametros!$P$3=1,'4 - Tabela atual'!EI72,'5 - Tabela anterior'!EH72)</f>
        <v>0</v>
      </c>
      <c r="EJ73" s="9">
        <f>IF(Parametros!$P$3=1,'4 - Tabela atual'!EJ72,'5 - Tabela anterior'!EI72)</f>
        <v>0</v>
      </c>
      <c r="EK73" s="9">
        <f>IF(Parametros!$P$3=1,'4 - Tabela atual'!EK72,'5 - Tabela anterior'!EJ72)</f>
        <v>0</v>
      </c>
      <c r="EL73" s="9">
        <f>IF(Parametros!$P$3=1,'4 - Tabela atual'!EL72,'5 - Tabela anterior'!EK72)</f>
        <v>0</v>
      </c>
      <c r="EM73" s="9">
        <f>IF(Parametros!$P$3=1,'4 - Tabela atual'!EM72,'5 - Tabela anterior'!EL72)</f>
        <v>0</v>
      </c>
      <c r="EN73" s="9">
        <f>IF(Parametros!$P$3=1,'4 - Tabela atual'!EN72,'5 - Tabela anterior'!EM72)</f>
        <v>0</v>
      </c>
      <c r="EO73" s="9">
        <f>IF(Parametros!$P$3=1,'4 - Tabela atual'!EO72,'5 - Tabela anterior'!EN72)</f>
        <v>0</v>
      </c>
      <c r="EP73" s="9">
        <f>IF(Parametros!$P$3=1,'4 - Tabela atual'!EP72,'5 - Tabela anterior'!EO72)</f>
        <v>0</v>
      </c>
      <c r="EQ73" s="9">
        <f>IF(Parametros!$P$3=1,'4 - Tabela atual'!EQ72,'5 - Tabela anterior'!EP72)</f>
        <v>0</v>
      </c>
      <c r="ER73" s="9">
        <f>IF(Parametros!$P$3=1,'4 - Tabela atual'!ER72,'5 - Tabela anterior'!EQ72)</f>
        <v>0</v>
      </c>
      <c r="ES73" s="9">
        <f>IF(Parametros!$P$3=1,'4 - Tabela atual'!ES72,'5 - Tabela anterior'!ER72)</f>
        <v>0</v>
      </c>
      <c r="ET73" s="9">
        <f>IF(Parametros!$P$3=1,'4 - Tabela atual'!ET72,'5 - Tabela anterior'!ES72)</f>
        <v>0</v>
      </c>
      <c r="EU73" s="9">
        <f>IF(Parametros!$P$3=1,'4 - Tabela atual'!EU72,'5 - Tabela anterior'!ET72)</f>
        <v>0</v>
      </c>
      <c r="EV73" s="9">
        <f>IF(Parametros!$P$3=1,'4 - Tabela atual'!EV72,'5 - Tabela anterior'!EU72)</f>
        <v>0</v>
      </c>
      <c r="EW73" s="9">
        <f>IF(Parametros!$P$3=1,'4 - Tabela atual'!EW72,'5 - Tabela anterior'!EV72)</f>
        <v>0</v>
      </c>
      <c r="EX73" s="9">
        <f>IF(Parametros!$P$3=1,'4 - Tabela atual'!EX72,'5 - Tabela anterior'!EW72)</f>
        <v>0</v>
      </c>
      <c r="EY73" s="9">
        <f>IF(Parametros!$P$3=1,'4 - Tabela atual'!EY72,'5 - Tabela anterior'!EX72)</f>
        <v>0</v>
      </c>
      <c r="EZ73" s="9">
        <f>IF(Parametros!$P$3=1,'4 - Tabela atual'!EZ72,'5 - Tabela anterior'!EY72)</f>
        <v>0</v>
      </c>
      <c r="FA73" s="9">
        <f>IF(Parametros!$P$3=1,'4 - Tabela atual'!FA72,'5 - Tabela anterior'!EZ72)</f>
        <v>0</v>
      </c>
      <c r="FB73" s="9">
        <f>IF(Parametros!$P$3=1,'4 - Tabela atual'!FB72,'5 - Tabela anterior'!FA72)</f>
        <v>0</v>
      </c>
      <c r="FC73" s="9">
        <f>IF(Parametros!$P$3=1,'4 - Tabela atual'!FC72,'5 - Tabela anterior'!FB72)</f>
        <v>0</v>
      </c>
      <c r="FD73" s="9">
        <f>IF(Parametros!$P$3=1,'4 - Tabela atual'!FD72,'5 - Tabela anterior'!FC72)</f>
        <v>0</v>
      </c>
      <c r="FE73" s="9">
        <f>IF(Parametros!$P$3=1,'4 - Tabela atual'!FE72,'5 - Tabela anterior'!FD72)</f>
        <v>0</v>
      </c>
      <c r="FF73" s="9">
        <f>IF(Parametros!$P$3=1,'4 - Tabela atual'!FF72,'5 - Tabela anterior'!FE72)</f>
        <v>0</v>
      </c>
      <c r="FG73" s="9">
        <f>IF(Parametros!$P$3=1,'4 - Tabela atual'!FG72,'5 - Tabela anterior'!FF72)</f>
        <v>0</v>
      </c>
      <c r="FH73" s="9">
        <f>IF(Parametros!$P$3=1,'4 - Tabela atual'!FH72,'5 - Tabela anterior'!FG72)</f>
        <v>0</v>
      </c>
      <c r="FI73" s="9">
        <f>IF(Parametros!$P$3=1,'4 - Tabela atual'!FI72,'5 - Tabela anterior'!FH72)</f>
        <v>0</v>
      </c>
      <c r="FJ73" s="9">
        <f>IF(Parametros!$P$3=1,'4 - Tabela atual'!FJ72,'5 - Tabela anterior'!FI72)</f>
        <v>0</v>
      </c>
      <c r="FK73" s="9">
        <f>IF(Parametros!$P$3=1,'4 - Tabela atual'!FK72,'5 - Tabela anterior'!FJ72)</f>
        <v>0</v>
      </c>
      <c r="FL73" s="9">
        <f>IF(Parametros!$P$3=1,'4 - Tabela atual'!FL72,'5 - Tabela anterior'!FK72)</f>
        <v>0</v>
      </c>
      <c r="FM73" s="9">
        <f>IF(Parametros!$P$3=1,'4 - Tabela atual'!FM72,'5 - Tabela anterior'!FL72)</f>
        <v>0</v>
      </c>
      <c r="FN73" s="9">
        <f>IF(Parametros!$P$3=1,'4 - Tabela atual'!FN72,'5 - Tabela anterior'!FM72)</f>
        <v>0</v>
      </c>
      <c r="FO73" s="9">
        <f>IF(Parametros!$P$3=1,'4 - Tabela atual'!FO72,'5 - Tabela anterior'!FN72)</f>
        <v>0</v>
      </c>
      <c r="FP73" s="9">
        <f>IF(Parametros!$P$3=1,'4 - Tabela atual'!FP72,'5 - Tabela anterior'!FO72)</f>
        <v>0</v>
      </c>
      <c r="FQ73" s="9">
        <f>IF(Parametros!$P$3=1,'4 - Tabela atual'!FQ72,'5 - Tabela anterior'!FP72)</f>
        <v>0</v>
      </c>
      <c r="FR73" s="9">
        <f>IF(Parametros!$P$3=1,'4 - Tabela atual'!FR72,'5 - Tabela anterior'!FQ72)</f>
        <v>0</v>
      </c>
      <c r="FS73" s="9">
        <f>IF(Parametros!$P$3=1,'4 - Tabela atual'!FS72,'5 - Tabela anterior'!FR72)</f>
        <v>0</v>
      </c>
      <c r="FT73">
        <f>IF(Parametros!$P$3=1,'4 - Tabela atual'!FT72,'5 - Tabela anterior'!FS72)</f>
        <v>22.2</v>
      </c>
      <c r="FU73">
        <f>IF(Parametros!$P$3=1,'4 - Tabela atual'!FU72,'5 - Tabela anterior'!FT72)</f>
        <v>0</v>
      </c>
      <c r="FV73">
        <f>IF(Parametros!$P$3=1,'4 - Tabela atual'!FV72,'5 - Tabela anterior'!FU72)</f>
        <v>0</v>
      </c>
      <c r="FW73">
        <f>IF(Parametros!$P$3=1,'4 - Tabela atual'!FW72,'5 - Tabela anterior'!FV72)</f>
        <v>0</v>
      </c>
      <c r="FX73">
        <f>IF(Parametros!$P$3=1,'4 - Tabela atual'!FX72,'5 - Tabela anterior'!FW72)</f>
        <v>0</v>
      </c>
      <c r="FY73">
        <f>IF(Parametros!$P$3=1,'4 - Tabela atual'!FY72,'5 - Tabela anterior'!FX72)</f>
        <v>0</v>
      </c>
      <c r="FZ73">
        <f>IF(Parametros!$P$3=1,'4 - Tabela atual'!FZ72,'5 - Tabela anterior'!FY72)</f>
        <v>0</v>
      </c>
      <c r="GA73">
        <f>IF(Parametros!$P$3=1,'4 - Tabela atual'!GA72,'5 - Tabela anterior'!FZ72)</f>
        <v>0</v>
      </c>
      <c r="GB73">
        <f>IF(Parametros!$P$3=1,'4 - Tabela atual'!GB72,'5 - Tabela anterior'!GA72)</f>
        <v>0</v>
      </c>
      <c r="GC73">
        <f>IF(Parametros!$P$3=1,'4 - Tabela atual'!GC72,'5 - Tabela anterior'!GB72)</f>
        <v>0</v>
      </c>
      <c r="GD73">
        <f>IF(Parametros!$P$3=1,'4 - Tabela atual'!GD72,'5 - Tabela anterior'!GC72)</f>
        <v>0</v>
      </c>
      <c r="GE73">
        <f>IF(Parametros!$P$3=1,'4 - Tabela atual'!GE72,'5 - Tabela anterior'!GD72)</f>
        <v>0</v>
      </c>
      <c r="GF73">
        <f>IF(Parametros!$P$3=1,'4 - Tabela atual'!GF72,'5 - Tabela anterior'!GE72)</f>
        <v>0</v>
      </c>
      <c r="GG73">
        <f>IF(Parametros!$P$3=1,'4 - Tabela atual'!GG72,'5 - Tabela anterior'!GF72)</f>
        <v>0</v>
      </c>
      <c r="GH73">
        <f>IF(Parametros!$P$3=1,'4 - Tabela atual'!GH72,'5 - Tabela anterior'!GG72)</f>
        <v>0</v>
      </c>
      <c r="GI73" s="8">
        <f>IF(Parametros!$P$3=1,'4 - Tabela atual'!GI72,'5 - Tabela anterior'!GH72)</f>
        <v>217156.6066</v>
      </c>
      <c r="GJ73" s="8">
        <f>IF(Parametros!$P$3=1,'4 - Tabela atual'!GJ72,'5 - Tabela anterior'!GI72)</f>
        <v>0</v>
      </c>
      <c r="GK73" s="8">
        <f>IF(Parametros!$P$3=1,'4 - Tabela atual'!GK72,'5 - Tabela anterior'!GJ72)</f>
        <v>0</v>
      </c>
      <c r="GL73" s="8">
        <f>IF(Parametros!$P$3=1,'4 - Tabela atual'!GL72,'5 - Tabela anterior'!GK72)</f>
        <v>0</v>
      </c>
      <c r="GM73" s="8">
        <f>IF(Parametros!$P$3=1,'4 - Tabela atual'!GM72,'5 - Tabela anterior'!GL72)</f>
        <v>0</v>
      </c>
      <c r="GN73" s="8">
        <f>IF(Parametros!$P$3=1,'4 - Tabela atual'!GN72,'5 - Tabela anterior'!GM72)</f>
        <v>0</v>
      </c>
      <c r="GO73" s="8">
        <f>IF(Parametros!$P$3=1,'4 - Tabela atual'!GO72,'5 - Tabela anterior'!GN72)</f>
        <v>0</v>
      </c>
      <c r="GP73" s="8">
        <f>IF(Parametros!$P$3=1,'4 - Tabela atual'!GP72,'5 - Tabela anterior'!GO72)</f>
        <v>0</v>
      </c>
      <c r="GQ73" s="8">
        <f>IF(Parametros!$P$3=1,'4 - Tabela atual'!GQ72,'5 - Tabela anterior'!GP72)</f>
        <v>0</v>
      </c>
      <c r="GR73" s="8">
        <f>IF(Parametros!$P$3=1,'4 - Tabela atual'!GR72,'5 - Tabela anterior'!GQ72)</f>
        <v>0</v>
      </c>
      <c r="GS73" s="8">
        <f>IF(Parametros!$P$3=1,'4 - Tabela atual'!GS72,'5 - Tabela anterior'!GR72)</f>
        <v>0</v>
      </c>
      <c r="GT73" s="8">
        <f>IF(Parametros!$P$3=1,'4 - Tabela atual'!GT72,'5 - Tabela anterior'!GS72)</f>
        <v>0</v>
      </c>
      <c r="GU73" s="8">
        <f>IF(Parametros!$P$3=1,'4 - Tabela atual'!GU72,'5 - Tabela anterior'!GT72)</f>
        <v>0</v>
      </c>
      <c r="GV73" s="8">
        <f>IF(Parametros!$P$3=1,'4 - Tabela atual'!GV72,'5 - Tabela anterior'!GU72)</f>
        <v>0</v>
      </c>
      <c r="GW73" s="8">
        <f>IF(Parametros!$P$3=1,'4 - Tabela atual'!GW72,'5 - Tabela anterior'!GV72)</f>
        <v>0</v>
      </c>
      <c r="GX73">
        <f>IF(Parametros!$P$3=1,'4 - Tabela atual'!GX72,'5 - Tabela anterior'!GW72)</f>
        <v>0</v>
      </c>
      <c r="GY73">
        <f>IF(Parametros!$P$3=1,'4 - Tabela atual'!GY72,'5 - Tabela anterior'!GX72)</f>
        <v>1</v>
      </c>
      <c r="GZ73">
        <f>IF(Parametros!$P$3=1,'4 - Tabela atual'!GZ72,'5 - Tabela anterior'!GY72)</f>
        <v>1</v>
      </c>
      <c r="HA73">
        <f>IF(Parametros!$P$3=1,'4 - Tabela atual'!HA72,'5 - Tabela anterior'!GZ72)</f>
        <v>1</v>
      </c>
      <c r="HB73">
        <f>IF(Parametros!$P$3=1,'4 - Tabela atual'!HB72,'5 - Tabela anterior'!HA72)</f>
        <v>1</v>
      </c>
      <c r="HC73">
        <f>IF(Parametros!$P$3=1,'4 - Tabela atual'!HC72,'5 - Tabela anterior'!HB72)</f>
        <v>1</v>
      </c>
      <c r="HD73">
        <f>IF(Parametros!$P$3=1,'4 - Tabela atual'!HD72,'5 - Tabela anterior'!HC72)</f>
        <v>0</v>
      </c>
      <c r="HE73" s="6" t="str">
        <f t="shared" si="1"/>
        <v>MINISSÉRIE - (MINI)</v>
      </c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</row>
    <row r="74" spans="1:249" s="5" customFormat="1" ht="14.25" customHeight="1" x14ac:dyDescent="0.2">
      <c r="A74" s="148" t="str">
        <f>IF(Parametros!$P$3=1,'4 - Tabela atual'!A73,'5 - Tabela anterior'!A73)</f>
        <v>EFCI</v>
      </c>
      <c r="B74" s="112" t="str">
        <f>IF(Parametros!$P$3=1,'4 - Tabela atual'!B73,'5 - Tabela anterior'!B73)</f>
        <v>SESSÃO ESPECIAL DE FILMES</v>
      </c>
      <c r="C74" s="9">
        <f>IF(Parametros!$P$3=1,'4 - Tabela atual'!C73,'5 - Tabela anterior'!C73)</f>
        <v>905</v>
      </c>
      <c r="D74" s="9">
        <f>IF(Parametros!$P$3=1,'4 - Tabela atual'!D73,'5 - Tabela anterior'!D73)</f>
        <v>181</v>
      </c>
      <c r="E74" s="9">
        <f>IF(Parametros!$P$3=1,'4 - Tabela atual'!E73,'5 - Tabela anterior'!E73)</f>
        <v>226.25</v>
      </c>
      <c r="F74" s="9">
        <f>IF(Parametros!$P$3=1,'4 - Tabela atual'!F73,'5 - Tabela anterior'!F73)</f>
        <v>339.375</v>
      </c>
      <c r="G74" s="9">
        <f>IF(Parametros!$P$3=1,'4 - Tabela atual'!G73,'5 - Tabela anterior'!G73)</f>
        <v>181</v>
      </c>
      <c r="H74" s="9">
        <f>IF(Parametros!$P$3=1,'4 - Tabela atual'!H73,'5 - Tabela anterior'!H73)</f>
        <v>226.25</v>
      </c>
      <c r="I74" s="9">
        <f>IF(Parametros!$P$3=1,'4 - Tabela atual'!I73,'5 - Tabela anterior'!H73)</f>
        <v>226.25</v>
      </c>
      <c r="J74" s="9">
        <f>IF(Parametros!$P$3=1,'4 - Tabela atual'!J73,'5 - Tabela anterior'!I73)</f>
        <v>226.25</v>
      </c>
      <c r="K74" s="9">
        <f>IF(Parametros!$P$3=1,'4 - Tabela atual'!K73,'5 - Tabela anterior'!J73)</f>
        <v>339.375</v>
      </c>
      <c r="L74" s="9">
        <f>IF(Parametros!$P$3=1,'4 - Tabela atual'!L73,'5 - Tabela anterior'!K73)</f>
        <v>181</v>
      </c>
      <c r="M74" s="9">
        <f>IF(Parametros!$P$3=1,'4 - Tabela atual'!M73,'5 - Tabela anterior'!L73)</f>
        <v>226.25</v>
      </c>
      <c r="N74" s="9">
        <f>IF(Parametros!$P$3=1,'4 - Tabela atual'!N73,'5 - Tabela anterior'!M73)</f>
        <v>407.25</v>
      </c>
      <c r="O74" s="9">
        <f>IF(Parametros!$P$3=1,'4 - Tabela atual'!O73,'5 - Tabela anterior'!N73)</f>
        <v>678.75</v>
      </c>
      <c r="P74" s="9">
        <f>IF(Parametros!$P$3=1,'4 - Tabela atual'!P73,'5 - Tabela anterior'!O73)</f>
        <v>1357.5</v>
      </c>
      <c r="Q74" s="9">
        <f>IF(Parametros!$P$3=1,'4 - Tabela atual'!Q73,'5 - Tabela anterior'!P73)</f>
        <v>1810</v>
      </c>
      <c r="R74" s="9">
        <f>IF(Parametros!$P$3=1,'4 - Tabela atual'!R73,'5 - Tabela anterior'!Q73)</f>
        <v>2715</v>
      </c>
      <c r="S74" s="9">
        <f>IF(Parametros!$P$3=1,'4 - Tabela atual'!S73,'5 - Tabela anterior'!R73)</f>
        <v>3620</v>
      </c>
      <c r="T74" s="9">
        <f>IF(Parametros!$P$3=1,'4 - Tabela atual'!T73,'5 - Tabela anterior'!S73)</f>
        <v>4525</v>
      </c>
      <c r="U74" s="9">
        <f>IF(Parametros!$P$3=1,'4 - Tabela atual'!U73,'5 - Tabela anterior'!T73)</f>
        <v>5430</v>
      </c>
      <c r="V74" s="9">
        <f>IF(Parametros!$P$3=1,'4 - Tabela atual'!V73,'5 - Tabela anterior'!U73)</f>
        <v>0</v>
      </c>
      <c r="W74" s="9">
        <f>IF(Parametros!$P$3=1,'4 - Tabela atual'!W73,'5 - Tabela anterior'!V73)</f>
        <v>0</v>
      </c>
      <c r="X74" s="9">
        <f>IF(Parametros!$P$3=1,'4 - Tabela atual'!X73,'5 - Tabela anterior'!W73)</f>
        <v>0</v>
      </c>
      <c r="Y74" s="9">
        <f>IF(Parametros!$P$3=1,'4 - Tabela atual'!Y73,'5 - Tabela anterior'!X73)</f>
        <v>0</v>
      </c>
      <c r="Z74" s="9">
        <f>IF(Parametros!$P$3=1,'4 - Tabela atual'!Z73,'5 - Tabela anterior'!Y73)</f>
        <v>0</v>
      </c>
      <c r="AA74" s="9">
        <f>IF(Parametros!$P$3=1,'4 - Tabela atual'!AA73,'5 - Tabela anterior'!Z73)</f>
        <v>0</v>
      </c>
      <c r="AB74" s="9">
        <f>IF(Parametros!$P$3=1,'4 - Tabela atual'!AB73,'5 - Tabela anterior'!AA73)</f>
        <v>0</v>
      </c>
      <c r="AC74" s="9">
        <f>IF(Parametros!$P$3=1,'4 - Tabela atual'!AC73,'5 - Tabela anterior'!AB73)</f>
        <v>0</v>
      </c>
      <c r="AD74" s="9">
        <f>IF(Parametros!$P$3=1,'4 - Tabela atual'!AD73,'5 - Tabela anterior'!AC73)</f>
        <v>0</v>
      </c>
      <c r="AE74" s="9">
        <f>IF(Parametros!$P$3=1,'4 - Tabela atual'!AE73,'5 - Tabela anterior'!AD73)</f>
        <v>0</v>
      </c>
      <c r="AF74" s="9">
        <f>IF(Parametros!$P$3=1,'4 - Tabela atual'!AF73,'5 - Tabela anterior'!AE73)</f>
        <v>0</v>
      </c>
      <c r="AG74" s="9">
        <f>IF(Parametros!$P$3=1,'4 - Tabela atual'!AG73,'5 - Tabela anterior'!AF73)</f>
        <v>0</v>
      </c>
      <c r="AH74" s="9">
        <f>IF(Parametros!$P$3=1,'4 - Tabela atual'!AH73,'5 - Tabela anterior'!AG73)</f>
        <v>0</v>
      </c>
      <c r="AI74" s="9">
        <f>IF(Parametros!$P$3=1,'4 - Tabela atual'!AI73,'5 - Tabela anterior'!AH73)</f>
        <v>0</v>
      </c>
      <c r="AJ74" s="9">
        <f>IF(Parametros!$P$3=1,'4 - Tabela atual'!AJ73,'5 - Tabela anterior'!AI73)</f>
        <v>0</v>
      </c>
      <c r="AK74" s="9">
        <f>IF(Parametros!$P$3=1,'4 - Tabela atual'!AK73,'5 - Tabela anterior'!AJ73)</f>
        <v>0</v>
      </c>
      <c r="AL74" s="9">
        <f>IF(Parametros!$P$3=1,'4 - Tabela atual'!AL73,'5 - Tabela anterior'!AK73)</f>
        <v>0</v>
      </c>
      <c r="AM74" s="9">
        <f>IF(Parametros!$P$3=1,'4 - Tabela atual'!AM73,'5 - Tabela anterior'!AL73)</f>
        <v>0</v>
      </c>
      <c r="AN74" s="9">
        <f>IF(Parametros!$P$3=1,'4 - Tabela atual'!AN73,'5 - Tabela anterior'!AM73)</f>
        <v>0</v>
      </c>
      <c r="AO74" s="9">
        <f>IF(Parametros!$P$3=1,'4 - Tabela atual'!AO73,'5 - Tabela anterior'!AN73)</f>
        <v>0</v>
      </c>
      <c r="AP74" s="9">
        <f>IF(Parametros!$P$3=1,'4 - Tabela atual'!AP73,'5 - Tabela anterior'!AO73)</f>
        <v>0</v>
      </c>
      <c r="AQ74" s="9">
        <f>IF(Parametros!$P$3=1,'4 - Tabela atual'!AQ73,'5 - Tabela anterior'!AP73)</f>
        <v>0</v>
      </c>
      <c r="AR74" s="9">
        <f>IF(Parametros!$P$3=1,'4 - Tabela atual'!AR73,'5 - Tabela anterior'!AQ73)</f>
        <v>0</v>
      </c>
      <c r="AS74" s="9">
        <f>IF(Parametros!$P$3=1,'4 - Tabela atual'!AS73,'5 - Tabela anterior'!AR73)</f>
        <v>0</v>
      </c>
      <c r="AT74" s="9">
        <f>IF(Parametros!$P$3=1,'4 - Tabela atual'!AT73,'5 - Tabela anterior'!AS73)</f>
        <v>0</v>
      </c>
      <c r="AU74" s="9">
        <f>IF(Parametros!$P$3=1,'4 - Tabela atual'!AU73,'5 - Tabela anterior'!AT73)</f>
        <v>0</v>
      </c>
      <c r="AV74" s="9">
        <f>IF(Parametros!$P$3=1,'4 - Tabela atual'!AV73,'5 - Tabela anterior'!AU73)</f>
        <v>0</v>
      </c>
      <c r="AW74" s="9">
        <f>IF(Parametros!$P$3=1,'4 - Tabela atual'!AW73,'5 - Tabela anterior'!AV73)</f>
        <v>0</v>
      </c>
      <c r="AX74" s="9">
        <f>IF(Parametros!$P$3=1,'4 - Tabela atual'!AX73,'5 - Tabela anterior'!AW73)</f>
        <v>0</v>
      </c>
      <c r="AY74" s="9">
        <f>IF(Parametros!$P$3=1,'4 - Tabela atual'!AY73,'5 - Tabela anterior'!AX73)</f>
        <v>0</v>
      </c>
      <c r="AZ74" s="9">
        <f>IF(Parametros!$P$3=1,'4 - Tabela atual'!AZ73,'5 - Tabela anterior'!AY73)</f>
        <v>0</v>
      </c>
      <c r="BA74" s="9">
        <f>IF(Parametros!$P$3=1,'4 - Tabela atual'!BA73,'5 - Tabela anterior'!AZ73)</f>
        <v>0</v>
      </c>
      <c r="BB74" s="9">
        <f>IF(Parametros!$P$3=1,'4 - Tabela atual'!BB73,'5 - Tabela anterior'!BA73)</f>
        <v>0</v>
      </c>
      <c r="BC74" s="9">
        <f>IF(Parametros!$P$3=1,'4 - Tabela atual'!BC73,'5 - Tabela anterior'!BB73)</f>
        <v>0</v>
      </c>
      <c r="BD74" s="9">
        <f>IF(Parametros!$P$3=1,'4 - Tabela atual'!BD73,'5 - Tabela anterior'!BC73)</f>
        <v>0</v>
      </c>
      <c r="BE74" s="9">
        <f>IF(Parametros!$P$3=1,'4 - Tabela atual'!BE73,'5 - Tabela anterior'!BD73)</f>
        <v>0</v>
      </c>
      <c r="BF74" s="9">
        <f>IF(Parametros!$P$3=1,'4 - Tabela atual'!BF73,'5 - Tabela anterior'!BE73)</f>
        <v>0</v>
      </c>
      <c r="BG74" s="9">
        <f>IF(Parametros!$P$3=1,'4 - Tabela atual'!BG73,'5 - Tabela anterior'!BF73)</f>
        <v>0</v>
      </c>
      <c r="BH74" s="9">
        <f>IF(Parametros!$P$3=1,'4 - Tabela atual'!BH73,'5 - Tabela anterior'!BG73)</f>
        <v>0</v>
      </c>
      <c r="BI74" s="9">
        <f>IF(Parametros!$P$3=1,'4 - Tabela atual'!BI73,'5 - Tabela anterior'!BH73)</f>
        <v>0</v>
      </c>
      <c r="BJ74" s="9">
        <f>IF(Parametros!$P$3=1,'4 - Tabela atual'!BJ73,'5 - Tabela anterior'!BI73)</f>
        <v>0</v>
      </c>
      <c r="BK74" s="9">
        <f>IF(Parametros!$P$3=1,'4 - Tabela atual'!BK73,'5 - Tabela anterior'!BJ73)</f>
        <v>0</v>
      </c>
      <c r="BL74" s="9">
        <f>IF(Parametros!$P$3=1,'4 - Tabela atual'!BL73,'5 - Tabela anterior'!BK73)</f>
        <v>0</v>
      </c>
      <c r="BM74" s="9">
        <f>IF(Parametros!$P$3=1,'4 - Tabela atual'!BM73,'5 - Tabela anterior'!BL73)</f>
        <v>0</v>
      </c>
      <c r="BN74" s="9">
        <f>IF(Parametros!$P$3=1,'4 - Tabela atual'!BN73,'5 - Tabela anterior'!BM73)</f>
        <v>0</v>
      </c>
      <c r="BO74" s="9">
        <f>IF(Parametros!$P$3=1,'4 - Tabela atual'!BO73,'5 - Tabela anterior'!BN73)</f>
        <v>0</v>
      </c>
      <c r="BP74" s="9">
        <f>IF(Parametros!$P$3=1,'4 - Tabela atual'!BP73,'5 - Tabela anterior'!BO73)</f>
        <v>0</v>
      </c>
      <c r="BQ74" s="9">
        <f>IF(Parametros!$P$3=1,'4 - Tabela atual'!BQ73,'5 - Tabela anterior'!BP73)</f>
        <v>0</v>
      </c>
      <c r="BR74" s="9">
        <f>IF(Parametros!$P$3=1,'4 - Tabela atual'!BR73,'5 - Tabela anterior'!BQ73)</f>
        <v>0</v>
      </c>
      <c r="BS74" s="9">
        <f>IF(Parametros!$P$3=1,'4 - Tabela atual'!BS73,'5 - Tabela anterior'!BR73)</f>
        <v>0</v>
      </c>
      <c r="BT74" s="9">
        <f>IF(Parametros!$P$3=1,'4 - Tabela atual'!BT73,'5 - Tabela anterior'!BS73)</f>
        <v>0</v>
      </c>
      <c r="BU74" s="9">
        <f>IF(Parametros!$P$3=1,'4 - Tabela atual'!BU73,'5 - Tabela anterior'!BT73)</f>
        <v>0</v>
      </c>
      <c r="BV74" s="9">
        <f>IF(Parametros!$P$3=1,'4 - Tabela atual'!BV73,'5 - Tabela anterior'!BU73)</f>
        <v>0</v>
      </c>
      <c r="BW74" s="9">
        <f>IF(Parametros!$P$3=1,'4 - Tabela atual'!BW73,'5 - Tabela anterior'!BV73)</f>
        <v>0</v>
      </c>
      <c r="BX74" s="9">
        <f>IF(Parametros!$P$3=1,'4 - Tabela atual'!BX73,'5 - Tabela anterior'!BW73)</f>
        <v>0</v>
      </c>
      <c r="BY74" s="9">
        <f>IF(Parametros!$P$3=1,'4 - Tabela atual'!BY73,'5 - Tabela anterior'!BX73)</f>
        <v>0</v>
      </c>
      <c r="BZ74" s="9">
        <f>IF(Parametros!$P$3=1,'4 - Tabela atual'!BZ73,'5 - Tabela anterior'!BY73)</f>
        <v>0</v>
      </c>
      <c r="CA74" s="9">
        <f>IF(Parametros!$P$3=1,'4 - Tabela atual'!CA73,'5 - Tabela anterior'!BZ73)</f>
        <v>0</v>
      </c>
      <c r="CB74" s="9">
        <f>IF(Parametros!$P$3=1,'4 - Tabela atual'!CB73,'5 - Tabela anterior'!CA73)</f>
        <v>0</v>
      </c>
      <c r="CC74" s="9">
        <f>IF(Parametros!$P$3=1,'4 - Tabela atual'!CC73,'5 - Tabela anterior'!CB73)</f>
        <v>0</v>
      </c>
      <c r="CD74" s="9">
        <f>IF(Parametros!$P$3=1,'4 - Tabela atual'!CD73,'5 - Tabela anterior'!CC73)</f>
        <v>0</v>
      </c>
      <c r="CE74" s="9">
        <f>IF(Parametros!$P$3=1,'4 - Tabela atual'!CE73,'5 - Tabela anterior'!CD73)</f>
        <v>0</v>
      </c>
      <c r="CF74" s="9">
        <f>IF(Parametros!$P$3=1,'4 - Tabela atual'!CF73,'5 - Tabela anterior'!CE73)</f>
        <v>0</v>
      </c>
      <c r="CG74" s="9">
        <f>IF(Parametros!$P$3=1,'4 - Tabela atual'!CG73,'5 - Tabela anterior'!CF73)</f>
        <v>0</v>
      </c>
      <c r="CH74" s="9">
        <f>IF(Parametros!$P$3=1,'4 - Tabela atual'!CH73,'5 - Tabela anterior'!CG73)</f>
        <v>0</v>
      </c>
      <c r="CI74" s="9">
        <f>IF(Parametros!$P$3=1,'4 - Tabela atual'!CI73,'5 - Tabela anterior'!CH73)</f>
        <v>0</v>
      </c>
      <c r="CJ74" s="9">
        <f>IF(Parametros!$P$3=1,'4 - Tabela atual'!CJ73,'5 - Tabela anterior'!CI73)</f>
        <v>0</v>
      </c>
      <c r="CK74" s="9">
        <f>IF(Parametros!$P$3=1,'4 - Tabela atual'!CK73,'5 - Tabela anterior'!CJ73)</f>
        <v>0</v>
      </c>
      <c r="CL74" s="9">
        <f>IF(Parametros!$P$3=1,'4 - Tabela atual'!CL73,'5 - Tabela anterior'!CK73)</f>
        <v>0</v>
      </c>
      <c r="CM74" s="9">
        <f>IF(Parametros!$P$3=1,'4 - Tabela atual'!CM73,'5 - Tabela anterior'!CL73)</f>
        <v>0</v>
      </c>
      <c r="CN74" s="9">
        <f>IF(Parametros!$P$3=1,'4 - Tabela atual'!CN73,'5 - Tabela anterior'!CM73)</f>
        <v>0</v>
      </c>
      <c r="CO74" s="9">
        <f>IF(Parametros!$P$3=1,'4 - Tabela atual'!CO73,'5 - Tabela anterior'!CN73)</f>
        <v>0</v>
      </c>
      <c r="CP74" s="9">
        <f>IF(Parametros!$P$3=1,'4 - Tabela atual'!CP73,'5 - Tabela anterior'!CO73)</f>
        <v>0</v>
      </c>
      <c r="CQ74" s="9">
        <f>IF(Parametros!$P$3=1,'4 - Tabela atual'!CQ73,'5 - Tabela anterior'!CP73)</f>
        <v>0</v>
      </c>
      <c r="CR74" s="9">
        <f>IF(Parametros!$P$3=1,'4 - Tabela atual'!CR73,'5 - Tabela anterior'!CQ73)</f>
        <v>0</v>
      </c>
      <c r="CS74" s="9">
        <f>IF(Parametros!$P$3=1,'4 - Tabela atual'!CS73,'5 - Tabela anterior'!CR73)</f>
        <v>0</v>
      </c>
      <c r="CT74" s="9">
        <f>IF(Parametros!$P$3=1,'4 - Tabela atual'!CT73,'5 - Tabela anterior'!CS73)</f>
        <v>0</v>
      </c>
      <c r="CU74" s="9">
        <f>IF(Parametros!$P$3=1,'4 - Tabela atual'!CU73,'5 - Tabela anterior'!CT73)</f>
        <v>0</v>
      </c>
      <c r="CV74" s="9">
        <f>IF(Parametros!$P$3=1,'4 - Tabela atual'!CV73,'5 - Tabela anterior'!CU73)</f>
        <v>0</v>
      </c>
      <c r="CW74" s="9">
        <f>IF(Parametros!$P$3=1,'4 - Tabela atual'!CW73,'5 - Tabela anterior'!CV73)</f>
        <v>0</v>
      </c>
      <c r="CX74" s="9">
        <f>IF(Parametros!$P$3=1,'4 - Tabela atual'!CX73,'5 - Tabela anterior'!CW73)</f>
        <v>0</v>
      </c>
      <c r="CY74" s="9">
        <f>IF(Parametros!$P$3=1,'4 - Tabela atual'!CY73,'5 - Tabela anterior'!CX73)</f>
        <v>0</v>
      </c>
      <c r="CZ74" s="9">
        <f>IF(Parametros!$P$3=1,'4 - Tabela atual'!CZ73,'5 - Tabela anterior'!CY73)</f>
        <v>0</v>
      </c>
      <c r="DA74" s="9">
        <f>IF(Parametros!$P$3=1,'4 - Tabela atual'!DA73,'5 - Tabela anterior'!CZ73)</f>
        <v>0</v>
      </c>
      <c r="DB74" s="9">
        <f>IF(Parametros!$P$3=1,'4 - Tabela atual'!DB73,'5 - Tabela anterior'!DA73)</f>
        <v>0</v>
      </c>
      <c r="DC74" s="9">
        <f>IF(Parametros!$P$3=1,'4 - Tabela atual'!DC73,'5 - Tabela anterior'!DB73)</f>
        <v>0</v>
      </c>
      <c r="DD74" s="9">
        <f>IF(Parametros!$P$3=1,'4 - Tabela atual'!DD73,'5 - Tabela anterior'!DC73)</f>
        <v>0</v>
      </c>
      <c r="DE74" s="9">
        <f>IF(Parametros!$P$3=1,'4 - Tabela atual'!DE73,'5 - Tabela anterior'!DD73)</f>
        <v>0</v>
      </c>
      <c r="DF74" s="9">
        <f>IF(Parametros!$P$3=1,'4 - Tabela atual'!DF73,'5 - Tabela anterior'!DE73)</f>
        <v>0</v>
      </c>
      <c r="DG74" s="9">
        <f>IF(Parametros!$P$3=1,'4 - Tabela atual'!DG73,'5 - Tabela anterior'!DF73)</f>
        <v>0</v>
      </c>
      <c r="DH74" s="9">
        <f>IF(Parametros!$P$3=1,'4 - Tabela atual'!DH73,'5 - Tabela anterior'!DG73)</f>
        <v>0</v>
      </c>
      <c r="DI74" s="9">
        <f>IF(Parametros!$P$3=1,'4 - Tabela atual'!DI73,'5 - Tabela anterior'!DH73)</f>
        <v>0</v>
      </c>
      <c r="DJ74" s="9">
        <f>IF(Parametros!$P$3=1,'4 - Tabela atual'!DJ73,'5 - Tabela anterior'!DI73)</f>
        <v>0</v>
      </c>
      <c r="DK74" s="9">
        <f>IF(Parametros!$P$3=1,'4 - Tabela atual'!DK73,'5 - Tabela anterior'!DJ73)</f>
        <v>0</v>
      </c>
      <c r="DL74" s="9">
        <f>IF(Parametros!$P$3=1,'4 - Tabela atual'!DL73,'5 - Tabela anterior'!DK73)</f>
        <v>0</v>
      </c>
      <c r="DM74" s="9">
        <f>IF(Parametros!$P$3=1,'4 - Tabela atual'!DM73,'5 - Tabela anterior'!DL73)</f>
        <v>0</v>
      </c>
      <c r="DN74" s="9">
        <f>IF(Parametros!$P$3=1,'4 - Tabela atual'!DN73,'5 - Tabela anterior'!DM73)</f>
        <v>0</v>
      </c>
      <c r="DO74" s="9">
        <f>IF(Parametros!$P$3=1,'4 - Tabela atual'!DO73,'5 - Tabela anterior'!DN73)</f>
        <v>0</v>
      </c>
      <c r="DP74" s="9">
        <f>IF(Parametros!$P$3=1,'4 - Tabela atual'!DP73,'5 - Tabela anterior'!DO73)</f>
        <v>0</v>
      </c>
      <c r="DQ74" s="9">
        <f>IF(Parametros!$P$3=1,'4 - Tabela atual'!DQ73,'5 - Tabela anterior'!DP73)</f>
        <v>0</v>
      </c>
      <c r="DR74" s="9">
        <f>IF(Parametros!$P$3=1,'4 - Tabela atual'!DR73,'5 - Tabela anterior'!DQ73)</f>
        <v>0</v>
      </c>
      <c r="DS74" s="9">
        <f>IF(Parametros!$P$3=1,'4 - Tabela atual'!DS73,'5 - Tabela anterior'!DR73)</f>
        <v>0</v>
      </c>
      <c r="DT74" s="9">
        <f>IF(Parametros!$P$3=1,'4 - Tabela atual'!DT73,'5 - Tabela anterior'!DS73)</f>
        <v>0</v>
      </c>
      <c r="DU74" s="9">
        <f>IF(Parametros!$P$3=1,'4 - Tabela atual'!DU73,'5 - Tabela anterior'!DT73)</f>
        <v>0</v>
      </c>
      <c r="DV74" s="9">
        <f>IF(Parametros!$P$3=1,'4 - Tabela atual'!DV73,'5 - Tabela anterior'!DU73)</f>
        <v>0</v>
      </c>
      <c r="DW74" s="9">
        <f>IF(Parametros!$P$3=1,'4 - Tabela atual'!DW73,'5 - Tabela anterior'!DV73)</f>
        <v>0</v>
      </c>
      <c r="DX74" s="9">
        <f>IF(Parametros!$P$3=1,'4 - Tabela atual'!DX73,'5 - Tabela anterior'!DW73)</f>
        <v>0</v>
      </c>
      <c r="DY74" s="9">
        <f>IF(Parametros!$P$3=1,'4 - Tabela atual'!DY73,'5 - Tabela anterior'!DX73)</f>
        <v>0</v>
      </c>
      <c r="DZ74" s="9">
        <f>IF(Parametros!$P$3=1,'4 - Tabela atual'!DZ73,'5 - Tabela anterior'!DY73)</f>
        <v>0</v>
      </c>
      <c r="EA74" s="9">
        <f>IF(Parametros!$P$3=1,'4 - Tabela atual'!EA73,'5 - Tabela anterior'!DZ73)</f>
        <v>0</v>
      </c>
      <c r="EB74" s="9">
        <f>IF(Parametros!$P$3=1,'4 - Tabela atual'!EB73,'5 - Tabela anterior'!EA73)</f>
        <v>0</v>
      </c>
      <c r="EC74" s="9">
        <f>IF(Parametros!$P$3=1,'4 - Tabela atual'!EC73,'5 - Tabela anterior'!EB73)</f>
        <v>0</v>
      </c>
      <c r="ED74" s="9">
        <f>IF(Parametros!$P$3=1,'4 - Tabela atual'!ED73,'5 - Tabela anterior'!EC73)</f>
        <v>0</v>
      </c>
      <c r="EE74" s="9">
        <f>IF(Parametros!$P$3=1,'4 - Tabela atual'!EE73,'5 - Tabela anterior'!ED73)</f>
        <v>0</v>
      </c>
      <c r="EF74" s="9">
        <f>IF(Parametros!$P$3=1,'4 - Tabela atual'!EF73,'5 - Tabela anterior'!EE73)</f>
        <v>0</v>
      </c>
      <c r="EG74" s="9">
        <f>IF(Parametros!$P$3=1,'4 - Tabela atual'!EG73,'5 - Tabela anterior'!EF73)</f>
        <v>0</v>
      </c>
      <c r="EH74" s="9">
        <f>IF(Parametros!$P$3=1,'4 - Tabela atual'!EH73,'5 - Tabela anterior'!EG73)</f>
        <v>0</v>
      </c>
      <c r="EI74" s="9">
        <f>IF(Parametros!$P$3=1,'4 - Tabela atual'!EI73,'5 - Tabela anterior'!EH73)</f>
        <v>0</v>
      </c>
      <c r="EJ74" s="9">
        <f>IF(Parametros!$P$3=1,'4 - Tabela atual'!EJ73,'5 - Tabela anterior'!EI73)</f>
        <v>0</v>
      </c>
      <c r="EK74" s="9">
        <f>IF(Parametros!$P$3=1,'4 - Tabela atual'!EK73,'5 - Tabela anterior'!EJ73)</f>
        <v>0</v>
      </c>
      <c r="EL74" s="9">
        <f>IF(Parametros!$P$3=1,'4 - Tabela atual'!EL73,'5 - Tabela anterior'!EK73)</f>
        <v>0</v>
      </c>
      <c r="EM74" s="9">
        <f>IF(Parametros!$P$3=1,'4 - Tabela atual'!EM73,'5 - Tabela anterior'!EL73)</f>
        <v>0</v>
      </c>
      <c r="EN74" s="9">
        <f>IF(Parametros!$P$3=1,'4 - Tabela atual'!EN73,'5 - Tabela anterior'!EM73)</f>
        <v>0</v>
      </c>
      <c r="EO74" s="9">
        <f>IF(Parametros!$P$3=1,'4 - Tabela atual'!EO73,'5 - Tabela anterior'!EN73)</f>
        <v>0</v>
      </c>
      <c r="EP74" s="9">
        <f>IF(Parametros!$P$3=1,'4 - Tabela atual'!EP73,'5 - Tabela anterior'!EO73)</f>
        <v>0</v>
      </c>
      <c r="EQ74" s="9">
        <f>IF(Parametros!$P$3=1,'4 - Tabela atual'!EQ73,'5 - Tabela anterior'!EP73)</f>
        <v>0</v>
      </c>
      <c r="ER74" s="9">
        <f>IF(Parametros!$P$3=1,'4 - Tabela atual'!ER73,'5 - Tabela anterior'!EQ73)</f>
        <v>0</v>
      </c>
      <c r="ES74" s="9">
        <f>IF(Parametros!$P$3=1,'4 - Tabela atual'!ES73,'5 - Tabela anterior'!ER73)</f>
        <v>0</v>
      </c>
      <c r="ET74" s="9">
        <f>IF(Parametros!$P$3=1,'4 - Tabela atual'!ET73,'5 - Tabela anterior'!ES73)</f>
        <v>0</v>
      </c>
      <c r="EU74" s="9">
        <f>IF(Parametros!$P$3=1,'4 - Tabela atual'!EU73,'5 - Tabela anterior'!ET73)</f>
        <v>0</v>
      </c>
      <c r="EV74" s="9">
        <f>IF(Parametros!$P$3=1,'4 - Tabela atual'!EV73,'5 - Tabela anterior'!EU73)</f>
        <v>0</v>
      </c>
      <c r="EW74" s="9">
        <f>IF(Parametros!$P$3=1,'4 - Tabela atual'!EW73,'5 - Tabela anterior'!EV73)</f>
        <v>0</v>
      </c>
      <c r="EX74" s="9">
        <f>IF(Parametros!$P$3=1,'4 - Tabela atual'!EX73,'5 - Tabela anterior'!EW73)</f>
        <v>0</v>
      </c>
      <c r="EY74" s="9">
        <f>IF(Parametros!$P$3=1,'4 - Tabela atual'!EY73,'5 - Tabela anterior'!EX73)</f>
        <v>0</v>
      </c>
      <c r="EZ74" s="9">
        <f>IF(Parametros!$P$3=1,'4 - Tabela atual'!EZ73,'5 - Tabela anterior'!EY73)</f>
        <v>0</v>
      </c>
      <c r="FA74" s="9">
        <f>IF(Parametros!$P$3=1,'4 - Tabela atual'!FA73,'5 - Tabela anterior'!EZ73)</f>
        <v>0</v>
      </c>
      <c r="FB74" s="9">
        <f>IF(Parametros!$P$3=1,'4 - Tabela atual'!FB73,'5 - Tabela anterior'!FA73)</f>
        <v>0</v>
      </c>
      <c r="FC74" s="9">
        <f>IF(Parametros!$P$3=1,'4 - Tabela atual'!FC73,'5 - Tabela anterior'!FB73)</f>
        <v>0</v>
      </c>
      <c r="FD74" s="9">
        <f>IF(Parametros!$P$3=1,'4 - Tabela atual'!FD73,'5 - Tabela anterior'!FC73)</f>
        <v>0</v>
      </c>
      <c r="FE74" s="9">
        <f>IF(Parametros!$P$3=1,'4 - Tabela atual'!FE73,'5 - Tabela anterior'!FD73)</f>
        <v>0</v>
      </c>
      <c r="FF74" s="9">
        <f>IF(Parametros!$P$3=1,'4 - Tabela atual'!FF73,'5 - Tabela anterior'!FE73)</f>
        <v>0</v>
      </c>
      <c r="FG74" s="9">
        <f>IF(Parametros!$P$3=1,'4 - Tabela atual'!FG73,'5 - Tabela anterior'!FF73)</f>
        <v>0</v>
      </c>
      <c r="FH74" s="9">
        <f>IF(Parametros!$P$3=1,'4 - Tabela atual'!FH73,'5 - Tabela anterior'!FG73)</f>
        <v>0</v>
      </c>
      <c r="FI74" s="9">
        <f>IF(Parametros!$P$3=1,'4 - Tabela atual'!FI73,'5 - Tabela anterior'!FH73)</f>
        <v>0</v>
      </c>
      <c r="FJ74" s="9">
        <f>IF(Parametros!$P$3=1,'4 - Tabela atual'!FJ73,'5 - Tabela anterior'!FI73)</f>
        <v>0</v>
      </c>
      <c r="FK74" s="9">
        <f>IF(Parametros!$P$3=1,'4 - Tabela atual'!FK73,'5 - Tabela anterior'!FJ73)</f>
        <v>0</v>
      </c>
      <c r="FL74" s="9">
        <f>IF(Parametros!$P$3=1,'4 - Tabela atual'!FL73,'5 - Tabela anterior'!FK73)</f>
        <v>0</v>
      </c>
      <c r="FM74" s="9">
        <f>IF(Parametros!$P$3=1,'4 - Tabela atual'!FM73,'5 - Tabela anterior'!FL73)</f>
        <v>0</v>
      </c>
      <c r="FN74" s="9">
        <f>IF(Parametros!$P$3=1,'4 - Tabela atual'!FN73,'5 - Tabela anterior'!FM73)</f>
        <v>0</v>
      </c>
      <c r="FO74" s="9">
        <f>IF(Parametros!$P$3=1,'4 - Tabela atual'!FO73,'5 - Tabela anterior'!FN73)</f>
        <v>0</v>
      </c>
      <c r="FP74" s="9">
        <f>IF(Parametros!$P$3=1,'4 - Tabela atual'!FP73,'5 - Tabela anterior'!FO73)</f>
        <v>0</v>
      </c>
      <c r="FQ74" s="9">
        <f>IF(Parametros!$P$3=1,'4 - Tabela atual'!FQ73,'5 - Tabela anterior'!FP73)</f>
        <v>0</v>
      </c>
      <c r="FR74" s="9">
        <f>IF(Parametros!$P$3=1,'4 - Tabela atual'!FR73,'5 - Tabela anterior'!FQ73)</f>
        <v>0</v>
      </c>
      <c r="FS74" s="9">
        <f>IF(Parametros!$P$3=1,'4 - Tabela atual'!FS73,'5 - Tabela anterior'!FR73)</f>
        <v>0</v>
      </c>
      <c r="FT74">
        <f>IF(Parametros!$P$3=1,'4 - Tabela atual'!FT73,'5 - Tabela anterior'!FS73)</f>
        <v>23.67</v>
      </c>
      <c r="FU74">
        <f>IF(Parametros!$P$3=1,'4 - Tabela atual'!FU73,'5 - Tabela anterior'!FT73)</f>
        <v>0</v>
      </c>
      <c r="FV74">
        <f>IF(Parametros!$P$3=1,'4 - Tabela atual'!FV73,'5 - Tabela anterior'!FU73)</f>
        <v>0</v>
      </c>
      <c r="FW74">
        <f>IF(Parametros!$P$3=1,'4 - Tabela atual'!FW73,'5 - Tabela anterior'!FV73)</f>
        <v>0</v>
      </c>
      <c r="FX74">
        <f>IF(Parametros!$P$3=1,'4 - Tabela atual'!FX73,'5 - Tabela anterior'!FW73)</f>
        <v>0</v>
      </c>
      <c r="FY74">
        <f>IF(Parametros!$P$3=1,'4 - Tabela atual'!FY73,'5 - Tabela anterior'!FX73)</f>
        <v>0</v>
      </c>
      <c r="FZ74">
        <f>IF(Parametros!$P$3=1,'4 - Tabela atual'!FZ73,'5 - Tabela anterior'!FY73)</f>
        <v>0</v>
      </c>
      <c r="GA74">
        <f>IF(Parametros!$P$3=1,'4 - Tabela atual'!GA73,'5 - Tabela anterior'!FZ73)</f>
        <v>0</v>
      </c>
      <c r="GB74">
        <f>IF(Parametros!$P$3=1,'4 - Tabela atual'!GB73,'5 - Tabela anterior'!GA73)</f>
        <v>0</v>
      </c>
      <c r="GC74">
        <f>IF(Parametros!$P$3=1,'4 - Tabela atual'!GC73,'5 - Tabela anterior'!GB73)</f>
        <v>0</v>
      </c>
      <c r="GD74">
        <f>IF(Parametros!$P$3=1,'4 - Tabela atual'!GD73,'5 - Tabela anterior'!GC73)</f>
        <v>0</v>
      </c>
      <c r="GE74">
        <f>IF(Parametros!$P$3=1,'4 - Tabela atual'!GE73,'5 - Tabela anterior'!GD73)</f>
        <v>0</v>
      </c>
      <c r="GF74">
        <f>IF(Parametros!$P$3=1,'4 - Tabela atual'!GF73,'5 - Tabela anterior'!GE73)</f>
        <v>0</v>
      </c>
      <c r="GG74">
        <f>IF(Parametros!$P$3=1,'4 - Tabela atual'!GG73,'5 - Tabela anterior'!GF73)</f>
        <v>0</v>
      </c>
      <c r="GH74">
        <f>IF(Parametros!$P$3=1,'4 - Tabela atual'!GH73,'5 - Tabela anterior'!GG73)</f>
        <v>0</v>
      </c>
      <c r="GI74" s="8">
        <f>IF(Parametros!$P$3=1,'4 - Tabela atual'!GI73,'5 - Tabela anterior'!GH73)</f>
        <v>212963.83590000003</v>
      </c>
      <c r="GJ74" s="8">
        <f>IF(Parametros!$P$3=1,'4 - Tabela atual'!GJ73,'5 - Tabela anterior'!GI73)</f>
        <v>0</v>
      </c>
      <c r="GK74" s="8">
        <f>IF(Parametros!$P$3=1,'4 - Tabela atual'!GK73,'5 - Tabela anterior'!GJ73)</f>
        <v>0</v>
      </c>
      <c r="GL74" s="8">
        <f>IF(Parametros!$P$3=1,'4 - Tabela atual'!GL73,'5 - Tabela anterior'!GK73)</f>
        <v>0</v>
      </c>
      <c r="GM74" s="8">
        <f>IF(Parametros!$P$3=1,'4 - Tabela atual'!GM73,'5 - Tabela anterior'!GL73)</f>
        <v>0</v>
      </c>
      <c r="GN74" s="8">
        <f>IF(Parametros!$P$3=1,'4 - Tabela atual'!GN73,'5 - Tabela anterior'!GM73)</f>
        <v>0</v>
      </c>
      <c r="GO74" s="8">
        <f>IF(Parametros!$P$3=1,'4 - Tabela atual'!GO73,'5 - Tabela anterior'!GN73)</f>
        <v>0</v>
      </c>
      <c r="GP74" s="8">
        <f>IF(Parametros!$P$3=1,'4 - Tabela atual'!GP73,'5 - Tabela anterior'!GO73)</f>
        <v>0</v>
      </c>
      <c r="GQ74" s="8">
        <f>IF(Parametros!$P$3=1,'4 - Tabela atual'!GQ73,'5 - Tabela anterior'!GP73)</f>
        <v>0</v>
      </c>
      <c r="GR74" s="8">
        <f>IF(Parametros!$P$3=1,'4 - Tabela atual'!GR73,'5 - Tabela anterior'!GQ73)</f>
        <v>0</v>
      </c>
      <c r="GS74" s="8">
        <f>IF(Parametros!$P$3=1,'4 - Tabela atual'!GS73,'5 - Tabela anterior'!GR73)</f>
        <v>0</v>
      </c>
      <c r="GT74" s="8">
        <f>IF(Parametros!$P$3=1,'4 - Tabela atual'!GT73,'5 - Tabela anterior'!GS73)</f>
        <v>0</v>
      </c>
      <c r="GU74" s="8">
        <f>IF(Parametros!$P$3=1,'4 - Tabela atual'!GU73,'5 - Tabela anterior'!GT73)</f>
        <v>0</v>
      </c>
      <c r="GV74" s="8">
        <f>IF(Parametros!$P$3=1,'4 - Tabela atual'!GV73,'5 - Tabela anterior'!GU73)</f>
        <v>0</v>
      </c>
      <c r="GW74" s="8">
        <f>IF(Parametros!$P$3=1,'4 - Tabela atual'!GW73,'5 - Tabela anterior'!GV73)</f>
        <v>0</v>
      </c>
      <c r="GX74">
        <f>IF(Parametros!$P$3=1,'4 - Tabela atual'!GX73,'5 - Tabela anterior'!GW73)</f>
        <v>1</v>
      </c>
      <c r="GY74">
        <f>IF(Parametros!$P$3=1,'4 - Tabela atual'!GY73,'5 - Tabela anterior'!GX73)</f>
        <v>0</v>
      </c>
      <c r="GZ74">
        <f>IF(Parametros!$P$3=1,'4 - Tabela atual'!GZ73,'5 - Tabela anterior'!GY73)</f>
        <v>0</v>
      </c>
      <c r="HA74">
        <f>IF(Parametros!$P$3=1,'4 - Tabela atual'!HA73,'5 - Tabela anterior'!GZ73)</f>
        <v>0</v>
      </c>
      <c r="HB74">
        <f>IF(Parametros!$P$3=1,'4 - Tabela atual'!HB73,'5 - Tabela anterior'!HA73)</f>
        <v>0</v>
      </c>
      <c r="HC74">
        <f>IF(Parametros!$P$3=1,'4 - Tabela atual'!HC73,'5 - Tabela anterior'!HB73)</f>
        <v>0</v>
      </c>
      <c r="HD74">
        <f>IF(Parametros!$P$3=1,'4 - Tabela atual'!HD73,'5 - Tabela anterior'!HC73)</f>
        <v>0</v>
      </c>
      <c r="HE74" s="6" t="str">
        <f t="shared" si="1"/>
        <v>SESSÃO ESPECIAL DE FILMES - (EFCI)</v>
      </c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</row>
    <row r="75" spans="1:249" s="5" customFormat="1" ht="14.25" customHeight="1" x14ac:dyDescent="0.2">
      <c r="A75" s="148" t="str">
        <f>IF(Parametros!$P$3=1,'4 - Tabela atual'!A74,'5 - Tabela anterior'!A74)</f>
        <v>EFRC</v>
      </c>
      <c r="B75" s="112" t="str">
        <f>IF(Parametros!$P$3=1,'4 - Tabela atual'!B74,'5 - Tabela anterior'!B74)</f>
        <v>ROBERTO CARLOS ESPECIAL</v>
      </c>
      <c r="C75" s="9">
        <f>IF(Parametros!$P$3=1,'4 - Tabela atual'!C74,'5 - Tabela anterior'!C74)</f>
        <v>2545</v>
      </c>
      <c r="D75" s="9">
        <f>IF(Parametros!$P$3=1,'4 - Tabela atual'!D74,'5 - Tabela anterior'!D74)</f>
        <v>509</v>
      </c>
      <c r="E75" s="9">
        <f>IF(Parametros!$P$3=1,'4 - Tabela atual'!E74,'5 - Tabela anterior'!E74)</f>
        <v>636.25</v>
      </c>
      <c r="F75" s="9">
        <f>IF(Parametros!$P$3=1,'4 - Tabela atual'!F74,'5 - Tabela anterior'!F74)</f>
        <v>954.375</v>
      </c>
      <c r="G75" s="9">
        <f>IF(Parametros!$P$3=1,'4 - Tabela atual'!G74,'5 - Tabela anterior'!G74)</f>
        <v>509</v>
      </c>
      <c r="H75" s="9">
        <f>IF(Parametros!$P$3=1,'4 - Tabela atual'!H74,'5 - Tabela anterior'!H74)</f>
        <v>636.25</v>
      </c>
      <c r="I75" s="9">
        <f>IF(Parametros!$P$3=1,'4 - Tabela atual'!I74,'5 - Tabela anterior'!H74)</f>
        <v>636.25</v>
      </c>
      <c r="J75" s="9">
        <f>IF(Parametros!$P$3=1,'4 - Tabela atual'!J74,'5 - Tabela anterior'!I74)</f>
        <v>636.25</v>
      </c>
      <c r="K75" s="9">
        <f>IF(Parametros!$P$3=1,'4 - Tabela atual'!K74,'5 - Tabela anterior'!J74)</f>
        <v>954.375</v>
      </c>
      <c r="L75" s="9">
        <f>IF(Parametros!$P$3=1,'4 - Tabela atual'!L74,'5 - Tabela anterior'!K74)</f>
        <v>509</v>
      </c>
      <c r="M75" s="9">
        <f>IF(Parametros!$P$3=1,'4 - Tabela atual'!M74,'5 - Tabela anterior'!L74)</f>
        <v>636.25</v>
      </c>
      <c r="N75" s="9">
        <f>IF(Parametros!$P$3=1,'4 - Tabela atual'!N74,'5 - Tabela anterior'!M74)</f>
        <v>1145.25</v>
      </c>
      <c r="O75" s="9">
        <f>IF(Parametros!$P$3=1,'4 - Tabela atual'!O74,'5 - Tabela anterior'!N74)</f>
        <v>1272.5</v>
      </c>
      <c r="P75" s="9">
        <f>IF(Parametros!$P$3=1,'4 - Tabela atual'!P74,'5 - Tabela anterior'!O74)</f>
        <v>3817.5</v>
      </c>
      <c r="Q75" s="9">
        <f>IF(Parametros!$P$3=1,'4 - Tabela atual'!Q74,'5 - Tabela anterior'!P74)</f>
        <v>5090</v>
      </c>
      <c r="R75" s="9">
        <f>IF(Parametros!$P$3=1,'4 - Tabela atual'!R74,'5 - Tabela anterior'!Q74)</f>
        <v>7635</v>
      </c>
      <c r="S75" s="9">
        <f>IF(Parametros!$P$3=1,'4 - Tabela atual'!S74,'5 - Tabela anterior'!R74)</f>
        <v>10180</v>
      </c>
      <c r="T75" s="9">
        <f>IF(Parametros!$P$3=1,'4 - Tabela atual'!T74,'5 - Tabela anterior'!S74)</f>
        <v>12725</v>
      </c>
      <c r="U75" s="9">
        <f>IF(Parametros!$P$3=1,'4 - Tabela atual'!U74,'5 - Tabela anterior'!T74)</f>
        <v>15270</v>
      </c>
      <c r="V75" s="9">
        <f>IF(Parametros!$P$3=1,'4 - Tabela atual'!V74,'5 - Tabela anterior'!U74)</f>
        <v>0</v>
      </c>
      <c r="W75" s="9">
        <f>IF(Parametros!$P$3=1,'4 - Tabela atual'!W74,'5 - Tabela anterior'!V74)</f>
        <v>0</v>
      </c>
      <c r="X75" s="9">
        <f>IF(Parametros!$P$3=1,'4 - Tabela atual'!X74,'5 - Tabela anterior'!W74)</f>
        <v>0</v>
      </c>
      <c r="Y75" s="9">
        <f>IF(Parametros!$P$3=1,'4 - Tabela atual'!Y74,'5 - Tabela anterior'!X74)</f>
        <v>0</v>
      </c>
      <c r="Z75" s="9">
        <f>IF(Parametros!$P$3=1,'4 - Tabela atual'!Z74,'5 - Tabela anterior'!Y74)</f>
        <v>0</v>
      </c>
      <c r="AA75" s="9">
        <f>IF(Parametros!$P$3=1,'4 - Tabela atual'!AA74,'5 - Tabela anterior'!Z74)</f>
        <v>0</v>
      </c>
      <c r="AB75" s="9">
        <f>IF(Parametros!$P$3=1,'4 - Tabela atual'!AB74,'5 - Tabela anterior'!AA74)</f>
        <v>0</v>
      </c>
      <c r="AC75" s="9">
        <f>IF(Parametros!$P$3=1,'4 - Tabela atual'!AC74,'5 - Tabela anterior'!AB74)</f>
        <v>0</v>
      </c>
      <c r="AD75" s="9">
        <f>IF(Parametros!$P$3=1,'4 - Tabela atual'!AD74,'5 - Tabela anterior'!AC74)</f>
        <v>0</v>
      </c>
      <c r="AE75" s="9">
        <f>IF(Parametros!$P$3=1,'4 - Tabela atual'!AE74,'5 - Tabela anterior'!AD74)</f>
        <v>0</v>
      </c>
      <c r="AF75" s="9">
        <f>IF(Parametros!$P$3=1,'4 - Tabela atual'!AF74,'5 - Tabela anterior'!AE74)</f>
        <v>0</v>
      </c>
      <c r="AG75" s="9">
        <f>IF(Parametros!$P$3=1,'4 - Tabela atual'!AG74,'5 - Tabela anterior'!AF74)</f>
        <v>0</v>
      </c>
      <c r="AH75" s="9">
        <f>IF(Parametros!$P$3=1,'4 - Tabela atual'!AH74,'5 - Tabela anterior'!AG74)</f>
        <v>0</v>
      </c>
      <c r="AI75" s="9">
        <f>IF(Parametros!$P$3=1,'4 - Tabela atual'!AI74,'5 - Tabela anterior'!AH74)</f>
        <v>0</v>
      </c>
      <c r="AJ75" s="9">
        <f>IF(Parametros!$P$3=1,'4 - Tabela atual'!AJ74,'5 - Tabela anterior'!AI74)</f>
        <v>0</v>
      </c>
      <c r="AK75" s="9">
        <f>IF(Parametros!$P$3=1,'4 - Tabela atual'!AK74,'5 - Tabela anterior'!AJ74)</f>
        <v>0</v>
      </c>
      <c r="AL75" s="9">
        <f>IF(Parametros!$P$3=1,'4 - Tabela atual'!AL74,'5 - Tabela anterior'!AK74)</f>
        <v>0</v>
      </c>
      <c r="AM75" s="9">
        <f>IF(Parametros!$P$3=1,'4 - Tabela atual'!AM74,'5 - Tabela anterior'!AL74)</f>
        <v>0</v>
      </c>
      <c r="AN75" s="9">
        <f>IF(Parametros!$P$3=1,'4 - Tabela atual'!AN74,'5 - Tabela anterior'!AM74)</f>
        <v>0</v>
      </c>
      <c r="AO75" s="9">
        <f>IF(Parametros!$P$3=1,'4 - Tabela atual'!AO74,'5 - Tabela anterior'!AN74)</f>
        <v>0</v>
      </c>
      <c r="AP75" s="9">
        <f>IF(Parametros!$P$3=1,'4 - Tabela atual'!AP74,'5 - Tabela anterior'!AO74)</f>
        <v>0</v>
      </c>
      <c r="AQ75" s="9">
        <f>IF(Parametros!$P$3=1,'4 - Tabela atual'!AQ74,'5 - Tabela anterior'!AP74)</f>
        <v>0</v>
      </c>
      <c r="AR75" s="9">
        <f>IF(Parametros!$P$3=1,'4 - Tabela atual'!AR74,'5 - Tabela anterior'!AQ74)</f>
        <v>0</v>
      </c>
      <c r="AS75" s="9">
        <f>IF(Parametros!$P$3=1,'4 - Tabela atual'!AS74,'5 - Tabela anterior'!AR74)</f>
        <v>0</v>
      </c>
      <c r="AT75" s="9">
        <f>IF(Parametros!$P$3=1,'4 - Tabela atual'!AT74,'5 - Tabela anterior'!AS74)</f>
        <v>0</v>
      </c>
      <c r="AU75" s="9">
        <f>IF(Parametros!$P$3=1,'4 - Tabela atual'!AU74,'5 - Tabela anterior'!AT74)</f>
        <v>0</v>
      </c>
      <c r="AV75" s="9">
        <f>IF(Parametros!$P$3=1,'4 - Tabela atual'!AV74,'5 - Tabela anterior'!AU74)</f>
        <v>0</v>
      </c>
      <c r="AW75" s="9">
        <f>IF(Parametros!$P$3=1,'4 - Tabela atual'!AW74,'5 - Tabela anterior'!AV74)</f>
        <v>0</v>
      </c>
      <c r="AX75" s="9">
        <f>IF(Parametros!$P$3=1,'4 - Tabela atual'!AX74,'5 - Tabela anterior'!AW74)</f>
        <v>0</v>
      </c>
      <c r="AY75" s="9">
        <f>IF(Parametros!$P$3=1,'4 - Tabela atual'!AY74,'5 - Tabela anterior'!AX74)</f>
        <v>0</v>
      </c>
      <c r="AZ75" s="9">
        <f>IF(Parametros!$P$3=1,'4 - Tabela atual'!AZ74,'5 - Tabela anterior'!AY74)</f>
        <v>0</v>
      </c>
      <c r="BA75" s="9">
        <f>IF(Parametros!$P$3=1,'4 - Tabela atual'!BA74,'5 - Tabela anterior'!AZ74)</f>
        <v>0</v>
      </c>
      <c r="BB75" s="9">
        <f>IF(Parametros!$P$3=1,'4 - Tabela atual'!BB74,'5 - Tabela anterior'!BA74)</f>
        <v>0</v>
      </c>
      <c r="BC75" s="9">
        <f>IF(Parametros!$P$3=1,'4 - Tabela atual'!BC74,'5 - Tabela anterior'!BB74)</f>
        <v>0</v>
      </c>
      <c r="BD75" s="9">
        <f>IF(Parametros!$P$3=1,'4 - Tabela atual'!BD74,'5 - Tabela anterior'!BC74)</f>
        <v>0</v>
      </c>
      <c r="BE75" s="9">
        <f>IF(Parametros!$P$3=1,'4 - Tabela atual'!BE74,'5 - Tabela anterior'!BD74)</f>
        <v>0</v>
      </c>
      <c r="BF75" s="9">
        <f>IF(Parametros!$P$3=1,'4 - Tabela atual'!BF74,'5 - Tabela anterior'!BE74)</f>
        <v>0</v>
      </c>
      <c r="BG75" s="9">
        <f>IF(Parametros!$P$3=1,'4 - Tabela atual'!BG74,'5 - Tabela anterior'!BF74)</f>
        <v>0</v>
      </c>
      <c r="BH75" s="9">
        <f>IF(Parametros!$P$3=1,'4 - Tabela atual'!BH74,'5 - Tabela anterior'!BG74)</f>
        <v>0</v>
      </c>
      <c r="BI75" s="9">
        <f>IF(Parametros!$P$3=1,'4 - Tabela atual'!BI74,'5 - Tabela anterior'!BH74)</f>
        <v>0</v>
      </c>
      <c r="BJ75" s="9">
        <f>IF(Parametros!$P$3=1,'4 - Tabela atual'!BJ74,'5 - Tabela anterior'!BI74)</f>
        <v>0</v>
      </c>
      <c r="BK75" s="9">
        <f>IF(Parametros!$P$3=1,'4 - Tabela atual'!BK74,'5 - Tabela anterior'!BJ74)</f>
        <v>0</v>
      </c>
      <c r="BL75" s="9">
        <f>IF(Parametros!$P$3=1,'4 - Tabela atual'!BL74,'5 - Tabela anterior'!BK74)</f>
        <v>0</v>
      </c>
      <c r="BM75" s="9">
        <f>IF(Parametros!$P$3=1,'4 - Tabela atual'!BM74,'5 - Tabela anterior'!BL74)</f>
        <v>0</v>
      </c>
      <c r="BN75" s="9">
        <f>IF(Parametros!$P$3=1,'4 - Tabela atual'!BN74,'5 - Tabela anterior'!BM74)</f>
        <v>0</v>
      </c>
      <c r="BO75" s="9">
        <f>IF(Parametros!$P$3=1,'4 - Tabela atual'!BO74,'5 - Tabela anterior'!BN74)</f>
        <v>0</v>
      </c>
      <c r="BP75" s="9">
        <f>IF(Parametros!$P$3=1,'4 - Tabela atual'!BP74,'5 - Tabela anterior'!BO74)</f>
        <v>0</v>
      </c>
      <c r="BQ75" s="9">
        <f>IF(Parametros!$P$3=1,'4 - Tabela atual'!BQ74,'5 - Tabela anterior'!BP74)</f>
        <v>0</v>
      </c>
      <c r="BR75" s="9">
        <f>IF(Parametros!$P$3=1,'4 - Tabela atual'!BR74,'5 - Tabela anterior'!BQ74)</f>
        <v>0</v>
      </c>
      <c r="BS75" s="9">
        <f>IF(Parametros!$P$3=1,'4 - Tabela atual'!BS74,'5 - Tabela anterior'!BR74)</f>
        <v>0</v>
      </c>
      <c r="BT75" s="9">
        <f>IF(Parametros!$P$3=1,'4 - Tabela atual'!BT74,'5 - Tabela anterior'!BS74)</f>
        <v>0</v>
      </c>
      <c r="BU75" s="9">
        <f>IF(Parametros!$P$3=1,'4 - Tabela atual'!BU74,'5 - Tabela anterior'!BT74)</f>
        <v>0</v>
      </c>
      <c r="BV75" s="9">
        <f>IF(Parametros!$P$3=1,'4 - Tabela atual'!BV74,'5 - Tabela anterior'!BU74)</f>
        <v>0</v>
      </c>
      <c r="BW75" s="9">
        <f>IF(Parametros!$P$3=1,'4 - Tabela atual'!BW74,'5 - Tabela anterior'!BV74)</f>
        <v>0</v>
      </c>
      <c r="BX75" s="9">
        <f>IF(Parametros!$P$3=1,'4 - Tabela atual'!BX74,'5 - Tabela anterior'!BW74)</f>
        <v>0</v>
      </c>
      <c r="BY75" s="9">
        <f>IF(Parametros!$P$3=1,'4 - Tabela atual'!BY74,'5 - Tabela anterior'!BX74)</f>
        <v>0</v>
      </c>
      <c r="BZ75" s="9">
        <f>IF(Parametros!$P$3=1,'4 - Tabela atual'!BZ74,'5 - Tabela anterior'!BY74)</f>
        <v>0</v>
      </c>
      <c r="CA75" s="9">
        <f>IF(Parametros!$P$3=1,'4 - Tabela atual'!CA74,'5 - Tabela anterior'!BZ74)</f>
        <v>0</v>
      </c>
      <c r="CB75" s="9">
        <f>IF(Parametros!$P$3=1,'4 - Tabela atual'!CB74,'5 - Tabela anterior'!CA74)</f>
        <v>0</v>
      </c>
      <c r="CC75" s="9">
        <f>IF(Parametros!$P$3=1,'4 - Tabela atual'!CC74,'5 - Tabela anterior'!CB74)</f>
        <v>0</v>
      </c>
      <c r="CD75" s="9">
        <f>IF(Parametros!$P$3=1,'4 - Tabela atual'!CD74,'5 - Tabela anterior'!CC74)</f>
        <v>0</v>
      </c>
      <c r="CE75" s="9">
        <f>IF(Parametros!$P$3=1,'4 - Tabela atual'!CE74,'5 - Tabela anterior'!CD74)</f>
        <v>0</v>
      </c>
      <c r="CF75" s="9">
        <f>IF(Parametros!$P$3=1,'4 - Tabela atual'!CF74,'5 - Tabela anterior'!CE74)</f>
        <v>0</v>
      </c>
      <c r="CG75" s="9">
        <f>IF(Parametros!$P$3=1,'4 - Tabela atual'!CG74,'5 - Tabela anterior'!CF74)</f>
        <v>0</v>
      </c>
      <c r="CH75" s="9">
        <f>IF(Parametros!$P$3=1,'4 - Tabela atual'!CH74,'5 - Tabela anterior'!CG74)</f>
        <v>0</v>
      </c>
      <c r="CI75" s="9">
        <f>IF(Parametros!$P$3=1,'4 - Tabela atual'!CI74,'5 - Tabela anterior'!CH74)</f>
        <v>0</v>
      </c>
      <c r="CJ75" s="9">
        <f>IF(Parametros!$P$3=1,'4 - Tabela atual'!CJ74,'5 - Tabela anterior'!CI74)</f>
        <v>0</v>
      </c>
      <c r="CK75" s="9">
        <f>IF(Parametros!$P$3=1,'4 - Tabela atual'!CK74,'5 - Tabela anterior'!CJ74)</f>
        <v>0</v>
      </c>
      <c r="CL75" s="9">
        <f>IF(Parametros!$P$3=1,'4 - Tabela atual'!CL74,'5 - Tabela anterior'!CK74)</f>
        <v>0</v>
      </c>
      <c r="CM75" s="9">
        <f>IF(Parametros!$P$3=1,'4 - Tabela atual'!CM74,'5 - Tabela anterior'!CL74)</f>
        <v>0</v>
      </c>
      <c r="CN75" s="9">
        <f>IF(Parametros!$P$3=1,'4 - Tabela atual'!CN74,'5 - Tabela anterior'!CM74)</f>
        <v>0</v>
      </c>
      <c r="CO75" s="9">
        <f>IF(Parametros!$P$3=1,'4 - Tabela atual'!CO74,'5 - Tabela anterior'!CN74)</f>
        <v>0</v>
      </c>
      <c r="CP75" s="9">
        <f>IF(Parametros!$P$3=1,'4 - Tabela atual'!CP74,'5 - Tabela anterior'!CO74)</f>
        <v>0</v>
      </c>
      <c r="CQ75" s="9">
        <f>IF(Parametros!$P$3=1,'4 - Tabela atual'!CQ74,'5 - Tabela anterior'!CP74)</f>
        <v>0</v>
      </c>
      <c r="CR75" s="9">
        <f>IF(Parametros!$P$3=1,'4 - Tabela atual'!CR74,'5 - Tabela anterior'!CQ74)</f>
        <v>0</v>
      </c>
      <c r="CS75" s="9">
        <f>IF(Parametros!$P$3=1,'4 - Tabela atual'!CS74,'5 - Tabela anterior'!CR74)</f>
        <v>0</v>
      </c>
      <c r="CT75" s="9">
        <f>IF(Parametros!$P$3=1,'4 - Tabela atual'!CT74,'5 - Tabela anterior'!CS74)</f>
        <v>0</v>
      </c>
      <c r="CU75" s="9">
        <f>IF(Parametros!$P$3=1,'4 - Tabela atual'!CU74,'5 - Tabela anterior'!CT74)</f>
        <v>0</v>
      </c>
      <c r="CV75" s="9">
        <f>IF(Parametros!$P$3=1,'4 - Tabela atual'!CV74,'5 - Tabela anterior'!CU74)</f>
        <v>0</v>
      </c>
      <c r="CW75" s="9">
        <f>IF(Parametros!$P$3=1,'4 - Tabela atual'!CW74,'5 - Tabela anterior'!CV74)</f>
        <v>0</v>
      </c>
      <c r="CX75" s="9">
        <f>IF(Parametros!$P$3=1,'4 - Tabela atual'!CX74,'5 - Tabela anterior'!CW74)</f>
        <v>0</v>
      </c>
      <c r="CY75" s="9">
        <f>IF(Parametros!$P$3=1,'4 - Tabela atual'!CY74,'5 - Tabela anterior'!CX74)</f>
        <v>0</v>
      </c>
      <c r="CZ75" s="9">
        <f>IF(Parametros!$P$3=1,'4 - Tabela atual'!CZ74,'5 - Tabela anterior'!CY74)</f>
        <v>0</v>
      </c>
      <c r="DA75" s="9">
        <f>IF(Parametros!$P$3=1,'4 - Tabela atual'!DA74,'5 - Tabela anterior'!CZ74)</f>
        <v>0</v>
      </c>
      <c r="DB75" s="9">
        <f>IF(Parametros!$P$3=1,'4 - Tabela atual'!DB74,'5 - Tabela anterior'!DA74)</f>
        <v>0</v>
      </c>
      <c r="DC75" s="9">
        <f>IF(Parametros!$P$3=1,'4 - Tabela atual'!DC74,'5 - Tabela anterior'!DB74)</f>
        <v>0</v>
      </c>
      <c r="DD75" s="9">
        <f>IF(Parametros!$P$3=1,'4 - Tabela atual'!DD74,'5 - Tabela anterior'!DC74)</f>
        <v>0</v>
      </c>
      <c r="DE75" s="9">
        <f>IF(Parametros!$P$3=1,'4 - Tabela atual'!DE74,'5 - Tabela anterior'!DD74)</f>
        <v>0</v>
      </c>
      <c r="DF75" s="9">
        <f>IF(Parametros!$P$3=1,'4 - Tabela atual'!DF74,'5 - Tabela anterior'!DE74)</f>
        <v>0</v>
      </c>
      <c r="DG75" s="9">
        <f>IF(Parametros!$P$3=1,'4 - Tabela atual'!DG74,'5 - Tabela anterior'!DF74)</f>
        <v>0</v>
      </c>
      <c r="DH75" s="9">
        <f>IF(Parametros!$P$3=1,'4 - Tabela atual'!DH74,'5 - Tabela anterior'!DG74)</f>
        <v>0</v>
      </c>
      <c r="DI75" s="9">
        <f>IF(Parametros!$P$3=1,'4 - Tabela atual'!DI74,'5 - Tabela anterior'!DH74)</f>
        <v>0</v>
      </c>
      <c r="DJ75" s="9">
        <f>IF(Parametros!$P$3=1,'4 - Tabela atual'!DJ74,'5 - Tabela anterior'!DI74)</f>
        <v>0</v>
      </c>
      <c r="DK75" s="9">
        <f>IF(Parametros!$P$3=1,'4 - Tabela atual'!DK74,'5 - Tabela anterior'!DJ74)</f>
        <v>0</v>
      </c>
      <c r="DL75" s="9">
        <f>IF(Parametros!$P$3=1,'4 - Tabela atual'!DL74,'5 - Tabela anterior'!DK74)</f>
        <v>0</v>
      </c>
      <c r="DM75" s="9">
        <f>IF(Parametros!$P$3=1,'4 - Tabela atual'!DM74,'5 - Tabela anterior'!DL74)</f>
        <v>0</v>
      </c>
      <c r="DN75" s="9">
        <f>IF(Parametros!$P$3=1,'4 - Tabela atual'!DN74,'5 - Tabela anterior'!DM74)</f>
        <v>0</v>
      </c>
      <c r="DO75" s="9">
        <f>IF(Parametros!$P$3=1,'4 - Tabela atual'!DO74,'5 - Tabela anterior'!DN74)</f>
        <v>0</v>
      </c>
      <c r="DP75" s="9">
        <f>IF(Parametros!$P$3=1,'4 - Tabela atual'!DP74,'5 - Tabela anterior'!DO74)</f>
        <v>0</v>
      </c>
      <c r="DQ75" s="9">
        <f>IF(Parametros!$P$3=1,'4 - Tabela atual'!DQ74,'5 - Tabela anterior'!DP74)</f>
        <v>0</v>
      </c>
      <c r="DR75" s="9">
        <f>IF(Parametros!$P$3=1,'4 - Tabela atual'!DR74,'5 - Tabela anterior'!DQ74)</f>
        <v>0</v>
      </c>
      <c r="DS75" s="9">
        <f>IF(Parametros!$P$3=1,'4 - Tabela atual'!DS74,'5 - Tabela anterior'!DR74)</f>
        <v>0</v>
      </c>
      <c r="DT75" s="9">
        <f>IF(Parametros!$P$3=1,'4 - Tabela atual'!DT74,'5 - Tabela anterior'!DS74)</f>
        <v>0</v>
      </c>
      <c r="DU75" s="9">
        <f>IF(Parametros!$P$3=1,'4 - Tabela atual'!DU74,'5 - Tabela anterior'!DT74)</f>
        <v>0</v>
      </c>
      <c r="DV75" s="9">
        <f>IF(Parametros!$P$3=1,'4 - Tabela atual'!DV74,'5 - Tabela anterior'!DU74)</f>
        <v>0</v>
      </c>
      <c r="DW75" s="9">
        <f>IF(Parametros!$P$3=1,'4 - Tabela atual'!DW74,'5 - Tabela anterior'!DV74)</f>
        <v>0</v>
      </c>
      <c r="DX75" s="9">
        <f>IF(Parametros!$P$3=1,'4 - Tabela atual'!DX74,'5 - Tabela anterior'!DW74)</f>
        <v>0</v>
      </c>
      <c r="DY75" s="9">
        <f>IF(Parametros!$P$3=1,'4 - Tabela atual'!DY74,'5 - Tabela anterior'!DX74)</f>
        <v>0</v>
      </c>
      <c r="DZ75" s="9">
        <f>IF(Parametros!$P$3=1,'4 - Tabela atual'!DZ74,'5 - Tabela anterior'!DY74)</f>
        <v>0</v>
      </c>
      <c r="EA75" s="9">
        <f>IF(Parametros!$P$3=1,'4 - Tabela atual'!EA74,'5 - Tabela anterior'!DZ74)</f>
        <v>0</v>
      </c>
      <c r="EB75" s="9">
        <f>IF(Parametros!$P$3=1,'4 - Tabela atual'!EB74,'5 - Tabela anterior'!EA74)</f>
        <v>0</v>
      </c>
      <c r="EC75" s="9">
        <f>IF(Parametros!$P$3=1,'4 - Tabela atual'!EC74,'5 - Tabela anterior'!EB74)</f>
        <v>0</v>
      </c>
      <c r="ED75" s="9">
        <f>IF(Parametros!$P$3=1,'4 - Tabela atual'!ED74,'5 - Tabela anterior'!EC74)</f>
        <v>0</v>
      </c>
      <c r="EE75" s="9">
        <f>IF(Parametros!$P$3=1,'4 - Tabela atual'!EE74,'5 - Tabela anterior'!ED74)</f>
        <v>0</v>
      </c>
      <c r="EF75" s="9">
        <f>IF(Parametros!$P$3=1,'4 - Tabela atual'!EF74,'5 - Tabela anterior'!EE74)</f>
        <v>0</v>
      </c>
      <c r="EG75" s="9">
        <f>IF(Parametros!$P$3=1,'4 - Tabela atual'!EG74,'5 - Tabela anterior'!EF74)</f>
        <v>0</v>
      </c>
      <c r="EH75" s="9">
        <f>IF(Parametros!$P$3=1,'4 - Tabela atual'!EH74,'5 - Tabela anterior'!EG74)</f>
        <v>0</v>
      </c>
      <c r="EI75" s="9">
        <f>IF(Parametros!$P$3=1,'4 - Tabela atual'!EI74,'5 - Tabela anterior'!EH74)</f>
        <v>0</v>
      </c>
      <c r="EJ75" s="9">
        <f>IF(Parametros!$P$3=1,'4 - Tabela atual'!EJ74,'5 - Tabela anterior'!EI74)</f>
        <v>0</v>
      </c>
      <c r="EK75" s="9">
        <f>IF(Parametros!$P$3=1,'4 - Tabela atual'!EK74,'5 - Tabela anterior'!EJ74)</f>
        <v>0</v>
      </c>
      <c r="EL75" s="9">
        <f>IF(Parametros!$P$3=1,'4 - Tabela atual'!EL74,'5 - Tabela anterior'!EK74)</f>
        <v>0</v>
      </c>
      <c r="EM75" s="9">
        <f>IF(Parametros!$P$3=1,'4 - Tabela atual'!EM74,'5 - Tabela anterior'!EL74)</f>
        <v>0</v>
      </c>
      <c r="EN75" s="9">
        <f>IF(Parametros!$P$3=1,'4 - Tabela atual'!EN74,'5 - Tabela anterior'!EM74)</f>
        <v>0</v>
      </c>
      <c r="EO75" s="9">
        <f>IF(Parametros!$P$3=1,'4 - Tabela atual'!EO74,'5 - Tabela anterior'!EN74)</f>
        <v>0</v>
      </c>
      <c r="EP75" s="9">
        <f>IF(Parametros!$P$3=1,'4 - Tabela atual'!EP74,'5 - Tabela anterior'!EO74)</f>
        <v>0</v>
      </c>
      <c r="EQ75" s="9">
        <f>IF(Parametros!$P$3=1,'4 - Tabela atual'!EQ74,'5 - Tabela anterior'!EP74)</f>
        <v>0</v>
      </c>
      <c r="ER75" s="9">
        <f>IF(Parametros!$P$3=1,'4 - Tabela atual'!ER74,'5 - Tabela anterior'!EQ74)</f>
        <v>0</v>
      </c>
      <c r="ES75" s="9">
        <f>IF(Parametros!$P$3=1,'4 - Tabela atual'!ES74,'5 - Tabela anterior'!ER74)</f>
        <v>0</v>
      </c>
      <c r="ET75" s="9">
        <f>IF(Parametros!$P$3=1,'4 - Tabela atual'!ET74,'5 - Tabela anterior'!ES74)</f>
        <v>0</v>
      </c>
      <c r="EU75" s="9">
        <f>IF(Parametros!$P$3=1,'4 - Tabela atual'!EU74,'5 - Tabela anterior'!ET74)</f>
        <v>0</v>
      </c>
      <c r="EV75" s="9">
        <f>IF(Parametros!$P$3=1,'4 - Tabela atual'!EV74,'5 - Tabela anterior'!EU74)</f>
        <v>0</v>
      </c>
      <c r="EW75" s="9">
        <f>IF(Parametros!$P$3=1,'4 - Tabela atual'!EW74,'5 - Tabela anterior'!EV74)</f>
        <v>0</v>
      </c>
      <c r="EX75" s="9">
        <f>IF(Parametros!$P$3=1,'4 - Tabela atual'!EX74,'5 - Tabela anterior'!EW74)</f>
        <v>0</v>
      </c>
      <c r="EY75" s="9">
        <f>IF(Parametros!$P$3=1,'4 - Tabela atual'!EY74,'5 - Tabela anterior'!EX74)</f>
        <v>0</v>
      </c>
      <c r="EZ75" s="9">
        <f>IF(Parametros!$P$3=1,'4 - Tabela atual'!EZ74,'5 - Tabela anterior'!EY74)</f>
        <v>0</v>
      </c>
      <c r="FA75" s="9">
        <f>IF(Parametros!$P$3=1,'4 - Tabela atual'!FA74,'5 - Tabela anterior'!EZ74)</f>
        <v>0</v>
      </c>
      <c r="FB75" s="9">
        <f>IF(Parametros!$P$3=1,'4 - Tabela atual'!FB74,'5 - Tabela anterior'!FA74)</f>
        <v>0</v>
      </c>
      <c r="FC75" s="9">
        <f>IF(Parametros!$P$3=1,'4 - Tabela atual'!FC74,'5 - Tabela anterior'!FB74)</f>
        <v>0</v>
      </c>
      <c r="FD75" s="9">
        <f>IF(Parametros!$P$3=1,'4 - Tabela atual'!FD74,'5 - Tabela anterior'!FC74)</f>
        <v>0</v>
      </c>
      <c r="FE75" s="9">
        <f>IF(Parametros!$P$3=1,'4 - Tabela atual'!FE74,'5 - Tabela anterior'!FD74)</f>
        <v>0</v>
      </c>
      <c r="FF75" s="9">
        <f>IF(Parametros!$P$3=1,'4 - Tabela atual'!FF74,'5 - Tabela anterior'!FE74)</f>
        <v>0</v>
      </c>
      <c r="FG75" s="9">
        <f>IF(Parametros!$P$3=1,'4 - Tabela atual'!FG74,'5 - Tabela anterior'!FF74)</f>
        <v>0</v>
      </c>
      <c r="FH75" s="9">
        <f>IF(Parametros!$P$3=1,'4 - Tabela atual'!FH74,'5 - Tabela anterior'!FG74)</f>
        <v>0</v>
      </c>
      <c r="FI75" s="9">
        <f>IF(Parametros!$P$3=1,'4 - Tabela atual'!FI74,'5 - Tabela anterior'!FH74)</f>
        <v>0</v>
      </c>
      <c r="FJ75" s="9">
        <f>IF(Parametros!$P$3=1,'4 - Tabela atual'!FJ74,'5 - Tabela anterior'!FI74)</f>
        <v>0</v>
      </c>
      <c r="FK75" s="9">
        <f>IF(Parametros!$P$3=1,'4 - Tabela atual'!FK74,'5 - Tabela anterior'!FJ74)</f>
        <v>0</v>
      </c>
      <c r="FL75" s="9">
        <f>IF(Parametros!$P$3=1,'4 - Tabela atual'!FL74,'5 - Tabela anterior'!FK74)</f>
        <v>0</v>
      </c>
      <c r="FM75" s="9">
        <f>IF(Parametros!$P$3=1,'4 - Tabela atual'!FM74,'5 - Tabela anterior'!FL74)</f>
        <v>0</v>
      </c>
      <c r="FN75" s="9">
        <f>IF(Parametros!$P$3=1,'4 - Tabela atual'!FN74,'5 - Tabela anterior'!FM74)</f>
        <v>0</v>
      </c>
      <c r="FO75" s="9">
        <f>IF(Parametros!$P$3=1,'4 - Tabela atual'!FO74,'5 - Tabela anterior'!FN74)</f>
        <v>0</v>
      </c>
      <c r="FP75" s="9">
        <f>IF(Parametros!$P$3=1,'4 - Tabela atual'!FP74,'5 - Tabela anterior'!FO74)</f>
        <v>0</v>
      </c>
      <c r="FQ75" s="9">
        <f>IF(Parametros!$P$3=1,'4 - Tabela atual'!FQ74,'5 - Tabela anterior'!FP74)</f>
        <v>0</v>
      </c>
      <c r="FR75" s="9">
        <f>IF(Parametros!$P$3=1,'4 - Tabela atual'!FR74,'5 - Tabela anterior'!FQ74)</f>
        <v>0</v>
      </c>
      <c r="FS75" s="9">
        <f>IF(Parametros!$P$3=1,'4 - Tabela atual'!FS74,'5 - Tabela anterior'!FR74)</f>
        <v>0</v>
      </c>
      <c r="FT75">
        <f>IF(Parametros!$P$3=1,'4 - Tabela atual'!FT74,'5 - Tabela anterior'!FS74)</f>
        <v>8.4499999999999993</v>
      </c>
      <c r="FU75">
        <f>IF(Parametros!$P$3=1,'4 - Tabela atual'!FU74,'5 - Tabela anterior'!FT74)</f>
        <v>0</v>
      </c>
      <c r="FV75">
        <f>IF(Parametros!$P$3=1,'4 - Tabela atual'!FV74,'5 - Tabela anterior'!FU74)</f>
        <v>0</v>
      </c>
      <c r="FW75">
        <f>IF(Parametros!$P$3=1,'4 - Tabela atual'!FW74,'5 - Tabela anterior'!FV74)</f>
        <v>0</v>
      </c>
      <c r="FX75">
        <f>IF(Parametros!$P$3=1,'4 - Tabela atual'!FX74,'5 - Tabela anterior'!FW74)</f>
        <v>0</v>
      </c>
      <c r="FY75">
        <f>IF(Parametros!$P$3=1,'4 - Tabela atual'!FY74,'5 - Tabela anterior'!FX74)</f>
        <v>0</v>
      </c>
      <c r="FZ75">
        <f>IF(Parametros!$P$3=1,'4 - Tabela atual'!FZ74,'5 - Tabela anterior'!FY74)</f>
        <v>0</v>
      </c>
      <c r="GA75">
        <f>IF(Parametros!$P$3=1,'4 - Tabela atual'!GA74,'5 - Tabela anterior'!FZ74)</f>
        <v>0</v>
      </c>
      <c r="GB75">
        <f>IF(Parametros!$P$3=1,'4 - Tabela atual'!GB74,'5 - Tabela anterior'!GA74)</f>
        <v>0</v>
      </c>
      <c r="GC75">
        <f>IF(Parametros!$P$3=1,'4 - Tabela atual'!GC74,'5 - Tabela anterior'!GB74)</f>
        <v>0</v>
      </c>
      <c r="GD75">
        <f>IF(Parametros!$P$3=1,'4 - Tabela atual'!GD74,'5 - Tabela anterior'!GC74)</f>
        <v>0</v>
      </c>
      <c r="GE75">
        <f>IF(Parametros!$P$3=1,'4 - Tabela atual'!GE74,'5 - Tabela anterior'!GD74)</f>
        <v>0</v>
      </c>
      <c r="GF75">
        <f>IF(Parametros!$P$3=1,'4 - Tabela atual'!GF74,'5 - Tabela anterior'!GE74)</f>
        <v>0</v>
      </c>
      <c r="GG75">
        <f>IF(Parametros!$P$3=1,'4 - Tabela atual'!GG74,'5 - Tabela anterior'!GF74)</f>
        <v>0</v>
      </c>
      <c r="GH75">
        <f>IF(Parametros!$P$3=1,'4 - Tabela atual'!GH74,'5 - Tabela anterior'!GG74)</f>
        <v>0</v>
      </c>
      <c r="GI75" s="8">
        <f>IF(Parametros!$P$3=1,'4 - Tabela atual'!GI74,'5 - Tabela anterior'!GH74)</f>
        <v>172048.17700000003</v>
      </c>
      <c r="GJ75" s="8">
        <f>IF(Parametros!$P$3=1,'4 - Tabela atual'!GJ74,'5 - Tabela anterior'!GI74)</f>
        <v>0</v>
      </c>
      <c r="GK75" s="8">
        <f>IF(Parametros!$P$3=1,'4 - Tabela atual'!GK74,'5 - Tabela anterior'!GJ74)</f>
        <v>0</v>
      </c>
      <c r="GL75" s="8">
        <f>IF(Parametros!$P$3=1,'4 - Tabela atual'!GL74,'5 - Tabela anterior'!GK74)</f>
        <v>0</v>
      </c>
      <c r="GM75" s="8">
        <f>IF(Parametros!$P$3=1,'4 - Tabela atual'!GM74,'5 - Tabela anterior'!GL74)</f>
        <v>0</v>
      </c>
      <c r="GN75" s="8">
        <f>IF(Parametros!$P$3=1,'4 - Tabela atual'!GN74,'5 - Tabela anterior'!GM74)</f>
        <v>0</v>
      </c>
      <c r="GO75" s="8">
        <f>IF(Parametros!$P$3=1,'4 - Tabela atual'!GO74,'5 - Tabela anterior'!GN74)</f>
        <v>0</v>
      </c>
      <c r="GP75" s="8">
        <f>IF(Parametros!$P$3=1,'4 - Tabela atual'!GP74,'5 - Tabela anterior'!GO74)</f>
        <v>0</v>
      </c>
      <c r="GQ75" s="8">
        <f>IF(Parametros!$P$3=1,'4 - Tabela atual'!GQ74,'5 - Tabela anterior'!GP74)</f>
        <v>0</v>
      </c>
      <c r="GR75" s="8">
        <f>IF(Parametros!$P$3=1,'4 - Tabela atual'!GR74,'5 - Tabela anterior'!GQ74)</f>
        <v>0</v>
      </c>
      <c r="GS75" s="8">
        <f>IF(Parametros!$P$3=1,'4 - Tabela atual'!GS74,'5 - Tabela anterior'!GR74)</f>
        <v>0</v>
      </c>
      <c r="GT75" s="8">
        <f>IF(Parametros!$P$3=1,'4 - Tabela atual'!GT74,'5 - Tabela anterior'!GS74)</f>
        <v>0</v>
      </c>
      <c r="GU75" s="8">
        <f>IF(Parametros!$P$3=1,'4 - Tabela atual'!GU74,'5 - Tabela anterior'!GT74)</f>
        <v>0</v>
      </c>
      <c r="GV75" s="8">
        <f>IF(Parametros!$P$3=1,'4 - Tabela atual'!GV74,'5 - Tabela anterior'!GU74)</f>
        <v>0</v>
      </c>
      <c r="GW75" s="8">
        <f>IF(Parametros!$P$3=1,'4 - Tabela atual'!GW74,'5 - Tabela anterior'!GV74)</f>
        <v>0</v>
      </c>
      <c r="GX75">
        <f>IF(Parametros!$P$3=1,'4 - Tabela atual'!GX74,'5 - Tabela anterior'!GW74)</f>
        <v>0</v>
      </c>
      <c r="GY75">
        <f>IF(Parametros!$P$3=1,'4 - Tabela atual'!GY74,'5 - Tabela anterior'!GX74)</f>
        <v>0</v>
      </c>
      <c r="GZ75">
        <f>IF(Parametros!$P$3=1,'4 - Tabela atual'!GZ74,'5 - Tabela anterior'!GY74)</f>
        <v>0</v>
      </c>
      <c r="HA75">
        <f>IF(Parametros!$P$3=1,'4 - Tabela atual'!HA74,'5 - Tabela anterior'!GZ74)</f>
        <v>0</v>
      </c>
      <c r="HB75">
        <f>IF(Parametros!$P$3=1,'4 - Tabela atual'!HB74,'5 - Tabela anterior'!HA74)</f>
        <v>0</v>
      </c>
      <c r="HC75">
        <f>IF(Parametros!$P$3=1,'4 - Tabela atual'!HC74,'5 - Tabela anterior'!HB74)</f>
        <v>1</v>
      </c>
      <c r="HD75">
        <f>IF(Parametros!$P$3=1,'4 - Tabela atual'!HD74,'5 - Tabela anterior'!HC74)</f>
        <v>0</v>
      </c>
      <c r="HE75" s="6" t="str">
        <f t="shared" si="1"/>
        <v>ROBERTO CARLOS ESPECIAL - (EFRC)</v>
      </c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</row>
    <row r="76" spans="1:249" s="5" customFormat="1" ht="14.25" customHeight="1" x14ac:dyDescent="0.2">
      <c r="A76" s="148" t="str">
        <f>IF(Parametros!$P$3=1,'4 - Tabela atual'!A75,'5 - Tabela anterior'!A75)</f>
        <v>EFRE</v>
      </c>
      <c r="B76" s="112" t="str">
        <f>IF(Parametros!$P$3=1,'4 - Tabela atual'!B75,'5 - Tabela anterior'!B75)</f>
        <v>RETROSPECTIVA</v>
      </c>
      <c r="C76" s="9">
        <f>IF(Parametros!$P$3=1,'4 - Tabela atual'!C75,'5 - Tabela anterior'!C75)</f>
        <v>2545</v>
      </c>
      <c r="D76" s="9">
        <f>IF(Parametros!$P$3=1,'4 - Tabela atual'!D75,'5 - Tabela anterior'!D75)</f>
        <v>509</v>
      </c>
      <c r="E76" s="9">
        <f>IF(Parametros!$P$3=1,'4 - Tabela atual'!E75,'5 - Tabela anterior'!E75)</f>
        <v>636.25</v>
      </c>
      <c r="F76" s="9">
        <f>IF(Parametros!$P$3=1,'4 - Tabela atual'!F75,'5 - Tabela anterior'!F75)</f>
        <v>954.375</v>
      </c>
      <c r="G76" s="9">
        <f>IF(Parametros!$P$3=1,'4 - Tabela atual'!G75,'5 - Tabela anterior'!G75)</f>
        <v>509</v>
      </c>
      <c r="H76" s="9">
        <f>IF(Parametros!$P$3=1,'4 - Tabela atual'!H75,'5 - Tabela anterior'!H75)</f>
        <v>636.25</v>
      </c>
      <c r="I76" s="9">
        <f>IF(Parametros!$P$3=1,'4 - Tabela atual'!I75,'5 - Tabela anterior'!H75)</f>
        <v>636.25</v>
      </c>
      <c r="J76" s="9">
        <f>IF(Parametros!$P$3=1,'4 - Tabela atual'!J75,'5 - Tabela anterior'!I75)</f>
        <v>636.25</v>
      </c>
      <c r="K76" s="9">
        <f>IF(Parametros!$P$3=1,'4 - Tabela atual'!K75,'5 - Tabela anterior'!J75)</f>
        <v>954.375</v>
      </c>
      <c r="L76" s="9">
        <f>IF(Parametros!$P$3=1,'4 - Tabela atual'!L75,'5 - Tabela anterior'!K75)</f>
        <v>509</v>
      </c>
      <c r="M76" s="9">
        <f>IF(Parametros!$P$3=1,'4 - Tabela atual'!M75,'5 - Tabela anterior'!L75)</f>
        <v>636.25</v>
      </c>
      <c r="N76" s="9">
        <f>IF(Parametros!$P$3=1,'4 - Tabela atual'!N75,'5 - Tabela anterior'!M75)</f>
        <v>1145.25</v>
      </c>
      <c r="O76" s="9">
        <f>IF(Parametros!$P$3=1,'4 - Tabela atual'!O75,'5 - Tabela anterior'!N75)</f>
        <v>1272.5</v>
      </c>
      <c r="P76" s="9">
        <f>IF(Parametros!$P$3=1,'4 - Tabela atual'!P75,'5 - Tabela anterior'!O75)</f>
        <v>3817.5</v>
      </c>
      <c r="Q76" s="9">
        <f>IF(Parametros!$P$3=1,'4 - Tabela atual'!Q75,'5 - Tabela anterior'!P75)</f>
        <v>5090</v>
      </c>
      <c r="R76" s="9">
        <f>IF(Parametros!$P$3=1,'4 - Tabela atual'!R75,'5 - Tabela anterior'!Q75)</f>
        <v>7635</v>
      </c>
      <c r="S76" s="9">
        <f>IF(Parametros!$P$3=1,'4 - Tabela atual'!S75,'5 - Tabela anterior'!R75)</f>
        <v>10180</v>
      </c>
      <c r="T76" s="9">
        <f>IF(Parametros!$P$3=1,'4 - Tabela atual'!T75,'5 - Tabela anterior'!S75)</f>
        <v>12725</v>
      </c>
      <c r="U76" s="9">
        <f>IF(Parametros!$P$3=1,'4 - Tabela atual'!U75,'5 - Tabela anterior'!T75)</f>
        <v>15270</v>
      </c>
      <c r="V76" s="9">
        <f>IF(Parametros!$P$3=1,'4 - Tabela atual'!V75,'5 - Tabela anterior'!U75)</f>
        <v>0</v>
      </c>
      <c r="W76" s="9">
        <f>IF(Parametros!$P$3=1,'4 - Tabela atual'!W75,'5 - Tabela anterior'!V75)</f>
        <v>0</v>
      </c>
      <c r="X76" s="9">
        <f>IF(Parametros!$P$3=1,'4 - Tabela atual'!X75,'5 - Tabela anterior'!W75)</f>
        <v>0</v>
      </c>
      <c r="Y76" s="9">
        <f>IF(Parametros!$P$3=1,'4 - Tabela atual'!Y75,'5 - Tabela anterior'!X75)</f>
        <v>0</v>
      </c>
      <c r="Z76" s="9">
        <f>IF(Parametros!$P$3=1,'4 - Tabela atual'!Z75,'5 - Tabela anterior'!Y75)</f>
        <v>0</v>
      </c>
      <c r="AA76" s="9">
        <f>IF(Parametros!$P$3=1,'4 - Tabela atual'!AA75,'5 - Tabela anterior'!Z75)</f>
        <v>0</v>
      </c>
      <c r="AB76" s="9">
        <f>IF(Parametros!$P$3=1,'4 - Tabela atual'!AB75,'5 - Tabela anterior'!AA75)</f>
        <v>0</v>
      </c>
      <c r="AC76" s="9">
        <f>IF(Parametros!$P$3=1,'4 - Tabela atual'!AC75,'5 - Tabela anterior'!AB75)</f>
        <v>0</v>
      </c>
      <c r="AD76" s="9">
        <f>IF(Parametros!$P$3=1,'4 - Tabela atual'!AD75,'5 - Tabela anterior'!AC75)</f>
        <v>0</v>
      </c>
      <c r="AE76" s="9">
        <f>IF(Parametros!$P$3=1,'4 - Tabela atual'!AE75,'5 - Tabela anterior'!AD75)</f>
        <v>0</v>
      </c>
      <c r="AF76" s="9">
        <f>IF(Parametros!$P$3=1,'4 - Tabela atual'!AF75,'5 - Tabela anterior'!AE75)</f>
        <v>0</v>
      </c>
      <c r="AG76" s="9">
        <f>IF(Parametros!$P$3=1,'4 - Tabela atual'!AG75,'5 - Tabela anterior'!AF75)</f>
        <v>0</v>
      </c>
      <c r="AH76" s="9">
        <f>IF(Parametros!$P$3=1,'4 - Tabela atual'!AH75,'5 - Tabela anterior'!AG75)</f>
        <v>0</v>
      </c>
      <c r="AI76" s="9">
        <f>IF(Parametros!$P$3=1,'4 - Tabela atual'!AI75,'5 - Tabela anterior'!AH75)</f>
        <v>0</v>
      </c>
      <c r="AJ76" s="9">
        <f>IF(Parametros!$P$3=1,'4 - Tabela atual'!AJ75,'5 - Tabela anterior'!AI75)</f>
        <v>0</v>
      </c>
      <c r="AK76" s="9">
        <f>IF(Parametros!$P$3=1,'4 - Tabela atual'!AK75,'5 - Tabela anterior'!AJ75)</f>
        <v>0</v>
      </c>
      <c r="AL76" s="9">
        <f>IF(Parametros!$P$3=1,'4 - Tabela atual'!AL75,'5 - Tabela anterior'!AK75)</f>
        <v>0</v>
      </c>
      <c r="AM76" s="9">
        <f>IF(Parametros!$P$3=1,'4 - Tabela atual'!AM75,'5 - Tabela anterior'!AL75)</f>
        <v>0</v>
      </c>
      <c r="AN76" s="9">
        <f>IF(Parametros!$P$3=1,'4 - Tabela atual'!AN75,'5 - Tabela anterior'!AM75)</f>
        <v>0</v>
      </c>
      <c r="AO76" s="9">
        <f>IF(Parametros!$P$3=1,'4 - Tabela atual'!AO75,'5 - Tabela anterior'!AN75)</f>
        <v>0</v>
      </c>
      <c r="AP76" s="9">
        <f>IF(Parametros!$P$3=1,'4 - Tabela atual'!AP75,'5 - Tabela anterior'!AO75)</f>
        <v>0</v>
      </c>
      <c r="AQ76" s="9">
        <f>IF(Parametros!$P$3=1,'4 - Tabela atual'!AQ75,'5 - Tabela anterior'!AP75)</f>
        <v>0</v>
      </c>
      <c r="AR76" s="9">
        <f>IF(Parametros!$P$3=1,'4 - Tabela atual'!AR75,'5 - Tabela anterior'!AQ75)</f>
        <v>0</v>
      </c>
      <c r="AS76" s="9">
        <f>IF(Parametros!$P$3=1,'4 - Tabela atual'!AS75,'5 - Tabela anterior'!AR75)</f>
        <v>0</v>
      </c>
      <c r="AT76" s="9">
        <f>IF(Parametros!$P$3=1,'4 - Tabela atual'!AT75,'5 - Tabela anterior'!AS75)</f>
        <v>0</v>
      </c>
      <c r="AU76" s="9">
        <f>IF(Parametros!$P$3=1,'4 - Tabela atual'!AU75,'5 - Tabela anterior'!AT75)</f>
        <v>0</v>
      </c>
      <c r="AV76" s="9">
        <f>IF(Parametros!$P$3=1,'4 - Tabela atual'!AV75,'5 - Tabela anterior'!AU75)</f>
        <v>0</v>
      </c>
      <c r="AW76" s="9">
        <f>IF(Parametros!$P$3=1,'4 - Tabela atual'!AW75,'5 - Tabela anterior'!AV75)</f>
        <v>0</v>
      </c>
      <c r="AX76" s="9">
        <f>IF(Parametros!$P$3=1,'4 - Tabela atual'!AX75,'5 - Tabela anterior'!AW75)</f>
        <v>0</v>
      </c>
      <c r="AY76" s="9">
        <f>IF(Parametros!$P$3=1,'4 - Tabela atual'!AY75,'5 - Tabela anterior'!AX75)</f>
        <v>0</v>
      </c>
      <c r="AZ76" s="9">
        <f>IF(Parametros!$P$3=1,'4 - Tabela atual'!AZ75,'5 - Tabela anterior'!AY75)</f>
        <v>0</v>
      </c>
      <c r="BA76" s="9">
        <f>IF(Parametros!$P$3=1,'4 - Tabela atual'!BA75,'5 - Tabela anterior'!AZ75)</f>
        <v>0</v>
      </c>
      <c r="BB76" s="9">
        <f>IF(Parametros!$P$3=1,'4 - Tabela atual'!BB75,'5 - Tabela anterior'!BA75)</f>
        <v>0</v>
      </c>
      <c r="BC76" s="9">
        <f>IF(Parametros!$P$3=1,'4 - Tabela atual'!BC75,'5 - Tabela anterior'!BB75)</f>
        <v>0</v>
      </c>
      <c r="BD76" s="9">
        <f>IF(Parametros!$P$3=1,'4 - Tabela atual'!BD75,'5 - Tabela anterior'!BC75)</f>
        <v>0</v>
      </c>
      <c r="BE76" s="9">
        <f>IF(Parametros!$P$3=1,'4 - Tabela atual'!BE75,'5 - Tabela anterior'!BD75)</f>
        <v>0</v>
      </c>
      <c r="BF76" s="9">
        <f>IF(Parametros!$P$3=1,'4 - Tabela atual'!BF75,'5 - Tabela anterior'!BE75)</f>
        <v>0</v>
      </c>
      <c r="BG76" s="9">
        <f>IF(Parametros!$P$3=1,'4 - Tabela atual'!BG75,'5 - Tabela anterior'!BF75)</f>
        <v>0</v>
      </c>
      <c r="BH76" s="9">
        <f>IF(Parametros!$P$3=1,'4 - Tabela atual'!BH75,'5 - Tabela anterior'!BG75)</f>
        <v>0</v>
      </c>
      <c r="BI76" s="9">
        <f>IF(Parametros!$P$3=1,'4 - Tabela atual'!BI75,'5 - Tabela anterior'!BH75)</f>
        <v>0</v>
      </c>
      <c r="BJ76" s="9">
        <f>IF(Parametros!$P$3=1,'4 - Tabela atual'!BJ75,'5 - Tabela anterior'!BI75)</f>
        <v>0</v>
      </c>
      <c r="BK76" s="9">
        <f>IF(Parametros!$P$3=1,'4 - Tabela atual'!BK75,'5 - Tabela anterior'!BJ75)</f>
        <v>0</v>
      </c>
      <c r="BL76" s="9">
        <f>IF(Parametros!$P$3=1,'4 - Tabela atual'!BL75,'5 - Tabela anterior'!BK75)</f>
        <v>0</v>
      </c>
      <c r="BM76" s="9">
        <f>IF(Parametros!$P$3=1,'4 - Tabela atual'!BM75,'5 - Tabela anterior'!BL75)</f>
        <v>0</v>
      </c>
      <c r="BN76" s="9">
        <f>IF(Parametros!$P$3=1,'4 - Tabela atual'!BN75,'5 - Tabela anterior'!BM75)</f>
        <v>0</v>
      </c>
      <c r="BO76" s="9">
        <f>IF(Parametros!$P$3=1,'4 - Tabela atual'!BO75,'5 - Tabela anterior'!BN75)</f>
        <v>0</v>
      </c>
      <c r="BP76" s="9">
        <f>IF(Parametros!$P$3=1,'4 - Tabela atual'!BP75,'5 - Tabela anterior'!BO75)</f>
        <v>0</v>
      </c>
      <c r="BQ76" s="9">
        <f>IF(Parametros!$P$3=1,'4 - Tabela atual'!BQ75,'5 - Tabela anterior'!BP75)</f>
        <v>0</v>
      </c>
      <c r="BR76" s="9">
        <f>IF(Parametros!$P$3=1,'4 - Tabela atual'!BR75,'5 - Tabela anterior'!BQ75)</f>
        <v>0</v>
      </c>
      <c r="BS76" s="9">
        <f>IF(Parametros!$P$3=1,'4 - Tabela atual'!BS75,'5 - Tabela anterior'!BR75)</f>
        <v>0</v>
      </c>
      <c r="BT76" s="9">
        <f>IF(Parametros!$P$3=1,'4 - Tabela atual'!BT75,'5 - Tabela anterior'!BS75)</f>
        <v>0</v>
      </c>
      <c r="BU76" s="9">
        <f>IF(Parametros!$P$3=1,'4 - Tabela atual'!BU75,'5 - Tabela anterior'!BT75)</f>
        <v>0</v>
      </c>
      <c r="BV76" s="9">
        <f>IF(Parametros!$P$3=1,'4 - Tabela atual'!BV75,'5 - Tabela anterior'!BU75)</f>
        <v>0</v>
      </c>
      <c r="BW76" s="9">
        <f>IF(Parametros!$P$3=1,'4 - Tabela atual'!BW75,'5 - Tabela anterior'!BV75)</f>
        <v>0</v>
      </c>
      <c r="BX76" s="9">
        <f>IF(Parametros!$P$3=1,'4 - Tabela atual'!BX75,'5 - Tabela anterior'!BW75)</f>
        <v>0</v>
      </c>
      <c r="BY76" s="9">
        <f>IF(Parametros!$P$3=1,'4 - Tabela atual'!BY75,'5 - Tabela anterior'!BX75)</f>
        <v>0</v>
      </c>
      <c r="BZ76" s="9">
        <f>IF(Parametros!$P$3=1,'4 - Tabela atual'!BZ75,'5 - Tabela anterior'!BY75)</f>
        <v>0</v>
      </c>
      <c r="CA76" s="9">
        <f>IF(Parametros!$P$3=1,'4 - Tabela atual'!CA75,'5 - Tabela anterior'!BZ75)</f>
        <v>0</v>
      </c>
      <c r="CB76" s="9">
        <f>IF(Parametros!$P$3=1,'4 - Tabela atual'!CB75,'5 - Tabela anterior'!CA75)</f>
        <v>0</v>
      </c>
      <c r="CC76" s="9">
        <f>IF(Parametros!$P$3=1,'4 - Tabela atual'!CC75,'5 - Tabela anterior'!CB75)</f>
        <v>0</v>
      </c>
      <c r="CD76" s="9">
        <f>IF(Parametros!$P$3=1,'4 - Tabela atual'!CD75,'5 - Tabela anterior'!CC75)</f>
        <v>0</v>
      </c>
      <c r="CE76" s="9">
        <f>IF(Parametros!$P$3=1,'4 - Tabela atual'!CE75,'5 - Tabela anterior'!CD75)</f>
        <v>0</v>
      </c>
      <c r="CF76" s="9">
        <f>IF(Parametros!$P$3=1,'4 - Tabela atual'!CF75,'5 - Tabela anterior'!CE75)</f>
        <v>0</v>
      </c>
      <c r="CG76" s="9">
        <f>IF(Parametros!$P$3=1,'4 - Tabela atual'!CG75,'5 - Tabela anterior'!CF75)</f>
        <v>0</v>
      </c>
      <c r="CH76" s="9">
        <f>IF(Parametros!$P$3=1,'4 - Tabela atual'!CH75,'5 - Tabela anterior'!CG75)</f>
        <v>0</v>
      </c>
      <c r="CI76" s="9">
        <f>IF(Parametros!$P$3=1,'4 - Tabela atual'!CI75,'5 - Tabela anterior'!CH75)</f>
        <v>0</v>
      </c>
      <c r="CJ76" s="9">
        <f>IF(Parametros!$P$3=1,'4 - Tabela atual'!CJ75,'5 - Tabela anterior'!CI75)</f>
        <v>0</v>
      </c>
      <c r="CK76" s="9">
        <f>IF(Parametros!$P$3=1,'4 - Tabela atual'!CK75,'5 - Tabela anterior'!CJ75)</f>
        <v>0</v>
      </c>
      <c r="CL76" s="9">
        <f>IF(Parametros!$P$3=1,'4 - Tabela atual'!CL75,'5 - Tabela anterior'!CK75)</f>
        <v>0</v>
      </c>
      <c r="CM76" s="9">
        <f>IF(Parametros!$P$3=1,'4 - Tabela atual'!CM75,'5 - Tabela anterior'!CL75)</f>
        <v>0</v>
      </c>
      <c r="CN76" s="9">
        <f>IF(Parametros!$P$3=1,'4 - Tabela atual'!CN75,'5 - Tabela anterior'!CM75)</f>
        <v>0</v>
      </c>
      <c r="CO76" s="9">
        <f>IF(Parametros!$P$3=1,'4 - Tabela atual'!CO75,'5 - Tabela anterior'!CN75)</f>
        <v>0</v>
      </c>
      <c r="CP76" s="9">
        <f>IF(Parametros!$P$3=1,'4 - Tabela atual'!CP75,'5 - Tabela anterior'!CO75)</f>
        <v>0</v>
      </c>
      <c r="CQ76" s="9">
        <f>IF(Parametros!$P$3=1,'4 - Tabela atual'!CQ75,'5 - Tabela anterior'!CP75)</f>
        <v>0</v>
      </c>
      <c r="CR76" s="9">
        <f>IF(Parametros!$P$3=1,'4 - Tabela atual'!CR75,'5 - Tabela anterior'!CQ75)</f>
        <v>0</v>
      </c>
      <c r="CS76" s="9">
        <f>IF(Parametros!$P$3=1,'4 - Tabela atual'!CS75,'5 - Tabela anterior'!CR75)</f>
        <v>0</v>
      </c>
      <c r="CT76" s="9">
        <f>IF(Parametros!$P$3=1,'4 - Tabela atual'!CT75,'5 - Tabela anterior'!CS75)</f>
        <v>0</v>
      </c>
      <c r="CU76" s="9">
        <f>IF(Parametros!$P$3=1,'4 - Tabela atual'!CU75,'5 - Tabela anterior'!CT75)</f>
        <v>0</v>
      </c>
      <c r="CV76" s="9">
        <f>IF(Parametros!$P$3=1,'4 - Tabela atual'!CV75,'5 - Tabela anterior'!CU75)</f>
        <v>0</v>
      </c>
      <c r="CW76" s="9">
        <f>IF(Parametros!$P$3=1,'4 - Tabela atual'!CW75,'5 - Tabela anterior'!CV75)</f>
        <v>0</v>
      </c>
      <c r="CX76" s="9">
        <f>IF(Parametros!$P$3=1,'4 - Tabela atual'!CX75,'5 - Tabela anterior'!CW75)</f>
        <v>0</v>
      </c>
      <c r="CY76" s="9">
        <f>IF(Parametros!$P$3=1,'4 - Tabela atual'!CY75,'5 - Tabela anterior'!CX75)</f>
        <v>0</v>
      </c>
      <c r="CZ76" s="9">
        <f>IF(Parametros!$P$3=1,'4 - Tabela atual'!CZ75,'5 - Tabela anterior'!CY75)</f>
        <v>0</v>
      </c>
      <c r="DA76" s="9">
        <f>IF(Parametros!$P$3=1,'4 - Tabela atual'!DA75,'5 - Tabela anterior'!CZ75)</f>
        <v>0</v>
      </c>
      <c r="DB76" s="9">
        <f>IF(Parametros!$P$3=1,'4 - Tabela atual'!DB75,'5 - Tabela anterior'!DA75)</f>
        <v>0</v>
      </c>
      <c r="DC76" s="9">
        <f>IF(Parametros!$P$3=1,'4 - Tabela atual'!DC75,'5 - Tabela anterior'!DB75)</f>
        <v>0</v>
      </c>
      <c r="DD76" s="9">
        <f>IF(Parametros!$P$3=1,'4 - Tabela atual'!DD75,'5 - Tabela anterior'!DC75)</f>
        <v>0</v>
      </c>
      <c r="DE76" s="9">
        <f>IF(Parametros!$P$3=1,'4 - Tabela atual'!DE75,'5 - Tabela anterior'!DD75)</f>
        <v>0</v>
      </c>
      <c r="DF76" s="9">
        <f>IF(Parametros!$P$3=1,'4 - Tabela atual'!DF75,'5 - Tabela anterior'!DE75)</f>
        <v>0</v>
      </c>
      <c r="DG76" s="9">
        <f>IF(Parametros!$P$3=1,'4 - Tabela atual'!DG75,'5 - Tabela anterior'!DF75)</f>
        <v>0</v>
      </c>
      <c r="DH76" s="9">
        <f>IF(Parametros!$P$3=1,'4 - Tabela atual'!DH75,'5 - Tabela anterior'!DG75)</f>
        <v>0</v>
      </c>
      <c r="DI76" s="9">
        <f>IF(Parametros!$P$3=1,'4 - Tabela atual'!DI75,'5 - Tabela anterior'!DH75)</f>
        <v>0</v>
      </c>
      <c r="DJ76" s="9">
        <f>IF(Parametros!$P$3=1,'4 - Tabela atual'!DJ75,'5 - Tabela anterior'!DI75)</f>
        <v>0</v>
      </c>
      <c r="DK76" s="9">
        <f>IF(Parametros!$P$3=1,'4 - Tabela atual'!DK75,'5 - Tabela anterior'!DJ75)</f>
        <v>0</v>
      </c>
      <c r="DL76" s="9">
        <f>IF(Parametros!$P$3=1,'4 - Tabela atual'!DL75,'5 - Tabela anterior'!DK75)</f>
        <v>0</v>
      </c>
      <c r="DM76" s="9">
        <f>IF(Parametros!$P$3=1,'4 - Tabela atual'!DM75,'5 - Tabela anterior'!DL75)</f>
        <v>0</v>
      </c>
      <c r="DN76" s="9">
        <f>IF(Parametros!$P$3=1,'4 - Tabela atual'!DN75,'5 - Tabela anterior'!DM75)</f>
        <v>0</v>
      </c>
      <c r="DO76" s="9">
        <f>IF(Parametros!$P$3=1,'4 - Tabela atual'!DO75,'5 - Tabela anterior'!DN75)</f>
        <v>0</v>
      </c>
      <c r="DP76" s="9">
        <f>IF(Parametros!$P$3=1,'4 - Tabela atual'!DP75,'5 - Tabela anterior'!DO75)</f>
        <v>0</v>
      </c>
      <c r="DQ76" s="9">
        <f>IF(Parametros!$P$3=1,'4 - Tabela atual'!DQ75,'5 - Tabela anterior'!DP75)</f>
        <v>0</v>
      </c>
      <c r="DR76" s="9">
        <f>IF(Parametros!$P$3=1,'4 - Tabela atual'!DR75,'5 - Tabela anterior'!DQ75)</f>
        <v>0</v>
      </c>
      <c r="DS76" s="9">
        <f>IF(Parametros!$P$3=1,'4 - Tabela atual'!DS75,'5 - Tabela anterior'!DR75)</f>
        <v>0</v>
      </c>
      <c r="DT76" s="9">
        <f>IF(Parametros!$P$3=1,'4 - Tabela atual'!DT75,'5 - Tabela anterior'!DS75)</f>
        <v>0</v>
      </c>
      <c r="DU76" s="9">
        <f>IF(Parametros!$P$3=1,'4 - Tabela atual'!DU75,'5 - Tabela anterior'!DT75)</f>
        <v>0</v>
      </c>
      <c r="DV76" s="9">
        <f>IF(Parametros!$P$3=1,'4 - Tabela atual'!DV75,'5 - Tabela anterior'!DU75)</f>
        <v>0</v>
      </c>
      <c r="DW76" s="9">
        <f>IF(Parametros!$P$3=1,'4 - Tabela atual'!DW75,'5 - Tabela anterior'!DV75)</f>
        <v>0</v>
      </c>
      <c r="DX76" s="9">
        <f>IF(Parametros!$P$3=1,'4 - Tabela atual'!DX75,'5 - Tabela anterior'!DW75)</f>
        <v>0</v>
      </c>
      <c r="DY76" s="9">
        <f>IF(Parametros!$P$3=1,'4 - Tabela atual'!DY75,'5 - Tabela anterior'!DX75)</f>
        <v>0</v>
      </c>
      <c r="DZ76" s="9">
        <f>IF(Parametros!$P$3=1,'4 - Tabela atual'!DZ75,'5 - Tabela anterior'!DY75)</f>
        <v>0</v>
      </c>
      <c r="EA76" s="9">
        <f>IF(Parametros!$P$3=1,'4 - Tabela atual'!EA75,'5 - Tabela anterior'!DZ75)</f>
        <v>0</v>
      </c>
      <c r="EB76" s="9">
        <f>IF(Parametros!$P$3=1,'4 - Tabela atual'!EB75,'5 - Tabela anterior'!EA75)</f>
        <v>0</v>
      </c>
      <c r="EC76" s="9">
        <f>IF(Parametros!$P$3=1,'4 - Tabela atual'!EC75,'5 - Tabela anterior'!EB75)</f>
        <v>0</v>
      </c>
      <c r="ED76" s="9">
        <f>IF(Parametros!$P$3=1,'4 - Tabela atual'!ED75,'5 - Tabela anterior'!EC75)</f>
        <v>0</v>
      </c>
      <c r="EE76" s="9">
        <f>IF(Parametros!$P$3=1,'4 - Tabela atual'!EE75,'5 - Tabela anterior'!ED75)</f>
        <v>0</v>
      </c>
      <c r="EF76" s="9">
        <f>IF(Parametros!$P$3=1,'4 - Tabela atual'!EF75,'5 - Tabela anterior'!EE75)</f>
        <v>0</v>
      </c>
      <c r="EG76" s="9">
        <f>IF(Parametros!$P$3=1,'4 - Tabela atual'!EG75,'5 - Tabela anterior'!EF75)</f>
        <v>0</v>
      </c>
      <c r="EH76" s="9">
        <f>IF(Parametros!$P$3=1,'4 - Tabela atual'!EH75,'5 - Tabela anterior'!EG75)</f>
        <v>0</v>
      </c>
      <c r="EI76" s="9">
        <f>IF(Parametros!$P$3=1,'4 - Tabela atual'!EI75,'5 - Tabela anterior'!EH75)</f>
        <v>0</v>
      </c>
      <c r="EJ76" s="9">
        <f>IF(Parametros!$P$3=1,'4 - Tabela atual'!EJ75,'5 - Tabela anterior'!EI75)</f>
        <v>0</v>
      </c>
      <c r="EK76" s="9">
        <f>IF(Parametros!$P$3=1,'4 - Tabela atual'!EK75,'5 - Tabela anterior'!EJ75)</f>
        <v>0</v>
      </c>
      <c r="EL76" s="9">
        <f>IF(Parametros!$P$3=1,'4 - Tabela atual'!EL75,'5 - Tabela anterior'!EK75)</f>
        <v>0</v>
      </c>
      <c r="EM76" s="9">
        <f>IF(Parametros!$P$3=1,'4 - Tabela atual'!EM75,'5 - Tabela anterior'!EL75)</f>
        <v>0</v>
      </c>
      <c r="EN76" s="9">
        <f>IF(Parametros!$P$3=1,'4 - Tabela atual'!EN75,'5 - Tabela anterior'!EM75)</f>
        <v>0</v>
      </c>
      <c r="EO76" s="9">
        <f>IF(Parametros!$P$3=1,'4 - Tabela atual'!EO75,'5 - Tabela anterior'!EN75)</f>
        <v>0</v>
      </c>
      <c r="EP76" s="9">
        <f>IF(Parametros!$P$3=1,'4 - Tabela atual'!EP75,'5 - Tabela anterior'!EO75)</f>
        <v>0</v>
      </c>
      <c r="EQ76" s="9">
        <f>IF(Parametros!$P$3=1,'4 - Tabela atual'!EQ75,'5 - Tabela anterior'!EP75)</f>
        <v>0</v>
      </c>
      <c r="ER76" s="9">
        <f>IF(Parametros!$P$3=1,'4 - Tabela atual'!ER75,'5 - Tabela anterior'!EQ75)</f>
        <v>0</v>
      </c>
      <c r="ES76" s="9">
        <f>IF(Parametros!$P$3=1,'4 - Tabela atual'!ES75,'5 - Tabela anterior'!ER75)</f>
        <v>0</v>
      </c>
      <c r="ET76" s="9">
        <f>IF(Parametros!$P$3=1,'4 - Tabela atual'!ET75,'5 - Tabela anterior'!ES75)</f>
        <v>0</v>
      </c>
      <c r="EU76" s="9">
        <f>IF(Parametros!$P$3=1,'4 - Tabela atual'!EU75,'5 - Tabela anterior'!ET75)</f>
        <v>0</v>
      </c>
      <c r="EV76" s="9">
        <f>IF(Parametros!$P$3=1,'4 - Tabela atual'!EV75,'5 - Tabela anterior'!EU75)</f>
        <v>0</v>
      </c>
      <c r="EW76" s="9">
        <f>IF(Parametros!$P$3=1,'4 - Tabela atual'!EW75,'5 - Tabela anterior'!EV75)</f>
        <v>0</v>
      </c>
      <c r="EX76" s="9">
        <f>IF(Parametros!$P$3=1,'4 - Tabela atual'!EX75,'5 - Tabela anterior'!EW75)</f>
        <v>0</v>
      </c>
      <c r="EY76" s="9">
        <f>IF(Parametros!$P$3=1,'4 - Tabela atual'!EY75,'5 - Tabela anterior'!EX75)</f>
        <v>0</v>
      </c>
      <c r="EZ76" s="9">
        <f>IF(Parametros!$P$3=1,'4 - Tabela atual'!EZ75,'5 - Tabela anterior'!EY75)</f>
        <v>0</v>
      </c>
      <c r="FA76" s="9">
        <f>IF(Parametros!$P$3=1,'4 - Tabela atual'!FA75,'5 - Tabela anterior'!EZ75)</f>
        <v>0</v>
      </c>
      <c r="FB76" s="9">
        <f>IF(Parametros!$P$3=1,'4 - Tabela atual'!FB75,'5 - Tabela anterior'!FA75)</f>
        <v>0</v>
      </c>
      <c r="FC76" s="9">
        <f>IF(Parametros!$P$3=1,'4 - Tabela atual'!FC75,'5 - Tabela anterior'!FB75)</f>
        <v>0</v>
      </c>
      <c r="FD76" s="9">
        <f>IF(Parametros!$P$3=1,'4 - Tabela atual'!FD75,'5 - Tabela anterior'!FC75)</f>
        <v>0</v>
      </c>
      <c r="FE76" s="9">
        <f>IF(Parametros!$P$3=1,'4 - Tabela atual'!FE75,'5 - Tabela anterior'!FD75)</f>
        <v>0</v>
      </c>
      <c r="FF76" s="9">
        <f>IF(Parametros!$P$3=1,'4 - Tabela atual'!FF75,'5 - Tabela anterior'!FE75)</f>
        <v>0</v>
      </c>
      <c r="FG76" s="9">
        <f>IF(Parametros!$P$3=1,'4 - Tabela atual'!FG75,'5 - Tabela anterior'!FF75)</f>
        <v>0</v>
      </c>
      <c r="FH76" s="9">
        <f>IF(Parametros!$P$3=1,'4 - Tabela atual'!FH75,'5 - Tabela anterior'!FG75)</f>
        <v>0</v>
      </c>
      <c r="FI76" s="9">
        <f>IF(Parametros!$P$3=1,'4 - Tabela atual'!FI75,'5 - Tabela anterior'!FH75)</f>
        <v>0</v>
      </c>
      <c r="FJ76" s="9">
        <f>IF(Parametros!$P$3=1,'4 - Tabela atual'!FJ75,'5 - Tabela anterior'!FI75)</f>
        <v>0</v>
      </c>
      <c r="FK76" s="9">
        <f>IF(Parametros!$P$3=1,'4 - Tabela atual'!FK75,'5 - Tabela anterior'!FJ75)</f>
        <v>0</v>
      </c>
      <c r="FL76" s="9">
        <f>IF(Parametros!$P$3=1,'4 - Tabela atual'!FL75,'5 - Tabela anterior'!FK75)</f>
        <v>0</v>
      </c>
      <c r="FM76" s="9">
        <f>IF(Parametros!$P$3=1,'4 - Tabela atual'!FM75,'5 - Tabela anterior'!FL75)</f>
        <v>0</v>
      </c>
      <c r="FN76" s="9">
        <f>IF(Parametros!$P$3=1,'4 - Tabela atual'!FN75,'5 - Tabela anterior'!FM75)</f>
        <v>0</v>
      </c>
      <c r="FO76" s="9">
        <f>IF(Parametros!$P$3=1,'4 - Tabela atual'!FO75,'5 - Tabela anterior'!FN75)</f>
        <v>0</v>
      </c>
      <c r="FP76" s="9">
        <f>IF(Parametros!$P$3=1,'4 - Tabela atual'!FP75,'5 - Tabela anterior'!FO75)</f>
        <v>0</v>
      </c>
      <c r="FQ76" s="9">
        <f>IF(Parametros!$P$3=1,'4 - Tabela atual'!FQ75,'5 - Tabela anterior'!FP75)</f>
        <v>0</v>
      </c>
      <c r="FR76" s="9">
        <f>IF(Parametros!$P$3=1,'4 - Tabela atual'!FR75,'5 - Tabela anterior'!FQ75)</f>
        <v>0</v>
      </c>
      <c r="FS76" s="9">
        <f>IF(Parametros!$P$3=1,'4 - Tabela atual'!FS75,'5 - Tabela anterior'!FR75)</f>
        <v>0</v>
      </c>
      <c r="FT76">
        <f>IF(Parametros!$P$3=1,'4 - Tabela atual'!FT75,'5 - Tabela anterior'!FS75)</f>
        <v>8.4499999999999993</v>
      </c>
      <c r="FU76">
        <f>IF(Parametros!$P$3=1,'4 - Tabela atual'!FU75,'5 - Tabela anterior'!FT75)</f>
        <v>0</v>
      </c>
      <c r="FV76">
        <f>IF(Parametros!$P$3=1,'4 - Tabela atual'!FV75,'5 - Tabela anterior'!FU75)</f>
        <v>0</v>
      </c>
      <c r="FW76">
        <f>IF(Parametros!$P$3=1,'4 - Tabela atual'!FW75,'5 - Tabela anterior'!FV75)</f>
        <v>0</v>
      </c>
      <c r="FX76">
        <f>IF(Parametros!$P$3=1,'4 - Tabela atual'!FX75,'5 - Tabela anterior'!FW75)</f>
        <v>0</v>
      </c>
      <c r="FY76">
        <f>IF(Parametros!$P$3=1,'4 - Tabela atual'!FY75,'5 - Tabela anterior'!FX75)</f>
        <v>0</v>
      </c>
      <c r="FZ76">
        <f>IF(Parametros!$P$3=1,'4 - Tabela atual'!FZ75,'5 - Tabela anterior'!FY75)</f>
        <v>0</v>
      </c>
      <c r="GA76">
        <f>IF(Parametros!$P$3=1,'4 - Tabela atual'!GA75,'5 - Tabela anterior'!FZ75)</f>
        <v>0</v>
      </c>
      <c r="GB76">
        <f>IF(Parametros!$P$3=1,'4 - Tabela atual'!GB75,'5 - Tabela anterior'!GA75)</f>
        <v>0</v>
      </c>
      <c r="GC76">
        <f>IF(Parametros!$P$3=1,'4 - Tabela atual'!GC75,'5 - Tabela anterior'!GB75)</f>
        <v>0</v>
      </c>
      <c r="GD76">
        <f>IF(Parametros!$P$3=1,'4 - Tabela atual'!GD75,'5 - Tabela anterior'!GC75)</f>
        <v>0</v>
      </c>
      <c r="GE76">
        <f>IF(Parametros!$P$3=1,'4 - Tabela atual'!GE75,'5 - Tabela anterior'!GD75)</f>
        <v>0</v>
      </c>
      <c r="GF76">
        <f>IF(Parametros!$P$3=1,'4 - Tabela atual'!GF75,'5 - Tabela anterior'!GE75)</f>
        <v>0</v>
      </c>
      <c r="GG76">
        <f>IF(Parametros!$P$3=1,'4 - Tabela atual'!GG75,'5 - Tabela anterior'!GF75)</f>
        <v>0</v>
      </c>
      <c r="GH76">
        <f>IF(Parametros!$P$3=1,'4 - Tabela atual'!GH75,'5 - Tabela anterior'!GG75)</f>
        <v>0</v>
      </c>
      <c r="GI76" s="8">
        <f>IF(Parametros!$P$3=1,'4 - Tabela atual'!GI75,'5 - Tabela anterior'!GH75)</f>
        <v>172048.17700000003</v>
      </c>
      <c r="GJ76" s="8">
        <f>IF(Parametros!$P$3=1,'4 - Tabela atual'!GJ75,'5 - Tabela anterior'!GI75)</f>
        <v>0</v>
      </c>
      <c r="GK76" s="8">
        <f>IF(Parametros!$P$3=1,'4 - Tabela atual'!GK75,'5 - Tabela anterior'!GJ75)</f>
        <v>0</v>
      </c>
      <c r="GL76" s="8">
        <f>IF(Parametros!$P$3=1,'4 - Tabela atual'!GL75,'5 - Tabela anterior'!GK75)</f>
        <v>0</v>
      </c>
      <c r="GM76" s="8">
        <f>IF(Parametros!$P$3=1,'4 - Tabela atual'!GM75,'5 - Tabela anterior'!GL75)</f>
        <v>0</v>
      </c>
      <c r="GN76" s="8">
        <f>IF(Parametros!$P$3=1,'4 - Tabela atual'!GN75,'5 - Tabela anterior'!GM75)</f>
        <v>0</v>
      </c>
      <c r="GO76" s="8">
        <f>IF(Parametros!$P$3=1,'4 - Tabela atual'!GO75,'5 - Tabela anterior'!GN75)</f>
        <v>0</v>
      </c>
      <c r="GP76" s="8">
        <f>IF(Parametros!$P$3=1,'4 - Tabela atual'!GP75,'5 - Tabela anterior'!GO75)</f>
        <v>0</v>
      </c>
      <c r="GQ76" s="8">
        <f>IF(Parametros!$P$3=1,'4 - Tabela atual'!GQ75,'5 - Tabela anterior'!GP75)</f>
        <v>0</v>
      </c>
      <c r="GR76" s="8">
        <f>IF(Parametros!$P$3=1,'4 - Tabela atual'!GR75,'5 - Tabela anterior'!GQ75)</f>
        <v>0</v>
      </c>
      <c r="GS76" s="8">
        <f>IF(Parametros!$P$3=1,'4 - Tabela atual'!GS75,'5 - Tabela anterior'!GR75)</f>
        <v>0</v>
      </c>
      <c r="GT76" s="8">
        <f>IF(Parametros!$P$3=1,'4 - Tabela atual'!GT75,'5 - Tabela anterior'!GS75)</f>
        <v>0</v>
      </c>
      <c r="GU76" s="8">
        <f>IF(Parametros!$P$3=1,'4 - Tabela atual'!GU75,'5 - Tabela anterior'!GT75)</f>
        <v>0</v>
      </c>
      <c r="GV76" s="8">
        <f>IF(Parametros!$P$3=1,'4 - Tabela atual'!GV75,'5 - Tabela anterior'!GU75)</f>
        <v>0</v>
      </c>
      <c r="GW76" s="8">
        <f>IF(Parametros!$P$3=1,'4 - Tabela atual'!GW75,'5 - Tabela anterior'!GV75)</f>
        <v>0</v>
      </c>
      <c r="GX76">
        <f>IF(Parametros!$P$3=1,'4 - Tabela atual'!GX75,'5 - Tabela anterior'!GW75)</f>
        <v>0</v>
      </c>
      <c r="GY76">
        <f>IF(Parametros!$P$3=1,'4 - Tabela atual'!GY75,'5 - Tabela anterior'!GX75)</f>
        <v>0</v>
      </c>
      <c r="GZ76">
        <f>IF(Parametros!$P$3=1,'4 - Tabela atual'!GZ75,'5 - Tabela anterior'!GY75)</f>
        <v>0</v>
      </c>
      <c r="HA76">
        <f>IF(Parametros!$P$3=1,'4 - Tabela atual'!HA75,'5 - Tabela anterior'!GZ75)</f>
        <v>0</v>
      </c>
      <c r="HB76">
        <f>IF(Parametros!$P$3=1,'4 - Tabela atual'!HB75,'5 - Tabela anterior'!HA75)</f>
        <v>0</v>
      </c>
      <c r="HC76">
        <f>IF(Parametros!$P$3=1,'4 - Tabela atual'!HC75,'5 - Tabela anterior'!HB75)</f>
        <v>1</v>
      </c>
      <c r="HD76">
        <f>IF(Parametros!$P$3=1,'4 - Tabela atual'!HD75,'5 - Tabela anterior'!HC75)</f>
        <v>0</v>
      </c>
      <c r="HE76" s="6" t="str">
        <f t="shared" si="1"/>
        <v>RETROSPECTIVA - (EFRE)</v>
      </c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</row>
    <row r="77" spans="1:249" s="5" customFormat="1" ht="14.25" customHeight="1" x14ac:dyDescent="0.2">
      <c r="A77" s="148" t="str">
        <f>IF(Parametros!$P$3=1,'4 - Tabela atual'!A76,'5 - Tabela anterior'!A76)</f>
        <v>EFAM</v>
      </c>
      <c r="B77" s="112" t="str">
        <f>IF(Parametros!$P$3=1,'4 - Tabela atual'!B76,'5 - Tabela anterior'!B76)</f>
        <v>ESPECIAL AMIGOS</v>
      </c>
      <c r="C77" s="9">
        <f>IF(Parametros!$P$3=1,'4 - Tabela atual'!C76,'5 - Tabela anterior'!C76)</f>
        <v>2545</v>
      </c>
      <c r="D77" s="9">
        <f>IF(Parametros!$P$3=1,'4 - Tabela atual'!D76,'5 - Tabela anterior'!D76)</f>
        <v>509</v>
      </c>
      <c r="E77" s="9">
        <f>IF(Parametros!$P$3=1,'4 - Tabela atual'!E76,'5 - Tabela anterior'!E76)</f>
        <v>636.25</v>
      </c>
      <c r="F77" s="9">
        <f>IF(Parametros!$P$3=1,'4 - Tabela atual'!F76,'5 - Tabela anterior'!F76)</f>
        <v>954.375</v>
      </c>
      <c r="G77" s="9">
        <f>IF(Parametros!$P$3=1,'4 - Tabela atual'!G76,'5 - Tabela anterior'!G76)</f>
        <v>509</v>
      </c>
      <c r="H77" s="9">
        <f>IF(Parametros!$P$3=1,'4 - Tabela atual'!H76,'5 - Tabela anterior'!H76)</f>
        <v>636.25</v>
      </c>
      <c r="I77" s="9">
        <f>IF(Parametros!$P$3=1,'4 - Tabela atual'!I76,'5 - Tabela anterior'!H76)</f>
        <v>636.25</v>
      </c>
      <c r="J77" s="9">
        <f>IF(Parametros!$P$3=1,'4 - Tabela atual'!J76,'5 - Tabela anterior'!I76)</f>
        <v>636.25</v>
      </c>
      <c r="K77" s="9">
        <f>IF(Parametros!$P$3=1,'4 - Tabela atual'!K76,'5 - Tabela anterior'!J76)</f>
        <v>954.375</v>
      </c>
      <c r="L77" s="9">
        <f>IF(Parametros!$P$3=1,'4 - Tabela atual'!L76,'5 - Tabela anterior'!K76)</f>
        <v>509</v>
      </c>
      <c r="M77" s="9">
        <f>IF(Parametros!$P$3=1,'4 - Tabela atual'!M76,'5 - Tabela anterior'!L76)</f>
        <v>636.25</v>
      </c>
      <c r="N77" s="9">
        <f>IF(Parametros!$P$3=1,'4 - Tabela atual'!N76,'5 - Tabela anterior'!M76)</f>
        <v>1145.25</v>
      </c>
      <c r="O77" s="9">
        <f>IF(Parametros!$P$3=1,'4 - Tabela atual'!O76,'5 - Tabela anterior'!N76)</f>
        <v>1908.75</v>
      </c>
      <c r="P77" s="9">
        <f>IF(Parametros!$P$3=1,'4 - Tabela atual'!P76,'5 - Tabela anterior'!O76)</f>
        <v>3817.5</v>
      </c>
      <c r="Q77" s="9">
        <f>IF(Parametros!$P$3=1,'4 - Tabela atual'!Q76,'5 - Tabela anterior'!P76)</f>
        <v>5090</v>
      </c>
      <c r="R77" s="9">
        <f>IF(Parametros!$P$3=1,'4 - Tabela atual'!R76,'5 - Tabela anterior'!Q76)</f>
        <v>7635</v>
      </c>
      <c r="S77" s="9">
        <f>IF(Parametros!$P$3=1,'4 - Tabela atual'!S76,'5 - Tabela anterior'!R76)</f>
        <v>10180</v>
      </c>
      <c r="T77" s="9">
        <f>IF(Parametros!$P$3=1,'4 - Tabela atual'!T76,'5 - Tabela anterior'!S76)</f>
        <v>12725</v>
      </c>
      <c r="U77" s="9">
        <f>IF(Parametros!$P$3=1,'4 - Tabela atual'!U76,'5 - Tabela anterior'!T76)</f>
        <v>15270</v>
      </c>
      <c r="V77" s="9">
        <f>IF(Parametros!$P$3=1,'4 - Tabela atual'!V76,'5 - Tabela anterior'!U76)</f>
        <v>0</v>
      </c>
      <c r="W77" s="9">
        <f>IF(Parametros!$P$3=1,'4 - Tabela atual'!W76,'5 - Tabela anterior'!V76)</f>
        <v>0</v>
      </c>
      <c r="X77" s="9">
        <f>IF(Parametros!$P$3=1,'4 - Tabela atual'!X76,'5 - Tabela anterior'!W76)</f>
        <v>0</v>
      </c>
      <c r="Y77" s="9">
        <f>IF(Parametros!$P$3=1,'4 - Tabela atual'!Y76,'5 - Tabela anterior'!X76)</f>
        <v>0</v>
      </c>
      <c r="Z77" s="9">
        <f>IF(Parametros!$P$3=1,'4 - Tabela atual'!Z76,'5 - Tabela anterior'!Y76)</f>
        <v>0</v>
      </c>
      <c r="AA77" s="9">
        <f>IF(Parametros!$P$3=1,'4 - Tabela atual'!AA76,'5 - Tabela anterior'!Z76)</f>
        <v>0</v>
      </c>
      <c r="AB77" s="9">
        <f>IF(Parametros!$P$3=1,'4 - Tabela atual'!AB76,'5 - Tabela anterior'!AA76)</f>
        <v>0</v>
      </c>
      <c r="AC77" s="9">
        <f>IF(Parametros!$P$3=1,'4 - Tabela atual'!AC76,'5 - Tabela anterior'!AB76)</f>
        <v>0</v>
      </c>
      <c r="AD77" s="9">
        <f>IF(Parametros!$P$3=1,'4 - Tabela atual'!AD76,'5 - Tabela anterior'!AC76)</f>
        <v>0</v>
      </c>
      <c r="AE77" s="9">
        <f>IF(Parametros!$P$3=1,'4 - Tabela atual'!AE76,'5 - Tabela anterior'!AD76)</f>
        <v>0</v>
      </c>
      <c r="AF77" s="9">
        <f>IF(Parametros!$P$3=1,'4 - Tabela atual'!AF76,'5 - Tabela anterior'!AE76)</f>
        <v>0</v>
      </c>
      <c r="AG77" s="9">
        <f>IF(Parametros!$P$3=1,'4 - Tabela atual'!AG76,'5 - Tabela anterior'!AF76)</f>
        <v>0</v>
      </c>
      <c r="AH77" s="9">
        <f>IF(Parametros!$P$3=1,'4 - Tabela atual'!AH76,'5 - Tabela anterior'!AG76)</f>
        <v>0</v>
      </c>
      <c r="AI77" s="9">
        <f>IF(Parametros!$P$3=1,'4 - Tabela atual'!AI76,'5 - Tabela anterior'!AH76)</f>
        <v>0</v>
      </c>
      <c r="AJ77" s="9">
        <f>IF(Parametros!$P$3=1,'4 - Tabela atual'!AJ76,'5 - Tabela anterior'!AI76)</f>
        <v>0</v>
      </c>
      <c r="AK77" s="9">
        <f>IF(Parametros!$P$3=1,'4 - Tabela atual'!AK76,'5 - Tabela anterior'!AJ76)</f>
        <v>0</v>
      </c>
      <c r="AL77" s="9">
        <f>IF(Parametros!$P$3=1,'4 - Tabela atual'!AL76,'5 - Tabela anterior'!AK76)</f>
        <v>0</v>
      </c>
      <c r="AM77" s="9">
        <f>IF(Parametros!$P$3=1,'4 - Tabela atual'!AM76,'5 - Tabela anterior'!AL76)</f>
        <v>0</v>
      </c>
      <c r="AN77" s="9">
        <f>IF(Parametros!$P$3=1,'4 - Tabela atual'!AN76,'5 - Tabela anterior'!AM76)</f>
        <v>0</v>
      </c>
      <c r="AO77" s="9">
        <f>IF(Parametros!$P$3=1,'4 - Tabela atual'!AO76,'5 - Tabela anterior'!AN76)</f>
        <v>0</v>
      </c>
      <c r="AP77" s="9">
        <f>IF(Parametros!$P$3=1,'4 - Tabela atual'!AP76,'5 - Tabela anterior'!AO76)</f>
        <v>0</v>
      </c>
      <c r="AQ77" s="9">
        <f>IF(Parametros!$P$3=1,'4 - Tabela atual'!AQ76,'5 - Tabela anterior'!AP76)</f>
        <v>0</v>
      </c>
      <c r="AR77" s="9">
        <f>IF(Parametros!$P$3=1,'4 - Tabela atual'!AR76,'5 - Tabela anterior'!AQ76)</f>
        <v>0</v>
      </c>
      <c r="AS77" s="9">
        <f>IF(Parametros!$P$3=1,'4 - Tabela atual'!AS76,'5 - Tabela anterior'!AR76)</f>
        <v>0</v>
      </c>
      <c r="AT77" s="9">
        <f>IF(Parametros!$P$3=1,'4 - Tabela atual'!AT76,'5 - Tabela anterior'!AS76)</f>
        <v>0</v>
      </c>
      <c r="AU77" s="9">
        <f>IF(Parametros!$P$3=1,'4 - Tabela atual'!AU76,'5 - Tabela anterior'!AT76)</f>
        <v>0</v>
      </c>
      <c r="AV77" s="9">
        <f>IF(Parametros!$P$3=1,'4 - Tabela atual'!AV76,'5 - Tabela anterior'!AU76)</f>
        <v>0</v>
      </c>
      <c r="AW77" s="9">
        <f>IF(Parametros!$P$3=1,'4 - Tabela atual'!AW76,'5 - Tabela anterior'!AV76)</f>
        <v>0</v>
      </c>
      <c r="AX77" s="9">
        <f>IF(Parametros!$P$3=1,'4 - Tabela atual'!AX76,'5 - Tabela anterior'!AW76)</f>
        <v>0</v>
      </c>
      <c r="AY77" s="9">
        <f>IF(Parametros!$P$3=1,'4 - Tabela atual'!AY76,'5 - Tabela anterior'!AX76)</f>
        <v>0</v>
      </c>
      <c r="AZ77" s="9">
        <f>IF(Parametros!$P$3=1,'4 - Tabela atual'!AZ76,'5 - Tabela anterior'!AY76)</f>
        <v>0</v>
      </c>
      <c r="BA77" s="9">
        <f>IF(Parametros!$P$3=1,'4 - Tabela atual'!BA76,'5 - Tabela anterior'!AZ76)</f>
        <v>0</v>
      </c>
      <c r="BB77" s="9">
        <f>IF(Parametros!$P$3=1,'4 - Tabela atual'!BB76,'5 - Tabela anterior'!BA76)</f>
        <v>0</v>
      </c>
      <c r="BC77" s="9">
        <f>IF(Parametros!$P$3=1,'4 - Tabela atual'!BC76,'5 - Tabela anterior'!BB76)</f>
        <v>0</v>
      </c>
      <c r="BD77" s="9">
        <f>IF(Parametros!$P$3=1,'4 - Tabela atual'!BD76,'5 - Tabela anterior'!BC76)</f>
        <v>0</v>
      </c>
      <c r="BE77" s="9">
        <f>IF(Parametros!$P$3=1,'4 - Tabela atual'!BE76,'5 - Tabela anterior'!BD76)</f>
        <v>0</v>
      </c>
      <c r="BF77" s="9">
        <f>IF(Parametros!$P$3=1,'4 - Tabela atual'!BF76,'5 - Tabela anterior'!BE76)</f>
        <v>0</v>
      </c>
      <c r="BG77" s="9">
        <f>IF(Parametros!$P$3=1,'4 - Tabela atual'!BG76,'5 - Tabela anterior'!BF76)</f>
        <v>0</v>
      </c>
      <c r="BH77" s="9">
        <f>IF(Parametros!$P$3=1,'4 - Tabela atual'!BH76,'5 - Tabela anterior'!BG76)</f>
        <v>0</v>
      </c>
      <c r="BI77" s="9">
        <f>IF(Parametros!$P$3=1,'4 - Tabela atual'!BI76,'5 - Tabela anterior'!BH76)</f>
        <v>0</v>
      </c>
      <c r="BJ77" s="9">
        <f>IF(Parametros!$P$3=1,'4 - Tabela atual'!BJ76,'5 - Tabela anterior'!BI76)</f>
        <v>0</v>
      </c>
      <c r="BK77" s="9">
        <f>IF(Parametros!$P$3=1,'4 - Tabela atual'!BK76,'5 - Tabela anterior'!BJ76)</f>
        <v>0</v>
      </c>
      <c r="BL77" s="9">
        <f>IF(Parametros!$P$3=1,'4 - Tabela atual'!BL76,'5 - Tabela anterior'!BK76)</f>
        <v>0</v>
      </c>
      <c r="BM77" s="9">
        <f>IF(Parametros!$P$3=1,'4 - Tabela atual'!BM76,'5 - Tabela anterior'!BL76)</f>
        <v>0</v>
      </c>
      <c r="BN77" s="9">
        <f>IF(Parametros!$P$3=1,'4 - Tabela atual'!BN76,'5 - Tabela anterior'!BM76)</f>
        <v>0</v>
      </c>
      <c r="BO77" s="9">
        <f>IF(Parametros!$P$3=1,'4 - Tabela atual'!BO76,'5 - Tabela anterior'!BN76)</f>
        <v>0</v>
      </c>
      <c r="BP77" s="9">
        <f>IF(Parametros!$P$3=1,'4 - Tabela atual'!BP76,'5 - Tabela anterior'!BO76)</f>
        <v>0</v>
      </c>
      <c r="BQ77" s="9">
        <f>IF(Parametros!$P$3=1,'4 - Tabela atual'!BQ76,'5 - Tabela anterior'!BP76)</f>
        <v>0</v>
      </c>
      <c r="BR77" s="9">
        <f>IF(Parametros!$P$3=1,'4 - Tabela atual'!BR76,'5 - Tabela anterior'!BQ76)</f>
        <v>0</v>
      </c>
      <c r="BS77" s="9">
        <f>IF(Parametros!$P$3=1,'4 - Tabela atual'!BS76,'5 - Tabela anterior'!BR76)</f>
        <v>0</v>
      </c>
      <c r="BT77" s="9">
        <f>IF(Parametros!$P$3=1,'4 - Tabela atual'!BT76,'5 - Tabela anterior'!BS76)</f>
        <v>0</v>
      </c>
      <c r="BU77" s="9">
        <f>IF(Parametros!$P$3=1,'4 - Tabela atual'!BU76,'5 - Tabela anterior'!BT76)</f>
        <v>0</v>
      </c>
      <c r="BV77" s="9">
        <f>IF(Parametros!$P$3=1,'4 - Tabela atual'!BV76,'5 - Tabela anterior'!BU76)</f>
        <v>0</v>
      </c>
      <c r="BW77" s="9">
        <f>IF(Parametros!$P$3=1,'4 - Tabela atual'!BW76,'5 - Tabela anterior'!BV76)</f>
        <v>0</v>
      </c>
      <c r="BX77" s="9">
        <f>IF(Parametros!$P$3=1,'4 - Tabela atual'!BX76,'5 - Tabela anterior'!BW76)</f>
        <v>0</v>
      </c>
      <c r="BY77" s="9">
        <f>IF(Parametros!$P$3=1,'4 - Tabela atual'!BY76,'5 - Tabela anterior'!BX76)</f>
        <v>0</v>
      </c>
      <c r="BZ77" s="9">
        <f>IF(Parametros!$P$3=1,'4 - Tabela atual'!BZ76,'5 - Tabela anterior'!BY76)</f>
        <v>0</v>
      </c>
      <c r="CA77" s="9">
        <f>IF(Parametros!$P$3=1,'4 - Tabela atual'!CA76,'5 - Tabela anterior'!BZ76)</f>
        <v>0</v>
      </c>
      <c r="CB77" s="9">
        <f>IF(Parametros!$P$3=1,'4 - Tabela atual'!CB76,'5 - Tabela anterior'!CA76)</f>
        <v>0</v>
      </c>
      <c r="CC77" s="9">
        <f>IF(Parametros!$P$3=1,'4 - Tabela atual'!CC76,'5 - Tabela anterior'!CB76)</f>
        <v>0</v>
      </c>
      <c r="CD77" s="9">
        <f>IF(Parametros!$P$3=1,'4 - Tabela atual'!CD76,'5 - Tabela anterior'!CC76)</f>
        <v>0</v>
      </c>
      <c r="CE77" s="9">
        <f>IF(Parametros!$P$3=1,'4 - Tabela atual'!CE76,'5 - Tabela anterior'!CD76)</f>
        <v>0</v>
      </c>
      <c r="CF77" s="9">
        <f>IF(Parametros!$P$3=1,'4 - Tabela atual'!CF76,'5 - Tabela anterior'!CE76)</f>
        <v>0</v>
      </c>
      <c r="CG77" s="9">
        <f>IF(Parametros!$P$3=1,'4 - Tabela atual'!CG76,'5 - Tabela anterior'!CF76)</f>
        <v>0</v>
      </c>
      <c r="CH77" s="9">
        <f>IF(Parametros!$P$3=1,'4 - Tabela atual'!CH76,'5 - Tabela anterior'!CG76)</f>
        <v>0</v>
      </c>
      <c r="CI77" s="9">
        <f>IF(Parametros!$P$3=1,'4 - Tabela atual'!CI76,'5 - Tabela anterior'!CH76)</f>
        <v>0</v>
      </c>
      <c r="CJ77" s="9">
        <f>IF(Parametros!$P$3=1,'4 - Tabela atual'!CJ76,'5 - Tabela anterior'!CI76)</f>
        <v>0</v>
      </c>
      <c r="CK77" s="9">
        <f>IF(Parametros!$P$3=1,'4 - Tabela atual'!CK76,'5 - Tabela anterior'!CJ76)</f>
        <v>0</v>
      </c>
      <c r="CL77" s="9">
        <f>IF(Parametros!$P$3=1,'4 - Tabela atual'!CL76,'5 - Tabela anterior'!CK76)</f>
        <v>0</v>
      </c>
      <c r="CM77" s="9">
        <f>IF(Parametros!$P$3=1,'4 - Tabela atual'!CM76,'5 - Tabela anterior'!CL76)</f>
        <v>0</v>
      </c>
      <c r="CN77" s="9">
        <f>IF(Parametros!$P$3=1,'4 - Tabela atual'!CN76,'5 - Tabela anterior'!CM76)</f>
        <v>0</v>
      </c>
      <c r="CO77" s="9">
        <f>IF(Parametros!$P$3=1,'4 - Tabela atual'!CO76,'5 - Tabela anterior'!CN76)</f>
        <v>0</v>
      </c>
      <c r="CP77" s="9">
        <f>IF(Parametros!$P$3=1,'4 - Tabela atual'!CP76,'5 - Tabela anterior'!CO76)</f>
        <v>0</v>
      </c>
      <c r="CQ77" s="9">
        <f>IF(Parametros!$P$3=1,'4 - Tabela atual'!CQ76,'5 - Tabela anterior'!CP76)</f>
        <v>0</v>
      </c>
      <c r="CR77" s="9">
        <f>IF(Parametros!$P$3=1,'4 - Tabela atual'!CR76,'5 - Tabela anterior'!CQ76)</f>
        <v>0</v>
      </c>
      <c r="CS77" s="9">
        <f>IF(Parametros!$P$3=1,'4 - Tabela atual'!CS76,'5 - Tabela anterior'!CR76)</f>
        <v>0</v>
      </c>
      <c r="CT77" s="9">
        <f>IF(Parametros!$P$3=1,'4 - Tabela atual'!CT76,'5 - Tabela anterior'!CS76)</f>
        <v>0</v>
      </c>
      <c r="CU77" s="9">
        <f>IF(Parametros!$P$3=1,'4 - Tabela atual'!CU76,'5 - Tabela anterior'!CT76)</f>
        <v>0</v>
      </c>
      <c r="CV77" s="9">
        <f>IF(Parametros!$P$3=1,'4 - Tabela atual'!CV76,'5 - Tabela anterior'!CU76)</f>
        <v>0</v>
      </c>
      <c r="CW77" s="9">
        <f>IF(Parametros!$P$3=1,'4 - Tabela atual'!CW76,'5 - Tabela anterior'!CV76)</f>
        <v>0</v>
      </c>
      <c r="CX77" s="9">
        <f>IF(Parametros!$P$3=1,'4 - Tabela atual'!CX76,'5 - Tabela anterior'!CW76)</f>
        <v>0</v>
      </c>
      <c r="CY77" s="9">
        <f>IF(Parametros!$P$3=1,'4 - Tabela atual'!CY76,'5 - Tabela anterior'!CX76)</f>
        <v>0</v>
      </c>
      <c r="CZ77" s="9">
        <f>IF(Parametros!$P$3=1,'4 - Tabela atual'!CZ76,'5 - Tabela anterior'!CY76)</f>
        <v>0</v>
      </c>
      <c r="DA77" s="9">
        <f>IF(Parametros!$P$3=1,'4 - Tabela atual'!DA76,'5 - Tabela anterior'!CZ76)</f>
        <v>0</v>
      </c>
      <c r="DB77" s="9">
        <f>IF(Parametros!$P$3=1,'4 - Tabela atual'!DB76,'5 - Tabela anterior'!DA76)</f>
        <v>0</v>
      </c>
      <c r="DC77" s="9">
        <f>IF(Parametros!$P$3=1,'4 - Tabela atual'!DC76,'5 - Tabela anterior'!DB76)</f>
        <v>0</v>
      </c>
      <c r="DD77" s="9">
        <f>IF(Parametros!$P$3=1,'4 - Tabela atual'!DD76,'5 - Tabela anterior'!DC76)</f>
        <v>0</v>
      </c>
      <c r="DE77" s="9">
        <f>IF(Parametros!$P$3=1,'4 - Tabela atual'!DE76,'5 - Tabela anterior'!DD76)</f>
        <v>0</v>
      </c>
      <c r="DF77" s="9">
        <f>IF(Parametros!$P$3=1,'4 - Tabela atual'!DF76,'5 - Tabela anterior'!DE76)</f>
        <v>0</v>
      </c>
      <c r="DG77" s="9">
        <f>IF(Parametros!$P$3=1,'4 - Tabela atual'!DG76,'5 - Tabela anterior'!DF76)</f>
        <v>0</v>
      </c>
      <c r="DH77" s="9">
        <f>IF(Parametros!$P$3=1,'4 - Tabela atual'!DH76,'5 - Tabela anterior'!DG76)</f>
        <v>0</v>
      </c>
      <c r="DI77" s="9">
        <f>IF(Parametros!$P$3=1,'4 - Tabela atual'!DI76,'5 - Tabela anterior'!DH76)</f>
        <v>0</v>
      </c>
      <c r="DJ77" s="9">
        <f>IF(Parametros!$P$3=1,'4 - Tabela atual'!DJ76,'5 - Tabela anterior'!DI76)</f>
        <v>0</v>
      </c>
      <c r="DK77" s="9">
        <f>IF(Parametros!$P$3=1,'4 - Tabela atual'!DK76,'5 - Tabela anterior'!DJ76)</f>
        <v>0</v>
      </c>
      <c r="DL77" s="9">
        <f>IF(Parametros!$P$3=1,'4 - Tabela atual'!DL76,'5 - Tabela anterior'!DK76)</f>
        <v>0</v>
      </c>
      <c r="DM77" s="9">
        <f>IF(Parametros!$P$3=1,'4 - Tabela atual'!DM76,'5 - Tabela anterior'!DL76)</f>
        <v>0</v>
      </c>
      <c r="DN77" s="9">
        <f>IF(Parametros!$P$3=1,'4 - Tabela atual'!DN76,'5 - Tabela anterior'!DM76)</f>
        <v>0</v>
      </c>
      <c r="DO77" s="9">
        <f>IF(Parametros!$P$3=1,'4 - Tabela atual'!DO76,'5 - Tabela anterior'!DN76)</f>
        <v>0</v>
      </c>
      <c r="DP77" s="9">
        <f>IF(Parametros!$P$3=1,'4 - Tabela atual'!DP76,'5 - Tabela anterior'!DO76)</f>
        <v>0</v>
      </c>
      <c r="DQ77" s="9">
        <f>IF(Parametros!$P$3=1,'4 - Tabela atual'!DQ76,'5 - Tabela anterior'!DP76)</f>
        <v>0</v>
      </c>
      <c r="DR77" s="9">
        <f>IF(Parametros!$P$3=1,'4 - Tabela atual'!DR76,'5 - Tabela anterior'!DQ76)</f>
        <v>0</v>
      </c>
      <c r="DS77" s="9">
        <f>IF(Parametros!$P$3=1,'4 - Tabela atual'!DS76,'5 - Tabela anterior'!DR76)</f>
        <v>0</v>
      </c>
      <c r="DT77" s="9">
        <f>IF(Parametros!$P$3=1,'4 - Tabela atual'!DT76,'5 - Tabela anterior'!DS76)</f>
        <v>0</v>
      </c>
      <c r="DU77" s="9">
        <f>IF(Parametros!$P$3=1,'4 - Tabela atual'!DU76,'5 - Tabela anterior'!DT76)</f>
        <v>0</v>
      </c>
      <c r="DV77" s="9">
        <f>IF(Parametros!$P$3=1,'4 - Tabela atual'!DV76,'5 - Tabela anterior'!DU76)</f>
        <v>0</v>
      </c>
      <c r="DW77" s="9">
        <f>IF(Parametros!$P$3=1,'4 - Tabela atual'!DW76,'5 - Tabela anterior'!DV76)</f>
        <v>0</v>
      </c>
      <c r="DX77" s="9">
        <f>IF(Parametros!$P$3=1,'4 - Tabela atual'!DX76,'5 - Tabela anterior'!DW76)</f>
        <v>0</v>
      </c>
      <c r="DY77" s="9">
        <f>IF(Parametros!$P$3=1,'4 - Tabela atual'!DY76,'5 - Tabela anterior'!DX76)</f>
        <v>0</v>
      </c>
      <c r="DZ77" s="9">
        <f>IF(Parametros!$P$3=1,'4 - Tabela atual'!DZ76,'5 - Tabela anterior'!DY76)</f>
        <v>0</v>
      </c>
      <c r="EA77" s="9">
        <f>IF(Parametros!$P$3=1,'4 - Tabela atual'!EA76,'5 - Tabela anterior'!DZ76)</f>
        <v>0</v>
      </c>
      <c r="EB77" s="9">
        <f>IF(Parametros!$P$3=1,'4 - Tabela atual'!EB76,'5 - Tabela anterior'!EA76)</f>
        <v>0</v>
      </c>
      <c r="EC77" s="9">
        <f>IF(Parametros!$P$3=1,'4 - Tabela atual'!EC76,'5 - Tabela anterior'!EB76)</f>
        <v>0</v>
      </c>
      <c r="ED77" s="9">
        <f>IF(Parametros!$P$3=1,'4 - Tabela atual'!ED76,'5 - Tabela anterior'!EC76)</f>
        <v>0</v>
      </c>
      <c r="EE77" s="9">
        <f>IF(Parametros!$P$3=1,'4 - Tabela atual'!EE76,'5 - Tabela anterior'!ED76)</f>
        <v>0</v>
      </c>
      <c r="EF77" s="9">
        <f>IF(Parametros!$P$3=1,'4 - Tabela atual'!EF76,'5 - Tabela anterior'!EE76)</f>
        <v>0</v>
      </c>
      <c r="EG77" s="9">
        <f>IF(Parametros!$P$3=1,'4 - Tabela atual'!EG76,'5 - Tabela anterior'!EF76)</f>
        <v>0</v>
      </c>
      <c r="EH77" s="9">
        <f>IF(Parametros!$P$3=1,'4 - Tabela atual'!EH76,'5 - Tabela anterior'!EG76)</f>
        <v>0</v>
      </c>
      <c r="EI77" s="9">
        <f>IF(Parametros!$P$3=1,'4 - Tabela atual'!EI76,'5 - Tabela anterior'!EH76)</f>
        <v>0</v>
      </c>
      <c r="EJ77" s="9">
        <f>IF(Parametros!$P$3=1,'4 - Tabela atual'!EJ76,'5 - Tabela anterior'!EI76)</f>
        <v>0</v>
      </c>
      <c r="EK77" s="9">
        <f>IF(Parametros!$P$3=1,'4 - Tabela atual'!EK76,'5 - Tabela anterior'!EJ76)</f>
        <v>0</v>
      </c>
      <c r="EL77" s="9">
        <f>IF(Parametros!$P$3=1,'4 - Tabela atual'!EL76,'5 - Tabela anterior'!EK76)</f>
        <v>0</v>
      </c>
      <c r="EM77" s="9">
        <f>IF(Parametros!$P$3=1,'4 - Tabela atual'!EM76,'5 - Tabela anterior'!EL76)</f>
        <v>0</v>
      </c>
      <c r="EN77" s="9">
        <f>IF(Parametros!$P$3=1,'4 - Tabela atual'!EN76,'5 - Tabela anterior'!EM76)</f>
        <v>0</v>
      </c>
      <c r="EO77" s="9">
        <f>IF(Parametros!$P$3=1,'4 - Tabela atual'!EO76,'5 - Tabela anterior'!EN76)</f>
        <v>0</v>
      </c>
      <c r="EP77" s="9">
        <f>IF(Parametros!$P$3=1,'4 - Tabela atual'!EP76,'5 - Tabela anterior'!EO76)</f>
        <v>0</v>
      </c>
      <c r="EQ77" s="9">
        <f>IF(Parametros!$P$3=1,'4 - Tabela atual'!EQ76,'5 - Tabela anterior'!EP76)</f>
        <v>0</v>
      </c>
      <c r="ER77" s="9">
        <f>IF(Parametros!$P$3=1,'4 - Tabela atual'!ER76,'5 - Tabela anterior'!EQ76)</f>
        <v>0</v>
      </c>
      <c r="ES77" s="9">
        <f>IF(Parametros!$P$3=1,'4 - Tabela atual'!ES76,'5 - Tabela anterior'!ER76)</f>
        <v>0</v>
      </c>
      <c r="ET77" s="9">
        <f>IF(Parametros!$P$3=1,'4 - Tabela atual'!ET76,'5 - Tabela anterior'!ES76)</f>
        <v>0</v>
      </c>
      <c r="EU77" s="9">
        <f>IF(Parametros!$P$3=1,'4 - Tabela atual'!EU76,'5 - Tabela anterior'!ET76)</f>
        <v>0</v>
      </c>
      <c r="EV77" s="9">
        <f>IF(Parametros!$P$3=1,'4 - Tabela atual'!EV76,'5 - Tabela anterior'!EU76)</f>
        <v>0</v>
      </c>
      <c r="EW77" s="9">
        <f>IF(Parametros!$P$3=1,'4 - Tabela atual'!EW76,'5 - Tabela anterior'!EV76)</f>
        <v>0</v>
      </c>
      <c r="EX77" s="9">
        <f>IF(Parametros!$P$3=1,'4 - Tabela atual'!EX76,'5 - Tabela anterior'!EW76)</f>
        <v>0</v>
      </c>
      <c r="EY77" s="9">
        <f>IF(Parametros!$P$3=1,'4 - Tabela atual'!EY76,'5 - Tabela anterior'!EX76)</f>
        <v>0</v>
      </c>
      <c r="EZ77" s="9">
        <f>IF(Parametros!$P$3=1,'4 - Tabela atual'!EZ76,'5 - Tabela anterior'!EY76)</f>
        <v>0</v>
      </c>
      <c r="FA77" s="9">
        <f>IF(Parametros!$P$3=1,'4 - Tabela atual'!FA76,'5 - Tabela anterior'!EZ76)</f>
        <v>0</v>
      </c>
      <c r="FB77" s="9">
        <f>IF(Parametros!$P$3=1,'4 - Tabela atual'!FB76,'5 - Tabela anterior'!FA76)</f>
        <v>0</v>
      </c>
      <c r="FC77" s="9">
        <f>IF(Parametros!$P$3=1,'4 - Tabela atual'!FC76,'5 - Tabela anterior'!FB76)</f>
        <v>0</v>
      </c>
      <c r="FD77" s="9">
        <f>IF(Parametros!$P$3=1,'4 - Tabela atual'!FD76,'5 - Tabela anterior'!FC76)</f>
        <v>0</v>
      </c>
      <c r="FE77" s="9">
        <f>IF(Parametros!$P$3=1,'4 - Tabela atual'!FE76,'5 - Tabela anterior'!FD76)</f>
        <v>0</v>
      </c>
      <c r="FF77" s="9">
        <f>IF(Parametros!$P$3=1,'4 - Tabela atual'!FF76,'5 - Tabela anterior'!FE76)</f>
        <v>0</v>
      </c>
      <c r="FG77" s="9">
        <f>IF(Parametros!$P$3=1,'4 - Tabela atual'!FG76,'5 - Tabela anterior'!FF76)</f>
        <v>0</v>
      </c>
      <c r="FH77" s="9">
        <f>IF(Parametros!$P$3=1,'4 - Tabela atual'!FH76,'5 - Tabela anterior'!FG76)</f>
        <v>0</v>
      </c>
      <c r="FI77" s="9">
        <f>IF(Parametros!$P$3=1,'4 - Tabela atual'!FI76,'5 - Tabela anterior'!FH76)</f>
        <v>0</v>
      </c>
      <c r="FJ77" s="9">
        <f>IF(Parametros!$P$3=1,'4 - Tabela atual'!FJ76,'5 - Tabela anterior'!FI76)</f>
        <v>0</v>
      </c>
      <c r="FK77" s="9">
        <f>IF(Parametros!$P$3=1,'4 - Tabela atual'!FK76,'5 - Tabela anterior'!FJ76)</f>
        <v>0</v>
      </c>
      <c r="FL77" s="9">
        <f>IF(Parametros!$P$3=1,'4 - Tabela atual'!FL76,'5 - Tabela anterior'!FK76)</f>
        <v>0</v>
      </c>
      <c r="FM77" s="9">
        <f>IF(Parametros!$P$3=1,'4 - Tabela atual'!FM76,'5 - Tabela anterior'!FL76)</f>
        <v>0</v>
      </c>
      <c r="FN77" s="9">
        <f>IF(Parametros!$P$3=1,'4 - Tabela atual'!FN76,'5 - Tabela anterior'!FM76)</f>
        <v>0</v>
      </c>
      <c r="FO77" s="9">
        <f>IF(Parametros!$P$3=1,'4 - Tabela atual'!FO76,'5 - Tabela anterior'!FN76)</f>
        <v>0</v>
      </c>
      <c r="FP77" s="9">
        <f>IF(Parametros!$P$3=1,'4 - Tabela atual'!FP76,'5 - Tabela anterior'!FO76)</f>
        <v>0</v>
      </c>
      <c r="FQ77" s="9">
        <f>IF(Parametros!$P$3=1,'4 - Tabela atual'!FQ76,'5 - Tabela anterior'!FP76)</f>
        <v>0</v>
      </c>
      <c r="FR77" s="9">
        <f>IF(Parametros!$P$3=1,'4 - Tabela atual'!FR76,'5 - Tabela anterior'!FQ76)</f>
        <v>0</v>
      </c>
      <c r="FS77" s="9">
        <f>IF(Parametros!$P$3=1,'4 - Tabela atual'!FS76,'5 - Tabela anterior'!FR76)</f>
        <v>0</v>
      </c>
      <c r="FT77">
        <f>IF(Parametros!$P$3=1,'4 - Tabela atual'!FT76,'5 - Tabela anterior'!FS76)</f>
        <v>39.97</v>
      </c>
      <c r="FU77">
        <f>IF(Parametros!$P$3=1,'4 - Tabela atual'!FU76,'5 - Tabela anterior'!FT76)</f>
        <v>0</v>
      </c>
      <c r="FV77">
        <f>IF(Parametros!$P$3=1,'4 - Tabela atual'!FV76,'5 - Tabela anterior'!FU76)</f>
        <v>0</v>
      </c>
      <c r="FW77">
        <f>IF(Parametros!$P$3=1,'4 - Tabela atual'!FW76,'5 - Tabela anterior'!FV76)</f>
        <v>0</v>
      </c>
      <c r="FX77">
        <f>IF(Parametros!$P$3=1,'4 - Tabela atual'!FX76,'5 - Tabela anterior'!FW76)</f>
        <v>0</v>
      </c>
      <c r="FY77">
        <f>IF(Parametros!$P$3=1,'4 - Tabela atual'!FY76,'5 - Tabela anterior'!FX76)</f>
        <v>0</v>
      </c>
      <c r="FZ77">
        <f>IF(Parametros!$P$3=1,'4 - Tabela atual'!FZ76,'5 - Tabela anterior'!FY76)</f>
        <v>0</v>
      </c>
      <c r="GA77">
        <f>IF(Parametros!$P$3=1,'4 - Tabela atual'!GA76,'5 - Tabela anterior'!FZ76)</f>
        <v>0</v>
      </c>
      <c r="GB77">
        <f>IF(Parametros!$P$3=1,'4 - Tabela atual'!GB76,'5 - Tabela anterior'!GA76)</f>
        <v>0</v>
      </c>
      <c r="GC77">
        <f>IF(Parametros!$P$3=1,'4 - Tabela atual'!GC76,'5 - Tabela anterior'!GB76)</f>
        <v>0</v>
      </c>
      <c r="GD77">
        <f>IF(Parametros!$P$3=1,'4 - Tabela atual'!GD76,'5 - Tabela anterior'!GC76)</f>
        <v>0</v>
      </c>
      <c r="GE77">
        <f>IF(Parametros!$P$3=1,'4 - Tabela atual'!GE76,'5 - Tabela anterior'!GD76)</f>
        <v>0</v>
      </c>
      <c r="GF77">
        <f>IF(Parametros!$P$3=1,'4 - Tabela atual'!GF76,'5 - Tabela anterior'!GE76)</f>
        <v>0</v>
      </c>
      <c r="GG77">
        <f>IF(Parametros!$P$3=1,'4 - Tabela atual'!GG76,'5 - Tabela anterior'!GF76)</f>
        <v>0</v>
      </c>
      <c r="GH77">
        <f>IF(Parametros!$P$3=1,'4 - Tabela atual'!GH76,'5 - Tabela anterior'!GG76)</f>
        <v>0</v>
      </c>
      <c r="GI77" s="8">
        <f>IF(Parametros!$P$3=1,'4 - Tabela atual'!GI76,'5 - Tabela anterior'!GH76)</f>
        <v>479421.64279999991</v>
      </c>
      <c r="GJ77" s="8">
        <f>IF(Parametros!$P$3=1,'4 - Tabela atual'!GJ76,'5 - Tabela anterior'!GI76)</f>
        <v>0</v>
      </c>
      <c r="GK77" s="8">
        <f>IF(Parametros!$P$3=1,'4 - Tabela atual'!GK76,'5 - Tabela anterior'!GJ76)</f>
        <v>0</v>
      </c>
      <c r="GL77" s="8">
        <f>IF(Parametros!$P$3=1,'4 - Tabela atual'!GL76,'5 - Tabela anterior'!GK76)</f>
        <v>0</v>
      </c>
      <c r="GM77" s="8">
        <f>IF(Parametros!$P$3=1,'4 - Tabela atual'!GM76,'5 - Tabela anterior'!GL76)</f>
        <v>0</v>
      </c>
      <c r="GN77" s="8">
        <f>IF(Parametros!$P$3=1,'4 - Tabela atual'!GN76,'5 - Tabela anterior'!GM76)</f>
        <v>0</v>
      </c>
      <c r="GO77" s="8">
        <f>IF(Parametros!$P$3=1,'4 - Tabela atual'!GO76,'5 - Tabela anterior'!GN76)</f>
        <v>0</v>
      </c>
      <c r="GP77" s="8">
        <f>IF(Parametros!$P$3=1,'4 - Tabela atual'!GP76,'5 - Tabela anterior'!GO76)</f>
        <v>0</v>
      </c>
      <c r="GQ77" s="8">
        <f>IF(Parametros!$P$3=1,'4 - Tabela atual'!GQ76,'5 - Tabela anterior'!GP76)</f>
        <v>0</v>
      </c>
      <c r="GR77" s="8">
        <f>IF(Parametros!$P$3=1,'4 - Tabela atual'!GR76,'5 - Tabela anterior'!GQ76)</f>
        <v>0</v>
      </c>
      <c r="GS77" s="8">
        <f>IF(Parametros!$P$3=1,'4 - Tabela atual'!GS76,'5 - Tabela anterior'!GR76)</f>
        <v>0</v>
      </c>
      <c r="GT77" s="8">
        <f>IF(Parametros!$P$3=1,'4 - Tabela atual'!GT76,'5 - Tabela anterior'!GS76)</f>
        <v>0</v>
      </c>
      <c r="GU77" s="8">
        <f>IF(Parametros!$P$3=1,'4 - Tabela atual'!GU76,'5 - Tabela anterior'!GT76)</f>
        <v>0</v>
      </c>
      <c r="GV77" s="8">
        <f>IF(Parametros!$P$3=1,'4 - Tabela atual'!GV76,'5 - Tabela anterior'!GU76)</f>
        <v>0</v>
      </c>
      <c r="GW77" s="8">
        <f>IF(Parametros!$P$3=1,'4 - Tabela atual'!GW76,'5 - Tabela anterior'!GV76)</f>
        <v>0</v>
      </c>
      <c r="GX77">
        <f>IF(Parametros!$P$3=1,'4 - Tabela atual'!GX76,'5 - Tabela anterior'!GW76)</f>
        <v>0</v>
      </c>
      <c r="GY77">
        <f>IF(Parametros!$P$3=1,'4 - Tabela atual'!GY76,'5 - Tabela anterior'!GX76)</f>
        <v>0</v>
      </c>
      <c r="GZ77">
        <f>IF(Parametros!$P$3=1,'4 - Tabela atual'!GZ76,'5 - Tabela anterior'!GY76)</f>
        <v>0</v>
      </c>
      <c r="HA77">
        <f>IF(Parametros!$P$3=1,'4 - Tabela atual'!HA76,'5 - Tabela anterior'!GZ76)</f>
        <v>1</v>
      </c>
      <c r="HB77">
        <f>IF(Parametros!$P$3=1,'4 - Tabela atual'!HB76,'5 - Tabela anterior'!HA76)</f>
        <v>0</v>
      </c>
      <c r="HC77">
        <f>IF(Parametros!$P$3=1,'4 - Tabela atual'!HC76,'5 - Tabela anterior'!HB76)</f>
        <v>0</v>
      </c>
      <c r="HD77">
        <f>IF(Parametros!$P$3=1,'4 - Tabela atual'!HD76,'5 - Tabela anterior'!HC76)</f>
        <v>0</v>
      </c>
      <c r="HE77" s="6" t="str">
        <f t="shared" si="1"/>
        <v>ESPECIAL AMIGOS - (EFAM)</v>
      </c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</row>
    <row r="78" spans="1:249" s="5" customFormat="1" ht="14.25" customHeight="1" x14ac:dyDescent="0.2">
      <c r="A78" s="148" t="str">
        <f>IF(Parametros!$P$3=1,'4 - Tabela atual'!A77,'5 - Tabela anterior'!A77)</f>
        <v>REVE</v>
      </c>
      <c r="B78" s="112" t="str">
        <f>IF(Parametros!$P$3=1,'4 - Tabela atual'!B77,'5 - Tabela anterior'!B77)</f>
        <v>SHOW DA VIRADA</v>
      </c>
      <c r="C78" s="9">
        <f>IF(Parametros!$P$3=1,'4 - Tabela atual'!C77,'5 - Tabela anterior'!C77)</f>
        <v>1388</v>
      </c>
      <c r="D78" s="9">
        <f>IF(Parametros!$P$3=1,'4 - Tabela atual'!D77,'5 - Tabela anterior'!D77)</f>
        <v>277.60000000000002</v>
      </c>
      <c r="E78" s="9">
        <f>IF(Parametros!$P$3=1,'4 - Tabela atual'!E77,'5 - Tabela anterior'!E77)</f>
        <v>347</v>
      </c>
      <c r="F78" s="9">
        <f>IF(Parametros!$P$3=1,'4 - Tabela atual'!F77,'5 - Tabela anterior'!F77)</f>
        <v>520.5</v>
      </c>
      <c r="G78" s="9">
        <f>IF(Parametros!$P$3=1,'4 - Tabela atual'!G77,'5 - Tabela anterior'!G77)</f>
        <v>277.60000000000002</v>
      </c>
      <c r="H78" s="9">
        <f>IF(Parametros!$P$3=1,'4 - Tabela atual'!H77,'5 - Tabela anterior'!H77)</f>
        <v>347</v>
      </c>
      <c r="I78" s="9">
        <f>IF(Parametros!$P$3=1,'4 - Tabela atual'!I77,'5 - Tabela anterior'!H77)</f>
        <v>347</v>
      </c>
      <c r="J78" s="9">
        <f>IF(Parametros!$P$3=1,'4 - Tabela atual'!J77,'5 - Tabela anterior'!I77)</f>
        <v>347</v>
      </c>
      <c r="K78" s="9">
        <f>IF(Parametros!$P$3=1,'4 - Tabela atual'!K77,'5 - Tabela anterior'!J77)</f>
        <v>520.5</v>
      </c>
      <c r="L78" s="9">
        <f>IF(Parametros!$P$3=1,'4 - Tabela atual'!L77,'5 - Tabela anterior'!K77)</f>
        <v>277.60000000000002</v>
      </c>
      <c r="M78" s="9">
        <f>IF(Parametros!$P$3=1,'4 - Tabela atual'!M77,'5 - Tabela anterior'!L77)</f>
        <v>347</v>
      </c>
      <c r="N78" s="9">
        <f>IF(Parametros!$P$3=1,'4 - Tabela atual'!N77,'5 - Tabela anterior'!M77)</f>
        <v>624.6</v>
      </c>
      <c r="O78" s="9">
        <f>IF(Parametros!$P$3=1,'4 - Tabela atual'!O77,'5 - Tabela anterior'!N77)</f>
        <v>694</v>
      </c>
      <c r="P78" s="9">
        <f>IF(Parametros!$P$3=1,'4 - Tabela atual'!P77,'5 - Tabela anterior'!O77)</f>
        <v>2082</v>
      </c>
      <c r="Q78" s="9">
        <f>IF(Parametros!$P$3=1,'4 - Tabela atual'!Q77,'5 - Tabela anterior'!P77)</f>
        <v>2776</v>
      </c>
      <c r="R78" s="9">
        <f>IF(Parametros!$P$3=1,'4 - Tabela atual'!R77,'5 - Tabela anterior'!Q77)</f>
        <v>4164</v>
      </c>
      <c r="S78" s="9">
        <f>IF(Parametros!$P$3=1,'4 - Tabela atual'!S77,'5 - Tabela anterior'!R77)</f>
        <v>5552</v>
      </c>
      <c r="T78" s="9">
        <f>IF(Parametros!$P$3=1,'4 - Tabela atual'!T77,'5 - Tabela anterior'!S77)</f>
        <v>6940</v>
      </c>
      <c r="U78" s="9">
        <f>IF(Parametros!$P$3=1,'4 - Tabela atual'!U77,'5 - Tabela anterior'!T77)</f>
        <v>8328</v>
      </c>
      <c r="V78" s="9">
        <f>IF(Parametros!$P$3=1,'4 - Tabela atual'!V77,'5 - Tabela anterior'!U77)</f>
        <v>0</v>
      </c>
      <c r="W78" s="9">
        <f>IF(Parametros!$P$3=1,'4 - Tabela atual'!W77,'5 - Tabela anterior'!V77)</f>
        <v>0</v>
      </c>
      <c r="X78" s="9">
        <f>IF(Parametros!$P$3=1,'4 - Tabela atual'!X77,'5 - Tabela anterior'!W77)</f>
        <v>0</v>
      </c>
      <c r="Y78" s="9">
        <f>IF(Parametros!$P$3=1,'4 - Tabela atual'!Y77,'5 - Tabela anterior'!X77)</f>
        <v>0</v>
      </c>
      <c r="Z78" s="9">
        <f>IF(Parametros!$P$3=1,'4 - Tabela atual'!Z77,'5 - Tabela anterior'!Y77)</f>
        <v>0</v>
      </c>
      <c r="AA78" s="9">
        <f>IF(Parametros!$P$3=1,'4 - Tabela atual'!AA77,'5 - Tabela anterior'!Z77)</f>
        <v>0</v>
      </c>
      <c r="AB78" s="9">
        <f>IF(Parametros!$P$3=1,'4 - Tabela atual'!AB77,'5 - Tabela anterior'!AA77)</f>
        <v>0</v>
      </c>
      <c r="AC78" s="9">
        <f>IF(Parametros!$P$3=1,'4 - Tabela atual'!AC77,'5 - Tabela anterior'!AB77)</f>
        <v>0</v>
      </c>
      <c r="AD78" s="9">
        <f>IF(Parametros!$P$3=1,'4 - Tabela atual'!AD77,'5 - Tabela anterior'!AC77)</f>
        <v>0</v>
      </c>
      <c r="AE78" s="9">
        <f>IF(Parametros!$P$3=1,'4 - Tabela atual'!AE77,'5 - Tabela anterior'!AD77)</f>
        <v>0</v>
      </c>
      <c r="AF78" s="9">
        <f>IF(Parametros!$P$3=1,'4 - Tabela atual'!AF77,'5 - Tabela anterior'!AE77)</f>
        <v>0</v>
      </c>
      <c r="AG78" s="9">
        <f>IF(Parametros!$P$3=1,'4 - Tabela atual'!AG77,'5 - Tabela anterior'!AF77)</f>
        <v>0</v>
      </c>
      <c r="AH78" s="9">
        <f>IF(Parametros!$P$3=1,'4 - Tabela atual'!AH77,'5 - Tabela anterior'!AG77)</f>
        <v>0</v>
      </c>
      <c r="AI78" s="9">
        <f>IF(Parametros!$P$3=1,'4 - Tabela atual'!AI77,'5 - Tabela anterior'!AH77)</f>
        <v>0</v>
      </c>
      <c r="AJ78" s="9">
        <f>IF(Parametros!$P$3=1,'4 - Tabela atual'!AJ77,'5 - Tabela anterior'!AI77)</f>
        <v>0</v>
      </c>
      <c r="AK78" s="9">
        <f>IF(Parametros!$P$3=1,'4 - Tabela atual'!AK77,'5 - Tabela anterior'!AJ77)</f>
        <v>0</v>
      </c>
      <c r="AL78" s="9">
        <f>IF(Parametros!$P$3=1,'4 - Tabela atual'!AL77,'5 - Tabela anterior'!AK77)</f>
        <v>0</v>
      </c>
      <c r="AM78" s="9">
        <f>IF(Parametros!$P$3=1,'4 - Tabela atual'!AM77,'5 - Tabela anterior'!AL77)</f>
        <v>0</v>
      </c>
      <c r="AN78" s="9">
        <f>IF(Parametros!$P$3=1,'4 - Tabela atual'!AN77,'5 - Tabela anterior'!AM77)</f>
        <v>0</v>
      </c>
      <c r="AO78" s="9">
        <f>IF(Parametros!$P$3=1,'4 - Tabela atual'!AO77,'5 - Tabela anterior'!AN77)</f>
        <v>0</v>
      </c>
      <c r="AP78" s="9">
        <f>IF(Parametros!$P$3=1,'4 - Tabela atual'!AP77,'5 - Tabela anterior'!AO77)</f>
        <v>0</v>
      </c>
      <c r="AQ78" s="9">
        <f>IF(Parametros!$P$3=1,'4 - Tabela atual'!AQ77,'5 - Tabela anterior'!AP77)</f>
        <v>0</v>
      </c>
      <c r="AR78" s="9">
        <f>IF(Parametros!$P$3=1,'4 - Tabela atual'!AR77,'5 - Tabela anterior'!AQ77)</f>
        <v>0</v>
      </c>
      <c r="AS78" s="9">
        <f>IF(Parametros!$P$3=1,'4 - Tabela atual'!AS77,'5 - Tabela anterior'!AR77)</f>
        <v>0</v>
      </c>
      <c r="AT78" s="9">
        <f>IF(Parametros!$P$3=1,'4 - Tabela atual'!AT77,'5 - Tabela anterior'!AS77)</f>
        <v>0</v>
      </c>
      <c r="AU78" s="9">
        <f>IF(Parametros!$P$3=1,'4 - Tabela atual'!AU77,'5 - Tabela anterior'!AT77)</f>
        <v>0</v>
      </c>
      <c r="AV78" s="9">
        <f>IF(Parametros!$P$3=1,'4 - Tabela atual'!AV77,'5 - Tabela anterior'!AU77)</f>
        <v>0</v>
      </c>
      <c r="AW78" s="9">
        <f>IF(Parametros!$P$3=1,'4 - Tabela atual'!AW77,'5 - Tabela anterior'!AV77)</f>
        <v>0</v>
      </c>
      <c r="AX78" s="9">
        <f>IF(Parametros!$P$3=1,'4 - Tabela atual'!AX77,'5 - Tabela anterior'!AW77)</f>
        <v>0</v>
      </c>
      <c r="AY78" s="9">
        <f>IF(Parametros!$P$3=1,'4 - Tabela atual'!AY77,'5 - Tabela anterior'!AX77)</f>
        <v>0</v>
      </c>
      <c r="AZ78" s="9">
        <f>IF(Parametros!$P$3=1,'4 - Tabela atual'!AZ77,'5 - Tabela anterior'!AY77)</f>
        <v>0</v>
      </c>
      <c r="BA78" s="9">
        <f>IF(Parametros!$P$3=1,'4 - Tabela atual'!BA77,'5 - Tabela anterior'!AZ77)</f>
        <v>0</v>
      </c>
      <c r="BB78" s="9">
        <f>IF(Parametros!$P$3=1,'4 - Tabela atual'!BB77,'5 - Tabela anterior'!BA77)</f>
        <v>0</v>
      </c>
      <c r="BC78" s="9">
        <f>IF(Parametros!$P$3=1,'4 - Tabela atual'!BC77,'5 - Tabela anterior'!BB77)</f>
        <v>0</v>
      </c>
      <c r="BD78" s="9">
        <f>IF(Parametros!$P$3=1,'4 - Tabela atual'!BD77,'5 - Tabela anterior'!BC77)</f>
        <v>0</v>
      </c>
      <c r="BE78" s="9">
        <f>IF(Parametros!$P$3=1,'4 - Tabela atual'!BE77,'5 - Tabela anterior'!BD77)</f>
        <v>0</v>
      </c>
      <c r="BF78" s="9">
        <f>IF(Parametros!$P$3=1,'4 - Tabela atual'!BF77,'5 - Tabela anterior'!BE77)</f>
        <v>0</v>
      </c>
      <c r="BG78" s="9">
        <f>IF(Parametros!$P$3=1,'4 - Tabela atual'!BG77,'5 - Tabela anterior'!BF77)</f>
        <v>0</v>
      </c>
      <c r="BH78" s="9">
        <f>IF(Parametros!$P$3=1,'4 - Tabela atual'!BH77,'5 - Tabela anterior'!BG77)</f>
        <v>0</v>
      </c>
      <c r="BI78" s="9">
        <f>IF(Parametros!$P$3=1,'4 - Tabela atual'!BI77,'5 - Tabela anterior'!BH77)</f>
        <v>0</v>
      </c>
      <c r="BJ78" s="9">
        <f>IF(Parametros!$P$3=1,'4 - Tabela atual'!BJ77,'5 - Tabela anterior'!BI77)</f>
        <v>0</v>
      </c>
      <c r="BK78" s="9">
        <f>IF(Parametros!$P$3=1,'4 - Tabela atual'!BK77,'5 - Tabela anterior'!BJ77)</f>
        <v>0</v>
      </c>
      <c r="BL78" s="9">
        <f>IF(Parametros!$P$3=1,'4 - Tabela atual'!BL77,'5 - Tabela anterior'!BK77)</f>
        <v>0</v>
      </c>
      <c r="BM78" s="9">
        <f>IF(Parametros!$P$3=1,'4 - Tabela atual'!BM77,'5 - Tabela anterior'!BL77)</f>
        <v>0</v>
      </c>
      <c r="BN78" s="9">
        <f>IF(Parametros!$P$3=1,'4 - Tabela atual'!BN77,'5 - Tabela anterior'!BM77)</f>
        <v>0</v>
      </c>
      <c r="BO78" s="9">
        <f>IF(Parametros!$P$3=1,'4 - Tabela atual'!BO77,'5 - Tabela anterior'!BN77)</f>
        <v>0</v>
      </c>
      <c r="BP78" s="9">
        <f>IF(Parametros!$P$3=1,'4 - Tabela atual'!BP77,'5 - Tabela anterior'!BO77)</f>
        <v>0</v>
      </c>
      <c r="BQ78" s="9">
        <f>IF(Parametros!$P$3=1,'4 - Tabela atual'!BQ77,'5 - Tabela anterior'!BP77)</f>
        <v>0</v>
      </c>
      <c r="BR78" s="9">
        <f>IF(Parametros!$P$3=1,'4 - Tabela atual'!BR77,'5 - Tabela anterior'!BQ77)</f>
        <v>0</v>
      </c>
      <c r="BS78" s="9">
        <f>IF(Parametros!$P$3=1,'4 - Tabela atual'!BS77,'5 - Tabela anterior'!BR77)</f>
        <v>0</v>
      </c>
      <c r="BT78" s="9">
        <f>IF(Parametros!$P$3=1,'4 - Tabela atual'!BT77,'5 - Tabela anterior'!BS77)</f>
        <v>0</v>
      </c>
      <c r="BU78" s="9">
        <f>IF(Parametros!$P$3=1,'4 - Tabela atual'!BU77,'5 - Tabela anterior'!BT77)</f>
        <v>0</v>
      </c>
      <c r="BV78" s="9">
        <f>IF(Parametros!$P$3=1,'4 - Tabela atual'!BV77,'5 - Tabela anterior'!BU77)</f>
        <v>0</v>
      </c>
      <c r="BW78" s="9">
        <f>IF(Parametros!$P$3=1,'4 - Tabela atual'!BW77,'5 - Tabela anterior'!BV77)</f>
        <v>0</v>
      </c>
      <c r="BX78" s="9">
        <f>IF(Parametros!$P$3=1,'4 - Tabela atual'!BX77,'5 - Tabela anterior'!BW77)</f>
        <v>0</v>
      </c>
      <c r="BY78" s="9">
        <f>IF(Parametros!$P$3=1,'4 - Tabela atual'!BY77,'5 - Tabela anterior'!BX77)</f>
        <v>0</v>
      </c>
      <c r="BZ78" s="9">
        <f>IF(Parametros!$P$3=1,'4 - Tabela atual'!BZ77,'5 - Tabela anterior'!BY77)</f>
        <v>0</v>
      </c>
      <c r="CA78" s="9">
        <f>IF(Parametros!$P$3=1,'4 - Tabela atual'!CA77,'5 - Tabela anterior'!BZ77)</f>
        <v>0</v>
      </c>
      <c r="CB78" s="9">
        <f>IF(Parametros!$P$3=1,'4 - Tabela atual'!CB77,'5 - Tabela anterior'!CA77)</f>
        <v>0</v>
      </c>
      <c r="CC78" s="9">
        <f>IF(Parametros!$P$3=1,'4 - Tabela atual'!CC77,'5 - Tabela anterior'!CB77)</f>
        <v>0</v>
      </c>
      <c r="CD78" s="9">
        <f>IF(Parametros!$P$3=1,'4 - Tabela atual'!CD77,'5 - Tabela anterior'!CC77)</f>
        <v>0</v>
      </c>
      <c r="CE78" s="9">
        <f>IF(Parametros!$P$3=1,'4 - Tabela atual'!CE77,'5 - Tabela anterior'!CD77)</f>
        <v>0</v>
      </c>
      <c r="CF78" s="9">
        <f>IF(Parametros!$P$3=1,'4 - Tabela atual'!CF77,'5 - Tabela anterior'!CE77)</f>
        <v>0</v>
      </c>
      <c r="CG78" s="9">
        <f>IF(Parametros!$P$3=1,'4 - Tabela atual'!CG77,'5 - Tabela anterior'!CF77)</f>
        <v>0</v>
      </c>
      <c r="CH78" s="9">
        <f>IF(Parametros!$P$3=1,'4 - Tabela atual'!CH77,'5 - Tabela anterior'!CG77)</f>
        <v>0</v>
      </c>
      <c r="CI78" s="9">
        <f>IF(Parametros!$P$3=1,'4 - Tabela atual'!CI77,'5 - Tabela anterior'!CH77)</f>
        <v>0</v>
      </c>
      <c r="CJ78" s="9">
        <f>IF(Parametros!$P$3=1,'4 - Tabela atual'!CJ77,'5 - Tabela anterior'!CI77)</f>
        <v>0</v>
      </c>
      <c r="CK78" s="9">
        <f>IF(Parametros!$P$3=1,'4 - Tabela atual'!CK77,'5 - Tabela anterior'!CJ77)</f>
        <v>0</v>
      </c>
      <c r="CL78" s="9">
        <f>IF(Parametros!$P$3=1,'4 - Tabela atual'!CL77,'5 - Tabela anterior'!CK77)</f>
        <v>0</v>
      </c>
      <c r="CM78" s="9">
        <f>IF(Parametros!$P$3=1,'4 - Tabela atual'!CM77,'5 - Tabela anterior'!CL77)</f>
        <v>0</v>
      </c>
      <c r="CN78" s="9">
        <f>IF(Parametros!$P$3=1,'4 - Tabela atual'!CN77,'5 - Tabela anterior'!CM77)</f>
        <v>0</v>
      </c>
      <c r="CO78" s="9">
        <f>IF(Parametros!$P$3=1,'4 - Tabela atual'!CO77,'5 - Tabela anterior'!CN77)</f>
        <v>0</v>
      </c>
      <c r="CP78" s="9">
        <f>IF(Parametros!$P$3=1,'4 - Tabela atual'!CP77,'5 - Tabela anterior'!CO77)</f>
        <v>0</v>
      </c>
      <c r="CQ78" s="9">
        <f>IF(Parametros!$P$3=1,'4 - Tabela atual'!CQ77,'5 - Tabela anterior'!CP77)</f>
        <v>0</v>
      </c>
      <c r="CR78" s="9">
        <f>IF(Parametros!$P$3=1,'4 - Tabela atual'!CR77,'5 - Tabela anterior'!CQ77)</f>
        <v>0</v>
      </c>
      <c r="CS78" s="9">
        <f>IF(Parametros!$P$3=1,'4 - Tabela atual'!CS77,'5 - Tabela anterior'!CR77)</f>
        <v>0</v>
      </c>
      <c r="CT78" s="9">
        <f>IF(Parametros!$P$3=1,'4 - Tabela atual'!CT77,'5 - Tabela anterior'!CS77)</f>
        <v>0</v>
      </c>
      <c r="CU78" s="9">
        <f>IF(Parametros!$P$3=1,'4 - Tabela atual'!CU77,'5 - Tabela anterior'!CT77)</f>
        <v>0</v>
      </c>
      <c r="CV78" s="9">
        <f>IF(Parametros!$P$3=1,'4 - Tabela atual'!CV77,'5 - Tabela anterior'!CU77)</f>
        <v>0</v>
      </c>
      <c r="CW78" s="9">
        <f>IF(Parametros!$P$3=1,'4 - Tabela atual'!CW77,'5 - Tabela anterior'!CV77)</f>
        <v>0</v>
      </c>
      <c r="CX78" s="9">
        <f>IF(Parametros!$P$3=1,'4 - Tabela atual'!CX77,'5 - Tabela anterior'!CW77)</f>
        <v>0</v>
      </c>
      <c r="CY78" s="9">
        <f>IF(Parametros!$P$3=1,'4 - Tabela atual'!CY77,'5 - Tabela anterior'!CX77)</f>
        <v>0</v>
      </c>
      <c r="CZ78" s="9">
        <f>IF(Parametros!$P$3=1,'4 - Tabela atual'!CZ77,'5 - Tabela anterior'!CY77)</f>
        <v>0</v>
      </c>
      <c r="DA78" s="9">
        <f>IF(Parametros!$P$3=1,'4 - Tabela atual'!DA77,'5 - Tabela anterior'!CZ77)</f>
        <v>0</v>
      </c>
      <c r="DB78" s="9">
        <f>IF(Parametros!$P$3=1,'4 - Tabela atual'!DB77,'5 - Tabela anterior'!DA77)</f>
        <v>0</v>
      </c>
      <c r="DC78" s="9">
        <f>IF(Parametros!$P$3=1,'4 - Tabela atual'!DC77,'5 - Tabela anterior'!DB77)</f>
        <v>0</v>
      </c>
      <c r="DD78" s="9">
        <f>IF(Parametros!$P$3=1,'4 - Tabela atual'!DD77,'5 - Tabela anterior'!DC77)</f>
        <v>0</v>
      </c>
      <c r="DE78" s="9">
        <f>IF(Parametros!$P$3=1,'4 - Tabela atual'!DE77,'5 - Tabela anterior'!DD77)</f>
        <v>0</v>
      </c>
      <c r="DF78" s="9">
        <f>IF(Parametros!$P$3=1,'4 - Tabela atual'!DF77,'5 - Tabela anterior'!DE77)</f>
        <v>0</v>
      </c>
      <c r="DG78" s="9">
        <f>IF(Parametros!$P$3=1,'4 - Tabela atual'!DG77,'5 - Tabela anterior'!DF77)</f>
        <v>0</v>
      </c>
      <c r="DH78" s="9">
        <f>IF(Parametros!$P$3=1,'4 - Tabela atual'!DH77,'5 - Tabela anterior'!DG77)</f>
        <v>0</v>
      </c>
      <c r="DI78" s="9">
        <f>IF(Parametros!$P$3=1,'4 - Tabela atual'!DI77,'5 - Tabela anterior'!DH77)</f>
        <v>0</v>
      </c>
      <c r="DJ78" s="9">
        <f>IF(Parametros!$P$3=1,'4 - Tabela atual'!DJ77,'5 - Tabela anterior'!DI77)</f>
        <v>0</v>
      </c>
      <c r="DK78" s="9">
        <f>IF(Parametros!$P$3=1,'4 - Tabela atual'!DK77,'5 - Tabela anterior'!DJ77)</f>
        <v>0</v>
      </c>
      <c r="DL78" s="9">
        <f>IF(Parametros!$P$3=1,'4 - Tabela atual'!DL77,'5 - Tabela anterior'!DK77)</f>
        <v>0</v>
      </c>
      <c r="DM78" s="9">
        <f>IF(Parametros!$P$3=1,'4 - Tabela atual'!DM77,'5 - Tabela anterior'!DL77)</f>
        <v>0</v>
      </c>
      <c r="DN78" s="9">
        <f>IF(Parametros!$P$3=1,'4 - Tabela atual'!DN77,'5 - Tabela anterior'!DM77)</f>
        <v>0</v>
      </c>
      <c r="DO78" s="9">
        <f>IF(Parametros!$P$3=1,'4 - Tabela atual'!DO77,'5 - Tabela anterior'!DN77)</f>
        <v>0</v>
      </c>
      <c r="DP78" s="9">
        <f>IF(Parametros!$P$3=1,'4 - Tabela atual'!DP77,'5 - Tabela anterior'!DO77)</f>
        <v>0</v>
      </c>
      <c r="DQ78" s="9">
        <f>IF(Parametros!$P$3=1,'4 - Tabela atual'!DQ77,'5 - Tabela anterior'!DP77)</f>
        <v>0</v>
      </c>
      <c r="DR78" s="9">
        <f>IF(Parametros!$P$3=1,'4 - Tabela atual'!DR77,'5 - Tabela anterior'!DQ77)</f>
        <v>0</v>
      </c>
      <c r="DS78" s="9">
        <f>IF(Parametros!$P$3=1,'4 - Tabela atual'!DS77,'5 - Tabela anterior'!DR77)</f>
        <v>0</v>
      </c>
      <c r="DT78" s="9">
        <f>IF(Parametros!$P$3=1,'4 - Tabela atual'!DT77,'5 - Tabela anterior'!DS77)</f>
        <v>0</v>
      </c>
      <c r="DU78" s="9">
        <f>IF(Parametros!$P$3=1,'4 - Tabela atual'!DU77,'5 - Tabela anterior'!DT77)</f>
        <v>0</v>
      </c>
      <c r="DV78" s="9">
        <f>IF(Parametros!$P$3=1,'4 - Tabela atual'!DV77,'5 - Tabela anterior'!DU77)</f>
        <v>0</v>
      </c>
      <c r="DW78" s="9">
        <f>IF(Parametros!$P$3=1,'4 - Tabela atual'!DW77,'5 - Tabela anterior'!DV77)</f>
        <v>0</v>
      </c>
      <c r="DX78" s="9">
        <f>IF(Parametros!$P$3=1,'4 - Tabela atual'!DX77,'5 - Tabela anterior'!DW77)</f>
        <v>0</v>
      </c>
      <c r="DY78" s="9">
        <f>IF(Parametros!$P$3=1,'4 - Tabela atual'!DY77,'5 - Tabela anterior'!DX77)</f>
        <v>0</v>
      </c>
      <c r="DZ78" s="9">
        <f>IF(Parametros!$P$3=1,'4 - Tabela atual'!DZ77,'5 - Tabela anterior'!DY77)</f>
        <v>0</v>
      </c>
      <c r="EA78" s="9">
        <f>IF(Parametros!$P$3=1,'4 - Tabela atual'!EA77,'5 - Tabela anterior'!DZ77)</f>
        <v>0</v>
      </c>
      <c r="EB78" s="9">
        <f>IF(Parametros!$P$3=1,'4 - Tabela atual'!EB77,'5 - Tabela anterior'!EA77)</f>
        <v>0</v>
      </c>
      <c r="EC78" s="9">
        <f>IF(Parametros!$P$3=1,'4 - Tabela atual'!EC77,'5 - Tabela anterior'!EB77)</f>
        <v>0</v>
      </c>
      <c r="ED78" s="9">
        <f>IF(Parametros!$P$3=1,'4 - Tabela atual'!ED77,'5 - Tabela anterior'!EC77)</f>
        <v>0</v>
      </c>
      <c r="EE78" s="9">
        <f>IF(Parametros!$P$3=1,'4 - Tabela atual'!EE77,'5 - Tabela anterior'!ED77)</f>
        <v>0</v>
      </c>
      <c r="EF78" s="9">
        <f>IF(Parametros!$P$3=1,'4 - Tabela atual'!EF77,'5 - Tabela anterior'!EE77)</f>
        <v>0</v>
      </c>
      <c r="EG78" s="9">
        <f>IF(Parametros!$P$3=1,'4 - Tabela atual'!EG77,'5 - Tabela anterior'!EF77)</f>
        <v>0</v>
      </c>
      <c r="EH78" s="9">
        <f>IF(Parametros!$P$3=1,'4 - Tabela atual'!EH77,'5 - Tabela anterior'!EG77)</f>
        <v>0</v>
      </c>
      <c r="EI78" s="9">
        <f>IF(Parametros!$P$3=1,'4 - Tabela atual'!EI77,'5 - Tabela anterior'!EH77)</f>
        <v>0</v>
      </c>
      <c r="EJ78" s="9">
        <f>IF(Parametros!$P$3=1,'4 - Tabela atual'!EJ77,'5 - Tabela anterior'!EI77)</f>
        <v>0</v>
      </c>
      <c r="EK78" s="9">
        <f>IF(Parametros!$P$3=1,'4 - Tabela atual'!EK77,'5 - Tabela anterior'!EJ77)</f>
        <v>0</v>
      </c>
      <c r="EL78" s="9">
        <f>IF(Parametros!$P$3=1,'4 - Tabela atual'!EL77,'5 - Tabela anterior'!EK77)</f>
        <v>0</v>
      </c>
      <c r="EM78" s="9">
        <f>IF(Parametros!$P$3=1,'4 - Tabela atual'!EM77,'5 - Tabela anterior'!EL77)</f>
        <v>0</v>
      </c>
      <c r="EN78" s="9">
        <f>IF(Parametros!$P$3=1,'4 - Tabela atual'!EN77,'5 - Tabela anterior'!EM77)</f>
        <v>0</v>
      </c>
      <c r="EO78" s="9">
        <f>IF(Parametros!$P$3=1,'4 - Tabela atual'!EO77,'5 - Tabela anterior'!EN77)</f>
        <v>0</v>
      </c>
      <c r="EP78" s="9">
        <f>IF(Parametros!$P$3=1,'4 - Tabela atual'!EP77,'5 - Tabela anterior'!EO77)</f>
        <v>0</v>
      </c>
      <c r="EQ78" s="9">
        <f>IF(Parametros!$P$3=1,'4 - Tabela atual'!EQ77,'5 - Tabela anterior'!EP77)</f>
        <v>0</v>
      </c>
      <c r="ER78" s="9">
        <f>IF(Parametros!$P$3=1,'4 - Tabela atual'!ER77,'5 - Tabela anterior'!EQ77)</f>
        <v>0</v>
      </c>
      <c r="ES78" s="9">
        <f>IF(Parametros!$P$3=1,'4 - Tabela atual'!ES77,'5 - Tabela anterior'!ER77)</f>
        <v>0</v>
      </c>
      <c r="ET78" s="9">
        <f>IF(Parametros!$P$3=1,'4 - Tabela atual'!ET77,'5 - Tabela anterior'!ES77)</f>
        <v>0</v>
      </c>
      <c r="EU78" s="9">
        <f>IF(Parametros!$P$3=1,'4 - Tabela atual'!EU77,'5 - Tabela anterior'!ET77)</f>
        <v>0</v>
      </c>
      <c r="EV78" s="9">
        <f>IF(Parametros!$P$3=1,'4 - Tabela atual'!EV77,'5 - Tabela anterior'!EU77)</f>
        <v>0</v>
      </c>
      <c r="EW78" s="9">
        <f>IF(Parametros!$P$3=1,'4 - Tabela atual'!EW77,'5 - Tabela anterior'!EV77)</f>
        <v>0</v>
      </c>
      <c r="EX78" s="9">
        <f>IF(Parametros!$P$3=1,'4 - Tabela atual'!EX77,'5 - Tabela anterior'!EW77)</f>
        <v>0</v>
      </c>
      <c r="EY78" s="9">
        <f>IF(Parametros!$P$3=1,'4 - Tabela atual'!EY77,'5 - Tabela anterior'!EX77)</f>
        <v>0</v>
      </c>
      <c r="EZ78" s="9">
        <f>IF(Parametros!$P$3=1,'4 - Tabela atual'!EZ77,'5 - Tabela anterior'!EY77)</f>
        <v>0</v>
      </c>
      <c r="FA78" s="9">
        <f>IF(Parametros!$P$3=1,'4 - Tabela atual'!FA77,'5 - Tabela anterior'!EZ77)</f>
        <v>0</v>
      </c>
      <c r="FB78" s="9">
        <f>IF(Parametros!$P$3=1,'4 - Tabela atual'!FB77,'5 - Tabela anterior'!FA77)</f>
        <v>0</v>
      </c>
      <c r="FC78" s="9">
        <f>IF(Parametros!$P$3=1,'4 - Tabela atual'!FC77,'5 - Tabela anterior'!FB77)</f>
        <v>0</v>
      </c>
      <c r="FD78" s="9">
        <f>IF(Parametros!$P$3=1,'4 - Tabela atual'!FD77,'5 - Tabela anterior'!FC77)</f>
        <v>0</v>
      </c>
      <c r="FE78" s="9">
        <f>IF(Parametros!$P$3=1,'4 - Tabela atual'!FE77,'5 - Tabela anterior'!FD77)</f>
        <v>0</v>
      </c>
      <c r="FF78" s="9">
        <f>IF(Parametros!$P$3=1,'4 - Tabela atual'!FF77,'5 - Tabela anterior'!FE77)</f>
        <v>0</v>
      </c>
      <c r="FG78" s="9">
        <f>IF(Parametros!$P$3=1,'4 - Tabela atual'!FG77,'5 - Tabela anterior'!FF77)</f>
        <v>0</v>
      </c>
      <c r="FH78" s="9">
        <f>IF(Parametros!$P$3=1,'4 - Tabela atual'!FH77,'5 - Tabela anterior'!FG77)</f>
        <v>0</v>
      </c>
      <c r="FI78" s="9">
        <f>IF(Parametros!$P$3=1,'4 - Tabela atual'!FI77,'5 - Tabela anterior'!FH77)</f>
        <v>0</v>
      </c>
      <c r="FJ78" s="9">
        <f>IF(Parametros!$P$3=1,'4 - Tabela atual'!FJ77,'5 - Tabela anterior'!FI77)</f>
        <v>0</v>
      </c>
      <c r="FK78" s="9">
        <f>IF(Parametros!$P$3=1,'4 - Tabela atual'!FK77,'5 - Tabela anterior'!FJ77)</f>
        <v>0</v>
      </c>
      <c r="FL78" s="9">
        <f>IF(Parametros!$P$3=1,'4 - Tabela atual'!FL77,'5 - Tabela anterior'!FK77)</f>
        <v>0</v>
      </c>
      <c r="FM78" s="9">
        <f>IF(Parametros!$P$3=1,'4 - Tabela atual'!FM77,'5 - Tabela anterior'!FL77)</f>
        <v>0</v>
      </c>
      <c r="FN78" s="9">
        <f>IF(Parametros!$P$3=1,'4 - Tabela atual'!FN77,'5 - Tabela anterior'!FM77)</f>
        <v>0</v>
      </c>
      <c r="FO78" s="9">
        <f>IF(Parametros!$P$3=1,'4 - Tabela atual'!FO77,'5 - Tabela anterior'!FN77)</f>
        <v>0</v>
      </c>
      <c r="FP78" s="9">
        <f>IF(Parametros!$P$3=1,'4 - Tabela atual'!FP77,'5 - Tabela anterior'!FO77)</f>
        <v>0</v>
      </c>
      <c r="FQ78" s="9">
        <f>IF(Parametros!$P$3=1,'4 - Tabela atual'!FQ77,'5 - Tabela anterior'!FP77)</f>
        <v>0</v>
      </c>
      <c r="FR78" s="9">
        <f>IF(Parametros!$P$3=1,'4 - Tabela atual'!FR77,'5 - Tabela anterior'!FQ77)</f>
        <v>0</v>
      </c>
      <c r="FS78" s="9">
        <f>IF(Parametros!$P$3=1,'4 - Tabela atual'!FS77,'5 - Tabela anterior'!FR77)</f>
        <v>0</v>
      </c>
      <c r="FT78">
        <f>IF(Parametros!$P$3=1,'4 - Tabela atual'!FT77,'5 - Tabela anterior'!FS77)</f>
        <v>28.34</v>
      </c>
      <c r="FU78">
        <f>IF(Parametros!$P$3=1,'4 - Tabela atual'!FU77,'5 - Tabela anterior'!FT77)</f>
        <v>0</v>
      </c>
      <c r="FV78">
        <f>IF(Parametros!$P$3=1,'4 - Tabela atual'!FV77,'5 - Tabela anterior'!FU77)</f>
        <v>0</v>
      </c>
      <c r="FW78">
        <f>IF(Parametros!$P$3=1,'4 - Tabela atual'!FW77,'5 - Tabela anterior'!FV77)</f>
        <v>0</v>
      </c>
      <c r="FX78">
        <f>IF(Parametros!$P$3=1,'4 - Tabela atual'!FX77,'5 - Tabela anterior'!FW77)</f>
        <v>0</v>
      </c>
      <c r="FY78">
        <f>IF(Parametros!$P$3=1,'4 - Tabela atual'!FY77,'5 - Tabela anterior'!FX77)</f>
        <v>0</v>
      </c>
      <c r="FZ78">
        <f>IF(Parametros!$P$3=1,'4 - Tabela atual'!FZ77,'5 - Tabela anterior'!FY77)</f>
        <v>0</v>
      </c>
      <c r="GA78">
        <f>IF(Parametros!$P$3=1,'4 - Tabela atual'!GA77,'5 - Tabela anterior'!FZ77)</f>
        <v>0</v>
      </c>
      <c r="GB78">
        <f>IF(Parametros!$P$3=1,'4 - Tabela atual'!GB77,'5 - Tabela anterior'!GA77)</f>
        <v>0</v>
      </c>
      <c r="GC78">
        <f>IF(Parametros!$P$3=1,'4 - Tabela atual'!GC77,'5 - Tabela anterior'!GB77)</f>
        <v>0</v>
      </c>
      <c r="GD78">
        <f>IF(Parametros!$P$3=1,'4 - Tabela atual'!GD77,'5 - Tabela anterior'!GC77)</f>
        <v>0</v>
      </c>
      <c r="GE78">
        <f>IF(Parametros!$P$3=1,'4 - Tabela atual'!GE77,'5 - Tabela anterior'!GD77)</f>
        <v>0</v>
      </c>
      <c r="GF78">
        <f>IF(Parametros!$P$3=1,'4 - Tabela atual'!GF77,'5 - Tabela anterior'!GE77)</f>
        <v>0</v>
      </c>
      <c r="GG78">
        <f>IF(Parametros!$P$3=1,'4 - Tabela atual'!GG77,'5 - Tabela anterior'!GF77)</f>
        <v>0</v>
      </c>
      <c r="GH78">
        <f>IF(Parametros!$P$3=1,'4 - Tabela atual'!GH77,'5 - Tabela anterior'!GG77)</f>
        <v>0</v>
      </c>
      <c r="GI78" s="8">
        <f>IF(Parametros!$P$3=1,'4 - Tabela atual'!GI77,'5 - Tabela anterior'!GH77)</f>
        <v>324578.28350000002</v>
      </c>
      <c r="GJ78" s="8">
        <f>IF(Parametros!$P$3=1,'4 - Tabela atual'!GJ77,'5 - Tabela anterior'!GI77)</f>
        <v>0</v>
      </c>
      <c r="GK78" s="8">
        <f>IF(Parametros!$P$3=1,'4 - Tabela atual'!GK77,'5 - Tabela anterior'!GJ77)</f>
        <v>0</v>
      </c>
      <c r="GL78" s="8">
        <f>IF(Parametros!$P$3=1,'4 - Tabela atual'!GL77,'5 - Tabela anterior'!GK77)</f>
        <v>0</v>
      </c>
      <c r="GM78" s="8">
        <f>IF(Parametros!$P$3=1,'4 - Tabela atual'!GM77,'5 - Tabela anterior'!GL77)</f>
        <v>0</v>
      </c>
      <c r="GN78" s="8">
        <f>IF(Parametros!$P$3=1,'4 - Tabela atual'!GN77,'5 - Tabela anterior'!GM77)</f>
        <v>0</v>
      </c>
      <c r="GO78" s="8">
        <f>IF(Parametros!$P$3=1,'4 - Tabela atual'!GO77,'5 - Tabela anterior'!GN77)</f>
        <v>0</v>
      </c>
      <c r="GP78" s="8">
        <f>IF(Parametros!$P$3=1,'4 - Tabela atual'!GP77,'5 - Tabela anterior'!GO77)</f>
        <v>0</v>
      </c>
      <c r="GQ78" s="8">
        <f>IF(Parametros!$P$3=1,'4 - Tabela atual'!GQ77,'5 - Tabela anterior'!GP77)</f>
        <v>0</v>
      </c>
      <c r="GR78" s="8">
        <f>IF(Parametros!$P$3=1,'4 - Tabela atual'!GR77,'5 - Tabela anterior'!GQ77)</f>
        <v>0</v>
      </c>
      <c r="GS78" s="8">
        <f>IF(Parametros!$P$3=1,'4 - Tabela atual'!GS77,'5 - Tabela anterior'!GR77)</f>
        <v>0</v>
      </c>
      <c r="GT78" s="8">
        <f>IF(Parametros!$P$3=1,'4 - Tabela atual'!GT77,'5 - Tabela anterior'!GS77)</f>
        <v>0</v>
      </c>
      <c r="GU78" s="8">
        <f>IF(Parametros!$P$3=1,'4 - Tabela atual'!GU77,'5 - Tabela anterior'!GT77)</f>
        <v>0</v>
      </c>
      <c r="GV78" s="8">
        <f>IF(Parametros!$P$3=1,'4 - Tabela atual'!GV77,'5 - Tabela anterior'!GU77)</f>
        <v>0</v>
      </c>
      <c r="GW78" s="8">
        <f>IF(Parametros!$P$3=1,'4 - Tabela atual'!GW77,'5 - Tabela anterior'!GV77)</f>
        <v>0</v>
      </c>
      <c r="GX78">
        <f>IF(Parametros!$P$3=1,'4 - Tabela atual'!GX77,'5 - Tabela anterior'!GW77)</f>
        <v>0</v>
      </c>
      <c r="GY78">
        <f>IF(Parametros!$P$3=1,'4 - Tabela atual'!GY77,'5 - Tabela anterior'!GX77)</f>
        <v>0</v>
      </c>
      <c r="GZ78">
        <f>IF(Parametros!$P$3=1,'4 - Tabela atual'!GZ77,'5 - Tabela anterior'!GY77)</f>
        <v>1</v>
      </c>
      <c r="HA78">
        <f>IF(Parametros!$P$3=1,'4 - Tabela atual'!HA77,'5 - Tabela anterior'!GZ77)</f>
        <v>0</v>
      </c>
      <c r="HB78">
        <f>IF(Parametros!$P$3=1,'4 - Tabela atual'!HB77,'5 - Tabela anterior'!HA77)</f>
        <v>0</v>
      </c>
      <c r="HC78">
        <f>IF(Parametros!$P$3=1,'4 - Tabela atual'!HC77,'5 - Tabela anterior'!HB77)</f>
        <v>0</v>
      </c>
      <c r="HD78">
        <f>IF(Parametros!$P$3=1,'4 - Tabela atual'!HD77,'5 - Tabela anterior'!HC77)</f>
        <v>0</v>
      </c>
      <c r="HE78" s="6" t="str">
        <f t="shared" si="1"/>
        <v>SHOW DA VIRADA - (REVE)</v>
      </c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</row>
    <row r="79" spans="1:249" s="5" customFormat="1" ht="14.25" customHeight="1" x14ac:dyDescent="0.2">
      <c r="A79" s="148" t="str">
        <f>IF(Parametros!$P$3=1,'4 - Tabela atual'!A78,'5 - Tabela anterior'!A78)</f>
        <v>VOIC</v>
      </c>
      <c r="B79" s="112" t="str">
        <f>IF(Parametros!$P$3=1,'4 - Tabela atual'!B78,'5 - Tabela anterior'!B78)</f>
        <v>THE VOICE BRASIL</v>
      </c>
      <c r="C79" s="9">
        <f>IF(Parametros!$P$3=1,'4 - Tabela atual'!C78,'5 - Tabela anterior'!C78)</f>
        <v>2703</v>
      </c>
      <c r="D79" s="9">
        <f>IF(Parametros!$P$3=1,'4 - Tabela atual'!D78,'5 - Tabela anterior'!D78)</f>
        <v>540.6</v>
      </c>
      <c r="E79" s="9">
        <f>IF(Parametros!$P$3=1,'4 - Tabela atual'!E78,'5 - Tabela anterior'!E78)</f>
        <v>675.75</v>
      </c>
      <c r="F79" s="9">
        <f>IF(Parametros!$P$3=1,'4 - Tabela atual'!F78,'5 - Tabela anterior'!F78)</f>
        <v>1013.625</v>
      </c>
      <c r="G79" s="9">
        <f>IF(Parametros!$P$3=1,'4 - Tabela atual'!G78,'5 - Tabela anterior'!G78)</f>
        <v>540.6</v>
      </c>
      <c r="H79" s="9">
        <f>IF(Parametros!$P$3=1,'4 - Tabela atual'!H78,'5 - Tabela anterior'!H78)</f>
        <v>675.75</v>
      </c>
      <c r="I79" s="9">
        <f>IF(Parametros!$P$3=1,'4 - Tabela atual'!I78,'5 - Tabela anterior'!H78)</f>
        <v>675.75</v>
      </c>
      <c r="J79" s="9">
        <f>IF(Parametros!$P$3=1,'4 - Tabela atual'!J78,'5 - Tabela anterior'!I78)</f>
        <v>675.75</v>
      </c>
      <c r="K79" s="9">
        <f>IF(Parametros!$P$3=1,'4 - Tabela atual'!K78,'5 - Tabela anterior'!J78)</f>
        <v>1013.625</v>
      </c>
      <c r="L79" s="9">
        <f>IF(Parametros!$P$3=1,'4 - Tabela atual'!L78,'5 - Tabela anterior'!K78)</f>
        <v>540.6</v>
      </c>
      <c r="M79" s="9">
        <f>IF(Parametros!$P$3=1,'4 - Tabela atual'!M78,'5 - Tabela anterior'!L78)</f>
        <v>675.75</v>
      </c>
      <c r="N79" s="9">
        <f>IF(Parametros!$P$3=1,'4 - Tabela atual'!N78,'5 - Tabela anterior'!M78)</f>
        <v>1216.3500000000001</v>
      </c>
      <c r="O79" s="9">
        <f>IF(Parametros!$P$3=1,'4 - Tabela atual'!O78,'5 - Tabela anterior'!N78)</f>
        <v>2027.25</v>
      </c>
      <c r="P79" s="9">
        <f>IF(Parametros!$P$3=1,'4 - Tabela atual'!P78,'5 - Tabela anterior'!O78)</f>
        <v>4054.5</v>
      </c>
      <c r="Q79" s="9">
        <f>IF(Parametros!$P$3=1,'4 - Tabela atual'!Q78,'5 - Tabela anterior'!P78)</f>
        <v>5406</v>
      </c>
      <c r="R79" s="9">
        <f>IF(Parametros!$P$3=1,'4 - Tabela atual'!R78,'5 - Tabela anterior'!Q78)</f>
        <v>8109</v>
      </c>
      <c r="S79" s="9">
        <f>IF(Parametros!$P$3=1,'4 - Tabela atual'!S78,'5 - Tabela anterior'!R78)</f>
        <v>10812</v>
      </c>
      <c r="T79" s="9">
        <f>IF(Parametros!$P$3=1,'4 - Tabela atual'!T78,'5 - Tabela anterior'!S78)</f>
        <v>13515</v>
      </c>
      <c r="U79" s="9">
        <f>IF(Parametros!$P$3=1,'4 - Tabela atual'!U78,'5 - Tabela anterior'!T78)</f>
        <v>16218</v>
      </c>
      <c r="V79" s="9">
        <f>IF(Parametros!$P$3=1,'4 - Tabela atual'!V78,'5 - Tabela anterior'!U78)</f>
        <v>0</v>
      </c>
      <c r="W79" s="9">
        <f>IF(Parametros!$P$3=1,'4 - Tabela atual'!W78,'5 - Tabela anterior'!V78)</f>
        <v>0</v>
      </c>
      <c r="X79" s="9">
        <f>IF(Parametros!$P$3=1,'4 - Tabela atual'!X78,'5 - Tabela anterior'!W78)</f>
        <v>0</v>
      </c>
      <c r="Y79" s="9">
        <f>IF(Parametros!$P$3=1,'4 - Tabela atual'!Y78,'5 - Tabela anterior'!X78)</f>
        <v>0</v>
      </c>
      <c r="Z79" s="9">
        <f>IF(Parametros!$P$3=1,'4 - Tabela atual'!Z78,'5 - Tabela anterior'!Y78)</f>
        <v>0</v>
      </c>
      <c r="AA79" s="9">
        <f>IF(Parametros!$P$3=1,'4 - Tabela atual'!AA78,'5 - Tabela anterior'!Z78)</f>
        <v>0</v>
      </c>
      <c r="AB79" s="9">
        <f>IF(Parametros!$P$3=1,'4 - Tabela atual'!AB78,'5 - Tabela anterior'!AA78)</f>
        <v>0</v>
      </c>
      <c r="AC79" s="9">
        <f>IF(Parametros!$P$3=1,'4 - Tabela atual'!AC78,'5 - Tabela anterior'!AB78)</f>
        <v>0</v>
      </c>
      <c r="AD79" s="9">
        <f>IF(Parametros!$P$3=1,'4 - Tabela atual'!AD78,'5 - Tabela anterior'!AC78)</f>
        <v>0</v>
      </c>
      <c r="AE79" s="9">
        <f>IF(Parametros!$P$3=1,'4 - Tabela atual'!AE78,'5 - Tabela anterior'!AD78)</f>
        <v>0</v>
      </c>
      <c r="AF79" s="9">
        <f>IF(Parametros!$P$3=1,'4 - Tabela atual'!AF78,'5 - Tabela anterior'!AE78)</f>
        <v>0</v>
      </c>
      <c r="AG79" s="9">
        <f>IF(Parametros!$P$3=1,'4 - Tabela atual'!AG78,'5 - Tabela anterior'!AF78)</f>
        <v>0</v>
      </c>
      <c r="AH79" s="9">
        <f>IF(Parametros!$P$3=1,'4 - Tabela atual'!AH78,'5 - Tabela anterior'!AG78)</f>
        <v>0</v>
      </c>
      <c r="AI79" s="9">
        <f>IF(Parametros!$P$3=1,'4 - Tabela atual'!AI78,'5 - Tabela anterior'!AH78)</f>
        <v>0</v>
      </c>
      <c r="AJ79" s="9">
        <f>IF(Parametros!$P$3=1,'4 - Tabela atual'!AJ78,'5 - Tabela anterior'!AI78)</f>
        <v>0</v>
      </c>
      <c r="AK79" s="9">
        <f>IF(Parametros!$P$3=1,'4 - Tabela atual'!AK78,'5 - Tabela anterior'!AJ78)</f>
        <v>0</v>
      </c>
      <c r="AL79" s="9">
        <f>IF(Parametros!$P$3=1,'4 - Tabela atual'!AL78,'5 - Tabela anterior'!AK78)</f>
        <v>0</v>
      </c>
      <c r="AM79" s="9">
        <f>IF(Parametros!$P$3=1,'4 - Tabela atual'!AM78,'5 - Tabela anterior'!AL78)</f>
        <v>0</v>
      </c>
      <c r="AN79" s="9">
        <f>IF(Parametros!$P$3=1,'4 - Tabela atual'!AN78,'5 - Tabela anterior'!AM78)</f>
        <v>0</v>
      </c>
      <c r="AO79" s="9">
        <f>IF(Parametros!$P$3=1,'4 - Tabela atual'!AO78,'5 - Tabela anterior'!AN78)</f>
        <v>0</v>
      </c>
      <c r="AP79" s="9">
        <f>IF(Parametros!$P$3=1,'4 - Tabela atual'!AP78,'5 - Tabela anterior'!AO78)</f>
        <v>0</v>
      </c>
      <c r="AQ79" s="9">
        <f>IF(Parametros!$P$3=1,'4 - Tabela atual'!AQ78,'5 - Tabela anterior'!AP78)</f>
        <v>0</v>
      </c>
      <c r="AR79" s="9">
        <f>IF(Parametros!$P$3=1,'4 - Tabela atual'!AR78,'5 - Tabela anterior'!AQ78)</f>
        <v>0</v>
      </c>
      <c r="AS79" s="9">
        <f>IF(Parametros!$P$3=1,'4 - Tabela atual'!AS78,'5 - Tabela anterior'!AR78)</f>
        <v>0</v>
      </c>
      <c r="AT79" s="9">
        <f>IF(Parametros!$P$3=1,'4 - Tabela atual'!AT78,'5 - Tabela anterior'!AS78)</f>
        <v>0</v>
      </c>
      <c r="AU79" s="9">
        <f>IF(Parametros!$P$3=1,'4 - Tabela atual'!AU78,'5 - Tabela anterior'!AT78)</f>
        <v>0</v>
      </c>
      <c r="AV79" s="9">
        <f>IF(Parametros!$P$3=1,'4 - Tabela atual'!AV78,'5 - Tabela anterior'!AU78)</f>
        <v>0</v>
      </c>
      <c r="AW79" s="9">
        <f>IF(Parametros!$P$3=1,'4 - Tabela atual'!AW78,'5 - Tabela anterior'!AV78)</f>
        <v>0</v>
      </c>
      <c r="AX79" s="9">
        <f>IF(Parametros!$P$3=1,'4 - Tabela atual'!AX78,'5 - Tabela anterior'!AW78)</f>
        <v>0</v>
      </c>
      <c r="AY79" s="9">
        <f>IF(Parametros!$P$3=1,'4 - Tabela atual'!AY78,'5 - Tabela anterior'!AX78)</f>
        <v>0</v>
      </c>
      <c r="AZ79" s="9">
        <f>IF(Parametros!$P$3=1,'4 - Tabela atual'!AZ78,'5 - Tabela anterior'!AY78)</f>
        <v>0</v>
      </c>
      <c r="BA79" s="9">
        <f>IF(Parametros!$P$3=1,'4 - Tabela atual'!BA78,'5 - Tabela anterior'!AZ78)</f>
        <v>0</v>
      </c>
      <c r="BB79" s="9">
        <f>IF(Parametros!$P$3=1,'4 - Tabela atual'!BB78,'5 - Tabela anterior'!BA78)</f>
        <v>0</v>
      </c>
      <c r="BC79" s="9">
        <f>IF(Parametros!$P$3=1,'4 - Tabela atual'!BC78,'5 - Tabela anterior'!BB78)</f>
        <v>0</v>
      </c>
      <c r="BD79" s="9">
        <f>IF(Parametros!$P$3=1,'4 - Tabela atual'!BD78,'5 - Tabela anterior'!BC78)</f>
        <v>0</v>
      </c>
      <c r="BE79" s="9">
        <f>IF(Parametros!$P$3=1,'4 - Tabela atual'!BE78,'5 - Tabela anterior'!BD78)</f>
        <v>0</v>
      </c>
      <c r="BF79" s="9">
        <f>IF(Parametros!$P$3=1,'4 - Tabela atual'!BF78,'5 - Tabela anterior'!BE78)</f>
        <v>0</v>
      </c>
      <c r="BG79" s="9">
        <f>IF(Parametros!$P$3=1,'4 - Tabela atual'!BG78,'5 - Tabela anterior'!BF78)</f>
        <v>0</v>
      </c>
      <c r="BH79" s="9">
        <f>IF(Parametros!$P$3=1,'4 - Tabela atual'!BH78,'5 - Tabela anterior'!BG78)</f>
        <v>0</v>
      </c>
      <c r="BI79" s="9">
        <f>IF(Parametros!$P$3=1,'4 - Tabela atual'!BI78,'5 - Tabela anterior'!BH78)</f>
        <v>0</v>
      </c>
      <c r="BJ79" s="9">
        <f>IF(Parametros!$P$3=1,'4 - Tabela atual'!BJ78,'5 - Tabela anterior'!BI78)</f>
        <v>0</v>
      </c>
      <c r="BK79" s="9">
        <f>IF(Parametros!$P$3=1,'4 - Tabela atual'!BK78,'5 - Tabela anterior'!BJ78)</f>
        <v>0</v>
      </c>
      <c r="BL79" s="9">
        <f>IF(Parametros!$P$3=1,'4 - Tabela atual'!BL78,'5 - Tabela anterior'!BK78)</f>
        <v>0</v>
      </c>
      <c r="BM79" s="9">
        <f>IF(Parametros!$P$3=1,'4 - Tabela atual'!BM78,'5 - Tabela anterior'!BL78)</f>
        <v>0</v>
      </c>
      <c r="BN79" s="9">
        <f>IF(Parametros!$P$3=1,'4 - Tabela atual'!BN78,'5 - Tabela anterior'!BM78)</f>
        <v>0</v>
      </c>
      <c r="BO79" s="9">
        <f>IF(Parametros!$P$3=1,'4 - Tabela atual'!BO78,'5 - Tabela anterior'!BN78)</f>
        <v>0</v>
      </c>
      <c r="BP79" s="9">
        <f>IF(Parametros!$P$3=1,'4 - Tabela atual'!BP78,'5 - Tabela anterior'!BO78)</f>
        <v>0</v>
      </c>
      <c r="BQ79" s="9">
        <f>IF(Parametros!$P$3=1,'4 - Tabela atual'!BQ78,'5 - Tabela anterior'!BP78)</f>
        <v>0</v>
      </c>
      <c r="BR79" s="9">
        <f>IF(Parametros!$P$3=1,'4 - Tabela atual'!BR78,'5 - Tabela anterior'!BQ78)</f>
        <v>0</v>
      </c>
      <c r="BS79" s="9">
        <f>IF(Parametros!$P$3=1,'4 - Tabela atual'!BS78,'5 - Tabela anterior'!BR78)</f>
        <v>0</v>
      </c>
      <c r="BT79" s="9">
        <f>IF(Parametros!$P$3=1,'4 - Tabela atual'!BT78,'5 - Tabela anterior'!BS78)</f>
        <v>0</v>
      </c>
      <c r="BU79" s="9">
        <f>IF(Parametros!$P$3=1,'4 - Tabela atual'!BU78,'5 - Tabela anterior'!BT78)</f>
        <v>0</v>
      </c>
      <c r="BV79" s="9">
        <f>IF(Parametros!$P$3=1,'4 - Tabela atual'!BV78,'5 - Tabela anterior'!BU78)</f>
        <v>0</v>
      </c>
      <c r="BW79" s="9">
        <f>IF(Parametros!$P$3=1,'4 - Tabela atual'!BW78,'5 - Tabela anterior'!BV78)</f>
        <v>0</v>
      </c>
      <c r="BX79" s="9">
        <f>IF(Parametros!$P$3=1,'4 - Tabela atual'!BX78,'5 - Tabela anterior'!BW78)</f>
        <v>0</v>
      </c>
      <c r="BY79" s="9">
        <f>IF(Parametros!$P$3=1,'4 - Tabela atual'!BY78,'5 - Tabela anterior'!BX78)</f>
        <v>0</v>
      </c>
      <c r="BZ79" s="9">
        <f>IF(Parametros!$P$3=1,'4 - Tabela atual'!BZ78,'5 - Tabela anterior'!BY78)</f>
        <v>0</v>
      </c>
      <c r="CA79" s="9">
        <f>IF(Parametros!$P$3=1,'4 - Tabela atual'!CA78,'5 - Tabela anterior'!BZ78)</f>
        <v>0</v>
      </c>
      <c r="CB79" s="9">
        <f>IF(Parametros!$P$3=1,'4 - Tabela atual'!CB78,'5 - Tabela anterior'!CA78)</f>
        <v>0</v>
      </c>
      <c r="CC79" s="9">
        <f>IF(Parametros!$P$3=1,'4 - Tabela atual'!CC78,'5 - Tabela anterior'!CB78)</f>
        <v>0</v>
      </c>
      <c r="CD79" s="9">
        <f>IF(Parametros!$P$3=1,'4 - Tabela atual'!CD78,'5 - Tabela anterior'!CC78)</f>
        <v>0</v>
      </c>
      <c r="CE79" s="9">
        <f>IF(Parametros!$P$3=1,'4 - Tabela atual'!CE78,'5 - Tabela anterior'!CD78)</f>
        <v>0</v>
      </c>
      <c r="CF79" s="9">
        <f>IF(Parametros!$P$3=1,'4 - Tabela atual'!CF78,'5 - Tabela anterior'!CE78)</f>
        <v>0</v>
      </c>
      <c r="CG79" s="9">
        <f>IF(Parametros!$P$3=1,'4 - Tabela atual'!CG78,'5 - Tabela anterior'!CF78)</f>
        <v>0</v>
      </c>
      <c r="CH79" s="9">
        <f>IF(Parametros!$P$3=1,'4 - Tabela atual'!CH78,'5 - Tabela anterior'!CG78)</f>
        <v>0</v>
      </c>
      <c r="CI79" s="9">
        <f>IF(Parametros!$P$3=1,'4 - Tabela atual'!CI78,'5 - Tabela anterior'!CH78)</f>
        <v>0</v>
      </c>
      <c r="CJ79" s="9">
        <f>IF(Parametros!$P$3=1,'4 - Tabela atual'!CJ78,'5 - Tabela anterior'!CI78)</f>
        <v>0</v>
      </c>
      <c r="CK79" s="9">
        <f>IF(Parametros!$P$3=1,'4 - Tabela atual'!CK78,'5 - Tabela anterior'!CJ78)</f>
        <v>0</v>
      </c>
      <c r="CL79" s="9">
        <f>IF(Parametros!$P$3=1,'4 - Tabela atual'!CL78,'5 - Tabela anterior'!CK78)</f>
        <v>0</v>
      </c>
      <c r="CM79" s="9">
        <f>IF(Parametros!$P$3=1,'4 - Tabela atual'!CM78,'5 - Tabela anterior'!CL78)</f>
        <v>0</v>
      </c>
      <c r="CN79" s="9">
        <f>IF(Parametros!$P$3=1,'4 - Tabela atual'!CN78,'5 - Tabela anterior'!CM78)</f>
        <v>0</v>
      </c>
      <c r="CO79" s="9">
        <f>IF(Parametros!$P$3=1,'4 - Tabela atual'!CO78,'5 - Tabela anterior'!CN78)</f>
        <v>0</v>
      </c>
      <c r="CP79" s="9">
        <f>IF(Parametros!$P$3=1,'4 - Tabela atual'!CP78,'5 - Tabela anterior'!CO78)</f>
        <v>0</v>
      </c>
      <c r="CQ79" s="9">
        <f>IF(Parametros!$P$3=1,'4 - Tabela atual'!CQ78,'5 - Tabela anterior'!CP78)</f>
        <v>0</v>
      </c>
      <c r="CR79" s="9">
        <f>IF(Parametros!$P$3=1,'4 - Tabela atual'!CR78,'5 - Tabela anterior'!CQ78)</f>
        <v>0</v>
      </c>
      <c r="CS79" s="9">
        <f>IF(Parametros!$P$3=1,'4 - Tabela atual'!CS78,'5 - Tabela anterior'!CR78)</f>
        <v>0</v>
      </c>
      <c r="CT79" s="9">
        <f>IF(Parametros!$P$3=1,'4 - Tabela atual'!CT78,'5 - Tabela anterior'!CS78)</f>
        <v>0</v>
      </c>
      <c r="CU79" s="9">
        <f>IF(Parametros!$P$3=1,'4 - Tabela atual'!CU78,'5 - Tabela anterior'!CT78)</f>
        <v>0</v>
      </c>
      <c r="CV79" s="9">
        <f>IF(Parametros!$P$3=1,'4 - Tabela atual'!CV78,'5 - Tabela anterior'!CU78)</f>
        <v>0</v>
      </c>
      <c r="CW79" s="9">
        <f>IF(Parametros!$P$3=1,'4 - Tabela atual'!CW78,'5 - Tabela anterior'!CV78)</f>
        <v>0</v>
      </c>
      <c r="CX79" s="9">
        <f>IF(Parametros!$P$3=1,'4 - Tabela atual'!CX78,'5 - Tabela anterior'!CW78)</f>
        <v>0</v>
      </c>
      <c r="CY79" s="9">
        <f>IF(Parametros!$P$3=1,'4 - Tabela atual'!CY78,'5 - Tabela anterior'!CX78)</f>
        <v>0</v>
      </c>
      <c r="CZ79" s="9">
        <f>IF(Parametros!$P$3=1,'4 - Tabela atual'!CZ78,'5 - Tabela anterior'!CY78)</f>
        <v>0</v>
      </c>
      <c r="DA79" s="9">
        <f>IF(Parametros!$P$3=1,'4 - Tabela atual'!DA78,'5 - Tabela anterior'!CZ78)</f>
        <v>0</v>
      </c>
      <c r="DB79" s="9">
        <f>IF(Parametros!$P$3=1,'4 - Tabela atual'!DB78,'5 - Tabela anterior'!DA78)</f>
        <v>0</v>
      </c>
      <c r="DC79" s="9">
        <f>IF(Parametros!$P$3=1,'4 - Tabela atual'!DC78,'5 - Tabela anterior'!DB78)</f>
        <v>0</v>
      </c>
      <c r="DD79" s="9">
        <f>IF(Parametros!$P$3=1,'4 - Tabela atual'!DD78,'5 - Tabela anterior'!DC78)</f>
        <v>0</v>
      </c>
      <c r="DE79" s="9">
        <f>IF(Parametros!$P$3=1,'4 - Tabela atual'!DE78,'5 - Tabela anterior'!DD78)</f>
        <v>0</v>
      </c>
      <c r="DF79" s="9">
        <f>IF(Parametros!$P$3=1,'4 - Tabela atual'!DF78,'5 - Tabela anterior'!DE78)</f>
        <v>0</v>
      </c>
      <c r="DG79" s="9">
        <f>IF(Parametros!$P$3=1,'4 - Tabela atual'!DG78,'5 - Tabela anterior'!DF78)</f>
        <v>0</v>
      </c>
      <c r="DH79" s="9">
        <f>IF(Parametros!$P$3=1,'4 - Tabela atual'!DH78,'5 - Tabela anterior'!DG78)</f>
        <v>0</v>
      </c>
      <c r="DI79" s="9">
        <f>IF(Parametros!$P$3=1,'4 - Tabela atual'!DI78,'5 - Tabela anterior'!DH78)</f>
        <v>0</v>
      </c>
      <c r="DJ79" s="9">
        <f>IF(Parametros!$P$3=1,'4 - Tabela atual'!DJ78,'5 - Tabela anterior'!DI78)</f>
        <v>0</v>
      </c>
      <c r="DK79" s="9">
        <f>IF(Parametros!$P$3=1,'4 - Tabela atual'!DK78,'5 - Tabela anterior'!DJ78)</f>
        <v>0</v>
      </c>
      <c r="DL79" s="9">
        <f>IF(Parametros!$P$3=1,'4 - Tabela atual'!DL78,'5 - Tabela anterior'!DK78)</f>
        <v>0</v>
      </c>
      <c r="DM79" s="9">
        <f>IF(Parametros!$P$3=1,'4 - Tabela atual'!DM78,'5 - Tabela anterior'!DL78)</f>
        <v>0</v>
      </c>
      <c r="DN79" s="9">
        <f>IF(Parametros!$P$3=1,'4 - Tabela atual'!DN78,'5 - Tabela anterior'!DM78)</f>
        <v>0</v>
      </c>
      <c r="DO79" s="9">
        <f>IF(Parametros!$P$3=1,'4 - Tabela atual'!DO78,'5 - Tabela anterior'!DN78)</f>
        <v>0</v>
      </c>
      <c r="DP79" s="9">
        <f>IF(Parametros!$P$3=1,'4 - Tabela atual'!DP78,'5 - Tabela anterior'!DO78)</f>
        <v>0</v>
      </c>
      <c r="DQ79" s="9">
        <f>IF(Parametros!$P$3=1,'4 - Tabela atual'!DQ78,'5 - Tabela anterior'!DP78)</f>
        <v>0</v>
      </c>
      <c r="DR79" s="9">
        <f>IF(Parametros!$P$3=1,'4 - Tabela atual'!DR78,'5 - Tabela anterior'!DQ78)</f>
        <v>0</v>
      </c>
      <c r="DS79" s="9">
        <f>IF(Parametros!$P$3=1,'4 - Tabela atual'!DS78,'5 - Tabela anterior'!DR78)</f>
        <v>0</v>
      </c>
      <c r="DT79" s="9">
        <f>IF(Parametros!$P$3=1,'4 - Tabela atual'!DT78,'5 - Tabela anterior'!DS78)</f>
        <v>0</v>
      </c>
      <c r="DU79" s="9">
        <f>IF(Parametros!$P$3=1,'4 - Tabela atual'!DU78,'5 - Tabela anterior'!DT78)</f>
        <v>0</v>
      </c>
      <c r="DV79" s="9">
        <f>IF(Parametros!$P$3=1,'4 - Tabela atual'!DV78,'5 - Tabela anterior'!DU78)</f>
        <v>0</v>
      </c>
      <c r="DW79" s="9">
        <f>IF(Parametros!$P$3=1,'4 - Tabela atual'!DW78,'5 - Tabela anterior'!DV78)</f>
        <v>0</v>
      </c>
      <c r="DX79" s="9">
        <f>IF(Parametros!$P$3=1,'4 - Tabela atual'!DX78,'5 - Tabela anterior'!DW78)</f>
        <v>0</v>
      </c>
      <c r="DY79" s="9">
        <f>IF(Parametros!$P$3=1,'4 - Tabela atual'!DY78,'5 - Tabela anterior'!DX78)</f>
        <v>0</v>
      </c>
      <c r="DZ79" s="9">
        <f>IF(Parametros!$P$3=1,'4 - Tabela atual'!DZ78,'5 - Tabela anterior'!DY78)</f>
        <v>0</v>
      </c>
      <c r="EA79" s="9">
        <f>IF(Parametros!$P$3=1,'4 - Tabela atual'!EA78,'5 - Tabela anterior'!DZ78)</f>
        <v>0</v>
      </c>
      <c r="EB79" s="9">
        <f>IF(Parametros!$P$3=1,'4 - Tabela atual'!EB78,'5 - Tabela anterior'!EA78)</f>
        <v>0</v>
      </c>
      <c r="EC79" s="9">
        <f>IF(Parametros!$P$3=1,'4 - Tabela atual'!EC78,'5 - Tabela anterior'!EB78)</f>
        <v>0</v>
      </c>
      <c r="ED79" s="9">
        <f>IF(Parametros!$P$3=1,'4 - Tabela atual'!ED78,'5 - Tabela anterior'!EC78)</f>
        <v>0</v>
      </c>
      <c r="EE79" s="9">
        <f>IF(Parametros!$P$3=1,'4 - Tabela atual'!EE78,'5 - Tabela anterior'!ED78)</f>
        <v>0</v>
      </c>
      <c r="EF79" s="9">
        <f>IF(Parametros!$P$3=1,'4 - Tabela atual'!EF78,'5 - Tabela anterior'!EE78)</f>
        <v>0</v>
      </c>
      <c r="EG79" s="9">
        <f>IF(Parametros!$P$3=1,'4 - Tabela atual'!EG78,'5 - Tabela anterior'!EF78)</f>
        <v>0</v>
      </c>
      <c r="EH79" s="9">
        <f>IF(Parametros!$P$3=1,'4 - Tabela atual'!EH78,'5 - Tabela anterior'!EG78)</f>
        <v>0</v>
      </c>
      <c r="EI79" s="9">
        <f>IF(Parametros!$P$3=1,'4 - Tabela atual'!EI78,'5 - Tabela anterior'!EH78)</f>
        <v>0</v>
      </c>
      <c r="EJ79" s="9">
        <f>IF(Parametros!$P$3=1,'4 - Tabela atual'!EJ78,'5 - Tabela anterior'!EI78)</f>
        <v>0</v>
      </c>
      <c r="EK79" s="9">
        <f>IF(Parametros!$P$3=1,'4 - Tabela atual'!EK78,'5 - Tabela anterior'!EJ78)</f>
        <v>0</v>
      </c>
      <c r="EL79" s="9">
        <f>IF(Parametros!$P$3=1,'4 - Tabela atual'!EL78,'5 - Tabela anterior'!EK78)</f>
        <v>0</v>
      </c>
      <c r="EM79" s="9">
        <f>IF(Parametros!$P$3=1,'4 - Tabela atual'!EM78,'5 - Tabela anterior'!EL78)</f>
        <v>0</v>
      </c>
      <c r="EN79" s="9">
        <f>IF(Parametros!$P$3=1,'4 - Tabela atual'!EN78,'5 - Tabela anterior'!EM78)</f>
        <v>0</v>
      </c>
      <c r="EO79" s="9">
        <f>IF(Parametros!$P$3=1,'4 - Tabela atual'!EO78,'5 - Tabela anterior'!EN78)</f>
        <v>0</v>
      </c>
      <c r="EP79" s="9">
        <f>IF(Parametros!$P$3=1,'4 - Tabela atual'!EP78,'5 - Tabela anterior'!EO78)</f>
        <v>0</v>
      </c>
      <c r="EQ79" s="9">
        <f>IF(Parametros!$P$3=1,'4 - Tabela atual'!EQ78,'5 - Tabela anterior'!EP78)</f>
        <v>0</v>
      </c>
      <c r="ER79" s="9">
        <f>IF(Parametros!$P$3=1,'4 - Tabela atual'!ER78,'5 - Tabela anterior'!EQ78)</f>
        <v>0</v>
      </c>
      <c r="ES79" s="9">
        <f>IF(Parametros!$P$3=1,'4 - Tabela atual'!ES78,'5 - Tabela anterior'!ER78)</f>
        <v>0</v>
      </c>
      <c r="ET79" s="9">
        <f>IF(Parametros!$P$3=1,'4 - Tabela atual'!ET78,'5 - Tabela anterior'!ES78)</f>
        <v>0</v>
      </c>
      <c r="EU79" s="9">
        <f>IF(Parametros!$P$3=1,'4 - Tabela atual'!EU78,'5 - Tabela anterior'!ET78)</f>
        <v>0</v>
      </c>
      <c r="EV79" s="9">
        <f>IF(Parametros!$P$3=1,'4 - Tabela atual'!EV78,'5 - Tabela anterior'!EU78)</f>
        <v>0</v>
      </c>
      <c r="EW79" s="9">
        <f>IF(Parametros!$P$3=1,'4 - Tabela atual'!EW78,'5 - Tabela anterior'!EV78)</f>
        <v>0</v>
      </c>
      <c r="EX79" s="9">
        <f>IF(Parametros!$P$3=1,'4 - Tabela atual'!EX78,'5 - Tabela anterior'!EW78)</f>
        <v>0</v>
      </c>
      <c r="EY79" s="9">
        <f>IF(Parametros!$P$3=1,'4 - Tabela atual'!EY78,'5 - Tabela anterior'!EX78)</f>
        <v>0</v>
      </c>
      <c r="EZ79" s="9">
        <f>IF(Parametros!$P$3=1,'4 - Tabela atual'!EZ78,'5 - Tabela anterior'!EY78)</f>
        <v>0</v>
      </c>
      <c r="FA79" s="9">
        <f>IF(Parametros!$P$3=1,'4 - Tabela atual'!FA78,'5 - Tabela anterior'!EZ78)</f>
        <v>0</v>
      </c>
      <c r="FB79" s="9">
        <f>IF(Parametros!$P$3=1,'4 - Tabela atual'!FB78,'5 - Tabela anterior'!FA78)</f>
        <v>0</v>
      </c>
      <c r="FC79" s="9">
        <f>IF(Parametros!$P$3=1,'4 - Tabela atual'!FC78,'5 - Tabela anterior'!FB78)</f>
        <v>0</v>
      </c>
      <c r="FD79" s="9">
        <f>IF(Parametros!$P$3=1,'4 - Tabela atual'!FD78,'5 - Tabela anterior'!FC78)</f>
        <v>0</v>
      </c>
      <c r="FE79" s="9">
        <f>IF(Parametros!$P$3=1,'4 - Tabela atual'!FE78,'5 - Tabela anterior'!FD78)</f>
        <v>0</v>
      </c>
      <c r="FF79" s="9">
        <f>IF(Parametros!$P$3=1,'4 - Tabela atual'!FF78,'5 - Tabela anterior'!FE78)</f>
        <v>0</v>
      </c>
      <c r="FG79" s="9">
        <f>IF(Parametros!$P$3=1,'4 - Tabela atual'!FG78,'5 - Tabela anterior'!FF78)</f>
        <v>0</v>
      </c>
      <c r="FH79" s="9">
        <f>IF(Parametros!$P$3=1,'4 - Tabela atual'!FH78,'5 - Tabela anterior'!FG78)</f>
        <v>0</v>
      </c>
      <c r="FI79" s="9">
        <f>IF(Parametros!$P$3=1,'4 - Tabela atual'!FI78,'5 - Tabela anterior'!FH78)</f>
        <v>0</v>
      </c>
      <c r="FJ79" s="9">
        <f>IF(Parametros!$P$3=1,'4 - Tabela atual'!FJ78,'5 - Tabela anterior'!FI78)</f>
        <v>0</v>
      </c>
      <c r="FK79" s="9">
        <f>IF(Parametros!$P$3=1,'4 - Tabela atual'!FK78,'5 - Tabela anterior'!FJ78)</f>
        <v>0</v>
      </c>
      <c r="FL79" s="9">
        <f>IF(Parametros!$P$3=1,'4 - Tabela atual'!FL78,'5 - Tabela anterior'!FK78)</f>
        <v>0</v>
      </c>
      <c r="FM79" s="9">
        <f>IF(Parametros!$P$3=1,'4 - Tabela atual'!FM78,'5 - Tabela anterior'!FL78)</f>
        <v>0</v>
      </c>
      <c r="FN79" s="9">
        <f>IF(Parametros!$P$3=1,'4 - Tabela atual'!FN78,'5 - Tabela anterior'!FM78)</f>
        <v>0</v>
      </c>
      <c r="FO79" s="9">
        <f>IF(Parametros!$P$3=1,'4 - Tabela atual'!FO78,'5 - Tabela anterior'!FN78)</f>
        <v>0</v>
      </c>
      <c r="FP79" s="9">
        <f>IF(Parametros!$P$3=1,'4 - Tabela atual'!FP78,'5 - Tabela anterior'!FO78)</f>
        <v>0</v>
      </c>
      <c r="FQ79" s="9">
        <f>IF(Parametros!$P$3=1,'4 - Tabela atual'!FQ78,'5 - Tabela anterior'!FP78)</f>
        <v>0</v>
      </c>
      <c r="FR79" s="9">
        <f>IF(Parametros!$P$3=1,'4 - Tabela atual'!FR78,'5 - Tabela anterior'!FQ78)</f>
        <v>0</v>
      </c>
      <c r="FS79" s="9">
        <f>IF(Parametros!$P$3=1,'4 - Tabela atual'!FS78,'5 - Tabela anterior'!FR78)</f>
        <v>0</v>
      </c>
      <c r="FT79">
        <f>IF(Parametros!$P$3=1,'4 - Tabela atual'!FT78,'5 - Tabela anterior'!FS78)</f>
        <v>28.34</v>
      </c>
      <c r="FU79">
        <f>IF(Parametros!$P$3=1,'4 - Tabela atual'!FU78,'5 - Tabela anterior'!FT78)</f>
        <v>0</v>
      </c>
      <c r="FV79">
        <f>IF(Parametros!$P$3=1,'4 - Tabela atual'!FV78,'5 - Tabela anterior'!FU78)</f>
        <v>0</v>
      </c>
      <c r="FW79">
        <f>IF(Parametros!$P$3=1,'4 - Tabela atual'!FW78,'5 - Tabela anterior'!FV78)</f>
        <v>0</v>
      </c>
      <c r="FX79">
        <f>IF(Parametros!$P$3=1,'4 - Tabela atual'!FX78,'5 - Tabela anterior'!FW78)</f>
        <v>0</v>
      </c>
      <c r="FY79">
        <f>IF(Parametros!$P$3=1,'4 - Tabela atual'!FY78,'5 - Tabela anterior'!FX78)</f>
        <v>0</v>
      </c>
      <c r="FZ79">
        <f>IF(Parametros!$P$3=1,'4 - Tabela atual'!FZ78,'5 - Tabela anterior'!FY78)</f>
        <v>0</v>
      </c>
      <c r="GA79">
        <f>IF(Parametros!$P$3=1,'4 - Tabela atual'!GA78,'5 - Tabela anterior'!FZ78)</f>
        <v>0</v>
      </c>
      <c r="GB79">
        <f>IF(Parametros!$P$3=1,'4 - Tabela atual'!GB78,'5 - Tabela anterior'!GA78)</f>
        <v>0</v>
      </c>
      <c r="GC79">
        <f>IF(Parametros!$P$3=1,'4 - Tabela atual'!GC78,'5 - Tabela anterior'!GB78)</f>
        <v>0</v>
      </c>
      <c r="GD79">
        <f>IF(Parametros!$P$3=1,'4 - Tabela atual'!GD78,'5 - Tabela anterior'!GC78)</f>
        <v>0</v>
      </c>
      <c r="GE79">
        <f>IF(Parametros!$P$3=1,'4 - Tabela atual'!GE78,'5 - Tabela anterior'!GD78)</f>
        <v>0</v>
      </c>
      <c r="GF79">
        <f>IF(Parametros!$P$3=1,'4 - Tabela atual'!GF78,'5 - Tabela anterior'!GE78)</f>
        <v>0</v>
      </c>
      <c r="GG79">
        <f>IF(Parametros!$P$3=1,'4 - Tabela atual'!GG78,'5 - Tabela anterior'!GF78)</f>
        <v>0</v>
      </c>
      <c r="GH79">
        <f>IF(Parametros!$P$3=1,'4 - Tabela atual'!GH78,'5 - Tabela anterior'!GG78)</f>
        <v>0</v>
      </c>
      <c r="GI79" s="8">
        <f>IF(Parametros!$P$3=1,'4 - Tabela atual'!GI78,'5 - Tabela anterior'!GH78)</f>
        <v>324578.28350000002</v>
      </c>
      <c r="GJ79" s="8">
        <f>IF(Parametros!$P$3=1,'4 - Tabela atual'!GJ78,'5 - Tabela anterior'!GI78)</f>
        <v>0</v>
      </c>
      <c r="GK79" s="8">
        <f>IF(Parametros!$P$3=1,'4 - Tabela atual'!GK78,'5 - Tabela anterior'!GJ78)</f>
        <v>0</v>
      </c>
      <c r="GL79" s="8">
        <f>IF(Parametros!$P$3=1,'4 - Tabela atual'!GL78,'5 - Tabela anterior'!GK78)</f>
        <v>0</v>
      </c>
      <c r="GM79" s="8">
        <f>IF(Parametros!$P$3=1,'4 - Tabela atual'!GM78,'5 - Tabela anterior'!GL78)</f>
        <v>0</v>
      </c>
      <c r="GN79" s="8">
        <f>IF(Parametros!$P$3=1,'4 - Tabela atual'!GN78,'5 - Tabela anterior'!GM78)</f>
        <v>0</v>
      </c>
      <c r="GO79" s="8">
        <f>IF(Parametros!$P$3=1,'4 - Tabela atual'!GO78,'5 - Tabela anterior'!GN78)</f>
        <v>0</v>
      </c>
      <c r="GP79" s="8">
        <f>IF(Parametros!$P$3=1,'4 - Tabela atual'!GP78,'5 - Tabela anterior'!GO78)</f>
        <v>0</v>
      </c>
      <c r="GQ79" s="8">
        <f>IF(Parametros!$P$3=1,'4 - Tabela atual'!GQ78,'5 - Tabela anterior'!GP78)</f>
        <v>0</v>
      </c>
      <c r="GR79" s="8">
        <f>IF(Parametros!$P$3=1,'4 - Tabela atual'!GR78,'5 - Tabela anterior'!GQ78)</f>
        <v>0</v>
      </c>
      <c r="GS79" s="8">
        <f>IF(Parametros!$P$3=1,'4 - Tabela atual'!GS78,'5 - Tabela anterior'!GR78)</f>
        <v>0</v>
      </c>
      <c r="GT79" s="8">
        <f>IF(Parametros!$P$3=1,'4 - Tabela atual'!GT78,'5 - Tabela anterior'!GS78)</f>
        <v>0</v>
      </c>
      <c r="GU79" s="8">
        <f>IF(Parametros!$P$3=1,'4 - Tabela atual'!GU78,'5 - Tabela anterior'!GT78)</f>
        <v>0</v>
      </c>
      <c r="GV79" s="8">
        <f>IF(Parametros!$P$3=1,'4 - Tabela atual'!GV78,'5 - Tabela anterior'!GU78)</f>
        <v>0</v>
      </c>
      <c r="GW79" s="8">
        <f>IF(Parametros!$P$3=1,'4 - Tabela atual'!GW78,'5 - Tabela anterior'!GV78)</f>
        <v>0</v>
      </c>
      <c r="GX79">
        <f>IF(Parametros!$P$3=1,'4 - Tabela atual'!GX78,'5 - Tabela anterior'!GW78)</f>
        <v>0</v>
      </c>
      <c r="GY79">
        <f>IF(Parametros!$P$3=1,'4 - Tabela atual'!GY78,'5 - Tabela anterior'!GX78)</f>
        <v>0</v>
      </c>
      <c r="GZ79">
        <f>IF(Parametros!$P$3=1,'4 - Tabela atual'!GZ78,'5 - Tabela anterior'!GY78)</f>
        <v>1</v>
      </c>
      <c r="HA79">
        <f>IF(Parametros!$P$3=1,'4 - Tabela atual'!HA78,'5 - Tabela anterior'!GZ78)</f>
        <v>0</v>
      </c>
      <c r="HB79">
        <f>IF(Parametros!$P$3=1,'4 - Tabela atual'!HB78,'5 - Tabela anterior'!HA78)</f>
        <v>1</v>
      </c>
      <c r="HC79">
        <f>IF(Parametros!$P$3=1,'4 - Tabela atual'!HC78,'5 - Tabela anterior'!HB78)</f>
        <v>0</v>
      </c>
      <c r="HD79">
        <f>IF(Parametros!$P$3=1,'4 - Tabela atual'!HD78,'5 - Tabela anterior'!HC78)</f>
        <v>0</v>
      </c>
      <c r="HE79" s="6" t="str">
        <f t="shared" si="1"/>
        <v>THE VOICE BRASIL - (VOIC)</v>
      </c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</row>
    <row r="80" spans="1:249" s="5" customFormat="1" ht="14.25" customHeight="1" x14ac:dyDescent="0.2">
      <c r="A80" s="148" t="str">
        <f>IF(Parametros!$P$3=1,'4 - Tabela atual'!A79,'5 - Tabela anterior'!A79)</f>
        <v>FNAC</v>
      </c>
      <c r="B80" s="112" t="str">
        <f>IF(Parametros!$P$3=1,'4 - Tabela atual'!B79,'5 - Tabela anterior'!B79)</f>
        <v>FESTIVAL NACIONAL</v>
      </c>
      <c r="C80" s="9">
        <f>IF(Parametros!$P$3=1,'4 - Tabela atual'!C79,'5 - Tabela anterior'!C79)</f>
        <v>0</v>
      </c>
      <c r="D80" s="9">
        <f>IF(Parametros!$P$3=1,'4 - Tabela atual'!D79,'5 - Tabela anterior'!D79)</f>
        <v>0</v>
      </c>
      <c r="E80" s="9">
        <f>IF(Parametros!$P$3=1,'4 - Tabela atual'!E79,'5 - Tabela anterior'!E79)</f>
        <v>0</v>
      </c>
      <c r="F80" s="9">
        <f>IF(Parametros!$P$3=1,'4 - Tabela atual'!F79,'5 - Tabela anterior'!F79)</f>
        <v>0</v>
      </c>
      <c r="G80" s="9">
        <f>IF(Parametros!$P$3=1,'4 - Tabela atual'!G79,'5 - Tabela anterior'!G79)</f>
        <v>0</v>
      </c>
      <c r="H80" s="9">
        <f>IF(Parametros!$P$3=1,'4 - Tabela atual'!H79,'5 - Tabela anterior'!H79)</f>
        <v>0</v>
      </c>
      <c r="I80" s="9">
        <f>IF(Parametros!$P$3=1,'4 - Tabela atual'!I79,'5 - Tabela anterior'!H79)</f>
        <v>0</v>
      </c>
      <c r="J80" s="9">
        <f>IF(Parametros!$P$3=1,'4 - Tabela atual'!J79,'5 - Tabela anterior'!I79)</f>
        <v>0</v>
      </c>
      <c r="K80" s="9">
        <f>IF(Parametros!$P$3=1,'4 - Tabela atual'!K79,'5 - Tabela anterior'!J79)</f>
        <v>0</v>
      </c>
      <c r="L80" s="9">
        <f>IF(Parametros!$P$3=1,'4 - Tabela atual'!L79,'5 - Tabela anterior'!K79)</f>
        <v>0</v>
      </c>
      <c r="M80" s="9">
        <f>IF(Parametros!$P$3=1,'4 - Tabela atual'!M79,'5 - Tabela anterior'!L79)</f>
        <v>0</v>
      </c>
      <c r="N80" s="9">
        <f>IF(Parametros!$P$3=1,'4 - Tabela atual'!N79,'5 - Tabela anterior'!M79)</f>
        <v>0</v>
      </c>
      <c r="O80" s="9">
        <f>IF(Parametros!$P$3=1,'4 - Tabela atual'!O79,'5 - Tabela anterior'!N79)</f>
        <v>0</v>
      </c>
      <c r="P80" s="9">
        <f>IF(Parametros!$P$3=1,'4 - Tabela atual'!P79,'5 - Tabela anterior'!O79)</f>
        <v>0</v>
      </c>
      <c r="Q80" s="9">
        <f>IF(Parametros!$P$3=1,'4 - Tabela atual'!Q79,'5 - Tabela anterior'!P79)</f>
        <v>0</v>
      </c>
      <c r="R80" s="9">
        <f>IF(Parametros!$P$3=1,'4 - Tabela atual'!R79,'5 - Tabela anterior'!Q79)</f>
        <v>0</v>
      </c>
      <c r="S80" s="9">
        <f>IF(Parametros!$P$3=1,'4 - Tabela atual'!S79,'5 - Tabela anterior'!R79)</f>
        <v>0</v>
      </c>
      <c r="T80" s="9">
        <f>IF(Parametros!$P$3=1,'4 - Tabela atual'!T79,'5 - Tabela anterior'!S79)</f>
        <v>0</v>
      </c>
      <c r="U80" s="9">
        <f>IF(Parametros!$P$3=1,'4 - Tabela atual'!U79,'5 - Tabela anterior'!T79)</f>
        <v>0</v>
      </c>
      <c r="V80" s="9">
        <f>IF(Parametros!$P$3=1,'4 - Tabela atual'!V79,'5 - Tabela anterior'!U79)</f>
        <v>0</v>
      </c>
      <c r="W80" s="9">
        <f>IF(Parametros!$P$3=1,'4 - Tabela atual'!W79,'5 - Tabela anterior'!V79)</f>
        <v>0</v>
      </c>
      <c r="X80" s="9">
        <f>IF(Parametros!$P$3=1,'4 - Tabela atual'!X79,'5 - Tabela anterior'!W79)</f>
        <v>0</v>
      </c>
      <c r="Y80" s="9">
        <f>IF(Parametros!$P$3=1,'4 - Tabela atual'!Y79,'5 - Tabela anterior'!X79)</f>
        <v>0</v>
      </c>
      <c r="Z80" s="9">
        <f>IF(Parametros!$P$3=1,'4 - Tabela atual'!Z79,'5 - Tabela anterior'!Y79)</f>
        <v>0</v>
      </c>
      <c r="AA80" s="9">
        <f>IF(Parametros!$P$3=1,'4 - Tabela atual'!AA79,'5 - Tabela anterior'!Z79)</f>
        <v>0</v>
      </c>
      <c r="AB80" s="9">
        <f>IF(Parametros!$P$3=1,'4 - Tabela atual'!AB79,'5 - Tabela anterior'!AA79)</f>
        <v>0</v>
      </c>
      <c r="AC80" s="9">
        <f>IF(Parametros!$P$3=1,'4 - Tabela atual'!AC79,'5 - Tabela anterior'!AB79)</f>
        <v>0</v>
      </c>
      <c r="AD80" s="9">
        <f>IF(Parametros!$P$3=1,'4 - Tabela atual'!AD79,'5 - Tabela anterior'!AC79)</f>
        <v>0</v>
      </c>
      <c r="AE80" s="9">
        <f>IF(Parametros!$P$3=1,'4 - Tabela atual'!AE79,'5 - Tabela anterior'!AD79)</f>
        <v>0</v>
      </c>
      <c r="AF80" s="9">
        <f>IF(Parametros!$P$3=1,'4 - Tabela atual'!AF79,'5 - Tabela anterior'!AE79)</f>
        <v>0</v>
      </c>
      <c r="AG80" s="9">
        <f>IF(Parametros!$P$3=1,'4 - Tabela atual'!AG79,'5 - Tabela anterior'!AF79)</f>
        <v>0</v>
      </c>
      <c r="AH80" s="9">
        <f>IF(Parametros!$P$3=1,'4 - Tabela atual'!AH79,'5 - Tabela anterior'!AG79)</f>
        <v>0</v>
      </c>
      <c r="AI80" s="9">
        <f>IF(Parametros!$P$3=1,'4 - Tabela atual'!AI79,'5 - Tabela anterior'!AH79)</f>
        <v>0</v>
      </c>
      <c r="AJ80" s="9">
        <f>IF(Parametros!$P$3=1,'4 - Tabela atual'!AJ79,'5 - Tabela anterior'!AI79)</f>
        <v>0</v>
      </c>
      <c r="AK80" s="9">
        <f>IF(Parametros!$P$3=1,'4 - Tabela atual'!AK79,'5 - Tabela anterior'!AJ79)</f>
        <v>0</v>
      </c>
      <c r="AL80" s="9">
        <f>IF(Parametros!$P$3=1,'4 - Tabela atual'!AL79,'5 - Tabela anterior'!AK79)</f>
        <v>0</v>
      </c>
      <c r="AM80" s="9">
        <f>IF(Parametros!$P$3=1,'4 - Tabela atual'!AM79,'5 - Tabela anterior'!AL79)</f>
        <v>0</v>
      </c>
      <c r="AN80" s="9">
        <f>IF(Parametros!$P$3=1,'4 - Tabela atual'!AN79,'5 - Tabela anterior'!AM79)</f>
        <v>0</v>
      </c>
      <c r="AO80" s="9">
        <f>IF(Parametros!$P$3=1,'4 - Tabela atual'!AO79,'5 - Tabela anterior'!AN79)</f>
        <v>0</v>
      </c>
      <c r="AP80" s="9">
        <f>IF(Parametros!$P$3=1,'4 - Tabela atual'!AP79,'5 - Tabela anterior'!AO79)</f>
        <v>0</v>
      </c>
      <c r="AQ80" s="9">
        <f>IF(Parametros!$P$3=1,'4 - Tabela atual'!AQ79,'5 - Tabela anterior'!AP79)</f>
        <v>0</v>
      </c>
      <c r="AR80" s="9">
        <f>IF(Parametros!$P$3=1,'4 - Tabela atual'!AR79,'5 - Tabela anterior'!AQ79)</f>
        <v>0</v>
      </c>
      <c r="AS80" s="9">
        <f>IF(Parametros!$P$3=1,'4 - Tabela atual'!AS79,'5 - Tabela anterior'!AR79)</f>
        <v>0</v>
      </c>
      <c r="AT80" s="9">
        <f>IF(Parametros!$P$3=1,'4 - Tabela atual'!AT79,'5 - Tabela anterior'!AS79)</f>
        <v>0</v>
      </c>
      <c r="AU80" s="9">
        <f>IF(Parametros!$P$3=1,'4 - Tabela atual'!AU79,'5 - Tabela anterior'!AT79)</f>
        <v>0</v>
      </c>
      <c r="AV80" s="9">
        <f>IF(Parametros!$P$3=1,'4 - Tabela atual'!AV79,'5 - Tabela anterior'!AU79)</f>
        <v>0</v>
      </c>
      <c r="AW80" s="9">
        <f>IF(Parametros!$P$3=1,'4 - Tabela atual'!AW79,'5 - Tabela anterior'!AV79)</f>
        <v>0</v>
      </c>
      <c r="AX80" s="9">
        <f>IF(Parametros!$P$3=1,'4 - Tabela atual'!AX79,'5 - Tabela anterior'!AW79)</f>
        <v>0</v>
      </c>
      <c r="AY80" s="9">
        <f>IF(Parametros!$P$3=1,'4 - Tabela atual'!AY79,'5 - Tabela anterior'!AX79)</f>
        <v>0</v>
      </c>
      <c r="AZ80" s="9">
        <f>IF(Parametros!$P$3=1,'4 - Tabela atual'!AZ79,'5 - Tabela anterior'!AY79)</f>
        <v>0</v>
      </c>
      <c r="BA80" s="9">
        <f>IF(Parametros!$P$3=1,'4 - Tabela atual'!BA79,'5 - Tabela anterior'!AZ79)</f>
        <v>0</v>
      </c>
      <c r="BB80" s="9">
        <f>IF(Parametros!$P$3=1,'4 - Tabela atual'!BB79,'5 - Tabela anterior'!BA79)</f>
        <v>0</v>
      </c>
      <c r="BC80" s="9">
        <f>IF(Parametros!$P$3=1,'4 - Tabela atual'!BC79,'5 - Tabela anterior'!BB79)</f>
        <v>0</v>
      </c>
      <c r="BD80" s="9">
        <f>IF(Parametros!$P$3=1,'4 - Tabela atual'!BD79,'5 - Tabela anterior'!BC79)</f>
        <v>0</v>
      </c>
      <c r="BE80" s="9">
        <f>IF(Parametros!$P$3=1,'4 - Tabela atual'!BE79,'5 - Tabela anterior'!BD79)</f>
        <v>0</v>
      </c>
      <c r="BF80" s="9">
        <f>IF(Parametros!$P$3=1,'4 - Tabela atual'!BF79,'5 - Tabela anterior'!BE79)</f>
        <v>0</v>
      </c>
      <c r="BG80" s="9">
        <f>IF(Parametros!$P$3=1,'4 - Tabela atual'!BG79,'5 - Tabela anterior'!BF79)</f>
        <v>0</v>
      </c>
      <c r="BH80" s="9">
        <f>IF(Parametros!$P$3=1,'4 - Tabela atual'!BH79,'5 - Tabela anterior'!BG79)</f>
        <v>0</v>
      </c>
      <c r="BI80" s="9">
        <f>IF(Parametros!$P$3=1,'4 - Tabela atual'!BI79,'5 - Tabela anterior'!BH79)</f>
        <v>0</v>
      </c>
      <c r="BJ80" s="9">
        <f>IF(Parametros!$P$3=1,'4 - Tabela atual'!BJ79,'5 - Tabela anterior'!BI79)</f>
        <v>0</v>
      </c>
      <c r="BK80" s="9">
        <f>IF(Parametros!$P$3=1,'4 - Tabela atual'!BK79,'5 - Tabela anterior'!BJ79)</f>
        <v>0</v>
      </c>
      <c r="BL80" s="9">
        <f>IF(Parametros!$P$3=1,'4 - Tabela atual'!BL79,'5 - Tabela anterior'!BK79)</f>
        <v>0</v>
      </c>
      <c r="BM80" s="9">
        <f>IF(Parametros!$P$3=1,'4 - Tabela atual'!BM79,'5 - Tabela anterior'!BL79)</f>
        <v>0</v>
      </c>
      <c r="BN80" s="9">
        <f>IF(Parametros!$P$3=1,'4 - Tabela atual'!BN79,'5 - Tabela anterior'!BM79)</f>
        <v>0</v>
      </c>
      <c r="BO80" s="9">
        <f>IF(Parametros!$P$3=1,'4 - Tabela atual'!BO79,'5 - Tabela anterior'!BN79)</f>
        <v>0</v>
      </c>
      <c r="BP80" s="9">
        <f>IF(Parametros!$P$3=1,'4 - Tabela atual'!BP79,'5 - Tabela anterior'!BO79)</f>
        <v>0</v>
      </c>
      <c r="BQ80" s="9">
        <f>IF(Parametros!$P$3=1,'4 - Tabela atual'!BQ79,'5 - Tabela anterior'!BP79)</f>
        <v>0</v>
      </c>
      <c r="BR80" s="9">
        <f>IF(Parametros!$P$3=1,'4 - Tabela atual'!BR79,'5 - Tabela anterior'!BQ79)</f>
        <v>0</v>
      </c>
      <c r="BS80" s="9">
        <f>IF(Parametros!$P$3=1,'4 - Tabela atual'!BS79,'5 - Tabela anterior'!BR79)</f>
        <v>0</v>
      </c>
      <c r="BT80" s="9">
        <f>IF(Parametros!$P$3=1,'4 - Tabela atual'!BT79,'5 - Tabela anterior'!BS79)</f>
        <v>0</v>
      </c>
      <c r="BU80" s="9">
        <f>IF(Parametros!$P$3=1,'4 - Tabela atual'!BU79,'5 - Tabela anterior'!BT79)</f>
        <v>0</v>
      </c>
      <c r="BV80" s="9">
        <f>IF(Parametros!$P$3=1,'4 - Tabela atual'!BV79,'5 - Tabela anterior'!BU79)</f>
        <v>0</v>
      </c>
      <c r="BW80" s="9">
        <f>IF(Parametros!$P$3=1,'4 - Tabela atual'!BW79,'5 - Tabela anterior'!BV79)</f>
        <v>0</v>
      </c>
      <c r="BX80" s="9">
        <f>IF(Parametros!$P$3=1,'4 - Tabela atual'!BX79,'5 - Tabela anterior'!BW79)</f>
        <v>0</v>
      </c>
      <c r="BY80" s="9">
        <f>IF(Parametros!$P$3=1,'4 - Tabela atual'!BY79,'5 - Tabela anterior'!BX79)</f>
        <v>0</v>
      </c>
      <c r="BZ80" s="9">
        <f>IF(Parametros!$P$3=1,'4 - Tabela atual'!BZ79,'5 - Tabela anterior'!BY79)</f>
        <v>0</v>
      </c>
      <c r="CA80" s="9">
        <f>IF(Parametros!$P$3=1,'4 - Tabela atual'!CA79,'5 - Tabela anterior'!BZ79)</f>
        <v>0</v>
      </c>
      <c r="CB80" s="9">
        <f>IF(Parametros!$P$3=1,'4 - Tabela atual'!CB79,'5 - Tabela anterior'!CA79)</f>
        <v>0</v>
      </c>
      <c r="CC80" s="9">
        <f>IF(Parametros!$P$3=1,'4 - Tabela atual'!CC79,'5 - Tabela anterior'!CB79)</f>
        <v>0</v>
      </c>
      <c r="CD80" s="9">
        <f>IF(Parametros!$P$3=1,'4 - Tabela atual'!CD79,'5 - Tabela anterior'!CC79)</f>
        <v>0</v>
      </c>
      <c r="CE80" s="9">
        <f>IF(Parametros!$P$3=1,'4 - Tabela atual'!CE79,'5 - Tabela anterior'!CD79)</f>
        <v>0</v>
      </c>
      <c r="CF80" s="9">
        <f>IF(Parametros!$P$3=1,'4 - Tabela atual'!CF79,'5 - Tabela anterior'!CE79)</f>
        <v>0</v>
      </c>
      <c r="CG80" s="9">
        <f>IF(Parametros!$P$3=1,'4 - Tabela atual'!CG79,'5 - Tabela anterior'!CF79)</f>
        <v>0</v>
      </c>
      <c r="CH80" s="9">
        <f>IF(Parametros!$P$3=1,'4 - Tabela atual'!CH79,'5 - Tabela anterior'!CG79)</f>
        <v>0</v>
      </c>
      <c r="CI80" s="9">
        <f>IF(Parametros!$P$3=1,'4 - Tabela atual'!CI79,'5 - Tabela anterior'!CH79)</f>
        <v>0</v>
      </c>
      <c r="CJ80" s="9">
        <f>IF(Parametros!$P$3=1,'4 - Tabela atual'!CJ79,'5 - Tabela anterior'!CI79)</f>
        <v>0</v>
      </c>
      <c r="CK80" s="9">
        <f>IF(Parametros!$P$3=1,'4 - Tabela atual'!CK79,'5 - Tabela anterior'!CJ79)</f>
        <v>0</v>
      </c>
      <c r="CL80" s="9">
        <f>IF(Parametros!$P$3=1,'4 - Tabela atual'!CL79,'5 - Tabela anterior'!CK79)</f>
        <v>0</v>
      </c>
      <c r="CM80" s="9">
        <f>IF(Parametros!$P$3=1,'4 - Tabela atual'!CM79,'5 - Tabela anterior'!CL79)</f>
        <v>0</v>
      </c>
      <c r="CN80" s="9">
        <f>IF(Parametros!$P$3=1,'4 - Tabela atual'!CN79,'5 - Tabela anterior'!CM79)</f>
        <v>0</v>
      </c>
      <c r="CO80" s="9">
        <f>IF(Parametros!$P$3=1,'4 - Tabela atual'!CO79,'5 - Tabela anterior'!CN79)</f>
        <v>0</v>
      </c>
      <c r="CP80" s="9">
        <f>IF(Parametros!$P$3=1,'4 - Tabela atual'!CP79,'5 - Tabela anterior'!CO79)</f>
        <v>0</v>
      </c>
      <c r="CQ80" s="9">
        <f>IF(Parametros!$P$3=1,'4 - Tabela atual'!CQ79,'5 - Tabela anterior'!CP79)</f>
        <v>0</v>
      </c>
      <c r="CR80" s="9">
        <f>IF(Parametros!$P$3=1,'4 - Tabela atual'!CR79,'5 - Tabela anterior'!CQ79)</f>
        <v>0</v>
      </c>
      <c r="CS80" s="9">
        <f>IF(Parametros!$P$3=1,'4 - Tabela atual'!CS79,'5 - Tabela anterior'!CR79)</f>
        <v>0</v>
      </c>
      <c r="CT80" s="9">
        <f>IF(Parametros!$P$3=1,'4 - Tabela atual'!CT79,'5 - Tabela anterior'!CS79)</f>
        <v>0</v>
      </c>
      <c r="CU80" s="9">
        <f>IF(Parametros!$P$3=1,'4 - Tabela atual'!CU79,'5 - Tabela anterior'!CT79)</f>
        <v>0</v>
      </c>
      <c r="CV80" s="9">
        <f>IF(Parametros!$P$3=1,'4 - Tabela atual'!CV79,'5 - Tabela anterior'!CU79)</f>
        <v>0</v>
      </c>
      <c r="CW80" s="9">
        <f>IF(Parametros!$P$3=1,'4 - Tabela atual'!CW79,'5 - Tabela anterior'!CV79)</f>
        <v>0</v>
      </c>
      <c r="CX80" s="9">
        <f>IF(Parametros!$P$3=1,'4 - Tabela atual'!CX79,'5 - Tabela anterior'!CW79)</f>
        <v>0</v>
      </c>
      <c r="CY80" s="9">
        <f>IF(Parametros!$P$3=1,'4 - Tabela atual'!CY79,'5 - Tabela anterior'!CX79)</f>
        <v>0</v>
      </c>
      <c r="CZ80" s="9">
        <f>IF(Parametros!$P$3=1,'4 - Tabela atual'!CZ79,'5 - Tabela anterior'!CY79)</f>
        <v>0</v>
      </c>
      <c r="DA80" s="9">
        <f>IF(Parametros!$P$3=1,'4 - Tabela atual'!DA79,'5 - Tabela anterior'!CZ79)</f>
        <v>0</v>
      </c>
      <c r="DB80" s="9">
        <f>IF(Parametros!$P$3=1,'4 - Tabela atual'!DB79,'5 - Tabela anterior'!DA79)</f>
        <v>0</v>
      </c>
      <c r="DC80" s="9">
        <f>IF(Parametros!$P$3=1,'4 - Tabela atual'!DC79,'5 - Tabela anterior'!DB79)</f>
        <v>0</v>
      </c>
      <c r="DD80" s="9">
        <f>IF(Parametros!$P$3=1,'4 - Tabela atual'!DD79,'5 - Tabela anterior'!DC79)</f>
        <v>0</v>
      </c>
      <c r="DE80" s="9">
        <f>IF(Parametros!$P$3=1,'4 - Tabela atual'!DE79,'5 - Tabela anterior'!DD79)</f>
        <v>0</v>
      </c>
      <c r="DF80" s="9">
        <f>IF(Parametros!$P$3=1,'4 - Tabela atual'!DF79,'5 - Tabela anterior'!DE79)</f>
        <v>0</v>
      </c>
      <c r="DG80" s="9">
        <f>IF(Parametros!$P$3=1,'4 - Tabela atual'!DG79,'5 - Tabela anterior'!DF79)</f>
        <v>0</v>
      </c>
      <c r="DH80" s="9">
        <f>IF(Parametros!$P$3=1,'4 - Tabela atual'!DH79,'5 - Tabela anterior'!DG79)</f>
        <v>0</v>
      </c>
      <c r="DI80" s="9">
        <f>IF(Parametros!$P$3=1,'4 - Tabela atual'!DI79,'5 - Tabela anterior'!DH79)</f>
        <v>0</v>
      </c>
      <c r="DJ80" s="9">
        <f>IF(Parametros!$P$3=1,'4 - Tabela atual'!DJ79,'5 - Tabela anterior'!DI79)</f>
        <v>0</v>
      </c>
      <c r="DK80" s="9">
        <f>IF(Parametros!$P$3=1,'4 - Tabela atual'!DK79,'5 - Tabela anterior'!DJ79)</f>
        <v>0</v>
      </c>
      <c r="DL80" s="9">
        <f>IF(Parametros!$P$3=1,'4 - Tabela atual'!DL79,'5 - Tabela anterior'!DK79)</f>
        <v>0</v>
      </c>
      <c r="DM80" s="9">
        <f>IF(Parametros!$P$3=1,'4 - Tabela atual'!DM79,'5 - Tabela anterior'!DL79)</f>
        <v>0</v>
      </c>
      <c r="DN80" s="9">
        <f>IF(Parametros!$P$3=1,'4 - Tabela atual'!DN79,'5 - Tabela anterior'!DM79)</f>
        <v>0</v>
      </c>
      <c r="DO80" s="9">
        <f>IF(Parametros!$P$3=1,'4 - Tabela atual'!DO79,'5 - Tabela anterior'!DN79)</f>
        <v>0</v>
      </c>
      <c r="DP80" s="9">
        <f>IF(Parametros!$P$3=1,'4 - Tabela atual'!DP79,'5 - Tabela anterior'!DO79)</f>
        <v>0</v>
      </c>
      <c r="DQ80" s="9">
        <f>IF(Parametros!$P$3=1,'4 - Tabela atual'!DQ79,'5 - Tabela anterior'!DP79)</f>
        <v>0</v>
      </c>
      <c r="DR80" s="9">
        <f>IF(Parametros!$P$3=1,'4 - Tabela atual'!DR79,'5 - Tabela anterior'!DQ79)</f>
        <v>0</v>
      </c>
      <c r="DS80" s="9">
        <f>IF(Parametros!$P$3=1,'4 - Tabela atual'!DS79,'5 - Tabela anterior'!DR79)</f>
        <v>0</v>
      </c>
      <c r="DT80" s="9">
        <f>IF(Parametros!$P$3=1,'4 - Tabela atual'!DT79,'5 - Tabela anterior'!DS79)</f>
        <v>0</v>
      </c>
      <c r="DU80" s="9">
        <f>IF(Parametros!$P$3=1,'4 - Tabela atual'!DU79,'5 - Tabela anterior'!DT79)</f>
        <v>0</v>
      </c>
      <c r="DV80" s="9">
        <f>IF(Parametros!$P$3=1,'4 - Tabela atual'!DV79,'5 - Tabela anterior'!DU79)</f>
        <v>0</v>
      </c>
      <c r="DW80" s="9">
        <f>IF(Parametros!$P$3=1,'4 - Tabela atual'!DW79,'5 - Tabela anterior'!DV79)</f>
        <v>0</v>
      </c>
      <c r="DX80" s="9">
        <f>IF(Parametros!$P$3=1,'4 - Tabela atual'!DX79,'5 - Tabela anterior'!DW79)</f>
        <v>0</v>
      </c>
      <c r="DY80" s="9">
        <f>IF(Parametros!$P$3=1,'4 - Tabela atual'!DY79,'5 - Tabela anterior'!DX79)</f>
        <v>0</v>
      </c>
      <c r="DZ80" s="9">
        <f>IF(Parametros!$P$3=1,'4 - Tabela atual'!DZ79,'5 - Tabela anterior'!DY79)</f>
        <v>0</v>
      </c>
      <c r="EA80" s="9">
        <f>IF(Parametros!$P$3=1,'4 - Tabela atual'!EA79,'5 - Tabela anterior'!DZ79)</f>
        <v>0</v>
      </c>
      <c r="EB80" s="9">
        <f>IF(Parametros!$P$3=1,'4 - Tabela atual'!EB79,'5 - Tabela anterior'!EA79)</f>
        <v>0</v>
      </c>
      <c r="EC80" s="9">
        <f>IF(Parametros!$P$3=1,'4 - Tabela atual'!EC79,'5 - Tabela anterior'!EB79)</f>
        <v>0</v>
      </c>
      <c r="ED80" s="9">
        <f>IF(Parametros!$P$3=1,'4 - Tabela atual'!ED79,'5 - Tabela anterior'!EC79)</f>
        <v>0</v>
      </c>
      <c r="EE80" s="9">
        <f>IF(Parametros!$P$3=1,'4 - Tabela atual'!EE79,'5 - Tabela anterior'!ED79)</f>
        <v>0</v>
      </c>
      <c r="EF80" s="9">
        <f>IF(Parametros!$P$3=1,'4 - Tabela atual'!EF79,'5 - Tabela anterior'!EE79)</f>
        <v>0</v>
      </c>
      <c r="EG80" s="9">
        <f>IF(Parametros!$P$3=1,'4 - Tabela atual'!EG79,'5 - Tabela anterior'!EF79)</f>
        <v>0</v>
      </c>
      <c r="EH80" s="9">
        <f>IF(Parametros!$P$3=1,'4 - Tabela atual'!EH79,'5 - Tabela anterior'!EG79)</f>
        <v>0</v>
      </c>
      <c r="EI80" s="9">
        <f>IF(Parametros!$P$3=1,'4 - Tabela atual'!EI79,'5 - Tabela anterior'!EH79)</f>
        <v>0</v>
      </c>
      <c r="EJ80" s="9">
        <f>IF(Parametros!$P$3=1,'4 - Tabela atual'!EJ79,'5 - Tabela anterior'!EI79)</f>
        <v>0</v>
      </c>
      <c r="EK80" s="9">
        <f>IF(Parametros!$P$3=1,'4 - Tabela atual'!EK79,'5 - Tabela anterior'!EJ79)</f>
        <v>0</v>
      </c>
      <c r="EL80" s="9">
        <f>IF(Parametros!$P$3=1,'4 - Tabela atual'!EL79,'5 - Tabela anterior'!EK79)</f>
        <v>0</v>
      </c>
      <c r="EM80" s="9">
        <f>IF(Parametros!$P$3=1,'4 - Tabela atual'!EM79,'5 - Tabela anterior'!EL79)</f>
        <v>0</v>
      </c>
      <c r="EN80" s="9">
        <f>IF(Parametros!$P$3=1,'4 - Tabela atual'!EN79,'5 - Tabela anterior'!EM79)</f>
        <v>0</v>
      </c>
      <c r="EO80" s="9">
        <f>IF(Parametros!$P$3=1,'4 - Tabela atual'!EO79,'5 - Tabela anterior'!EN79)</f>
        <v>0</v>
      </c>
      <c r="EP80" s="9">
        <f>IF(Parametros!$P$3=1,'4 - Tabela atual'!EP79,'5 - Tabela anterior'!EO79)</f>
        <v>0</v>
      </c>
      <c r="EQ80" s="9">
        <f>IF(Parametros!$P$3=1,'4 - Tabela atual'!EQ79,'5 - Tabela anterior'!EP79)</f>
        <v>0</v>
      </c>
      <c r="ER80" s="9">
        <f>IF(Parametros!$P$3=1,'4 - Tabela atual'!ER79,'5 - Tabela anterior'!EQ79)</f>
        <v>0</v>
      </c>
      <c r="ES80" s="9">
        <f>IF(Parametros!$P$3=1,'4 - Tabela atual'!ES79,'5 - Tabela anterior'!ER79)</f>
        <v>0</v>
      </c>
      <c r="ET80" s="9">
        <f>IF(Parametros!$P$3=1,'4 - Tabela atual'!ET79,'5 - Tabela anterior'!ES79)</f>
        <v>0</v>
      </c>
      <c r="EU80" s="9">
        <f>IF(Parametros!$P$3=1,'4 - Tabela atual'!EU79,'5 - Tabela anterior'!ET79)</f>
        <v>0</v>
      </c>
      <c r="EV80" s="9">
        <f>IF(Parametros!$P$3=1,'4 - Tabela atual'!EV79,'5 - Tabela anterior'!EU79)</f>
        <v>0</v>
      </c>
      <c r="EW80" s="9">
        <f>IF(Parametros!$P$3=1,'4 - Tabela atual'!EW79,'5 - Tabela anterior'!EV79)</f>
        <v>0</v>
      </c>
      <c r="EX80" s="9">
        <f>IF(Parametros!$P$3=1,'4 - Tabela atual'!EX79,'5 - Tabela anterior'!EW79)</f>
        <v>0</v>
      </c>
      <c r="EY80" s="9">
        <f>IF(Parametros!$P$3=1,'4 - Tabela atual'!EY79,'5 - Tabela anterior'!EX79)</f>
        <v>0</v>
      </c>
      <c r="EZ80" s="9">
        <f>IF(Parametros!$P$3=1,'4 - Tabela atual'!EZ79,'5 - Tabela anterior'!EY79)</f>
        <v>0</v>
      </c>
      <c r="FA80" s="9">
        <f>IF(Parametros!$P$3=1,'4 - Tabela atual'!FA79,'5 - Tabela anterior'!EZ79)</f>
        <v>0</v>
      </c>
      <c r="FB80" s="9">
        <f>IF(Parametros!$P$3=1,'4 - Tabela atual'!FB79,'5 - Tabela anterior'!FA79)</f>
        <v>0</v>
      </c>
      <c r="FC80" s="9">
        <f>IF(Parametros!$P$3=1,'4 - Tabela atual'!FC79,'5 - Tabela anterior'!FB79)</f>
        <v>0</v>
      </c>
      <c r="FD80" s="9">
        <f>IF(Parametros!$P$3=1,'4 - Tabela atual'!FD79,'5 - Tabela anterior'!FC79)</f>
        <v>0</v>
      </c>
      <c r="FE80" s="9">
        <f>IF(Parametros!$P$3=1,'4 - Tabela atual'!FE79,'5 - Tabela anterior'!FD79)</f>
        <v>0</v>
      </c>
      <c r="FF80" s="9">
        <f>IF(Parametros!$P$3=1,'4 - Tabela atual'!FF79,'5 - Tabela anterior'!FE79)</f>
        <v>0</v>
      </c>
      <c r="FG80" s="9">
        <f>IF(Parametros!$P$3=1,'4 - Tabela atual'!FG79,'5 - Tabela anterior'!FF79)</f>
        <v>0</v>
      </c>
      <c r="FH80" s="9">
        <f>IF(Parametros!$P$3=1,'4 - Tabela atual'!FH79,'5 - Tabela anterior'!FG79)</f>
        <v>0</v>
      </c>
      <c r="FI80" s="9">
        <f>IF(Parametros!$P$3=1,'4 - Tabela atual'!FI79,'5 - Tabela anterior'!FH79)</f>
        <v>0</v>
      </c>
      <c r="FJ80" s="9">
        <f>IF(Parametros!$P$3=1,'4 - Tabela atual'!FJ79,'5 - Tabela anterior'!FI79)</f>
        <v>0</v>
      </c>
      <c r="FK80" s="9">
        <f>IF(Parametros!$P$3=1,'4 - Tabela atual'!FK79,'5 - Tabela anterior'!FJ79)</f>
        <v>0</v>
      </c>
      <c r="FL80" s="9">
        <f>IF(Parametros!$P$3=1,'4 - Tabela atual'!FL79,'5 - Tabela anterior'!FK79)</f>
        <v>0</v>
      </c>
      <c r="FM80" s="9">
        <f>IF(Parametros!$P$3=1,'4 - Tabela atual'!FM79,'5 - Tabela anterior'!FL79)</f>
        <v>0</v>
      </c>
      <c r="FN80" s="9">
        <f>IF(Parametros!$P$3=1,'4 - Tabela atual'!FN79,'5 - Tabela anterior'!FM79)</f>
        <v>0</v>
      </c>
      <c r="FO80" s="9">
        <f>IF(Parametros!$P$3=1,'4 - Tabela atual'!FO79,'5 - Tabela anterior'!FN79)</f>
        <v>0</v>
      </c>
      <c r="FP80" s="9">
        <f>IF(Parametros!$P$3=1,'4 - Tabela atual'!FP79,'5 - Tabela anterior'!FO79)</f>
        <v>0</v>
      </c>
      <c r="FQ80" s="9">
        <f>IF(Parametros!$P$3=1,'4 - Tabela atual'!FQ79,'5 - Tabela anterior'!FP79)</f>
        <v>0</v>
      </c>
      <c r="FR80" s="9">
        <f>IF(Parametros!$P$3=1,'4 - Tabela atual'!FR79,'5 - Tabela anterior'!FQ79)</f>
        <v>0</v>
      </c>
      <c r="FS80" s="9">
        <f>IF(Parametros!$P$3=1,'4 - Tabela atual'!FS79,'5 - Tabela anterior'!FR79)</f>
        <v>0</v>
      </c>
      <c r="FT80" t="str">
        <f>IF(Parametros!$P$3=1,'4 - Tabela atual'!FT79,'5 - Tabela anterior'!FS79)</f>
        <v/>
      </c>
      <c r="FU80">
        <f>IF(Parametros!$P$3=1,'4 - Tabela atual'!FU79,'5 - Tabela anterior'!FT79)</f>
        <v>0</v>
      </c>
      <c r="FV80">
        <f>IF(Parametros!$P$3=1,'4 - Tabela atual'!FV79,'5 - Tabela anterior'!FU79)</f>
        <v>0</v>
      </c>
      <c r="FW80">
        <f>IF(Parametros!$P$3=1,'4 - Tabela atual'!FW79,'5 - Tabela anterior'!FV79)</f>
        <v>0</v>
      </c>
      <c r="FX80">
        <f>IF(Parametros!$P$3=1,'4 - Tabela atual'!FX79,'5 - Tabela anterior'!FW79)</f>
        <v>0</v>
      </c>
      <c r="FY80">
        <f>IF(Parametros!$P$3=1,'4 - Tabela atual'!FY79,'5 - Tabela anterior'!FX79)</f>
        <v>0</v>
      </c>
      <c r="FZ80">
        <f>IF(Parametros!$P$3=1,'4 - Tabela atual'!FZ79,'5 - Tabela anterior'!FY79)</f>
        <v>0</v>
      </c>
      <c r="GA80">
        <f>IF(Parametros!$P$3=1,'4 - Tabela atual'!GA79,'5 - Tabela anterior'!FZ79)</f>
        <v>0</v>
      </c>
      <c r="GB80">
        <f>IF(Parametros!$P$3=1,'4 - Tabela atual'!GB79,'5 - Tabela anterior'!GA79)</f>
        <v>0</v>
      </c>
      <c r="GC80">
        <f>IF(Parametros!$P$3=1,'4 - Tabela atual'!GC79,'5 - Tabela anterior'!GB79)</f>
        <v>0</v>
      </c>
      <c r="GD80">
        <f>IF(Parametros!$P$3=1,'4 - Tabela atual'!GD79,'5 - Tabela anterior'!GC79)</f>
        <v>0</v>
      </c>
      <c r="GE80">
        <f>IF(Parametros!$P$3=1,'4 - Tabela atual'!GE79,'5 - Tabela anterior'!GD79)</f>
        <v>0</v>
      </c>
      <c r="GF80">
        <f>IF(Parametros!$P$3=1,'4 - Tabela atual'!GF79,'5 - Tabela anterior'!GE79)</f>
        <v>0</v>
      </c>
      <c r="GG80">
        <f>IF(Parametros!$P$3=1,'4 - Tabela atual'!GG79,'5 - Tabela anterior'!GF79)</f>
        <v>0</v>
      </c>
      <c r="GH80">
        <f>IF(Parametros!$P$3=1,'4 - Tabela atual'!GH79,'5 - Tabela anterior'!GG79)</f>
        <v>0</v>
      </c>
      <c r="GI80" s="8" t="str">
        <f>IF(Parametros!$P$3=1,'4 - Tabela atual'!GI79,'5 - Tabela anterior'!GH79)</f>
        <v/>
      </c>
      <c r="GJ80" s="8">
        <f>IF(Parametros!$P$3=1,'4 - Tabela atual'!GJ79,'5 - Tabela anterior'!GI79)</f>
        <v>0</v>
      </c>
      <c r="GK80" s="8">
        <f>IF(Parametros!$P$3=1,'4 - Tabela atual'!GK79,'5 - Tabela anterior'!GJ79)</f>
        <v>0</v>
      </c>
      <c r="GL80" s="8">
        <f>IF(Parametros!$P$3=1,'4 - Tabela atual'!GL79,'5 - Tabela anterior'!GK79)</f>
        <v>0</v>
      </c>
      <c r="GM80" s="8">
        <f>IF(Parametros!$P$3=1,'4 - Tabela atual'!GM79,'5 - Tabela anterior'!GL79)</f>
        <v>0</v>
      </c>
      <c r="GN80" s="8">
        <f>IF(Parametros!$P$3=1,'4 - Tabela atual'!GN79,'5 - Tabela anterior'!GM79)</f>
        <v>0</v>
      </c>
      <c r="GO80" s="8">
        <f>IF(Parametros!$P$3=1,'4 - Tabela atual'!GO79,'5 - Tabela anterior'!GN79)</f>
        <v>0</v>
      </c>
      <c r="GP80" s="8">
        <f>IF(Parametros!$P$3=1,'4 - Tabela atual'!GP79,'5 - Tabela anterior'!GO79)</f>
        <v>0</v>
      </c>
      <c r="GQ80" s="8">
        <f>IF(Parametros!$P$3=1,'4 - Tabela atual'!GQ79,'5 - Tabela anterior'!GP79)</f>
        <v>0</v>
      </c>
      <c r="GR80" s="8">
        <f>IF(Parametros!$P$3=1,'4 - Tabela atual'!GR79,'5 - Tabela anterior'!GQ79)</f>
        <v>0</v>
      </c>
      <c r="GS80" s="8">
        <f>IF(Parametros!$P$3=1,'4 - Tabela atual'!GS79,'5 - Tabela anterior'!GR79)</f>
        <v>0</v>
      </c>
      <c r="GT80" s="8">
        <f>IF(Parametros!$P$3=1,'4 - Tabela atual'!GT79,'5 - Tabela anterior'!GS79)</f>
        <v>0</v>
      </c>
      <c r="GU80" s="8">
        <f>IF(Parametros!$P$3=1,'4 - Tabela atual'!GU79,'5 - Tabela anterior'!GT79)</f>
        <v>0</v>
      </c>
      <c r="GV80" s="8">
        <f>IF(Parametros!$P$3=1,'4 - Tabela atual'!GV79,'5 - Tabela anterior'!GU79)</f>
        <v>0</v>
      </c>
      <c r="GW80" s="8">
        <f>IF(Parametros!$P$3=1,'4 - Tabela atual'!GW79,'5 - Tabela anterior'!GV79)</f>
        <v>0</v>
      </c>
      <c r="GX80">
        <f>IF(Parametros!$P$3=1,'4 - Tabela atual'!GX79,'5 - Tabela anterior'!GW79)</f>
        <v>0</v>
      </c>
      <c r="GY80">
        <f>IF(Parametros!$P$3=1,'4 - Tabela atual'!GY79,'5 - Tabela anterior'!GX79)</f>
        <v>0</v>
      </c>
      <c r="GZ80">
        <f>IF(Parametros!$P$3=1,'4 - Tabela atual'!GZ79,'5 - Tabela anterior'!GY79)</f>
        <v>0</v>
      </c>
      <c r="HA80">
        <f>IF(Parametros!$P$3=1,'4 - Tabela atual'!HA79,'5 - Tabela anterior'!GZ79)</f>
        <v>0</v>
      </c>
      <c r="HB80">
        <f>IF(Parametros!$P$3=1,'4 - Tabela atual'!HB79,'5 - Tabela anterior'!HA79)</f>
        <v>0</v>
      </c>
      <c r="HC80">
        <f>IF(Parametros!$P$3=1,'4 - Tabela atual'!HC79,'5 - Tabela anterior'!HB79)</f>
        <v>0</v>
      </c>
      <c r="HD80">
        <f>IF(Parametros!$P$3=1,'4 - Tabela atual'!HD79,'5 - Tabela anterior'!HC79)</f>
        <v>0</v>
      </c>
      <c r="HE80" s="6" t="str">
        <f t="shared" si="1"/>
        <v>FESTIVAL NACIONAL - (FNAC)</v>
      </c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</row>
    <row r="81" spans="1:272" s="5" customFormat="1" ht="14.25" customHeight="1" x14ac:dyDescent="0.2">
      <c r="A81" s="148" t="str">
        <f>IF(Parametros!$P$3=1,'4 - Tabela atual'!A80,'5 - Tabela anterior'!A80)</f>
        <v>FAMI</v>
      </c>
      <c r="B81" s="112" t="str">
        <f>IF(Parametros!$P$3=1,'4 - Tabela atual'!B80,'5 - Tabela anterior'!B80)</f>
        <v>A GRANDE FAMÍLIA</v>
      </c>
      <c r="C81" s="9">
        <f>IF(Parametros!$P$3=1,'4 - Tabela atual'!C80,'5 - Tabela anterior'!C80)</f>
        <v>706</v>
      </c>
      <c r="D81" s="9">
        <f>IF(Parametros!$P$3=1,'4 - Tabela atual'!D80,'5 - Tabela anterior'!D80)</f>
        <v>141.20000000000002</v>
      </c>
      <c r="E81" s="9">
        <f>IF(Parametros!$P$3=1,'4 - Tabela atual'!E80,'5 - Tabela anterior'!E80)</f>
        <v>176.5</v>
      </c>
      <c r="F81" s="9">
        <f>IF(Parametros!$P$3=1,'4 - Tabela atual'!F80,'5 - Tabela anterior'!F80)</f>
        <v>264.75</v>
      </c>
      <c r="G81" s="9">
        <f>IF(Parametros!$P$3=1,'4 - Tabela atual'!G80,'5 - Tabela anterior'!G80)</f>
        <v>141.20000000000002</v>
      </c>
      <c r="H81" s="9">
        <f>IF(Parametros!$P$3=1,'4 - Tabela atual'!H80,'5 - Tabela anterior'!H80)</f>
        <v>176.5</v>
      </c>
      <c r="I81" s="9">
        <f>IF(Parametros!$P$3=1,'4 - Tabela atual'!I80,'5 - Tabela anterior'!H80)</f>
        <v>176.5</v>
      </c>
      <c r="J81" s="9">
        <f>IF(Parametros!$P$3=1,'4 - Tabela atual'!J80,'5 - Tabela anterior'!I80)</f>
        <v>176.5</v>
      </c>
      <c r="K81" s="9">
        <f>IF(Parametros!$P$3=1,'4 - Tabela atual'!K80,'5 - Tabela anterior'!J80)</f>
        <v>264.75</v>
      </c>
      <c r="L81" s="9">
        <f>IF(Parametros!$P$3=1,'4 - Tabela atual'!L80,'5 - Tabela anterior'!K80)</f>
        <v>141.20000000000002</v>
      </c>
      <c r="M81" s="9">
        <f>IF(Parametros!$P$3=1,'4 - Tabela atual'!M80,'5 - Tabela anterior'!L80)</f>
        <v>176.5</v>
      </c>
      <c r="N81" s="9">
        <f>IF(Parametros!$P$3=1,'4 - Tabela atual'!N80,'5 - Tabela anterior'!M80)</f>
        <v>317.7</v>
      </c>
      <c r="O81" s="9">
        <f>IF(Parametros!$P$3=1,'4 - Tabela atual'!O80,'5 - Tabela anterior'!N80)</f>
        <v>353</v>
      </c>
      <c r="P81" s="9">
        <f>IF(Parametros!$P$3=1,'4 - Tabela atual'!P80,'5 - Tabela anterior'!O80)</f>
        <v>1059</v>
      </c>
      <c r="Q81" s="9">
        <f>IF(Parametros!$P$3=1,'4 - Tabela atual'!Q80,'5 - Tabela anterior'!P80)</f>
        <v>1412</v>
      </c>
      <c r="R81" s="9">
        <f>IF(Parametros!$P$3=1,'4 - Tabela atual'!R80,'5 - Tabela anterior'!Q80)</f>
        <v>2118</v>
      </c>
      <c r="S81" s="9">
        <f>IF(Parametros!$P$3=1,'4 - Tabela atual'!S80,'5 - Tabela anterior'!R80)</f>
        <v>2824</v>
      </c>
      <c r="T81" s="9">
        <f>IF(Parametros!$P$3=1,'4 - Tabela atual'!T80,'5 - Tabela anterior'!S80)</f>
        <v>3530</v>
      </c>
      <c r="U81" s="9">
        <f>IF(Parametros!$P$3=1,'4 - Tabela atual'!U80,'5 - Tabela anterior'!T80)</f>
        <v>4236</v>
      </c>
      <c r="V81" s="9">
        <f>IF(Parametros!$P$3=1,'4 - Tabela atual'!V80,'5 - Tabela anterior'!U80)</f>
        <v>0</v>
      </c>
      <c r="W81" s="9">
        <f>IF(Parametros!$P$3=1,'4 - Tabela atual'!W80,'5 - Tabela anterior'!V80)</f>
        <v>0</v>
      </c>
      <c r="X81" s="9">
        <f>IF(Parametros!$P$3=1,'4 - Tabela atual'!X80,'5 - Tabela anterior'!W80)</f>
        <v>0</v>
      </c>
      <c r="Y81" s="9">
        <f>IF(Parametros!$P$3=1,'4 - Tabela atual'!Y80,'5 - Tabela anterior'!X80)</f>
        <v>0</v>
      </c>
      <c r="Z81" s="9">
        <f>IF(Parametros!$P$3=1,'4 - Tabela atual'!Z80,'5 - Tabela anterior'!Y80)</f>
        <v>0</v>
      </c>
      <c r="AA81" s="9">
        <f>IF(Parametros!$P$3=1,'4 - Tabela atual'!AA80,'5 - Tabela anterior'!Z80)</f>
        <v>0</v>
      </c>
      <c r="AB81" s="9">
        <f>IF(Parametros!$P$3=1,'4 - Tabela atual'!AB80,'5 - Tabela anterior'!AA80)</f>
        <v>0</v>
      </c>
      <c r="AC81" s="9">
        <f>IF(Parametros!$P$3=1,'4 - Tabela atual'!AC80,'5 - Tabela anterior'!AB80)</f>
        <v>0</v>
      </c>
      <c r="AD81" s="9">
        <f>IF(Parametros!$P$3=1,'4 - Tabela atual'!AD80,'5 - Tabela anterior'!AC80)</f>
        <v>0</v>
      </c>
      <c r="AE81" s="9">
        <f>IF(Parametros!$P$3=1,'4 - Tabela atual'!AE80,'5 - Tabela anterior'!AD80)</f>
        <v>0</v>
      </c>
      <c r="AF81" s="9">
        <f>IF(Parametros!$P$3=1,'4 - Tabela atual'!AF80,'5 - Tabela anterior'!AE80)</f>
        <v>0</v>
      </c>
      <c r="AG81" s="9">
        <f>IF(Parametros!$P$3=1,'4 - Tabela atual'!AG80,'5 - Tabela anterior'!AF80)</f>
        <v>0</v>
      </c>
      <c r="AH81" s="9">
        <f>IF(Parametros!$P$3=1,'4 - Tabela atual'!AH80,'5 - Tabela anterior'!AG80)</f>
        <v>0</v>
      </c>
      <c r="AI81" s="9">
        <f>IF(Parametros!$P$3=1,'4 - Tabela atual'!AI80,'5 - Tabela anterior'!AH80)</f>
        <v>0</v>
      </c>
      <c r="AJ81" s="9">
        <f>IF(Parametros!$P$3=1,'4 - Tabela atual'!AJ80,'5 - Tabela anterior'!AI80)</f>
        <v>0</v>
      </c>
      <c r="AK81" s="9">
        <f>IF(Parametros!$P$3=1,'4 - Tabela atual'!AK80,'5 - Tabela anterior'!AJ80)</f>
        <v>0</v>
      </c>
      <c r="AL81" s="9">
        <f>IF(Parametros!$P$3=1,'4 - Tabela atual'!AL80,'5 - Tabela anterior'!AK80)</f>
        <v>0</v>
      </c>
      <c r="AM81" s="9">
        <f>IF(Parametros!$P$3=1,'4 - Tabela atual'!AM80,'5 - Tabela anterior'!AL80)</f>
        <v>0</v>
      </c>
      <c r="AN81" s="9">
        <f>IF(Parametros!$P$3=1,'4 - Tabela atual'!AN80,'5 - Tabela anterior'!AM80)</f>
        <v>0</v>
      </c>
      <c r="AO81" s="9">
        <f>IF(Parametros!$P$3=1,'4 - Tabela atual'!AO80,'5 - Tabela anterior'!AN80)</f>
        <v>0</v>
      </c>
      <c r="AP81" s="9">
        <f>IF(Parametros!$P$3=1,'4 - Tabela atual'!AP80,'5 - Tabela anterior'!AO80)</f>
        <v>0</v>
      </c>
      <c r="AQ81" s="9">
        <f>IF(Parametros!$P$3=1,'4 - Tabela atual'!AQ80,'5 - Tabela anterior'!AP80)</f>
        <v>0</v>
      </c>
      <c r="AR81" s="9">
        <f>IF(Parametros!$P$3=1,'4 - Tabela atual'!AR80,'5 - Tabela anterior'!AQ80)</f>
        <v>0</v>
      </c>
      <c r="AS81" s="9">
        <f>IF(Parametros!$P$3=1,'4 - Tabela atual'!AS80,'5 - Tabela anterior'!AR80)</f>
        <v>0</v>
      </c>
      <c r="AT81" s="9">
        <f>IF(Parametros!$P$3=1,'4 - Tabela atual'!AT80,'5 - Tabela anterior'!AS80)</f>
        <v>0</v>
      </c>
      <c r="AU81" s="9">
        <f>IF(Parametros!$P$3=1,'4 - Tabela atual'!AU80,'5 - Tabela anterior'!AT80)</f>
        <v>0</v>
      </c>
      <c r="AV81" s="9">
        <f>IF(Parametros!$P$3=1,'4 - Tabela atual'!AV80,'5 - Tabela anterior'!AU80)</f>
        <v>0</v>
      </c>
      <c r="AW81" s="9">
        <f>IF(Parametros!$P$3=1,'4 - Tabela atual'!AW80,'5 - Tabela anterior'!AV80)</f>
        <v>0</v>
      </c>
      <c r="AX81" s="9">
        <f>IF(Parametros!$P$3=1,'4 - Tabela atual'!AX80,'5 - Tabela anterior'!AW80)</f>
        <v>0</v>
      </c>
      <c r="AY81" s="9">
        <f>IF(Parametros!$P$3=1,'4 - Tabela atual'!AY80,'5 - Tabela anterior'!AX80)</f>
        <v>0</v>
      </c>
      <c r="AZ81" s="9">
        <f>IF(Parametros!$P$3=1,'4 - Tabela atual'!AZ80,'5 - Tabela anterior'!AY80)</f>
        <v>0</v>
      </c>
      <c r="BA81" s="9">
        <f>IF(Parametros!$P$3=1,'4 - Tabela atual'!BA80,'5 - Tabela anterior'!AZ80)</f>
        <v>0</v>
      </c>
      <c r="BB81" s="9">
        <f>IF(Parametros!$P$3=1,'4 - Tabela atual'!BB80,'5 - Tabela anterior'!BA80)</f>
        <v>0</v>
      </c>
      <c r="BC81" s="9">
        <f>IF(Parametros!$P$3=1,'4 - Tabela atual'!BC80,'5 - Tabela anterior'!BB80)</f>
        <v>0</v>
      </c>
      <c r="BD81" s="9">
        <f>IF(Parametros!$P$3=1,'4 - Tabela atual'!BD80,'5 - Tabela anterior'!BC80)</f>
        <v>0</v>
      </c>
      <c r="BE81" s="9">
        <f>IF(Parametros!$P$3=1,'4 - Tabela atual'!BE80,'5 - Tabela anterior'!BD80)</f>
        <v>0</v>
      </c>
      <c r="BF81" s="9">
        <f>IF(Parametros!$P$3=1,'4 - Tabela atual'!BF80,'5 - Tabela anterior'!BE80)</f>
        <v>0</v>
      </c>
      <c r="BG81" s="9">
        <f>IF(Parametros!$P$3=1,'4 - Tabela atual'!BG80,'5 - Tabela anterior'!BF80)</f>
        <v>0</v>
      </c>
      <c r="BH81" s="9">
        <f>IF(Parametros!$P$3=1,'4 - Tabela atual'!BH80,'5 - Tabela anterior'!BG80)</f>
        <v>0</v>
      </c>
      <c r="BI81" s="9">
        <f>IF(Parametros!$P$3=1,'4 - Tabela atual'!BI80,'5 - Tabela anterior'!BH80)</f>
        <v>0</v>
      </c>
      <c r="BJ81" s="9">
        <f>IF(Parametros!$P$3=1,'4 - Tabela atual'!BJ80,'5 - Tabela anterior'!BI80)</f>
        <v>0</v>
      </c>
      <c r="BK81" s="9">
        <f>IF(Parametros!$P$3=1,'4 - Tabela atual'!BK80,'5 - Tabela anterior'!BJ80)</f>
        <v>0</v>
      </c>
      <c r="BL81" s="9">
        <f>IF(Parametros!$P$3=1,'4 - Tabela atual'!BL80,'5 - Tabela anterior'!BK80)</f>
        <v>0</v>
      </c>
      <c r="BM81" s="9">
        <f>IF(Parametros!$P$3=1,'4 - Tabela atual'!BM80,'5 - Tabela anterior'!BL80)</f>
        <v>0</v>
      </c>
      <c r="BN81" s="9">
        <f>IF(Parametros!$P$3=1,'4 - Tabela atual'!BN80,'5 - Tabela anterior'!BM80)</f>
        <v>0</v>
      </c>
      <c r="BO81" s="9">
        <f>IF(Parametros!$P$3=1,'4 - Tabela atual'!BO80,'5 - Tabela anterior'!BN80)</f>
        <v>0</v>
      </c>
      <c r="BP81" s="9">
        <f>IF(Parametros!$P$3=1,'4 - Tabela atual'!BP80,'5 - Tabela anterior'!BO80)</f>
        <v>0</v>
      </c>
      <c r="BQ81" s="9">
        <f>IF(Parametros!$P$3=1,'4 - Tabela atual'!BQ80,'5 - Tabela anterior'!BP80)</f>
        <v>0</v>
      </c>
      <c r="BR81" s="9">
        <f>IF(Parametros!$P$3=1,'4 - Tabela atual'!BR80,'5 - Tabela anterior'!BQ80)</f>
        <v>0</v>
      </c>
      <c r="BS81" s="9">
        <f>IF(Parametros!$P$3=1,'4 - Tabela atual'!BS80,'5 - Tabela anterior'!BR80)</f>
        <v>0</v>
      </c>
      <c r="BT81" s="9">
        <f>IF(Parametros!$P$3=1,'4 - Tabela atual'!BT80,'5 - Tabela anterior'!BS80)</f>
        <v>0</v>
      </c>
      <c r="BU81" s="9">
        <f>IF(Parametros!$P$3=1,'4 - Tabela atual'!BU80,'5 - Tabela anterior'!BT80)</f>
        <v>0</v>
      </c>
      <c r="BV81" s="9">
        <f>IF(Parametros!$P$3=1,'4 - Tabela atual'!BV80,'5 - Tabela anterior'!BU80)</f>
        <v>0</v>
      </c>
      <c r="BW81" s="9">
        <f>IF(Parametros!$P$3=1,'4 - Tabela atual'!BW80,'5 - Tabela anterior'!BV80)</f>
        <v>0</v>
      </c>
      <c r="BX81" s="9">
        <f>IF(Parametros!$P$3=1,'4 - Tabela atual'!BX80,'5 - Tabela anterior'!BW80)</f>
        <v>0</v>
      </c>
      <c r="BY81" s="9">
        <f>IF(Parametros!$P$3=1,'4 - Tabela atual'!BY80,'5 - Tabela anterior'!BX80)</f>
        <v>0</v>
      </c>
      <c r="BZ81" s="9">
        <f>IF(Parametros!$P$3=1,'4 - Tabela atual'!BZ80,'5 - Tabela anterior'!BY80)</f>
        <v>0</v>
      </c>
      <c r="CA81" s="9">
        <f>IF(Parametros!$P$3=1,'4 - Tabela atual'!CA80,'5 - Tabela anterior'!BZ80)</f>
        <v>0</v>
      </c>
      <c r="CB81" s="9">
        <f>IF(Parametros!$P$3=1,'4 - Tabela atual'!CB80,'5 - Tabela anterior'!CA80)</f>
        <v>0</v>
      </c>
      <c r="CC81" s="9">
        <f>IF(Parametros!$P$3=1,'4 - Tabela atual'!CC80,'5 - Tabela anterior'!CB80)</f>
        <v>0</v>
      </c>
      <c r="CD81" s="9">
        <f>IF(Parametros!$P$3=1,'4 - Tabela atual'!CD80,'5 - Tabela anterior'!CC80)</f>
        <v>0</v>
      </c>
      <c r="CE81" s="9">
        <f>IF(Parametros!$P$3=1,'4 - Tabela atual'!CE80,'5 - Tabela anterior'!CD80)</f>
        <v>0</v>
      </c>
      <c r="CF81" s="9">
        <f>IF(Parametros!$P$3=1,'4 - Tabela atual'!CF80,'5 - Tabela anterior'!CE80)</f>
        <v>0</v>
      </c>
      <c r="CG81" s="9">
        <f>IF(Parametros!$P$3=1,'4 - Tabela atual'!CG80,'5 - Tabela anterior'!CF80)</f>
        <v>0</v>
      </c>
      <c r="CH81" s="9">
        <f>IF(Parametros!$P$3=1,'4 - Tabela atual'!CH80,'5 - Tabela anterior'!CG80)</f>
        <v>0</v>
      </c>
      <c r="CI81" s="9">
        <f>IF(Parametros!$P$3=1,'4 - Tabela atual'!CI80,'5 - Tabela anterior'!CH80)</f>
        <v>0</v>
      </c>
      <c r="CJ81" s="9">
        <f>IF(Parametros!$P$3=1,'4 - Tabela atual'!CJ80,'5 - Tabela anterior'!CI80)</f>
        <v>0</v>
      </c>
      <c r="CK81" s="9">
        <f>IF(Parametros!$P$3=1,'4 - Tabela atual'!CK80,'5 - Tabela anterior'!CJ80)</f>
        <v>0</v>
      </c>
      <c r="CL81" s="9">
        <f>IF(Parametros!$P$3=1,'4 - Tabela atual'!CL80,'5 - Tabela anterior'!CK80)</f>
        <v>0</v>
      </c>
      <c r="CM81" s="9">
        <f>IF(Parametros!$P$3=1,'4 - Tabela atual'!CM80,'5 - Tabela anterior'!CL80)</f>
        <v>0</v>
      </c>
      <c r="CN81" s="9">
        <f>IF(Parametros!$P$3=1,'4 - Tabela atual'!CN80,'5 - Tabela anterior'!CM80)</f>
        <v>0</v>
      </c>
      <c r="CO81" s="9">
        <f>IF(Parametros!$P$3=1,'4 - Tabela atual'!CO80,'5 - Tabela anterior'!CN80)</f>
        <v>0</v>
      </c>
      <c r="CP81" s="9">
        <f>IF(Parametros!$P$3=1,'4 - Tabela atual'!CP80,'5 - Tabela anterior'!CO80)</f>
        <v>0</v>
      </c>
      <c r="CQ81" s="9">
        <f>IF(Parametros!$P$3=1,'4 - Tabela atual'!CQ80,'5 - Tabela anterior'!CP80)</f>
        <v>0</v>
      </c>
      <c r="CR81" s="9">
        <f>IF(Parametros!$P$3=1,'4 - Tabela atual'!CR80,'5 - Tabela anterior'!CQ80)</f>
        <v>0</v>
      </c>
      <c r="CS81" s="9">
        <f>IF(Parametros!$P$3=1,'4 - Tabela atual'!CS80,'5 - Tabela anterior'!CR80)</f>
        <v>0</v>
      </c>
      <c r="CT81" s="9">
        <f>IF(Parametros!$P$3=1,'4 - Tabela atual'!CT80,'5 - Tabela anterior'!CS80)</f>
        <v>0</v>
      </c>
      <c r="CU81" s="9">
        <f>IF(Parametros!$P$3=1,'4 - Tabela atual'!CU80,'5 - Tabela anterior'!CT80)</f>
        <v>0</v>
      </c>
      <c r="CV81" s="9">
        <f>IF(Parametros!$P$3=1,'4 - Tabela atual'!CV80,'5 - Tabela anterior'!CU80)</f>
        <v>0</v>
      </c>
      <c r="CW81" s="9">
        <f>IF(Parametros!$P$3=1,'4 - Tabela atual'!CW80,'5 - Tabela anterior'!CV80)</f>
        <v>0</v>
      </c>
      <c r="CX81" s="9">
        <f>IF(Parametros!$P$3=1,'4 - Tabela atual'!CX80,'5 - Tabela anterior'!CW80)</f>
        <v>0</v>
      </c>
      <c r="CY81" s="9">
        <f>IF(Parametros!$P$3=1,'4 - Tabela atual'!CY80,'5 - Tabela anterior'!CX80)</f>
        <v>0</v>
      </c>
      <c r="CZ81" s="9">
        <f>IF(Parametros!$P$3=1,'4 - Tabela atual'!CZ80,'5 - Tabela anterior'!CY80)</f>
        <v>0</v>
      </c>
      <c r="DA81" s="9">
        <f>IF(Parametros!$P$3=1,'4 - Tabela atual'!DA80,'5 - Tabela anterior'!CZ80)</f>
        <v>0</v>
      </c>
      <c r="DB81" s="9">
        <f>IF(Parametros!$P$3=1,'4 - Tabela atual'!DB80,'5 - Tabela anterior'!DA80)</f>
        <v>0</v>
      </c>
      <c r="DC81" s="9">
        <f>IF(Parametros!$P$3=1,'4 - Tabela atual'!DC80,'5 - Tabela anterior'!DB80)</f>
        <v>0</v>
      </c>
      <c r="DD81" s="9">
        <f>IF(Parametros!$P$3=1,'4 - Tabela atual'!DD80,'5 - Tabela anterior'!DC80)</f>
        <v>0</v>
      </c>
      <c r="DE81" s="9">
        <f>IF(Parametros!$P$3=1,'4 - Tabela atual'!DE80,'5 - Tabela anterior'!DD80)</f>
        <v>0</v>
      </c>
      <c r="DF81" s="9">
        <f>IF(Parametros!$P$3=1,'4 - Tabela atual'!DF80,'5 - Tabela anterior'!DE80)</f>
        <v>0</v>
      </c>
      <c r="DG81" s="9">
        <f>IF(Parametros!$P$3=1,'4 - Tabela atual'!DG80,'5 - Tabela anterior'!DF80)</f>
        <v>0</v>
      </c>
      <c r="DH81" s="9">
        <f>IF(Parametros!$P$3=1,'4 - Tabela atual'!DH80,'5 - Tabela anterior'!DG80)</f>
        <v>0</v>
      </c>
      <c r="DI81" s="9">
        <f>IF(Parametros!$P$3=1,'4 - Tabela atual'!DI80,'5 - Tabela anterior'!DH80)</f>
        <v>0</v>
      </c>
      <c r="DJ81" s="9">
        <f>IF(Parametros!$P$3=1,'4 - Tabela atual'!DJ80,'5 - Tabela anterior'!DI80)</f>
        <v>0</v>
      </c>
      <c r="DK81" s="9">
        <f>IF(Parametros!$P$3=1,'4 - Tabela atual'!DK80,'5 - Tabela anterior'!DJ80)</f>
        <v>0</v>
      </c>
      <c r="DL81" s="9">
        <f>IF(Parametros!$P$3=1,'4 - Tabela atual'!DL80,'5 - Tabela anterior'!DK80)</f>
        <v>0</v>
      </c>
      <c r="DM81" s="9">
        <f>IF(Parametros!$P$3=1,'4 - Tabela atual'!DM80,'5 - Tabela anterior'!DL80)</f>
        <v>0</v>
      </c>
      <c r="DN81" s="9">
        <f>IF(Parametros!$P$3=1,'4 - Tabela atual'!DN80,'5 - Tabela anterior'!DM80)</f>
        <v>0</v>
      </c>
      <c r="DO81" s="9">
        <f>IF(Parametros!$P$3=1,'4 - Tabela atual'!DO80,'5 - Tabela anterior'!DN80)</f>
        <v>0</v>
      </c>
      <c r="DP81" s="9">
        <f>IF(Parametros!$P$3=1,'4 - Tabela atual'!DP80,'5 - Tabela anterior'!DO80)</f>
        <v>0</v>
      </c>
      <c r="DQ81" s="9">
        <f>IF(Parametros!$P$3=1,'4 - Tabela atual'!DQ80,'5 - Tabela anterior'!DP80)</f>
        <v>0</v>
      </c>
      <c r="DR81" s="9">
        <f>IF(Parametros!$P$3=1,'4 - Tabela atual'!DR80,'5 - Tabela anterior'!DQ80)</f>
        <v>0</v>
      </c>
      <c r="DS81" s="9">
        <f>IF(Parametros!$P$3=1,'4 - Tabela atual'!DS80,'5 - Tabela anterior'!DR80)</f>
        <v>0</v>
      </c>
      <c r="DT81" s="9">
        <f>IF(Parametros!$P$3=1,'4 - Tabela atual'!DT80,'5 - Tabela anterior'!DS80)</f>
        <v>0</v>
      </c>
      <c r="DU81" s="9">
        <f>IF(Parametros!$P$3=1,'4 - Tabela atual'!DU80,'5 - Tabela anterior'!DT80)</f>
        <v>0</v>
      </c>
      <c r="DV81" s="9">
        <f>IF(Parametros!$P$3=1,'4 - Tabela atual'!DV80,'5 - Tabela anterior'!DU80)</f>
        <v>0</v>
      </c>
      <c r="DW81" s="9">
        <f>IF(Parametros!$P$3=1,'4 - Tabela atual'!DW80,'5 - Tabela anterior'!DV80)</f>
        <v>0</v>
      </c>
      <c r="DX81" s="9">
        <f>IF(Parametros!$P$3=1,'4 - Tabela atual'!DX80,'5 - Tabela anterior'!DW80)</f>
        <v>0</v>
      </c>
      <c r="DY81" s="9">
        <f>IF(Parametros!$P$3=1,'4 - Tabela atual'!DY80,'5 - Tabela anterior'!DX80)</f>
        <v>0</v>
      </c>
      <c r="DZ81" s="9">
        <f>IF(Parametros!$P$3=1,'4 - Tabela atual'!DZ80,'5 - Tabela anterior'!DY80)</f>
        <v>0</v>
      </c>
      <c r="EA81" s="9">
        <f>IF(Parametros!$P$3=1,'4 - Tabela atual'!EA80,'5 - Tabela anterior'!DZ80)</f>
        <v>0</v>
      </c>
      <c r="EB81" s="9">
        <f>IF(Parametros!$P$3=1,'4 - Tabela atual'!EB80,'5 - Tabela anterior'!EA80)</f>
        <v>0</v>
      </c>
      <c r="EC81" s="9">
        <f>IF(Parametros!$P$3=1,'4 - Tabela atual'!EC80,'5 - Tabela anterior'!EB80)</f>
        <v>0</v>
      </c>
      <c r="ED81" s="9">
        <f>IF(Parametros!$P$3=1,'4 - Tabela atual'!ED80,'5 - Tabela anterior'!EC80)</f>
        <v>0</v>
      </c>
      <c r="EE81" s="9">
        <f>IF(Parametros!$P$3=1,'4 - Tabela atual'!EE80,'5 - Tabela anterior'!ED80)</f>
        <v>0</v>
      </c>
      <c r="EF81" s="9">
        <f>IF(Parametros!$P$3=1,'4 - Tabela atual'!EF80,'5 - Tabela anterior'!EE80)</f>
        <v>0</v>
      </c>
      <c r="EG81" s="9">
        <f>IF(Parametros!$P$3=1,'4 - Tabela atual'!EG80,'5 - Tabela anterior'!EF80)</f>
        <v>0</v>
      </c>
      <c r="EH81" s="9">
        <f>IF(Parametros!$P$3=1,'4 - Tabela atual'!EH80,'5 - Tabela anterior'!EG80)</f>
        <v>0</v>
      </c>
      <c r="EI81" s="9">
        <f>IF(Parametros!$P$3=1,'4 - Tabela atual'!EI80,'5 - Tabela anterior'!EH80)</f>
        <v>0</v>
      </c>
      <c r="EJ81" s="9">
        <f>IF(Parametros!$P$3=1,'4 - Tabela atual'!EJ80,'5 - Tabela anterior'!EI80)</f>
        <v>0</v>
      </c>
      <c r="EK81" s="9">
        <f>IF(Parametros!$P$3=1,'4 - Tabela atual'!EK80,'5 - Tabela anterior'!EJ80)</f>
        <v>0</v>
      </c>
      <c r="EL81" s="9">
        <f>IF(Parametros!$P$3=1,'4 - Tabela atual'!EL80,'5 - Tabela anterior'!EK80)</f>
        <v>0</v>
      </c>
      <c r="EM81" s="9">
        <f>IF(Parametros!$P$3=1,'4 - Tabela atual'!EM80,'5 - Tabela anterior'!EL80)</f>
        <v>0</v>
      </c>
      <c r="EN81" s="9">
        <f>IF(Parametros!$P$3=1,'4 - Tabela atual'!EN80,'5 - Tabela anterior'!EM80)</f>
        <v>0</v>
      </c>
      <c r="EO81" s="9">
        <f>IF(Parametros!$P$3=1,'4 - Tabela atual'!EO80,'5 - Tabela anterior'!EN80)</f>
        <v>0</v>
      </c>
      <c r="EP81" s="9">
        <f>IF(Parametros!$P$3=1,'4 - Tabela atual'!EP80,'5 - Tabela anterior'!EO80)</f>
        <v>0</v>
      </c>
      <c r="EQ81" s="9">
        <f>IF(Parametros!$P$3=1,'4 - Tabela atual'!EQ80,'5 - Tabela anterior'!EP80)</f>
        <v>0</v>
      </c>
      <c r="ER81" s="9">
        <f>IF(Parametros!$P$3=1,'4 - Tabela atual'!ER80,'5 - Tabela anterior'!EQ80)</f>
        <v>0</v>
      </c>
      <c r="ES81" s="9">
        <f>IF(Parametros!$P$3=1,'4 - Tabela atual'!ES80,'5 - Tabela anterior'!ER80)</f>
        <v>0</v>
      </c>
      <c r="ET81" s="9">
        <f>IF(Parametros!$P$3=1,'4 - Tabela atual'!ET80,'5 - Tabela anterior'!ES80)</f>
        <v>0</v>
      </c>
      <c r="EU81" s="9">
        <f>IF(Parametros!$P$3=1,'4 - Tabela atual'!EU80,'5 - Tabela anterior'!ET80)</f>
        <v>0</v>
      </c>
      <c r="EV81" s="9">
        <f>IF(Parametros!$P$3=1,'4 - Tabela atual'!EV80,'5 - Tabela anterior'!EU80)</f>
        <v>0</v>
      </c>
      <c r="EW81" s="9">
        <f>IF(Parametros!$P$3=1,'4 - Tabela atual'!EW80,'5 - Tabela anterior'!EV80)</f>
        <v>0</v>
      </c>
      <c r="EX81" s="9">
        <f>IF(Parametros!$P$3=1,'4 - Tabela atual'!EX80,'5 - Tabela anterior'!EW80)</f>
        <v>0</v>
      </c>
      <c r="EY81" s="9">
        <f>IF(Parametros!$P$3=1,'4 - Tabela atual'!EY80,'5 - Tabela anterior'!EX80)</f>
        <v>0</v>
      </c>
      <c r="EZ81" s="9">
        <f>IF(Parametros!$P$3=1,'4 - Tabela atual'!EZ80,'5 - Tabela anterior'!EY80)</f>
        <v>0</v>
      </c>
      <c r="FA81" s="9">
        <f>IF(Parametros!$P$3=1,'4 - Tabela atual'!FA80,'5 - Tabela anterior'!EZ80)</f>
        <v>0</v>
      </c>
      <c r="FB81" s="9">
        <f>IF(Parametros!$P$3=1,'4 - Tabela atual'!FB80,'5 - Tabela anterior'!FA80)</f>
        <v>0</v>
      </c>
      <c r="FC81" s="9">
        <f>IF(Parametros!$P$3=1,'4 - Tabela atual'!FC80,'5 - Tabela anterior'!FB80)</f>
        <v>0</v>
      </c>
      <c r="FD81" s="9">
        <f>IF(Parametros!$P$3=1,'4 - Tabela atual'!FD80,'5 - Tabela anterior'!FC80)</f>
        <v>0</v>
      </c>
      <c r="FE81" s="9">
        <f>IF(Parametros!$P$3=1,'4 - Tabela atual'!FE80,'5 - Tabela anterior'!FD80)</f>
        <v>0</v>
      </c>
      <c r="FF81" s="9">
        <f>IF(Parametros!$P$3=1,'4 - Tabela atual'!FF80,'5 - Tabela anterior'!FE80)</f>
        <v>0</v>
      </c>
      <c r="FG81" s="9">
        <f>IF(Parametros!$P$3=1,'4 - Tabela atual'!FG80,'5 - Tabela anterior'!FF80)</f>
        <v>0</v>
      </c>
      <c r="FH81" s="9">
        <f>IF(Parametros!$P$3=1,'4 - Tabela atual'!FH80,'5 - Tabela anterior'!FG80)</f>
        <v>0</v>
      </c>
      <c r="FI81" s="9">
        <f>IF(Parametros!$P$3=1,'4 - Tabela atual'!FI80,'5 - Tabela anterior'!FH80)</f>
        <v>0</v>
      </c>
      <c r="FJ81" s="9">
        <f>IF(Parametros!$P$3=1,'4 - Tabela atual'!FJ80,'5 - Tabela anterior'!FI80)</f>
        <v>0</v>
      </c>
      <c r="FK81" s="9">
        <f>IF(Parametros!$P$3=1,'4 - Tabela atual'!FK80,'5 - Tabela anterior'!FJ80)</f>
        <v>0</v>
      </c>
      <c r="FL81" s="9">
        <f>IF(Parametros!$P$3=1,'4 - Tabela atual'!FL80,'5 - Tabela anterior'!FK80)</f>
        <v>0</v>
      </c>
      <c r="FM81" s="9">
        <f>IF(Parametros!$P$3=1,'4 - Tabela atual'!FM80,'5 - Tabela anterior'!FL80)</f>
        <v>0</v>
      </c>
      <c r="FN81" s="9">
        <f>IF(Parametros!$P$3=1,'4 - Tabela atual'!FN80,'5 - Tabela anterior'!FM80)</f>
        <v>0</v>
      </c>
      <c r="FO81" s="9">
        <f>IF(Parametros!$P$3=1,'4 - Tabela atual'!FO80,'5 - Tabela anterior'!FN80)</f>
        <v>0</v>
      </c>
      <c r="FP81" s="9">
        <f>IF(Parametros!$P$3=1,'4 - Tabela atual'!FP80,'5 - Tabela anterior'!FO80)</f>
        <v>0</v>
      </c>
      <c r="FQ81" s="9">
        <f>IF(Parametros!$P$3=1,'4 - Tabela atual'!FQ80,'5 - Tabela anterior'!FP80)</f>
        <v>0</v>
      </c>
      <c r="FR81" s="9">
        <f>IF(Parametros!$P$3=1,'4 - Tabela atual'!FR80,'5 - Tabela anterior'!FQ80)</f>
        <v>0</v>
      </c>
      <c r="FS81" s="9">
        <f>IF(Parametros!$P$3=1,'4 - Tabela atual'!FS80,'5 - Tabela anterior'!FR80)</f>
        <v>0</v>
      </c>
      <c r="FT81">
        <f>IF(Parametros!$P$3=1,'4 - Tabela atual'!FT80,'5 - Tabela anterior'!FS80)</f>
        <v>19.600000000000001</v>
      </c>
      <c r="FU81">
        <f>IF(Parametros!$P$3=1,'4 - Tabela atual'!FU80,'5 - Tabela anterior'!FT80)</f>
        <v>0</v>
      </c>
      <c r="FV81">
        <f>IF(Parametros!$P$3=1,'4 - Tabela atual'!FV80,'5 - Tabela anterior'!FU80)</f>
        <v>0</v>
      </c>
      <c r="FW81">
        <f>IF(Parametros!$P$3=1,'4 - Tabela atual'!FW80,'5 - Tabela anterior'!FV80)</f>
        <v>0</v>
      </c>
      <c r="FX81">
        <f>IF(Parametros!$P$3=1,'4 - Tabela atual'!FX80,'5 - Tabela anterior'!FW80)</f>
        <v>0</v>
      </c>
      <c r="FY81">
        <f>IF(Parametros!$P$3=1,'4 - Tabela atual'!FY80,'5 - Tabela anterior'!FX80)</f>
        <v>0</v>
      </c>
      <c r="FZ81">
        <f>IF(Parametros!$P$3=1,'4 - Tabela atual'!FZ80,'5 - Tabela anterior'!FY80)</f>
        <v>0</v>
      </c>
      <c r="GA81">
        <f>IF(Parametros!$P$3=1,'4 - Tabela atual'!GA80,'5 - Tabela anterior'!FZ80)</f>
        <v>0</v>
      </c>
      <c r="GB81">
        <f>IF(Parametros!$P$3=1,'4 - Tabela atual'!GB80,'5 - Tabela anterior'!GA80)</f>
        <v>0</v>
      </c>
      <c r="GC81">
        <f>IF(Parametros!$P$3=1,'4 - Tabela atual'!GC80,'5 - Tabela anterior'!GB80)</f>
        <v>0</v>
      </c>
      <c r="GD81">
        <f>IF(Parametros!$P$3=1,'4 - Tabela atual'!GD80,'5 - Tabela anterior'!GC80)</f>
        <v>0</v>
      </c>
      <c r="GE81">
        <f>IF(Parametros!$P$3=1,'4 - Tabela atual'!GE80,'5 - Tabela anterior'!GD80)</f>
        <v>0</v>
      </c>
      <c r="GF81">
        <f>IF(Parametros!$P$3=1,'4 - Tabela atual'!GF80,'5 - Tabela anterior'!GE80)</f>
        <v>0</v>
      </c>
      <c r="GG81">
        <f>IF(Parametros!$P$3=1,'4 - Tabela atual'!GG80,'5 - Tabela anterior'!GF80)</f>
        <v>0</v>
      </c>
      <c r="GH81">
        <f>IF(Parametros!$P$3=1,'4 - Tabela atual'!GH80,'5 - Tabela anterior'!GG80)</f>
        <v>0</v>
      </c>
      <c r="GI81" s="8">
        <f>IF(Parametros!$P$3=1,'4 - Tabela atual'!GI80,'5 - Tabela anterior'!GH80)</f>
        <v>172626.4902</v>
      </c>
      <c r="GJ81" s="8">
        <f>IF(Parametros!$P$3=1,'4 - Tabela atual'!GJ80,'5 - Tabela anterior'!GI80)</f>
        <v>0</v>
      </c>
      <c r="GK81" s="8">
        <f>IF(Parametros!$P$3=1,'4 - Tabela atual'!GK80,'5 - Tabela anterior'!GJ80)</f>
        <v>0</v>
      </c>
      <c r="GL81" s="8">
        <f>IF(Parametros!$P$3=1,'4 - Tabela atual'!GL80,'5 - Tabela anterior'!GK80)</f>
        <v>0</v>
      </c>
      <c r="GM81" s="8">
        <f>IF(Parametros!$P$3=1,'4 - Tabela atual'!GM80,'5 - Tabela anterior'!GL80)</f>
        <v>0</v>
      </c>
      <c r="GN81" s="8">
        <f>IF(Parametros!$P$3=1,'4 - Tabela atual'!GN80,'5 - Tabela anterior'!GM80)</f>
        <v>0</v>
      </c>
      <c r="GO81" s="8">
        <f>IF(Parametros!$P$3=1,'4 - Tabela atual'!GO80,'5 - Tabela anterior'!GN80)</f>
        <v>0</v>
      </c>
      <c r="GP81" s="8">
        <f>IF(Parametros!$P$3=1,'4 - Tabela atual'!GP80,'5 - Tabela anterior'!GO80)</f>
        <v>0</v>
      </c>
      <c r="GQ81" s="8">
        <f>IF(Parametros!$P$3=1,'4 - Tabela atual'!GQ80,'5 - Tabela anterior'!GP80)</f>
        <v>0</v>
      </c>
      <c r="GR81" s="8">
        <f>IF(Parametros!$P$3=1,'4 - Tabela atual'!GR80,'5 - Tabela anterior'!GQ80)</f>
        <v>0</v>
      </c>
      <c r="GS81" s="8">
        <f>IF(Parametros!$P$3=1,'4 - Tabela atual'!GS80,'5 - Tabela anterior'!GR80)</f>
        <v>0</v>
      </c>
      <c r="GT81" s="8">
        <f>IF(Parametros!$P$3=1,'4 - Tabela atual'!GT80,'5 - Tabela anterior'!GS80)</f>
        <v>0</v>
      </c>
      <c r="GU81" s="8">
        <f>IF(Parametros!$P$3=1,'4 - Tabela atual'!GU80,'5 - Tabela anterior'!GT80)</f>
        <v>0</v>
      </c>
      <c r="GV81" s="8">
        <f>IF(Parametros!$P$3=1,'4 - Tabela atual'!GV80,'5 - Tabela anterior'!GU80)</f>
        <v>0</v>
      </c>
      <c r="GW81" s="8">
        <f>IF(Parametros!$P$3=1,'4 - Tabela atual'!GW80,'5 - Tabela anterior'!GV80)</f>
        <v>0</v>
      </c>
      <c r="GX81">
        <f>IF(Parametros!$P$3=1,'4 - Tabela atual'!GX80,'5 - Tabela anterior'!GW80)</f>
        <v>0</v>
      </c>
      <c r="GY81">
        <f>IF(Parametros!$P$3=1,'4 - Tabela atual'!GY80,'5 - Tabela anterior'!GX80)</f>
        <v>1</v>
      </c>
      <c r="GZ81">
        <f>IF(Parametros!$P$3=1,'4 - Tabela atual'!GZ80,'5 - Tabela anterior'!GY80)</f>
        <v>1</v>
      </c>
      <c r="HA81">
        <f>IF(Parametros!$P$3=1,'4 - Tabela atual'!HA80,'5 - Tabela anterior'!GZ80)</f>
        <v>1</v>
      </c>
      <c r="HB81">
        <f>IF(Parametros!$P$3=1,'4 - Tabela atual'!HB80,'5 - Tabela anterior'!HA80)</f>
        <v>1</v>
      </c>
      <c r="HC81">
        <f>IF(Parametros!$P$3=1,'4 - Tabela atual'!HC80,'5 - Tabela anterior'!HB80)</f>
        <v>1</v>
      </c>
      <c r="HD81">
        <f>IF(Parametros!$P$3=1,'4 - Tabela atual'!HD80,'5 - Tabela anterior'!HC80)</f>
        <v>0</v>
      </c>
      <c r="HE81" s="6" t="str">
        <f t="shared" si="1"/>
        <v>A GRANDE FAMÍLIA - (FAMI)</v>
      </c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</row>
    <row r="82" spans="1:272" s="5" customFormat="1" ht="14.25" customHeight="1" x14ac:dyDescent="0.2">
      <c r="A82" s="148" t="str">
        <f>IF(Parametros!$P$3=1,'4 - Tabela atual'!A81,'5 - Tabela anterior'!A81)</f>
        <v>VOIK</v>
      </c>
      <c r="B82" s="112" t="str">
        <f>IF(Parametros!$P$3=1,'4 - Tabela atual'!B81,'5 - Tabela anterior'!B81)</f>
        <v>THE VOICE KIDS</v>
      </c>
      <c r="C82" s="9">
        <f>IF(Parametros!$P$3=1,'4 - Tabela atual'!C81,'5 - Tabela anterior'!C81)</f>
        <v>905</v>
      </c>
      <c r="D82" s="9">
        <f>IF(Parametros!$P$3=1,'4 - Tabela atual'!D81,'5 - Tabela anterior'!D81)</f>
        <v>181</v>
      </c>
      <c r="E82" s="9">
        <f>IF(Parametros!$P$3=1,'4 - Tabela atual'!E81,'5 - Tabela anterior'!E81)</f>
        <v>226.25</v>
      </c>
      <c r="F82" s="9">
        <f>IF(Parametros!$P$3=1,'4 - Tabela atual'!F81,'5 - Tabela anterior'!F81)</f>
        <v>339.375</v>
      </c>
      <c r="G82" s="9">
        <f>IF(Parametros!$P$3=1,'4 - Tabela atual'!G81,'5 - Tabela anterior'!G81)</f>
        <v>181</v>
      </c>
      <c r="H82" s="9">
        <f>IF(Parametros!$P$3=1,'4 - Tabela atual'!H81,'5 - Tabela anterior'!H81)</f>
        <v>226.25</v>
      </c>
      <c r="I82" s="9">
        <f>IF(Parametros!$P$3=1,'4 - Tabela atual'!I81,'5 - Tabela anterior'!H81)</f>
        <v>226.25</v>
      </c>
      <c r="J82" s="9">
        <f>IF(Parametros!$P$3=1,'4 - Tabela atual'!J81,'5 - Tabela anterior'!I81)</f>
        <v>226.25</v>
      </c>
      <c r="K82" s="9">
        <f>IF(Parametros!$P$3=1,'4 - Tabela atual'!K81,'5 - Tabela anterior'!J81)</f>
        <v>339.375</v>
      </c>
      <c r="L82" s="9">
        <f>IF(Parametros!$P$3=1,'4 - Tabela atual'!L81,'5 - Tabela anterior'!K81)</f>
        <v>181</v>
      </c>
      <c r="M82" s="9">
        <f>IF(Parametros!$P$3=1,'4 - Tabela atual'!M81,'5 - Tabela anterior'!L81)</f>
        <v>226.25</v>
      </c>
      <c r="N82" s="9">
        <f>IF(Parametros!$P$3=1,'4 - Tabela atual'!N81,'5 - Tabela anterior'!M81)</f>
        <v>407.25</v>
      </c>
      <c r="O82" s="9">
        <f>IF(Parametros!$P$3=1,'4 - Tabela atual'!O81,'5 - Tabela anterior'!N81)</f>
        <v>678.75</v>
      </c>
      <c r="P82" s="9">
        <f>IF(Parametros!$P$3=1,'4 - Tabela atual'!P81,'5 - Tabela anterior'!O81)</f>
        <v>1357.5</v>
      </c>
      <c r="Q82" s="9">
        <f>IF(Parametros!$P$3=1,'4 - Tabela atual'!Q81,'5 - Tabela anterior'!P81)</f>
        <v>1810</v>
      </c>
      <c r="R82" s="9">
        <f>IF(Parametros!$P$3=1,'4 - Tabela atual'!R81,'5 - Tabela anterior'!Q81)</f>
        <v>2715</v>
      </c>
      <c r="S82" s="9">
        <f>IF(Parametros!$P$3=1,'4 - Tabela atual'!S81,'5 - Tabela anterior'!R81)</f>
        <v>3620</v>
      </c>
      <c r="T82" s="9">
        <f>IF(Parametros!$P$3=1,'4 - Tabela atual'!T81,'5 - Tabela anterior'!S81)</f>
        <v>4525</v>
      </c>
      <c r="U82" s="9">
        <f>IF(Parametros!$P$3=1,'4 - Tabela atual'!U81,'5 - Tabela anterior'!T81)</f>
        <v>5430</v>
      </c>
      <c r="V82" s="9">
        <f>IF(Parametros!$P$3=1,'4 - Tabela atual'!V81,'5 - Tabela anterior'!U81)</f>
        <v>0</v>
      </c>
      <c r="W82" s="9">
        <f>IF(Parametros!$P$3=1,'4 - Tabela atual'!W81,'5 - Tabela anterior'!V81)</f>
        <v>0</v>
      </c>
      <c r="X82" s="9">
        <f>IF(Parametros!$P$3=1,'4 - Tabela atual'!X81,'5 - Tabela anterior'!W81)</f>
        <v>0</v>
      </c>
      <c r="Y82" s="9">
        <f>IF(Parametros!$P$3=1,'4 - Tabela atual'!Y81,'5 - Tabela anterior'!X81)</f>
        <v>0</v>
      </c>
      <c r="Z82" s="9">
        <f>IF(Parametros!$P$3=1,'4 - Tabela atual'!Z81,'5 - Tabela anterior'!Y81)</f>
        <v>0</v>
      </c>
      <c r="AA82" s="9">
        <f>IF(Parametros!$P$3=1,'4 - Tabela atual'!AA81,'5 - Tabela anterior'!Z81)</f>
        <v>0</v>
      </c>
      <c r="AB82" s="9">
        <f>IF(Parametros!$P$3=1,'4 - Tabela atual'!AB81,'5 - Tabela anterior'!AA81)</f>
        <v>0</v>
      </c>
      <c r="AC82" s="9">
        <f>IF(Parametros!$P$3=1,'4 - Tabela atual'!AC81,'5 - Tabela anterior'!AB81)</f>
        <v>0</v>
      </c>
      <c r="AD82" s="9">
        <f>IF(Parametros!$P$3=1,'4 - Tabela atual'!AD81,'5 - Tabela anterior'!AC81)</f>
        <v>0</v>
      </c>
      <c r="AE82" s="9">
        <f>IF(Parametros!$P$3=1,'4 - Tabela atual'!AE81,'5 - Tabela anterior'!AD81)</f>
        <v>0</v>
      </c>
      <c r="AF82" s="9">
        <f>IF(Parametros!$P$3=1,'4 - Tabela atual'!AF81,'5 - Tabela anterior'!AE81)</f>
        <v>0</v>
      </c>
      <c r="AG82" s="9">
        <f>IF(Parametros!$P$3=1,'4 - Tabela atual'!AG81,'5 - Tabela anterior'!AF81)</f>
        <v>0</v>
      </c>
      <c r="AH82" s="9">
        <f>IF(Parametros!$P$3=1,'4 - Tabela atual'!AH81,'5 - Tabela anterior'!AG81)</f>
        <v>0</v>
      </c>
      <c r="AI82" s="9">
        <f>IF(Parametros!$P$3=1,'4 - Tabela atual'!AI81,'5 - Tabela anterior'!AH81)</f>
        <v>0</v>
      </c>
      <c r="AJ82" s="9">
        <f>IF(Parametros!$P$3=1,'4 - Tabela atual'!AJ81,'5 - Tabela anterior'!AI81)</f>
        <v>0</v>
      </c>
      <c r="AK82" s="9">
        <f>IF(Parametros!$P$3=1,'4 - Tabela atual'!AK81,'5 - Tabela anterior'!AJ81)</f>
        <v>0</v>
      </c>
      <c r="AL82" s="9">
        <f>IF(Parametros!$P$3=1,'4 - Tabela atual'!AL81,'5 - Tabela anterior'!AK81)</f>
        <v>0</v>
      </c>
      <c r="AM82" s="9">
        <f>IF(Parametros!$P$3=1,'4 - Tabela atual'!AM81,'5 - Tabela anterior'!AL81)</f>
        <v>0</v>
      </c>
      <c r="AN82" s="9">
        <f>IF(Parametros!$P$3=1,'4 - Tabela atual'!AN81,'5 - Tabela anterior'!AM81)</f>
        <v>0</v>
      </c>
      <c r="AO82" s="9">
        <f>IF(Parametros!$P$3=1,'4 - Tabela atual'!AO81,'5 - Tabela anterior'!AN81)</f>
        <v>0</v>
      </c>
      <c r="AP82" s="9">
        <f>IF(Parametros!$P$3=1,'4 - Tabela atual'!AP81,'5 - Tabela anterior'!AO81)</f>
        <v>0</v>
      </c>
      <c r="AQ82" s="9">
        <f>IF(Parametros!$P$3=1,'4 - Tabela atual'!AQ81,'5 - Tabela anterior'!AP81)</f>
        <v>0</v>
      </c>
      <c r="AR82" s="9">
        <f>IF(Parametros!$P$3=1,'4 - Tabela atual'!AR81,'5 - Tabela anterior'!AQ81)</f>
        <v>0</v>
      </c>
      <c r="AS82" s="9">
        <f>IF(Parametros!$P$3=1,'4 - Tabela atual'!AS81,'5 - Tabela anterior'!AR81)</f>
        <v>0</v>
      </c>
      <c r="AT82" s="9">
        <f>IF(Parametros!$P$3=1,'4 - Tabela atual'!AT81,'5 - Tabela anterior'!AS81)</f>
        <v>0</v>
      </c>
      <c r="AU82" s="9">
        <f>IF(Parametros!$P$3=1,'4 - Tabela atual'!AU81,'5 - Tabela anterior'!AT81)</f>
        <v>0</v>
      </c>
      <c r="AV82" s="9">
        <f>IF(Parametros!$P$3=1,'4 - Tabela atual'!AV81,'5 - Tabela anterior'!AU81)</f>
        <v>0</v>
      </c>
      <c r="AW82" s="9">
        <f>IF(Parametros!$P$3=1,'4 - Tabela atual'!AW81,'5 - Tabela anterior'!AV81)</f>
        <v>0</v>
      </c>
      <c r="AX82" s="9">
        <f>IF(Parametros!$P$3=1,'4 - Tabela atual'!AX81,'5 - Tabela anterior'!AW81)</f>
        <v>0</v>
      </c>
      <c r="AY82" s="9">
        <f>IF(Parametros!$P$3=1,'4 - Tabela atual'!AY81,'5 - Tabela anterior'!AX81)</f>
        <v>0</v>
      </c>
      <c r="AZ82" s="9">
        <f>IF(Parametros!$P$3=1,'4 - Tabela atual'!AZ81,'5 - Tabela anterior'!AY81)</f>
        <v>0</v>
      </c>
      <c r="BA82" s="9">
        <f>IF(Parametros!$P$3=1,'4 - Tabela atual'!BA81,'5 - Tabela anterior'!AZ81)</f>
        <v>0</v>
      </c>
      <c r="BB82" s="9">
        <f>IF(Parametros!$P$3=1,'4 - Tabela atual'!BB81,'5 - Tabela anterior'!BA81)</f>
        <v>0</v>
      </c>
      <c r="BC82" s="9">
        <f>IF(Parametros!$P$3=1,'4 - Tabela atual'!BC81,'5 - Tabela anterior'!BB81)</f>
        <v>0</v>
      </c>
      <c r="BD82" s="9">
        <f>IF(Parametros!$P$3=1,'4 - Tabela atual'!BD81,'5 - Tabela anterior'!BC81)</f>
        <v>0</v>
      </c>
      <c r="BE82" s="9">
        <f>IF(Parametros!$P$3=1,'4 - Tabela atual'!BE81,'5 - Tabela anterior'!BD81)</f>
        <v>0</v>
      </c>
      <c r="BF82" s="9">
        <f>IF(Parametros!$P$3=1,'4 - Tabela atual'!BF81,'5 - Tabela anterior'!BE81)</f>
        <v>0</v>
      </c>
      <c r="BG82" s="9">
        <f>IF(Parametros!$P$3=1,'4 - Tabela atual'!BG81,'5 - Tabela anterior'!BF81)</f>
        <v>0</v>
      </c>
      <c r="BH82" s="9">
        <f>IF(Parametros!$P$3=1,'4 - Tabela atual'!BH81,'5 - Tabela anterior'!BG81)</f>
        <v>0</v>
      </c>
      <c r="BI82" s="9">
        <f>IF(Parametros!$P$3=1,'4 - Tabela atual'!BI81,'5 - Tabela anterior'!BH81)</f>
        <v>0</v>
      </c>
      <c r="BJ82" s="9">
        <f>IF(Parametros!$P$3=1,'4 - Tabela atual'!BJ81,'5 - Tabela anterior'!BI81)</f>
        <v>0</v>
      </c>
      <c r="BK82" s="9">
        <f>IF(Parametros!$P$3=1,'4 - Tabela atual'!BK81,'5 - Tabela anterior'!BJ81)</f>
        <v>0</v>
      </c>
      <c r="BL82" s="9">
        <f>IF(Parametros!$P$3=1,'4 - Tabela atual'!BL81,'5 - Tabela anterior'!BK81)</f>
        <v>0</v>
      </c>
      <c r="BM82" s="9">
        <f>IF(Parametros!$P$3=1,'4 - Tabela atual'!BM81,'5 - Tabela anterior'!BL81)</f>
        <v>0</v>
      </c>
      <c r="BN82" s="9">
        <f>IF(Parametros!$P$3=1,'4 - Tabela atual'!BN81,'5 - Tabela anterior'!BM81)</f>
        <v>0</v>
      </c>
      <c r="BO82" s="9">
        <f>IF(Parametros!$P$3=1,'4 - Tabela atual'!BO81,'5 - Tabela anterior'!BN81)</f>
        <v>0</v>
      </c>
      <c r="BP82" s="9">
        <f>IF(Parametros!$P$3=1,'4 - Tabela atual'!BP81,'5 - Tabela anterior'!BO81)</f>
        <v>0</v>
      </c>
      <c r="BQ82" s="9">
        <f>IF(Parametros!$P$3=1,'4 - Tabela atual'!BQ81,'5 - Tabela anterior'!BP81)</f>
        <v>0</v>
      </c>
      <c r="BR82" s="9">
        <f>IF(Parametros!$P$3=1,'4 - Tabela atual'!BR81,'5 - Tabela anterior'!BQ81)</f>
        <v>0</v>
      </c>
      <c r="BS82" s="9">
        <f>IF(Parametros!$P$3=1,'4 - Tabela atual'!BS81,'5 - Tabela anterior'!BR81)</f>
        <v>0</v>
      </c>
      <c r="BT82" s="9">
        <f>IF(Parametros!$P$3=1,'4 - Tabela atual'!BT81,'5 - Tabela anterior'!BS81)</f>
        <v>0</v>
      </c>
      <c r="BU82" s="9">
        <f>IF(Parametros!$P$3=1,'4 - Tabela atual'!BU81,'5 - Tabela anterior'!BT81)</f>
        <v>0</v>
      </c>
      <c r="BV82" s="9">
        <f>IF(Parametros!$P$3=1,'4 - Tabela atual'!BV81,'5 - Tabela anterior'!BU81)</f>
        <v>0</v>
      </c>
      <c r="BW82" s="9">
        <f>IF(Parametros!$P$3=1,'4 - Tabela atual'!BW81,'5 - Tabela anterior'!BV81)</f>
        <v>0</v>
      </c>
      <c r="BX82" s="9">
        <f>IF(Parametros!$P$3=1,'4 - Tabela atual'!BX81,'5 - Tabela anterior'!BW81)</f>
        <v>0</v>
      </c>
      <c r="BY82" s="9">
        <f>IF(Parametros!$P$3=1,'4 - Tabela atual'!BY81,'5 - Tabela anterior'!BX81)</f>
        <v>0</v>
      </c>
      <c r="BZ82" s="9">
        <f>IF(Parametros!$P$3=1,'4 - Tabela atual'!BZ81,'5 - Tabela anterior'!BY81)</f>
        <v>0</v>
      </c>
      <c r="CA82" s="9">
        <f>IF(Parametros!$P$3=1,'4 - Tabela atual'!CA81,'5 - Tabela anterior'!BZ81)</f>
        <v>0</v>
      </c>
      <c r="CB82" s="9">
        <f>IF(Parametros!$P$3=1,'4 - Tabela atual'!CB81,'5 - Tabela anterior'!CA81)</f>
        <v>0</v>
      </c>
      <c r="CC82" s="9">
        <f>IF(Parametros!$P$3=1,'4 - Tabela atual'!CC81,'5 - Tabela anterior'!CB81)</f>
        <v>0</v>
      </c>
      <c r="CD82" s="9">
        <f>IF(Parametros!$P$3=1,'4 - Tabela atual'!CD81,'5 - Tabela anterior'!CC81)</f>
        <v>0</v>
      </c>
      <c r="CE82" s="9">
        <f>IF(Parametros!$P$3=1,'4 - Tabela atual'!CE81,'5 - Tabela anterior'!CD81)</f>
        <v>0</v>
      </c>
      <c r="CF82" s="9">
        <f>IF(Parametros!$P$3=1,'4 - Tabela atual'!CF81,'5 - Tabela anterior'!CE81)</f>
        <v>0</v>
      </c>
      <c r="CG82" s="9">
        <f>IF(Parametros!$P$3=1,'4 - Tabela atual'!CG81,'5 - Tabela anterior'!CF81)</f>
        <v>0</v>
      </c>
      <c r="CH82" s="9">
        <f>IF(Parametros!$P$3=1,'4 - Tabela atual'!CH81,'5 - Tabela anterior'!CG81)</f>
        <v>0</v>
      </c>
      <c r="CI82" s="9">
        <f>IF(Parametros!$P$3=1,'4 - Tabela atual'!CI81,'5 - Tabela anterior'!CH81)</f>
        <v>0</v>
      </c>
      <c r="CJ82" s="9">
        <f>IF(Parametros!$P$3=1,'4 - Tabela atual'!CJ81,'5 - Tabela anterior'!CI81)</f>
        <v>0</v>
      </c>
      <c r="CK82" s="9">
        <f>IF(Parametros!$P$3=1,'4 - Tabela atual'!CK81,'5 - Tabela anterior'!CJ81)</f>
        <v>0</v>
      </c>
      <c r="CL82" s="9">
        <f>IF(Parametros!$P$3=1,'4 - Tabela atual'!CL81,'5 - Tabela anterior'!CK81)</f>
        <v>0</v>
      </c>
      <c r="CM82" s="9">
        <f>IF(Parametros!$P$3=1,'4 - Tabela atual'!CM81,'5 - Tabela anterior'!CL81)</f>
        <v>0</v>
      </c>
      <c r="CN82" s="9">
        <f>IF(Parametros!$P$3=1,'4 - Tabela atual'!CN81,'5 - Tabela anterior'!CM81)</f>
        <v>0</v>
      </c>
      <c r="CO82" s="9">
        <f>IF(Parametros!$P$3=1,'4 - Tabela atual'!CO81,'5 - Tabela anterior'!CN81)</f>
        <v>0</v>
      </c>
      <c r="CP82" s="9">
        <f>IF(Parametros!$P$3=1,'4 - Tabela atual'!CP81,'5 - Tabela anterior'!CO81)</f>
        <v>0</v>
      </c>
      <c r="CQ82" s="9">
        <f>IF(Parametros!$P$3=1,'4 - Tabela atual'!CQ81,'5 - Tabela anterior'!CP81)</f>
        <v>0</v>
      </c>
      <c r="CR82" s="9">
        <f>IF(Parametros!$P$3=1,'4 - Tabela atual'!CR81,'5 - Tabela anterior'!CQ81)</f>
        <v>0</v>
      </c>
      <c r="CS82" s="9">
        <f>IF(Parametros!$P$3=1,'4 - Tabela atual'!CS81,'5 - Tabela anterior'!CR81)</f>
        <v>0</v>
      </c>
      <c r="CT82" s="9">
        <f>IF(Parametros!$P$3=1,'4 - Tabela atual'!CT81,'5 - Tabela anterior'!CS81)</f>
        <v>0</v>
      </c>
      <c r="CU82" s="9">
        <f>IF(Parametros!$P$3=1,'4 - Tabela atual'!CU81,'5 - Tabela anterior'!CT81)</f>
        <v>0</v>
      </c>
      <c r="CV82" s="9">
        <f>IF(Parametros!$P$3=1,'4 - Tabela atual'!CV81,'5 - Tabela anterior'!CU81)</f>
        <v>0</v>
      </c>
      <c r="CW82" s="9">
        <f>IF(Parametros!$P$3=1,'4 - Tabela atual'!CW81,'5 - Tabela anterior'!CV81)</f>
        <v>0</v>
      </c>
      <c r="CX82" s="9">
        <f>IF(Parametros!$P$3=1,'4 - Tabela atual'!CX81,'5 - Tabela anterior'!CW81)</f>
        <v>0</v>
      </c>
      <c r="CY82" s="9">
        <f>IF(Parametros!$P$3=1,'4 - Tabela atual'!CY81,'5 - Tabela anterior'!CX81)</f>
        <v>0</v>
      </c>
      <c r="CZ82" s="9">
        <f>IF(Parametros!$P$3=1,'4 - Tabela atual'!CZ81,'5 - Tabela anterior'!CY81)</f>
        <v>0</v>
      </c>
      <c r="DA82" s="9">
        <f>IF(Parametros!$P$3=1,'4 - Tabela atual'!DA81,'5 - Tabela anterior'!CZ81)</f>
        <v>0</v>
      </c>
      <c r="DB82" s="9">
        <f>IF(Parametros!$P$3=1,'4 - Tabela atual'!DB81,'5 - Tabela anterior'!DA81)</f>
        <v>0</v>
      </c>
      <c r="DC82" s="9">
        <f>IF(Parametros!$P$3=1,'4 - Tabela atual'!DC81,'5 - Tabela anterior'!DB81)</f>
        <v>0</v>
      </c>
      <c r="DD82" s="9">
        <f>IF(Parametros!$P$3=1,'4 - Tabela atual'!DD81,'5 - Tabela anterior'!DC81)</f>
        <v>0</v>
      </c>
      <c r="DE82" s="9">
        <f>IF(Parametros!$P$3=1,'4 - Tabela atual'!DE81,'5 - Tabela anterior'!DD81)</f>
        <v>0</v>
      </c>
      <c r="DF82" s="9">
        <f>IF(Parametros!$P$3=1,'4 - Tabela atual'!DF81,'5 - Tabela anterior'!DE81)</f>
        <v>0</v>
      </c>
      <c r="DG82" s="9">
        <f>IF(Parametros!$P$3=1,'4 - Tabela atual'!DG81,'5 - Tabela anterior'!DF81)</f>
        <v>0</v>
      </c>
      <c r="DH82" s="9">
        <f>IF(Parametros!$P$3=1,'4 - Tabela atual'!DH81,'5 - Tabela anterior'!DG81)</f>
        <v>0</v>
      </c>
      <c r="DI82" s="9">
        <f>IF(Parametros!$P$3=1,'4 - Tabela atual'!DI81,'5 - Tabela anterior'!DH81)</f>
        <v>0</v>
      </c>
      <c r="DJ82" s="9">
        <f>IF(Parametros!$P$3=1,'4 - Tabela atual'!DJ81,'5 - Tabela anterior'!DI81)</f>
        <v>0</v>
      </c>
      <c r="DK82" s="9">
        <f>IF(Parametros!$P$3=1,'4 - Tabela atual'!DK81,'5 - Tabela anterior'!DJ81)</f>
        <v>0</v>
      </c>
      <c r="DL82" s="9">
        <f>IF(Parametros!$P$3=1,'4 - Tabela atual'!DL81,'5 - Tabela anterior'!DK81)</f>
        <v>0</v>
      </c>
      <c r="DM82" s="9">
        <f>IF(Parametros!$P$3=1,'4 - Tabela atual'!DM81,'5 - Tabela anterior'!DL81)</f>
        <v>0</v>
      </c>
      <c r="DN82" s="9">
        <f>IF(Parametros!$P$3=1,'4 - Tabela atual'!DN81,'5 - Tabela anterior'!DM81)</f>
        <v>0</v>
      </c>
      <c r="DO82" s="9">
        <f>IF(Parametros!$P$3=1,'4 - Tabela atual'!DO81,'5 - Tabela anterior'!DN81)</f>
        <v>0</v>
      </c>
      <c r="DP82" s="9">
        <f>IF(Parametros!$P$3=1,'4 - Tabela atual'!DP81,'5 - Tabela anterior'!DO81)</f>
        <v>0</v>
      </c>
      <c r="DQ82" s="9">
        <f>IF(Parametros!$P$3=1,'4 - Tabela atual'!DQ81,'5 - Tabela anterior'!DP81)</f>
        <v>0</v>
      </c>
      <c r="DR82" s="9">
        <f>IF(Parametros!$P$3=1,'4 - Tabela atual'!DR81,'5 - Tabela anterior'!DQ81)</f>
        <v>0</v>
      </c>
      <c r="DS82" s="9">
        <f>IF(Parametros!$P$3=1,'4 - Tabela atual'!DS81,'5 - Tabela anterior'!DR81)</f>
        <v>0</v>
      </c>
      <c r="DT82" s="9">
        <f>IF(Parametros!$P$3=1,'4 - Tabela atual'!DT81,'5 - Tabela anterior'!DS81)</f>
        <v>0</v>
      </c>
      <c r="DU82" s="9">
        <f>IF(Parametros!$P$3=1,'4 - Tabela atual'!DU81,'5 - Tabela anterior'!DT81)</f>
        <v>0</v>
      </c>
      <c r="DV82" s="9">
        <f>IF(Parametros!$P$3=1,'4 - Tabela atual'!DV81,'5 - Tabela anterior'!DU81)</f>
        <v>0</v>
      </c>
      <c r="DW82" s="9">
        <f>IF(Parametros!$P$3=1,'4 - Tabela atual'!DW81,'5 - Tabela anterior'!DV81)</f>
        <v>0</v>
      </c>
      <c r="DX82" s="9">
        <f>IF(Parametros!$P$3=1,'4 - Tabela atual'!DX81,'5 - Tabela anterior'!DW81)</f>
        <v>0</v>
      </c>
      <c r="DY82" s="9">
        <f>IF(Parametros!$P$3=1,'4 - Tabela atual'!DY81,'5 - Tabela anterior'!DX81)</f>
        <v>0</v>
      </c>
      <c r="DZ82" s="9">
        <f>IF(Parametros!$P$3=1,'4 - Tabela atual'!DZ81,'5 - Tabela anterior'!DY81)</f>
        <v>0</v>
      </c>
      <c r="EA82" s="9">
        <f>IF(Parametros!$P$3=1,'4 - Tabela atual'!EA81,'5 - Tabela anterior'!DZ81)</f>
        <v>0</v>
      </c>
      <c r="EB82" s="9">
        <f>IF(Parametros!$P$3=1,'4 - Tabela atual'!EB81,'5 - Tabela anterior'!EA81)</f>
        <v>0</v>
      </c>
      <c r="EC82" s="9">
        <f>IF(Parametros!$P$3=1,'4 - Tabela atual'!EC81,'5 - Tabela anterior'!EB81)</f>
        <v>0</v>
      </c>
      <c r="ED82" s="9">
        <f>IF(Parametros!$P$3=1,'4 - Tabela atual'!ED81,'5 - Tabela anterior'!EC81)</f>
        <v>0</v>
      </c>
      <c r="EE82" s="9">
        <f>IF(Parametros!$P$3=1,'4 - Tabela atual'!EE81,'5 - Tabela anterior'!ED81)</f>
        <v>0</v>
      </c>
      <c r="EF82" s="9">
        <f>IF(Parametros!$P$3=1,'4 - Tabela atual'!EF81,'5 - Tabela anterior'!EE81)</f>
        <v>0</v>
      </c>
      <c r="EG82" s="9">
        <f>IF(Parametros!$P$3=1,'4 - Tabela atual'!EG81,'5 - Tabela anterior'!EF81)</f>
        <v>0</v>
      </c>
      <c r="EH82" s="9">
        <f>IF(Parametros!$P$3=1,'4 - Tabela atual'!EH81,'5 - Tabela anterior'!EG81)</f>
        <v>0</v>
      </c>
      <c r="EI82" s="9">
        <f>IF(Parametros!$P$3=1,'4 - Tabela atual'!EI81,'5 - Tabela anterior'!EH81)</f>
        <v>0</v>
      </c>
      <c r="EJ82" s="9">
        <f>IF(Parametros!$P$3=1,'4 - Tabela atual'!EJ81,'5 - Tabela anterior'!EI81)</f>
        <v>0</v>
      </c>
      <c r="EK82" s="9">
        <f>IF(Parametros!$P$3=1,'4 - Tabela atual'!EK81,'5 - Tabela anterior'!EJ81)</f>
        <v>0</v>
      </c>
      <c r="EL82" s="9">
        <f>IF(Parametros!$P$3=1,'4 - Tabela atual'!EL81,'5 - Tabela anterior'!EK81)</f>
        <v>0</v>
      </c>
      <c r="EM82" s="9">
        <f>IF(Parametros!$P$3=1,'4 - Tabela atual'!EM81,'5 - Tabela anterior'!EL81)</f>
        <v>0</v>
      </c>
      <c r="EN82" s="9">
        <f>IF(Parametros!$P$3=1,'4 - Tabela atual'!EN81,'5 - Tabela anterior'!EM81)</f>
        <v>0</v>
      </c>
      <c r="EO82" s="9">
        <f>IF(Parametros!$P$3=1,'4 - Tabela atual'!EO81,'5 - Tabela anterior'!EN81)</f>
        <v>0</v>
      </c>
      <c r="EP82" s="9">
        <f>IF(Parametros!$P$3=1,'4 - Tabela atual'!EP81,'5 - Tabela anterior'!EO81)</f>
        <v>0</v>
      </c>
      <c r="EQ82" s="9">
        <f>IF(Parametros!$P$3=1,'4 - Tabela atual'!EQ81,'5 - Tabela anterior'!EP81)</f>
        <v>0</v>
      </c>
      <c r="ER82" s="9">
        <f>IF(Parametros!$P$3=1,'4 - Tabela atual'!ER81,'5 - Tabela anterior'!EQ81)</f>
        <v>0</v>
      </c>
      <c r="ES82" s="9">
        <f>IF(Parametros!$P$3=1,'4 - Tabela atual'!ES81,'5 - Tabela anterior'!ER81)</f>
        <v>0</v>
      </c>
      <c r="ET82" s="9">
        <f>IF(Parametros!$P$3=1,'4 - Tabela atual'!ET81,'5 - Tabela anterior'!ES81)</f>
        <v>0</v>
      </c>
      <c r="EU82" s="9">
        <f>IF(Parametros!$P$3=1,'4 - Tabela atual'!EU81,'5 - Tabela anterior'!ET81)</f>
        <v>0</v>
      </c>
      <c r="EV82" s="9">
        <f>IF(Parametros!$P$3=1,'4 - Tabela atual'!EV81,'5 - Tabela anterior'!EU81)</f>
        <v>0</v>
      </c>
      <c r="EW82" s="9">
        <f>IF(Parametros!$P$3=1,'4 - Tabela atual'!EW81,'5 - Tabela anterior'!EV81)</f>
        <v>0</v>
      </c>
      <c r="EX82" s="9">
        <f>IF(Parametros!$P$3=1,'4 - Tabela atual'!EX81,'5 - Tabela anterior'!EW81)</f>
        <v>0</v>
      </c>
      <c r="EY82" s="9">
        <f>IF(Parametros!$P$3=1,'4 - Tabela atual'!EY81,'5 - Tabela anterior'!EX81)</f>
        <v>0</v>
      </c>
      <c r="EZ82" s="9">
        <f>IF(Parametros!$P$3=1,'4 - Tabela atual'!EZ81,'5 - Tabela anterior'!EY81)</f>
        <v>0</v>
      </c>
      <c r="FA82" s="9">
        <f>IF(Parametros!$P$3=1,'4 - Tabela atual'!FA81,'5 - Tabela anterior'!EZ81)</f>
        <v>0</v>
      </c>
      <c r="FB82" s="9">
        <f>IF(Parametros!$P$3=1,'4 - Tabela atual'!FB81,'5 - Tabela anterior'!FA81)</f>
        <v>0</v>
      </c>
      <c r="FC82" s="9">
        <f>IF(Parametros!$P$3=1,'4 - Tabela atual'!FC81,'5 - Tabela anterior'!FB81)</f>
        <v>0</v>
      </c>
      <c r="FD82" s="9">
        <f>IF(Parametros!$P$3=1,'4 - Tabela atual'!FD81,'5 - Tabela anterior'!FC81)</f>
        <v>0</v>
      </c>
      <c r="FE82" s="9">
        <f>IF(Parametros!$P$3=1,'4 - Tabela atual'!FE81,'5 - Tabela anterior'!FD81)</f>
        <v>0</v>
      </c>
      <c r="FF82" s="9">
        <f>IF(Parametros!$P$3=1,'4 - Tabela atual'!FF81,'5 - Tabela anterior'!FE81)</f>
        <v>0</v>
      </c>
      <c r="FG82" s="9">
        <f>IF(Parametros!$P$3=1,'4 - Tabela atual'!FG81,'5 - Tabela anterior'!FF81)</f>
        <v>0</v>
      </c>
      <c r="FH82" s="9">
        <f>IF(Parametros!$P$3=1,'4 - Tabela atual'!FH81,'5 - Tabela anterior'!FG81)</f>
        <v>0</v>
      </c>
      <c r="FI82" s="9">
        <f>IF(Parametros!$P$3=1,'4 - Tabela atual'!FI81,'5 - Tabela anterior'!FH81)</f>
        <v>0</v>
      </c>
      <c r="FJ82" s="9">
        <f>IF(Parametros!$P$3=1,'4 - Tabela atual'!FJ81,'5 - Tabela anterior'!FI81)</f>
        <v>0</v>
      </c>
      <c r="FK82" s="9">
        <f>IF(Parametros!$P$3=1,'4 - Tabela atual'!FK81,'5 - Tabela anterior'!FJ81)</f>
        <v>0</v>
      </c>
      <c r="FL82" s="9">
        <f>IF(Parametros!$P$3=1,'4 - Tabela atual'!FL81,'5 - Tabela anterior'!FK81)</f>
        <v>0</v>
      </c>
      <c r="FM82" s="9">
        <f>IF(Parametros!$P$3=1,'4 - Tabela atual'!FM81,'5 - Tabela anterior'!FL81)</f>
        <v>0</v>
      </c>
      <c r="FN82" s="9">
        <f>IF(Parametros!$P$3=1,'4 - Tabela atual'!FN81,'5 - Tabela anterior'!FM81)</f>
        <v>0</v>
      </c>
      <c r="FO82" s="9">
        <f>IF(Parametros!$P$3=1,'4 - Tabela atual'!FO81,'5 - Tabela anterior'!FN81)</f>
        <v>0</v>
      </c>
      <c r="FP82" s="9">
        <f>IF(Parametros!$P$3=1,'4 - Tabela atual'!FP81,'5 - Tabela anterior'!FO81)</f>
        <v>0</v>
      </c>
      <c r="FQ82" s="9">
        <f>IF(Parametros!$P$3=1,'4 - Tabela atual'!FQ81,'5 - Tabela anterior'!FP81)</f>
        <v>0</v>
      </c>
      <c r="FR82" s="9">
        <f>IF(Parametros!$P$3=1,'4 - Tabela atual'!FR81,'5 - Tabela anterior'!FQ81)</f>
        <v>0</v>
      </c>
      <c r="FS82" s="9">
        <f>IF(Parametros!$P$3=1,'4 - Tabela atual'!FS81,'5 - Tabela anterior'!FR81)</f>
        <v>0</v>
      </c>
      <c r="FT82">
        <f>IF(Parametros!$P$3=1,'4 - Tabela atual'!FT81,'5 - Tabela anterior'!FS81)</f>
        <v>26.57</v>
      </c>
      <c r="FU82" t="str">
        <f>IF(Parametros!$P$3=1,'4 - Tabela atual'!FU81,'5 - Tabela anterior'!FT81)</f>
        <v/>
      </c>
      <c r="FV82" t="str">
        <f>IF(Parametros!$P$3=1,'4 - Tabela atual'!FV81,'5 - Tabela anterior'!FU81)</f>
        <v/>
      </c>
      <c r="FW82" t="str">
        <f>IF(Parametros!$P$3=1,'4 - Tabela atual'!FW81,'5 - Tabela anterior'!FV81)</f>
        <v/>
      </c>
      <c r="FX82" t="str">
        <f>IF(Parametros!$P$3=1,'4 - Tabela atual'!FX81,'5 - Tabela anterior'!FW81)</f>
        <v/>
      </c>
      <c r="FY82" t="str">
        <f>IF(Parametros!$P$3=1,'4 - Tabela atual'!FY81,'5 - Tabela anterior'!FX81)</f>
        <v/>
      </c>
      <c r="FZ82" t="str">
        <f>IF(Parametros!$P$3=1,'4 - Tabela atual'!FZ81,'5 - Tabela anterior'!FY81)</f>
        <v/>
      </c>
      <c r="GA82" t="str">
        <f>IF(Parametros!$P$3=1,'4 - Tabela atual'!GA81,'5 - Tabela anterior'!FZ81)</f>
        <v/>
      </c>
      <c r="GB82" t="str">
        <f>IF(Parametros!$P$3=1,'4 - Tabela atual'!GB81,'5 - Tabela anterior'!GA81)</f>
        <v/>
      </c>
      <c r="GC82" t="str">
        <f>IF(Parametros!$P$3=1,'4 - Tabela atual'!GC81,'5 - Tabela anterior'!GB81)</f>
        <v/>
      </c>
      <c r="GD82" t="str">
        <f>IF(Parametros!$P$3=1,'4 - Tabela atual'!GD81,'5 - Tabela anterior'!GC81)</f>
        <v/>
      </c>
      <c r="GE82" t="str">
        <f>IF(Parametros!$P$3=1,'4 - Tabela atual'!GE81,'5 - Tabela anterior'!GD81)</f>
        <v/>
      </c>
      <c r="GF82" t="str">
        <f>IF(Parametros!$P$3=1,'4 - Tabela atual'!GF81,'5 - Tabela anterior'!GE81)</f>
        <v/>
      </c>
      <c r="GG82" t="str">
        <f>IF(Parametros!$P$3=1,'4 - Tabela atual'!GG81,'5 - Tabela anterior'!GF81)</f>
        <v/>
      </c>
      <c r="GH82">
        <f>IF(Parametros!$P$3=1,'4 - Tabela atual'!GH81,'5 - Tabela anterior'!GG81)</f>
        <v>0</v>
      </c>
      <c r="GI82" s="8">
        <f>IF(Parametros!$P$3=1,'4 - Tabela atual'!GI81,'5 - Tabela anterior'!GH81)</f>
        <v>263855.39750000002</v>
      </c>
      <c r="GJ82" s="8">
        <f>IF(Parametros!$P$3=1,'4 - Tabela atual'!GJ81,'5 - Tabela anterior'!GI81)</f>
        <v>0</v>
      </c>
      <c r="GK82" s="8">
        <f>IF(Parametros!$P$3=1,'4 - Tabela atual'!GK81,'5 - Tabela anterior'!GJ81)</f>
        <v>0</v>
      </c>
      <c r="GL82" s="8">
        <f>IF(Parametros!$P$3=1,'4 - Tabela atual'!GL81,'5 - Tabela anterior'!GK81)</f>
        <v>0</v>
      </c>
      <c r="GM82" s="8">
        <f>IF(Parametros!$P$3=1,'4 - Tabela atual'!GM81,'5 - Tabela anterior'!GL81)</f>
        <v>0</v>
      </c>
      <c r="GN82" s="8">
        <f>IF(Parametros!$P$3=1,'4 - Tabela atual'!GN81,'5 - Tabela anterior'!GM81)</f>
        <v>0</v>
      </c>
      <c r="GO82" s="8">
        <f>IF(Parametros!$P$3=1,'4 - Tabela atual'!GO81,'5 - Tabela anterior'!GN81)</f>
        <v>0</v>
      </c>
      <c r="GP82" s="8">
        <f>IF(Parametros!$P$3=1,'4 - Tabela atual'!GP81,'5 - Tabela anterior'!GO81)</f>
        <v>0</v>
      </c>
      <c r="GQ82" s="8">
        <f>IF(Parametros!$P$3=1,'4 - Tabela atual'!GQ81,'5 - Tabela anterior'!GP81)</f>
        <v>0</v>
      </c>
      <c r="GR82" s="8">
        <f>IF(Parametros!$P$3=1,'4 - Tabela atual'!GR81,'5 - Tabela anterior'!GQ81)</f>
        <v>0</v>
      </c>
      <c r="GS82" s="8">
        <f>IF(Parametros!$P$3=1,'4 - Tabela atual'!GS81,'5 - Tabela anterior'!GR81)</f>
        <v>0</v>
      </c>
      <c r="GT82" s="8">
        <f>IF(Parametros!$P$3=1,'4 - Tabela atual'!GT81,'5 - Tabela anterior'!GS81)</f>
        <v>0</v>
      </c>
      <c r="GU82" s="8">
        <f>IF(Parametros!$P$3=1,'4 - Tabela atual'!GU81,'5 - Tabela anterior'!GT81)</f>
        <v>0</v>
      </c>
      <c r="GV82" s="8">
        <f>IF(Parametros!$P$3=1,'4 - Tabela atual'!GV81,'5 - Tabela anterior'!GU81)</f>
        <v>0</v>
      </c>
      <c r="GW82" s="8">
        <f>IF(Parametros!$P$3=1,'4 - Tabela atual'!GW81,'5 - Tabela anterior'!GV81)</f>
        <v>0</v>
      </c>
      <c r="GX82">
        <f>IF(Parametros!$P$3=1,'4 - Tabela atual'!GX81,'5 - Tabela anterior'!GW81)</f>
        <v>1</v>
      </c>
      <c r="GY82">
        <f>IF(Parametros!$P$3=1,'4 - Tabela atual'!GY81,'5 - Tabela anterior'!GX81)</f>
        <v>0</v>
      </c>
      <c r="GZ82">
        <f>IF(Parametros!$P$3=1,'4 - Tabela atual'!GZ81,'5 - Tabela anterior'!GY81)</f>
        <v>0</v>
      </c>
      <c r="HA82">
        <f>IF(Parametros!$P$3=1,'4 - Tabela atual'!HA81,'5 - Tabela anterior'!GZ81)</f>
        <v>0</v>
      </c>
      <c r="HB82">
        <f>IF(Parametros!$P$3=1,'4 - Tabela atual'!HB81,'5 - Tabela anterior'!HA81)</f>
        <v>0</v>
      </c>
      <c r="HC82">
        <f>IF(Parametros!$P$3=1,'4 - Tabela atual'!HC81,'5 - Tabela anterior'!HB81)</f>
        <v>0</v>
      </c>
      <c r="HD82">
        <f>IF(Parametros!$P$3=1,'4 - Tabela atual'!HD81,'5 - Tabela anterior'!HC81)</f>
        <v>0</v>
      </c>
      <c r="HE82" s="6" t="str">
        <f t="shared" si="1"/>
        <v>THE VOICE KIDS - (VOIK)</v>
      </c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</row>
    <row r="83" spans="1:272" s="5" customFormat="1" ht="14.25" customHeight="1" x14ac:dyDescent="0.2">
      <c r="A83" s="148" t="str">
        <f>IF(Parametros!$P$3=1,'4 - Tabela atual'!A82,'5 - Tabela anterior'!A82)</f>
        <v>MEPR</v>
      </c>
      <c r="B83" s="112" t="str">
        <f>IF(Parametros!$P$3=1,'4 - Tabela atual'!B82,'5 - Tabela anterior'!B82)</f>
        <v>ESCOLINHA DO PROFESSOR RAIMUNDO</v>
      </c>
      <c r="C83" s="9">
        <f>IF(Parametros!$P$3=1,'4 - Tabela atual'!C82,'5 - Tabela anterior'!C82)</f>
        <v>871</v>
      </c>
      <c r="D83" s="9">
        <f>IF(Parametros!$P$3=1,'4 - Tabela atual'!D82,'5 - Tabela anterior'!D82)</f>
        <v>174.20000000000002</v>
      </c>
      <c r="E83" s="9">
        <f>IF(Parametros!$P$3=1,'4 - Tabela atual'!E82,'5 - Tabela anterior'!E82)</f>
        <v>217.75</v>
      </c>
      <c r="F83" s="9">
        <f>IF(Parametros!$P$3=1,'4 - Tabela atual'!F82,'5 - Tabela anterior'!F82)</f>
        <v>326.625</v>
      </c>
      <c r="G83" s="9">
        <f>IF(Parametros!$P$3=1,'4 - Tabela atual'!G82,'5 - Tabela anterior'!G82)</f>
        <v>174.20000000000002</v>
      </c>
      <c r="H83" s="9">
        <f>IF(Parametros!$P$3=1,'4 - Tabela atual'!H82,'5 - Tabela anterior'!H82)</f>
        <v>217.75</v>
      </c>
      <c r="I83" s="9">
        <f>IF(Parametros!$P$3=1,'4 - Tabela atual'!I82,'5 - Tabela anterior'!H82)</f>
        <v>217.75</v>
      </c>
      <c r="J83" s="9">
        <f>IF(Parametros!$P$3=1,'4 - Tabela atual'!J82,'5 - Tabela anterior'!I82)</f>
        <v>217.75</v>
      </c>
      <c r="K83" s="9">
        <f>IF(Parametros!$P$3=1,'4 - Tabela atual'!K82,'5 - Tabela anterior'!J82)</f>
        <v>326.625</v>
      </c>
      <c r="L83" s="9">
        <f>IF(Parametros!$P$3=1,'4 - Tabela atual'!L82,'5 - Tabela anterior'!K82)</f>
        <v>174.20000000000002</v>
      </c>
      <c r="M83" s="9">
        <f>IF(Parametros!$P$3=1,'4 - Tabela atual'!M82,'5 - Tabela anterior'!L82)</f>
        <v>217.75</v>
      </c>
      <c r="N83" s="9">
        <f>IF(Parametros!$P$3=1,'4 - Tabela atual'!N82,'5 - Tabela anterior'!M82)</f>
        <v>391.95</v>
      </c>
      <c r="O83" s="9">
        <f>IF(Parametros!$P$3=1,'4 - Tabela atual'!O82,'5 - Tabela anterior'!N82)</f>
        <v>435.5</v>
      </c>
      <c r="P83" s="9">
        <f>IF(Parametros!$P$3=1,'4 - Tabela atual'!P82,'5 - Tabela anterior'!O82)</f>
        <v>1306.5</v>
      </c>
      <c r="Q83" s="9">
        <f>IF(Parametros!$P$3=1,'4 - Tabela atual'!Q82,'5 - Tabela anterior'!P82)</f>
        <v>1742</v>
      </c>
      <c r="R83" s="9">
        <f>IF(Parametros!$P$3=1,'4 - Tabela atual'!R82,'5 - Tabela anterior'!Q82)</f>
        <v>2613</v>
      </c>
      <c r="S83" s="9">
        <f>IF(Parametros!$P$3=1,'4 - Tabela atual'!S82,'5 - Tabela anterior'!R82)</f>
        <v>3484</v>
      </c>
      <c r="T83" s="9">
        <f>IF(Parametros!$P$3=1,'4 - Tabela atual'!T82,'5 - Tabela anterior'!S82)</f>
        <v>4355</v>
      </c>
      <c r="U83" s="9">
        <f>IF(Parametros!$P$3=1,'4 - Tabela atual'!U82,'5 - Tabela anterior'!T82)</f>
        <v>5226</v>
      </c>
      <c r="V83" s="9">
        <f>IF(Parametros!$P$3=1,'4 - Tabela atual'!V82,'5 - Tabela anterior'!U82)</f>
        <v>0</v>
      </c>
      <c r="W83" s="9">
        <f>IF(Parametros!$P$3=1,'4 - Tabela atual'!W82,'5 - Tabela anterior'!V82)</f>
        <v>0</v>
      </c>
      <c r="X83" s="9">
        <f>IF(Parametros!$P$3=1,'4 - Tabela atual'!X82,'5 - Tabela anterior'!W82)</f>
        <v>0</v>
      </c>
      <c r="Y83" s="9">
        <f>IF(Parametros!$P$3=1,'4 - Tabela atual'!Y82,'5 - Tabela anterior'!X82)</f>
        <v>0</v>
      </c>
      <c r="Z83" s="9">
        <f>IF(Parametros!$P$3=1,'4 - Tabela atual'!Z82,'5 - Tabela anterior'!Y82)</f>
        <v>0</v>
      </c>
      <c r="AA83" s="9">
        <f>IF(Parametros!$P$3=1,'4 - Tabela atual'!AA82,'5 - Tabela anterior'!Z82)</f>
        <v>0</v>
      </c>
      <c r="AB83" s="9">
        <f>IF(Parametros!$P$3=1,'4 - Tabela atual'!AB82,'5 - Tabela anterior'!AA82)</f>
        <v>0</v>
      </c>
      <c r="AC83" s="9">
        <f>IF(Parametros!$P$3=1,'4 - Tabela atual'!AC82,'5 - Tabela anterior'!AB82)</f>
        <v>0</v>
      </c>
      <c r="AD83" s="9">
        <f>IF(Parametros!$P$3=1,'4 - Tabela atual'!AD82,'5 - Tabela anterior'!AC82)</f>
        <v>0</v>
      </c>
      <c r="AE83" s="9">
        <f>IF(Parametros!$P$3=1,'4 - Tabela atual'!AE82,'5 - Tabela anterior'!AD82)</f>
        <v>0</v>
      </c>
      <c r="AF83" s="9">
        <f>IF(Parametros!$P$3=1,'4 - Tabela atual'!AF82,'5 - Tabela anterior'!AE82)</f>
        <v>0</v>
      </c>
      <c r="AG83" s="9">
        <f>IF(Parametros!$P$3=1,'4 - Tabela atual'!AG82,'5 - Tabela anterior'!AF82)</f>
        <v>0</v>
      </c>
      <c r="AH83" s="9">
        <f>IF(Parametros!$P$3=1,'4 - Tabela atual'!AH82,'5 - Tabela anterior'!AG82)</f>
        <v>0</v>
      </c>
      <c r="AI83" s="9">
        <f>IF(Parametros!$P$3=1,'4 - Tabela atual'!AI82,'5 - Tabela anterior'!AH82)</f>
        <v>0</v>
      </c>
      <c r="AJ83" s="9">
        <f>IF(Parametros!$P$3=1,'4 - Tabela atual'!AJ82,'5 - Tabela anterior'!AI82)</f>
        <v>0</v>
      </c>
      <c r="AK83" s="9">
        <f>IF(Parametros!$P$3=1,'4 - Tabela atual'!AK82,'5 - Tabela anterior'!AJ82)</f>
        <v>0</v>
      </c>
      <c r="AL83" s="9">
        <f>IF(Parametros!$P$3=1,'4 - Tabela atual'!AL82,'5 - Tabela anterior'!AK82)</f>
        <v>0</v>
      </c>
      <c r="AM83" s="9">
        <f>IF(Parametros!$P$3=1,'4 - Tabela atual'!AM82,'5 - Tabela anterior'!AL82)</f>
        <v>0</v>
      </c>
      <c r="AN83" s="9">
        <f>IF(Parametros!$P$3=1,'4 - Tabela atual'!AN82,'5 - Tabela anterior'!AM82)</f>
        <v>0</v>
      </c>
      <c r="AO83" s="9">
        <f>IF(Parametros!$P$3=1,'4 - Tabela atual'!AO82,'5 - Tabela anterior'!AN82)</f>
        <v>0</v>
      </c>
      <c r="AP83" s="9">
        <f>IF(Parametros!$P$3=1,'4 - Tabela atual'!AP82,'5 - Tabela anterior'!AO82)</f>
        <v>0</v>
      </c>
      <c r="AQ83" s="9">
        <f>IF(Parametros!$P$3=1,'4 - Tabela atual'!AQ82,'5 - Tabela anterior'!AP82)</f>
        <v>0</v>
      </c>
      <c r="AR83" s="9">
        <f>IF(Parametros!$P$3=1,'4 - Tabela atual'!AR82,'5 - Tabela anterior'!AQ82)</f>
        <v>0</v>
      </c>
      <c r="AS83" s="9">
        <f>IF(Parametros!$P$3=1,'4 - Tabela atual'!AS82,'5 - Tabela anterior'!AR82)</f>
        <v>0</v>
      </c>
      <c r="AT83" s="9">
        <f>IF(Parametros!$P$3=1,'4 - Tabela atual'!AT82,'5 - Tabela anterior'!AS82)</f>
        <v>0</v>
      </c>
      <c r="AU83" s="9">
        <f>IF(Parametros!$P$3=1,'4 - Tabela atual'!AU82,'5 - Tabela anterior'!AT82)</f>
        <v>0</v>
      </c>
      <c r="AV83" s="9">
        <f>IF(Parametros!$P$3=1,'4 - Tabela atual'!AV82,'5 - Tabela anterior'!AU82)</f>
        <v>0</v>
      </c>
      <c r="AW83" s="9">
        <f>IF(Parametros!$P$3=1,'4 - Tabela atual'!AW82,'5 - Tabela anterior'!AV82)</f>
        <v>0</v>
      </c>
      <c r="AX83" s="9">
        <f>IF(Parametros!$P$3=1,'4 - Tabela atual'!AX82,'5 - Tabela anterior'!AW82)</f>
        <v>0</v>
      </c>
      <c r="AY83" s="9">
        <f>IF(Parametros!$P$3=1,'4 - Tabela atual'!AY82,'5 - Tabela anterior'!AX82)</f>
        <v>0</v>
      </c>
      <c r="AZ83" s="9">
        <f>IF(Parametros!$P$3=1,'4 - Tabela atual'!AZ82,'5 - Tabela anterior'!AY82)</f>
        <v>0</v>
      </c>
      <c r="BA83" s="9">
        <f>IF(Parametros!$P$3=1,'4 - Tabela atual'!BA82,'5 - Tabela anterior'!AZ82)</f>
        <v>0</v>
      </c>
      <c r="BB83" s="9">
        <f>IF(Parametros!$P$3=1,'4 - Tabela atual'!BB82,'5 - Tabela anterior'!BA82)</f>
        <v>0</v>
      </c>
      <c r="BC83" s="9">
        <f>IF(Parametros!$P$3=1,'4 - Tabela atual'!BC82,'5 - Tabela anterior'!BB82)</f>
        <v>0</v>
      </c>
      <c r="BD83" s="9">
        <f>IF(Parametros!$P$3=1,'4 - Tabela atual'!BD82,'5 - Tabela anterior'!BC82)</f>
        <v>0</v>
      </c>
      <c r="BE83" s="9">
        <f>IF(Parametros!$P$3=1,'4 - Tabela atual'!BE82,'5 - Tabela anterior'!BD82)</f>
        <v>0</v>
      </c>
      <c r="BF83" s="9">
        <f>IF(Parametros!$P$3=1,'4 - Tabela atual'!BF82,'5 - Tabela anterior'!BE82)</f>
        <v>0</v>
      </c>
      <c r="BG83" s="9">
        <f>IF(Parametros!$P$3=1,'4 - Tabela atual'!BG82,'5 - Tabela anterior'!BF82)</f>
        <v>0</v>
      </c>
      <c r="BH83" s="9">
        <f>IF(Parametros!$P$3=1,'4 - Tabela atual'!BH82,'5 - Tabela anterior'!BG82)</f>
        <v>0</v>
      </c>
      <c r="BI83" s="9">
        <f>IF(Parametros!$P$3=1,'4 - Tabela atual'!BI82,'5 - Tabela anterior'!BH82)</f>
        <v>0</v>
      </c>
      <c r="BJ83" s="9">
        <f>IF(Parametros!$P$3=1,'4 - Tabela atual'!BJ82,'5 - Tabela anterior'!BI82)</f>
        <v>0</v>
      </c>
      <c r="BK83" s="9">
        <f>IF(Parametros!$P$3=1,'4 - Tabela atual'!BK82,'5 - Tabela anterior'!BJ82)</f>
        <v>0</v>
      </c>
      <c r="BL83" s="9">
        <f>IF(Parametros!$P$3=1,'4 - Tabela atual'!BL82,'5 - Tabela anterior'!BK82)</f>
        <v>0</v>
      </c>
      <c r="BM83" s="9">
        <f>IF(Parametros!$P$3=1,'4 - Tabela atual'!BM82,'5 - Tabela anterior'!BL82)</f>
        <v>0</v>
      </c>
      <c r="BN83" s="9">
        <f>IF(Parametros!$P$3=1,'4 - Tabela atual'!BN82,'5 - Tabela anterior'!BM82)</f>
        <v>0</v>
      </c>
      <c r="BO83" s="9">
        <f>IF(Parametros!$P$3=1,'4 - Tabela atual'!BO82,'5 - Tabela anterior'!BN82)</f>
        <v>0</v>
      </c>
      <c r="BP83" s="9">
        <f>IF(Parametros!$P$3=1,'4 - Tabela atual'!BP82,'5 - Tabela anterior'!BO82)</f>
        <v>0</v>
      </c>
      <c r="BQ83" s="9">
        <f>IF(Parametros!$P$3=1,'4 - Tabela atual'!BQ82,'5 - Tabela anterior'!BP82)</f>
        <v>0</v>
      </c>
      <c r="BR83" s="9">
        <f>IF(Parametros!$P$3=1,'4 - Tabela atual'!BR82,'5 - Tabela anterior'!BQ82)</f>
        <v>0</v>
      </c>
      <c r="BS83" s="9">
        <f>IF(Parametros!$P$3=1,'4 - Tabela atual'!BS82,'5 - Tabela anterior'!BR82)</f>
        <v>0</v>
      </c>
      <c r="BT83" s="9">
        <f>IF(Parametros!$P$3=1,'4 - Tabela atual'!BT82,'5 - Tabela anterior'!BS82)</f>
        <v>0</v>
      </c>
      <c r="BU83" s="9">
        <f>IF(Parametros!$P$3=1,'4 - Tabela atual'!BU82,'5 - Tabela anterior'!BT82)</f>
        <v>0</v>
      </c>
      <c r="BV83" s="9">
        <f>IF(Parametros!$P$3=1,'4 - Tabela atual'!BV82,'5 - Tabela anterior'!BU82)</f>
        <v>0</v>
      </c>
      <c r="BW83" s="9">
        <f>IF(Parametros!$P$3=1,'4 - Tabela atual'!BW82,'5 - Tabela anterior'!BV82)</f>
        <v>0</v>
      </c>
      <c r="BX83" s="9">
        <f>IF(Parametros!$P$3=1,'4 - Tabela atual'!BX82,'5 - Tabela anterior'!BW82)</f>
        <v>0</v>
      </c>
      <c r="BY83" s="9">
        <f>IF(Parametros!$P$3=1,'4 - Tabela atual'!BY82,'5 - Tabela anterior'!BX82)</f>
        <v>0</v>
      </c>
      <c r="BZ83" s="9">
        <f>IF(Parametros!$P$3=1,'4 - Tabela atual'!BZ82,'5 - Tabela anterior'!BY82)</f>
        <v>0</v>
      </c>
      <c r="CA83" s="9">
        <f>IF(Parametros!$P$3=1,'4 - Tabela atual'!CA82,'5 - Tabela anterior'!BZ82)</f>
        <v>0</v>
      </c>
      <c r="CB83" s="9">
        <f>IF(Parametros!$P$3=1,'4 - Tabela atual'!CB82,'5 - Tabela anterior'!CA82)</f>
        <v>0</v>
      </c>
      <c r="CC83" s="9">
        <f>IF(Parametros!$P$3=1,'4 - Tabela atual'!CC82,'5 - Tabela anterior'!CB82)</f>
        <v>0</v>
      </c>
      <c r="CD83" s="9">
        <f>IF(Parametros!$P$3=1,'4 - Tabela atual'!CD82,'5 - Tabela anterior'!CC82)</f>
        <v>0</v>
      </c>
      <c r="CE83" s="9">
        <f>IF(Parametros!$P$3=1,'4 - Tabela atual'!CE82,'5 - Tabela anterior'!CD82)</f>
        <v>0</v>
      </c>
      <c r="CF83" s="9">
        <f>IF(Parametros!$P$3=1,'4 - Tabela atual'!CF82,'5 - Tabela anterior'!CE82)</f>
        <v>0</v>
      </c>
      <c r="CG83" s="9">
        <f>IF(Parametros!$P$3=1,'4 - Tabela atual'!CG82,'5 - Tabela anterior'!CF82)</f>
        <v>0</v>
      </c>
      <c r="CH83" s="9">
        <f>IF(Parametros!$P$3=1,'4 - Tabela atual'!CH82,'5 - Tabela anterior'!CG82)</f>
        <v>0</v>
      </c>
      <c r="CI83" s="9">
        <f>IF(Parametros!$P$3=1,'4 - Tabela atual'!CI82,'5 - Tabela anterior'!CH82)</f>
        <v>0</v>
      </c>
      <c r="CJ83" s="9">
        <f>IF(Parametros!$P$3=1,'4 - Tabela atual'!CJ82,'5 - Tabela anterior'!CI82)</f>
        <v>0</v>
      </c>
      <c r="CK83" s="9">
        <f>IF(Parametros!$P$3=1,'4 - Tabela atual'!CK82,'5 - Tabela anterior'!CJ82)</f>
        <v>0</v>
      </c>
      <c r="CL83" s="9">
        <f>IF(Parametros!$P$3=1,'4 - Tabela atual'!CL82,'5 - Tabela anterior'!CK82)</f>
        <v>0</v>
      </c>
      <c r="CM83" s="9">
        <f>IF(Parametros!$P$3=1,'4 - Tabela atual'!CM82,'5 - Tabela anterior'!CL82)</f>
        <v>0</v>
      </c>
      <c r="CN83" s="9">
        <f>IF(Parametros!$P$3=1,'4 - Tabela atual'!CN82,'5 - Tabela anterior'!CM82)</f>
        <v>0</v>
      </c>
      <c r="CO83" s="9">
        <f>IF(Parametros!$P$3=1,'4 - Tabela atual'!CO82,'5 - Tabela anterior'!CN82)</f>
        <v>0</v>
      </c>
      <c r="CP83" s="9">
        <f>IF(Parametros!$P$3=1,'4 - Tabela atual'!CP82,'5 - Tabela anterior'!CO82)</f>
        <v>0</v>
      </c>
      <c r="CQ83" s="9">
        <f>IF(Parametros!$P$3=1,'4 - Tabela atual'!CQ82,'5 - Tabela anterior'!CP82)</f>
        <v>0</v>
      </c>
      <c r="CR83" s="9">
        <f>IF(Parametros!$P$3=1,'4 - Tabela atual'!CR82,'5 - Tabela anterior'!CQ82)</f>
        <v>0</v>
      </c>
      <c r="CS83" s="9">
        <f>IF(Parametros!$P$3=1,'4 - Tabela atual'!CS82,'5 - Tabela anterior'!CR82)</f>
        <v>0</v>
      </c>
      <c r="CT83" s="9">
        <f>IF(Parametros!$P$3=1,'4 - Tabela atual'!CT82,'5 - Tabela anterior'!CS82)</f>
        <v>0</v>
      </c>
      <c r="CU83" s="9">
        <f>IF(Parametros!$P$3=1,'4 - Tabela atual'!CU82,'5 - Tabela anterior'!CT82)</f>
        <v>0</v>
      </c>
      <c r="CV83" s="9">
        <f>IF(Parametros!$P$3=1,'4 - Tabela atual'!CV82,'5 - Tabela anterior'!CU82)</f>
        <v>0</v>
      </c>
      <c r="CW83" s="9">
        <f>IF(Parametros!$P$3=1,'4 - Tabela atual'!CW82,'5 - Tabela anterior'!CV82)</f>
        <v>0</v>
      </c>
      <c r="CX83" s="9">
        <f>IF(Parametros!$P$3=1,'4 - Tabela atual'!CX82,'5 - Tabela anterior'!CW82)</f>
        <v>0</v>
      </c>
      <c r="CY83" s="9">
        <f>IF(Parametros!$P$3=1,'4 - Tabela atual'!CY82,'5 - Tabela anterior'!CX82)</f>
        <v>0</v>
      </c>
      <c r="CZ83" s="9">
        <f>IF(Parametros!$P$3=1,'4 - Tabela atual'!CZ82,'5 - Tabela anterior'!CY82)</f>
        <v>0</v>
      </c>
      <c r="DA83" s="9">
        <f>IF(Parametros!$P$3=1,'4 - Tabela atual'!DA82,'5 - Tabela anterior'!CZ82)</f>
        <v>0</v>
      </c>
      <c r="DB83" s="9">
        <f>IF(Parametros!$P$3=1,'4 - Tabela atual'!DB82,'5 - Tabela anterior'!DA82)</f>
        <v>0</v>
      </c>
      <c r="DC83" s="9">
        <f>IF(Parametros!$P$3=1,'4 - Tabela atual'!DC82,'5 - Tabela anterior'!DB82)</f>
        <v>0</v>
      </c>
      <c r="DD83" s="9">
        <f>IF(Parametros!$P$3=1,'4 - Tabela atual'!DD82,'5 - Tabela anterior'!DC82)</f>
        <v>0</v>
      </c>
      <c r="DE83" s="9">
        <f>IF(Parametros!$P$3=1,'4 - Tabela atual'!DE82,'5 - Tabela anterior'!DD82)</f>
        <v>0</v>
      </c>
      <c r="DF83" s="9">
        <f>IF(Parametros!$P$3=1,'4 - Tabela atual'!DF82,'5 - Tabela anterior'!DE82)</f>
        <v>0</v>
      </c>
      <c r="DG83" s="9">
        <f>IF(Parametros!$P$3=1,'4 - Tabela atual'!DG82,'5 - Tabela anterior'!DF82)</f>
        <v>0</v>
      </c>
      <c r="DH83" s="9">
        <f>IF(Parametros!$P$3=1,'4 - Tabela atual'!DH82,'5 - Tabela anterior'!DG82)</f>
        <v>0</v>
      </c>
      <c r="DI83" s="9">
        <f>IF(Parametros!$P$3=1,'4 - Tabela atual'!DI82,'5 - Tabela anterior'!DH82)</f>
        <v>0</v>
      </c>
      <c r="DJ83" s="9">
        <f>IF(Parametros!$P$3=1,'4 - Tabela atual'!DJ82,'5 - Tabela anterior'!DI82)</f>
        <v>0</v>
      </c>
      <c r="DK83" s="9">
        <f>IF(Parametros!$P$3=1,'4 - Tabela atual'!DK82,'5 - Tabela anterior'!DJ82)</f>
        <v>0</v>
      </c>
      <c r="DL83" s="9">
        <f>IF(Parametros!$P$3=1,'4 - Tabela atual'!DL82,'5 - Tabela anterior'!DK82)</f>
        <v>0</v>
      </c>
      <c r="DM83" s="9">
        <f>IF(Parametros!$P$3=1,'4 - Tabela atual'!DM82,'5 - Tabela anterior'!DL82)</f>
        <v>0</v>
      </c>
      <c r="DN83" s="9">
        <f>IF(Parametros!$P$3=1,'4 - Tabela atual'!DN82,'5 - Tabela anterior'!DM82)</f>
        <v>0</v>
      </c>
      <c r="DO83" s="9">
        <f>IF(Parametros!$P$3=1,'4 - Tabela atual'!DO82,'5 - Tabela anterior'!DN82)</f>
        <v>0</v>
      </c>
      <c r="DP83" s="9">
        <f>IF(Parametros!$P$3=1,'4 - Tabela atual'!DP82,'5 - Tabela anterior'!DO82)</f>
        <v>0</v>
      </c>
      <c r="DQ83" s="9">
        <f>IF(Parametros!$P$3=1,'4 - Tabela atual'!DQ82,'5 - Tabela anterior'!DP82)</f>
        <v>0</v>
      </c>
      <c r="DR83" s="9">
        <f>IF(Parametros!$P$3=1,'4 - Tabela atual'!DR82,'5 - Tabela anterior'!DQ82)</f>
        <v>0</v>
      </c>
      <c r="DS83" s="9">
        <f>IF(Parametros!$P$3=1,'4 - Tabela atual'!DS82,'5 - Tabela anterior'!DR82)</f>
        <v>0</v>
      </c>
      <c r="DT83" s="9">
        <f>IF(Parametros!$P$3=1,'4 - Tabela atual'!DT82,'5 - Tabela anterior'!DS82)</f>
        <v>0</v>
      </c>
      <c r="DU83" s="9">
        <f>IF(Parametros!$P$3=1,'4 - Tabela atual'!DU82,'5 - Tabela anterior'!DT82)</f>
        <v>0</v>
      </c>
      <c r="DV83" s="9">
        <f>IF(Parametros!$P$3=1,'4 - Tabela atual'!DV82,'5 - Tabela anterior'!DU82)</f>
        <v>0</v>
      </c>
      <c r="DW83" s="9">
        <f>IF(Parametros!$P$3=1,'4 - Tabela atual'!DW82,'5 - Tabela anterior'!DV82)</f>
        <v>0</v>
      </c>
      <c r="DX83" s="9">
        <f>IF(Parametros!$P$3=1,'4 - Tabela atual'!DX82,'5 - Tabela anterior'!DW82)</f>
        <v>0</v>
      </c>
      <c r="DY83" s="9">
        <f>IF(Parametros!$P$3=1,'4 - Tabela atual'!DY82,'5 - Tabela anterior'!DX82)</f>
        <v>0</v>
      </c>
      <c r="DZ83" s="9">
        <f>IF(Parametros!$P$3=1,'4 - Tabela atual'!DZ82,'5 - Tabela anterior'!DY82)</f>
        <v>0</v>
      </c>
      <c r="EA83" s="9">
        <f>IF(Parametros!$P$3=1,'4 - Tabela atual'!EA82,'5 - Tabela anterior'!DZ82)</f>
        <v>0</v>
      </c>
      <c r="EB83" s="9">
        <f>IF(Parametros!$P$3=1,'4 - Tabela atual'!EB82,'5 - Tabela anterior'!EA82)</f>
        <v>0</v>
      </c>
      <c r="EC83" s="9">
        <f>IF(Parametros!$P$3=1,'4 - Tabela atual'!EC82,'5 - Tabela anterior'!EB82)</f>
        <v>0</v>
      </c>
      <c r="ED83" s="9">
        <f>IF(Parametros!$P$3=1,'4 - Tabela atual'!ED82,'5 - Tabela anterior'!EC82)</f>
        <v>0</v>
      </c>
      <c r="EE83" s="9">
        <f>IF(Parametros!$P$3=1,'4 - Tabela atual'!EE82,'5 - Tabela anterior'!ED82)</f>
        <v>0</v>
      </c>
      <c r="EF83" s="9">
        <f>IF(Parametros!$P$3=1,'4 - Tabela atual'!EF82,'5 - Tabela anterior'!EE82)</f>
        <v>0</v>
      </c>
      <c r="EG83" s="9">
        <f>IF(Parametros!$P$3=1,'4 - Tabela atual'!EG82,'5 - Tabela anterior'!EF82)</f>
        <v>0</v>
      </c>
      <c r="EH83" s="9">
        <f>IF(Parametros!$P$3=1,'4 - Tabela atual'!EH82,'5 - Tabela anterior'!EG82)</f>
        <v>0</v>
      </c>
      <c r="EI83" s="9">
        <f>IF(Parametros!$P$3=1,'4 - Tabela atual'!EI82,'5 - Tabela anterior'!EH82)</f>
        <v>0</v>
      </c>
      <c r="EJ83" s="9">
        <f>IF(Parametros!$P$3=1,'4 - Tabela atual'!EJ82,'5 - Tabela anterior'!EI82)</f>
        <v>0</v>
      </c>
      <c r="EK83" s="9">
        <f>IF(Parametros!$P$3=1,'4 - Tabela atual'!EK82,'5 - Tabela anterior'!EJ82)</f>
        <v>0</v>
      </c>
      <c r="EL83" s="9">
        <f>IF(Parametros!$P$3=1,'4 - Tabela atual'!EL82,'5 - Tabela anterior'!EK82)</f>
        <v>0</v>
      </c>
      <c r="EM83" s="9">
        <f>IF(Parametros!$P$3=1,'4 - Tabela atual'!EM82,'5 - Tabela anterior'!EL82)</f>
        <v>0</v>
      </c>
      <c r="EN83" s="9">
        <f>IF(Parametros!$P$3=1,'4 - Tabela atual'!EN82,'5 - Tabela anterior'!EM82)</f>
        <v>0</v>
      </c>
      <c r="EO83" s="9">
        <f>IF(Parametros!$P$3=1,'4 - Tabela atual'!EO82,'5 - Tabela anterior'!EN82)</f>
        <v>0</v>
      </c>
      <c r="EP83" s="9">
        <f>IF(Parametros!$P$3=1,'4 - Tabela atual'!EP82,'5 - Tabela anterior'!EO82)</f>
        <v>0</v>
      </c>
      <c r="EQ83" s="9">
        <f>IF(Parametros!$P$3=1,'4 - Tabela atual'!EQ82,'5 - Tabela anterior'!EP82)</f>
        <v>0</v>
      </c>
      <c r="ER83" s="9">
        <f>IF(Parametros!$P$3=1,'4 - Tabela atual'!ER82,'5 - Tabela anterior'!EQ82)</f>
        <v>0</v>
      </c>
      <c r="ES83" s="9">
        <f>IF(Parametros!$P$3=1,'4 - Tabela atual'!ES82,'5 - Tabela anterior'!ER82)</f>
        <v>0</v>
      </c>
      <c r="ET83" s="9">
        <f>IF(Parametros!$P$3=1,'4 - Tabela atual'!ET82,'5 - Tabela anterior'!ES82)</f>
        <v>0</v>
      </c>
      <c r="EU83" s="9">
        <f>IF(Parametros!$P$3=1,'4 - Tabela atual'!EU82,'5 - Tabela anterior'!ET82)</f>
        <v>0</v>
      </c>
      <c r="EV83" s="9">
        <f>IF(Parametros!$P$3=1,'4 - Tabela atual'!EV82,'5 - Tabela anterior'!EU82)</f>
        <v>0</v>
      </c>
      <c r="EW83" s="9">
        <f>IF(Parametros!$P$3=1,'4 - Tabela atual'!EW82,'5 - Tabela anterior'!EV82)</f>
        <v>0</v>
      </c>
      <c r="EX83" s="9">
        <f>IF(Parametros!$P$3=1,'4 - Tabela atual'!EX82,'5 - Tabela anterior'!EW82)</f>
        <v>0</v>
      </c>
      <c r="EY83" s="9">
        <f>IF(Parametros!$P$3=1,'4 - Tabela atual'!EY82,'5 - Tabela anterior'!EX82)</f>
        <v>0</v>
      </c>
      <c r="EZ83" s="9">
        <f>IF(Parametros!$P$3=1,'4 - Tabela atual'!EZ82,'5 - Tabela anterior'!EY82)</f>
        <v>0</v>
      </c>
      <c r="FA83" s="9">
        <f>IF(Parametros!$P$3=1,'4 - Tabela atual'!FA82,'5 - Tabela anterior'!EZ82)</f>
        <v>0</v>
      </c>
      <c r="FB83" s="9">
        <f>IF(Parametros!$P$3=1,'4 - Tabela atual'!FB82,'5 - Tabela anterior'!FA82)</f>
        <v>0</v>
      </c>
      <c r="FC83" s="9">
        <f>IF(Parametros!$P$3=1,'4 - Tabela atual'!FC82,'5 - Tabela anterior'!FB82)</f>
        <v>0</v>
      </c>
      <c r="FD83" s="9">
        <f>IF(Parametros!$P$3=1,'4 - Tabela atual'!FD82,'5 - Tabela anterior'!FC82)</f>
        <v>0</v>
      </c>
      <c r="FE83" s="9">
        <f>IF(Parametros!$P$3=1,'4 - Tabela atual'!FE82,'5 - Tabela anterior'!FD82)</f>
        <v>0</v>
      </c>
      <c r="FF83" s="9">
        <f>IF(Parametros!$P$3=1,'4 - Tabela atual'!FF82,'5 - Tabela anterior'!FE82)</f>
        <v>0</v>
      </c>
      <c r="FG83" s="9">
        <f>IF(Parametros!$P$3=1,'4 - Tabela atual'!FG82,'5 - Tabela anterior'!FF82)</f>
        <v>0</v>
      </c>
      <c r="FH83" s="9">
        <f>IF(Parametros!$P$3=1,'4 - Tabela atual'!FH82,'5 - Tabela anterior'!FG82)</f>
        <v>0</v>
      </c>
      <c r="FI83" s="9">
        <f>IF(Parametros!$P$3=1,'4 - Tabela atual'!FI82,'5 - Tabela anterior'!FH82)</f>
        <v>0</v>
      </c>
      <c r="FJ83" s="9">
        <f>IF(Parametros!$P$3=1,'4 - Tabela atual'!FJ82,'5 - Tabela anterior'!FI82)</f>
        <v>0</v>
      </c>
      <c r="FK83" s="9">
        <f>IF(Parametros!$P$3=1,'4 - Tabela atual'!FK82,'5 - Tabela anterior'!FJ82)</f>
        <v>0</v>
      </c>
      <c r="FL83" s="9">
        <f>IF(Parametros!$P$3=1,'4 - Tabela atual'!FL82,'5 - Tabela anterior'!FK82)</f>
        <v>0</v>
      </c>
      <c r="FM83" s="9">
        <f>IF(Parametros!$P$3=1,'4 - Tabela atual'!FM82,'5 - Tabela anterior'!FL82)</f>
        <v>0</v>
      </c>
      <c r="FN83" s="9">
        <f>IF(Parametros!$P$3=1,'4 - Tabela atual'!FN82,'5 - Tabela anterior'!FM82)</f>
        <v>0</v>
      </c>
      <c r="FO83" s="9">
        <f>IF(Parametros!$P$3=1,'4 - Tabela atual'!FO82,'5 - Tabela anterior'!FN82)</f>
        <v>0</v>
      </c>
      <c r="FP83" s="9">
        <f>IF(Parametros!$P$3=1,'4 - Tabela atual'!FP82,'5 - Tabela anterior'!FO82)</f>
        <v>0</v>
      </c>
      <c r="FQ83" s="9">
        <f>IF(Parametros!$P$3=1,'4 - Tabela atual'!FQ82,'5 - Tabela anterior'!FP82)</f>
        <v>0</v>
      </c>
      <c r="FR83" s="9">
        <f>IF(Parametros!$P$3=1,'4 - Tabela atual'!FR82,'5 - Tabela anterior'!FQ82)</f>
        <v>0</v>
      </c>
      <c r="FS83" s="9">
        <f>IF(Parametros!$P$3=1,'4 - Tabela atual'!FS82,'5 - Tabela anterior'!FR82)</f>
        <v>0</v>
      </c>
      <c r="FT83">
        <f>IF(Parametros!$P$3=1,'4 - Tabela atual'!FT82,'5 - Tabela anterior'!FS82)</f>
        <v>26.57</v>
      </c>
      <c r="FU83" t="str">
        <f>IF(Parametros!$P$3=1,'4 - Tabela atual'!FU82,'5 - Tabela anterior'!FT82)</f>
        <v/>
      </c>
      <c r="FV83" t="str">
        <f>IF(Parametros!$P$3=1,'4 - Tabela atual'!FV82,'5 - Tabela anterior'!FU82)</f>
        <v/>
      </c>
      <c r="FW83" t="str">
        <f>IF(Parametros!$P$3=1,'4 - Tabela atual'!FW82,'5 - Tabela anterior'!FV82)</f>
        <v/>
      </c>
      <c r="FX83" t="str">
        <f>IF(Parametros!$P$3=1,'4 - Tabela atual'!FX82,'5 - Tabela anterior'!FW82)</f>
        <v/>
      </c>
      <c r="FY83" t="str">
        <f>IF(Parametros!$P$3=1,'4 - Tabela atual'!FY82,'5 - Tabela anterior'!FX82)</f>
        <v/>
      </c>
      <c r="FZ83" t="str">
        <f>IF(Parametros!$P$3=1,'4 - Tabela atual'!FZ82,'5 - Tabela anterior'!FY82)</f>
        <v/>
      </c>
      <c r="GA83" t="str">
        <f>IF(Parametros!$P$3=1,'4 - Tabela atual'!GA82,'5 - Tabela anterior'!FZ82)</f>
        <v/>
      </c>
      <c r="GB83" t="str">
        <f>IF(Parametros!$P$3=1,'4 - Tabela atual'!GB82,'5 - Tabela anterior'!GA82)</f>
        <v/>
      </c>
      <c r="GC83" t="str">
        <f>IF(Parametros!$P$3=1,'4 - Tabela atual'!GC82,'5 - Tabela anterior'!GB82)</f>
        <v/>
      </c>
      <c r="GD83" t="str">
        <f>IF(Parametros!$P$3=1,'4 - Tabela atual'!GD82,'5 - Tabela anterior'!GC82)</f>
        <v/>
      </c>
      <c r="GE83" t="str">
        <f>IF(Parametros!$P$3=1,'4 - Tabela atual'!GE82,'5 - Tabela anterior'!GD82)</f>
        <v/>
      </c>
      <c r="GF83" t="str">
        <f>IF(Parametros!$P$3=1,'4 - Tabela atual'!GF82,'5 - Tabela anterior'!GE82)</f>
        <v/>
      </c>
      <c r="GG83" t="str">
        <f>IF(Parametros!$P$3=1,'4 - Tabela atual'!GG82,'5 - Tabela anterior'!GF82)</f>
        <v/>
      </c>
      <c r="GH83">
        <f>IF(Parametros!$P$3=1,'4 - Tabela atual'!GH82,'5 - Tabela anterior'!GG82)</f>
        <v>0</v>
      </c>
      <c r="GI83" s="8">
        <f>IF(Parametros!$P$3=1,'4 - Tabela atual'!GI82,'5 - Tabela anterior'!GH82)</f>
        <v>263855.39750000002</v>
      </c>
      <c r="GJ83" s="8">
        <f>IF(Parametros!$P$3=1,'4 - Tabela atual'!GJ82,'5 - Tabela anterior'!GI82)</f>
        <v>0</v>
      </c>
      <c r="GK83" s="8">
        <f>IF(Parametros!$P$3=1,'4 - Tabela atual'!GK82,'5 - Tabela anterior'!GJ82)</f>
        <v>0</v>
      </c>
      <c r="GL83" s="8">
        <f>IF(Parametros!$P$3=1,'4 - Tabela atual'!GL82,'5 - Tabela anterior'!GK82)</f>
        <v>0</v>
      </c>
      <c r="GM83" s="8">
        <f>IF(Parametros!$P$3=1,'4 - Tabela atual'!GM82,'5 - Tabela anterior'!GL82)</f>
        <v>0</v>
      </c>
      <c r="GN83" s="8">
        <f>IF(Parametros!$P$3=1,'4 - Tabela atual'!GN82,'5 - Tabela anterior'!GM82)</f>
        <v>0</v>
      </c>
      <c r="GO83" s="8">
        <f>IF(Parametros!$P$3=1,'4 - Tabela atual'!GO82,'5 - Tabela anterior'!GN82)</f>
        <v>0</v>
      </c>
      <c r="GP83" s="8">
        <f>IF(Parametros!$P$3=1,'4 - Tabela atual'!GP82,'5 - Tabela anterior'!GO82)</f>
        <v>0</v>
      </c>
      <c r="GQ83" s="8">
        <f>IF(Parametros!$P$3=1,'4 - Tabela atual'!GQ82,'5 - Tabela anterior'!GP82)</f>
        <v>0</v>
      </c>
      <c r="GR83" s="8">
        <f>IF(Parametros!$P$3=1,'4 - Tabela atual'!GR82,'5 - Tabela anterior'!GQ82)</f>
        <v>0</v>
      </c>
      <c r="GS83" s="8">
        <f>IF(Parametros!$P$3=1,'4 - Tabela atual'!GS82,'5 - Tabela anterior'!GR82)</f>
        <v>0</v>
      </c>
      <c r="GT83" s="8">
        <f>IF(Parametros!$P$3=1,'4 - Tabela atual'!GT82,'5 - Tabela anterior'!GS82)</f>
        <v>0</v>
      </c>
      <c r="GU83" s="8">
        <f>IF(Parametros!$P$3=1,'4 - Tabela atual'!GU82,'5 - Tabela anterior'!GT82)</f>
        <v>0</v>
      </c>
      <c r="GV83" s="8">
        <f>IF(Parametros!$P$3=1,'4 - Tabela atual'!GV82,'5 - Tabela anterior'!GU82)</f>
        <v>0</v>
      </c>
      <c r="GW83" s="8">
        <f>IF(Parametros!$P$3=1,'4 - Tabela atual'!GW82,'5 - Tabela anterior'!GV82)</f>
        <v>0</v>
      </c>
      <c r="GX83">
        <f>IF(Parametros!$P$3=1,'4 - Tabela atual'!GX82,'5 - Tabela anterior'!GW82)</f>
        <v>0</v>
      </c>
      <c r="GY83">
        <f>IF(Parametros!$P$3=1,'4 - Tabela atual'!GY82,'5 - Tabela anterior'!GX82)</f>
        <v>0</v>
      </c>
      <c r="GZ83">
        <f>IF(Parametros!$P$3=1,'4 - Tabela atual'!GZ82,'5 - Tabela anterior'!GY82)</f>
        <v>0</v>
      </c>
      <c r="HA83">
        <f>IF(Parametros!$P$3=1,'4 - Tabela atual'!HA82,'5 - Tabela anterior'!GZ82)</f>
        <v>0</v>
      </c>
      <c r="HB83">
        <f>IF(Parametros!$P$3=1,'4 - Tabela atual'!HB82,'5 - Tabela anterior'!HA82)</f>
        <v>0</v>
      </c>
      <c r="HC83">
        <f>IF(Parametros!$P$3=1,'4 - Tabela atual'!HC82,'5 - Tabela anterior'!HB82)</f>
        <v>0</v>
      </c>
      <c r="HD83">
        <f>IF(Parametros!$P$3=1,'4 - Tabela atual'!HD82,'5 - Tabela anterior'!HC82)</f>
        <v>1</v>
      </c>
      <c r="HE83" s="6" t="str">
        <f t="shared" si="1"/>
        <v>ESCOLINHA DO PROFESSOR RAIMUNDO - (MEPR)</v>
      </c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</row>
    <row r="84" spans="1:272" s="5" customFormat="1" ht="14.25" customHeight="1" x14ac:dyDescent="0.2">
      <c r="A84" s="148" t="str">
        <f>IF(Parametros!$P$3=1,'4 - Tabela atual'!A83,'5 - Tabela anterior'!A83)</f>
        <v>N20S</v>
      </c>
      <c r="B84" s="112" t="str">
        <f>IF(Parametros!$P$3=1,'4 - Tabela atual'!B83,'5 - Tabela anterior'!B83)</f>
        <v>NOVELA 20 HORAS SÁBADO</v>
      </c>
      <c r="C84" s="9">
        <f>IF(Parametros!$P$3=1,'4 - Tabela atual'!C83,'5 - Tabela anterior'!C83)</f>
        <v>3549</v>
      </c>
      <c r="D84" s="9">
        <f>IF(Parametros!$P$3=1,'4 - Tabela atual'!D83,'5 - Tabela anterior'!D83)</f>
        <v>709.80000000000007</v>
      </c>
      <c r="E84" s="9">
        <f>IF(Parametros!$P$3=1,'4 - Tabela atual'!E83,'5 - Tabela anterior'!E83)</f>
        <v>887.25</v>
      </c>
      <c r="F84" s="9">
        <f>IF(Parametros!$P$3=1,'4 - Tabela atual'!F83,'5 - Tabela anterior'!F83)</f>
        <v>1330.875</v>
      </c>
      <c r="G84" s="9">
        <f>IF(Parametros!$P$3=1,'4 - Tabela atual'!G83,'5 - Tabela anterior'!G83)</f>
        <v>709.80000000000007</v>
      </c>
      <c r="H84" s="9">
        <f>IF(Parametros!$P$3=1,'4 - Tabela atual'!H83,'5 - Tabela anterior'!H83)</f>
        <v>887.25</v>
      </c>
      <c r="I84" s="9">
        <f>IF(Parametros!$P$3=1,'4 - Tabela atual'!I83,'5 - Tabela anterior'!H83)</f>
        <v>887.25</v>
      </c>
      <c r="J84" s="9">
        <f>IF(Parametros!$P$3=1,'4 - Tabela atual'!J83,'5 - Tabela anterior'!I83)</f>
        <v>887.25</v>
      </c>
      <c r="K84" s="9">
        <f>IF(Parametros!$P$3=1,'4 - Tabela atual'!K83,'5 - Tabela anterior'!J83)</f>
        <v>1330.875</v>
      </c>
      <c r="L84" s="9">
        <f>IF(Parametros!$P$3=1,'4 - Tabela atual'!L83,'5 - Tabela anterior'!K83)</f>
        <v>709.80000000000007</v>
      </c>
      <c r="M84" s="9">
        <f>IF(Parametros!$P$3=1,'4 - Tabela atual'!M83,'5 - Tabela anterior'!L83)</f>
        <v>887.25</v>
      </c>
      <c r="N84" s="9">
        <f>IF(Parametros!$P$3=1,'4 - Tabela atual'!N83,'5 - Tabela anterior'!M83)</f>
        <v>1597.05</v>
      </c>
      <c r="O84" s="9">
        <f>IF(Parametros!$P$3=1,'4 - Tabela atual'!O83,'5 - Tabela anterior'!N83)</f>
        <v>2661.75</v>
      </c>
      <c r="P84" s="9">
        <f>IF(Parametros!$P$3=1,'4 - Tabela atual'!P83,'5 - Tabela anterior'!O83)</f>
        <v>5323.5</v>
      </c>
      <c r="Q84" s="9">
        <f>IF(Parametros!$P$3=1,'4 - Tabela atual'!Q83,'5 - Tabela anterior'!P83)</f>
        <v>7098</v>
      </c>
      <c r="R84" s="9">
        <f>IF(Parametros!$P$3=1,'4 - Tabela atual'!R83,'5 - Tabela anterior'!Q83)</f>
        <v>10647</v>
      </c>
      <c r="S84" s="9">
        <f>IF(Parametros!$P$3=1,'4 - Tabela atual'!S83,'5 - Tabela anterior'!R83)</f>
        <v>14196</v>
      </c>
      <c r="T84" s="9">
        <f>IF(Parametros!$P$3=1,'4 - Tabela atual'!T83,'5 - Tabela anterior'!S83)</f>
        <v>17745</v>
      </c>
      <c r="U84" s="9">
        <f>IF(Parametros!$P$3=1,'4 - Tabela atual'!U83,'5 - Tabela anterior'!T83)</f>
        <v>21294</v>
      </c>
      <c r="V84" s="9">
        <f>IF(Parametros!$P$3=1,'4 - Tabela atual'!V83,'5 - Tabela anterior'!U83)</f>
        <v>0</v>
      </c>
      <c r="W84" s="9">
        <f>IF(Parametros!$P$3=1,'4 - Tabela atual'!W83,'5 - Tabela anterior'!V83)</f>
        <v>0</v>
      </c>
      <c r="X84" s="9">
        <f>IF(Parametros!$P$3=1,'4 - Tabela atual'!X83,'5 - Tabela anterior'!W83)</f>
        <v>0</v>
      </c>
      <c r="Y84" s="9">
        <f>IF(Parametros!$P$3=1,'4 - Tabela atual'!Y83,'5 - Tabela anterior'!X83)</f>
        <v>0</v>
      </c>
      <c r="Z84" s="9">
        <f>IF(Parametros!$P$3=1,'4 - Tabela atual'!Z83,'5 - Tabela anterior'!Y83)</f>
        <v>0</v>
      </c>
      <c r="AA84" s="9">
        <f>IF(Parametros!$P$3=1,'4 - Tabela atual'!AA83,'5 - Tabela anterior'!Z83)</f>
        <v>0</v>
      </c>
      <c r="AB84" s="9">
        <f>IF(Parametros!$P$3=1,'4 - Tabela atual'!AB83,'5 - Tabela anterior'!AA83)</f>
        <v>0</v>
      </c>
      <c r="AC84" s="9">
        <f>IF(Parametros!$P$3=1,'4 - Tabela atual'!AC83,'5 - Tabela anterior'!AB83)</f>
        <v>0</v>
      </c>
      <c r="AD84" s="9">
        <f>IF(Parametros!$P$3=1,'4 - Tabela atual'!AD83,'5 - Tabela anterior'!AC83)</f>
        <v>0</v>
      </c>
      <c r="AE84" s="9">
        <f>IF(Parametros!$P$3=1,'4 - Tabela atual'!AE83,'5 - Tabela anterior'!AD83)</f>
        <v>0</v>
      </c>
      <c r="AF84" s="9">
        <f>IF(Parametros!$P$3=1,'4 - Tabela atual'!AF83,'5 - Tabela anterior'!AE83)</f>
        <v>0</v>
      </c>
      <c r="AG84" s="9">
        <f>IF(Parametros!$P$3=1,'4 - Tabela atual'!AG83,'5 - Tabela anterior'!AF83)</f>
        <v>0</v>
      </c>
      <c r="AH84" s="9">
        <f>IF(Parametros!$P$3=1,'4 - Tabela atual'!AH83,'5 - Tabela anterior'!AG83)</f>
        <v>0</v>
      </c>
      <c r="AI84" s="9">
        <f>IF(Parametros!$P$3=1,'4 - Tabela atual'!AI83,'5 - Tabela anterior'!AH83)</f>
        <v>0</v>
      </c>
      <c r="AJ84" s="9">
        <f>IF(Parametros!$P$3=1,'4 - Tabela atual'!AJ83,'5 - Tabela anterior'!AI83)</f>
        <v>0</v>
      </c>
      <c r="AK84" s="9">
        <f>IF(Parametros!$P$3=1,'4 - Tabela atual'!AK83,'5 - Tabela anterior'!AJ83)</f>
        <v>0</v>
      </c>
      <c r="AL84" s="9">
        <f>IF(Parametros!$P$3=1,'4 - Tabela atual'!AL83,'5 - Tabela anterior'!AK83)</f>
        <v>0</v>
      </c>
      <c r="AM84" s="9">
        <f>IF(Parametros!$P$3=1,'4 - Tabela atual'!AM83,'5 - Tabela anterior'!AL83)</f>
        <v>0</v>
      </c>
      <c r="AN84" s="9">
        <f>IF(Parametros!$P$3=1,'4 - Tabela atual'!AN83,'5 - Tabela anterior'!AM83)</f>
        <v>0</v>
      </c>
      <c r="AO84" s="9">
        <f>IF(Parametros!$P$3=1,'4 - Tabela atual'!AO83,'5 - Tabela anterior'!AN83)</f>
        <v>0</v>
      </c>
      <c r="AP84" s="9">
        <f>IF(Parametros!$P$3=1,'4 - Tabela atual'!AP83,'5 - Tabela anterior'!AO83)</f>
        <v>0</v>
      </c>
      <c r="AQ84" s="9">
        <f>IF(Parametros!$P$3=1,'4 - Tabela atual'!AQ83,'5 - Tabela anterior'!AP83)</f>
        <v>0</v>
      </c>
      <c r="AR84" s="9">
        <f>IF(Parametros!$P$3=1,'4 - Tabela atual'!AR83,'5 - Tabela anterior'!AQ83)</f>
        <v>0</v>
      </c>
      <c r="AS84" s="9">
        <f>IF(Parametros!$P$3=1,'4 - Tabela atual'!AS83,'5 - Tabela anterior'!AR83)</f>
        <v>0</v>
      </c>
      <c r="AT84" s="9">
        <f>IF(Parametros!$P$3=1,'4 - Tabela atual'!AT83,'5 - Tabela anterior'!AS83)</f>
        <v>0</v>
      </c>
      <c r="AU84" s="9">
        <f>IF(Parametros!$P$3=1,'4 - Tabela atual'!AU83,'5 - Tabela anterior'!AT83)</f>
        <v>0</v>
      </c>
      <c r="AV84" s="9">
        <f>IF(Parametros!$P$3=1,'4 - Tabela atual'!AV83,'5 - Tabela anterior'!AU83)</f>
        <v>0</v>
      </c>
      <c r="AW84" s="9">
        <f>IF(Parametros!$P$3=1,'4 - Tabela atual'!AW83,'5 - Tabela anterior'!AV83)</f>
        <v>0</v>
      </c>
      <c r="AX84" s="9">
        <f>IF(Parametros!$P$3=1,'4 - Tabela atual'!AX83,'5 - Tabela anterior'!AW83)</f>
        <v>0</v>
      </c>
      <c r="AY84" s="9">
        <f>IF(Parametros!$P$3=1,'4 - Tabela atual'!AY83,'5 - Tabela anterior'!AX83)</f>
        <v>0</v>
      </c>
      <c r="AZ84" s="9">
        <f>IF(Parametros!$P$3=1,'4 - Tabela atual'!AZ83,'5 - Tabela anterior'!AY83)</f>
        <v>0</v>
      </c>
      <c r="BA84" s="9">
        <f>IF(Parametros!$P$3=1,'4 - Tabela atual'!BA83,'5 - Tabela anterior'!AZ83)</f>
        <v>0</v>
      </c>
      <c r="BB84" s="9">
        <f>IF(Parametros!$P$3=1,'4 - Tabela atual'!BB83,'5 - Tabela anterior'!BA83)</f>
        <v>0</v>
      </c>
      <c r="BC84" s="9">
        <f>IF(Parametros!$P$3=1,'4 - Tabela atual'!BC83,'5 - Tabela anterior'!BB83)</f>
        <v>0</v>
      </c>
      <c r="BD84" s="9">
        <f>IF(Parametros!$P$3=1,'4 - Tabela atual'!BD83,'5 - Tabela anterior'!BC83)</f>
        <v>0</v>
      </c>
      <c r="BE84" s="9">
        <f>IF(Parametros!$P$3=1,'4 - Tabela atual'!BE83,'5 - Tabela anterior'!BD83)</f>
        <v>0</v>
      </c>
      <c r="BF84" s="9">
        <f>IF(Parametros!$P$3=1,'4 - Tabela atual'!BF83,'5 - Tabela anterior'!BE83)</f>
        <v>0</v>
      </c>
      <c r="BG84" s="9">
        <f>IF(Parametros!$P$3=1,'4 - Tabela atual'!BG83,'5 - Tabela anterior'!BF83)</f>
        <v>0</v>
      </c>
      <c r="BH84" s="9">
        <f>IF(Parametros!$P$3=1,'4 - Tabela atual'!BH83,'5 - Tabela anterior'!BG83)</f>
        <v>0</v>
      </c>
      <c r="BI84" s="9">
        <f>IF(Parametros!$P$3=1,'4 - Tabela atual'!BI83,'5 - Tabela anterior'!BH83)</f>
        <v>0</v>
      </c>
      <c r="BJ84" s="9">
        <f>IF(Parametros!$P$3=1,'4 - Tabela atual'!BJ83,'5 - Tabela anterior'!BI83)</f>
        <v>0</v>
      </c>
      <c r="BK84" s="9">
        <f>IF(Parametros!$P$3=1,'4 - Tabela atual'!BK83,'5 - Tabela anterior'!BJ83)</f>
        <v>0</v>
      </c>
      <c r="BL84" s="9">
        <f>IF(Parametros!$P$3=1,'4 - Tabela atual'!BL83,'5 - Tabela anterior'!BK83)</f>
        <v>0</v>
      </c>
      <c r="BM84" s="9">
        <f>IF(Parametros!$P$3=1,'4 - Tabela atual'!BM83,'5 - Tabela anterior'!BL83)</f>
        <v>0</v>
      </c>
      <c r="BN84" s="9">
        <f>IF(Parametros!$P$3=1,'4 - Tabela atual'!BN83,'5 - Tabela anterior'!BM83)</f>
        <v>0</v>
      </c>
      <c r="BO84" s="9">
        <f>IF(Parametros!$P$3=1,'4 - Tabela atual'!BO83,'5 - Tabela anterior'!BN83)</f>
        <v>0</v>
      </c>
      <c r="BP84" s="9">
        <f>IF(Parametros!$P$3=1,'4 - Tabela atual'!BP83,'5 - Tabela anterior'!BO83)</f>
        <v>0</v>
      </c>
      <c r="BQ84" s="9">
        <f>IF(Parametros!$P$3=1,'4 - Tabela atual'!BQ83,'5 - Tabela anterior'!BP83)</f>
        <v>0</v>
      </c>
      <c r="BR84" s="9">
        <f>IF(Parametros!$P$3=1,'4 - Tabela atual'!BR83,'5 - Tabela anterior'!BQ83)</f>
        <v>0</v>
      </c>
      <c r="BS84" s="9">
        <f>IF(Parametros!$P$3=1,'4 - Tabela atual'!BS83,'5 - Tabela anterior'!BR83)</f>
        <v>0</v>
      </c>
      <c r="BT84" s="9">
        <f>IF(Parametros!$P$3=1,'4 - Tabela atual'!BT83,'5 - Tabela anterior'!BS83)</f>
        <v>0</v>
      </c>
      <c r="BU84" s="9">
        <f>IF(Parametros!$P$3=1,'4 - Tabela atual'!BU83,'5 - Tabela anterior'!BT83)</f>
        <v>0</v>
      </c>
      <c r="BV84" s="9">
        <f>IF(Parametros!$P$3=1,'4 - Tabela atual'!BV83,'5 - Tabela anterior'!BU83)</f>
        <v>0</v>
      </c>
      <c r="BW84" s="9">
        <f>IF(Parametros!$P$3=1,'4 - Tabela atual'!BW83,'5 - Tabela anterior'!BV83)</f>
        <v>0</v>
      </c>
      <c r="BX84" s="9">
        <f>IF(Parametros!$P$3=1,'4 - Tabela atual'!BX83,'5 - Tabela anterior'!BW83)</f>
        <v>0</v>
      </c>
      <c r="BY84" s="9">
        <f>IF(Parametros!$P$3=1,'4 - Tabela atual'!BY83,'5 - Tabela anterior'!BX83)</f>
        <v>0</v>
      </c>
      <c r="BZ84" s="9">
        <f>IF(Parametros!$P$3=1,'4 - Tabela atual'!BZ83,'5 - Tabela anterior'!BY83)</f>
        <v>0</v>
      </c>
      <c r="CA84" s="9">
        <f>IF(Parametros!$P$3=1,'4 - Tabela atual'!CA83,'5 - Tabela anterior'!BZ83)</f>
        <v>0</v>
      </c>
      <c r="CB84" s="9">
        <f>IF(Parametros!$P$3=1,'4 - Tabela atual'!CB83,'5 - Tabela anterior'!CA83)</f>
        <v>0</v>
      </c>
      <c r="CC84" s="9">
        <f>IF(Parametros!$P$3=1,'4 - Tabela atual'!CC83,'5 - Tabela anterior'!CB83)</f>
        <v>0</v>
      </c>
      <c r="CD84" s="9">
        <f>IF(Parametros!$P$3=1,'4 - Tabela atual'!CD83,'5 - Tabela anterior'!CC83)</f>
        <v>0</v>
      </c>
      <c r="CE84" s="9">
        <f>IF(Parametros!$P$3=1,'4 - Tabela atual'!CE83,'5 - Tabela anterior'!CD83)</f>
        <v>0</v>
      </c>
      <c r="CF84" s="9">
        <f>IF(Parametros!$P$3=1,'4 - Tabela atual'!CF83,'5 - Tabela anterior'!CE83)</f>
        <v>0</v>
      </c>
      <c r="CG84" s="9">
        <f>IF(Parametros!$P$3=1,'4 - Tabela atual'!CG83,'5 - Tabela anterior'!CF83)</f>
        <v>0</v>
      </c>
      <c r="CH84" s="9">
        <f>IF(Parametros!$P$3=1,'4 - Tabela atual'!CH83,'5 - Tabela anterior'!CG83)</f>
        <v>0</v>
      </c>
      <c r="CI84" s="9">
        <f>IF(Parametros!$P$3=1,'4 - Tabela atual'!CI83,'5 - Tabela anterior'!CH83)</f>
        <v>0</v>
      </c>
      <c r="CJ84" s="9">
        <f>IF(Parametros!$P$3=1,'4 - Tabela atual'!CJ83,'5 - Tabela anterior'!CI83)</f>
        <v>0</v>
      </c>
      <c r="CK84" s="9">
        <f>IF(Parametros!$P$3=1,'4 - Tabela atual'!CK83,'5 - Tabela anterior'!CJ83)</f>
        <v>0</v>
      </c>
      <c r="CL84" s="9">
        <f>IF(Parametros!$P$3=1,'4 - Tabela atual'!CL83,'5 - Tabela anterior'!CK83)</f>
        <v>0</v>
      </c>
      <c r="CM84" s="9">
        <f>IF(Parametros!$P$3=1,'4 - Tabela atual'!CM83,'5 - Tabela anterior'!CL83)</f>
        <v>0</v>
      </c>
      <c r="CN84" s="9">
        <f>IF(Parametros!$P$3=1,'4 - Tabela atual'!CN83,'5 - Tabela anterior'!CM83)</f>
        <v>0</v>
      </c>
      <c r="CO84" s="9">
        <f>IF(Parametros!$P$3=1,'4 - Tabela atual'!CO83,'5 - Tabela anterior'!CN83)</f>
        <v>0</v>
      </c>
      <c r="CP84" s="9">
        <f>IF(Parametros!$P$3=1,'4 - Tabela atual'!CP83,'5 - Tabela anterior'!CO83)</f>
        <v>0</v>
      </c>
      <c r="CQ84" s="9">
        <f>IF(Parametros!$P$3=1,'4 - Tabela atual'!CQ83,'5 - Tabela anterior'!CP83)</f>
        <v>0</v>
      </c>
      <c r="CR84" s="9">
        <f>IF(Parametros!$P$3=1,'4 - Tabela atual'!CR83,'5 - Tabela anterior'!CQ83)</f>
        <v>0</v>
      </c>
      <c r="CS84" s="9">
        <f>IF(Parametros!$P$3=1,'4 - Tabela atual'!CS83,'5 - Tabela anterior'!CR83)</f>
        <v>0</v>
      </c>
      <c r="CT84" s="9">
        <f>IF(Parametros!$P$3=1,'4 - Tabela atual'!CT83,'5 - Tabela anterior'!CS83)</f>
        <v>0</v>
      </c>
      <c r="CU84" s="9">
        <f>IF(Parametros!$P$3=1,'4 - Tabela atual'!CU83,'5 - Tabela anterior'!CT83)</f>
        <v>0</v>
      </c>
      <c r="CV84" s="9">
        <f>IF(Parametros!$P$3=1,'4 - Tabela atual'!CV83,'5 - Tabela anterior'!CU83)</f>
        <v>0</v>
      </c>
      <c r="CW84" s="9">
        <f>IF(Parametros!$P$3=1,'4 - Tabela atual'!CW83,'5 - Tabela anterior'!CV83)</f>
        <v>0</v>
      </c>
      <c r="CX84" s="9">
        <f>IF(Parametros!$P$3=1,'4 - Tabela atual'!CX83,'5 - Tabela anterior'!CW83)</f>
        <v>0</v>
      </c>
      <c r="CY84" s="9">
        <f>IF(Parametros!$P$3=1,'4 - Tabela atual'!CY83,'5 - Tabela anterior'!CX83)</f>
        <v>0</v>
      </c>
      <c r="CZ84" s="9">
        <f>IF(Parametros!$P$3=1,'4 - Tabela atual'!CZ83,'5 - Tabela anterior'!CY83)</f>
        <v>0</v>
      </c>
      <c r="DA84" s="9">
        <f>IF(Parametros!$P$3=1,'4 - Tabela atual'!DA83,'5 - Tabela anterior'!CZ83)</f>
        <v>0</v>
      </c>
      <c r="DB84" s="9">
        <f>IF(Parametros!$P$3=1,'4 - Tabela atual'!DB83,'5 - Tabela anterior'!DA83)</f>
        <v>0</v>
      </c>
      <c r="DC84" s="9">
        <f>IF(Parametros!$P$3=1,'4 - Tabela atual'!DC83,'5 - Tabela anterior'!DB83)</f>
        <v>0</v>
      </c>
      <c r="DD84" s="9">
        <f>IF(Parametros!$P$3=1,'4 - Tabela atual'!DD83,'5 - Tabela anterior'!DC83)</f>
        <v>0</v>
      </c>
      <c r="DE84" s="9">
        <f>IF(Parametros!$P$3=1,'4 - Tabela atual'!DE83,'5 - Tabela anterior'!DD83)</f>
        <v>0</v>
      </c>
      <c r="DF84" s="9">
        <f>IF(Parametros!$P$3=1,'4 - Tabela atual'!DF83,'5 - Tabela anterior'!DE83)</f>
        <v>0</v>
      </c>
      <c r="DG84" s="9">
        <f>IF(Parametros!$P$3=1,'4 - Tabela atual'!DG83,'5 - Tabela anterior'!DF83)</f>
        <v>0</v>
      </c>
      <c r="DH84" s="9">
        <f>IF(Parametros!$P$3=1,'4 - Tabela atual'!DH83,'5 - Tabela anterior'!DG83)</f>
        <v>0</v>
      </c>
      <c r="DI84" s="9">
        <f>IF(Parametros!$P$3=1,'4 - Tabela atual'!DI83,'5 - Tabela anterior'!DH83)</f>
        <v>0</v>
      </c>
      <c r="DJ84" s="9">
        <f>IF(Parametros!$P$3=1,'4 - Tabela atual'!DJ83,'5 - Tabela anterior'!DI83)</f>
        <v>0</v>
      </c>
      <c r="DK84" s="9">
        <f>IF(Parametros!$P$3=1,'4 - Tabela atual'!DK83,'5 - Tabela anterior'!DJ83)</f>
        <v>0</v>
      </c>
      <c r="DL84" s="9">
        <f>IF(Parametros!$P$3=1,'4 - Tabela atual'!DL83,'5 - Tabela anterior'!DK83)</f>
        <v>0</v>
      </c>
      <c r="DM84" s="9">
        <f>IF(Parametros!$P$3=1,'4 - Tabela atual'!DM83,'5 - Tabela anterior'!DL83)</f>
        <v>0</v>
      </c>
      <c r="DN84" s="9">
        <f>IF(Parametros!$P$3=1,'4 - Tabela atual'!DN83,'5 - Tabela anterior'!DM83)</f>
        <v>0</v>
      </c>
      <c r="DO84" s="9">
        <f>IF(Parametros!$P$3=1,'4 - Tabela atual'!DO83,'5 - Tabela anterior'!DN83)</f>
        <v>0</v>
      </c>
      <c r="DP84" s="9">
        <f>IF(Parametros!$P$3=1,'4 - Tabela atual'!DP83,'5 - Tabela anterior'!DO83)</f>
        <v>0</v>
      </c>
      <c r="DQ84" s="9">
        <f>IF(Parametros!$P$3=1,'4 - Tabela atual'!DQ83,'5 - Tabela anterior'!DP83)</f>
        <v>0</v>
      </c>
      <c r="DR84" s="9">
        <f>IF(Parametros!$P$3=1,'4 - Tabela atual'!DR83,'5 - Tabela anterior'!DQ83)</f>
        <v>0</v>
      </c>
      <c r="DS84" s="9">
        <f>IF(Parametros!$P$3=1,'4 - Tabela atual'!DS83,'5 - Tabela anterior'!DR83)</f>
        <v>0</v>
      </c>
      <c r="DT84" s="9">
        <f>IF(Parametros!$P$3=1,'4 - Tabela atual'!DT83,'5 - Tabela anterior'!DS83)</f>
        <v>0</v>
      </c>
      <c r="DU84" s="9">
        <f>IF(Parametros!$P$3=1,'4 - Tabela atual'!DU83,'5 - Tabela anterior'!DT83)</f>
        <v>0</v>
      </c>
      <c r="DV84" s="9">
        <f>IF(Parametros!$P$3=1,'4 - Tabela atual'!DV83,'5 - Tabela anterior'!DU83)</f>
        <v>0</v>
      </c>
      <c r="DW84" s="9">
        <f>IF(Parametros!$P$3=1,'4 - Tabela atual'!DW83,'5 - Tabela anterior'!DV83)</f>
        <v>0</v>
      </c>
      <c r="DX84" s="9">
        <f>IF(Parametros!$P$3=1,'4 - Tabela atual'!DX83,'5 - Tabela anterior'!DW83)</f>
        <v>0</v>
      </c>
      <c r="DY84" s="9">
        <f>IF(Parametros!$P$3=1,'4 - Tabela atual'!DY83,'5 - Tabela anterior'!DX83)</f>
        <v>0</v>
      </c>
      <c r="DZ84" s="9">
        <f>IF(Parametros!$P$3=1,'4 - Tabela atual'!DZ83,'5 - Tabela anterior'!DY83)</f>
        <v>0</v>
      </c>
      <c r="EA84" s="9">
        <f>IF(Parametros!$P$3=1,'4 - Tabela atual'!EA83,'5 - Tabela anterior'!DZ83)</f>
        <v>0</v>
      </c>
      <c r="EB84" s="9">
        <f>IF(Parametros!$P$3=1,'4 - Tabela atual'!EB83,'5 - Tabela anterior'!EA83)</f>
        <v>0</v>
      </c>
      <c r="EC84" s="9">
        <f>IF(Parametros!$P$3=1,'4 - Tabela atual'!EC83,'5 - Tabela anterior'!EB83)</f>
        <v>0</v>
      </c>
      <c r="ED84" s="9">
        <f>IF(Parametros!$P$3=1,'4 - Tabela atual'!ED83,'5 - Tabela anterior'!EC83)</f>
        <v>0</v>
      </c>
      <c r="EE84" s="9">
        <f>IF(Parametros!$P$3=1,'4 - Tabela atual'!EE83,'5 - Tabela anterior'!ED83)</f>
        <v>0</v>
      </c>
      <c r="EF84" s="9">
        <f>IF(Parametros!$P$3=1,'4 - Tabela atual'!EF83,'5 - Tabela anterior'!EE83)</f>
        <v>0</v>
      </c>
      <c r="EG84" s="9">
        <f>IF(Parametros!$P$3=1,'4 - Tabela atual'!EG83,'5 - Tabela anterior'!EF83)</f>
        <v>0</v>
      </c>
      <c r="EH84" s="9">
        <f>IF(Parametros!$P$3=1,'4 - Tabela atual'!EH83,'5 - Tabela anterior'!EG83)</f>
        <v>0</v>
      </c>
      <c r="EI84" s="9">
        <f>IF(Parametros!$P$3=1,'4 - Tabela atual'!EI83,'5 - Tabela anterior'!EH83)</f>
        <v>0</v>
      </c>
      <c r="EJ84" s="9">
        <f>IF(Parametros!$P$3=1,'4 - Tabela atual'!EJ83,'5 - Tabela anterior'!EI83)</f>
        <v>0</v>
      </c>
      <c r="EK84" s="9">
        <f>IF(Parametros!$P$3=1,'4 - Tabela atual'!EK83,'5 - Tabela anterior'!EJ83)</f>
        <v>0</v>
      </c>
      <c r="EL84" s="9">
        <f>IF(Parametros!$P$3=1,'4 - Tabela atual'!EL83,'5 - Tabela anterior'!EK83)</f>
        <v>0</v>
      </c>
      <c r="EM84" s="9">
        <f>IF(Parametros!$P$3=1,'4 - Tabela atual'!EM83,'5 - Tabela anterior'!EL83)</f>
        <v>0</v>
      </c>
      <c r="EN84" s="9">
        <f>IF(Parametros!$P$3=1,'4 - Tabela atual'!EN83,'5 - Tabela anterior'!EM83)</f>
        <v>0</v>
      </c>
      <c r="EO84" s="9">
        <f>IF(Parametros!$P$3=1,'4 - Tabela atual'!EO83,'5 - Tabela anterior'!EN83)</f>
        <v>0</v>
      </c>
      <c r="EP84" s="9">
        <f>IF(Parametros!$P$3=1,'4 - Tabela atual'!EP83,'5 - Tabela anterior'!EO83)</f>
        <v>0</v>
      </c>
      <c r="EQ84" s="9">
        <f>IF(Parametros!$P$3=1,'4 - Tabela atual'!EQ83,'5 - Tabela anterior'!EP83)</f>
        <v>0</v>
      </c>
      <c r="ER84" s="9">
        <f>IF(Parametros!$P$3=1,'4 - Tabela atual'!ER83,'5 - Tabela anterior'!EQ83)</f>
        <v>0</v>
      </c>
      <c r="ES84" s="9">
        <f>IF(Parametros!$P$3=1,'4 - Tabela atual'!ES83,'5 - Tabela anterior'!ER83)</f>
        <v>0</v>
      </c>
      <c r="ET84" s="9">
        <f>IF(Parametros!$P$3=1,'4 - Tabela atual'!ET83,'5 - Tabela anterior'!ES83)</f>
        <v>0</v>
      </c>
      <c r="EU84" s="9">
        <f>IF(Parametros!$P$3=1,'4 - Tabela atual'!EU83,'5 - Tabela anterior'!ET83)</f>
        <v>0</v>
      </c>
      <c r="EV84" s="9">
        <f>IF(Parametros!$P$3=1,'4 - Tabela atual'!EV83,'5 - Tabela anterior'!EU83)</f>
        <v>0</v>
      </c>
      <c r="EW84" s="9">
        <f>IF(Parametros!$P$3=1,'4 - Tabela atual'!EW83,'5 - Tabela anterior'!EV83)</f>
        <v>0</v>
      </c>
      <c r="EX84" s="9">
        <f>IF(Parametros!$P$3=1,'4 - Tabela atual'!EX83,'5 - Tabela anterior'!EW83)</f>
        <v>0</v>
      </c>
      <c r="EY84" s="9">
        <f>IF(Parametros!$P$3=1,'4 - Tabela atual'!EY83,'5 - Tabela anterior'!EX83)</f>
        <v>0</v>
      </c>
      <c r="EZ84" s="9">
        <f>IF(Parametros!$P$3=1,'4 - Tabela atual'!EZ83,'5 - Tabela anterior'!EY83)</f>
        <v>0</v>
      </c>
      <c r="FA84" s="9">
        <f>IF(Parametros!$P$3=1,'4 - Tabela atual'!FA83,'5 - Tabela anterior'!EZ83)</f>
        <v>0</v>
      </c>
      <c r="FB84" s="9">
        <f>IF(Parametros!$P$3=1,'4 - Tabela atual'!FB83,'5 - Tabela anterior'!FA83)</f>
        <v>0</v>
      </c>
      <c r="FC84" s="9">
        <f>IF(Parametros!$P$3=1,'4 - Tabela atual'!FC83,'5 - Tabela anterior'!FB83)</f>
        <v>0</v>
      </c>
      <c r="FD84" s="9">
        <f>IF(Parametros!$P$3=1,'4 - Tabela atual'!FD83,'5 - Tabela anterior'!FC83)</f>
        <v>0</v>
      </c>
      <c r="FE84" s="9">
        <f>IF(Parametros!$P$3=1,'4 - Tabela atual'!FE83,'5 - Tabela anterior'!FD83)</f>
        <v>0</v>
      </c>
      <c r="FF84" s="9">
        <f>IF(Parametros!$P$3=1,'4 - Tabela atual'!FF83,'5 - Tabela anterior'!FE83)</f>
        <v>0</v>
      </c>
      <c r="FG84" s="9">
        <f>IF(Parametros!$P$3=1,'4 - Tabela atual'!FG83,'5 - Tabela anterior'!FF83)</f>
        <v>0</v>
      </c>
      <c r="FH84" s="9">
        <f>IF(Parametros!$P$3=1,'4 - Tabela atual'!FH83,'5 - Tabela anterior'!FG83)</f>
        <v>0</v>
      </c>
      <c r="FI84" s="9">
        <f>IF(Parametros!$P$3=1,'4 - Tabela atual'!FI83,'5 - Tabela anterior'!FH83)</f>
        <v>0</v>
      </c>
      <c r="FJ84" s="9">
        <f>IF(Parametros!$P$3=1,'4 - Tabela atual'!FJ83,'5 - Tabela anterior'!FI83)</f>
        <v>0</v>
      </c>
      <c r="FK84" s="9">
        <f>IF(Parametros!$P$3=1,'4 - Tabela atual'!FK83,'5 - Tabela anterior'!FJ83)</f>
        <v>0</v>
      </c>
      <c r="FL84" s="9">
        <f>IF(Parametros!$P$3=1,'4 - Tabela atual'!FL83,'5 - Tabela anterior'!FK83)</f>
        <v>0</v>
      </c>
      <c r="FM84" s="9">
        <f>IF(Parametros!$P$3=1,'4 - Tabela atual'!FM83,'5 - Tabela anterior'!FL83)</f>
        <v>0</v>
      </c>
      <c r="FN84" s="9">
        <f>IF(Parametros!$P$3=1,'4 - Tabela atual'!FN83,'5 - Tabela anterior'!FM83)</f>
        <v>0</v>
      </c>
      <c r="FO84" s="9">
        <f>IF(Parametros!$P$3=1,'4 - Tabela atual'!FO83,'5 - Tabela anterior'!FN83)</f>
        <v>0</v>
      </c>
      <c r="FP84" s="9">
        <f>IF(Parametros!$P$3=1,'4 - Tabela atual'!FP83,'5 - Tabela anterior'!FO83)</f>
        <v>0</v>
      </c>
      <c r="FQ84" s="9">
        <f>IF(Parametros!$P$3=1,'4 - Tabela atual'!FQ83,'5 - Tabela anterior'!FP83)</f>
        <v>0</v>
      </c>
      <c r="FR84" s="9">
        <f>IF(Parametros!$P$3=1,'4 - Tabela atual'!FR83,'5 - Tabela anterior'!FQ83)</f>
        <v>0</v>
      </c>
      <c r="FS84" s="9">
        <f>IF(Parametros!$P$3=1,'4 - Tabela atual'!FS83,'5 - Tabela anterior'!FR83)</f>
        <v>0</v>
      </c>
      <c r="FT84">
        <f>IF(Parametros!$P$3=1,'4 - Tabela atual'!FT83,'5 - Tabela anterior'!FS83)</f>
        <v>43.42</v>
      </c>
      <c r="FU84" t="str">
        <f>IF(Parametros!$P$3=1,'4 - Tabela atual'!FU83,'5 - Tabela anterior'!FT83)</f>
        <v/>
      </c>
      <c r="FV84" t="str">
        <f>IF(Parametros!$P$3=1,'4 - Tabela atual'!FV83,'5 - Tabela anterior'!FU83)</f>
        <v/>
      </c>
      <c r="FW84" t="str">
        <f>IF(Parametros!$P$3=1,'4 - Tabela atual'!FW83,'5 - Tabela anterior'!FV83)</f>
        <v/>
      </c>
      <c r="FX84" t="str">
        <f>IF(Parametros!$P$3=1,'4 - Tabela atual'!FX83,'5 - Tabela anterior'!FW83)</f>
        <v/>
      </c>
      <c r="FY84" t="str">
        <f>IF(Parametros!$P$3=1,'4 - Tabela atual'!FY83,'5 - Tabela anterior'!FX83)</f>
        <v/>
      </c>
      <c r="FZ84" t="str">
        <f>IF(Parametros!$P$3=1,'4 - Tabela atual'!FZ83,'5 - Tabela anterior'!FY83)</f>
        <v/>
      </c>
      <c r="GA84" t="str">
        <f>IF(Parametros!$P$3=1,'4 - Tabela atual'!GA83,'5 - Tabela anterior'!FZ83)</f>
        <v/>
      </c>
      <c r="GB84" t="str">
        <f>IF(Parametros!$P$3=1,'4 - Tabela atual'!GB83,'5 - Tabela anterior'!GA83)</f>
        <v/>
      </c>
      <c r="GC84" t="str">
        <f>IF(Parametros!$P$3=1,'4 - Tabela atual'!GC83,'5 - Tabela anterior'!GB83)</f>
        <v/>
      </c>
      <c r="GD84" t="str">
        <f>IF(Parametros!$P$3=1,'4 - Tabela atual'!GD83,'5 - Tabela anterior'!GC83)</f>
        <v/>
      </c>
      <c r="GE84" t="str">
        <f>IF(Parametros!$P$3=1,'4 - Tabela atual'!GE83,'5 - Tabela anterior'!GD83)</f>
        <v/>
      </c>
      <c r="GF84" t="str">
        <f>IF(Parametros!$P$3=1,'4 - Tabela atual'!GF83,'5 - Tabela anterior'!GE83)</f>
        <v/>
      </c>
      <c r="GG84" t="str">
        <f>IF(Parametros!$P$3=1,'4 - Tabela atual'!GG83,'5 - Tabela anterior'!GF83)</f>
        <v/>
      </c>
      <c r="GH84">
        <f>IF(Parametros!$P$3=1,'4 - Tabela atual'!GH83,'5 - Tabela anterior'!GG83)</f>
        <v>0</v>
      </c>
      <c r="GI84" s="8">
        <f>IF(Parametros!$P$3=1,'4 - Tabela atual'!GI83,'5 - Tabela anterior'!GH83)</f>
        <v>427228.87649999995</v>
      </c>
      <c r="GJ84" s="8">
        <f>IF(Parametros!$P$3=1,'4 - Tabela atual'!GJ83,'5 - Tabela anterior'!GI83)</f>
        <v>0</v>
      </c>
      <c r="GK84" s="8">
        <f>IF(Parametros!$P$3=1,'4 - Tabela atual'!GK83,'5 - Tabela anterior'!GJ83)</f>
        <v>0</v>
      </c>
      <c r="GL84" s="8">
        <f>IF(Parametros!$P$3=1,'4 - Tabela atual'!GL83,'5 - Tabela anterior'!GK83)</f>
        <v>0</v>
      </c>
      <c r="GM84" s="8">
        <f>IF(Parametros!$P$3=1,'4 - Tabela atual'!GM83,'5 - Tabela anterior'!GL83)</f>
        <v>0</v>
      </c>
      <c r="GN84" s="8">
        <f>IF(Parametros!$P$3=1,'4 - Tabela atual'!GN83,'5 - Tabela anterior'!GM83)</f>
        <v>0</v>
      </c>
      <c r="GO84" s="8">
        <f>IF(Parametros!$P$3=1,'4 - Tabela atual'!GO83,'5 - Tabela anterior'!GN83)</f>
        <v>0</v>
      </c>
      <c r="GP84" s="8">
        <f>IF(Parametros!$P$3=1,'4 - Tabela atual'!GP83,'5 - Tabela anterior'!GO83)</f>
        <v>0</v>
      </c>
      <c r="GQ84" s="8">
        <f>IF(Parametros!$P$3=1,'4 - Tabela atual'!GQ83,'5 - Tabela anterior'!GP83)</f>
        <v>0</v>
      </c>
      <c r="GR84" s="8">
        <f>IF(Parametros!$P$3=1,'4 - Tabela atual'!GR83,'5 - Tabela anterior'!GQ83)</f>
        <v>0</v>
      </c>
      <c r="GS84" s="8">
        <f>IF(Parametros!$P$3=1,'4 - Tabela atual'!GS83,'5 - Tabela anterior'!GR83)</f>
        <v>0</v>
      </c>
      <c r="GT84" s="8">
        <f>IF(Parametros!$P$3=1,'4 - Tabela atual'!GT83,'5 - Tabela anterior'!GS83)</f>
        <v>0</v>
      </c>
      <c r="GU84" s="8">
        <f>IF(Parametros!$P$3=1,'4 - Tabela atual'!GU83,'5 - Tabela anterior'!GT83)</f>
        <v>0</v>
      </c>
      <c r="GV84" s="8">
        <f>IF(Parametros!$P$3=1,'4 - Tabela atual'!GV83,'5 - Tabela anterior'!GU83)</f>
        <v>0</v>
      </c>
      <c r="GW84" s="8">
        <f>IF(Parametros!$P$3=1,'4 - Tabela atual'!GW83,'5 - Tabela anterior'!GV83)</f>
        <v>0</v>
      </c>
      <c r="GX84">
        <f>IF(Parametros!$P$3=1,'4 - Tabela atual'!GX83,'5 - Tabela anterior'!GW83)</f>
        <v>0</v>
      </c>
      <c r="GY84">
        <f>IF(Parametros!$P$3=1,'4 - Tabela atual'!GY83,'5 - Tabela anterior'!GX83)</f>
        <v>0</v>
      </c>
      <c r="GZ84">
        <f>IF(Parametros!$P$3=1,'4 - Tabela atual'!GZ83,'5 - Tabela anterior'!GY83)</f>
        <v>0</v>
      </c>
      <c r="HA84">
        <f>IF(Parametros!$P$3=1,'4 - Tabela atual'!HA83,'5 - Tabela anterior'!GZ83)</f>
        <v>0</v>
      </c>
      <c r="HB84">
        <f>IF(Parametros!$P$3=1,'4 - Tabela atual'!HB83,'5 - Tabela anterior'!HA83)</f>
        <v>0</v>
      </c>
      <c r="HC84">
        <f>IF(Parametros!$P$3=1,'4 - Tabela atual'!HC83,'5 - Tabela anterior'!HB83)</f>
        <v>0</v>
      </c>
      <c r="HD84">
        <f>IF(Parametros!$P$3=1,'4 - Tabela atual'!HD83,'5 - Tabela anterior'!HC83)</f>
        <v>1</v>
      </c>
      <c r="HE84" s="6" t="str">
        <f t="shared" ref="HE84:HE86" si="2">B84&amp;" - ("&amp;A84&amp;")"</f>
        <v>NOVELA 20 HORAS SÁBADO - (N20S)</v>
      </c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</row>
    <row r="85" spans="1:272" s="5" customFormat="1" ht="14.25" customHeight="1" x14ac:dyDescent="0.2">
      <c r="A85" s="148" t="str">
        <f>IF(Parametros!$P$3=1,'4 - Tabela atual'!A84,'5 - Tabela anterior'!A84)</f>
        <v>JOGA</v>
      </c>
      <c r="B85" s="112" t="str">
        <f>IF(Parametros!$P$3=1,'4 - Tabela atual'!B84,'5 - Tabela anterior'!B84)</f>
        <v>SE JOGA</v>
      </c>
      <c r="C85" s="9">
        <f>IF(Parametros!$P$3=1,'4 - Tabela atual'!C84,'5 - Tabela anterior'!C84)</f>
        <v>565</v>
      </c>
      <c r="D85" s="9">
        <f>IF(Parametros!$P$3=1,'4 - Tabela atual'!D84,'5 - Tabela anterior'!D84)</f>
        <v>113</v>
      </c>
      <c r="E85" s="9">
        <f>IF(Parametros!$P$3=1,'4 - Tabela atual'!E84,'5 - Tabela anterior'!E84)</f>
        <v>141.25</v>
      </c>
      <c r="F85" s="9">
        <f>IF(Parametros!$P$3=1,'4 - Tabela atual'!F84,'5 - Tabela anterior'!F84)</f>
        <v>211.875</v>
      </c>
      <c r="G85" s="9">
        <f>IF(Parametros!$P$3=1,'4 - Tabela atual'!G84,'5 - Tabela anterior'!G84)</f>
        <v>113</v>
      </c>
      <c r="H85" s="9">
        <f>IF(Parametros!$P$3=1,'4 - Tabela atual'!H84,'5 - Tabela anterior'!H84)</f>
        <v>141.25</v>
      </c>
      <c r="I85" s="9">
        <f>IF(Parametros!$P$3=1,'4 - Tabela atual'!I84,'5 - Tabela anterior'!H84)</f>
        <v>141.25</v>
      </c>
      <c r="J85" s="9">
        <f>IF(Parametros!$P$3=1,'4 - Tabela atual'!J84,'5 - Tabela anterior'!I84)</f>
        <v>141.25</v>
      </c>
      <c r="K85" s="9">
        <f>IF(Parametros!$P$3=1,'4 - Tabela atual'!K84,'5 - Tabela anterior'!J84)</f>
        <v>211.875</v>
      </c>
      <c r="L85" s="9">
        <f>IF(Parametros!$P$3=1,'4 - Tabela atual'!L84,'5 - Tabela anterior'!K84)</f>
        <v>113</v>
      </c>
      <c r="M85" s="9">
        <f>IF(Parametros!$P$3=1,'4 - Tabela atual'!M84,'5 - Tabela anterior'!L84)</f>
        <v>141.25</v>
      </c>
      <c r="N85" s="9">
        <f>IF(Parametros!$P$3=1,'4 - Tabela atual'!N84,'5 - Tabela anterior'!M84)</f>
        <v>254.25</v>
      </c>
      <c r="O85" s="9">
        <f>IF(Parametros!$P$3=1,'4 - Tabela atual'!O84,'5 - Tabela anterior'!N84)</f>
        <v>282.5</v>
      </c>
      <c r="P85" s="9">
        <f>IF(Parametros!$P$3=1,'4 - Tabela atual'!P84,'5 - Tabela anterior'!O84)</f>
        <v>847.5</v>
      </c>
      <c r="Q85" s="9">
        <f>IF(Parametros!$P$3=1,'4 - Tabela atual'!Q84,'5 - Tabela anterior'!P84)</f>
        <v>1130</v>
      </c>
      <c r="R85" s="9">
        <f>IF(Parametros!$P$3=1,'4 - Tabela atual'!R84,'5 - Tabela anterior'!Q84)</f>
        <v>1695</v>
      </c>
      <c r="S85" s="9">
        <f>IF(Parametros!$P$3=1,'4 - Tabela atual'!S84,'5 - Tabela anterior'!R84)</f>
        <v>2260</v>
      </c>
      <c r="T85" s="9">
        <f>IF(Parametros!$P$3=1,'4 - Tabela atual'!T84,'5 - Tabela anterior'!S84)</f>
        <v>2825</v>
      </c>
      <c r="U85" s="9">
        <f>IF(Parametros!$P$3=1,'4 - Tabela atual'!U84,'5 - Tabela anterior'!T84)</f>
        <v>3390</v>
      </c>
      <c r="V85" s="9">
        <f>IF(Parametros!$P$3=1,'4 - Tabela atual'!V84,'5 - Tabela anterior'!U84)</f>
        <v>0</v>
      </c>
      <c r="W85" s="9">
        <f>IF(Parametros!$P$3=1,'4 - Tabela atual'!W84,'5 - Tabela anterior'!V84)</f>
        <v>0</v>
      </c>
      <c r="X85" s="9">
        <f>IF(Parametros!$P$3=1,'4 - Tabela atual'!X84,'5 - Tabela anterior'!W84)</f>
        <v>0</v>
      </c>
      <c r="Y85" s="9">
        <f>IF(Parametros!$P$3=1,'4 - Tabela atual'!Y84,'5 - Tabela anterior'!X84)</f>
        <v>0</v>
      </c>
      <c r="Z85" s="9">
        <f>IF(Parametros!$P$3=1,'4 - Tabela atual'!Z84,'5 - Tabela anterior'!Y84)</f>
        <v>0</v>
      </c>
      <c r="AA85" s="9">
        <f>IF(Parametros!$P$3=1,'4 - Tabela atual'!AA84,'5 - Tabela anterior'!Z84)</f>
        <v>0</v>
      </c>
      <c r="AB85" s="9">
        <f>IF(Parametros!$P$3=1,'4 - Tabela atual'!AB84,'5 - Tabela anterior'!AA84)</f>
        <v>0</v>
      </c>
      <c r="AC85" s="9">
        <f>IF(Parametros!$P$3=1,'4 - Tabela atual'!AC84,'5 - Tabela anterior'!AB84)</f>
        <v>0</v>
      </c>
      <c r="AD85" s="9">
        <f>IF(Parametros!$P$3=1,'4 - Tabela atual'!AD84,'5 - Tabela anterior'!AC84)</f>
        <v>0</v>
      </c>
      <c r="AE85" s="9">
        <f>IF(Parametros!$P$3=1,'4 - Tabela atual'!AE84,'5 - Tabela anterior'!AD84)</f>
        <v>0</v>
      </c>
      <c r="AF85" s="9">
        <f>IF(Parametros!$P$3=1,'4 - Tabela atual'!AF84,'5 - Tabela anterior'!AE84)</f>
        <v>0</v>
      </c>
      <c r="AG85" s="9">
        <f>IF(Parametros!$P$3=1,'4 - Tabela atual'!AG84,'5 - Tabela anterior'!AF84)</f>
        <v>0</v>
      </c>
      <c r="AH85" s="9">
        <f>IF(Parametros!$P$3=1,'4 - Tabela atual'!AH84,'5 - Tabela anterior'!AG84)</f>
        <v>0</v>
      </c>
      <c r="AI85" s="9">
        <f>IF(Parametros!$P$3=1,'4 - Tabela atual'!AI84,'5 - Tabela anterior'!AH84)</f>
        <v>0</v>
      </c>
      <c r="AJ85" s="9">
        <f>IF(Parametros!$P$3=1,'4 - Tabela atual'!AJ84,'5 - Tabela anterior'!AI84)</f>
        <v>0</v>
      </c>
      <c r="AK85" s="9">
        <f>IF(Parametros!$P$3=1,'4 - Tabela atual'!AK84,'5 - Tabela anterior'!AJ84)</f>
        <v>0</v>
      </c>
      <c r="AL85" s="9">
        <f>IF(Parametros!$P$3=1,'4 - Tabela atual'!AL84,'5 - Tabela anterior'!AK84)</f>
        <v>0</v>
      </c>
      <c r="AM85" s="9">
        <f>IF(Parametros!$P$3=1,'4 - Tabela atual'!AM84,'5 - Tabela anterior'!AL84)</f>
        <v>0</v>
      </c>
      <c r="AN85" s="9">
        <f>IF(Parametros!$P$3=1,'4 - Tabela atual'!AN84,'5 - Tabela anterior'!AM84)</f>
        <v>0</v>
      </c>
      <c r="AO85" s="9">
        <f>IF(Parametros!$P$3=1,'4 - Tabela atual'!AO84,'5 - Tabela anterior'!AN84)</f>
        <v>0</v>
      </c>
      <c r="AP85" s="9">
        <f>IF(Parametros!$P$3=1,'4 - Tabela atual'!AP84,'5 - Tabela anterior'!AO84)</f>
        <v>0</v>
      </c>
      <c r="AQ85" s="9">
        <f>IF(Parametros!$P$3=1,'4 - Tabela atual'!AQ84,'5 - Tabela anterior'!AP84)</f>
        <v>0</v>
      </c>
      <c r="AR85" s="9">
        <f>IF(Parametros!$P$3=1,'4 - Tabela atual'!AR84,'5 - Tabela anterior'!AQ84)</f>
        <v>0</v>
      </c>
      <c r="AS85" s="9">
        <f>IF(Parametros!$P$3=1,'4 - Tabela atual'!AS84,'5 - Tabela anterior'!AR84)</f>
        <v>0</v>
      </c>
      <c r="AT85" s="9">
        <f>IF(Parametros!$P$3=1,'4 - Tabela atual'!AT84,'5 - Tabela anterior'!AS84)</f>
        <v>0</v>
      </c>
      <c r="AU85" s="9">
        <f>IF(Parametros!$P$3=1,'4 - Tabela atual'!AU84,'5 - Tabela anterior'!AT84)</f>
        <v>0</v>
      </c>
      <c r="AV85" s="9">
        <f>IF(Parametros!$P$3=1,'4 - Tabela atual'!AV84,'5 - Tabela anterior'!AU84)</f>
        <v>0</v>
      </c>
      <c r="AW85" s="9">
        <f>IF(Parametros!$P$3=1,'4 - Tabela atual'!AW84,'5 - Tabela anterior'!AV84)</f>
        <v>0</v>
      </c>
      <c r="AX85" s="9">
        <f>IF(Parametros!$P$3=1,'4 - Tabela atual'!AX84,'5 - Tabela anterior'!AW84)</f>
        <v>0</v>
      </c>
      <c r="AY85" s="9">
        <f>IF(Parametros!$P$3=1,'4 - Tabela atual'!AY84,'5 - Tabela anterior'!AX84)</f>
        <v>0</v>
      </c>
      <c r="AZ85" s="9">
        <f>IF(Parametros!$P$3=1,'4 - Tabela atual'!AZ84,'5 - Tabela anterior'!AY84)</f>
        <v>0</v>
      </c>
      <c r="BA85" s="9">
        <f>IF(Parametros!$P$3=1,'4 - Tabela atual'!BA84,'5 - Tabela anterior'!AZ84)</f>
        <v>0</v>
      </c>
      <c r="BB85" s="9">
        <f>IF(Parametros!$P$3=1,'4 - Tabela atual'!BB84,'5 - Tabela anterior'!BA84)</f>
        <v>0</v>
      </c>
      <c r="BC85" s="9">
        <f>IF(Parametros!$P$3=1,'4 - Tabela atual'!BC84,'5 - Tabela anterior'!BB84)</f>
        <v>0</v>
      </c>
      <c r="BD85" s="9">
        <f>IF(Parametros!$P$3=1,'4 - Tabela atual'!BD84,'5 - Tabela anterior'!BC84)</f>
        <v>0</v>
      </c>
      <c r="BE85" s="9">
        <f>IF(Parametros!$P$3=1,'4 - Tabela atual'!BE84,'5 - Tabela anterior'!BD84)</f>
        <v>0</v>
      </c>
      <c r="BF85" s="9">
        <f>IF(Parametros!$P$3=1,'4 - Tabela atual'!BF84,'5 - Tabela anterior'!BE84)</f>
        <v>0</v>
      </c>
      <c r="BG85" s="9">
        <f>IF(Parametros!$P$3=1,'4 - Tabela atual'!BG84,'5 - Tabela anterior'!BF84)</f>
        <v>0</v>
      </c>
      <c r="BH85" s="9">
        <f>IF(Parametros!$P$3=1,'4 - Tabela atual'!BH84,'5 - Tabela anterior'!BG84)</f>
        <v>0</v>
      </c>
      <c r="BI85" s="9">
        <f>IF(Parametros!$P$3=1,'4 - Tabela atual'!BI84,'5 - Tabela anterior'!BH84)</f>
        <v>0</v>
      </c>
      <c r="BJ85" s="9">
        <f>IF(Parametros!$P$3=1,'4 - Tabela atual'!BJ84,'5 - Tabela anterior'!BI84)</f>
        <v>0</v>
      </c>
      <c r="BK85" s="9">
        <f>IF(Parametros!$P$3=1,'4 - Tabela atual'!BK84,'5 - Tabela anterior'!BJ84)</f>
        <v>0</v>
      </c>
      <c r="BL85" s="9">
        <f>IF(Parametros!$P$3=1,'4 - Tabela atual'!BL84,'5 - Tabela anterior'!BK84)</f>
        <v>0</v>
      </c>
      <c r="BM85" s="9">
        <f>IF(Parametros!$P$3=1,'4 - Tabela atual'!BM84,'5 - Tabela anterior'!BL84)</f>
        <v>0</v>
      </c>
      <c r="BN85" s="9">
        <f>IF(Parametros!$P$3=1,'4 - Tabela atual'!BN84,'5 - Tabela anterior'!BM84)</f>
        <v>0</v>
      </c>
      <c r="BO85" s="9">
        <f>IF(Parametros!$P$3=1,'4 - Tabela atual'!BO84,'5 - Tabela anterior'!BN84)</f>
        <v>0</v>
      </c>
      <c r="BP85" s="9">
        <f>IF(Parametros!$P$3=1,'4 - Tabela atual'!BP84,'5 - Tabela anterior'!BO84)</f>
        <v>0</v>
      </c>
      <c r="BQ85" s="9">
        <f>IF(Parametros!$P$3=1,'4 - Tabela atual'!BQ84,'5 - Tabela anterior'!BP84)</f>
        <v>0</v>
      </c>
      <c r="BR85" s="9">
        <f>IF(Parametros!$P$3=1,'4 - Tabela atual'!BR84,'5 - Tabela anterior'!BQ84)</f>
        <v>0</v>
      </c>
      <c r="BS85" s="9">
        <f>IF(Parametros!$P$3=1,'4 - Tabela atual'!BS84,'5 - Tabela anterior'!BR84)</f>
        <v>0</v>
      </c>
      <c r="BT85" s="9">
        <f>IF(Parametros!$P$3=1,'4 - Tabela atual'!BT84,'5 - Tabela anterior'!BS84)</f>
        <v>0</v>
      </c>
      <c r="BU85" s="9">
        <f>IF(Parametros!$P$3=1,'4 - Tabela atual'!BU84,'5 - Tabela anterior'!BT84)</f>
        <v>0</v>
      </c>
      <c r="BV85" s="9">
        <f>IF(Parametros!$P$3=1,'4 - Tabela atual'!BV84,'5 - Tabela anterior'!BU84)</f>
        <v>0</v>
      </c>
      <c r="BW85" s="9">
        <f>IF(Parametros!$P$3=1,'4 - Tabela atual'!BW84,'5 - Tabela anterior'!BV84)</f>
        <v>0</v>
      </c>
      <c r="BX85" s="9">
        <f>IF(Parametros!$P$3=1,'4 - Tabela atual'!BX84,'5 - Tabela anterior'!BW84)</f>
        <v>0</v>
      </c>
      <c r="BY85" s="9">
        <f>IF(Parametros!$P$3=1,'4 - Tabela atual'!BY84,'5 - Tabela anterior'!BX84)</f>
        <v>0</v>
      </c>
      <c r="BZ85" s="9">
        <f>IF(Parametros!$P$3=1,'4 - Tabela atual'!BZ84,'5 - Tabela anterior'!BY84)</f>
        <v>0</v>
      </c>
      <c r="CA85" s="9">
        <f>IF(Parametros!$P$3=1,'4 - Tabela atual'!CA84,'5 - Tabela anterior'!BZ84)</f>
        <v>0</v>
      </c>
      <c r="CB85" s="9">
        <f>IF(Parametros!$P$3=1,'4 - Tabela atual'!CB84,'5 - Tabela anterior'!CA84)</f>
        <v>0</v>
      </c>
      <c r="CC85" s="9">
        <f>IF(Parametros!$P$3=1,'4 - Tabela atual'!CC84,'5 - Tabela anterior'!CB84)</f>
        <v>0</v>
      </c>
      <c r="CD85" s="9">
        <f>IF(Parametros!$P$3=1,'4 - Tabela atual'!CD84,'5 - Tabela anterior'!CC84)</f>
        <v>0</v>
      </c>
      <c r="CE85" s="9">
        <f>IF(Parametros!$P$3=1,'4 - Tabela atual'!CE84,'5 - Tabela anterior'!CD84)</f>
        <v>0</v>
      </c>
      <c r="CF85" s="9">
        <f>IF(Parametros!$P$3=1,'4 - Tabela atual'!CF84,'5 - Tabela anterior'!CE84)</f>
        <v>0</v>
      </c>
      <c r="CG85" s="9">
        <f>IF(Parametros!$P$3=1,'4 - Tabela atual'!CG84,'5 - Tabela anterior'!CF84)</f>
        <v>0</v>
      </c>
      <c r="CH85" s="9">
        <f>IF(Parametros!$P$3=1,'4 - Tabela atual'!CH84,'5 - Tabela anterior'!CG84)</f>
        <v>0</v>
      </c>
      <c r="CI85" s="9">
        <f>IF(Parametros!$P$3=1,'4 - Tabela atual'!CI84,'5 - Tabela anterior'!CH84)</f>
        <v>0</v>
      </c>
      <c r="CJ85" s="9">
        <f>IF(Parametros!$P$3=1,'4 - Tabela atual'!CJ84,'5 - Tabela anterior'!CI84)</f>
        <v>0</v>
      </c>
      <c r="CK85" s="9">
        <f>IF(Parametros!$P$3=1,'4 - Tabela atual'!CK84,'5 - Tabela anterior'!CJ84)</f>
        <v>0</v>
      </c>
      <c r="CL85" s="9">
        <f>IF(Parametros!$P$3=1,'4 - Tabela atual'!CL84,'5 - Tabela anterior'!CK84)</f>
        <v>0</v>
      </c>
      <c r="CM85" s="9">
        <f>IF(Parametros!$P$3=1,'4 - Tabela atual'!CM84,'5 - Tabela anterior'!CL84)</f>
        <v>0</v>
      </c>
      <c r="CN85" s="9">
        <f>IF(Parametros!$P$3=1,'4 - Tabela atual'!CN84,'5 - Tabela anterior'!CM84)</f>
        <v>0</v>
      </c>
      <c r="CO85" s="9">
        <f>IF(Parametros!$P$3=1,'4 - Tabela atual'!CO84,'5 - Tabela anterior'!CN84)</f>
        <v>0</v>
      </c>
      <c r="CP85" s="9">
        <f>IF(Parametros!$P$3=1,'4 - Tabela atual'!CP84,'5 - Tabela anterior'!CO84)</f>
        <v>0</v>
      </c>
      <c r="CQ85" s="9">
        <f>IF(Parametros!$P$3=1,'4 - Tabela atual'!CQ84,'5 - Tabela anterior'!CP84)</f>
        <v>0</v>
      </c>
      <c r="CR85" s="9">
        <f>IF(Parametros!$P$3=1,'4 - Tabela atual'!CR84,'5 - Tabela anterior'!CQ84)</f>
        <v>0</v>
      </c>
      <c r="CS85" s="9">
        <f>IF(Parametros!$P$3=1,'4 - Tabela atual'!CS84,'5 - Tabela anterior'!CR84)</f>
        <v>0</v>
      </c>
      <c r="CT85" s="9">
        <f>IF(Parametros!$P$3=1,'4 - Tabela atual'!CT84,'5 - Tabela anterior'!CS84)</f>
        <v>0</v>
      </c>
      <c r="CU85" s="9">
        <f>IF(Parametros!$P$3=1,'4 - Tabela atual'!CU84,'5 - Tabela anterior'!CT84)</f>
        <v>0</v>
      </c>
      <c r="CV85" s="9">
        <f>IF(Parametros!$P$3=1,'4 - Tabela atual'!CV84,'5 - Tabela anterior'!CU84)</f>
        <v>0</v>
      </c>
      <c r="CW85" s="9">
        <f>IF(Parametros!$P$3=1,'4 - Tabela atual'!CW84,'5 - Tabela anterior'!CV84)</f>
        <v>0</v>
      </c>
      <c r="CX85" s="9">
        <f>IF(Parametros!$P$3=1,'4 - Tabela atual'!CX84,'5 - Tabela anterior'!CW84)</f>
        <v>0</v>
      </c>
      <c r="CY85" s="9">
        <f>IF(Parametros!$P$3=1,'4 - Tabela atual'!CY84,'5 - Tabela anterior'!CX84)</f>
        <v>0</v>
      </c>
      <c r="CZ85" s="9">
        <f>IF(Parametros!$P$3=1,'4 - Tabela atual'!CZ84,'5 - Tabela anterior'!CY84)</f>
        <v>0</v>
      </c>
      <c r="DA85" s="9">
        <f>IF(Parametros!$P$3=1,'4 - Tabela atual'!DA84,'5 - Tabela anterior'!CZ84)</f>
        <v>0</v>
      </c>
      <c r="DB85" s="9">
        <f>IF(Parametros!$P$3=1,'4 - Tabela atual'!DB84,'5 - Tabela anterior'!DA84)</f>
        <v>0</v>
      </c>
      <c r="DC85" s="9">
        <f>IF(Parametros!$P$3=1,'4 - Tabela atual'!DC84,'5 - Tabela anterior'!DB84)</f>
        <v>0</v>
      </c>
      <c r="DD85" s="9">
        <f>IF(Parametros!$P$3=1,'4 - Tabela atual'!DD84,'5 - Tabela anterior'!DC84)</f>
        <v>0</v>
      </c>
      <c r="DE85" s="9">
        <f>IF(Parametros!$P$3=1,'4 - Tabela atual'!DE84,'5 - Tabela anterior'!DD84)</f>
        <v>0</v>
      </c>
      <c r="DF85" s="9">
        <f>IF(Parametros!$P$3=1,'4 - Tabela atual'!DF84,'5 - Tabela anterior'!DE84)</f>
        <v>0</v>
      </c>
      <c r="DG85" s="9">
        <f>IF(Parametros!$P$3=1,'4 - Tabela atual'!DG84,'5 - Tabela anterior'!DF84)</f>
        <v>0</v>
      </c>
      <c r="DH85" s="9">
        <f>IF(Parametros!$P$3=1,'4 - Tabela atual'!DH84,'5 - Tabela anterior'!DG84)</f>
        <v>0</v>
      </c>
      <c r="DI85" s="9">
        <f>IF(Parametros!$P$3=1,'4 - Tabela atual'!DI84,'5 - Tabela anterior'!DH84)</f>
        <v>0</v>
      </c>
      <c r="DJ85" s="9">
        <f>IF(Parametros!$P$3=1,'4 - Tabela atual'!DJ84,'5 - Tabela anterior'!DI84)</f>
        <v>0</v>
      </c>
      <c r="DK85" s="9">
        <f>IF(Parametros!$P$3=1,'4 - Tabela atual'!DK84,'5 - Tabela anterior'!DJ84)</f>
        <v>0</v>
      </c>
      <c r="DL85" s="9">
        <f>IF(Parametros!$P$3=1,'4 - Tabela atual'!DL84,'5 - Tabela anterior'!DK84)</f>
        <v>0</v>
      </c>
      <c r="DM85" s="9">
        <f>IF(Parametros!$P$3=1,'4 - Tabela atual'!DM84,'5 - Tabela anterior'!DL84)</f>
        <v>0</v>
      </c>
      <c r="DN85" s="9">
        <f>IF(Parametros!$P$3=1,'4 - Tabela atual'!DN84,'5 - Tabela anterior'!DM84)</f>
        <v>0</v>
      </c>
      <c r="DO85" s="9">
        <f>IF(Parametros!$P$3=1,'4 - Tabela atual'!DO84,'5 - Tabela anterior'!DN84)</f>
        <v>0</v>
      </c>
      <c r="DP85" s="9">
        <f>IF(Parametros!$P$3=1,'4 - Tabela atual'!DP84,'5 - Tabela anterior'!DO84)</f>
        <v>0</v>
      </c>
      <c r="DQ85" s="9">
        <f>IF(Parametros!$P$3=1,'4 - Tabela atual'!DQ84,'5 - Tabela anterior'!DP84)</f>
        <v>0</v>
      </c>
      <c r="DR85" s="9">
        <f>IF(Parametros!$P$3=1,'4 - Tabela atual'!DR84,'5 - Tabela anterior'!DQ84)</f>
        <v>0</v>
      </c>
      <c r="DS85" s="9">
        <f>IF(Parametros!$P$3=1,'4 - Tabela atual'!DS84,'5 - Tabela anterior'!DR84)</f>
        <v>0</v>
      </c>
      <c r="DT85" s="9">
        <f>IF(Parametros!$P$3=1,'4 - Tabela atual'!DT84,'5 - Tabela anterior'!DS84)</f>
        <v>0</v>
      </c>
      <c r="DU85" s="9">
        <f>IF(Parametros!$P$3=1,'4 - Tabela atual'!DU84,'5 - Tabela anterior'!DT84)</f>
        <v>0</v>
      </c>
      <c r="DV85" s="9">
        <f>IF(Parametros!$P$3=1,'4 - Tabela atual'!DV84,'5 - Tabela anterior'!DU84)</f>
        <v>0</v>
      </c>
      <c r="DW85" s="9">
        <f>IF(Parametros!$P$3=1,'4 - Tabela atual'!DW84,'5 - Tabela anterior'!DV84)</f>
        <v>0</v>
      </c>
      <c r="DX85" s="9">
        <f>IF(Parametros!$P$3=1,'4 - Tabela atual'!DX84,'5 - Tabela anterior'!DW84)</f>
        <v>0</v>
      </c>
      <c r="DY85" s="9">
        <f>IF(Parametros!$P$3=1,'4 - Tabela atual'!DY84,'5 - Tabela anterior'!DX84)</f>
        <v>0</v>
      </c>
      <c r="DZ85" s="9">
        <f>IF(Parametros!$P$3=1,'4 - Tabela atual'!DZ84,'5 - Tabela anterior'!DY84)</f>
        <v>0</v>
      </c>
      <c r="EA85" s="9">
        <f>IF(Parametros!$P$3=1,'4 - Tabela atual'!EA84,'5 - Tabela anterior'!DZ84)</f>
        <v>0</v>
      </c>
      <c r="EB85" s="9">
        <f>IF(Parametros!$P$3=1,'4 - Tabela atual'!EB84,'5 - Tabela anterior'!EA84)</f>
        <v>0</v>
      </c>
      <c r="EC85" s="9">
        <f>IF(Parametros!$P$3=1,'4 - Tabela atual'!EC84,'5 - Tabela anterior'!EB84)</f>
        <v>0</v>
      </c>
      <c r="ED85" s="9">
        <f>IF(Parametros!$P$3=1,'4 - Tabela atual'!ED84,'5 - Tabela anterior'!EC84)</f>
        <v>0</v>
      </c>
      <c r="EE85" s="9">
        <f>IF(Parametros!$P$3=1,'4 - Tabela atual'!EE84,'5 - Tabela anterior'!ED84)</f>
        <v>0</v>
      </c>
      <c r="EF85" s="9">
        <f>IF(Parametros!$P$3=1,'4 - Tabela atual'!EF84,'5 - Tabela anterior'!EE84)</f>
        <v>0</v>
      </c>
      <c r="EG85" s="9">
        <f>IF(Parametros!$P$3=1,'4 - Tabela atual'!EG84,'5 - Tabela anterior'!EF84)</f>
        <v>0</v>
      </c>
      <c r="EH85" s="9">
        <f>IF(Parametros!$P$3=1,'4 - Tabela atual'!EH84,'5 - Tabela anterior'!EG84)</f>
        <v>0</v>
      </c>
      <c r="EI85" s="9">
        <f>IF(Parametros!$P$3=1,'4 - Tabela atual'!EI84,'5 - Tabela anterior'!EH84)</f>
        <v>0</v>
      </c>
      <c r="EJ85" s="9">
        <f>IF(Parametros!$P$3=1,'4 - Tabela atual'!EJ84,'5 - Tabela anterior'!EI84)</f>
        <v>0</v>
      </c>
      <c r="EK85" s="9">
        <f>IF(Parametros!$P$3=1,'4 - Tabela atual'!EK84,'5 - Tabela anterior'!EJ84)</f>
        <v>0</v>
      </c>
      <c r="EL85" s="9">
        <f>IF(Parametros!$P$3=1,'4 - Tabela atual'!EL84,'5 - Tabela anterior'!EK84)</f>
        <v>0</v>
      </c>
      <c r="EM85" s="9">
        <f>IF(Parametros!$P$3=1,'4 - Tabela atual'!EM84,'5 - Tabela anterior'!EL84)</f>
        <v>0</v>
      </c>
      <c r="EN85" s="9">
        <f>IF(Parametros!$P$3=1,'4 - Tabela atual'!EN84,'5 - Tabela anterior'!EM84)</f>
        <v>0</v>
      </c>
      <c r="EO85" s="9">
        <f>IF(Parametros!$P$3=1,'4 - Tabela atual'!EO84,'5 - Tabela anterior'!EN84)</f>
        <v>0</v>
      </c>
      <c r="EP85" s="9">
        <f>IF(Parametros!$P$3=1,'4 - Tabela atual'!EP84,'5 - Tabela anterior'!EO84)</f>
        <v>0</v>
      </c>
      <c r="EQ85" s="9">
        <f>IF(Parametros!$P$3=1,'4 - Tabela atual'!EQ84,'5 - Tabela anterior'!EP84)</f>
        <v>0</v>
      </c>
      <c r="ER85" s="9">
        <f>IF(Parametros!$P$3=1,'4 - Tabela atual'!ER84,'5 - Tabela anterior'!EQ84)</f>
        <v>0</v>
      </c>
      <c r="ES85" s="9">
        <f>IF(Parametros!$P$3=1,'4 - Tabela atual'!ES84,'5 - Tabela anterior'!ER84)</f>
        <v>0</v>
      </c>
      <c r="ET85" s="9">
        <f>IF(Parametros!$P$3=1,'4 - Tabela atual'!ET84,'5 - Tabela anterior'!ES84)</f>
        <v>0</v>
      </c>
      <c r="EU85" s="9">
        <f>IF(Parametros!$P$3=1,'4 - Tabela atual'!EU84,'5 - Tabela anterior'!ET84)</f>
        <v>0</v>
      </c>
      <c r="EV85" s="9">
        <f>IF(Parametros!$P$3=1,'4 - Tabela atual'!EV84,'5 - Tabela anterior'!EU84)</f>
        <v>0</v>
      </c>
      <c r="EW85" s="9">
        <f>IF(Parametros!$P$3=1,'4 - Tabela atual'!EW84,'5 - Tabela anterior'!EV84)</f>
        <v>0</v>
      </c>
      <c r="EX85" s="9">
        <f>IF(Parametros!$P$3=1,'4 - Tabela atual'!EX84,'5 - Tabela anterior'!EW84)</f>
        <v>0</v>
      </c>
      <c r="EY85" s="9">
        <f>IF(Parametros!$P$3=1,'4 - Tabela atual'!EY84,'5 - Tabela anterior'!EX84)</f>
        <v>0</v>
      </c>
      <c r="EZ85" s="9">
        <f>IF(Parametros!$P$3=1,'4 - Tabela atual'!EZ84,'5 - Tabela anterior'!EY84)</f>
        <v>0</v>
      </c>
      <c r="FA85" s="9">
        <f>IF(Parametros!$P$3=1,'4 - Tabela atual'!FA84,'5 - Tabela anterior'!EZ84)</f>
        <v>0</v>
      </c>
      <c r="FB85" s="9">
        <f>IF(Parametros!$P$3=1,'4 - Tabela atual'!FB84,'5 - Tabela anterior'!FA84)</f>
        <v>0</v>
      </c>
      <c r="FC85" s="9">
        <f>IF(Parametros!$P$3=1,'4 - Tabela atual'!FC84,'5 - Tabela anterior'!FB84)</f>
        <v>0</v>
      </c>
      <c r="FD85" s="9">
        <f>IF(Parametros!$P$3=1,'4 - Tabela atual'!FD84,'5 - Tabela anterior'!FC84)</f>
        <v>0</v>
      </c>
      <c r="FE85" s="9">
        <f>IF(Parametros!$P$3=1,'4 - Tabela atual'!FE84,'5 - Tabela anterior'!FD84)</f>
        <v>0</v>
      </c>
      <c r="FF85" s="9">
        <f>IF(Parametros!$P$3=1,'4 - Tabela atual'!FF84,'5 - Tabela anterior'!FE84)</f>
        <v>0</v>
      </c>
      <c r="FG85" s="9">
        <f>IF(Parametros!$P$3=1,'4 - Tabela atual'!FG84,'5 - Tabela anterior'!FF84)</f>
        <v>0</v>
      </c>
      <c r="FH85" s="9">
        <f>IF(Parametros!$P$3=1,'4 - Tabela atual'!FH84,'5 - Tabela anterior'!FG84)</f>
        <v>0</v>
      </c>
      <c r="FI85" s="9">
        <f>IF(Parametros!$P$3=1,'4 - Tabela atual'!FI84,'5 - Tabela anterior'!FH84)</f>
        <v>0</v>
      </c>
      <c r="FJ85" s="9">
        <f>IF(Parametros!$P$3=1,'4 - Tabela atual'!FJ84,'5 - Tabela anterior'!FI84)</f>
        <v>0</v>
      </c>
      <c r="FK85" s="9">
        <f>IF(Parametros!$P$3=1,'4 - Tabela atual'!FK84,'5 - Tabela anterior'!FJ84)</f>
        <v>0</v>
      </c>
      <c r="FL85" s="9">
        <f>IF(Parametros!$P$3=1,'4 - Tabela atual'!FL84,'5 - Tabela anterior'!FK84)</f>
        <v>0</v>
      </c>
      <c r="FM85" s="9">
        <f>IF(Parametros!$P$3=1,'4 - Tabela atual'!FM84,'5 - Tabela anterior'!FL84)</f>
        <v>0</v>
      </c>
      <c r="FN85" s="9">
        <f>IF(Parametros!$P$3=1,'4 - Tabela atual'!FN84,'5 - Tabela anterior'!FM84)</f>
        <v>0</v>
      </c>
      <c r="FO85" s="9">
        <f>IF(Parametros!$P$3=1,'4 - Tabela atual'!FO84,'5 - Tabela anterior'!FN84)</f>
        <v>0</v>
      </c>
      <c r="FP85" s="9">
        <f>IF(Parametros!$P$3=1,'4 - Tabela atual'!FP84,'5 - Tabela anterior'!FO84)</f>
        <v>0</v>
      </c>
      <c r="FQ85" s="9">
        <f>IF(Parametros!$P$3=1,'4 - Tabela atual'!FQ84,'5 - Tabela anterior'!FP84)</f>
        <v>0</v>
      </c>
      <c r="FR85" s="9">
        <f>IF(Parametros!$P$3=1,'4 - Tabela atual'!FR84,'5 - Tabela anterior'!FQ84)</f>
        <v>0</v>
      </c>
      <c r="FS85" s="9">
        <f>IF(Parametros!$P$3=1,'4 - Tabela atual'!FS84,'5 - Tabela anterior'!FR84)</f>
        <v>0</v>
      </c>
      <c r="FT85">
        <f>IF(Parametros!$P$3=1,'4 - Tabela atual'!FT84,'5 - Tabela anterior'!FS84)</f>
        <v>18.79</v>
      </c>
      <c r="FU85" t="str">
        <f>IF(Parametros!$P$3=1,'4 - Tabela atual'!FU84,'5 - Tabela anterior'!FT84)</f>
        <v/>
      </c>
      <c r="FV85" t="str">
        <f>IF(Parametros!$P$3=1,'4 - Tabela atual'!FV84,'5 - Tabela anterior'!FU84)</f>
        <v/>
      </c>
      <c r="FW85" t="str">
        <f>IF(Parametros!$P$3=1,'4 - Tabela atual'!FW84,'5 - Tabela anterior'!FV84)</f>
        <v/>
      </c>
      <c r="FX85" t="str">
        <f>IF(Parametros!$P$3=1,'4 - Tabela atual'!FX84,'5 - Tabela anterior'!FW84)</f>
        <v/>
      </c>
      <c r="FY85" t="str">
        <f>IF(Parametros!$P$3=1,'4 - Tabela atual'!FY84,'5 - Tabela anterior'!FX84)</f>
        <v/>
      </c>
      <c r="FZ85" t="str">
        <f>IF(Parametros!$P$3=1,'4 - Tabela atual'!FZ84,'5 - Tabela anterior'!FY84)</f>
        <v/>
      </c>
      <c r="GA85" t="str">
        <f>IF(Parametros!$P$3=1,'4 - Tabela atual'!GA84,'5 - Tabela anterior'!FZ84)</f>
        <v/>
      </c>
      <c r="GB85" t="str">
        <f>IF(Parametros!$P$3=1,'4 - Tabela atual'!GB84,'5 - Tabela anterior'!GA84)</f>
        <v/>
      </c>
      <c r="GC85" t="str">
        <f>IF(Parametros!$P$3=1,'4 - Tabela atual'!GC84,'5 - Tabela anterior'!GB84)</f>
        <v/>
      </c>
      <c r="GD85" t="str">
        <f>IF(Parametros!$P$3=1,'4 - Tabela atual'!GD84,'5 - Tabela anterior'!GC84)</f>
        <v/>
      </c>
      <c r="GE85" t="str">
        <f>IF(Parametros!$P$3=1,'4 - Tabela atual'!GE84,'5 - Tabela anterior'!GD84)</f>
        <v/>
      </c>
      <c r="GF85" t="str">
        <f>IF(Parametros!$P$3=1,'4 - Tabela atual'!GF84,'5 - Tabela anterior'!GE84)</f>
        <v/>
      </c>
      <c r="GG85" t="str">
        <f>IF(Parametros!$P$3=1,'4 - Tabela atual'!GG84,'5 - Tabela anterior'!GF84)</f>
        <v/>
      </c>
      <c r="GH85">
        <f>IF(Parametros!$P$3=1,'4 - Tabela atual'!GH84,'5 - Tabela anterior'!GG84)</f>
        <v>0</v>
      </c>
      <c r="GI85" s="8">
        <f>IF(Parametros!$P$3=1,'4 - Tabela atual'!GI84,'5 - Tabela anterior'!GH84)</f>
        <v>162361.43090000001</v>
      </c>
      <c r="GJ85" s="8">
        <f>IF(Parametros!$P$3=1,'4 - Tabela atual'!GJ84,'5 - Tabela anterior'!GI84)</f>
        <v>0</v>
      </c>
      <c r="GK85" s="8">
        <f>IF(Parametros!$P$3=1,'4 - Tabela atual'!GK84,'5 - Tabela anterior'!GJ84)</f>
        <v>0</v>
      </c>
      <c r="GL85" s="8">
        <f>IF(Parametros!$P$3=1,'4 - Tabela atual'!GL84,'5 - Tabela anterior'!GK84)</f>
        <v>0</v>
      </c>
      <c r="GM85" s="8">
        <f>IF(Parametros!$P$3=1,'4 - Tabela atual'!GM84,'5 - Tabela anterior'!GL84)</f>
        <v>0</v>
      </c>
      <c r="GN85" s="8">
        <f>IF(Parametros!$P$3=1,'4 - Tabela atual'!GN84,'5 - Tabela anterior'!GM84)</f>
        <v>0</v>
      </c>
      <c r="GO85" s="8">
        <f>IF(Parametros!$P$3=1,'4 - Tabela atual'!GO84,'5 - Tabela anterior'!GN84)</f>
        <v>0</v>
      </c>
      <c r="GP85" s="8">
        <f>IF(Parametros!$P$3=1,'4 - Tabela atual'!GP84,'5 - Tabela anterior'!GO84)</f>
        <v>0</v>
      </c>
      <c r="GQ85" s="8">
        <f>IF(Parametros!$P$3=1,'4 - Tabela atual'!GQ84,'5 - Tabela anterior'!GP84)</f>
        <v>0</v>
      </c>
      <c r="GR85" s="8">
        <f>IF(Parametros!$P$3=1,'4 - Tabela atual'!GR84,'5 - Tabela anterior'!GQ84)</f>
        <v>0</v>
      </c>
      <c r="GS85" s="8">
        <f>IF(Parametros!$P$3=1,'4 - Tabela atual'!GS84,'5 - Tabela anterior'!GR84)</f>
        <v>0</v>
      </c>
      <c r="GT85" s="8">
        <f>IF(Parametros!$P$3=1,'4 - Tabela atual'!GT84,'5 - Tabela anterior'!GS84)</f>
        <v>0</v>
      </c>
      <c r="GU85" s="8">
        <f>IF(Parametros!$P$3=1,'4 - Tabela atual'!GU84,'5 - Tabela anterior'!GT84)</f>
        <v>0</v>
      </c>
      <c r="GV85" s="8">
        <f>IF(Parametros!$P$3=1,'4 - Tabela atual'!GV84,'5 - Tabela anterior'!GU84)</f>
        <v>0</v>
      </c>
      <c r="GW85" s="8">
        <f>IF(Parametros!$P$3=1,'4 - Tabela atual'!GW84,'5 - Tabela anterior'!GV84)</f>
        <v>0</v>
      </c>
      <c r="GX85">
        <f>IF(Parametros!$P$3=1,'4 - Tabela atual'!GX84,'5 - Tabela anterior'!GW84)</f>
        <v>0</v>
      </c>
      <c r="GY85">
        <f>IF(Parametros!$P$3=1,'4 - Tabela atual'!GY84,'5 - Tabela anterior'!GX84)</f>
        <v>1</v>
      </c>
      <c r="GZ85">
        <f>IF(Parametros!$P$3=1,'4 - Tabela atual'!GZ84,'5 - Tabela anterior'!GY84)</f>
        <v>1</v>
      </c>
      <c r="HA85">
        <f>IF(Parametros!$P$3=1,'4 - Tabela atual'!HA84,'5 - Tabela anterior'!GZ84)</f>
        <v>1</v>
      </c>
      <c r="HB85">
        <f>IF(Parametros!$P$3=1,'4 - Tabela atual'!HB84,'5 - Tabela anterior'!HA84)</f>
        <v>1</v>
      </c>
      <c r="HC85">
        <f>IF(Parametros!$P$3=1,'4 - Tabela atual'!HC84,'5 - Tabela anterior'!HB84)</f>
        <v>1</v>
      </c>
      <c r="HD85">
        <f>IF(Parametros!$P$3=1,'4 - Tabela atual'!HD84,'5 - Tabela anterior'!HC84)</f>
        <v>0</v>
      </c>
      <c r="HE85" s="6" t="str">
        <f t="shared" si="2"/>
        <v>SE JOGA - (JOGA)</v>
      </c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</row>
    <row r="86" spans="1:272" s="5" customFormat="1" ht="14.25" customHeight="1" x14ac:dyDescent="0.2">
      <c r="A86" s="148" t="str">
        <f>IF(Parametros!$P$3=1,'4 - Tabela atual'!A85,'5 - Tabela anterior'!A85)</f>
        <v>POPS</v>
      </c>
      <c r="B86" s="112" t="str">
        <f>IF(Parametros!$P$3=1,'4 - Tabela atual'!B85,'5 - Tabela anterior'!B85)</f>
        <v>POPSTAR</v>
      </c>
      <c r="C86" s="9">
        <f>IF(Parametros!$P$3=1,'4 - Tabela atual'!C85,'5 - Tabela anterior'!C85)</f>
        <v>905</v>
      </c>
      <c r="D86" s="9">
        <f>IF(Parametros!$P$3=1,'4 - Tabela atual'!D85,'5 - Tabela anterior'!D85)</f>
        <v>181</v>
      </c>
      <c r="E86" s="9">
        <f>IF(Parametros!$P$3=1,'4 - Tabela atual'!E85,'5 - Tabela anterior'!E85)</f>
        <v>226.25</v>
      </c>
      <c r="F86" s="9">
        <f>IF(Parametros!$P$3=1,'4 - Tabela atual'!F85,'5 - Tabela anterior'!F85)</f>
        <v>339.375</v>
      </c>
      <c r="G86" s="9">
        <f>IF(Parametros!$P$3=1,'4 - Tabela atual'!G85,'5 - Tabela anterior'!G85)</f>
        <v>181</v>
      </c>
      <c r="H86" s="9">
        <f>IF(Parametros!$P$3=1,'4 - Tabela atual'!H85,'5 - Tabela anterior'!H85)</f>
        <v>226.25</v>
      </c>
      <c r="I86" s="9">
        <f>IF(Parametros!$P$3=1,'4 - Tabela atual'!I85,'5 - Tabela anterior'!H85)</f>
        <v>226.25</v>
      </c>
      <c r="J86" s="9">
        <f>IF(Parametros!$P$3=1,'4 - Tabela atual'!J85,'5 - Tabela anterior'!I85)</f>
        <v>226.25</v>
      </c>
      <c r="K86" s="9">
        <f>IF(Parametros!$P$3=1,'4 - Tabela atual'!K85,'5 - Tabela anterior'!J85)</f>
        <v>339.375</v>
      </c>
      <c r="L86" s="9">
        <f>IF(Parametros!$P$3=1,'4 - Tabela atual'!L85,'5 - Tabela anterior'!K85)</f>
        <v>181</v>
      </c>
      <c r="M86" s="9">
        <f>IF(Parametros!$P$3=1,'4 - Tabela atual'!M85,'5 - Tabela anterior'!L85)</f>
        <v>226.25</v>
      </c>
      <c r="N86" s="9">
        <f>IF(Parametros!$P$3=1,'4 - Tabela atual'!N85,'5 - Tabela anterior'!M85)</f>
        <v>407.25</v>
      </c>
      <c r="O86" s="9">
        <f>IF(Parametros!$P$3=1,'4 - Tabela atual'!O85,'5 - Tabela anterior'!N85)</f>
        <v>678.75</v>
      </c>
      <c r="P86" s="9">
        <f>IF(Parametros!$P$3=1,'4 - Tabela atual'!P85,'5 - Tabela anterior'!O85)</f>
        <v>1357.5</v>
      </c>
      <c r="Q86" s="9">
        <f>IF(Parametros!$P$3=1,'4 - Tabela atual'!Q85,'5 - Tabela anterior'!P85)</f>
        <v>1810</v>
      </c>
      <c r="R86" s="9">
        <f>IF(Parametros!$P$3=1,'4 - Tabela atual'!R85,'5 - Tabela anterior'!Q85)</f>
        <v>2715</v>
      </c>
      <c r="S86" s="9">
        <f>IF(Parametros!$P$3=1,'4 - Tabela atual'!S85,'5 - Tabela anterior'!R85)</f>
        <v>3620</v>
      </c>
      <c r="T86" s="9">
        <f>IF(Parametros!$P$3=1,'4 - Tabela atual'!T85,'5 - Tabela anterior'!S85)</f>
        <v>4525</v>
      </c>
      <c r="U86" s="9">
        <f>IF(Parametros!$P$3=1,'4 - Tabela atual'!U85,'5 - Tabela anterior'!T85)</f>
        <v>5430</v>
      </c>
      <c r="V86" s="9">
        <f>IF(Parametros!$P$3=1,'4 - Tabela atual'!V85,'5 - Tabela anterior'!U85)</f>
        <v>0</v>
      </c>
      <c r="W86" s="9">
        <f>IF(Parametros!$P$3=1,'4 - Tabela atual'!W85,'5 - Tabela anterior'!V85)</f>
        <v>0</v>
      </c>
      <c r="X86" s="9">
        <f>IF(Parametros!$P$3=1,'4 - Tabela atual'!X85,'5 - Tabela anterior'!W85)</f>
        <v>0</v>
      </c>
      <c r="Y86" s="9">
        <f>IF(Parametros!$P$3=1,'4 - Tabela atual'!Y85,'5 - Tabela anterior'!X85)</f>
        <v>0</v>
      </c>
      <c r="Z86" s="9">
        <f>IF(Parametros!$P$3=1,'4 - Tabela atual'!Z85,'5 - Tabela anterior'!Y85)</f>
        <v>0</v>
      </c>
      <c r="AA86" s="9">
        <f>IF(Parametros!$P$3=1,'4 - Tabela atual'!AA85,'5 - Tabela anterior'!Z85)</f>
        <v>0</v>
      </c>
      <c r="AB86" s="9">
        <f>IF(Parametros!$P$3=1,'4 - Tabela atual'!AB85,'5 - Tabela anterior'!AA85)</f>
        <v>0</v>
      </c>
      <c r="AC86" s="9">
        <f>IF(Parametros!$P$3=1,'4 - Tabela atual'!AC85,'5 - Tabela anterior'!AB85)</f>
        <v>0</v>
      </c>
      <c r="AD86" s="9">
        <f>IF(Parametros!$P$3=1,'4 - Tabela atual'!AD85,'5 - Tabela anterior'!AC85)</f>
        <v>0</v>
      </c>
      <c r="AE86" s="9">
        <f>IF(Parametros!$P$3=1,'4 - Tabela atual'!AE85,'5 - Tabela anterior'!AD85)</f>
        <v>0</v>
      </c>
      <c r="AF86" s="9">
        <f>IF(Parametros!$P$3=1,'4 - Tabela atual'!AF85,'5 - Tabela anterior'!AE85)</f>
        <v>0</v>
      </c>
      <c r="AG86" s="9">
        <f>IF(Parametros!$P$3=1,'4 - Tabela atual'!AG85,'5 - Tabela anterior'!AF85)</f>
        <v>0</v>
      </c>
      <c r="AH86" s="9">
        <f>IF(Parametros!$P$3=1,'4 - Tabela atual'!AH85,'5 - Tabela anterior'!AG85)</f>
        <v>0</v>
      </c>
      <c r="AI86" s="9">
        <f>IF(Parametros!$P$3=1,'4 - Tabela atual'!AI85,'5 - Tabela anterior'!AH85)</f>
        <v>0</v>
      </c>
      <c r="AJ86" s="9">
        <f>IF(Parametros!$P$3=1,'4 - Tabela atual'!AJ85,'5 - Tabela anterior'!AI85)</f>
        <v>0</v>
      </c>
      <c r="AK86" s="9">
        <f>IF(Parametros!$P$3=1,'4 - Tabela atual'!AK85,'5 - Tabela anterior'!AJ85)</f>
        <v>0</v>
      </c>
      <c r="AL86" s="9">
        <f>IF(Parametros!$P$3=1,'4 - Tabela atual'!AL85,'5 - Tabela anterior'!AK85)</f>
        <v>0</v>
      </c>
      <c r="AM86" s="9">
        <f>IF(Parametros!$P$3=1,'4 - Tabela atual'!AM85,'5 - Tabela anterior'!AL85)</f>
        <v>0</v>
      </c>
      <c r="AN86" s="9">
        <f>IF(Parametros!$P$3=1,'4 - Tabela atual'!AN85,'5 - Tabela anterior'!AM85)</f>
        <v>0</v>
      </c>
      <c r="AO86" s="9">
        <f>IF(Parametros!$P$3=1,'4 - Tabela atual'!AO85,'5 - Tabela anterior'!AN85)</f>
        <v>0</v>
      </c>
      <c r="AP86" s="9">
        <f>IF(Parametros!$P$3=1,'4 - Tabela atual'!AP85,'5 - Tabela anterior'!AO85)</f>
        <v>0</v>
      </c>
      <c r="AQ86" s="9">
        <f>IF(Parametros!$P$3=1,'4 - Tabela atual'!AQ85,'5 - Tabela anterior'!AP85)</f>
        <v>0</v>
      </c>
      <c r="AR86" s="9">
        <f>IF(Parametros!$P$3=1,'4 - Tabela atual'!AR85,'5 - Tabela anterior'!AQ85)</f>
        <v>0</v>
      </c>
      <c r="AS86" s="9">
        <f>IF(Parametros!$P$3=1,'4 - Tabela atual'!AS85,'5 - Tabela anterior'!AR85)</f>
        <v>0</v>
      </c>
      <c r="AT86" s="9">
        <f>IF(Parametros!$P$3=1,'4 - Tabela atual'!AT85,'5 - Tabela anterior'!AS85)</f>
        <v>0</v>
      </c>
      <c r="AU86" s="9">
        <f>IF(Parametros!$P$3=1,'4 - Tabela atual'!AU85,'5 - Tabela anterior'!AT85)</f>
        <v>0</v>
      </c>
      <c r="AV86" s="9">
        <f>IF(Parametros!$P$3=1,'4 - Tabela atual'!AV85,'5 - Tabela anterior'!AU85)</f>
        <v>0</v>
      </c>
      <c r="AW86" s="9">
        <f>IF(Parametros!$P$3=1,'4 - Tabela atual'!AW85,'5 - Tabela anterior'!AV85)</f>
        <v>0</v>
      </c>
      <c r="AX86" s="9">
        <f>IF(Parametros!$P$3=1,'4 - Tabela atual'!AX85,'5 - Tabela anterior'!AW85)</f>
        <v>0</v>
      </c>
      <c r="AY86" s="9">
        <f>IF(Parametros!$P$3=1,'4 - Tabela atual'!AY85,'5 - Tabela anterior'!AX85)</f>
        <v>0</v>
      </c>
      <c r="AZ86" s="9">
        <f>IF(Parametros!$P$3=1,'4 - Tabela atual'!AZ85,'5 - Tabela anterior'!AY85)</f>
        <v>0</v>
      </c>
      <c r="BA86" s="9">
        <f>IF(Parametros!$P$3=1,'4 - Tabela atual'!BA85,'5 - Tabela anterior'!AZ85)</f>
        <v>0</v>
      </c>
      <c r="BB86" s="9">
        <f>IF(Parametros!$P$3=1,'4 - Tabela atual'!BB85,'5 - Tabela anterior'!BA85)</f>
        <v>0</v>
      </c>
      <c r="BC86" s="9">
        <f>IF(Parametros!$P$3=1,'4 - Tabela atual'!BC85,'5 - Tabela anterior'!BB85)</f>
        <v>0</v>
      </c>
      <c r="BD86" s="9">
        <f>IF(Parametros!$P$3=1,'4 - Tabela atual'!BD85,'5 - Tabela anterior'!BC85)</f>
        <v>0</v>
      </c>
      <c r="BE86" s="9">
        <f>IF(Parametros!$P$3=1,'4 - Tabela atual'!BE85,'5 - Tabela anterior'!BD85)</f>
        <v>0</v>
      </c>
      <c r="BF86" s="9">
        <f>IF(Parametros!$P$3=1,'4 - Tabela atual'!BF85,'5 - Tabela anterior'!BE85)</f>
        <v>0</v>
      </c>
      <c r="BG86" s="9">
        <f>IF(Parametros!$P$3=1,'4 - Tabela atual'!BG85,'5 - Tabela anterior'!BF85)</f>
        <v>0</v>
      </c>
      <c r="BH86" s="9">
        <f>IF(Parametros!$P$3=1,'4 - Tabela atual'!BH85,'5 - Tabela anterior'!BG85)</f>
        <v>0</v>
      </c>
      <c r="BI86" s="9">
        <f>IF(Parametros!$P$3=1,'4 - Tabela atual'!BI85,'5 - Tabela anterior'!BH85)</f>
        <v>0</v>
      </c>
      <c r="BJ86" s="9">
        <f>IF(Parametros!$P$3=1,'4 - Tabela atual'!BJ85,'5 - Tabela anterior'!BI85)</f>
        <v>0</v>
      </c>
      <c r="BK86" s="9">
        <f>IF(Parametros!$P$3=1,'4 - Tabela atual'!BK85,'5 - Tabela anterior'!BJ85)</f>
        <v>0</v>
      </c>
      <c r="BL86" s="9">
        <f>IF(Parametros!$P$3=1,'4 - Tabela atual'!BL85,'5 - Tabela anterior'!BK85)</f>
        <v>0</v>
      </c>
      <c r="BM86" s="9">
        <f>IF(Parametros!$P$3=1,'4 - Tabela atual'!BM85,'5 - Tabela anterior'!BL85)</f>
        <v>0</v>
      </c>
      <c r="BN86" s="9">
        <f>IF(Parametros!$P$3=1,'4 - Tabela atual'!BN85,'5 - Tabela anterior'!BM85)</f>
        <v>0</v>
      </c>
      <c r="BO86" s="9">
        <f>IF(Parametros!$P$3=1,'4 - Tabela atual'!BO85,'5 - Tabela anterior'!BN85)</f>
        <v>0</v>
      </c>
      <c r="BP86" s="9">
        <f>IF(Parametros!$P$3=1,'4 - Tabela atual'!BP85,'5 - Tabela anterior'!BO85)</f>
        <v>0</v>
      </c>
      <c r="BQ86" s="9">
        <f>IF(Parametros!$P$3=1,'4 - Tabela atual'!BQ85,'5 - Tabela anterior'!BP85)</f>
        <v>0</v>
      </c>
      <c r="BR86" s="9">
        <f>IF(Parametros!$P$3=1,'4 - Tabela atual'!BR85,'5 - Tabela anterior'!BQ85)</f>
        <v>0</v>
      </c>
      <c r="BS86" s="9">
        <f>IF(Parametros!$P$3=1,'4 - Tabela atual'!BS85,'5 - Tabela anterior'!BR85)</f>
        <v>0</v>
      </c>
      <c r="BT86" s="9">
        <f>IF(Parametros!$P$3=1,'4 - Tabela atual'!BT85,'5 - Tabela anterior'!BS85)</f>
        <v>0</v>
      </c>
      <c r="BU86" s="9">
        <f>IF(Parametros!$P$3=1,'4 - Tabela atual'!BU85,'5 - Tabela anterior'!BT85)</f>
        <v>0</v>
      </c>
      <c r="BV86" s="9">
        <f>IF(Parametros!$P$3=1,'4 - Tabela atual'!BV85,'5 - Tabela anterior'!BU85)</f>
        <v>0</v>
      </c>
      <c r="BW86" s="9">
        <f>IF(Parametros!$P$3=1,'4 - Tabela atual'!BW85,'5 - Tabela anterior'!BV85)</f>
        <v>0</v>
      </c>
      <c r="BX86" s="9">
        <f>IF(Parametros!$P$3=1,'4 - Tabela atual'!BX85,'5 - Tabela anterior'!BW85)</f>
        <v>0</v>
      </c>
      <c r="BY86" s="9">
        <f>IF(Parametros!$P$3=1,'4 - Tabela atual'!BY85,'5 - Tabela anterior'!BX85)</f>
        <v>0</v>
      </c>
      <c r="BZ86" s="9">
        <f>IF(Parametros!$P$3=1,'4 - Tabela atual'!BZ85,'5 - Tabela anterior'!BY85)</f>
        <v>0</v>
      </c>
      <c r="CA86" s="9">
        <f>IF(Parametros!$P$3=1,'4 - Tabela atual'!CA85,'5 - Tabela anterior'!BZ85)</f>
        <v>0</v>
      </c>
      <c r="CB86" s="9">
        <f>IF(Parametros!$P$3=1,'4 - Tabela atual'!CB85,'5 - Tabela anterior'!CA85)</f>
        <v>0</v>
      </c>
      <c r="CC86" s="9">
        <f>IF(Parametros!$P$3=1,'4 - Tabela atual'!CC85,'5 - Tabela anterior'!CB85)</f>
        <v>0</v>
      </c>
      <c r="CD86" s="9">
        <f>IF(Parametros!$P$3=1,'4 - Tabela atual'!CD85,'5 - Tabela anterior'!CC85)</f>
        <v>0</v>
      </c>
      <c r="CE86" s="9">
        <f>IF(Parametros!$P$3=1,'4 - Tabela atual'!CE85,'5 - Tabela anterior'!CD85)</f>
        <v>0</v>
      </c>
      <c r="CF86" s="9">
        <f>IF(Parametros!$P$3=1,'4 - Tabela atual'!CF85,'5 - Tabela anterior'!CE85)</f>
        <v>0</v>
      </c>
      <c r="CG86" s="9">
        <f>IF(Parametros!$P$3=1,'4 - Tabela atual'!CG85,'5 - Tabela anterior'!CF85)</f>
        <v>0</v>
      </c>
      <c r="CH86" s="9">
        <f>IF(Parametros!$P$3=1,'4 - Tabela atual'!CH85,'5 - Tabela anterior'!CG85)</f>
        <v>0</v>
      </c>
      <c r="CI86" s="9">
        <f>IF(Parametros!$P$3=1,'4 - Tabela atual'!CI85,'5 - Tabela anterior'!CH85)</f>
        <v>0</v>
      </c>
      <c r="CJ86" s="9">
        <f>IF(Parametros!$P$3=1,'4 - Tabela atual'!CJ85,'5 - Tabela anterior'!CI85)</f>
        <v>0</v>
      </c>
      <c r="CK86" s="9">
        <f>IF(Parametros!$P$3=1,'4 - Tabela atual'!CK85,'5 - Tabela anterior'!CJ85)</f>
        <v>0</v>
      </c>
      <c r="CL86" s="9">
        <f>IF(Parametros!$P$3=1,'4 - Tabela atual'!CL85,'5 - Tabela anterior'!CK85)</f>
        <v>0</v>
      </c>
      <c r="CM86" s="9">
        <f>IF(Parametros!$P$3=1,'4 - Tabela atual'!CM85,'5 - Tabela anterior'!CL85)</f>
        <v>0</v>
      </c>
      <c r="CN86" s="9">
        <f>IF(Parametros!$P$3=1,'4 - Tabela atual'!CN85,'5 - Tabela anterior'!CM85)</f>
        <v>0</v>
      </c>
      <c r="CO86" s="9">
        <f>IF(Parametros!$P$3=1,'4 - Tabela atual'!CO85,'5 - Tabela anterior'!CN85)</f>
        <v>0</v>
      </c>
      <c r="CP86" s="9">
        <f>IF(Parametros!$P$3=1,'4 - Tabela atual'!CP85,'5 - Tabela anterior'!CO85)</f>
        <v>0</v>
      </c>
      <c r="CQ86" s="9">
        <f>IF(Parametros!$P$3=1,'4 - Tabela atual'!CQ85,'5 - Tabela anterior'!CP85)</f>
        <v>0</v>
      </c>
      <c r="CR86" s="9">
        <f>IF(Parametros!$P$3=1,'4 - Tabela atual'!CR85,'5 - Tabela anterior'!CQ85)</f>
        <v>0</v>
      </c>
      <c r="CS86" s="9">
        <f>IF(Parametros!$P$3=1,'4 - Tabela atual'!CS85,'5 - Tabela anterior'!CR85)</f>
        <v>0</v>
      </c>
      <c r="CT86" s="9">
        <f>IF(Parametros!$P$3=1,'4 - Tabela atual'!CT85,'5 - Tabela anterior'!CS85)</f>
        <v>0</v>
      </c>
      <c r="CU86" s="9">
        <f>IF(Parametros!$P$3=1,'4 - Tabela atual'!CU85,'5 - Tabela anterior'!CT85)</f>
        <v>0</v>
      </c>
      <c r="CV86" s="9">
        <f>IF(Parametros!$P$3=1,'4 - Tabela atual'!CV85,'5 - Tabela anterior'!CU85)</f>
        <v>0</v>
      </c>
      <c r="CW86" s="9">
        <f>IF(Parametros!$P$3=1,'4 - Tabela atual'!CW85,'5 - Tabela anterior'!CV85)</f>
        <v>0</v>
      </c>
      <c r="CX86" s="9">
        <f>IF(Parametros!$P$3=1,'4 - Tabela atual'!CX85,'5 - Tabela anterior'!CW85)</f>
        <v>0</v>
      </c>
      <c r="CY86" s="9">
        <f>IF(Parametros!$P$3=1,'4 - Tabela atual'!CY85,'5 - Tabela anterior'!CX85)</f>
        <v>0</v>
      </c>
      <c r="CZ86" s="9">
        <f>IF(Parametros!$P$3=1,'4 - Tabela atual'!CZ85,'5 - Tabela anterior'!CY85)</f>
        <v>0</v>
      </c>
      <c r="DA86" s="9">
        <f>IF(Parametros!$P$3=1,'4 - Tabela atual'!DA85,'5 - Tabela anterior'!CZ85)</f>
        <v>0</v>
      </c>
      <c r="DB86" s="9">
        <f>IF(Parametros!$P$3=1,'4 - Tabela atual'!DB85,'5 - Tabela anterior'!DA85)</f>
        <v>0</v>
      </c>
      <c r="DC86" s="9">
        <f>IF(Parametros!$P$3=1,'4 - Tabela atual'!DC85,'5 - Tabela anterior'!DB85)</f>
        <v>0</v>
      </c>
      <c r="DD86" s="9">
        <f>IF(Parametros!$P$3=1,'4 - Tabela atual'!DD85,'5 - Tabela anterior'!DC85)</f>
        <v>0</v>
      </c>
      <c r="DE86" s="9">
        <f>IF(Parametros!$P$3=1,'4 - Tabela atual'!DE85,'5 - Tabela anterior'!DD85)</f>
        <v>0</v>
      </c>
      <c r="DF86" s="9">
        <f>IF(Parametros!$P$3=1,'4 - Tabela atual'!DF85,'5 - Tabela anterior'!DE85)</f>
        <v>0</v>
      </c>
      <c r="DG86" s="9">
        <f>IF(Parametros!$P$3=1,'4 - Tabela atual'!DG85,'5 - Tabela anterior'!DF85)</f>
        <v>0</v>
      </c>
      <c r="DH86" s="9">
        <f>IF(Parametros!$P$3=1,'4 - Tabela atual'!DH85,'5 - Tabela anterior'!DG85)</f>
        <v>0</v>
      </c>
      <c r="DI86" s="9">
        <f>IF(Parametros!$P$3=1,'4 - Tabela atual'!DI85,'5 - Tabela anterior'!DH85)</f>
        <v>0</v>
      </c>
      <c r="DJ86" s="9">
        <f>IF(Parametros!$P$3=1,'4 - Tabela atual'!DJ85,'5 - Tabela anterior'!DI85)</f>
        <v>0</v>
      </c>
      <c r="DK86" s="9">
        <f>IF(Parametros!$P$3=1,'4 - Tabela atual'!DK85,'5 - Tabela anterior'!DJ85)</f>
        <v>0</v>
      </c>
      <c r="DL86" s="9">
        <f>IF(Parametros!$P$3=1,'4 - Tabela atual'!DL85,'5 - Tabela anterior'!DK85)</f>
        <v>0</v>
      </c>
      <c r="DM86" s="9">
        <f>IF(Parametros!$P$3=1,'4 - Tabela atual'!DM85,'5 - Tabela anterior'!DL85)</f>
        <v>0</v>
      </c>
      <c r="DN86" s="9">
        <f>IF(Parametros!$P$3=1,'4 - Tabela atual'!DN85,'5 - Tabela anterior'!DM85)</f>
        <v>0</v>
      </c>
      <c r="DO86" s="9">
        <f>IF(Parametros!$P$3=1,'4 - Tabela atual'!DO85,'5 - Tabela anterior'!DN85)</f>
        <v>0</v>
      </c>
      <c r="DP86" s="9">
        <f>IF(Parametros!$P$3=1,'4 - Tabela atual'!DP85,'5 - Tabela anterior'!DO85)</f>
        <v>0</v>
      </c>
      <c r="DQ86" s="9">
        <f>IF(Parametros!$P$3=1,'4 - Tabela atual'!DQ85,'5 - Tabela anterior'!DP85)</f>
        <v>0</v>
      </c>
      <c r="DR86" s="9">
        <f>IF(Parametros!$P$3=1,'4 - Tabela atual'!DR85,'5 - Tabela anterior'!DQ85)</f>
        <v>0</v>
      </c>
      <c r="DS86" s="9">
        <f>IF(Parametros!$P$3=1,'4 - Tabela atual'!DS85,'5 - Tabela anterior'!DR85)</f>
        <v>0</v>
      </c>
      <c r="DT86" s="9">
        <f>IF(Parametros!$P$3=1,'4 - Tabela atual'!DT85,'5 - Tabela anterior'!DS85)</f>
        <v>0</v>
      </c>
      <c r="DU86" s="9">
        <f>IF(Parametros!$P$3=1,'4 - Tabela atual'!DU85,'5 - Tabela anterior'!DT85)</f>
        <v>0</v>
      </c>
      <c r="DV86" s="9">
        <f>IF(Parametros!$P$3=1,'4 - Tabela atual'!DV85,'5 - Tabela anterior'!DU85)</f>
        <v>0</v>
      </c>
      <c r="DW86" s="9">
        <f>IF(Parametros!$P$3=1,'4 - Tabela atual'!DW85,'5 - Tabela anterior'!DV85)</f>
        <v>0</v>
      </c>
      <c r="DX86" s="9">
        <f>IF(Parametros!$P$3=1,'4 - Tabela atual'!DX85,'5 - Tabela anterior'!DW85)</f>
        <v>0</v>
      </c>
      <c r="DY86" s="9">
        <f>IF(Parametros!$P$3=1,'4 - Tabela atual'!DY85,'5 - Tabela anterior'!DX85)</f>
        <v>0</v>
      </c>
      <c r="DZ86" s="9">
        <f>IF(Parametros!$P$3=1,'4 - Tabela atual'!DZ85,'5 - Tabela anterior'!DY85)</f>
        <v>0</v>
      </c>
      <c r="EA86" s="9">
        <f>IF(Parametros!$P$3=1,'4 - Tabela atual'!EA85,'5 - Tabela anterior'!DZ85)</f>
        <v>0</v>
      </c>
      <c r="EB86" s="9">
        <f>IF(Parametros!$P$3=1,'4 - Tabela atual'!EB85,'5 - Tabela anterior'!EA85)</f>
        <v>0</v>
      </c>
      <c r="EC86" s="9">
        <f>IF(Parametros!$P$3=1,'4 - Tabela atual'!EC85,'5 - Tabela anterior'!EB85)</f>
        <v>0</v>
      </c>
      <c r="ED86" s="9">
        <f>IF(Parametros!$P$3=1,'4 - Tabela atual'!ED85,'5 - Tabela anterior'!EC85)</f>
        <v>0</v>
      </c>
      <c r="EE86" s="9">
        <f>IF(Parametros!$P$3=1,'4 - Tabela atual'!EE85,'5 - Tabela anterior'!ED85)</f>
        <v>0</v>
      </c>
      <c r="EF86" s="9">
        <f>IF(Parametros!$P$3=1,'4 - Tabela atual'!EF85,'5 - Tabela anterior'!EE85)</f>
        <v>0</v>
      </c>
      <c r="EG86" s="9">
        <f>IF(Parametros!$P$3=1,'4 - Tabela atual'!EG85,'5 - Tabela anterior'!EF85)</f>
        <v>0</v>
      </c>
      <c r="EH86" s="9">
        <f>IF(Parametros!$P$3=1,'4 - Tabela atual'!EH85,'5 - Tabela anterior'!EG85)</f>
        <v>0</v>
      </c>
      <c r="EI86" s="9">
        <f>IF(Parametros!$P$3=1,'4 - Tabela atual'!EI85,'5 - Tabela anterior'!EH85)</f>
        <v>0</v>
      </c>
      <c r="EJ86" s="9">
        <f>IF(Parametros!$P$3=1,'4 - Tabela atual'!EJ85,'5 - Tabela anterior'!EI85)</f>
        <v>0</v>
      </c>
      <c r="EK86" s="9">
        <f>IF(Parametros!$P$3=1,'4 - Tabela atual'!EK85,'5 - Tabela anterior'!EJ85)</f>
        <v>0</v>
      </c>
      <c r="EL86" s="9">
        <f>IF(Parametros!$P$3=1,'4 - Tabela atual'!EL85,'5 - Tabela anterior'!EK85)</f>
        <v>0</v>
      </c>
      <c r="EM86" s="9">
        <f>IF(Parametros!$P$3=1,'4 - Tabela atual'!EM85,'5 - Tabela anterior'!EL85)</f>
        <v>0</v>
      </c>
      <c r="EN86" s="9">
        <f>IF(Parametros!$P$3=1,'4 - Tabela atual'!EN85,'5 - Tabela anterior'!EM85)</f>
        <v>0</v>
      </c>
      <c r="EO86" s="9">
        <f>IF(Parametros!$P$3=1,'4 - Tabela atual'!EO85,'5 - Tabela anterior'!EN85)</f>
        <v>0</v>
      </c>
      <c r="EP86" s="9">
        <f>IF(Parametros!$P$3=1,'4 - Tabela atual'!EP85,'5 - Tabela anterior'!EO85)</f>
        <v>0</v>
      </c>
      <c r="EQ86" s="9">
        <f>IF(Parametros!$P$3=1,'4 - Tabela atual'!EQ85,'5 - Tabela anterior'!EP85)</f>
        <v>0</v>
      </c>
      <c r="ER86" s="9">
        <f>IF(Parametros!$P$3=1,'4 - Tabela atual'!ER85,'5 - Tabela anterior'!EQ85)</f>
        <v>0</v>
      </c>
      <c r="ES86" s="9">
        <f>IF(Parametros!$P$3=1,'4 - Tabela atual'!ES85,'5 - Tabela anterior'!ER85)</f>
        <v>0</v>
      </c>
      <c r="ET86" s="9">
        <f>IF(Parametros!$P$3=1,'4 - Tabela atual'!ET85,'5 - Tabela anterior'!ES85)</f>
        <v>0</v>
      </c>
      <c r="EU86" s="9">
        <f>IF(Parametros!$P$3=1,'4 - Tabela atual'!EU85,'5 - Tabela anterior'!ET85)</f>
        <v>0</v>
      </c>
      <c r="EV86" s="9">
        <f>IF(Parametros!$P$3=1,'4 - Tabela atual'!EV85,'5 - Tabela anterior'!EU85)</f>
        <v>0</v>
      </c>
      <c r="EW86" s="9">
        <f>IF(Parametros!$P$3=1,'4 - Tabela atual'!EW85,'5 - Tabela anterior'!EV85)</f>
        <v>0</v>
      </c>
      <c r="EX86" s="9">
        <f>IF(Parametros!$P$3=1,'4 - Tabela atual'!EX85,'5 - Tabela anterior'!EW85)</f>
        <v>0</v>
      </c>
      <c r="EY86" s="9">
        <f>IF(Parametros!$P$3=1,'4 - Tabela atual'!EY85,'5 - Tabela anterior'!EX85)</f>
        <v>0</v>
      </c>
      <c r="EZ86" s="9">
        <f>IF(Parametros!$P$3=1,'4 - Tabela atual'!EZ85,'5 - Tabela anterior'!EY85)</f>
        <v>0</v>
      </c>
      <c r="FA86" s="9">
        <f>IF(Parametros!$P$3=1,'4 - Tabela atual'!FA85,'5 - Tabela anterior'!EZ85)</f>
        <v>0</v>
      </c>
      <c r="FB86" s="9">
        <f>IF(Parametros!$P$3=1,'4 - Tabela atual'!FB85,'5 - Tabela anterior'!FA85)</f>
        <v>0</v>
      </c>
      <c r="FC86" s="9">
        <f>IF(Parametros!$P$3=1,'4 - Tabela atual'!FC85,'5 - Tabela anterior'!FB85)</f>
        <v>0</v>
      </c>
      <c r="FD86" s="9">
        <f>IF(Parametros!$P$3=1,'4 - Tabela atual'!FD85,'5 - Tabela anterior'!FC85)</f>
        <v>0</v>
      </c>
      <c r="FE86" s="9">
        <f>IF(Parametros!$P$3=1,'4 - Tabela atual'!FE85,'5 - Tabela anterior'!FD85)</f>
        <v>0</v>
      </c>
      <c r="FF86" s="9">
        <f>IF(Parametros!$P$3=1,'4 - Tabela atual'!FF85,'5 - Tabela anterior'!FE85)</f>
        <v>0</v>
      </c>
      <c r="FG86" s="9">
        <f>IF(Parametros!$P$3=1,'4 - Tabela atual'!FG85,'5 - Tabela anterior'!FF85)</f>
        <v>0</v>
      </c>
      <c r="FH86" s="9">
        <f>IF(Parametros!$P$3=1,'4 - Tabela atual'!FH85,'5 - Tabela anterior'!FG85)</f>
        <v>0</v>
      </c>
      <c r="FI86" s="9">
        <f>IF(Parametros!$P$3=1,'4 - Tabela atual'!FI85,'5 - Tabela anterior'!FH85)</f>
        <v>0</v>
      </c>
      <c r="FJ86" s="9">
        <f>IF(Parametros!$P$3=1,'4 - Tabela atual'!FJ85,'5 - Tabela anterior'!FI85)</f>
        <v>0</v>
      </c>
      <c r="FK86" s="9">
        <f>IF(Parametros!$P$3=1,'4 - Tabela atual'!FK85,'5 - Tabela anterior'!FJ85)</f>
        <v>0</v>
      </c>
      <c r="FL86" s="9">
        <f>IF(Parametros!$P$3=1,'4 - Tabela atual'!FL85,'5 - Tabela anterior'!FK85)</f>
        <v>0</v>
      </c>
      <c r="FM86" s="9">
        <f>IF(Parametros!$P$3=1,'4 - Tabela atual'!FM85,'5 - Tabela anterior'!FL85)</f>
        <v>0</v>
      </c>
      <c r="FN86" s="9">
        <f>IF(Parametros!$P$3=1,'4 - Tabela atual'!FN85,'5 - Tabela anterior'!FM85)</f>
        <v>0</v>
      </c>
      <c r="FO86" s="9">
        <f>IF(Parametros!$P$3=1,'4 - Tabela atual'!FO85,'5 - Tabela anterior'!FN85)</f>
        <v>0</v>
      </c>
      <c r="FP86" s="9">
        <f>IF(Parametros!$P$3=1,'4 - Tabela atual'!FP85,'5 - Tabela anterior'!FO85)</f>
        <v>0</v>
      </c>
      <c r="FQ86" s="9">
        <f>IF(Parametros!$P$3=1,'4 - Tabela atual'!FQ85,'5 - Tabela anterior'!FP85)</f>
        <v>0</v>
      </c>
      <c r="FR86" s="9">
        <f>IF(Parametros!$P$3=1,'4 - Tabela atual'!FR85,'5 - Tabela anterior'!FQ85)</f>
        <v>0</v>
      </c>
      <c r="FS86" s="9">
        <f>IF(Parametros!$P$3=1,'4 - Tabela atual'!FS85,'5 - Tabela anterior'!FR85)</f>
        <v>0</v>
      </c>
      <c r="FT86">
        <f>IF(Parametros!$P$3=1,'4 - Tabela atual'!FT85,'5 - Tabela anterior'!FS85)</f>
        <v>26.57</v>
      </c>
      <c r="FU86" t="str">
        <f>IF(Parametros!$P$3=1,'4 - Tabela atual'!FU85,'5 - Tabela anterior'!FT85)</f>
        <v/>
      </c>
      <c r="FV86" t="str">
        <f>IF(Parametros!$P$3=1,'4 - Tabela atual'!FV85,'5 - Tabela anterior'!FU85)</f>
        <v/>
      </c>
      <c r="FW86" t="str">
        <f>IF(Parametros!$P$3=1,'4 - Tabela atual'!FW85,'5 - Tabela anterior'!FV85)</f>
        <v/>
      </c>
      <c r="FX86" t="str">
        <f>IF(Parametros!$P$3=1,'4 - Tabela atual'!FX85,'5 - Tabela anterior'!FW85)</f>
        <v/>
      </c>
      <c r="FY86" t="str">
        <f>IF(Parametros!$P$3=1,'4 - Tabela atual'!FY85,'5 - Tabela anterior'!FX85)</f>
        <v/>
      </c>
      <c r="FZ86" t="str">
        <f>IF(Parametros!$P$3=1,'4 - Tabela atual'!FZ85,'5 - Tabela anterior'!FY85)</f>
        <v/>
      </c>
      <c r="GA86" t="str">
        <f>IF(Parametros!$P$3=1,'4 - Tabela atual'!GA85,'5 - Tabela anterior'!FZ85)</f>
        <v/>
      </c>
      <c r="GB86" t="str">
        <f>IF(Parametros!$P$3=1,'4 - Tabela atual'!GB85,'5 - Tabela anterior'!GA85)</f>
        <v/>
      </c>
      <c r="GC86" t="str">
        <f>IF(Parametros!$P$3=1,'4 - Tabela atual'!GC85,'5 - Tabela anterior'!GB85)</f>
        <v/>
      </c>
      <c r="GD86" t="str">
        <f>IF(Parametros!$P$3=1,'4 - Tabela atual'!GD85,'5 - Tabela anterior'!GC85)</f>
        <v/>
      </c>
      <c r="GE86" t="str">
        <f>IF(Parametros!$P$3=1,'4 - Tabela atual'!GE85,'5 - Tabela anterior'!GD85)</f>
        <v/>
      </c>
      <c r="GF86" t="str">
        <f>IF(Parametros!$P$3=1,'4 - Tabela atual'!GF85,'5 - Tabela anterior'!GE85)</f>
        <v/>
      </c>
      <c r="GG86" t="str">
        <f>IF(Parametros!$P$3=1,'4 - Tabela atual'!GG85,'5 - Tabela anterior'!GF85)</f>
        <v/>
      </c>
      <c r="GH86">
        <f>IF(Parametros!$P$3=1,'4 - Tabela atual'!GH85,'5 - Tabela anterior'!GG85)</f>
        <v>0</v>
      </c>
      <c r="GI86" s="8">
        <f>IF(Parametros!$P$3=1,'4 - Tabela atual'!GI85,'5 - Tabela anterior'!GH85)</f>
        <v>263855.39750000002</v>
      </c>
      <c r="GJ86" s="8">
        <f>IF(Parametros!$P$3=1,'4 - Tabela atual'!GJ85,'5 - Tabela anterior'!GI85)</f>
        <v>0</v>
      </c>
      <c r="GK86" s="8">
        <f>IF(Parametros!$P$3=1,'4 - Tabela atual'!GK85,'5 - Tabela anterior'!GJ85)</f>
        <v>0</v>
      </c>
      <c r="GL86" s="8">
        <f>IF(Parametros!$P$3=1,'4 - Tabela atual'!GL85,'5 - Tabela anterior'!GK85)</f>
        <v>0</v>
      </c>
      <c r="GM86" s="8">
        <f>IF(Parametros!$P$3=1,'4 - Tabela atual'!GM85,'5 - Tabela anterior'!GL85)</f>
        <v>0</v>
      </c>
      <c r="GN86" s="8">
        <f>IF(Parametros!$P$3=1,'4 - Tabela atual'!GN85,'5 - Tabela anterior'!GM85)</f>
        <v>0</v>
      </c>
      <c r="GO86" s="8">
        <f>IF(Parametros!$P$3=1,'4 - Tabela atual'!GO85,'5 - Tabela anterior'!GN85)</f>
        <v>0</v>
      </c>
      <c r="GP86" s="8">
        <f>IF(Parametros!$P$3=1,'4 - Tabela atual'!GP85,'5 - Tabela anterior'!GO85)</f>
        <v>0</v>
      </c>
      <c r="GQ86" s="8">
        <f>IF(Parametros!$P$3=1,'4 - Tabela atual'!GQ85,'5 - Tabela anterior'!GP85)</f>
        <v>0</v>
      </c>
      <c r="GR86" s="8">
        <f>IF(Parametros!$P$3=1,'4 - Tabela atual'!GR85,'5 - Tabela anterior'!GQ85)</f>
        <v>0</v>
      </c>
      <c r="GS86" s="8">
        <f>IF(Parametros!$P$3=1,'4 - Tabela atual'!GS85,'5 - Tabela anterior'!GR85)</f>
        <v>0</v>
      </c>
      <c r="GT86" s="8">
        <f>IF(Parametros!$P$3=1,'4 - Tabela atual'!GT85,'5 - Tabela anterior'!GS85)</f>
        <v>0</v>
      </c>
      <c r="GU86" s="8">
        <f>IF(Parametros!$P$3=1,'4 - Tabela atual'!GU85,'5 - Tabela anterior'!GT85)</f>
        <v>0</v>
      </c>
      <c r="GV86" s="8">
        <f>IF(Parametros!$P$3=1,'4 - Tabela atual'!GV85,'5 - Tabela anterior'!GU85)</f>
        <v>0</v>
      </c>
      <c r="GW86" s="8">
        <f>IF(Parametros!$P$3=1,'4 - Tabela atual'!GW85,'5 - Tabela anterior'!GV85)</f>
        <v>0</v>
      </c>
      <c r="GX86">
        <f>IF(Parametros!$P$3=1,'4 - Tabela atual'!GX85,'5 - Tabela anterior'!GW85)</f>
        <v>1</v>
      </c>
      <c r="GY86">
        <f>IF(Parametros!$P$3=1,'4 - Tabela atual'!GY85,'5 - Tabela anterior'!GX85)</f>
        <v>0</v>
      </c>
      <c r="GZ86">
        <f>IF(Parametros!$P$3=1,'4 - Tabela atual'!GZ85,'5 - Tabela anterior'!GY85)</f>
        <v>0</v>
      </c>
      <c r="HA86">
        <f>IF(Parametros!$P$3=1,'4 - Tabela atual'!HA85,'5 - Tabela anterior'!GZ85)</f>
        <v>0</v>
      </c>
      <c r="HB86">
        <f>IF(Parametros!$P$3=1,'4 - Tabela atual'!HB85,'5 - Tabela anterior'!HA85)</f>
        <v>0</v>
      </c>
      <c r="HC86">
        <f>IF(Parametros!$P$3=1,'4 - Tabela atual'!HC85,'5 - Tabela anterior'!HB85)</f>
        <v>0</v>
      </c>
      <c r="HD86">
        <f>IF(Parametros!$P$3=1,'4 - Tabela atual'!HD85,'5 - Tabela anterior'!HC85)</f>
        <v>0</v>
      </c>
      <c r="HE86" s="6" t="str">
        <f t="shared" si="2"/>
        <v>POPSTAR - (POPS)</v>
      </c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</row>
    <row r="87" spans="1:272" s="5" customFormat="1" ht="14.25" customHeight="1" x14ac:dyDescent="0.2">
      <c r="A87" s="148" t="str">
        <f>IF(Parametros!$P$3=1,'4 - Tabela atual'!A86,'5 - Tabela anterior'!A86)</f>
        <v>MEST</v>
      </c>
      <c r="B87" s="112" t="str">
        <f>IF(Parametros!$P$3=1,'4 - Tabela atual'!B86,'5 - Tabela anterior'!B86)</f>
        <v>MESTRE DO SABOR</v>
      </c>
      <c r="C87" s="9">
        <f>IF(Parametros!$P$3=1,'4 - Tabela atual'!C86,'5 - Tabela anterior'!C86)</f>
        <v>2545</v>
      </c>
      <c r="D87" s="9">
        <f>IF(Parametros!$P$3=1,'4 - Tabela atual'!D86,'5 - Tabela anterior'!D86)</f>
        <v>509</v>
      </c>
      <c r="E87" s="9">
        <f>IF(Parametros!$P$3=1,'4 - Tabela atual'!E86,'5 - Tabela anterior'!E86)</f>
        <v>636.25</v>
      </c>
      <c r="F87" s="9">
        <f>IF(Parametros!$P$3=1,'4 - Tabela atual'!F86,'5 - Tabela anterior'!F86)</f>
        <v>954.375</v>
      </c>
      <c r="G87" s="9">
        <f>IF(Parametros!$P$3=1,'4 - Tabela atual'!G86,'5 - Tabela anterior'!G86)</f>
        <v>509</v>
      </c>
      <c r="H87" s="9">
        <f>IF(Parametros!$P$3=1,'4 - Tabela atual'!H86,'5 - Tabela anterior'!H86)</f>
        <v>636.25</v>
      </c>
      <c r="I87" s="9">
        <f>IF(Parametros!$P$3=1,'4 - Tabela atual'!I86,'5 - Tabela anterior'!H86)</f>
        <v>636.25</v>
      </c>
      <c r="J87" s="9">
        <f>IF(Parametros!$P$3=1,'4 - Tabela atual'!J86,'5 - Tabela anterior'!I86)</f>
        <v>636.25</v>
      </c>
      <c r="K87" s="9">
        <f>IF(Parametros!$P$3=1,'4 - Tabela atual'!K86,'5 - Tabela anterior'!J86)</f>
        <v>954.375</v>
      </c>
      <c r="L87" s="9">
        <f>IF(Parametros!$P$3=1,'4 - Tabela atual'!L86,'5 - Tabela anterior'!K86)</f>
        <v>509</v>
      </c>
      <c r="M87" s="9">
        <f>IF(Parametros!$P$3=1,'4 - Tabela atual'!M86,'5 - Tabela anterior'!L86)</f>
        <v>636.25</v>
      </c>
      <c r="N87" s="9">
        <f>IF(Parametros!$P$3=1,'4 - Tabela atual'!N86,'5 - Tabela anterior'!M86)</f>
        <v>1145.25</v>
      </c>
      <c r="O87" s="9">
        <f>IF(Parametros!$P$3=1,'4 - Tabela atual'!O86,'5 - Tabela anterior'!N86)</f>
        <v>1908.75</v>
      </c>
      <c r="P87" s="9">
        <f>IF(Parametros!$P$3=1,'4 - Tabela atual'!P86,'5 - Tabela anterior'!O86)</f>
        <v>3817.5</v>
      </c>
      <c r="Q87" s="9">
        <f>IF(Parametros!$P$3=1,'4 - Tabela atual'!Q86,'5 - Tabela anterior'!P86)</f>
        <v>5090</v>
      </c>
      <c r="R87" s="9">
        <f>IF(Parametros!$P$3=1,'4 - Tabela atual'!R86,'5 - Tabela anterior'!Q86)</f>
        <v>7635</v>
      </c>
      <c r="S87" s="9">
        <f>IF(Parametros!$P$3=1,'4 - Tabela atual'!S86,'5 - Tabela anterior'!R86)</f>
        <v>10180</v>
      </c>
      <c r="T87" s="9">
        <f>IF(Parametros!$P$3=1,'4 - Tabela atual'!T86,'5 - Tabela anterior'!S86)</f>
        <v>12725</v>
      </c>
      <c r="U87" s="9">
        <f>IF(Parametros!$P$3=1,'4 - Tabela atual'!U86,'5 - Tabela anterior'!T86)</f>
        <v>15270</v>
      </c>
      <c r="V87" s="9">
        <f>IF(Parametros!$P$3=1,'4 - Tabela atual'!V86,'5 - Tabela anterior'!U86)</f>
        <v>0</v>
      </c>
      <c r="W87" s="9">
        <f>IF(Parametros!$P$3=1,'4 - Tabela atual'!W86,'5 - Tabela anterior'!V86)</f>
        <v>0</v>
      </c>
      <c r="X87" s="9">
        <f>IF(Parametros!$P$3=1,'4 - Tabela atual'!X86,'5 - Tabela anterior'!W86)</f>
        <v>0</v>
      </c>
      <c r="Y87" s="9">
        <f>IF(Parametros!$P$3=1,'4 - Tabela atual'!Y86,'5 - Tabela anterior'!X86)</f>
        <v>0</v>
      </c>
      <c r="Z87" s="9">
        <f>IF(Parametros!$P$3=1,'4 - Tabela atual'!Z86,'5 - Tabela anterior'!Y86)</f>
        <v>0</v>
      </c>
      <c r="AA87" s="9">
        <f>IF(Parametros!$P$3=1,'4 - Tabela atual'!AA86,'5 - Tabela anterior'!Z86)</f>
        <v>0</v>
      </c>
      <c r="AB87" s="9">
        <f>IF(Parametros!$P$3=1,'4 - Tabela atual'!AB86,'5 - Tabela anterior'!AA86)</f>
        <v>0</v>
      </c>
      <c r="AC87" s="9">
        <f>IF(Parametros!$P$3=1,'4 - Tabela atual'!AC86,'5 - Tabela anterior'!AB86)</f>
        <v>0</v>
      </c>
      <c r="AD87" s="9">
        <f>IF(Parametros!$P$3=1,'4 - Tabela atual'!AD86,'5 - Tabela anterior'!AC86)</f>
        <v>0</v>
      </c>
      <c r="AE87" s="9">
        <f>IF(Parametros!$P$3=1,'4 - Tabela atual'!AE86,'5 - Tabela anterior'!AD86)</f>
        <v>0</v>
      </c>
      <c r="AF87" s="9">
        <f>IF(Parametros!$P$3=1,'4 - Tabela atual'!AF86,'5 - Tabela anterior'!AE86)</f>
        <v>0</v>
      </c>
      <c r="AG87" s="9">
        <f>IF(Parametros!$P$3=1,'4 - Tabela atual'!AG86,'5 - Tabela anterior'!AF86)</f>
        <v>0</v>
      </c>
      <c r="AH87" s="9">
        <f>IF(Parametros!$P$3=1,'4 - Tabela atual'!AH86,'5 - Tabela anterior'!AG86)</f>
        <v>0</v>
      </c>
      <c r="AI87" s="9">
        <f>IF(Parametros!$P$3=1,'4 - Tabela atual'!AI86,'5 - Tabela anterior'!AH86)</f>
        <v>0</v>
      </c>
      <c r="AJ87" s="9">
        <f>IF(Parametros!$P$3=1,'4 - Tabela atual'!AJ86,'5 - Tabela anterior'!AI86)</f>
        <v>0</v>
      </c>
      <c r="AK87" s="9">
        <f>IF(Parametros!$P$3=1,'4 - Tabela atual'!AK86,'5 - Tabela anterior'!AJ86)</f>
        <v>0</v>
      </c>
      <c r="AL87" s="9">
        <f>IF(Parametros!$P$3=1,'4 - Tabela atual'!AL86,'5 - Tabela anterior'!AK86)</f>
        <v>0</v>
      </c>
      <c r="AM87" s="9">
        <f>IF(Parametros!$P$3=1,'4 - Tabela atual'!AM86,'5 - Tabela anterior'!AL86)</f>
        <v>0</v>
      </c>
      <c r="AN87" s="9">
        <f>IF(Parametros!$P$3=1,'4 - Tabela atual'!AN86,'5 - Tabela anterior'!AM86)</f>
        <v>0</v>
      </c>
      <c r="AO87" s="9">
        <f>IF(Parametros!$P$3=1,'4 - Tabela atual'!AO86,'5 - Tabela anterior'!AN86)</f>
        <v>0</v>
      </c>
      <c r="AP87" s="9">
        <f>IF(Parametros!$P$3=1,'4 - Tabela atual'!AP86,'5 - Tabela anterior'!AO86)</f>
        <v>0</v>
      </c>
      <c r="AQ87" s="9">
        <f>IF(Parametros!$P$3=1,'4 - Tabela atual'!AQ86,'5 - Tabela anterior'!AP86)</f>
        <v>0</v>
      </c>
      <c r="AR87" s="9">
        <f>IF(Parametros!$P$3=1,'4 - Tabela atual'!AR86,'5 - Tabela anterior'!AQ86)</f>
        <v>0</v>
      </c>
      <c r="AS87" s="9">
        <f>IF(Parametros!$P$3=1,'4 - Tabela atual'!AS86,'5 - Tabela anterior'!AR86)</f>
        <v>0</v>
      </c>
      <c r="AT87" s="9">
        <f>IF(Parametros!$P$3=1,'4 - Tabela atual'!AT86,'5 - Tabela anterior'!AS86)</f>
        <v>0</v>
      </c>
      <c r="AU87" s="9">
        <f>IF(Parametros!$P$3=1,'4 - Tabela atual'!AU86,'5 - Tabela anterior'!AT86)</f>
        <v>0</v>
      </c>
      <c r="AV87" s="9">
        <f>IF(Parametros!$P$3=1,'4 - Tabela atual'!AV86,'5 - Tabela anterior'!AU86)</f>
        <v>0</v>
      </c>
      <c r="AW87" s="9">
        <f>IF(Parametros!$P$3=1,'4 - Tabela atual'!AW86,'5 - Tabela anterior'!AV86)</f>
        <v>0</v>
      </c>
      <c r="AX87" s="9">
        <f>IF(Parametros!$P$3=1,'4 - Tabela atual'!AX86,'5 - Tabela anterior'!AW86)</f>
        <v>0</v>
      </c>
      <c r="AY87" s="9">
        <f>IF(Parametros!$P$3=1,'4 - Tabela atual'!AY86,'5 - Tabela anterior'!AX86)</f>
        <v>0</v>
      </c>
      <c r="AZ87" s="9">
        <f>IF(Parametros!$P$3=1,'4 - Tabela atual'!AZ86,'5 - Tabela anterior'!AY86)</f>
        <v>0</v>
      </c>
      <c r="BA87" s="9">
        <f>IF(Parametros!$P$3=1,'4 - Tabela atual'!BA86,'5 - Tabela anterior'!AZ86)</f>
        <v>0</v>
      </c>
      <c r="BB87" s="9">
        <f>IF(Parametros!$P$3=1,'4 - Tabela atual'!BB86,'5 - Tabela anterior'!BA86)</f>
        <v>0</v>
      </c>
      <c r="BC87" s="9">
        <f>IF(Parametros!$P$3=1,'4 - Tabela atual'!BC86,'5 - Tabela anterior'!BB86)</f>
        <v>0</v>
      </c>
      <c r="BD87" s="9">
        <f>IF(Parametros!$P$3=1,'4 - Tabela atual'!BD86,'5 - Tabela anterior'!BC86)</f>
        <v>0</v>
      </c>
      <c r="BE87" s="9">
        <f>IF(Parametros!$P$3=1,'4 - Tabela atual'!BE86,'5 - Tabela anterior'!BD86)</f>
        <v>0</v>
      </c>
      <c r="BF87" s="9">
        <f>IF(Parametros!$P$3=1,'4 - Tabela atual'!BF86,'5 - Tabela anterior'!BE86)</f>
        <v>0</v>
      </c>
      <c r="BG87" s="9">
        <f>IF(Parametros!$P$3=1,'4 - Tabela atual'!BG86,'5 - Tabela anterior'!BF86)</f>
        <v>0</v>
      </c>
      <c r="BH87" s="9">
        <f>IF(Parametros!$P$3=1,'4 - Tabela atual'!BH86,'5 - Tabela anterior'!BG86)</f>
        <v>0</v>
      </c>
      <c r="BI87" s="9">
        <f>IF(Parametros!$P$3=1,'4 - Tabela atual'!BI86,'5 - Tabela anterior'!BH86)</f>
        <v>0</v>
      </c>
      <c r="BJ87" s="9">
        <f>IF(Parametros!$P$3=1,'4 - Tabela atual'!BJ86,'5 - Tabela anterior'!BI86)</f>
        <v>0</v>
      </c>
      <c r="BK87" s="9">
        <f>IF(Parametros!$P$3=1,'4 - Tabela atual'!BK86,'5 - Tabela anterior'!BJ86)</f>
        <v>0</v>
      </c>
      <c r="BL87" s="9">
        <f>IF(Parametros!$P$3=1,'4 - Tabela atual'!BL86,'5 - Tabela anterior'!BK86)</f>
        <v>0</v>
      </c>
      <c r="BM87" s="9">
        <f>IF(Parametros!$P$3=1,'4 - Tabela atual'!BM86,'5 - Tabela anterior'!BL86)</f>
        <v>0</v>
      </c>
      <c r="BN87" s="9">
        <f>IF(Parametros!$P$3=1,'4 - Tabela atual'!BN86,'5 - Tabela anterior'!BM86)</f>
        <v>0</v>
      </c>
      <c r="BO87" s="9">
        <f>IF(Parametros!$P$3=1,'4 - Tabela atual'!BO86,'5 - Tabela anterior'!BN86)</f>
        <v>0</v>
      </c>
      <c r="BP87" s="9">
        <f>IF(Parametros!$P$3=1,'4 - Tabela atual'!BP86,'5 - Tabela anterior'!BO86)</f>
        <v>0</v>
      </c>
      <c r="BQ87" s="9">
        <f>IF(Parametros!$P$3=1,'4 - Tabela atual'!BQ86,'5 - Tabela anterior'!BP86)</f>
        <v>0</v>
      </c>
      <c r="BR87" s="9">
        <f>IF(Parametros!$P$3=1,'4 - Tabela atual'!BR86,'5 - Tabela anterior'!BQ86)</f>
        <v>0</v>
      </c>
      <c r="BS87" s="9">
        <f>IF(Parametros!$P$3=1,'4 - Tabela atual'!BS86,'5 - Tabela anterior'!BR86)</f>
        <v>0</v>
      </c>
      <c r="BT87" s="9">
        <f>IF(Parametros!$P$3=1,'4 - Tabela atual'!BT86,'5 - Tabela anterior'!BS86)</f>
        <v>0</v>
      </c>
      <c r="BU87" s="9">
        <f>IF(Parametros!$P$3=1,'4 - Tabela atual'!BU86,'5 - Tabela anterior'!BT86)</f>
        <v>0</v>
      </c>
      <c r="BV87" s="9">
        <f>IF(Parametros!$P$3=1,'4 - Tabela atual'!BV86,'5 - Tabela anterior'!BU86)</f>
        <v>0</v>
      </c>
      <c r="BW87" s="9">
        <f>IF(Parametros!$P$3=1,'4 - Tabela atual'!BW86,'5 - Tabela anterior'!BV86)</f>
        <v>0</v>
      </c>
      <c r="BX87" s="9">
        <f>IF(Parametros!$P$3=1,'4 - Tabela atual'!BX86,'5 - Tabela anterior'!BW86)</f>
        <v>0</v>
      </c>
      <c r="BY87" s="9">
        <f>IF(Parametros!$P$3=1,'4 - Tabela atual'!BY86,'5 - Tabela anterior'!BX86)</f>
        <v>0</v>
      </c>
      <c r="BZ87" s="9">
        <f>IF(Parametros!$P$3=1,'4 - Tabela atual'!BZ86,'5 - Tabela anterior'!BY86)</f>
        <v>0</v>
      </c>
      <c r="CA87" s="9">
        <f>IF(Parametros!$P$3=1,'4 - Tabela atual'!CA86,'5 - Tabela anterior'!BZ86)</f>
        <v>0</v>
      </c>
      <c r="CB87" s="9">
        <f>IF(Parametros!$P$3=1,'4 - Tabela atual'!CB86,'5 - Tabela anterior'!CA86)</f>
        <v>0</v>
      </c>
      <c r="CC87" s="9">
        <f>IF(Parametros!$P$3=1,'4 - Tabela atual'!CC86,'5 - Tabela anterior'!CB86)</f>
        <v>0</v>
      </c>
      <c r="CD87" s="9">
        <f>IF(Parametros!$P$3=1,'4 - Tabela atual'!CD86,'5 - Tabela anterior'!CC86)</f>
        <v>0</v>
      </c>
      <c r="CE87" s="9">
        <f>IF(Parametros!$P$3=1,'4 - Tabela atual'!CE86,'5 - Tabela anterior'!CD86)</f>
        <v>0</v>
      </c>
      <c r="CF87" s="9">
        <f>IF(Parametros!$P$3=1,'4 - Tabela atual'!CF86,'5 - Tabela anterior'!CE86)</f>
        <v>0</v>
      </c>
      <c r="CG87" s="9">
        <f>IF(Parametros!$P$3=1,'4 - Tabela atual'!CG86,'5 - Tabela anterior'!CF86)</f>
        <v>0</v>
      </c>
      <c r="CH87" s="9">
        <f>IF(Parametros!$P$3=1,'4 - Tabela atual'!CH86,'5 - Tabela anterior'!CG86)</f>
        <v>0</v>
      </c>
      <c r="CI87" s="9">
        <f>IF(Parametros!$P$3=1,'4 - Tabela atual'!CI86,'5 - Tabela anterior'!CH86)</f>
        <v>0</v>
      </c>
      <c r="CJ87" s="9">
        <f>IF(Parametros!$P$3=1,'4 - Tabela atual'!CJ86,'5 - Tabela anterior'!CI86)</f>
        <v>0</v>
      </c>
      <c r="CK87" s="9">
        <f>IF(Parametros!$P$3=1,'4 - Tabela atual'!CK86,'5 - Tabela anterior'!CJ86)</f>
        <v>0</v>
      </c>
      <c r="CL87" s="9">
        <f>IF(Parametros!$P$3=1,'4 - Tabela atual'!CL86,'5 - Tabela anterior'!CK86)</f>
        <v>0</v>
      </c>
      <c r="CM87" s="9">
        <f>IF(Parametros!$P$3=1,'4 - Tabela atual'!CM86,'5 - Tabela anterior'!CL86)</f>
        <v>0</v>
      </c>
      <c r="CN87" s="9">
        <f>IF(Parametros!$P$3=1,'4 - Tabela atual'!CN86,'5 - Tabela anterior'!CM86)</f>
        <v>0</v>
      </c>
      <c r="CO87" s="9">
        <f>IF(Parametros!$P$3=1,'4 - Tabela atual'!CO86,'5 - Tabela anterior'!CN86)</f>
        <v>0</v>
      </c>
      <c r="CP87" s="9">
        <f>IF(Parametros!$P$3=1,'4 - Tabela atual'!CP86,'5 - Tabela anterior'!CO86)</f>
        <v>0</v>
      </c>
      <c r="CQ87" s="9">
        <f>IF(Parametros!$P$3=1,'4 - Tabela atual'!CQ86,'5 - Tabela anterior'!CP86)</f>
        <v>0</v>
      </c>
      <c r="CR87" s="9">
        <f>IF(Parametros!$P$3=1,'4 - Tabela atual'!CR86,'5 - Tabela anterior'!CQ86)</f>
        <v>0</v>
      </c>
      <c r="CS87" s="9">
        <f>IF(Parametros!$P$3=1,'4 - Tabela atual'!CS86,'5 - Tabela anterior'!CR86)</f>
        <v>0</v>
      </c>
      <c r="CT87" s="9">
        <f>IF(Parametros!$P$3=1,'4 - Tabela atual'!CT86,'5 - Tabela anterior'!CS86)</f>
        <v>0</v>
      </c>
      <c r="CU87" s="9">
        <f>IF(Parametros!$P$3=1,'4 - Tabela atual'!CU86,'5 - Tabela anterior'!CT86)</f>
        <v>0</v>
      </c>
      <c r="CV87" s="9">
        <f>IF(Parametros!$P$3=1,'4 - Tabela atual'!CV86,'5 - Tabela anterior'!CU86)</f>
        <v>0</v>
      </c>
      <c r="CW87" s="9">
        <f>IF(Parametros!$P$3=1,'4 - Tabela atual'!CW86,'5 - Tabela anterior'!CV86)</f>
        <v>0</v>
      </c>
      <c r="CX87" s="9">
        <f>IF(Parametros!$P$3=1,'4 - Tabela atual'!CX86,'5 - Tabela anterior'!CW86)</f>
        <v>0</v>
      </c>
      <c r="CY87" s="9">
        <f>IF(Parametros!$P$3=1,'4 - Tabela atual'!CY86,'5 - Tabela anterior'!CX86)</f>
        <v>0</v>
      </c>
      <c r="CZ87" s="9">
        <f>IF(Parametros!$P$3=1,'4 - Tabela atual'!CZ86,'5 - Tabela anterior'!CY86)</f>
        <v>0</v>
      </c>
      <c r="DA87" s="9">
        <f>IF(Parametros!$P$3=1,'4 - Tabela atual'!DA86,'5 - Tabela anterior'!CZ86)</f>
        <v>0</v>
      </c>
      <c r="DB87" s="9">
        <f>IF(Parametros!$P$3=1,'4 - Tabela atual'!DB86,'5 - Tabela anterior'!DA86)</f>
        <v>0</v>
      </c>
      <c r="DC87" s="9">
        <f>IF(Parametros!$P$3=1,'4 - Tabela atual'!DC86,'5 - Tabela anterior'!DB86)</f>
        <v>0</v>
      </c>
      <c r="DD87" s="9">
        <f>IF(Parametros!$P$3=1,'4 - Tabela atual'!DD86,'5 - Tabela anterior'!DC86)</f>
        <v>0</v>
      </c>
      <c r="DE87" s="9">
        <f>IF(Parametros!$P$3=1,'4 - Tabela atual'!DE86,'5 - Tabela anterior'!DD86)</f>
        <v>0</v>
      </c>
      <c r="DF87" s="9">
        <f>IF(Parametros!$P$3=1,'4 - Tabela atual'!DF86,'5 - Tabela anterior'!DE86)</f>
        <v>0</v>
      </c>
      <c r="DG87" s="9">
        <f>IF(Parametros!$P$3=1,'4 - Tabela atual'!DG86,'5 - Tabela anterior'!DF86)</f>
        <v>0</v>
      </c>
      <c r="DH87" s="9">
        <f>IF(Parametros!$P$3=1,'4 - Tabela atual'!DH86,'5 - Tabela anterior'!DG86)</f>
        <v>0</v>
      </c>
      <c r="DI87" s="9">
        <f>IF(Parametros!$P$3=1,'4 - Tabela atual'!DI86,'5 - Tabela anterior'!DH86)</f>
        <v>0</v>
      </c>
      <c r="DJ87" s="9">
        <f>IF(Parametros!$P$3=1,'4 - Tabela atual'!DJ86,'5 - Tabela anterior'!DI86)</f>
        <v>0</v>
      </c>
      <c r="DK87" s="9">
        <f>IF(Parametros!$P$3=1,'4 - Tabela atual'!DK86,'5 - Tabela anterior'!DJ86)</f>
        <v>0</v>
      </c>
      <c r="DL87" s="9">
        <f>IF(Parametros!$P$3=1,'4 - Tabela atual'!DL86,'5 - Tabela anterior'!DK86)</f>
        <v>0</v>
      </c>
      <c r="DM87" s="9">
        <f>IF(Parametros!$P$3=1,'4 - Tabela atual'!DM86,'5 - Tabela anterior'!DL86)</f>
        <v>0</v>
      </c>
      <c r="DN87" s="9">
        <f>IF(Parametros!$P$3=1,'4 - Tabela atual'!DN86,'5 - Tabela anterior'!DM86)</f>
        <v>0</v>
      </c>
      <c r="DO87" s="9">
        <f>IF(Parametros!$P$3=1,'4 - Tabela atual'!DO86,'5 - Tabela anterior'!DN86)</f>
        <v>0</v>
      </c>
      <c r="DP87" s="9">
        <f>IF(Parametros!$P$3=1,'4 - Tabela atual'!DP86,'5 - Tabela anterior'!DO86)</f>
        <v>0</v>
      </c>
      <c r="DQ87" s="9">
        <f>IF(Parametros!$P$3=1,'4 - Tabela atual'!DQ86,'5 - Tabela anterior'!DP86)</f>
        <v>0</v>
      </c>
      <c r="DR87" s="9">
        <f>IF(Parametros!$P$3=1,'4 - Tabela atual'!DR86,'5 - Tabela anterior'!DQ86)</f>
        <v>0</v>
      </c>
      <c r="DS87" s="9">
        <f>IF(Parametros!$P$3=1,'4 - Tabela atual'!DS86,'5 - Tabela anterior'!DR86)</f>
        <v>0</v>
      </c>
      <c r="DT87" s="9">
        <f>IF(Parametros!$P$3=1,'4 - Tabela atual'!DT86,'5 - Tabela anterior'!DS86)</f>
        <v>0</v>
      </c>
      <c r="DU87" s="9">
        <f>IF(Parametros!$P$3=1,'4 - Tabela atual'!DU86,'5 - Tabela anterior'!DT86)</f>
        <v>0</v>
      </c>
      <c r="DV87" s="9">
        <f>IF(Parametros!$P$3=1,'4 - Tabela atual'!DV86,'5 - Tabela anterior'!DU86)</f>
        <v>0</v>
      </c>
      <c r="DW87" s="9">
        <f>IF(Parametros!$P$3=1,'4 - Tabela atual'!DW86,'5 - Tabela anterior'!DV86)</f>
        <v>0</v>
      </c>
      <c r="DX87" s="9">
        <f>IF(Parametros!$P$3=1,'4 - Tabela atual'!DX86,'5 - Tabela anterior'!DW86)</f>
        <v>0</v>
      </c>
      <c r="DY87" s="9">
        <f>IF(Parametros!$P$3=1,'4 - Tabela atual'!DY86,'5 - Tabela anterior'!DX86)</f>
        <v>0</v>
      </c>
      <c r="DZ87" s="9">
        <f>IF(Parametros!$P$3=1,'4 - Tabela atual'!DZ86,'5 - Tabela anterior'!DY86)</f>
        <v>0</v>
      </c>
      <c r="EA87" s="9">
        <f>IF(Parametros!$P$3=1,'4 - Tabela atual'!EA86,'5 - Tabela anterior'!DZ86)</f>
        <v>0</v>
      </c>
      <c r="EB87" s="9">
        <f>IF(Parametros!$P$3=1,'4 - Tabela atual'!EB86,'5 - Tabela anterior'!EA86)</f>
        <v>0</v>
      </c>
      <c r="EC87" s="9">
        <f>IF(Parametros!$P$3=1,'4 - Tabela atual'!EC86,'5 - Tabela anterior'!EB86)</f>
        <v>0</v>
      </c>
      <c r="ED87" s="9">
        <f>IF(Parametros!$P$3=1,'4 - Tabela atual'!ED86,'5 - Tabela anterior'!EC86)</f>
        <v>0</v>
      </c>
      <c r="EE87" s="9">
        <f>IF(Parametros!$P$3=1,'4 - Tabela atual'!EE86,'5 - Tabela anterior'!ED86)</f>
        <v>0</v>
      </c>
      <c r="EF87" s="9">
        <f>IF(Parametros!$P$3=1,'4 - Tabela atual'!EF86,'5 - Tabela anterior'!EE86)</f>
        <v>0</v>
      </c>
      <c r="EG87" s="9">
        <f>IF(Parametros!$P$3=1,'4 - Tabela atual'!EG86,'5 - Tabela anterior'!EF86)</f>
        <v>0</v>
      </c>
      <c r="EH87" s="9">
        <f>IF(Parametros!$P$3=1,'4 - Tabela atual'!EH86,'5 - Tabela anterior'!EG86)</f>
        <v>0</v>
      </c>
      <c r="EI87" s="9">
        <f>IF(Parametros!$P$3=1,'4 - Tabela atual'!EI86,'5 - Tabela anterior'!EH86)</f>
        <v>0</v>
      </c>
      <c r="EJ87" s="9">
        <f>IF(Parametros!$P$3=1,'4 - Tabela atual'!EJ86,'5 - Tabela anterior'!EI86)</f>
        <v>0</v>
      </c>
      <c r="EK87" s="9">
        <f>IF(Parametros!$P$3=1,'4 - Tabela atual'!EK86,'5 - Tabela anterior'!EJ86)</f>
        <v>0</v>
      </c>
      <c r="EL87" s="9">
        <f>IF(Parametros!$P$3=1,'4 - Tabela atual'!EL86,'5 - Tabela anterior'!EK86)</f>
        <v>0</v>
      </c>
      <c r="EM87" s="9">
        <f>IF(Parametros!$P$3=1,'4 - Tabela atual'!EM86,'5 - Tabela anterior'!EL86)</f>
        <v>0</v>
      </c>
      <c r="EN87" s="9">
        <f>IF(Parametros!$P$3=1,'4 - Tabela atual'!EN86,'5 - Tabela anterior'!EM86)</f>
        <v>0</v>
      </c>
      <c r="EO87" s="9">
        <f>IF(Parametros!$P$3=1,'4 - Tabela atual'!EO86,'5 - Tabela anterior'!EN86)</f>
        <v>0</v>
      </c>
      <c r="EP87" s="9">
        <f>IF(Parametros!$P$3=1,'4 - Tabela atual'!EP86,'5 - Tabela anterior'!EO86)</f>
        <v>0</v>
      </c>
      <c r="EQ87" s="9">
        <f>IF(Parametros!$P$3=1,'4 - Tabela atual'!EQ86,'5 - Tabela anterior'!EP86)</f>
        <v>0</v>
      </c>
      <c r="ER87" s="9">
        <f>IF(Parametros!$P$3=1,'4 - Tabela atual'!ER86,'5 - Tabela anterior'!EQ86)</f>
        <v>0</v>
      </c>
      <c r="ES87" s="9">
        <f>IF(Parametros!$P$3=1,'4 - Tabela atual'!ES86,'5 - Tabela anterior'!ER86)</f>
        <v>0</v>
      </c>
      <c r="ET87" s="9">
        <f>IF(Parametros!$P$3=1,'4 - Tabela atual'!ET86,'5 - Tabela anterior'!ES86)</f>
        <v>0</v>
      </c>
      <c r="EU87" s="9">
        <f>IF(Parametros!$P$3=1,'4 - Tabela atual'!EU86,'5 - Tabela anterior'!ET86)</f>
        <v>0</v>
      </c>
      <c r="EV87" s="9">
        <f>IF(Parametros!$P$3=1,'4 - Tabela atual'!EV86,'5 - Tabela anterior'!EU86)</f>
        <v>0</v>
      </c>
      <c r="EW87" s="9">
        <f>IF(Parametros!$P$3=1,'4 - Tabela atual'!EW86,'5 - Tabela anterior'!EV86)</f>
        <v>0</v>
      </c>
      <c r="EX87" s="9">
        <f>IF(Parametros!$P$3=1,'4 - Tabela atual'!EX86,'5 - Tabela anterior'!EW86)</f>
        <v>0</v>
      </c>
      <c r="EY87" s="9">
        <f>IF(Parametros!$P$3=1,'4 - Tabela atual'!EY86,'5 - Tabela anterior'!EX86)</f>
        <v>0</v>
      </c>
      <c r="EZ87" s="9">
        <f>IF(Parametros!$P$3=1,'4 - Tabela atual'!EZ86,'5 - Tabela anterior'!EY86)</f>
        <v>0</v>
      </c>
      <c r="FA87" s="9">
        <f>IF(Parametros!$P$3=1,'4 - Tabela atual'!FA86,'5 - Tabela anterior'!EZ86)</f>
        <v>0</v>
      </c>
      <c r="FB87" s="9">
        <f>IF(Parametros!$P$3=1,'4 - Tabela atual'!FB86,'5 - Tabela anterior'!FA86)</f>
        <v>0</v>
      </c>
      <c r="FC87" s="9">
        <f>IF(Parametros!$P$3=1,'4 - Tabela atual'!FC86,'5 - Tabela anterior'!FB86)</f>
        <v>0</v>
      </c>
      <c r="FD87" s="9">
        <f>IF(Parametros!$P$3=1,'4 - Tabela atual'!FD86,'5 - Tabela anterior'!FC86)</f>
        <v>0</v>
      </c>
      <c r="FE87" s="9">
        <f>IF(Parametros!$P$3=1,'4 - Tabela atual'!FE86,'5 - Tabela anterior'!FD86)</f>
        <v>0</v>
      </c>
      <c r="FF87" s="9">
        <f>IF(Parametros!$P$3=1,'4 - Tabela atual'!FF86,'5 - Tabela anterior'!FE86)</f>
        <v>0</v>
      </c>
      <c r="FG87" s="9">
        <f>IF(Parametros!$P$3=1,'4 - Tabela atual'!FG86,'5 - Tabela anterior'!FF86)</f>
        <v>0</v>
      </c>
      <c r="FH87" s="9">
        <f>IF(Parametros!$P$3=1,'4 - Tabela atual'!FH86,'5 - Tabela anterior'!FG86)</f>
        <v>0</v>
      </c>
      <c r="FI87" s="9">
        <f>IF(Parametros!$P$3=1,'4 - Tabela atual'!FI86,'5 - Tabela anterior'!FH86)</f>
        <v>0</v>
      </c>
      <c r="FJ87" s="9">
        <f>IF(Parametros!$P$3=1,'4 - Tabela atual'!FJ86,'5 - Tabela anterior'!FI86)</f>
        <v>0</v>
      </c>
      <c r="FK87" s="9">
        <f>IF(Parametros!$P$3=1,'4 - Tabela atual'!FK86,'5 - Tabela anterior'!FJ86)</f>
        <v>0</v>
      </c>
      <c r="FL87" s="9">
        <f>IF(Parametros!$P$3=1,'4 - Tabela atual'!FL86,'5 - Tabela anterior'!FK86)</f>
        <v>0</v>
      </c>
      <c r="FM87" s="9">
        <f>IF(Parametros!$P$3=1,'4 - Tabela atual'!FM86,'5 - Tabela anterior'!FL86)</f>
        <v>0</v>
      </c>
      <c r="FN87" s="9">
        <f>IF(Parametros!$P$3=1,'4 - Tabela atual'!FN86,'5 - Tabela anterior'!FM86)</f>
        <v>0</v>
      </c>
      <c r="FO87" s="9">
        <f>IF(Parametros!$P$3=1,'4 - Tabela atual'!FO86,'5 - Tabela anterior'!FN86)</f>
        <v>0</v>
      </c>
      <c r="FP87" s="9">
        <f>IF(Parametros!$P$3=1,'4 - Tabela atual'!FP86,'5 - Tabela anterior'!FO86)</f>
        <v>0</v>
      </c>
      <c r="FQ87" s="9">
        <f>IF(Parametros!$P$3=1,'4 - Tabela atual'!FQ86,'5 - Tabela anterior'!FP86)</f>
        <v>0</v>
      </c>
      <c r="FR87" s="9">
        <f>IF(Parametros!$P$3=1,'4 - Tabela atual'!FR86,'5 - Tabela anterior'!FQ86)</f>
        <v>0</v>
      </c>
      <c r="FS87" s="9">
        <f>IF(Parametros!$P$3=1,'4 - Tabela atual'!FS86,'5 - Tabela anterior'!FR86)</f>
        <v>0</v>
      </c>
      <c r="FT87">
        <f>IF(Parametros!$P$3=1,'4 - Tabela atual'!FT86,'5 - Tabela anterior'!FS86)</f>
        <v>17.45</v>
      </c>
      <c r="FU87" t="str">
        <f>IF(Parametros!$P$3=1,'4 - Tabela atual'!FU86,'5 - Tabela anterior'!FT86)</f>
        <v/>
      </c>
      <c r="FV87" t="str">
        <f>IF(Parametros!$P$3=1,'4 - Tabela atual'!FV86,'5 - Tabela anterior'!FU86)</f>
        <v/>
      </c>
      <c r="FW87" t="str">
        <f>IF(Parametros!$P$3=1,'4 - Tabela atual'!FW86,'5 - Tabela anterior'!FV86)</f>
        <v/>
      </c>
      <c r="FX87" t="str">
        <f>IF(Parametros!$P$3=1,'4 - Tabela atual'!FX86,'5 - Tabela anterior'!FW86)</f>
        <v/>
      </c>
      <c r="FY87" t="str">
        <f>IF(Parametros!$P$3=1,'4 - Tabela atual'!FY86,'5 - Tabela anterior'!FX86)</f>
        <v/>
      </c>
      <c r="FZ87" t="str">
        <f>IF(Parametros!$P$3=1,'4 - Tabela atual'!FZ86,'5 - Tabela anterior'!FY86)</f>
        <v/>
      </c>
      <c r="GA87" t="str">
        <f>IF(Parametros!$P$3=1,'4 - Tabela atual'!GA86,'5 - Tabela anterior'!FZ86)</f>
        <v/>
      </c>
      <c r="GB87" t="str">
        <f>IF(Parametros!$P$3=1,'4 - Tabela atual'!GB86,'5 - Tabela anterior'!GA86)</f>
        <v/>
      </c>
      <c r="GC87" t="str">
        <f>IF(Parametros!$P$3=1,'4 - Tabela atual'!GC86,'5 - Tabela anterior'!GB86)</f>
        <v/>
      </c>
      <c r="GD87" t="str">
        <f>IF(Parametros!$P$3=1,'4 - Tabela atual'!GD86,'5 - Tabela anterior'!GC86)</f>
        <v/>
      </c>
      <c r="GE87" t="str">
        <f>IF(Parametros!$P$3=1,'4 - Tabela atual'!GE86,'5 - Tabela anterior'!GD86)</f>
        <v/>
      </c>
      <c r="GF87" t="str">
        <f>IF(Parametros!$P$3=1,'4 - Tabela atual'!GF86,'5 - Tabela anterior'!GE86)</f>
        <v/>
      </c>
      <c r="GG87" t="str">
        <f>IF(Parametros!$P$3=1,'4 - Tabela atual'!GG86,'5 - Tabela anterior'!GF86)</f>
        <v/>
      </c>
      <c r="GH87">
        <f>IF(Parametros!$P$3=1,'4 - Tabela atual'!GH86,'5 - Tabela anterior'!GG86)</f>
        <v>0</v>
      </c>
      <c r="GI87" s="8">
        <f>IF(Parametros!$P$3=1,'4 - Tabela atual'!GI86,'5 - Tabela anterior'!GH86)</f>
        <v>189686.72959999996</v>
      </c>
      <c r="GJ87" s="8">
        <f>IF(Parametros!$P$3=1,'4 - Tabela atual'!GJ86,'5 - Tabela anterior'!GI86)</f>
        <v>0</v>
      </c>
      <c r="GK87" s="8">
        <f>IF(Parametros!$P$3=1,'4 - Tabela atual'!GK86,'5 - Tabela anterior'!GJ86)</f>
        <v>0</v>
      </c>
      <c r="GL87" s="8">
        <f>IF(Parametros!$P$3=1,'4 - Tabela atual'!GL86,'5 - Tabela anterior'!GK86)</f>
        <v>0</v>
      </c>
      <c r="GM87" s="8">
        <f>IF(Parametros!$P$3=1,'4 - Tabela atual'!GM86,'5 - Tabela anterior'!GL86)</f>
        <v>0</v>
      </c>
      <c r="GN87" s="8">
        <f>IF(Parametros!$P$3=1,'4 - Tabela atual'!GN86,'5 - Tabela anterior'!GM86)</f>
        <v>0</v>
      </c>
      <c r="GO87" s="8">
        <f>IF(Parametros!$P$3=1,'4 - Tabela atual'!GO86,'5 - Tabela anterior'!GN86)</f>
        <v>0</v>
      </c>
      <c r="GP87" s="8">
        <f>IF(Parametros!$P$3=1,'4 - Tabela atual'!GP86,'5 - Tabela anterior'!GO86)</f>
        <v>0</v>
      </c>
      <c r="GQ87" s="8">
        <f>IF(Parametros!$P$3=1,'4 - Tabela atual'!GQ86,'5 - Tabela anterior'!GP86)</f>
        <v>0</v>
      </c>
      <c r="GR87" s="8">
        <f>IF(Parametros!$P$3=1,'4 - Tabela atual'!GR86,'5 - Tabela anterior'!GQ86)</f>
        <v>0</v>
      </c>
      <c r="GS87" s="8">
        <f>IF(Parametros!$P$3=1,'4 - Tabela atual'!GS86,'5 - Tabela anterior'!GR86)</f>
        <v>0</v>
      </c>
      <c r="GT87" s="8">
        <f>IF(Parametros!$P$3=1,'4 - Tabela atual'!GT86,'5 - Tabela anterior'!GS86)</f>
        <v>0</v>
      </c>
      <c r="GU87" s="8">
        <f>IF(Parametros!$P$3=1,'4 - Tabela atual'!GU86,'5 - Tabela anterior'!GT86)</f>
        <v>0</v>
      </c>
      <c r="GV87" s="8">
        <f>IF(Parametros!$P$3=1,'4 - Tabela atual'!GV86,'5 - Tabela anterior'!GU86)</f>
        <v>0</v>
      </c>
      <c r="GW87" s="8">
        <f>IF(Parametros!$P$3=1,'4 - Tabela atual'!GW86,'5 - Tabela anterior'!GV86)</f>
        <v>0</v>
      </c>
      <c r="GX87">
        <f>IF(Parametros!$P$3=1,'4 - Tabela atual'!GX86,'5 - Tabela anterior'!GW86)</f>
        <v>0</v>
      </c>
      <c r="GY87">
        <f>IF(Parametros!$P$3=1,'4 - Tabela atual'!GY86,'5 - Tabela anterior'!GX86)</f>
        <v>0</v>
      </c>
      <c r="GZ87">
        <f>IF(Parametros!$P$3=1,'4 - Tabela atual'!GZ86,'5 - Tabela anterior'!GY86)</f>
        <v>0</v>
      </c>
      <c r="HA87">
        <f>IF(Parametros!$P$3=1,'4 - Tabela atual'!HA86,'5 - Tabela anterior'!GZ86)</f>
        <v>0</v>
      </c>
      <c r="HB87">
        <f>IF(Parametros!$P$3=1,'4 - Tabela atual'!HB86,'5 - Tabela anterior'!HA86)</f>
        <v>0</v>
      </c>
      <c r="HC87">
        <f>IF(Parametros!$P$3=1,'4 - Tabela atual'!HC86,'5 - Tabela anterior'!HB86)</f>
        <v>0</v>
      </c>
      <c r="HD87">
        <f>IF(Parametros!$P$3=1,'4 - Tabela atual'!HD86,'5 - Tabela anterior'!HC86)</f>
        <v>0</v>
      </c>
      <c r="HE87" s="6" t="str">
        <f t="shared" ref="HE87:HE150" si="3">B87&amp;" - ("&amp;A87&amp;")"</f>
        <v>MESTRE DO SABOR - (MEST)</v>
      </c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</row>
    <row r="88" spans="1:272" s="5" customFormat="1" ht="14.25" customHeight="1" x14ac:dyDescent="0.2">
      <c r="A88" s="148" t="str">
        <f>IF(Parametros!$P$3=1,'4 - Tabela atual'!A87,'5 - Tabela anterior'!A87)</f>
        <v>EFCE</v>
      </c>
      <c r="B88" s="112" t="str">
        <f>IF(Parametros!$P$3=1,'4 - Tabela atual'!B87,'5 - Tabela anterior'!B87)</f>
        <v>CINEMA ESPECIAL</v>
      </c>
      <c r="C88" s="9">
        <f>IF(Parametros!$P$3=1,'4 - Tabela atual'!C87,'5 - Tabela anterior'!C87)</f>
        <v>1592</v>
      </c>
      <c r="D88" s="9">
        <f>IF(Parametros!$P$3=1,'4 - Tabela atual'!D87,'5 - Tabela anterior'!D87)</f>
        <v>318.40000000000003</v>
      </c>
      <c r="E88" s="9">
        <f>IF(Parametros!$P$3=1,'4 - Tabela atual'!E87,'5 - Tabela anterior'!E87)</f>
        <v>398</v>
      </c>
      <c r="F88" s="9">
        <f>IF(Parametros!$P$3=1,'4 - Tabela atual'!F87,'5 - Tabela anterior'!F87)</f>
        <v>597</v>
      </c>
      <c r="G88" s="9">
        <f>IF(Parametros!$P$3=1,'4 - Tabela atual'!G87,'5 - Tabela anterior'!G87)</f>
        <v>318.40000000000003</v>
      </c>
      <c r="H88" s="9">
        <f>IF(Parametros!$P$3=1,'4 - Tabela atual'!H87,'5 - Tabela anterior'!H87)</f>
        <v>398</v>
      </c>
      <c r="I88" s="9">
        <f>IF(Parametros!$P$3=1,'4 - Tabela atual'!I87,'5 - Tabela anterior'!H87)</f>
        <v>398</v>
      </c>
      <c r="J88" s="9">
        <f>IF(Parametros!$P$3=1,'4 - Tabela atual'!J87,'5 - Tabela anterior'!I87)</f>
        <v>398</v>
      </c>
      <c r="K88" s="9">
        <f>IF(Parametros!$P$3=1,'4 - Tabela atual'!K87,'5 - Tabela anterior'!J87)</f>
        <v>597</v>
      </c>
      <c r="L88" s="9">
        <f>IF(Parametros!$P$3=1,'4 - Tabela atual'!L87,'5 - Tabela anterior'!K87)</f>
        <v>318.40000000000003</v>
      </c>
      <c r="M88" s="9">
        <f>IF(Parametros!$P$3=1,'4 - Tabela atual'!M87,'5 - Tabela anterior'!L87)</f>
        <v>398</v>
      </c>
      <c r="N88" s="9">
        <f>IF(Parametros!$P$3=1,'4 - Tabela atual'!N87,'5 - Tabela anterior'!M87)</f>
        <v>716.4</v>
      </c>
      <c r="O88" s="9">
        <f>IF(Parametros!$P$3=1,'4 - Tabela atual'!O87,'5 - Tabela anterior'!N87)</f>
        <v>1194</v>
      </c>
      <c r="P88" s="9">
        <f>IF(Parametros!$P$3=1,'4 - Tabela atual'!P87,'5 - Tabela anterior'!O87)</f>
        <v>2388</v>
      </c>
      <c r="Q88" s="9">
        <f>IF(Parametros!$P$3=1,'4 - Tabela atual'!Q87,'5 - Tabela anterior'!P87)</f>
        <v>3184</v>
      </c>
      <c r="R88" s="9">
        <f>IF(Parametros!$P$3=1,'4 - Tabela atual'!R87,'5 - Tabela anterior'!Q87)</f>
        <v>4776</v>
      </c>
      <c r="S88" s="9">
        <f>IF(Parametros!$P$3=1,'4 - Tabela atual'!S87,'5 - Tabela anterior'!R87)</f>
        <v>6368</v>
      </c>
      <c r="T88" s="9">
        <f>IF(Parametros!$P$3=1,'4 - Tabela atual'!T87,'5 - Tabela anterior'!S87)</f>
        <v>7960</v>
      </c>
      <c r="U88" s="9">
        <f>IF(Parametros!$P$3=1,'4 - Tabela atual'!U87,'5 - Tabela anterior'!T87)</f>
        <v>9552</v>
      </c>
      <c r="V88" s="9">
        <f>IF(Parametros!$P$3=1,'4 - Tabela atual'!V87,'5 - Tabela anterior'!U87)</f>
        <v>0</v>
      </c>
      <c r="W88" s="9">
        <f>IF(Parametros!$P$3=1,'4 - Tabela atual'!W87,'5 - Tabela anterior'!V87)</f>
        <v>0</v>
      </c>
      <c r="X88" s="9">
        <f>IF(Parametros!$P$3=1,'4 - Tabela atual'!X87,'5 - Tabela anterior'!W87)</f>
        <v>0</v>
      </c>
      <c r="Y88" s="9">
        <f>IF(Parametros!$P$3=1,'4 - Tabela atual'!Y87,'5 - Tabela anterior'!X87)</f>
        <v>0</v>
      </c>
      <c r="Z88" s="9">
        <f>IF(Parametros!$P$3=1,'4 - Tabela atual'!Z87,'5 - Tabela anterior'!Y87)</f>
        <v>0</v>
      </c>
      <c r="AA88" s="9">
        <f>IF(Parametros!$P$3=1,'4 - Tabela atual'!AA87,'5 - Tabela anterior'!Z87)</f>
        <v>0</v>
      </c>
      <c r="AB88" s="9">
        <f>IF(Parametros!$P$3=1,'4 - Tabela atual'!AB87,'5 - Tabela anterior'!AA87)</f>
        <v>0</v>
      </c>
      <c r="AC88" s="9">
        <f>IF(Parametros!$P$3=1,'4 - Tabela atual'!AC87,'5 - Tabela anterior'!AB87)</f>
        <v>0</v>
      </c>
      <c r="AD88" s="9">
        <f>IF(Parametros!$P$3=1,'4 - Tabela atual'!AD87,'5 - Tabela anterior'!AC87)</f>
        <v>0</v>
      </c>
      <c r="AE88" s="9">
        <f>IF(Parametros!$P$3=1,'4 - Tabela atual'!AE87,'5 - Tabela anterior'!AD87)</f>
        <v>0</v>
      </c>
      <c r="AF88" s="9">
        <f>IF(Parametros!$P$3=1,'4 - Tabela atual'!AF87,'5 - Tabela anterior'!AE87)</f>
        <v>0</v>
      </c>
      <c r="AG88" s="9">
        <f>IF(Parametros!$P$3=1,'4 - Tabela atual'!AG87,'5 - Tabela anterior'!AF87)</f>
        <v>0</v>
      </c>
      <c r="AH88" s="9">
        <f>IF(Parametros!$P$3=1,'4 - Tabela atual'!AH87,'5 - Tabela anterior'!AG87)</f>
        <v>0</v>
      </c>
      <c r="AI88" s="9">
        <f>IF(Parametros!$P$3=1,'4 - Tabela atual'!AI87,'5 - Tabela anterior'!AH87)</f>
        <v>0</v>
      </c>
      <c r="AJ88" s="9">
        <f>IF(Parametros!$P$3=1,'4 - Tabela atual'!AJ87,'5 - Tabela anterior'!AI87)</f>
        <v>0</v>
      </c>
      <c r="AK88" s="9">
        <f>IF(Parametros!$P$3=1,'4 - Tabela atual'!AK87,'5 - Tabela anterior'!AJ87)</f>
        <v>0</v>
      </c>
      <c r="AL88" s="9">
        <f>IF(Parametros!$P$3=1,'4 - Tabela atual'!AL87,'5 - Tabela anterior'!AK87)</f>
        <v>0</v>
      </c>
      <c r="AM88" s="9">
        <f>IF(Parametros!$P$3=1,'4 - Tabela atual'!AM87,'5 - Tabela anterior'!AL87)</f>
        <v>0</v>
      </c>
      <c r="AN88" s="9">
        <f>IF(Parametros!$P$3=1,'4 - Tabela atual'!AN87,'5 - Tabela anterior'!AM87)</f>
        <v>0</v>
      </c>
      <c r="AO88" s="9">
        <f>IF(Parametros!$P$3=1,'4 - Tabela atual'!AO87,'5 - Tabela anterior'!AN87)</f>
        <v>0</v>
      </c>
      <c r="AP88" s="9">
        <f>IF(Parametros!$P$3=1,'4 - Tabela atual'!AP87,'5 - Tabela anterior'!AO87)</f>
        <v>0</v>
      </c>
      <c r="AQ88" s="9">
        <f>IF(Parametros!$P$3=1,'4 - Tabela atual'!AQ87,'5 - Tabela anterior'!AP87)</f>
        <v>0</v>
      </c>
      <c r="AR88" s="9">
        <f>IF(Parametros!$P$3=1,'4 - Tabela atual'!AR87,'5 - Tabela anterior'!AQ87)</f>
        <v>0</v>
      </c>
      <c r="AS88" s="9">
        <f>IF(Parametros!$P$3=1,'4 - Tabela atual'!AS87,'5 - Tabela anterior'!AR87)</f>
        <v>0</v>
      </c>
      <c r="AT88" s="9">
        <f>IF(Parametros!$P$3=1,'4 - Tabela atual'!AT87,'5 - Tabela anterior'!AS87)</f>
        <v>0</v>
      </c>
      <c r="AU88" s="9">
        <f>IF(Parametros!$P$3=1,'4 - Tabela atual'!AU87,'5 - Tabela anterior'!AT87)</f>
        <v>0</v>
      </c>
      <c r="AV88" s="9">
        <f>IF(Parametros!$P$3=1,'4 - Tabela atual'!AV87,'5 - Tabela anterior'!AU87)</f>
        <v>0</v>
      </c>
      <c r="AW88" s="9">
        <f>IF(Parametros!$P$3=1,'4 - Tabela atual'!AW87,'5 - Tabela anterior'!AV87)</f>
        <v>0</v>
      </c>
      <c r="AX88" s="9">
        <f>IF(Parametros!$P$3=1,'4 - Tabela atual'!AX87,'5 - Tabela anterior'!AW87)</f>
        <v>0</v>
      </c>
      <c r="AY88" s="9">
        <f>IF(Parametros!$P$3=1,'4 - Tabela atual'!AY87,'5 - Tabela anterior'!AX87)</f>
        <v>0</v>
      </c>
      <c r="AZ88" s="9">
        <f>IF(Parametros!$P$3=1,'4 - Tabela atual'!AZ87,'5 - Tabela anterior'!AY87)</f>
        <v>0</v>
      </c>
      <c r="BA88" s="9">
        <f>IF(Parametros!$P$3=1,'4 - Tabela atual'!BA87,'5 - Tabela anterior'!AZ87)</f>
        <v>0</v>
      </c>
      <c r="BB88" s="9">
        <f>IF(Parametros!$P$3=1,'4 - Tabela atual'!BB87,'5 - Tabela anterior'!BA87)</f>
        <v>0</v>
      </c>
      <c r="BC88" s="9">
        <f>IF(Parametros!$P$3=1,'4 - Tabela atual'!BC87,'5 - Tabela anterior'!BB87)</f>
        <v>0</v>
      </c>
      <c r="BD88" s="9">
        <f>IF(Parametros!$P$3=1,'4 - Tabela atual'!BD87,'5 - Tabela anterior'!BC87)</f>
        <v>0</v>
      </c>
      <c r="BE88" s="9">
        <f>IF(Parametros!$P$3=1,'4 - Tabela atual'!BE87,'5 - Tabela anterior'!BD87)</f>
        <v>0</v>
      </c>
      <c r="BF88" s="9">
        <f>IF(Parametros!$P$3=1,'4 - Tabela atual'!BF87,'5 - Tabela anterior'!BE87)</f>
        <v>0</v>
      </c>
      <c r="BG88" s="9">
        <f>IF(Parametros!$P$3=1,'4 - Tabela atual'!BG87,'5 - Tabela anterior'!BF87)</f>
        <v>0</v>
      </c>
      <c r="BH88" s="9">
        <f>IF(Parametros!$P$3=1,'4 - Tabela atual'!BH87,'5 - Tabela anterior'!BG87)</f>
        <v>0</v>
      </c>
      <c r="BI88" s="9">
        <f>IF(Parametros!$P$3=1,'4 - Tabela atual'!BI87,'5 - Tabela anterior'!BH87)</f>
        <v>0</v>
      </c>
      <c r="BJ88" s="9">
        <f>IF(Parametros!$P$3=1,'4 - Tabela atual'!BJ87,'5 - Tabela anterior'!BI87)</f>
        <v>0</v>
      </c>
      <c r="BK88" s="9">
        <f>IF(Parametros!$P$3=1,'4 - Tabela atual'!BK87,'5 - Tabela anterior'!BJ87)</f>
        <v>0</v>
      </c>
      <c r="BL88" s="9">
        <f>IF(Parametros!$P$3=1,'4 - Tabela atual'!BL87,'5 - Tabela anterior'!BK87)</f>
        <v>0</v>
      </c>
      <c r="BM88" s="9">
        <f>IF(Parametros!$P$3=1,'4 - Tabela atual'!BM87,'5 - Tabela anterior'!BL87)</f>
        <v>0</v>
      </c>
      <c r="BN88" s="9">
        <f>IF(Parametros!$P$3=1,'4 - Tabela atual'!BN87,'5 - Tabela anterior'!BM87)</f>
        <v>0</v>
      </c>
      <c r="BO88" s="9">
        <f>IF(Parametros!$P$3=1,'4 - Tabela atual'!BO87,'5 - Tabela anterior'!BN87)</f>
        <v>0</v>
      </c>
      <c r="BP88" s="9">
        <f>IF(Parametros!$P$3=1,'4 - Tabela atual'!BP87,'5 - Tabela anterior'!BO87)</f>
        <v>0</v>
      </c>
      <c r="BQ88" s="9">
        <f>IF(Parametros!$P$3=1,'4 - Tabela atual'!BQ87,'5 - Tabela anterior'!BP87)</f>
        <v>0</v>
      </c>
      <c r="BR88" s="9">
        <f>IF(Parametros!$P$3=1,'4 - Tabela atual'!BR87,'5 - Tabela anterior'!BQ87)</f>
        <v>0</v>
      </c>
      <c r="BS88" s="9">
        <f>IF(Parametros!$P$3=1,'4 - Tabela atual'!BS87,'5 - Tabela anterior'!BR87)</f>
        <v>0</v>
      </c>
      <c r="BT88" s="9">
        <f>IF(Parametros!$P$3=1,'4 - Tabela atual'!BT87,'5 - Tabela anterior'!BS87)</f>
        <v>0</v>
      </c>
      <c r="BU88" s="9">
        <f>IF(Parametros!$P$3=1,'4 - Tabela atual'!BU87,'5 - Tabela anterior'!BT87)</f>
        <v>0</v>
      </c>
      <c r="BV88" s="9">
        <f>IF(Parametros!$P$3=1,'4 - Tabela atual'!BV87,'5 - Tabela anterior'!BU87)</f>
        <v>0</v>
      </c>
      <c r="BW88" s="9">
        <f>IF(Parametros!$P$3=1,'4 - Tabela atual'!BW87,'5 - Tabela anterior'!BV87)</f>
        <v>0</v>
      </c>
      <c r="BX88" s="9">
        <f>IF(Parametros!$P$3=1,'4 - Tabela atual'!BX87,'5 - Tabela anterior'!BW87)</f>
        <v>0</v>
      </c>
      <c r="BY88" s="9">
        <f>IF(Parametros!$P$3=1,'4 - Tabela atual'!BY87,'5 - Tabela anterior'!BX87)</f>
        <v>0</v>
      </c>
      <c r="BZ88" s="9">
        <f>IF(Parametros!$P$3=1,'4 - Tabela atual'!BZ87,'5 - Tabela anterior'!BY87)</f>
        <v>0</v>
      </c>
      <c r="CA88" s="9">
        <f>IF(Parametros!$P$3=1,'4 - Tabela atual'!CA87,'5 - Tabela anterior'!BZ87)</f>
        <v>0</v>
      </c>
      <c r="CB88" s="9">
        <f>IF(Parametros!$P$3=1,'4 - Tabela atual'!CB87,'5 - Tabela anterior'!CA87)</f>
        <v>0</v>
      </c>
      <c r="CC88" s="9">
        <f>IF(Parametros!$P$3=1,'4 - Tabela atual'!CC87,'5 - Tabela anterior'!CB87)</f>
        <v>0</v>
      </c>
      <c r="CD88" s="9">
        <f>IF(Parametros!$P$3=1,'4 - Tabela atual'!CD87,'5 - Tabela anterior'!CC87)</f>
        <v>0</v>
      </c>
      <c r="CE88" s="9">
        <f>IF(Parametros!$P$3=1,'4 - Tabela atual'!CE87,'5 - Tabela anterior'!CD87)</f>
        <v>0</v>
      </c>
      <c r="CF88" s="9">
        <f>IF(Parametros!$P$3=1,'4 - Tabela atual'!CF87,'5 - Tabela anterior'!CE87)</f>
        <v>0</v>
      </c>
      <c r="CG88" s="9">
        <f>IF(Parametros!$P$3=1,'4 - Tabela atual'!CG87,'5 - Tabela anterior'!CF87)</f>
        <v>0</v>
      </c>
      <c r="CH88" s="9">
        <f>IF(Parametros!$P$3=1,'4 - Tabela atual'!CH87,'5 - Tabela anterior'!CG87)</f>
        <v>0</v>
      </c>
      <c r="CI88" s="9">
        <f>IF(Parametros!$P$3=1,'4 - Tabela atual'!CI87,'5 - Tabela anterior'!CH87)</f>
        <v>0</v>
      </c>
      <c r="CJ88" s="9">
        <f>IF(Parametros!$P$3=1,'4 - Tabela atual'!CJ87,'5 - Tabela anterior'!CI87)</f>
        <v>0</v>
      </c>
      <c r="CK88" s="9">
        <f>IF(Parametros!$P$3=1,'4 - Tabela atual'!CK87,'5 - Tabela anterior'!CJ87)</f>
        <v>0</v>
      </c>
      <c r="CL88" s="9">
        <f>IF(Parametros!$P$3=1,'4 - Tabela atual'!CL87,'5 - Tabela anterior'!CK87)</f>
        <v>0</v>
      </c>
      <c r="CM88" s="9">
        <f>IF(Parametros!$P$3=1,'4 - Tabela atual'!CM87,'5 - Tabela anterior'!CL87)</f>
        <v>0</v>
      </c>
      <c r="CN88" s="9">
        <f>IF(Parametros!$P$3=1,'4 - Tabela atual'!CN87,'5 - Tabela anterior'!CM87)</f>
        <v>0</v>
      </c>
      <c r="CO88" s="9">
        <f>IF(Parametros!$P$3=1,'4 - Tabela atual'!CO87,'5 - Tabela anterior'!CN87)</f>
        <v>0</v>
      </c>
      <c r="CP88" s="9">
        <f>IF(Parametros!$P$3=1,'4 - Tabela atual'!CP87,'5 - Tabela anterior'!CO87)</f>
        <v>0</v>
      </c>
      <c r="CQ88" s="9">
        <f>IF(Parametros!$P$3=1,'4 - Tabela atual'!CQ87,'5 - Tabela anterior'!CP87)</f>
        <v>0</v>
      </c>
      <c r="CR88" s="9">
        <f>IF(Parametros!$P$3=1,'4 - Tabela atual'!CR87,'5 - Tabela anterior'!CQ87)</f>
        <v>0</v>
      </c>
      <c r="CS88" s="9">
        <f>IF(Parametros!$P$3=1,'4 - Tabela atual'!CS87,'5 - Tabela anterior'!CR87)</f>
        <v>0</v>
      </c>
      <c r="CT88" s="9">
        <f>IF(Parametros!$P$3=1,'4 - Tabela atual'!CT87,'5 - Tabela anterior'!CS87)</f>
        <v>0</v>
      </c>
      <c r="CU88" s="9">
        <f>IF(Parametros!$P$3=1,'4 - Tabela atual'!CU87,'5 - Tabela anterior'!CT87)</f>
        <v>0</v>
      </c>
      <c r="CV88" s="9">
        <f>IF(Parametros!$P$3=1,'4 - Tabela atual'!CV87,'5 - Tabela anterior'!CU87)</f>
        <v>0</v>
      </c>
      <c r="CW88" s="9">
        <f>IF(Parametros!$P$3=1,'4 - Tabela atual'!CW87,'5 - Tabela anterior'!CV87)</f>
        <v>0</v>
      </c>
      <c r="CX88" s="9">
        <f>IF(Parametros!$P$3=1,'4 - Tabela atual'!CX87,'5 - Tabela anterior'!CW87)</f>
        <v>0</v>
      </c>
      <c r="CY88" s="9">
        <f>IF(Parametros!$P$3=1,'4 - Tabela atual'!CY87,'5 - Tabela anterior'!CX87)</f>
        <v>0</v>
      </c>
      <c r="CZ88" s="9">
        <f>IF(Parametros!$P$3=1,'4 - Tabela atual'!CZ87,'5 - Tabela anterior'!CY87)</f>
        <v>0</v>
      </c>
      <c r="DA88" s="9">
        <f>IF(Parametros!$P$3=1,'4 - Tabela atual'!DA87,'5 - Tabela anterior'!CZ87)</f>
        <v>0</v>
      </c>
      <c r="DB88" s="9">
        <f>IF(Parametros!$P$3=1,'4 - Tabela atual'!DB87,'5 - Tabela anterior'!DA87)</f>
        <v>0</v>
      </c>
      <c r="DC88" s="9">
        <f>IF(Parametros!$P$3=1,'4 - Tabela atual'!DC87,'5 - Tabela anterior'!DB87)</f>
        <v>0</v>
      </c>
      <c r="DD88" s="9">
        <f>IF(Parametros!$P$3=1,'4 - Tabela atual'!DD87,'5 - Tabela anterior'!DC87)</f>
        <v>0</v>
      </c>
      <c r="DE88" s="9">
        <f>IF(Parametros!$P$3=1,'4 - Tabela atual'!DE87,'5 - Tabela anterior'!DD87)</f>
        <v>0</v>
      </c>
      <c r="DF88" s="9">
        <f>IF(Parametros!$P$3=1,'4 - Tabela atual'!DF87,'5 - Tabela anterior'!DE87)</f>
        <v>0</v>
      </c>
      <c r="DG88" s="9">
        <f>IF(Parametros!$P$3=1,'4 - Tabela atual'!DG87,'5 - Tabela anterior'!DF87)</f>
        <v>0</v>
      </c>
      <c r="DH88" s="9">
        <f>IF(Parametros!$P$3=1,'4 - Tabela atual'!DH87,'5 - Tabela anterior'!DG87)</f>
        <v>0</v>
      </c>
      <c r="DI88" s="9">
        <f>IF(Parametros!$P$3=1,'4 - Tabela atual'!DI87,'5 - Tabela anterior'!DH87)</f>
        <v>0</v>
      </c>
      <c r="DJ88" s="9">
        <f>IF(Parametros!$P$3=1,'4 - Tabela atual'!DJ87,'5 - Tabela anterior'!DI87)</f>
        <v>0</v>
      </c>
      <c r="DK88" s="9">
        <f>IF(Parametros!$P$3=1,'4 - Tabela atual'!DK87,'5 - Tabela anterior'!DJ87)</f>
        <v>0</v>
      </c>
      <c r="DL88" s="9">
        <f>IF(Parametros!$P$3=1,'4 - Tabela atual'!DL87,'5 - Tabela anterior'!DK87)</f>
        <v>0</v>
      </c>
      <c r="DM88" s="9">
        <f>IF(Parametros!$P$3=1,'4 - Tabela atual'!DM87,'5 - Tabela anterior'!DL87)</f>
        <v>0</v>
      </c>
      <c r="DN88" s="9">
        <f>IF(Parametros!$P$3=1,'4 - Tabela atual'!DN87,'5 - Tabela anterior'!DM87)</f>
        <v>0</v>
      </c>
      <c r="DO88" s="9">
        <f>IF(Parametros!$P$3=1,'4 - Tabela atual'!DO87,'5 - Tabela anterior'!DN87)</f>
        <v>0</v>
      </c>
      <c r="DP88" s="9">
        <f>IF(Parametros!$P$3=1,'4 - Tabela atual'!DP87,'5 - Tabela anterior'!DO87)</f>
        <v>0</v>
      </c>
      <c r="DQ88" s="9">
        <f>IF(Parametros!$P$3=1,'4 - Tabela atual'!DQ87,'5 - Tabela anterior'!DP87)</f>
        <v>0</v>
      </c>
      <c r="DR88" s="9">
        <f>IF(Parametros!$P$3=1,'4 - Tabela atual'!DR87,'5 - Tabela anterior'!DQ87)</f>
        <v>0</v>
      </c>
      <c r="DS88" s="9">
        <f>IF(Parametros!$P$3=1,'4 - Tabela atual'!DS87,'5 - Tabela anterior'!DR87)</f>
        <v>0</v>
      </c>
      <c r="DT88" s="9">
        <f>IF(Parametros!$P$3=1,'4 - Tabela atual'!DT87,'5 - Tabela anterior'!DS87)</f>
        <v>0</v>
      </c>
      <c r="DU88" s="9">
        <f>IF(Parametros!$P$3=1,'4 - Tabela atual'!DU87,'5 - Tabela anterior'!DT87)</f>
        <v>0</v>
      </c>
      <c r="DV88" s="9">
        <f>IF(Parametros!$P$3=1,'4 - Tabela atual'!DV87,'5 - Tabela anterior'!DU87)</f>
        <v>0</v>
      </c>
      <c r="DW88" s="9">
        <f>IF(Parametros!$P$3=1,'4 - Tabela atual'!DW87,'5 - Tabela anterior'!DV87)</f>
        <v>0</v>
      </c>
      <c r="DX88" s="9">
        <f>IF(Parametros!$P$3=1,'4 - Tabela atual'!DX87,'5 - Tabela anterior'!DW87)</f>
        <v>0</v>
      </c>
      <c r="DY88" s="9">
        <f>IF(Parametros!$P$3=1,'4 - Tabela atual'!DY87,'5 - Tabela anterior'!DX87)</f>
        <v>0</v>
      </c>
      <c r="DZ88" s="9">
        <f>IF(Parametros!$P$3=1,'4 - Tabela atual'!DZ87,'5 - Tabela anterior'!DY87)</f>
        <v>0</v>
      </c>
      <c r="EA88" s="9">
        <f>IF(Parametros!$P$3=1,'4 - Tabela atual'!EA87,'5 - Tabela anterior'!DZ87)</f>
        <v>0</v>
      </c>
      <c r="EB88" s="9">
        <f>IF(Parametros!$P$3=1,'4 - Tabela atual'!EB87,'5 - Tabela anterior'!EA87)</f>
        <v>0</v>
      </c>
      <c r="EC88" s="9">
        <f>IF(Parametros!$P$3=1,'4 - Tabela atual'!EC87,'5 - Tabela anterior'!EB87)</f>
        <v>0</v>
      </c>
      <c r="ED88" s="9">
        <f>IF(Parametros!$P$3=1,'4 - Tabela atual'!ED87,'5 - Tabela anterior'!EC87)</f>
        <v>0</v>
      </c>
      <c r="EE88" s="9">
        <f>IF(Parametros!$P$3=1,'4 - Tabela atual'!EE87,'5 - Tabela anterior'!ED87)</f>
        <v>0</v>
      </c>
      <c r="EF88" s="9">
        <f>IF(Parametros!$P$3=1,'4 - Tabela atual'!EF87,'5 - Tabela anterior'!EE87)</f>
        <v>0</v>
      </c>
      <c r="EG88" s="9">
        <f>IF(Parametros!$P$3=1,'4 - Tabela atual'!EG87,'5 - Tabela anterior'!EF87)</f>
        <v>0</v>
      </c>
      <c r="EH88" s="9">
        <f>IF(Parametros!$P$3=1,'4 - Tabela atual'!EH87,'5 - Tabela anterior'!EG87)</f>
        <v>0</v>
      </c>
      <c r="EI88" s="9">
        <f>IF(Parametros!$P$3=1,'4 - Tabela atual'!EI87,'5 - Tabela anterior'!EH87)</f>
        <v>0</v>
      </c>
      <c r="EJ88" s="9">
        <f>IF(Parametros!$P$3=1,'4 - Tabela atual'!EJ87,'5 - Tabela anterior'!EI87)</f>
        <v>0</v>
      </c>
      <c r="EK88" s="9">
        <f>IF(Parametros!$P$3=1,'4 - Tabela atual'!EK87,'5 - Tabela anterior'!EJ87)</f>
        <v>0</v>
      </c>
      <c r="EL88" s="9">
        <f>IF(Parametros!$P$3=1,'4 - Tabela atual'!EL87,'5 - Tabela anterior'!EK87)</f>
        <v>0</v>
      </c>
      <c r="EM88" s="9">
        <f>IF(Parametros!$P$3=1,'4 - Tabela atual'!EM87,'5 - Tabela anterior'!EL87)</f>
        <v>0</v>
      </c>
      <c r="EN88" s="9">
        <f>IF(Parametros!$P$3=1,'4 - Tabela atual'!EN87,'5 - Tabela anterior'!EM87)</f>
        <v>0</v>
      </c>
      <c r="EO88" s="9">
        <f>IF(Parametros!$P$3=1,'4 - Tabela atual'!EO87,'5 - Tabela anterior'!EN87)</f>
        <v>0</v>
      </c>
      <c r="EP88" s="9">
        <f>IF(Parametros!$P$3=1,'4 - Tabela atual'!EP87,'5 - Tabela anterior'!EO87)</f>
        <v>0</v>
      </c>
      <c r="EQ88" s="9">
        <f>IF(Parametros!$P$3=1,'4 - Tabela atual'!EQ87,'5 - Tabela anterior'!EP87)</f>
        <v>0</v>
      </c>
      <c r="ER88" s="9">
        <f>IF(Parametros!$P$3=1,'4 - Tabela atual'!ER87,'5 - Tabela anterior'!EQ87)</f>
        <v>0</v>
      </c>
      <c r="ES88" s="9">
        <f>IF(Parametros!$P$3=1,'4 - Tabela atual'!ES87,'5 - Tabela anterior'!ER87)</f>
        <v>0</v>
      </c>
      <c r="ET88" s="9">
        <f>IF(Parametros!$P$3=1,'4 - Tabela atual'!ET87,'5 - Tabela anterior'!ES87)</f>
        <v>0</v>
      </c>
      <c r="EU88" s="9">
        <f>IF(Parametros!$P$3=1,'4 - Tabela atual'!EU87,'5 - Tabela anterior'!ET87)</f>
        <v>0</v>
      </c>
      <c r="EV88" s="9">
        <f>IF(Parametros!$P$3=1,'4 - Tabela atual'!EV87,'5 - Tabela anterior'!EU87)</f>
        <v>0</v>
      </c>
      <c r="EW88" s="9">
        <f>IF(Parametros!$P$3=1,'4 - Tabela atual'!EW87,'5 - Tabela anterior'!EV87)</f>
        <v>0</v>
      </c>
      <c r="EX88" s="9">
        <f>IF(Parametros!$P$3=1,'4 - Tabela atual'!EX87,'5 - Tabela anterior'!EW87)</f>
        <v>0</v>
      </c>
      <c r="EY88" s="9">
        <f>IF(Parametros!$P$3=1,'4 - Tabela atual'!EY87,'5 - Tabela anterior'!EX87)</f>
        <v>0</v>
      </c>
      <c r="EZ88" s="9">
        <f>IF(Parametros!$P$3=1,'4 - Tabela atual'!EZ87,'5 - Tabela anterior'!EY87)</f>
        <v>0</v>
      </c>
      <c r="FA88" s="9">
        <f>IF(Parametros!$P$3=1,'4 - Tabela atual'!FA87,'5 - Tabela anterior'!EZ87)</f>
        <v>0</v>
      </c>
      <c r="FB88" s="9">
        <f>IF(Parametros!$P$3=1,'4 - Tabela atual'!FB87,'5 - Tabela anterior'!FA87)</f>
        <v>0</v>
      </c>
      <c r="FC88" s="9">
        <f>IF(Parametros!$P$3=1,'4 - Tabela atual'!FC87,'5 - Tabela anterior'!FB87)</f>
        <v>0</v>
      </c>
      <c r="FD88" s="9">
        <f>IF(Parametros!$P$3=1,'4 - Tabela atual'!FD87,'5 - Tabela anterior'!FC87)</f>
        <v>0</v>
      </c>
      <c r="FE88" s="9">
        <f>IF(Parametros!$P$3=1,'4 - Tabela atual'!FE87,'5 - Tabela anterior'!FD87)</f>
        <v>0</v>
      </c>
      <c r="FF88" s="9">
        <f>IF(Parametros!$P$3=1,'4 - Tabela atual'!FF87,'5 - Tabela anterior'!FE87)</f>
        <v>0</v>
      </c>
      <c r="FG88" s="9">
        <f>IF(Parametros!$P$3=1,'4 - Tabela atual'!FG87,'5 - Tabela anterior'!FF87)</f>
        <v>0</v>
      </c>
      <c r="FH88" s="9">
        <f>IF(Parametros!$P$3=1,'4 - Tabela atual'!FH87,'5 - Tabela anterior'!FG87)</f>
        <v>0</v>
      </c>
      <c r="FI88" s="9">
        <f>IF(Parametros!$P$3=1,'4 - Tabela atual'!FI87,'5 - Tabela anterior'!FH87)</f>
        <v>0</v>
      </c>
      <c r="FJ88" s="9">
        <f>IF(Parametros!$P$3=1,'4 - Tabela atual'!FJ87,'5 - Tabela anterior'!FI87)</f>
        <v>0</v>
      </c>
      <c r="FK88" s="9">
        <f>IF(Parametros!$P$3=1,'4 - Tabela atual'!FK87,'5 - Tabela anterior'!FJ87)</f>
        <v>0</v>
      </c>
      <c r="FL88" s="9">
        <f>IF(Parametros!$P$3=1,'4 - Tabela atual'!FL87,'5 - Tabela anterior'!FK87)</f>
        <v>0</v>
      </c>
      <c r="FM88" s="9">
        <f>IF(Parametros!$P$3=1,'4 - Tabela atual'!FM87,'5 - Tabela anterior'!FL87)</f>
        <v>0</v>
      </c>
      <c r="FN88" s="9">
        <f>IF(Parametros!$P$3=1,'4 - Tabela atual'!FN87,'5 - Tabela anterior'!FM87)</f>
        <v>0</v>
      </c>
      <c r="FO88" s="9">
        <f>IF(Parametros!$P$3=1,'4 - Tabela atual'!FO87,'5 - Tabela anterior'!FN87)</f>
        <v>0</v>
      </c>
      <c r="FP88" s="9">
        <f>IF(Parametros!$P$3=1,'4 - Tabela atual'!FP87,'5 - Tabela anterior'!FO87)</f>
        <v>0</v>
      </c>
      <c r="FQ88" s="9">
        <f>IF(Parametros!$P$3=1,'4 - Tabela atual'!FQ87,'5 - Tabela anterior'!FP87)</f>
        <v>0</v>
      </c>
      <c r="FR88" s="9">
        <f>IF(Parametros!$P$3=1,'4 - Tabela atual'!FR87,'5 - Tabela anterior'!FQ87)</f>
        <v>0</v>
      </c>
      <c r="FS88" s="9">
        <f>IF(Parametros!$P$3=1,'4 - Tabela atual'!FS87,'5 - Tabela anterior'!FR87)</f>
        <v>0</v>
      </c>
      <c r="FT88">
        <f>IF(Parametros!$P$3=1,'4 - Tabela atual'!FT87,'5 - Tabela anterior'!FS87)</f>
        <v>28.34</v>
      </c>
      <c r="FU88" t="str">
        <f>IF(Parametros!$P$3=1,'4 - Tabela atual'!FU87,'5 - Tabela anterior'!FT87)</f>
        <v/>
      </c>
      <c r="FV88" t="str">
        <f>IF(Parametros!$P$3=1,'4 - Tabela atual'!FV87,'5 - Tabela anterior'!FU87)</f>
        <v/>
      </c>
      <c r="FW88" t="str">
        <f>IF(Parametros!$P$3=1,'4 - Tabela atual'!FW87,'5 - Tabela anterior'!FV87)</f>
        <v/>
      </c>
      <c r="FX88" t="str">
        <f>IF(Parametros!$P$3=1,'4 - Tabela atual'!FX87,'5 - Tabela anterior'!FW87)</f>
        <v/>
      </c>
      <c r="FY88" t="str">
        <f>IF(Parametros!$P$3=1,'4 - Tabela atual'!FY87,'5 - Tabela anterior'!FX87)</f>
        <v/>
      </c>
      <c r="FZ88" t="str">
        <f>IF(Parametros!$P$3=1,'4 - Tabela atual'!FZ87,'5 - Tabela anterior'!FY87)</f>
        <v/>
      </c>
      <c r="GA88" t="str">
        <f>IF(Parametros!$P$3=1,'4 - Tabela atual'!GA87,'5 - Tabela anterior'!FZ87)</f>
        <v/>
      </c>
      <c r="GB88" t="str">
        <f>IF(Parametros!$P$3=1,'4 - Tabela atual'!GB87,'5 - Tabela anterior'!GA87)</f>
        <v/>
      </c>
      <c r="GC88" t="str">
        <f>IF(Parametros!$P$3=1,'4 - Tabela atual'!GC87,'5 - Tabela anterior'!GB87)</f>
        <v/>
      </c>
      <c r="GD88" t="str">
        <f>IF(Parametros!$P$3=1,'4 - Tabela atual'!GD87,'5 - Tabela anterior'!GC87)</f>
        <v/>
      </c>
      <c r="GE88" t="str">
        <f>IF(Parametros!$P$3=1,'4 - Tabela atual'!GE87,'5 - Tabela anterior'!GD87)</f>
        <v/>
      </c>
      <c r="GF88" t="str">
        <f>IF(Parametros!$P$3=1,'4 - Tabela atual'!GF87,'5 - Tabela anterior'!GE87)</f>
        <v/>
      </c>
      <c r="GG88" t="str">
        <f>IF(Parametros!$P$3=1,'4 - Tabela atual'!GG87,'5 - Tabela anterior'!GF87)</f>
        <v/>
      </c>
      <c r="GH88">
        <f>IF(Parametros!$P$3=1,'4 - Tabela atual'!GH87,'5 - Tabela anterior'!GG87)</f>
        <v>0</v>
      </c>
      <c r="GI88" s="8">
        <f>IF(Parametros!$P$3=1,'4 - Tabela atual'!GI87,'5 - Tabela anterior'!GH87)</f>
        <v>324578.28350000002</v>
      </c>
      <c r="GJ88" s="8">
        <f>IF(Parametros!$P$3=1,'4 - Tabela atual'!GJ87,'5 - Tabela anterior'!GI87)</f>
        <v>0</v>
      </c>
      <c r="GK88" s="8">
        <f>IF(Parametros!$P$3=1,'4 - Tabela atual'!GK87,'5 - Tabela anterior'!GJ87)</f>
        <v>0</v>
      </c>
      <c r="GL88" s="8">
        <f>IF(Parametros!$P$3=1,'4 - Tabela atual'!GL87,'5 - Tabela anterior'!GK87)</f>
        <v>0</v>
      </c>
      <c r="GM88" s="8">
        <f>IF(Parametros!$P$3=1,'4 - Tabela atual'!GM87,'5 - Tabela anterior'!GL87)</f>
        <v>0</v>
      </c>
      <c r="GN88" s="8">
        <f>IF(Parametros!$P$3=1,'4 - Tabela atual'!GN87,'5 - Tabela anterior'!GM87)</f>
        <v>0</v>
      </c>
      <c r="GO88" s="8">
        <f>IF(Parametros!$P$3=1,'4 - Tabela atual'!GO87,'5 - Tabela anterior'!GN87)</f>
        <v>0</v>
      </c>
      <c r="GP88" s="8">
        <f>IF(Parametros!$P$3=1,'4 - Tabela atual'!GP87,'5 - Tabela anterior'!GO87)</f>
        <v>0</v>
      </c>
      <c r="GQ88" s="8">
        <f>IF(Parametros!$P$3=1,'4 - Tabela atual'!GQ87,'5 - Tabela anterior'!GP87)</f>
        <v>0</v>
      </c>
      <c r="GR88" s="8">
        <f>IF(Parametros!$P$3=1,'4 - Tabela atual'!GR87,'5 - Tabela anterior'!GQ87)</f>
        <v>0</v>
      </c>
      <c r="GS88" s="8">
        <f>IF(Parametros!$P$3=1,'4 - Tabela atual'!GS87,'5 - Tabela anterior'!GR87)</f>
        <v>0</v>
      </c>
      <c r="GT88" s="8">
        <f>IF(Parametros!$P$3=1,'4 - Tabela atual'!GT87,'5 - Tabela anterior'!GS87)</f>
        <v>0</v>
      </c>
      <c r="GU88" s="8">
        <f>IF(Parametros!$P$3=1,'4 - Tabela atual'!GU87,'5 - Tabela anterior'!GT87)</f>
        <v>0</v>
      </c>
      <c r="GV88" s="8">
        <f>IF(Parametros!$P$3=1,'4 - Tabela atual'!GV87,'5 - Tabela anterior'!GU87)</f>
        <v>0</v>
      </c>
      <c r="GW88" s="8">
        <f>IF(Parametros!$P$3=1,'4 - Tabela atual'!GW87,'5 - Tabela anterior'!GV87)</f>
        <v>0</v>
      </c>
      <c r="GX88">
        <f>IF(Parametros!$P$3=1,'4 - Tabela atual'!GX87,'5 - Tabela anterior'!GW87)</f>
        <v>0</v>
      </c>
      <c r="GY88">
        <f>IF(Parametros!$P$3=1,'4 - Tabela atual'!GY87,'5 - Tabela anterior'!GX87)</f>
        <v>0</v>
      </c>
      <c r="GZ88">
        <f>IF(Parametros!$P$3=1,'4 - Tabela atual'!GZ87,'5 - Tabela anterior'!GY87)</f>
        <v>1</v>
      </c>
      <c r="HA88">
        <f>IF(Parametros!$P$3=1,'4 - Tabela atual'!HA87,'5 - Tabela anterior'!GZ87)</f>
        <v>0</v>
      </c>
      <c r="HB88">
        <f>IF(Parametros!$P$3=1,'4 - Tabela atual'!HB87,'5 - Tabela anterior'!HA87)</f>
        <v>0</v>
      </c>
      <c r="HC88">
        <f>IF(Parametros!$P$3=1,'4 - Tabela atual'!HC87,'5 - Tabela anterior'!HB87)</f>
        <v>0</v>
      </c>
      <c r="HD88">
        <f>IF(Parametros!$P$3=1,'4 - Tabela atual'!HD87,'5 - Tabela anterior'!HC87)</f>
        <v>0</v>
      </c>
      <c r="HE88" s="6" t="str">
        <f t="shared" si="3"/>
        <v>CINEMA ESPECIAL - (EFCE)</v>
      </c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</row>
    <row r="89" spans="1:272" s="5" customFormat="1" ht="14.25" customHeight="1" x14ac:dyDescent="0.2">
      <c r="A89" s="148" t="str">
        <f>IF(Parametros!$P$3=1,'4 - Tabela atual'!A88,'5 - Tabela anterior'!A88)</f>
        <v>EFSC</v>
      </c>
      <c r="B89" s="112" t="str">
        <f>IF(Parametros!$P$3=1,'4 - Tabela atual'!B88,'5 - Tabela anterior'!B88)</f>
        <v>SONHO DE CRIANÇA</v>
      </c>
      <c r="C89" s="9">
        <f>IF(Parametros!$P$3=1,'4 - Tabela atual'!C88,'5 - Tabela anterior'!C88)</f>
        <v>1146</v>
      </c>
      <c r="D89" s="9">
        <f>IF(Parametros!$P$3=1,'4 - Tabela atual'!D88,'5 - Tabela anterior'!D88)</f>
        <v>229.20000000000002</v>
      </c>
      <c r="E89" s="9">
        <f>IF(Parametros!$P$3=1,'4 - Tabela atual'!E88,'5 - Tabela anterior'!E88)</f>
        <v>286.5</v>
      </c>
      <c r="F89" s="9">
        <f>IF(Parametros!$P$3=1,'4 - Tabela atual'!F88,'5 - Tabela anterior'!F88)</f>
        <v>429.75</v>
      </c>
      <c r="G89" s="9">
        <f>IF(Parametros!$P$3=1,'4 - Tabela atual'!G88,'5 - Tabela anterior'!G88)</f>
        <v>229.20000000000002</v>
      </c>
      <c r="H89" s="9">
        <f>IF(Parametros!$P$3=1,'4 - Tabela atual'!H88,'5 - Tabela anterior'!H88)</f>
        <v>286.5</v>
      </c>
      <c r="I89" s="9">
        <f>IF(Parametros!$P$3=1,'4 - Tabela atual'!I88,'5 - Tabela anterior'!H88)</f>
        <v>286.5</v>
      </c>
      <c r="J89" s="9">
        <f>IF(Parametros!$P$3=1,'4 - Tabela atual'!J88,'5 - Tabela anterior'!I88)</f>
        <v>286.5</v>
      </c>
      <c r="K89" s="9">
        <f>IF(Parametros!$P$3=1,'4 - Tabela atual'!K88,'5 - Tabela anterior'!J88)</f>
        <v>429.75</v>
      </c>
      <c r="L89" s="9">
        <f>IF(Parametros!$P$3=1,'4 - Tabela atual'!L88,'5 - Tabela anterior'!K88)</f>
        <v>229.20000000000002</v>
      </c>
      <c r="M89" s="9">
        <f>IF(Parametros!$P$3=1,'4 - Tabela atual'!M88,'5 - Tabela anterior'!L88)</f>
        <v>286.5</v>
      </c>
      <c r="N89" s="9">
        <f>IF(Parametros!$P$3=1,'4 - Tabela atual'!N88,'5 - Tabela anterior'!M88)</f>
        <v>515.70000000000005</v>
      </c>
      <c r="O89" s="9">
        <f>IF(Parametros!$P$3=1,'4 - Tabela atual'!O88,'5 - Tabela anterior'!N88)</f>
        <v>859.5</v>
      </c>
      <c r="P89" s="9">
        <f>IF(Parametros!$P$3=1,'4 - Tabela atual'!P88,'5 - Tabela anterior'!O88)</f>
        <v>1719</v>
      </c>
      <c r="Q89" s="9">
        <f>IF(Parametros!$P$3=1,'4 - Tabela atual'!Q88,'5 - Tabela anterior'!P88)</f>
        <v>2292</v>
      </c>
      <c r="R89" s="9">
        <f>IF(Parametros!$P$3=1,'4 - Tabela atual'!R88,'5 - Tabela anterior'!Q88)</f>
        <v>3438</v>
      </c>
      <c r="S89" s="9">
        <f>IF(Parametros!$P$3=1,'4 - Tabela atual'!S88,'5 - Tabela anterior'!R88)</f>
        <v>4584</v>
      </c>
      <c r="T89" s="9">
        <f>IF(Parametros!$P$3=1,'4 - Tabela atual'!T88,'5 - Tabela anterior'!S88)</f>
        <v>5730</v>
      </c>
      <c r="U89" s="9">
        <f>IF(Parametros!$P$3=1,'4 - Tabela atual'!U88,'5 - Tabela anterior'!T88)</f>
        <v>6876</v>
      </c>
      <c r="V89" s="9">
        <f>IF(Parametros!$P$3=1,'4 - Tabela atual'!V88,'5 - Tabela anterior'!U88)</f>
        <v>0</v>
      </c>
      <c r="W89" s="9">
        <f>IF(Parametros!$P$3=1,'4 - Tabela atual'!W88,'5 - Tabela anterior'!V88)</f>
        <v>0</v>
      </c>
      <c r="X89" s="9">
        <f>IF(Parametros!$P$3=1,'4 - Tabela atual'!X88,'5 - Tabela anterior'!W88)</f>
        <v>0</v>
      </c>
      <c r="Y89" s="9">
        <f>IF(Parametros!$P$3=1,'4 - Tabela atual'!Y88,'5 - Tabela anterior'!X88)</f>
        <v>0</v>
      </c>
      <c r="Z89" s="9">
        <f>IF(Parametros!$P$3=1,'4 - Tabela atual'!Z88,'5 - Tabela anterior'!Y88)</f>
        <v>0</v>
      </c>
      <c r="AA89" s="9">
        <f>IF(Parametros!$P$3=1,'4 - Tabela atual'!AA88,'5 - Tabela anterior'!Z88)</f>
        <v>0</v>
      </c>
      <c r="AB89" s="9">
        <f>IF(Parametros!$P$3=1,'4 - Tabela atual'!AB88,'5 - Tabela anterior'!AA88)</f>
        <v>0</v>
      </c>
      <c r="AC89" s="9">
        <f>IF(Parametros!$P$3=1,'4 - Tabela atual'!AC88,'5 - Tabela anterior'!AB88)</f>
        <v>0</v>
      </c>
      <c r="AD89" s="9">
        <f>IF(Parametros!$P$3=1,'4 - Tabela atual'!AD88,'5 - Tabela anterior'!AC88)</f>
        <v>0</v>
      </c>
      <c r="AE89" s="9">
        <f>IF(Parametros!$P$3=1,'4 - Tabela atual'!AE88,'5 - Tabela anterior'!AD88)</f>
        <v>0</v>
      </c>
      <c r="AF89" s="9">
        <f>IF(Parametros!$P$3=1,'4 - Tabela atual'!AF88,'5 - Tabela anterior'!AE88)</f>
        <v>0</v>
      </c>
      <c r="AG89" s="9">
        <f>IF(Parametros!$P$3=1,'4 - Tabela atual'!AG88,'5 - Tabela anterior'!AF88)</f>
        <v>0</v>
      </c>
      <c r="AH89" s="9">
        <f>IF(Parametros!$P$3=1,'4 - Tabela atual'!AH88,'5 - Tabela anterior'!AG88)</f>
        <v>0</v>
      </c>
      <c r="AI89" s="9">
        <f>IF(Parametros!$P$3=1,'4 - Tabela atual'!AI88,'5 - Tabela anterior'!AH88)</f>
        <v>0</v>
      </c>
      <c r="AJ89" s="9">
        <f>IF(Parametros!$P$3=1,'4 - Tabela atual'!AJ88,'5 - Tabela anterior'!AI88)</f>
        <v>0</v>
      </c>
      <c r="AK89" s="9">
        <f>IF(Parametros!$P$3=1,'4 - Tabela atual'!AK88,'5 - Tabela anterior'!AJ88)</f>
        <v>0</v>
      </c>
      <c r="AL89" s="9">
        <f>IF(Parametros!$P$3=1,'4 - Tabela atual'!AL88,'5 - Tabela anterior'!AK88)</f>
        <v>0</v>
      </c>
      <c r="AM89" s="9">
        <f>IF(Parametros!$P$3=1,'4 - Tabela atual'!AM88,'5 - Tabela anterior'!AL88)</f>
        <v>0</v>
      </c>
      <c r="AN89" s="9">
        <f>IF(Parametros!$P$3=1,'4 - Tabela atual'!AN88,'5 - Tabela anterior'!AM88)</f>
        <v>0</v>
      </c>
      <c r="AO89" s="9">
        <f>IF(Parametros!$P$3=1,'4 - Tabela atual'!AO88,'5 - Tabela anterior'!AN88)</f>
        <v>0</v>
      </c>
      <c r="AP89" s="9">
        <f>IF(Parametros!$P$3=1,'4 - Tabela atual'!AP88,'5 - Tabela anterior'!AO88)</f>
        <v>0</v>
      </c>
      <c r="AQ89" s="9">
        <f>IF(Parametros!$P$3=1,'4 - Tabela atual'!AQ88,'5 - Tabela anterior'!AP88)</f>
        <v>0</v>
      </c>
      <c r="AR89" s="9">
        <f>IF(Parametros!$P$3=1,'4 - Tabela atual'!AR88,'5 - Tabela anterior'!AQ88)</f>
        <v>0</v>
      </c>
      <c r="AS89" s="9">
        <f>IF(Parametros!$P$3=1,'4 - Tabela atual'!AS88,'5 - Tabela anterior'!AR88)</f>
        <v>0</v>
      </c>
      <c r="AT89" s="9">
        <f>IF(Parametros!$P$3=1,'4 - Tabela atual'!AT88,'5 - Tabela anterior'!AS88)</f>
        <v>0</v>
      </c>
      <c r="AU89" s="9">
        <f>IF(Parametros!$P$3=1,'4 - Tabela atual'!AU88,'5 - Tabela anterior'!AT88)</f>
        <v>0</v>
      </c>
      <c r="AV89" s="9">
        <f>IF(Parametros!$P$3=1,'4 - Tabela atual'!AV88,'5 - Tabela anterior'!AU88)</f>
        <v>0</v>
      </c>
      <c r="AW89" s="9">
        <f>IF(Parametros!$P$3=1,'4 - Tabela atual'!AW88,'5 - Tabela anterior'!AV88)</f>
        <v>0</v>
      </c>
      <c r="AX89" s="9">
        <f>IF(Parametros!$P$3=1,'4 - Tabela atual'!AX88,'5 - Tabela anterior'!AW88)</f>
        <v>0</v>
      </c>
      <c r="AY89" s="9">
        <f>IF(Parametros!$P$3=1,'4 - Tabela atual'!AY88,'5 - Tabela anterior'!AX88)</f>
        <v>0</v>
      </c>
      <c r="AZ89" s="9">
        <f>IF(Parametros!$P$3=1,'4 - Tabela atual'!AZ88,'5 - Tabela anterior'!AY88)</f>
        <v>0</v>
      </c>
      <c r="BA89" s="9">
        <f>IF(Parametros!$P$3=1,'4 - Tabela atual'!BA88,'5 - Tabela anterior'!AZ88)</f>
        <v>0</v>
      </c>
      <c r="BB89" s="9">
        <f>IF(Parametros!$P$3=1,'4 - Tabela atual'!BB88,'5 - Tabela anterior'!BA88)</f>
        <v>0</v>
      </c>
      <c r="BC89" s="9">
        <f>IF(Parametros!$P$3=1,'4 - Tabela atual'!BC88,'5 - Tabela anterior'!BB88)</f>
        <v>0</v>
      </c>
      <c r="BD89" s="9">
        <f>IF(Parametros!$P$3=1,'4 - Tabela atual'!BD88,'5 - Tabela anterior'!BC88)</f>
        <v>0</v>
      </c>
      <c r="BE89" s="9">
        <f>IF(Parametros!$P$3=1,'4 - Tabela atual'!BE88,'5 - Tabela anterior'!BD88)</f>
        <v>0</v>
      </c>
      <c r="BF89" s="9">
        <f>IF(Parametros!$P$3=1,'4 - Tabela atual'!BF88,'5 - Tabela anterior'!BE88)</f>
        <v>0</v>
      </c>
      <c r="BG89" s="9">
        <f>IF(Parametros!$P$3=1,'4 - Tabela atual'!BG88,'5 - Tabela anterior'!BF88)</f>
        <v>0</v>
      </c>
      <c r="BH89" s="9">
        <f>IF(Parametros!$P$3=1,'4 - Tabela atual'!BH88,'5 - Tabela anterior'!BG88)</f>
        <v>0</v>
      </c>
      <c r="BI89" s="9">
        <f>IF(Parametros!$P$3=1,'4 - Tabela atual'!BI88,'5 - Tabela anterior'!BH88)</f>
        <v>0</v>
      </c>
      <c r="BJ89" s="9">
        <f>IF(Parametros!$P$3=1,'4 - Tabela atual'!BJ88,'5 - Tabela anterior'!BI88)</f>
        <v>0</v>
      </c>
      <c r="BK89" s="9">
        <f>IF(Parametros!$P$3=1,'4 - Tabela atual'!BK88,'5 - Tabela anterior'!BJ88)</f>
        <v>0</v>
      </c>
      <c r="BL89" s="9">
        <f>IF(Parametros!$P$3=1,'4 - Tabela atual'!BL88,'5 - Tabela anterior'!BK88)</f>
        <v>0</v>
      </c>
      <c r="BM89" s="9">
        <f>IF(Parametros!$P$3=1,'4 - Tabela atual'!BM88,'5 - Tabela anterior'!BL88)</f>
        <v>0</v>
      </c>
      <c r="BN89" s="9">
        <f>IF(Parametros!$P$3=1,'4 - Tabela atual'!BN88,'5 - Tabela anterior'!BM88)</f>
        <v>0</v>
      </c>
      <c r="BO89" s="9">
        <f>IF(Parametros!$P$3=1,'4 - Tabela atual'!BO88,'5 - Tabela anterior'!BN88)</f>
        <v>0</v>
      </c>
      <c r="BP89" s="9">
        <f>IF(Parametros!$P$3=1,'4 - Tabela atual'!BP88,'5 - Tabela anterior'!BO88)</f>
        <v>0</v>
      </c>
      <c r="BQ89" s="9">
        <f>IF(Parametros!$P$3=1,'4 - Tabela atual'!BQ88,'5 - Tabela anterior'!BP88)</f>
        <v>0</v>
      </c>
      <c r="BR89" s="9">
        <f>IF(Parametros!$P$3=1,'4 - Tabela atual'!BR88,'5 - Tabela anterior'!BQ88)</f>
        <v>0</v>
      </c>
      <c r="BS89" s="9">
        <f>IF(Parametros!$P$3=1,'4 - Tabela atual'!BS88,'5 - Tabela anterior'!BR88)</f>
        <v>0</v>
      </c>
      <c r="BT89" s="9">
        <f>IF(Parametros!$P$3=1,'4 - Tabela atual'!BT88,'5 - Tabela anterior'!BS88)</f>
        <v>0</v>
      </c>
      <c r="BU89" s="9">
        <f>IF(Parametros!$P$3=1,'4 - Tabela atual'!BU88,'5 - Tabela anterior'!BT88)</f>
        <v>0</v>
      </c>
      <c r="BV89" s="9">
        <f>IF(Parametros!$P$3=1,'4 - Tabela atual'!BV88,'5 - Tabela anterior'!BU88)</f>
        <v>0</v>
      </c>
      <c r="BW89" s="9">
        <f>IF(Parametros!$P$3=1,'4 - Tabela atual'!BW88,'5 - Tabela anterior'!BV88)</f>
        <v>0</v>
      </c>
      <c r="BX89" s="9">
        <f>IF(Parametros!$P$3=1,'4 - Tabela atual'!BX88,'5 - Tabela anterior'!BW88)</f>
        <v>0</v>
      </c>
      <c r="BY89" s="9">
        <f>IF(Parametros!$P$3=1,'4 - Tabela atual'!BY88,'5 - Tabela anterior'!BX88)</f>
        <v>0</v>
      </c>
      <c r="BZ89" s="9">
        <f>IF(Parametros!$P$3=1,'4 - Tabela atual'!BZ88,'5 - Tabela anterior'!BY88)</f>
        <v>0</v>
      </c>
      <c r="CA89" s="9">
        <f>IF(Parametros!$P$3=1,'4 - Tabela atual'!CA88,'5 - Tabela anterior'!BZ88)</f>
        <v>0</v>
      </c>
      <c r="CB89" s="9">
        <f>IF(Parametros!$P$3=1,'4 - Tabela atual'!CB88,'5 - Tabela anterior'!CA88)</f>
        <v>0</v>
      </c>
      <c r="CC89" s="9">
        <f>IF(Parametros!$P$3=1,'4 - Tabela atual'!CC88,'5 - Tabela anterior'!CB88)</f>
        <v>0</v>
      </c>
      <c r="CD89" s="9">
        <f>IF(Parametros!$P$3=1,'4 - Tabela atual'!CD88,'5 - Tabela anterior'!CC88)</f>
        <v>0</v>
      </c>
      <c r="CE89" s="9">
        <f>IF(Parametros!$P$3=1,'4 - Tabela atual'!CE88,'5 - Tabela anterior'!CD88)</f>
        <v>0</v>
      </c>
      <c r="CF89" s="9">
        <f>IF(Parametros!$P$3=1,'4 - Tabela atual'!CF88,'5 - Tabela anterior'!CE88)</f>
        <v>0</v>
      </c>
      <c r="CG89" s="9">
        <f>IF(Parametros!$P$3=1,'4 - Tabela atual'!CG88,'5 - Tabela anterior'!CF88)</f>
        <v>0</v>
      </c>
      <c r="CH89" s="9">
        <f>IF(Parametros!$P$3=1,'4 - Tabela atual'!CH88,'5 - Tabela anterior'!CG88)</f>
        <v>0</v>
      </c>
      <c r="CI89" s="9">
        <f>IF(Parametros!$P$3=1,'4 - Tabela atual'!CI88,'5 - Tabela anterior'!CH88)</f>
        <v>0</v>
      </c>
      <c r="CJ89" s="9">
        <f>IF(Parametros!$P$3=1,'4 - Tabela atual'!CJ88,'5 - Tabela anterior'!CI88)</f>
        <v>0</v>
      </c>
      <c r="CK89" s="9">
        <f>IF(Parametros!$P$3=1,'4 - Tabela atual'!CK88,'5 - Tabela anterior'!CJ88)</f>
        <v>0</v>
      </c>
      <c r="CL89" s="9">
        <f>IF(Parametros!$P$3=1,'4 - Tabela atual'!CL88,'5 - Tabela anterior'!CK88)</f>
        <v>0</v>
      </c>
      <c r="CM89" s="9">
        <f>IF(Parametros!$P$3=1,'4 - Tabela atual'!CM88,'5 - Tabela anterior'!CL88)</f>
        <v>0</v>
      </c>
      <c r="CN89" s="9">
        <f>IF(Parametros!$P$3=1,'4 - Tabela atual'!CN88,'5 - Tabela anterior'!CM88)</f>
        <v>0</v>
      </c>
      <c r="CO89" s="9">
        <f>IF(Parametros!$P$3=1,'4 - Tabela atual'!CO88,'5 - Tabela anterior'!CN88)</f>
        <v>0</v>
      </c>
      <c r="CP89" s="9">
        <f>IF(Parametros!$P$3=1,'4 - Tabela atual'!CP88,'5 - Tabela anterior'!CO88)</f>
        <v>0</v>
      </c>
      <c r="CQ89" s="9">
        <f>IF(Parametros!$P$3=1,'4 - Tabela atual'!CQ88,'5 - Tabela anterior'!CP88)</f>
        <v>0</v>
      </c>
      <c r="CR89" s="9">
        <f>IF(Parametros!$P$3=1,'4 - Tabela atual'!CR88,'5 - Tabela anterior'!CQ88)</f>
        <v>0</v>
      </c>
      <c r="CS89" s="9">
        <f>IF(Parametros!$P$3=1,'4 - Tabela atual'!CS88,'5 - Tabela anterior'!CR88)</f>
        <v>0</v>
      </c>
      <c r="CT89" s="9">
        <f>IF(Parametros!$P$3=1,'4 - Tabela atual'!CT88,'5 - Tabela anterior'!CS88)</f>
        <v>0</v>
      </c>
      <c r="CU89" s="9">
        <f>IF(Parametros!$P$3=1,'4 - Tabela atual'!CU88,'5 - Tabela anterior'!CT88)</f>
        <v>0</v>
      </c>
      <c r="CV89" s="9">
        <f>IF(Parametros!$P$3=1,'4 - Tabela atual'!CV88,'5 - Tabela anterior'!CU88)</f>
        <v>0</v>
      </c>
      <c r="CW89" s="9">
        <f>IF(Parametros!$P$3=1,'4 - Tabela atual'!CW88,'5 - Tabela anterior'!CV88)</f>
        <v>0</v>
      </c>
      <c r="CX89" s="9">
        <f>IF(Parametros!$P$3=1,'4 - Tabela atual'!CX88,'5 - Tabela anterior'!CW88)</f>
        <v>0</v>
      </c>
      <c r="CY89" s="9">
        <f>IF(Parametros!$P$3=1,'4 - Tabela atual'!CY88,'5 - Tabela anterior'!CX88)</f>
        <v>0</v>
      </c>
      <c r="CZ89" s="9">
        <f>IF(Parametros!$P$3=1,'4 - Tabela atual'!CZ88,'5 - Tabela anterior'!CY88)</f>
        <v>0</v>
      </c>
      <c r="DA89" s="9">
        <f>IF(Parametros!$P$3=1,'4 - Tabela atual'!DA88,'5 - Tabela anterior'!CZ88)</f>
        <v>0</v>
      </c>
      <c r="DB89" s="9">
        <f>IF(Parametros!$P$3=1,'4 - Tabela atual'!DB88,'5 - Tabela anterior'!DA88)</f>
        <v>0</v>
      </c>
      <c r="DC89" s="9">
        <f>IF(Parametros!$P$3=1,'4 - Tabela atual'!DC88,'5 - Tabela anterior'!DB88)</f>
        <v>0</v>
      </c>
      <c r="DD89" s="9">
        <f>IF(Parametros!$P$3=1,'4 - Tabela atual'!DD88,'5 - Tabela anterior'!DC88)</f>
        <v>0</v>
      </c>
      <c r="DE89" s="9">
        <f>IF(Parametros!$P$3=1,'4 - Tabela atual'!DE88,'5 - Tabela anterior'!DD88)</f>
        <v>0</v>
      </c>
      <c r="DF89" s="9">
        <f>IF(Parametros!$P$3=1,'4 - Tabela atual'!DF88,'5 - Tabela anterior'!DE88)</f>
        <v>0</v>
      </c>
      <c r="DG89" s="9">
        <f>IF(Parametros!$P$3=1,'4 - Tabela atual'!DG88,'5 - Tabela anterior'!DF88)</f>
        <v>0</v>
      </c>
      <c r="DH89" s="9">
        <f>IF(Parametros!$P$3=1,'4 - Tabela atual'!DH88,'5 - Tabela anterior'!DG88)</f>
        <v>0</v>
      </c>
      <c r="DI89" s="9">
        <f>IF(Parametros!$P$3=1,'4 - Tabela atual'!DI88,'5 - Tabela anterior'!DH88)</f>
        <v>0</v>
      </c>
      <c r="DJ89" s="9">
        <f>IF(Parametros!$P$3=1,'4 - Tabela atual'!DJ88,'5 - Tabela anterior'!DI88)</f>
        <v>0</v>
      </c>
      <c r="DK89" s="9">
        <f>IF(Parametros!$P$3=1,'4 - Tabela atual'!DK88,'5 - Tabela anterior'!DJ88)</f>
        <v>0</v>
      </c>
      <c r="DL89" s="9">
        <f>IF(Parametros!$P$3=1,'4 - Tabela atual'!DL88,'5 - Tabela anterior'!DK88)</f>
        <v>0</v>
      </c>
      <c r="DM89" s="9">
        <f>IF(Parametros!$P$3=1,'4 - Tabela atual'!DM88,'5 - Tabela anterior'!DL88)</f>
        <v>0</v>
      </c>
      <c r="DN89" s="9">
        <f>IF(Parametros!$P$3=1,'4 - Tabela atual'!DN88,'5 - Tabela anterior'!DM88)</f>
        <v>0</v>
      </c>
      <c r="DO89" s="9">
        <f>IF(Parametros!$P$3=1,'4 - Tabela atual'!DO88,'5 - Tabela anterior'!DN88)</f>
        <v>0</v>
      </c>
      <c r="DP89" s="9">
        <f>IF(Parametros!$P$3=1,'4 - Tabela atual'!DP88,'5 - Tabela anterior'!DO88)</f>
        <v>0</v>
      </c>
      <c r="DQ89" s="9">
        <f>IF(Parametros!$P$3=1,'4 - Tabela atual'!DQ88,'5 - Tabela anterior'!DP88)</f>
        <v>0</v>
      </c>
      <c r="DR89" s="9">
        <f>IF(Parametros!$P$3=1,'4 - Tabela atual'!DR88,'5 - Tabela anterior'!DQ88)</f>
        <v>0</v>
      </c>
      <c r="DS89" s="9">
        <f>IF(Parametros!$P$3=1,'4 - Tabela atual'!DS88,'5 - Tabela anterior'!DR88)</f>
        <v>0</v>
      </c>
      <c r="DT89" s="9">
        <f>IF(Parametros!$P$3=1,'4 - Tabela atual'!DT88,'5 - Tabela anterior'!DS88)</f>
        <v>0</v>
      </c>
      <c r="DU89" s="9">
        <f>IF(Parametros!$P$3=1,'4 - Tabela atual'!DU88,'5 - Tabela anterior'!DT88)</f>
        <v>0</v>
      </c>
      <c r="DV89" s="9">
        <f>IF(Parametros!$P$3=1,'4 - Tabela atual'!DV88,'5 - Tabela anterior'!DU88)</f>
        <v>0</v>
      </c>
      <c r="DW89" s="9">
        <f>IF(Parametros!$P$3=1,'4 - Tabela atual'!DW88,'5 - Tabela anterior'!DV88)</f>
        <v>0</v>
      </c>
      <c r="DX89" s="9">
        <f>IF(Parametros!$P$3=1,'4 - Tabela atual'!DX88,'5 - Tabela anterior'!DW88)</f>
        <v>0</v>
      </c>
      <c r="DY89" s="9">
        <f>IF(Parametros!$P$3=1,'4 - Tabela atual'!DY88,'5 - Tabela anterior'!DX88)</f>
        <v>0</v>
      </c>
      <c r="DZ89" s="9">
        <f>IF(Parametros!$P$3=1,'4 - Tabela atual'!DZ88,'5 - Tabela anterior'!DY88)</f>
        <v>0</v>
      </c>
      <c r="EA89" s="9">
        <f>IF(Parametros!$P$3=1,'4 - Tabela atual'!EA88,'5 - Tabela anterior'!DZ88)</f>
        <v>0</v>
      </c>
      <c r="EB89" s="9">
        <f>IF(Parametros!$P$3=1,'4 - Tabela atual'!EB88,'5 - Tabela anterior'!EA88)</f>
        <v>0</v>
      </c>
      <c r="EC89" s="9">
        <f>IF(Parametros!$P$3=1,'4 - Tabela atual'!EC88,'5 - Tabela anterior'!EB88)</f>
        <v>0</v>
      </c>
      <c r="ED89" s="9">
        <f>IF(Parametros!$P$3=1,'4 - Tabela atual'!ED88,'5 - Tabela anterior'!EC88)</f>
        <v>0</v>
      </c>
      <c r="EE89" s="9">
        <f>IF(Parametros!$P$3=1,'4 - Tabela atual'!EE88,'5 - Tabela anterior'!ED88)</f>
        <v>0</v>
      </c>
      <c r="EF89" s="9">
        <f>IF(Parametros!$P$3=1,'4 - Tabela atual'!EF88,'5 - Tabela anterior'!EE88)</f>
        <v>0</v>
      </c>
      <c r="EG89" s="9">
        <f>IF(Parametros!$P$3=1,'4 - Tabela atual'!EG88,'5 - Tabela anterior'!EF88)</f>
        <v>0</v>
      </c>
      <c r="EH89" s="9">
        <f>IF(Parametros!$P$3=1,'4 - Tabela atual'!EH88,'5 - Tabela anterior'!EG88)</f>
        <v>0</v>
      </c>
      <c r="EI89" s="9">
        <f>IF(Parametros!$P$3=1,'4 - Tabela atual'!EI88,'5 - Tabela anterior'!EH88)</f>
        <v>0</v>
      </c>
      <c r="EJ89" s="9">
        <f>IF(Parametros!$P$3=1,'4 - Tabela atual'!EJ88,'5 - Tabela anterior'!EI88)</f>
        <v>0</v>
      </c>
      <c r="EK89" s="9">
        <f>IF(Parametros!$P$3=1,'4 - Tabela atual'!EK88,'5 - Tabela anterior'!EJ88)</f>
        <v>0</v>
      </c>
      <c r="EL89" s="9">
        <f>IF(Parametros!$P$3=1,'4 - Tabela atual'!EL88,'5 - Tabela anterior'!EK88)</f>
        <v>0</v>
      </c>
      <c r="EM89" s="9">
        <f>IF(Parametros!$P$3=1,'4 - Tabela atual'!EM88,'5 - Tabela anterior'!EL88)</f>
        <v>0</v>
      </c>
      <c r="EN89" s="9">
        <f>IF(Parametros!$P$3=1,'4 - Tabela atual'!EN88,'5 - Tabela anterior'!EM88)</f>
        <v>0</v>
      </c>
      <c r="EO89" s="9">
        <f>IF(Parametros!$P$3=1,'4 - Tabela atual'!EO88,'5 - Tabela anterior'!EN88)</f>
        <v>0</v>
      </c>
      <c r="EP89" s="9">
        <f>IF(Parametros!$P$3=1,'4 - Tabela atual'!EP88,'5 - Tabela anterior'!EO88)</f>
        <v>0</v>
      </c>
      <c r="EQ89" s="9">
        <f>IF(Parametros!$P$3=1,'4 - Tabela atual'!EQ88,'5 - Tabela anterior'!EP88)</f>
        <v>0</v>
      </c>
      <c r="ER89" s="9">
        <f>IF(Parametros!$P$3=1,'4 - Tabela atual'!ER88,'5 - Tabela anterior'!EQ88)</f>
        <v>0</v>
      </c>
      <c r="ES89" s="9">
        <f>IF(Parametros!$P$3=1,'4 - Tabela atual'!ES88,'5 - Tabela anterior'!ER88)</f>
        <v>0</v>
      </c>
      <c r="ET89" s="9">
        <f>IF(Parametros!$P$3=1,'4 - Tabela atual'!ET88,'5 - Tabela anterior'!ES88)</f>
        <v>0</v>
      </c>
      <c r="EU89" s="9">
        <f>IF(Parametros!$P$3=1,'4 - Tabela atual'!EU88,'5 - Tabela anterior'!ET88)</f>
        <v>0</v>
      </c>
      <c r="EV89" s="9">
        <f>IF(Parametros!$P$3=1,'4 - Tabela atual'!EV88,'5 - Tabela anterior'!EU88)</f>
        <v>0</v>
      </c>
      <c r="EW89" s="9">
        <f>IF(Parametros!$P$3=1,'4 - Tabela atual'!EW88,'5 - Tabela anterior'!EV88)</f>
        <v>0</v>
      </c>
      <c r="EX89" s="9">
        <f>IF(Parametros!$P$3=1,'4 - Tabela atual'!EX88,'5 - Tabela anterior'!EW88)</f>
        <v>0</v>
      </c>
      <c r="EY89" s="9">
        <f>IF(Parametros!$P$3=1,'4 - Tabela atual'!EY88,'5 - Tabela anterior'!EX88)</f>
        <v>0</v>
      </c>
      <c r="EZ89" s="9">
        <f>IF(Parametros!$P$3=1,'4 - Tabela atual'!EZ88,'5 - Tabela anterior'!EY88)</f>
        <v>0</v>
      </c>
      <c r="FA89" s="9">
        <f>IF(Parametros!$P$3=1,'4 - Tabela atual'!FA88,'5 - Tabela anterior'!EZ88)</f>
        <v>0</v>
      </c>
      <c r="FB89" s="9">
        <f>IF(Parametros!$P$3=1,'4 - Tabela atual'!FB88,'5 - Tabela anterior'!FA88)</f>
        <v>0</v>
      </c>
      <c r="FC89" s="9">
        <f>IF(Parametros!$P$3=1,'4 - Tabela atual'!FC88,'5 - Tabela anterior'!FB88)</f>
        <v>0</v>
      </c>
      <c r="FD89" s="9">
        <f>IF(Parametros!$P$3=1,'4 - Tabela atual'!FD88,'5 - Tabela anterior'!FC88)</f>
        <v>0</v>
      </c>
      <c r="FE89" s="9">
        <f>IF(Parametros!$P$3=1,'4 - Tabela atual'!FE88,'5 - Tabela anterior'!FD88)</f>
        <v>0</v>
      </c>
      <c r="FF89" s="9">
        <f>IF(Parametros!$P$3=1,'4 - Tabela atual'!FF88,'5 - Tabela anterior'!FE88)</f>
        <v>0</v>
      </c>
      <c r="FG89" s="9">
        <f>IF(Parametros!$P$3=1,'4 - Tabela atual'!FG88,'5 - Tabela anterior'!FF88)</f>
        <v>0</v>
      </c>
      <c r="FH89" s="9">
        <f>IF(Parametros!$P$3=1,'4 - Tabela atual'!FH88,'5 - Tabela anterior'!FG88)</f>
        <v>0</v>
      </c>
      <c r="FI89" s="9">
        <f>IF(Parametros!$P$3=1,'4 - Tabela atual'!FI88,'5 - Tabela anterior'!FH88)</f>
        <v>0</v>
      </c>
      <c r="FJ89" s="9">
        <f>IF(Parametros!$P$3=1,'4 - Tabela atual'!FJ88,'5 - Tabela anterior'!FI88)</f>
        <v>0</v>
      </c>
      <c r="FK89" s="9">
        <f>IF(Parametros!$P$3=1,'4 - Tabela atual'!FK88,'5 - Tabela anterior'!FJ88)</f>
        <v>0</v>
      </c>
      <c r="FL89" s="9">
        <f>IF(Parametros!$P$3=1,'4 - Tabela atual'!FL88,'5 - Tabela anterior'!FK88)</f>
        <v>0</v>
      </c>
      <c r="FM89" s="9">
        <f>IF(Parametros!$P$3=1,'4 - Tabela atual'!FM88,'5 - Tabela anterior'!FL88)</f>
        <v>0</v>
      </c>
      <c r="FN89" s="9">
        <f>IF(Parametros!$P$3=1,'4 - Tabela atual'!FN88,'5 - Tabela anterior'!FM88)</f>
        <v>0</v>
      </c>
      <c r="FO89" s="9">
        <f>IF(Parametros!$P$3=1,'4 - Tabela atual'!FO88,'5 - Tabela anterior'!FN88)</f>
        <v>0</v>
      </c>
      <c r="FP89" s="9">
        <f>IF(Parametros!$P$3=1,'4 - Tabela atual'!FP88,'5 - Tabela anterior'!FO88)</f>
        <v>0</v>
      </c>
      <c r="FQ89" s="9">
        <f>IF(Parametros!$P$3=1,'4 - Tabela atual'!FQ88,'5 - Tabela anterior'!FP88)</f>
        <v>0</v>
      </c>
      <c r="FR89" s="9">
        <f>IF(Parametros!$P$3=1,'4 - Tabela atual'!FR88,'5 - Tabela anterior'!FQ88)</f>
        <v>0</v>
      </c>
      <c r="FS89" s="9">
        <f>IF(Parametros!$P$3=1,'4 - Tabela atual'!FS88,'5 - Tabela anterior'!FR88)</f>
        <v>0</v>
      </c>
      <c r="FT89">
        <f>IF(Parametros!$P$3=1,'4 - Tabela atual'!FT88,'5 - Tabela anterior'!FS88)</f>
        <v>39.97</v>
      </c>
      <c r="FU89" t="str">
        <f>IF(Parametros!$P$3=1,'4 - Tabela atual'!FU88,'5 - Tabela anterior'!FT88)</f>
        <v/>
      </c>
      <c r="FV89" t="str">
        <f>IF(Parametros!$P$3=1,'4 - Tabela atual'!FV88,'5 - Tabela anterior'!FU88)</f>
        <v/>
      </c>
      <c r="FW89" t="str">
        <f>IF(Parametros!$P$3=1,'4 - Tabela atual'!FW88,'5 - Tabela anterior'!FV88)</f>
        <v/>
      </c>
      <c r="FX89" t="str">
        <f>IF(Parametros!$P$3=1,'4 - Tabela atual'!FX88,'5 - Tabela anterior'!FW88)</f>
        <v/>
      </c>
      <c r="FY89" t="str">
        <f>IF(Parametros!$P$3=1,'4 - Tabela atual'!FY88,'5 - Tabela anterior'!FX88)</f>
        <v/>
      </c>
      <c r="FZ89" t="str">
        <f>IF(Parametros!$P$3=1,'4 - Tabela atual'!FZ88,'5 - Tabela anterior'!FY88)</f>
        <v/>
      </c>
      <c r="GA89" t="str">
        <f>IF(Parametros!$P$3=1,'4 - Tabela atual'!GA88,'5 - Tabela anterior'!FZ88)</f>
        <v/>
      </c>
      <c r="GB89" t="str">
        <f>IF(Parametros!$P$3=1,'4 - Tabela atual'!GB88,'5 - Tabela anterior'!GA88)</f>
        <v/>
      </c>
      <c r="GC89" t="str">
        <f>IF(Parametros!$P$3=1,'4 - Tabela atual'!GC88,'5 - Tabela anterior'!GB88)</f>
        <v/>
      </c>
      <c r="GD89" t="str">
        <f>IF(Parametros!$P$3=1,'4 - Tabela atual'!GD88,'5 - Tabela anterior'!GC88)</f>
        <v/>
      </c>
      <c r="GE89" t="str">
        <f>IF(Parametros!$P$3=1,'4 - Tabela atual'!GE88,'5 - Tabela anterior'!GD88)</f>
        <v/>
      </c>
      <c r="GF89" t="str">
        <f>IF(Parametros!$P$3=1,'4 - Tabela atual'!GF88,'5 - Tabela anterior'!GE88)</f>
        <v/>
      </c>
      <c r="GG89" t="str">
        <f>IF(Parametros!$P$3=1,'4 - Tabela atual'!GG88,'5 - Tabela anterior'!GF88)</f>
        <v/>
      </c>
      <c r="GH89">
        <f>IF(Parametros!$P$3=1,'4 - Tabela atual'!GH88,'5 - Tabela anterior'!GG88)</f>
        <v>0</v>
      </c>
      <c r="GI89" s="8">
        <f>IF(Parametros!$P$3=1,'4 - Tabela atual'!GI88,'5 - Tabela anterior'!GH88)</f>
        <v>479421.64279999991</v>
      </c>
      <c r="GJ89" s="8">
        <f>IF(Parametros!$P$3=1,'4 - Tabela atual'!GJ88,'5 - Tabela anterior'!GI88)</f>
        <v>0</v>
      </c>
      <c r="GK89" s="8">
        <f>IF(Parametros!$P$3=1,'4 - Tabela atual'!GK88,'5 - Tabela anterior'!GJ88)</f>
        <v>0</v>
      </c>
      <c r="GL89" s="8">
        <f>IF(Parametros!$P$3=1,'4 - Tabela atual'!GL88,'5 - Tabela anterior'!GK88)</f>
        <v>0</v>
      </c>
      <c r="GM89" s="8">
        <f>IF(Parametros!$P$3=1,'4 - Tabela atual'!GM88,'5 - Tabela anterior'!GL88)</f>
        <v>0</v>
      </c>
      <c r="GN89" s="8">
        <f>IF(Parametros!$P$3=1,'4 - Tabela atual'!GN88,'5 - Tabela anterior'!GM88)</f>
        <v>0</v>
      </c>
      <c r="GO89" s="8">
        <f>IF(Parametros!$P$3=1,'4 - Tabela atual'!GO88,'5 - Tabela anterior'!GN88)</f>
        <v>0</v>
      </c>
      <c r="GP89" s="8">
        <f>IF(Parametros!$P$3=1,'4 - Tabela atual'!GP88,'5 - Tabela anterior'!GO88)</f>
        <v>0</v>
      </c>
      <c r="GQ89" s="8">
        <f>IF(Parametros!$P$3=1,'4 - Tabela atual'!GQ88,'5 - Tabela anterior'!GP88)</f>
        <v>0</v>
      </c>
      <c r="GR89" s="8">
        <f>IF(Parametros!$P$3=1,'4 - Tabela atual'!GR88,'5 - Tabela anterior'!GQ88)</f>
        <v>0</v>
      </c>
      <c r="GS89" s="8">
        <f>IF(Parametros!$P$3=1,'4 - Tabela atual'!GS88,'5 - Tabela anterior'!GR88)</f>
        <v>0</v>
      </c>
      <c r="GT89" s="8">
        <f>IF(Parametros!$P$3=1,'4 - Tabela atual'!GT88,'5 - Tabela anterior'!GS88)</f>
        <v>0</v>
      </c>
      <c r="GU89" s="8">
        <f>IF(Parametros!$P$3=1,'4 - Tabela atual'!GU88,'5 - Tabela anterior'!GT88)</f>
        <v>0</v>
      </c>
      <c r="GV89" s="8">
        <f>IF(Parametros!$P$3=1,'4 - Tabela atual'!GV88,'5 - Tabela anterior'!GU88)</f>
        <v>0</v>
      </c>
      <c r="GW89" s="8">
        <f>IF(Parametros!$P$3=1,'4 - Tabela atual'!GW88,'5 - Tabela anterior'!GV88)</f>
        <v>0</v>
      </c>
      <c r="GX89">
        <f>IF(Parametros!$P$3=1,'4 - Tabela atual'!GX88,'5 - Tabela anterior'!GW88)</f>
        <v>0</v>
      </c>
      <c r="GY89">
        <f>IF(Parametros!$P$3=1,'4 - Tabela atual'!GY88,'5 - Tabela anterior'!GX88)</f>
        <v>0</v>
      </c>
      <c r="GZ89">
        <f>IF(Parametros!$P$3=1,'4 - Tabela atual'!GZ88,'5 - Tabela anterior'!GY88)</f>
        <v>0</v>
      </c>
      <c r="HA89">
        <f>IF(Parametros!$P$3=1,'4 - Tabela atual'!HA88,'5 - Tabela anterior'!GZ88)</f>
        <v>1</v>
      </c>
      <c r="HB89">
        <f>IF(Parametros!$P$3=1,'4 - Tabela atual'!HB88,'5 - Tabela anterior'!HA88)</f>
        <v>0</v>
      </c>
      <c r="HC89">
        <f>IF(Parametros!$P$3=1,'4 - Tabela atual'!HC88,'5 - Tabela anterior'!HB88)</f>
        <v>0</v>
      </c>
      <c r="HD89">
        <f>IF(Parametros!$P$3=1,'4 - Tabela atual'!HD88,'5 - Tabela anterior'!HC88)</f>
        <v>0</v>
      </c>
      <c r="HE89" s="6" t="str">
        <f t="shared" si="3"/>
        <v>SONHO DE CRIANÇA - (EFSC)</v>
      </c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</row>
    <row r="90" spans="1:272" x14ac:dyDescent="0.2">
      <c r="A90" s="148" t="str">
        <f>IF(Parametros!$P$3=1,'4 - Tabela atual'!A89,'5 - Tabela anterior'!A89)</f>
        <v>EFRA</v>
      </c>
      <c r="B90" s="112" t="str">
        <f>IF(Parametros!$P$3=1,'4 - Tabela atual'!B89,'5 - Tabela anterior'!B89)</f>
        <v>A GENTE RIU ASSIM</v>
      </c>
      <c r="C90" s="9">
        <f>IF(Parametros!$P$3=1,'4 - Tabela atual'!C89,'5 - Tabela anterior'!C89)</f>
        <v>1592</v>
      </c>
      <c r="D90" s="9">
        <f>IF(Parametros!$P$3=1,'4 - Tabela atual'!D89,'5 - Tabela anterior'!D89)</f>
        <v>318.40000000000003</v>
      </c>
      <c r="E90" s="9">
        <f>IF(Parametros!$P$3=1,'4 - Tabela atual'!E89,'5 - Tabela anterior'!E89)</f>
        <v>398</v>
      </c>
      <c r="F90" s="9">
        <f>IF(Parametros!$P$3=1,'4 - Tabela atual'!F89,'5 - Tabela anterior'!F89)</f>
        <v>597</v>
      </c>
      <c r="G90" s="9">
        <f>IF(Parametros!$P$3=1,'4 - Tabela atual'!G89,'5 - Tabela anterior'!G89)</f>
        <v>318.40000000000003</v>
      </c>
      <c r="H90" s="9">
        <f>IF(Parametros!$P$3=1,'4 - Tabela atual'!H89,'5 - Tabela anterior'!H89)</f>
        <v>398</v>
      </c>
      <c r="I90" s="9">
        <f>IF(Parametros!$P$3=1,'4 - Tabela atual'!I89,'5 - Tabela anterior'!H89)</f>
        <v>398</v>
      </c>
      <c r="J90" s="9">
        <f>IF(Parametros!$P$3=1,'4 - Tabela atual'!J89,'5 - Tabela anterior'!I89)</f>
        <v>398</v>
      </c>
      <c r="K90" s="9">
        <f>IF(Parametros!$P$3=1,'4 - Tabela atual'!K89,'5 - Tabela anterior'!J89)</f>
        <v>597</v>
      </c>
      <c r="L90" s="9">
        <f>IF(Parametros!$P$3=1,'4 - Tabela atual'!L89,'5 - Tabela anterior'!K89)</f>
        <v>318.40000000000003</v>
      </c>
      <c r="M90" s="9">
        <f>IF(Parametros!$P$3=1,'4 - Tabela atual'!M89,'5 - Tabela anterior'!L89)</f>
        <v>398</v>
      </c>
      <c r="N90" s="9">
        <f>IF(Parametros!$P$3=1,'4 - Tabela atual'!N89,'5 - Tabela anterior'!M89)</f>
        <v>716.4</v>
      </c>
      <c r="O90" s="9">
        <f>IF(Parametros!$P$3=1,'4 - Tabela atual'!O89,'5 - Tabela anterior'!N89)</f>
        <v>1194</v>
      </c>
      <c r="P90" s="9">
        <f>IF(Parametros!$P$3=1,'4 - Tabela atual'!P89,'5 - Tabela anterior'!O89)</f>
        <v>2388</v>
      </c>
      <c r="Q90" s="9">
        <f>IF(Parametros!$P$3=1,'4 - Tabela atual'!Q89,'5 - Tabela anterior'!P89)</f>
        <v>3184</v>
      </c>
      <c r="R90" s="9">
        <f>IF(Parametros!$P$3=1,'4 - Tabela atual'!R89,'5 - Tabela anterior'!Q89)</f>
        <v>4776</v>
      </c>
      <c r="S90" s="9">
        <f>IF(Parametros!$P$3=1,'4 - Tabela atual'!S89,'5 - Tabela anterior'!R89)</f>
        <v>6368</v>
      </c>
      <c r="T90" s="9">
        <f>IF(Parametros!$P$3=1,'4 - Tabela atual'!T89,'5 - Tabela anterior'!S89)</f>
        <v>7960</v>
      </c>
      <c r="U90" s="9">
        <f>IF(Parametros!$P$3=1,'4 - Tabela atual'!U89,'5 - Tabela anterior'!T89)</f>
        <v>9552</v>
      </c>
      <c r="V90" s="9">
        <f>IF(Parametros!$P$3=1,'4 - Tabela atual'!V89,'5 - Tabela anterior'!U89)</f>
        <v>0</v>
      </c>
      <c r="W90" s="9">
        <f>IF(Parametros!$P$3=1,'4 - Tabela atual'!W89,'5 - Tabela anterior'!V89)</f>
        <v>0</v>
      </c>
      <c r="X90" s="9">
        <f>IF(Parametros!$P$3=1,'4 - Tabela atual'!X89,'5 - Tabela anterior'!W89)</f>
        <v>0</v>
      </c>
      <c r="Y90" s="9">
        <f>IF(Parametros!$P$3=1,'4 - Tabela atual'!Y89,'5 - Tabela anterior'!X89)</f>
        <v>0</v>
      </c>
      <c r="Z90" s="9">
        <f>IF(Parametros!$P$3=1,'4 - Tabela atual'!Z89,'5 - Tabela anterior'!Y89)</f>
        <v>0</v>
      </c>
      <c r="AA90" s="9">
        <f>IF(Parametros!$P$3=1,'4 - Tabela atual'!AA89,'5 - Tabela anterior'!Z89)</f>
        <v>0</v>
      </c>
      <c r="AB90" s="9">
        <f>IF(Parametros!$P$3=1,'4 - Tabela atual'!AB89,'5 - Tabela anterior'!AA89)</f>
        <v>0</v>
      </c>
      <c r="AC90" s="9">
        <f>IF(Parametros!$P$3=1,'4 - Tabela atual'!AC89,'5 - Tabela anterior'!AB89)</f>
        <v>0</v>
      </c>
      <c r="AD90" s="9">
        <f>IF(Parametros!$P$3=1,'4 - Tabela atual'!AD89,'5 - Tabela anterior'!AC89)</f>
        <v>0</v>
      </c>
      <c r="AE90" s="9">
        <f>IF(Parametros!$P$3=1,'4 - Tabela atual'!AE89,'5 - Tabela anterior'!AD89)</f>
        <v>0</v>
      </c>
      <c r="AF90" s="9">
        <f>IF(Parametros!$P$3=1,'4 - Tabela atual'!AF89,'5 - Tabela anterior'!AE89)</f>
        <v>0</v>
      </c>
      <c r="AG90" s="9">
        <f>IF(Parametros!$P$3=1,'4 - Tabela atual'!AG89,'5 - Tabela anterior'!AF89)</f>
        <v>0</v>
      </c>
      <c r="AH90" s="9">
        <f>IF(Parametros!$P$3=1,'4 - Tabela atual'!AH89,'5 - Tabela anterior'!AG89)</f>
        <v>0</v>
      </c>
      <c r="AI90" s="9">
        <f>IF(Parametros!$P$3=1,'4 - Tabela atual'!AI89,'5 - Tabela anterior'!AH89)</f>
        <v>0</v>
      </c>
      <c r="AJ90" s="9">
        <f>IF(Parametros!$P$3=1,'4 - Tabela atual'!AJ89,'5 - Tabela anterior'!AI89)</f>
        <v>0</v>
      </c>
      <c r="AK90" s="9">
        <f>IF(Parametros!$P$3=1,'4 - Tabela atual'!AK89,'5 - Tabela anterior'!AJ89)</f>
        <v>0</v>
      </c>
      <c r="AL90" s="9">
        <f>IF(Parametros!$P$3=1,'4 - Tabela atual'!AL89,'5 - Tabela anterior'!AK89)</f>
        <v>0</v>
      </c>
      <c r="AM90" s="9">
        <f>IF(Parametros!$P$3=1,'4 - Tabela atual'!AM89,'5 - Tabela anterior'!AL89)</f>
        <v>0</v>
      </c>
      <c r="AN90" s="9">
        <f>IF(Parametros!$P$3=1,'4 - Tabela atual'!AN89,'5 - Tabela anterior'!AM89)</f>
        <v>0</v>
      </c>
      <c r="AO90" s="9">
        <f>IF(Parametros!$P$3=1,'4 - Tabela atual'!AO89,'5 - Tabela anterior'!AN89)</f>
        <v>0</v>
      </c>
      <c r="AP90" s="9">
        <f>IF(Parametros!$P$3=1,'4 - Tabela atual'!AP89,'5 - Tabela anterior'!AO89)</f>
        <v>0</v>
      </c>
      <c r="AQ90" s="9">
        <f>IF(Parametros!$P$3=1,'4 - Tabela atual'!AQ89,'5 - Tabela anterior'!AP89)</f>
        <v>0</v>
      </c>
      <c r="AR90" s="9">
        <f>IF(Parametros!$P$3=1,'4 - Tabela atual'!AR89,'5 - Tabela anterior'!AQ89)</f>
        <v>0</v>
      </c>
      <c r="AS90" s="9">
        <f>IF(Parametros!$P$3=1,'4 - Tabela atual'!AS89,'5 - Tabela anterior'!AR89)</f>
        <v>0</v>
      </c>
      <c r="AT90" s="9">
        <f>IF(Parametros!$P$3=1,'4 - Tabela atual'!AT89,'5 - Tabela anterior'!AS89)</f>
        <v>0</v>
      </c>
      <c r="AU90" s="9">
        <f>IF(Parametros!$P$3=1,'4 - Tabela atual'!AU89,'5 - Tabela anterior'!AT89)</f>
        <v>0</v>
      </c>
      <c r="AV90" s="9">
        <f>IF(Parametros!$P$3=1,'4 - Tabela atual'!AV89,'5 - Tabela anterior'!AU89)</f>
        <v>0</v>
      </c>
      <c r="AW90" s="9">
        <f>IF(Parametros!$P$3=1,'4 - Tabela atual'!AW89,'5 - Tabela anterior'!AV89)</f>
        <v>0</v>
      </c>
      <c r="AX90" s="9">
        <f>IF(Parametros!$P$3=1,'4 - Tabela atual'!AX89,'5 - Tabela anterior'!AW89)</f>
        <v>0</v>
      </c>
      <c r="AY90" s="9">
        <f>IF(Parametros!$P$3=1,'4 - Tabela atual'!AY89,'5 - Tabela anterior'!AX89)</f>
        <v>0</v>
      </c>
      <c r="AZ90" s="9">
        <f>IF(Parametros!$P$3=1,'4 - Tabela atual'!AZ89,'5 - Tabela anterior'!AY89)</f>
        <v>0</v>
      </c>
      <c r="BA90" s="9">
        <f>IF(Parametros!$P$3=1,'4 - Tabela atual'!BA89,'5 - Tabela anterior'!AZ89)</f>
        <v>0</v>
      </c>
      <c r="BB90" s="9">
        <f>IF(Parametros!$P$3=1,'4 - Tabela atual'!BB89,'5 - Tabela anterior'!BA89)</f>
        <v>0</v>
      </c>
      <c r="BC90" s="9">
        <f>IF(Parametros!$P$3=1,'4 - Tabela atual'!BC89,'5 - Tabela anterior'!BB89)</f>
        <v>0</v>
      </c>
      <c r="BD90" s="9">
        <f>IF(Parametros!$P$3=1,'4 - Tabela atual'!BD89,'5 - Tabela anterior'!BC89)</f>
        <v>0</v>
      </c>
      <c r="BE90" s="9">
        <f>IF(Parametros!$P$3=1,'4 - Tabela atual'!BE89,'5 - Tabela anterior'!BD89)</f>
        <v>0</v>
      </c>
      <c r="BF90" s="9">
        <f>IF(Parametros!$P$3=1,'4 - Tabela atual'!BF89,'5 - Tabela anterior'!BE89)</f>
        <v>0</v>
      </c>
      <c r="BG90" s="9">
        <f>IF(Parametros!$P$3=1,'4 - Tabela atual'!BG89,'5 - Tabela anterior'!BF89)</f>
        <v>0</v>
      </c>
      <c r="BH90" s="9">
        <f>IF(Parametros!$P$3=1,'4 - Tabela atual'!BH89,'5 - Tabela anterior'!BG89)</f>
        <v>0</v>
      </c>
      <c r="BI90" s="9">
        <f>IF(Parametros!$P$3=1,'4 - Tabela atual'!BI89,'5 - Tabela anterior'!BH89)</f>
        <v>0</v>
      </c>
      <c r="BJ90" s="9">
        <f>IF(Parametros!$P$3=1,'4 - Tabela atual'!BJ89,'5 - Tabela anterior'!BI89)</f>
        <v>0</v>
      </c>
      <c r="BK90" s="9">
        <f>IF(Parametros!$P$3=1,'4 - Tabela atual'!BK89,'5 - Tabela anterior'!BJ89)</f>
        <v>0</v>
      </c>
      <c r="BL90" s="9">
        <f>IF(Parametros!$P$3=1,'4 - Tabela atual'!BL89,'5 - Tabela anterior'!BK89)</f>
        <v>0</v>
      </c>
      <c r="BM90" s="9">
        <f>IF(Parametros!$P$3=1,'4 - Tabela atual'!BM89,'5 - Tabela anterior'!BL89)</f>
        <v>0</v>
      </c>
      <c r="BN90" s="9">
        <f>IF(Parametros!$P$3=1,'4 - Tabela atual'!BN89,'5 - Tabela anterior'!BM89)</f>
        <v>0</v>
      </c>
      <c r="BO90" s="9">
        <f>IF(Parametros!$P$3=1,'4 - Tabela atual'!BO89,'5 - Tabela anterior'!BN89)</f>
        <v>0</v>
      </c>
      <c r="BP90" s="9">
        <f>IF(Parametros!$P$3=1,'4 - Tabela atual'!BP89,'5 - Tabela anterior'!BO89)</f>
        <v>0</v>
      </c>
      <c r="BQ90" s="9">
        <f>IF(Parametros!$P$3=1,'4 - Tabela atual'!BQ89,'5 - Tabela anterior'!BP89)</f>
        <v>0</v>
      </c>
      <c r="BR90" s="9">
        <f>IF(Parametros!$P$3=1,'4 - Tabela atual'!BR89,'5 - Tabela anterior'!BQ89)</f>
        <v>0</v>
      </c>
      <c r="BS90" s="9">
        <f>IF(Parametros!$P$3=1,'4 - Tabela atual'!BS89,'5 - Tabela anterior'!BR89)</f>
        <v>0</v>
      </c>
      <c r="BT90" s="9">
        <f>IF(Parametros!$P$3=1,'4 - Tabela atual'!BT89,'5 - Tabela anterior'!BS89)</f>
        <v>0</v>
      </c>
      <c r="BU90" s="9">
        <f>IF(Parametros!$P$3=1,'4 - Tabela atual'!BU89,'5 - Tabela anterior'!BT89)</f>
        <v>0</v>
      </c>
      <c r="BV90" s="9">
        <f>IF(Parametros!$P$3=1,'4 - Tabela atual'!BV89,'5 - Tabela anterior'!BU89)</f>
        <v>0</v>
      </c>
      <c r="BW90" s="9">
        <f>IF(Parametros!$P$3=1,'4 - Tabela atual'!BW89,'5 - Tabela anterior'!BV89)</f>
        <v>0</v>
      </c>
      <c r="BX90" s="9">
        <f>IF(Parametros!$P$3=1,'4 - Tabela atual'!BX89,'5 - Tabela anterior'!BW89)</f>
        <v>0</v>
      </c>
      <c r="BY90" s="9">
        <f>IF(Parametros!$P$3=1,'4 - Tabela atual'!BY89,'5 - Tabela anterior'!BX89)</f>
        <v>0</v>
      </c>
      <c r="BZ90" s="9">
        <f>IF(Parametros!$P$3=1,'4 - Tabela atual'!BZ89,'5 - Tabela anterior'!BY89)</f>
        <v>0</v>
      </c>
      <c r="CA90" s="9">
        <f>IF(Parametros!$P$3=1,'4 - Tabela atual'!CA89,'5 - Tabela anterior'!BZ89)</f>
        <v>0</v>
      </c>
      <c r="CB90" s="9">
        <f>IF(Parametros!$P$3=1,'4 - Tabela atual'!CB89,'5 - Tabela anterior'!CA89)</f>
        <v>0</v>
      </c>
      <c r="CC90" s="9">
        <f>IF(Parametros!$P$3=1,'4 - Tabela atual'!CC89,'5 - Tabela anterior'!CB89)</f>
        <v>0</v>
      </c>
      <c r="CD90" s="9">
        <f>IF(Parametros!$P$3=1,'4 - Tabela atual'!CD89,'5 - Tabela anterior'!CC89)</f>
        <v>0</v>
      </c>
      <c r="CE90" s="9">
        <f>IF(Parametros!$P$3=1,'4 - Tabela atual'!CE89,'5 - Tabela anterior'!CD89)</f>
        <v>0</v>
      </c>
      <c r="CF90" s="9">
        <f>IF(Parametros!$P$3=1,'4 - Tabela atual'!CF89,'5 - Tabela anterior'!CE89)</f>
        <v>0</v>
      </c>
      <c r="CG90" s="9">
        <f>IF(Parametros!$P$3=1,'4 - Tabela atual'!CG89,'5 - Tabela anterior'!CF89)</f>
        <v>0</v>
      </c>
      <c r="CH90" s="9">
        <f>IF(Parametros!$P$3=1,'4 - Tabela atual'!CH89,'5 - Tabela anterior'!CG89)</f>
        <v>0</v>
      </c>
      <c r="CI90" s="9">
        <f>IF(Parametros!$P$3=1,'4 - Tabela atual'!CI89,'5 - Tabela anterior'!CH89)</f>
        <v>0</v>
      </c>
      <c r="CJ90" s="9">
        <f>IF(Parametros!$P$3=1,'4 - Tabela atual'!CJ89,'5 - Tabela anterior'!CI89)</f>
        <v>0</v>
      </c>
      <c r="CK90" s="9">
        <f>IF(Parametros!$P$3=1,'4 - Tabela atual'!CK89,'5 - Tabela anterior'!CJ89)</f>
        <v>0</v>
      </c>
      <c r="CL90" s="9">
        <f>IF(Parametros!$P$3=1,'4 - Tabela atual'!CL89,'5 - Tabela anterior'!CK89)</f>
        <v>0</v>
      </c>
      <c r="CM90" s="9">
        <f>IF(Parametros!$P$3=1,'4 - Tabela atual'!CM89,'5 - Tabela anterior'!CL89)</f>
        <v>0</v>
      </c>
      <c r="CN90" s="9">
        <f>IF(Parametros!$P$3=1,'4 - Tabela atual'!CN89,'5 - Tabela anterior'!CM89)</f>
        <v>0</v>
      </c>
      <c r="CO90" s="9">
        <f>IF(Parametros!$P$3=1,'4 - Tabela atual'!CO89,'5 - Tabela anterior'!CN89)</f>
        <v>0</v>
      </c>
      <c r="CP90" s="9">
        <f>IF(Parametros!$P$3=1,'4 - Tabela atual'!CP89,'5 - Tabela anterior'!CO89)</f>
        <v>0</v>
      </c>
      <c r="CQ90" s="9">
        <f>IF(Parametros!$P$3=1,'4 - Tabela atual'!CQ89,'5 - Tabela anterior'!CP89)</f>
        <v>0</v>
      </c>
      <c r="CR90" s="9">
        <f>IF(Parametros!$P$3=1,'4 - Tabela atual'!CR89,'5 - Tabela anterior'!CQ89)</f>
        <v>0</v>
      </c>
      <c r="CS90" s="9">
        <f>IF(Parametros!$P$3=1,'4 - Tabela atual'!CS89,'5 - Tabela anterior'!CR89)</f>
        <v>0</v>
      </c>
      <c r="CT90" s="9">
        <f>IF(Parametros!$P$3=1,'4 - Tabela atual'!CT89,'5 - Tabela anterior'!CS89)</f>
        <v>0</v>
      </c>
      <c r="CU90" s="9">
        <f>IF(Parametros!$P$3=1,'4 - Tabela atual'!CU89,'5 - Tabela anterior'!CT89)</f>
        <v>0</v>
      </c>
      <c r="CV90" s="9">
        <f>IF(Parametros!$P$3=1,'4 - Tabela atual'!CV89,'5 - Tabela anterior'!CU89)</f>
        <v>0</v>
      </c>
      <c r="CW90" s="9">
        <f>IF(Parametros!$P$3=1,'4 - Tabela atual'!CW89,'5 - Tabela anterior'!CV89)</f>
        <v>0</v>
      </c>
      <c r="CX90" s="9">
        <f>IF(Parametros!$P$3=1,'4 - Tabela atual'!CX89,'5 - Tabela anterior'!CW89)</f>
        <v>0</v>
      </c>
      <c r="CY90" s="9">
        <f>IF(Parametros!$P$3=1,'4 - Tabela atual'!CY89,'5 - Tabela anterior'!CX89)</f>
        <v>0</v>
      </c>
      <c r="CZ90" s="9">
        <f>IF(Parametros!$P$3=1,'4 - Tabela atual'!CZ89,'5 - Tabela anterior'!CY89)</f>
        <v>0</v>
      </c>
      <c r="DA90" s="9">
        <f>IF(Parametros!$P$3=1,'4 - Tabela atual'!DA89,'5 - Tabela anterior'!CZ89)</f>
        <v>0</v>
      </c>
      <c r="DB90" s="9">
        <f>IF(Parametros!$P$3=1,'4 - Tabela atual'!DB89,'5 - Tabela anterior'!DA89)</f>
        <v>0</v>
      </c>
      <c r="DC90" s="9">
        <f>IF(Parametros!$P$3=1,'4 - Tabela atual'!DC89,'5 - Tabela anterior'!DB89)</f>
        <v>0</v>
      </c>
      <c r="DD90" s="9">
        <f>IF(Parametros!$P$3=1,'4 - Tabela atual'!DD89,'5 - Tabela anterior'!DC89)</f>
        <v>0</v>
      </c>
      <c r="DE90" s="9">
        <f>IF(Parametros!$P$3=1,'4 - Tabela atual'!DE89,'5 - Tabela anterior'!DD89)</f>
        <v>0</v>
      </c>
      <c r="DF90" s="9">
        <f>IF(Parametros!$P$3=1,'4 - Tabela atual'!DF89,'5 - Tabela anterior'!DE89)</f>
        <v>0</v>
      </c>
      <c r="DG90" s="9">
        <f>IF(Parametros!$P$3=1,'4 - Tabela atual'!DG89,'5 - Tabela anterior'!DF89)</f>
        <v>0</v>
      </c>
      <c r="DH90" s="9">
        <f>IF(Parametros!$P$3=1,'4 - Tabela atual'!DH89,'5 - Tabela anterior'!DG89)</f>
        <v>0</v>
      </c>
      <c r="DI90" s="9">
        <f>IF(Parametros!$P$3=1,'4 - Tabela atual'!DI89,'5 - Tabela anterior'!DH89)</f>
        <v>0</v>
      </c>
      <c r="DJ90" s="9">
        <f>IF(Parametros!$P$3=1,'4 - Tabela atual'!DJ89,'5 - Tabela anterior'!DI89)</f>
        <v>0</v>
      </c>
      <c r="DK90" s="9">
        <f>IF(Parametros!$P$3=1,'4 - Tabela atual'!DK89,'5 - Tabela anterior'!DJ89)</f>
        <v>0</v>
      </c>
      <c r="DL90" s="9">
        <f>IF(Parametros!$P$3=1,'4 - Tabela atual'!DL89,'5 - Tabela anterior'!DK89)</f>
        <v>0</v>
      </c>
      <c r="DM90" s="9">
        <f>IF(Parametros!$P$3=1,'4 - Tabela atual'!DM89,'5 - Tabela anterior'!DL89)</f>
        <v>0</v>
      </c>
      <c r="DN90" s="9">
        <f>IF(Parametros!$P$3=1,'4 - Tabela atual'!DN89,'5 - Tabela anterior'!DM89)</f>
        <v>0</v>
      </c>
      <c r="DO90" s="9">
        <f>IF(Parametros!$P$3=1,'4 - Tabela atual'!DO89,'5 - Tabela anterior'!DN89)</f>
        <v>0</v>
      </c>
      <c r="DP90" s="9">
        <f>IF(Parametros!$P$3=1,'4 - Tabela atual'!DP89,'5 - Tabela anterior'!DO89)</f>
        <v>0</v>
      </c>
      <c r="DQ90" s="9">
        <f>IF(Parametros!$P$3=1,'4 - Tabela atual'!DQ89,'5 - Tabela anterior'!DP89)</f>
        <v>0</v>
      </c>
      <c r="DR90" s="9">
        <f>IF(Parametros!$P$3=1,'4 - Tabela atual'!DR89,'5 - Tabela anterior'!DQ89)</f>
        <v>0</v>
      </c>
      <c r="DS90" s="9">
        <f>IF(Parametros!$P$3=1,'4 - Tabela atual'!DS89,'5 - Tabela anterior'!DR89)</f>
        <v>0</v>
      </c>
      <c r="DT90" s="9">
        <f>IF(Parametros!$P$3=1,'4 - Tabela atual'!DT89,'5 - Tabela anterior'!DS89)</f>
        <v>0</v>
      </c>
      <c r="DU90" s="9">
        <f>IF(Parametros!$P$3=1,'4 - Tabela atual'!DU89,'5 - Tabela anterior'!DT89)</f>
        <v>0</v>
      </c>
      <c r="DV90" s="9">
        <f>IF(Parametros!$P$3=1,'4 - Tabela atual'!DV89,'5 - Tabela anterior'!DU89)</f>
        <v>0</v>
      </c>
      <c r="DW90" s="9">
        <f>IF(Parametros!$P$3=1,'4 - Tabela atual'!DW89,'5 - Tabela anterior'!DV89)</f>
        <v>0</v>
      </c>
      <c r="DX90" s="9">
        <f>IF(Parametros!$P$3=1,'4 - Tabela atual'!DX89,'5 - Tabela anterior'!DW89)</f>
        <v>0</v>
      </c>
      <c r="DY90" s="9">
        <f>IF(Parametros!$P$3=1,'4 - Tabela atual'!DY89,'5 - Tabela anterior'!DX89)</f>
        <v>0</v>
      </c>
      <c r="DZ90" s="9">
        <f>IF(Parametros!$P$3=1,'4 - Tabela atual'!DZ89,'5 - Tabela anterior'!DY89)</f>
        <v>0</v>
      </c>
      <c r="EA90" s="9">
        <f>IF(Parametros!$P$3=1,'4 - Tabela atual'!EA89,'5 - Tabela anterior'!DZ89)</f>
        <v>0</v>
      </c>
      <c r="EB90" s="9">
        <f>IF(Parametros!$P$3=1,'4 - Tabela atual'!EB89,'5 - Tabela anterior'!EA89)</f>
        <v>0</v>
      </c>
      <c r="EC90" s="9">
        <f>IF(Parametros!$P$3=1,'4 - Tabela atual'!EC89,'5 - Tabela anterior'!EB89)</f>
        <v>0</v>
      </c>
      <c r="ED90" s="9">
        <f>IF(Parametros!$P$3=1,'4 - Tabela atual'!ED89,'5 - Tabela anterior'!EC89)</f>
        <v>0</v>
      </c>
      <c r="EE90" s="9">
        <f>IF(Parametros!$P$3=1,'4 - Tabela atual'!EE89,'5 - Tabela anterior'!ED89)</f>
        <v>0</v>
      </c>
      <c r="EF90" s="9">
        <f>IF(Parametros!$P$3=1,'4 - Tabela atual'!EF89,'5 - Tabela anterior'!EE89)</f>
        <v>0</v>
      </c>
      <c r="EG90" s="9">
        <f>IF(Parametros!$P$3=1,'4 - Tabela atual'!EG89,'5 - Tabela anterior'!EF89)</f>
        <v>0</v>
      </c>
      <c r="EH90" s="9">
        <f>IF(Parametros!$P$3=1,'4 - Tabela atual'!EH89,'5 - Tabela anterior'!EG89)</f>
        <v>0</v>
      </c>
      <c r="EI90" s="9">
        <f>IF(Parametros!$P$3=1,'4 - Tabela atual'!EI89,'5 - Tabela anterior'!EH89)</f>
        <v>0</v>
      </c>
      <c r="EJ90" s="9">
        <f>IF(Parametros!$P$3=1,'4 - Tabela atual'!EJ89,'5 - Tabela anterior'!EI89)</f>
        <v>0</v>
      </c>
      <c r="EK90" s="9">
        <f>IF(Parametros!$P$3=1,'4 - Tabela atual'!EK89,'5 - Tabela anterior'!EJ89)</f>
        <v>0</v>
      </c>
      <c r="EL90" s="9">
        <f>IF(Parametros!$P$3=1,'4 - Tabela atual'!EL89,'5 - Tabela anterior'!EK89)</f>
        <v>0</v>
      </c>
      <c r="EM90" s="9">
        <f>IF(Parametros!$P$3=1,'4 - Tabela atual'!EM89,'5 - Tabela anterior'!EL89)</f>
        <v>0</v>
      </c>
      <c r="EN90" s="9">
        <f>IF(Parametros!$P$3=1,'4 - Tabela atual'!EN89,'5 - Tabela anterior'!EM89)</f>
        <v>0</v>
      </c>
      <c r="EO90" s="9">
        <f>IF(Parametros!$P$3=1,'4 - Tabela atual'!EO89,'5 - Tabela anterior'!EN89)</f>
        <v>0</v>
      </c>
      <c r="EP90" s="9">
        <f>IF(Parametros!$P$3=1,'4 - Tabela atual'!EP89,'5 - Tabela anterior'!EO89)</f>
        <v>0</v>
      </c>
      <c r="EQ90" s="9">
        <f>IF(Parametros!$P$3=1,'4 - Tabela atual'!EQ89,'5 - Tabela anterior'!EP89)</f>
        <v>0</v>
      </c>
      <c r="ER90" s="9">
        <f>IF(Parametros!$P$3=1,'4 - Tabela atual'!ER89,'5 - Tabela anterior'!EQ89)</f>
        <v>0</v>
      </c>
      <c r="ES90" s="9">
        <f>IF(Parametros!$P$3=1,'4 - Tabela atual'!ES89,'5 - Tabela anterior'!ER89)</f>
        <v>0</v>
      </c>
      <c r="ET90" s="9">
        <f>IF(Parametros!$P$3=1,'4 - Tabela atual'!ET89,'5 - Tabela anterior'!ES89)</f>
        <v>0</v>
      </c>
      <c r="EU90" s="9">
        <f>IF(Parametros!$P$3=1,'4 - Tabela atual'!EU89,'5 - Tabela anterior'!ET89)</f>
        <v>0</v>
      </c>
      <c r="EV90" s="9">
        <f>IF(Parametros!$P$3=1,'4 - Tabela atual'!EV89,'5 - Tabela anterior'!EU89)</f>
        <v>0</v>
      </c>
      <c r="EW90" s="9">
        <f>IF(Parametros!$P$3=1,'4 - Tabela atual'!EW89,'5 - Tabela anterior'!EV89)</f>
        <v>0</v>
      </c>
      <c r="EX90" s="9">
        <f>IF(Parametros!$P$3=1,'4 - Tabela atual'!EX89,'5 - Tabela anterior'!EW89)</f>
        <v>0</v>
      </c>
      <c r="EY90" s="9">
        <f>IF(Parametros!$P$3=1,'4 - Tabela atual'!EY89,'5 - Tabela anterior'!EX89)</f>
        <v>0</v>
      </c>
      <c r="EZ90" s="9">
        <f>IF(Parametros!$P$3=1,'4 - Tabela atual'!EZ89,'5 - Tabela anterior'!EY89)</f>
        <v>0</v>
      </c>
      <c r="FA90" s="9">
        <f>IF(Parametros!$P$3=1,'4 - Tabela atual'!FA89,'5 - Tabela anterior'!EZ89)</f>
        <v>0</v>
      </c>
      <c r="FB90" s="9">
        <f>IF(Parametros!$P$3=1,'4 - Tabela atual'!FB89,'5 - Tabela anterior'!FA89)</f>
        <v>0</v>
      </c>
      <c r="FC90" s="9">
        <f>IF(Parametros!$P$3=1,'4 - Tabela atual'!FC89,'5 - Tabela anterior'!FB89)</f>
        <v>0</v>
      </c>
      <c r="FD90" s="9">
        <f>IF(Parametros!$P$3=1,'4 - Tabela atual'!FD89,'5 - Tabela anterior'!FC89)</f>
        <v>0</v>
      </c>
      <c r="FE90" s="9">
        <f>IF(Parametros!$P$3=1,'4 - Tabela atual'!FE89,'5 - Tabela anterior'!FD89)</f>
        <v>0</v>
      </c>
      <c r="FF90" s="9">
        <f>IF(Parametros!$P$3=1,'4 - Tabela atual'!FF89,'5 - Tabela anterior'!FE89)</f>
        <v>0</v>
      </c>
      <c r="FG90" s="9">
        <f>IF(Parametros!$P$3=1,'4 - Tabela atual'!FG89,'5 - Tabela anterior'!FF89)</f>
        <v>0</v>
      </c>
      <c r="FH90" s="9">
        <f>IF(Parametros!$P$3=1,'4 - Tabela atual'!FH89,'5 - Tabela anterior'!FG89)</f>
        <v>0</v>
      </c>
      <c r="FI90" s="9">
        <f>IF(Parametros!$P$3=1,'4 - Tabela atual'!FI89,'5 - Tabela anterior'!FH89)</f>
        <v>0</v>
      </c>
      <c r="FJ90" s="9">
        <f>IF(Parametros!$P$3=1,'4 - Tabela atual'!FJ89,'5 - Tabela anterior'!FI89)</f>
        <v>0</v>
      </c>
      <c r="FK90" s="9">
        <f>IF(Parametros!$P$3=1,'4 - Tabela atual'!FK89,'5 - Tabela anterior'!FJ89)</f>
        <v>0</v>
      </c>
      <c r="FL90" s="9">
        <f>IF(Parametros!$P$3=1,'4 - Tabela atual'!FL89,'5 - Tabela anterior'!FK89)</f>
        <v>0</v>
      </c>
      <c r="FM90" s="9">
        <f>IF(Parametros!$P$3=1,'4 - Tabela atual'!FM89,'5 - Tabela anterior'!FL89)</f>
        <v>0</v>
      </c>
      <c r="FN90" s="9">
        <f>IF(Parametros!$P$3=1,'4 - Tabela atual'!FN89,'5 - Tabela anterior'!FM89)</f>
        <v>0</v>
      </c>
      <c r="FO90" s="9">
        <f>IF(Parametros!$P$3=1,'4 - Tabela atual'!FO89,'5 - Tabela anterior'!FN89)</f>
        <v>0</v>
      </c>
      <c r="FP90" s="9">
        <f>IF(Parametros!$P$3=1,'4 - Tabela atual'!FP89,'5 - Tabela anterior'!FO89)</f>
        <v>0</v>
      </c>
      <c r="FQ90" s="9">
        <f>IF(Parametros!$P$3=1,'4 - Tabela atual'!FQ89,'5 - Tabela anterior'!FP89)</f>
        <v>0</v>
      </c>
      <c r="FR90" s="9">
        <f>IF(Parametros!$P$3=1,'4 - Tabela atual'!FR89,'5 - Tabela anterior'!FQ89)</f>
        <v>0</v>
      </c>
      <c r="FS90" s="9">
        <f>IF(Parametros!$P$3=1,'4 - Tabela atual'!FS89,'5 - Tabela anterior'!FR89)</f>
        <v>0</v>
      </c>
      <c r="FT90">
        <f>IF(Parametros!$P$3=1,'4 - Tabela atual'!FT89,'5 - Tabela anterior'!FS89)</f>
        <v>14.66</v>
      </c>
      <c r="FU90" t="str">
        <f>IF(Parametros!$P$3=1,'4 - Tabela atual'!FU89,'5 - Tabela anterior'!FT89)</f>
        <v/>
      </c>
      <c r="FV90" t="str">
        <f>IF(Parametros!$P$3=1,'4 - Tabela atual'!FV89,'5 - Tabela anterior'!FU89)</f>
        <v/>
      </c>
      <c r="FW90" t="str">
        <f>IF(Parametros!$P$3=1,'4 - Tabela atual'!FW89,'5 - Tabela anterior'!FV89)</f>
        <v/>
      </c>
      <c r="FX90" t="str">
        <f>IF(Parametros!$P$3=1,'4 - Tabela atual'!FX89,'5 - Tabela anterior'!FW89)</f>
        <v/>
      </c>
      <c r="FY90" t="str">
        <f>IF(Parametros!$P$3=1,'4 - Tabela atual'!FY89,'5 - Tabela anterior'!FX89)</f>
        <v/>
      </c>
      <c r="FZ90" t="str">
        <f>IF(Parametros!$P$3=1,'4 - Tabela atual'!FZ89,'5 - Tabela anterior'!FY89)</f>
        <v/>
      </c>
      <c r="GA90" t="str">
        <f>IF(Parametros!$P$3=1,'4 - Tabela atual'!GA89,'5 - Tabela anterior'!FZ89)</f>
        <v/>
      </c>
      <c r="GB90" t="str">
        <f>IF(Parametros!$P$3=1,'4 - Tabela atual'!GB89,'5 - Tabela anterior'!GA89)</f>
        <v/>
      </c>
      <c r="GC90" t="str">
        <f>IF(Parametros!$P$3=1,'4 - Tabela atual'!GC89,'5 - Tabela anterior'!GB89)</f>
        <v/>
      </c>
      <c r="GD90" t="str">
        <f>IF(Parametros!$P$3=1,'4 - Tabela atual'!GD89,'5 - Tabela anterior'!GC89)</f>
        <v/>
      </c>
      <c r="GE90" t="str">
        <f>IF(Parametros!$P$3=1,'4 - Tabela atual'!GE89,'5 - Tabela anterior'!GD89)</f>
        <v/>
      </c>
      <c r="GF90" t="str">
        <f>IF(Parametros!$P$3=1,'4 - Tabela atual'!GF89,'5 - Tabela anterior'!GE89)</f>
        <v/>
      </c>
      <c r="GG90" t="str">
        <f>IF(Parametros!$P$3=1,'4 - Tabela atual'!GG89,'5 - Tabela anterior'!GF89)</f>
        <v/>
      </c>
      <c r="GH90">
        <f>IF(Parametros!$P$3=1,'4 - Tabela atual'!GH89,'5 - Tabela anterior'!GG89)</f>
        <v>0</v>
      </c>
      <c r="GI90" s="8">
        <f>IF(Parametros!$P$3=1,'4 - Tabela atual'!GI89,'5 - Tabela anterior'!GH89)</f>
        <v>167277.0931</v>
      </c>
      <c r="GJ90" s="8">
        <f>IF(Parametros!$P$3=1,'4 - Tabela atual'!GJ89,'5 - Tabela anterior'!GI89)</f>
        <v>0</v>
      </c>
      <c r="GK90" s="8">
        <f>IF(Parametros!$P$3=1,'4 - Tabela atual'!GK89,'5 - Tabela anterior'!GJ89)</f>
        <v>0</v>
      </c>
      <c r="GL90" s="8">
        <f>IF(Parametros!$P$3=1,'4 - Tabela atual'!GL89,'5 - Tabela anterior'!GK89)</f>
        <v>0</v>
      </c>
      <c r="GM90" s="8">
        <f>IF(Parametros!$P$3=1,'4 - Tabela atual'!GM89,'5 - Tabela anterior'!GL89)</f>
        <v>0</v>
      </c>
      <c r="GN90" s="8">
        <f>IF(Parametros!$P$3=1,'4 - Tabela atual'!GN89,'5 - Tabela anterior'!GM89)</f>
        <v>0</v>
      </c>
      <c r="GO90" s="8">
        <f>IF(Parametros!$P$3=1,'4 - Tabela atual'!GO89,'5 - Tabela anterior'!GN89)</f>
        <v>0</v>
      </c>
      <c r="GP90" s="8">
        <f>IF(Parametros!$P$3=1,'4 - Tabela atual'!GP89,'5 - Tabela anterior'!GO89)</f>
        <v>0</v>
      </c>
      <c r="GQ90" s="8">
        <f>IF(Parametros!$P$3=1,'4 - Tabela atual'!GQ89,'5 - Tabela anterior'!GP89)</f>
        <v>0</v>
      </c>
      <c r="GR90" s="8">
        <f>IF(Parametros!$P$3=1,'4 - Tabela atual'!GR89,'5 - Tabela anterior'!GQ89)</f>
        <v>0</v>
      </c>
      <c r="GS90" s="8">
        <f>IF(Parametros!$P$3=1,'4 - Tabela atual'!GS89,'5 - Tabela anterior'!GR89)</f>
        <v>0</v>
      </c>
      <c r="GT90" s="8">
        <f>IF(Parametros!$P$3=1,'4 - Tabela atual'!GT89,'5 - Tabela anterior'!GS89)</f>
        <v>0</v>
      </c>
      <c r="GU90" s="8">
        <f>IF(Parametros!$P$3=1,'4 - Tabela atual'!GU89,'5 - Tabela anterior'!GT89)</f>
        <v>0</v>
      </c>
      <c r="GV90" s="8">
        <f>IF(Parametros!$P$3=1,'4 - Tabela atual'!GV89,'5 - Tabela anterior'!GU89)</f>
        <v>0</v>
      </c>
      <c r="GW90" s="8">
        <f>IF(Parametros!$P$3=1,'4 - Tabela atual'!GW89,'5 - Tabela anterior'!GV89)</f>
        <v>0</v>
      </c>
      <c r="GX90">
        <f>IF(Parametros!$P$3=1,'4 - Tabela atual'!GX89,'5 - Tabela anterior'!GW89)</f>
        <v>0</v>
      </c>
      <c r="GY90">
        <f>IF(Parametros!$P$3=1,'4 - Tabela atual'!GY89,'5 - Tabela anterior'!GX89)</f>
        <v>1</v>
      </c>
      <c r="GZ90">
        <f>IF(Parametros!$P$3=1,'4 - Tabela atual'!GZ89,'5 - Tabela anterior'!GY89)</f>
        <v>0</v>
      </c>
      <c r="HA90">
        <f>IF(Parametros!$P$3=1,'4 - Tabela atual'!HA89,'5 - Tabela anterior'!GZ89)</f>
        <v>0</v>
      </c>
      <c r="HB90">
        <f>IF(Parametros!$P$3=1,'4 - Tabela atual'!HB89,'5 - Tabela anterior'!HA89)</f>
        <v>0</v>
      </c>
      <c r="HC90">
        <f>IF(Parametros!$P$3=1,'4 - Tabela atual'!HC89,'5 - Tabela anterior'!HB89)</f>
        <v>0</v>
      </c>
      <c r="HD90">
        <f>IF(Parametros!$P$3=1,'4 - Tabela atual'!HD89,'5 - Tabela anterior'!HC89)</f>
        <v>0</v>
      </c>
      <c r="HE90" s="6" t="str">
        <f t="shared" si="3"/>
        <v>A GENTE RIU ASSIM - (EFRA)</v>
      </c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</row>
    <row r="91" spans="1:272" x14ac:dyDescent="0.2">
      <c r="A91" s="148" t="str">
        <f>IF(Parametros!$P$3=1,'4 - Tabela atual'!A90,'5 - Tabela anterior'!A90)</f>
        <v>APRE</v>
      </c>
      <c r="B91" s="112" t="str">
        <f>IF(Parametros!$P$3=1,'4 - Tabela atual'!B90,'5 - Tabela anterior'!B90)</f>
        <v>A PRESEPADA</v>
      </c>
      <c r="C91" s="9">
        <f>IF(Parametros!$P$3=1,'4 - Tabela atual'!C90,'5 - Tabela anterior'!C90)</f>
        <v>1606</v>
      </c>
      <c r="D91" s="9">
        <f>IF(Parametros!$P$3=1,'4 - Tabela atual'!D90,'5 - Tabela anterior'!D90)</f>
        <v>321.20000000000005</v>
      </c>
      <c r="E91" s="9">
        <f>IF(Parametros!$P$3=1,'4 - Tabela atual'!E90,'5 - Tabela anterior'!E90)</f>
        <v>401.5</v>
      </c>
      <c r="F91" s="9">
        <f>IF(Parametros!$P$3=1,'4 - Tabela atual'!F90,'5 - Tabela anterior'!F90)</f>
        <v>602.25</v>
      </c>
      <c r="G91" s="9">
        <f>IF(Parametros!$P$3=1,'4 - Tabela atual'!G90,'5 - Tabela anterior'!G90)</f>
        <v>321.20000000000005</v>
      </c>
      <c r="H91" s="9">
        <f>IF(Parametros!$P$3=1,'4 - Tabela atual'!H90,'5 - Tabela anterior'!H90)</f>
        <v>401.5</v>
      </c>
      <c r="I91" s="9">
        <f>IF(Parametros!$P$3=1,'4 - Tabela atual'!I90,'5 - Tabela anterior'!H90)</f>
        <v>401.5</v>
      </c>
      <c r="J91" s="9">
        <f>IF(Parametros!$P$3=1,'4 - Tabela atual'!J90,'5 - Tabela anterior'!I90)</f>
        <v>401.5</v>
      </c>
      <c r="K91" s="9">
        <f>IF(Parametros!$P$3=1,'4 - Tabela atual'!K90,'5 - Tabela anterior'!J90)</f>
        <v>602.25</v>
      </c>
      <c r="L91" s="9">
        <f>IF(Parametros!$P$3=1,'4 - Tabela atual'!L90,'5 - Tabela anterior'!K90)</f>
        <v>321.20000000000005</v>
      </c>
      <c r="M91" s="9">
        <f>IF(Parametros!$P$3=1,'4 - Tabela atual'!M90,'5 - Tabela anterior'!L90)</f>
        <v>401.5</v>
      </c>
      <c r="N91" s="9">
        <f>IF(Parametros!$P$3=1,'4 - Tabela atual'!N90,'5 - Tabela anterior'!M90)</f>
        <v>722.7</v>
      </c>
      <c r="O91" s="9">
        <f>IF(Parametros!$P$3=1,'4 - Tabela atual'!O90,'5 - Tabela anterior'!N90)</f>
        <v>1204.5</v>
      </c>
      <c r="P91" s="9">
        <f>IF(Parametros!$P$3=1,'4 - Tabela atual'!P90,'5 - Tabela anterior'!O90)</f>
        <v>2409</v>
      </c>
      <c r="Q91" s="9">
        <f>IF(Parametros!$P$3=1,'4 - Tabela atual'!Q90,'5 - Tabela anterior'!P90)</f>
        <v>3212</v>
      </c>
      <c r="R91" s="9">
        <f>IF(Parametros!$P$3=1,'4 - Tabela atual'!R90,'5 - Tabela anterior'!Q90)</f>
        <v>4818</v>
      </c>
      <c r="S91" s="9">
        <f>IF(Parametros!$P$3=1,'4 - Tabela atual'!S90,'5 - Tabela anterior'!R90)</f>
        <v>6424</v>
      </c>
      <c r="T91" s="9">
        <f>IF(Parametros!$P$3=1,'4 - Tabela atual'!T90,'5 - Tabela anterior'!S90)</f>
        <v>8030</v>
      </c>
      <c r="U91" s="9">
        <f>IF(Parametros!$P$3=1,'4 - Tabela atual'!U90,'5 - Tabela anterior'!T90)</f>
        <v>9636</v>
      </c>
      <c r="V91" s="9">
        <f>IF(Parametros!$P$3=1,'4 - Tabela atual'!V90,'5 - Tabela anterior'!U90)</f>
        <v>0</v>
      </c>
      <c r="W91" s="9">
        <f>IF(Parametros!$P$3=1,'4 - Tabela atual'!W90,'5 - Tabela anterior'!V90)</f>
        <v>0</v>
      </c>
      <c r="X91" s="9">
        <f>IF(Parametros!$P$3=1,'4 - Tabela atual'!X90,'5 - Tabela anterior'!W90)</f>
        <v>0</v>
      </c>
      <c r="Y91" s="9">
        <f>IF(Parametros!$P$3=1,'4 - Tabela atual'!Y90,'5 - Tabela anterior'!X90)</f>
        <v>0</v>
      </c>
      <c r="Z91" s="9">
        <f>IF(Parametros!$P$3=1,'4 - Tabela atual'!Z90,'5 - Tabela anterior'!Y90)</f>
        <v>0</v>
      </c>
      <c r="AA91" s="9">
        <f>IF(Parametros!$P$3=1,'4 - Tabela atual'!AA90,'5 - Tabela anterior'!Z90)</f>
        <v>0</v>
      </c>
      <c r="AB91" s="9">
        <f>IF(Parametros!$P$3=1,'4 - Tabela atual'!AB90,'5 - Tabela anterior'!AA90)</f>
        <v>0</v>
      </c>
      <c r="AC91" s="9">
        <f>IF(Parametros!$P$3=1,'4 - Tabela atual'!AC90,'5 - Tabela anterior'!AB90)</f>
        <v>0</v>
      </c>
      <c r="AD91" s="9">
        <f>IF(Parametros!$P$3=1,'4 - Tabela atual'!AD90,'5 - Tabela anterior'!AC90)</f>
        <v>0</v>
      </c>
      <c r="AE91" s="9">
        <f>IF(Parametros!$P$3=1,'4 - Tabela atual'!AE90,'5 - Tabela anterior'!AD90)</f>
        <v>0</v>
      </c>
      <c r="AF91" s="9">
        <f>IF(Parametros!$P$3=1,'4 - Tabela atual'!AF90,'5 - Tabela anterior'!AE90)</f>
        <v>0</v>
      </c>
      <c r="AG91" s="9">
        <f>IF(Parametros!$P$3=1,'4 - Tabela atual'!AG90,'5 - Tabela anterior'!AF90)</f>
        <v>0</v>
      </c>
      <c r="AH91" s="9">
        <f>IF(Parametros!$P$3=1,'4 - Tabela atual'!AH90,'5 - Tabela anterior'!AG90)</f>
        <v>0</v>
      </c>
      <c r="AI91" s="9">
        <f>IF(Parametros!$P$3=1,'4 - Tabela atual'!AI90,'5 - Tabela anterior'!AH90)</f>
        <v>0</v>
      </c>
      <c r="AJ91" s="9">
        <f>IF(Parametros!$P$3=1,'4 - Tabela atual'!AJ90,'5 - Tabela anterior'!AI90)</f>
        <v>0</v>
      </c>
      <c r="AK91" s="9">
        <f>IF(Parametros!$P$3=1,'4 - Tabela atual'!AK90,'5 - Tabela anterior'!AJ90)</f>
        <v>0</v>
      </c>
      <c r="AL91" s="9">
        <f>IF(Parametros!$P$3=1,'4 - Tabela atual'!AL90,'5 - Tabela anterior'!AK90)</f>
        <v>0</v>
      </c>
      <c r="AM91" s="9">
        <f>IF(Parametros!$P$3=1,'4 - Tabela atual'!AM90,'5 - Tabela anterior'!AL90)</f>
        <v>0</v>
      </c>
      <c r="AN91" s="9">
        <f>IF(Parametros!$P$3=1,'4 - Tabela atual'!AN90,'5 - Tabela anterior'!AM90)</f>
        <v>0</v>
      </c>
      <c r="AO91" s="9">
        <f>IF(Parametros!$P$3=1,'4 - Tabela atual'!AO90,'5 - Tabela anterior'!AN90)</f>
        <v>0</v>
      </c>
      <c r="AP91" s="9">
        <f>IF(Parametros!$P$3=1,'4 - Tabela atual'!AP90,'5 - Tabela anterior'!AO90)</f>
        <v>0</v>
      </c>
      <c r="AQ91" s="9">
        <f>IF(Parametros!$P$3=1,'4 - Tabela atual'!AQ90,'5 - Tabela anterior'!AP90)</f>
        <v>0</v>
      </c>
      <c r="AR91" s="9">
        <f>IF(Parametros!$P$3=1,'4 - Tabela atual'!AR90,'5 - Tabela anterior'!AQ90)</f>
        <v>0</v>
      </c>
      <c r="AS91" s="9">
        <f>IF(Parametros!$P$3=1,'4 - Tabela atual'!AS90,'5 - Tabela anterior'!AR90)</f>
        <v>0</v>
      </c>
      <c r="AT91" s="9">
        <f>IF(Parametros!$P$3=1,'4 - Tabela atual'!AT90,'5 - Tabela anterior'!AS90)</f>
        <v>0</v>
      </c>
      <c r="AU91" s="9">
        <f>IF(Parametros!$P$3=1,'4 - Tabela atual'!AU90,'5 - Tabela anterior'!AT90)</f>
        <v>0</v>
      </c>
      <c r="AV91" s="9">
        <f>IF(Parametros!$P$3=1,'4 - Tabela atual'!AV90,'5 - Tabela anterior'!AU90)</f>
        <v>0</v>
      </c>
      <c r="AW91" s="9">
        <f>IF(Parametros!$P$3=1,'4 - Tabela atual'!AW90,'5 - Tabela anterior'!AV90)</f>
        <v>0</v>
      </c>
      <c r="AX91" s="9">
        <f>IF(Parametros!$P$3=1,'4 - Tabela atual'!AX90,'5 - Tabela anterior'!AW90)</f>
        <v>0</v>
      </c>
      <c r="AY91" s="9">
        <f>IF(Parametros!$P$3=1,'4 - Tabela atual'!AY90,'5 - Tabela anterior'!AX90)</f>
        <v>0</v>
      </c>
      <c r="AZ91" s="9">
        <f>IF(Parametros!$P$3=1,'4 - Tabela atual'!AZ90,'5 - Tabela anterior'!AY90)</f>
        <v>0</v>
      </c>
      <c r="BA91" s="9">
        <f>IF(Parametros!$P$3=1,'4 - Tabela atual'!BA90,'5 - Tabela anterior'!AZ90)</f>
        <v>0</v>
      </c>
      <c r="BB91" s="9">
        <f>IF(Parametros!$P$3=1,'4 - Tabela atual'!BB90,'5 - Tabela anterior'!BA90)</f>
        <v>0</v>
      </c>
      <c r="BC91" s="9">
        <f>IF(Parametros!$P$3=1,'4 - Tabela atual'!BC90,'5 - Tabela anterior'!BB90)</f>
        <v>0</v>
      </c>
      <c r="BD91" s="9">
        <f>IF(Parametros!$P$3=1,'4 - Tabela atual'!BD90,'5 - Tabela anterior'!BC90)</f>
        <v>0</v>
      </c>
      <c r="BE91" s="9">
        <f>IF(Parametros!$P$3=1,'4 - Tabela atual'!BE90,'5 - Tabela anterior'!BD90)</f>
        <v>0</v>
      </c>
      <c r="BF91" s="9">
        <f>IF(Parametros!$P$3=1,'4 - Tabela atual'!BF90,'5 - Tabela anterior'!BE90)</f>
        <v>0</v>
      </c>
      <c r="BG91" s="9">
        <f>IF(Parametros!$P$3=1,'4 - Tabela atual'!BG90,'5 - Tabela anterior'!BF90)</f>
        <v>0</v>
      </c>
      <c r="BH91" s="9">
        <f>IF(Parametros!$P$3=1,'4 - Tabela atual'!BH90,'5 - Tabela anterior'!BG90)</f>
        <v>0</v>
      </c>
      <c r="BI91" s="9">
        <f>IF(Parametros!$P$3=1,'4 - Tabela atual'!BI90,'5 - Tabela anterior'!BH90)</f>
        <v>0</v>
      </c>
      <c r="BJ91" s="9">
        <f>IF(Parametros!$P$3=1,'4 - Tabela atual'!BJ90,'5 - Tabela anterior'!BI90)</f>
        <v>0</v>
      </c>
      <c r="BK91" s="9">
        <f>IF(Parametros!$P$3=1,'4 - Tabela atual'!BK90,'5 - Tabela anterior'!BJ90)</f>
        <v>0</v>
      </c>
      <c r="BL91" s="9">
        <f>IF(Parametros!$P$3=1,'4 - Tabela atual'!BL90,'5 - Tabela anterior'!BK90)</f>
        <v>0</v>
      </c>
      <c r="BM91" s="9">
        <f>IF(Parametros!$P$3=1,'4 - Tabela atual'!BM90,'5 - Tabela anterior'!BL90)</f>
        <v>0</v>
      </c>
      <c r="BN91" s="9">
        <f>IF(Parametros!$P$3=1,'4 - Tabela atual'!BN90,'5 - Tabela anterior'!BM90)</f>
        <v>0</v>
      </c>
      <c r="BO91" s="9">
        <f>IF(Parametros!$P$3=1,'4 - Tabela atual'!BO90,'5 - Tabela anterior'!BN90)</f>
        <v>0</v>
      </c>
      <c r="BP91" s="9">
        <f>IF(Parametros!$P$3=1,'4 - Tabela atual'!BP90,'5 - Tabela anterior'!BO90)</f>
        <v>0</v>
      </c>
      <c r="BQ91" s="9">
        <f>IF(Parametros!$P$3=1,'4 - Tabela atual'!BQ90,'5 - Tabela anterior'!BP90)</f>
        <v>0</v>
      </c>
      <c r="BR91" s="9">
        <f>IF(Parametros!$P$3=1,'4 - Tabela atual'!BR90,'5 - Tabela anterior'!BQ90)</f>
        <v>0</v>
      </c>
      <c r="BS91" s="9">
        <f>IF(Parametros!$P$3=1,'4 - Tabela atual'!BS90,'5 - Tabela anterior'!BR90)</f>
        <v>0</v>
      </c>
      <c r="BT91" s="9">
        <f>IF(Parametros!$P$3=1,'4 - Tabela atual'!BT90,'5 - Tabela anterior'!BS90)</f>
        <v>0</v>
      </c>
      <c r="BU91" s="9">
        <f>IF(Parametros!$P$3=1,'4 - Tabela atual'!BU90,'5 - Tabela anterior'!BT90)</f>
        <v>0</v>
      </c>
      <c r="BV91" s="9">
        <f>IF(Parametros!$P$3=1,'4 - Tabela atual'!BV90,'5 - Tabela anterior'!BU90)</f>
        <v>0</v>
      </c>
      <c r="BW91" s="9">
        <f>IF(Parametros!$P$3=1,'4 - Tabela atual'!BW90,'5 - Tabela anterior'!BV90)</f>
        <v>0</v>
      </c>
      <c r="BX91" s="9">
        <f>IF(Parametros!$P$3=1,'4 - Tabela atual'!BX90,'5 - Tabela anterior'!BW90)</f>
        <v>0</v>
      </c>
      <c r="BY91" s="9">
        <f>IF(Parametros!$P$3=1,'4 - Tabela atual'!BY90,'5 - Tabela anterior'!BX90)</f>
        <v>0</v>
      </c>
      <c r="BZ91" s="9">
        <f>IF(Parametros!$P$3=1,'4 - Tabela atual'!BZ90,'5 - Tabela anterior'!BY90)</f>
        <v>0</v>
      </c>
      <c r="CA91" s="9">
        <f>IF(Parametros!$P$3=1,'4 - Tabela atual'!CA90,'5 - Tabela anterior'!BZ90)</f>
        <v>0</v>
      </c>
      <c r="CB91" s="9">
        <f>IF(Parametros!$P$3=1,'4 - Tabela atual'!CB90,'5 - Tabela anterior'!CA90)</f>
        <v>0</v>
      </c>
      <c r="CC91" s="9">
        <f>IF(Parametros!$P$3=1,'4 - Tabela atual'!CC90,'5 - Tabela anterior'!CB90)</f>
        <v>0</v>
      </c>
      <c r="CD91" s="9">
        <f>IF(Parametros!$P$3=1,'4 - Tabela atual'!CD90,'5 - Tabela anterior'!CC90)</f>
        <v>0</v>
      </c>
      <c r="CE91" s="9">
        <f>IF(Parametros!$P$3=1,'4 - Tabela atual'!CE90,'5 - Tabela anterior'!CD90)</f>
        <v>0</v>
      </c>
      <c r="CF91" s="9">
        <f>IF(Parametros!$P$3=1,'4 - Tabela atual'!CF90,'5 - Tabela anterior'!CE90)</f>
        <v>0</v>
      </c>
      <c r="CG91" s="9">
        <f>IF(Parametros!$P$3=1,'4 - Tabela atual'!CG90,'5 - Tabela anterior'!CF90)</f>
        <v>0</v>
      </c>
      <c r="CH91" s="9">
        <f>IF(Parametros!$P$3=1,'4 - Tabela atual'!CH90,'5 - Tabela anterior'!CG90)</f>
        <v>0</v>
      </c>
      <c r="CI91" s="9">
        <f>IF(Parametros!$P$3=1,'4 - Tabela atual'!CI90,'5 - Tabela anterior'!CH90)</f>
        <v>0</v>
      </c>
      <c r="CJ91" s="9">
        <f>IF(Parametros!$P$3=1,'4 - Tabela atual'!CJ90,'5 - Tabela anterior'!CI90)</f>
        <v>0</v>
      </c>
      <c r="CK91" s="9">
        <f>IF(Parametros!$P$3=1,'4 - Tabela atual'!CK90,'5 - Tabela anterior'!CJ90)</f>
        <v>0</v>
      </c>
      <c r="CL91" s="9">
        <f>IF(Parametros!$P$3=1,'4 - Tabela atual'!CL90,'5 - Tabela anterior'!CK90)</f>
        <v>0</v>
      </c>
      <c r="CM91" s="9">
        <f>IF(Parametros!$P$3=1,'4 - Tabela atual'!CM90,'5 - Tabela anterior'!CL90)</f>
        <v>0</v>
      </c>
      <c r="CN91" s="9">
        <f>IF(Parametros!$P$3=1,'4 - Tabela atual'!CN90,'5 - Tabela anterior'!CM90)</f>
        <v>0</v>
      </c>
      <c r="CO91" s="9">
        <f>IF(Parametros!$P$3=1,'4 - Tabela atual'!CO90,'5 - Tabela anterior'!CN90)</f>
        <v>0</v>
      </c>
      <c r="CP91" s="9">
        <f>IF(Parametros!$P$3=1,'4 - Tabela atual'!CP90,'5 - Tabela anterior'!CO90)</f>
        <v>0</v>
      </c>
      <c r="CQ91" s="9">
        <f>IF(Parametros!$P$3=1,'4 - Tabela atual'!CQ90,'5 - Tabela anterior'!CP90)</f>
        <v>0</v>
      </c>
      <c r="CR91" s="9">
        <f>IF(Parametros!$P$3=1,'4 - Tabela atual'!CR90,'5 - Tabela anterior'!CQ90)</f>
        <v>0</v>
      </c>
      <c r="CS91" s="9">
        <f>IF(Parametros!$P$3=1,'4 - Tabela atual'!CS90,'5 - Tabela anterior'!CR90)</f>
        <v>0</v>
      </c>
      <c r="CT91" s="9">
        <f>IF(Parametros!$P$3=1,'4 - Tabela atual'!CT90,'5 - Tabela anterior'!CS90)</f>
        <v>0</v>
      </c>
      <c r="CU91" s="9">
        <f>IF(Parametros!$P$3=1,'4 - Tabela atual'!CU90,'5 - Tabela anterior'!CT90)</f>
        <v>0</v>
      </c>
      <c r="CV91" s="9">
        <f>IF(Parametros!$P$3=1,'4 - Tabela atual'!CV90,'5 - Tabela anterior'!CU90)</f>
        <v>0</v>
      </c>
      <c r="CW91" s="9">
        <f>IF(Parametros!$P$3=1,'4 - Tabela atual'!CW90,'5 - Tabela anterior'!CV90)</f>
        <v>0</v>
      </c>
      <c r="CX91" s="9">
        <f>IF(Parametros!$P$3=1,'4 - Tabela atual'!CX90,'5 - Tabela anterior'!CW90)</f>
        <v>0</v>
      </c>
      <c r="CY91" s="9">
        <f>IF(Parametros!$P$3=1,'4 - Tabela atual'!CY90,'5 - Tabela anterior'!CX90)</f>
        <v>0</v>
      </c>
      <c r="CZ91" s="9">
        <f>IF(Parametros!$P$3=1,'4 - Tabela atual'!CZ90,'5 - Tabela anterior'!CY90)</f>
        <v>0</v>
      </c>
      <c r="DA91" s="9">
        <f>IF(Parametros!$P$3=1,'4 - Tabela atual'!DA90,'5 - Tabela anterior'!CZ90)</f>
        <v>0</v>
      </c>
      <c r="DB91" s="9">
        <f>IF(Parametros!$P$3=1,'4 - Tabela atual'!DB90,'5 - Tabela anterior'!DA90)</f>
        <v>0</v>
      </c>
      <c r="DC91" s="9">
        <f>IF(Parametros!$P$3=1,'4 - Tabela atual'!DC90,'5 - Tabela anterior'!DB90)</f>
        <v>0</v>
      </c>
      <c r="DD91" s="9">
        <f>IF(Parametros!$P$3=1,'4 - Tabela atual'!DD90,'5 - Tabela anterior'!DC90)</f>
        <v>0</v>
      </c>
      <c r="DE91" s="9">
        <f>IF(Parametros!$P$3=1,'4 - Tabela atual'!DE90,'5 - Tabela anterior'!DD90)</f>
        <v>0</v>
      </c>
      <c r="DF91" s="9">
        <f>IF(Parametros!$P$3=1,'4 - Tabela atual'!DF90,'5 - Tabela anterior'!DE90)</f>
        <v>0</v>
      </c>
      <c r="DG91" s="9">
        <f>IF(Parametros!$P$3=1,'4 - Tabela atual'!DG90,'5 - Tabela anterior'!DF90)</f>
        <v>0</v>
      </c>
      <c r="DH91" s="9">
        <f>IF(Parametros!$P$3=1,'4 - Tabela atual'!DH90,'5 - Tabela anterior'!DG90)</f>
        <v>0</v>
      </c>
      <c r="DI91" s="9">
        <f>IF(Parametros!$P$3=1,'4 - Tabela atual'!DI90,'5 - Tabela anterior'!DH90)</f>
        <v>0</v>
      </c>
      <c r="DJ91" s="9">
        <f>IF(Parametros!$P$3=1,'4 - Tabela atual'!DJ90,'5 - Tabela anterior'!DI90)</f>
        <v>0</v>
      </c>
      <c r="DK91" s="9">
        <f>IF(Parametros!$P$3=1,'4 - Tabela atual'!DK90,'5 - Tabela anterior'!DJ90)</f>
        <v>0</v>
      </c>
      <c r="DL91" s="9">
        <f>IF(Parametros!$P$3=1,'4 - Tabela atual'!DL90,'5 - Tabela anterior'!DK90)</f>
        <v>0</v>
      </c>
      <c r="DM91" s="9">
        <f>IF(Parametros!$P$3=1,'4 - Tabela atual'!DM90,'5 - Tabela anterior'!DL90)</f>
        <v>0</v>
      </c>
      <c r="DN91" s="9">
        <f>IF(Parametros!$P$3=1,'4 - Tabela atual'!DN90,'5 - Tabela anterior'!DM90)</f>
        <v>0</v>
      </c>
      <c r="DO91" s="9">
        <f>IF(Parametros!$P$3=1,'4 - Tabela atual'!DO90,'5 - Tabela anterior'!DN90)</f>
        <v>0</v>
      </c>
      <c r="DP91" s="9">
        <f>IF(Parametros!$P$3=1,'4 - Tabela atual'!DP90,'5 - Tabela anterior'!DO90)</f>
        <v>0</v>
      </c>
      <c r="DQ91" s="9">
        <f>IF(Parametros!$P$3=1,'4 - Tabela atual'!DQ90,'5 - Tabela anterior'!DP90)</f>
        <v>0</v>
      </c>
      <c r="DR91" s="9">
        <f>IF(Parametros!$P$3=1,'4 - Tabela atual'!DR90,'5 - Tabela anterior'!DQ90)</f>
        <v>0</v>
      </c>
      <c r="DS91" s="9">
        <f>IF(Parametros!$P$3=1,'4 - Tabela atual'!DS90,'5 - Tabela anterior'!DR90)</f>
        <v>0</v>
      </c>
      <c r="DT91" s="9">
        <f>IF(Parametros!$P$3=1,'4 - Tabela atual'!DT90,'5 - Tabela anterior'!DS90)</f>
        <v>0</v>
      </c>
      <c r="DU91" s="9">
        <f>IF(Parametros!$P$3=1,'4 - Tabela atual'!DU90,'5 - Tabela anterior'!DT90)</f>
        <v>0</v>
      </c>
      <c r="DV91" s="9">
        <f>IF(Parametros!$P$3=1,'4 - Tabela atual'!DV90,'5 - Tabela anterior'!DU90)</f>
        <v>0</v>
      </c>
      <c r="DW91" s="9">
        <f>IF(Parametros!$P$3=1,'4 - Tabela atual'!DW90,'5 - Tabela anterior'!DV90)</f>
        <v>0</v>
      </c>
      <c r="DX91" s="9">
        <f>IF(Parametros!$P$3=1,'4 - Tabela atual'!DX90,'5 - Tabela anterior'!DW90)</f>
        <v>0</v>
      </c>
      <c r="DY91" s="9">
        <f>IF(Parametros!$P$3=1,'4 - Tabela atual'!DY90,'5 - Tabela anterior'!DX90)</f>
        <v>0</v>
      </c>
      <c r="DZ91" s="9">
        <f>IF(Parametros!$P$3=1,'4 - Tabela atual'!DZ90,'5 - Tabela anterior'!DY90)</f>
        <v>0</v>
      </c>
      <c r="EA91" s="9">
        <f>IF(Parametros!$P$3=1,'4 - Tabela atual'!EA90,'5 - Tabela anterior'!DZ90)</f>
        <v>0</v>
      </c>
      <c r="EB91" s="9">
        <f>IF(Parametros!$P$3=1,'4 - Tabela atual'!EB90,'5 - Tabela anterior'!EA90)</f>
        <v>0</v>
      </c>
      <c r="EC91" s="9">
        <f>IF(Parametros!$P$3=1,'4 - Tabela atual'!EC90,'5 - Tabela anterior'!EB90)</f>
        <v>0</v>
      </c>
      <c r="ED91" s="9">
        <f>IF(Parametros!$P$3=1,'4 - Tabela atual'!ED90,'5 - Tabela anterior'!EC90)</f>
        <v>0</v>
      </c>
      <c r="EE91" s="9">
        <f>IF(Parametros!$P$3=1,'4 - Tabela atual'!EE90,'5 - Tabela anterior'!ED90)</f>
        <v>0</v>
      </c>
      <c r="EF91" s="9">
        <f>IF(Parametros!$P$3=1,'4 - Tabela atual'!EF90,'5 - Tabela anterior'!EE90)</f>
        <v>0</v>
      </c>
      <c r="EG91" s="9">
        <f>IF(Parametros!$P$3=1,'4 - Tabela atual'!EG90,'5 - Tabela anterior'!EF90)</f>
        <v>0</v>
      </c>
      <c r="EH91" s="9">
        <f>IF(Parametros!$P$3=1,'4 - Tabela atual'!EH90,'5 - Tabela anterior'!EG90)</f>
        <v>0</v>
      </c>
      <c r="EI91" s="9">
        <f>IF(Parametros!$P$3=1,'4 - Tabela atual'!EI90,'5 - Tabela anterior'!EH90)</f>
        <v>0</v>
      </c>
      <c r="EJ91" s="9">
        <f>IF(Parametros!$P$3=1,'4 - Tabela atual'!EJ90,'5 - Tabela anterior'!EI90)</f>
        <v>0</v>
      </c>
      <c r="EK91" s="9">
        <f>IF(Parametros!$P$3=1,'4 - Tabela atual'!EK90,'5 - Tabela anterior'!EJ90)</f>
        <v>0</v>
      </c>
      <c r="EL91" s="9">
        <f>IF(Parametros!$P$3=1,'4 - Tabela atual'!EL90,'5 - Tabela anterior'!EK90)</f>
        <v>0</v>
      </c>
      <c r="EM91" s="9">
        <f>IF(Parametros!$P$3=1,'4 - Tabela atual'!EM90,'5 - Tabela anterior'!EL90)</f>
        <v>0</v>
      </c>
      <c r="EN91" s="9">
        <f>IF(Parametros!$P$3=1,'4 - Tabela atual'!EN90,'5 - Tabela anterior'!EM90)</f>
        <v>0</v>
      </c>
      <c r="EO91" s="9">
        <f>IF(Parametros!$P$3=1,'4 - Tabela atual'!EO90,'5 - Tabela anterior'!EN90)</f>
        <v>0</v>
      </c>
      <c r="EP91" s="9">
        <f>IF(Parametros!$P$3=1,'4 - Tabela atual'!EP90,'5 - Tabela anterior'!EO90)</f>
        <v>0</v>
      </c>
      <c r="EQ91" s="9">
        <f>IF(Parametros!$P$3=1,'4 - Tabela atual'!EQ90,'5 - Tabela anterior'!EP90)</f>
        <v>0</v>
      </c>
      <c r="ER91" s="9">
        <f>IF(Parametros!$P$3=1,'4 - Tabela atual'!ER90,'5 - Tabela anterior'!EQ90)</f>
        <v>0</v>
      </c>
      <c r="ES91" s="9">
        <f>IF(Parametros!$P$3=1,'4 - Tabela atual'!ES90,'5 - Tabela anterior'!ER90)</f>
        <v>0</v>
      </c>
      <c r="ET91" s="9">
        <f>IF(Parametros!$P$3=1,'4 - Tabela atual'!ET90,'5 - Tabela anterior'!ES90)</f>
        <v>0</v>
      </c>
      <c r="EU91" s="9">
        <f>IF(Parametros!$P$3=1,'4 - Tabela atual'!EU90,'5 - Tabela anterior'!ET90)</f>
        <v>0</v>
      </c>
      <c r="EV91" s="9">
        <f>IF(Parametros!$P$3=1,'4 - Tabela atual'!EV90,'5 - Tabela anterior'!EU90)</f>
        <v>0</v>
      </c>
      <c r="EW91" s="9">
        <f>IF(Parametros!$P$3=1,'4 - Tabela atual'!EW90,'5 - Tabela anterior'!EV90)</f>
        <v>0</v>
      </c>
      <c r="EX91" s="9">
        <f>IF(Parametros!$P$3=1,'4 - Tabela atual'!EX90,'5 - Tabela anterior'!EW90)</f>
        <v>0</v>
      </c>
      <c r="EY91" s="9">
        <f>IF(Parametros!$P$3=1,'4 - Tabela atual'!EY90,'5 - Tabela anterior'!EX90)</f>
        <v>0</v>
      </c>
      <c r="EZ91" s="9">
        <f>IF(Parametros!$P$3=1,'4 - Tabela atual'!EZ90,'5 - Tabela anterior'!EY90)</f>
        <v>0</v>
      </c>
      <c r="FA91" s="9">
        <f>IF(Parametros!$P$3=1,'4 - Tabela atual'!FA90,'5 - Tabela anterior'!EZ90)</f>
        <v>0</v>
      </c>
      <c r="FB91" s="9">
        <f>IF(Parametros!$P$3=1,'4 - Tabela atual'!FB90,'5 - Tabela anterior'!FA90)</f>
        <v>0</v>
      </c>
      <c r="FC91" s="9">
        <f>IF(Parametros!$P$3=1,'4 - Tabela atual'!FC90,'5 - Tabela anterior'!FB90)</f>
        <v>0</v>
      </c>
      <c r="FD91" s="9">
        <f>IF(Parametros!$P$3=1,'4 - Tabela atual'!FD90,'5 - Tabela anterior'!FC90)</f>
        <v>0</v>
      </c>
      <c r="FE91" s="9">
        <f>IF(Parametros!$P$3=1,'4 - Tabela atual'!FE90,'5 - Tabela anterior'!FD90)</f>
        <v>0</v>
      </c>
      <c r="FF91" s="9">
        <f>IF(Parametros!$P$3=1,'4 - Tabela atual'!FF90,'5 - Tabela anterior'!FE90)</f>
        <v>0</v>
      </c>
      <c r="FG91" s="9">
        <f>IF(Parametros!$P$3=1,'4 - Tabela atual'!FG90,'5 - Tabela anterior'!FF90)</f>
        <v>0</v>
      </c>
      <c r="FH91" s="9">
        <f>IF(Parametros!$P$3=1,'4 - Tabela atual'!FH90,'5 - Tabela anterior'!FG90)</f>
        <v>0</v>
      </c>
      <c r="FI91" s="9">
        <f>IF(Parametros!$P$3=1,'4 - Tabela atual'!FI90,'5 - Tabela anterior'!FH90)</f>
        <v>0</v>
      </c>
      <c r="FJ91" s="9">
        <f>IF(Parametros!$P$3=1,'4 - Tabela atual'!FJ90,'5 - Tabela anterior'!FI90)</f>
        <v>0</v>
      </c>
      <c r="FK91" s="9">
        <f>IF(Parametros!$P$3=1,'4 - Tabela atual'!FK90,'5 - Tabela anterior'!FJ90)</f>
        <v>0</v>
      </c>
      <c r="FL91" s="9">
        <f>IF(Parametros!$P$3=1,'4 - Tabela atual'!FL90,'5 - Tabela anterior'!FK90)</f>
        <v>0</v>
      </c>
      <c r="FM91" s="9">
        <f>IF(Parametros!$P$3=1,'4 - Tabela atual'!FM90,'5 - Tabela anterior'!FL90)</f>
        <v>0</v>
      </c>
      <c r="FN91" s="9">
        <f>IF(Parametros!$P$3=1,'4 - Tabela atual'!FN90,'5 - Tabela anterior'!FM90)</f>
        <v>0</v>
      </c>
      <c r="FO91" s="9">
        <f>IF(Parametros!$P$3=1,'4 - Tabela atual'!FO90,'5 - Tabela anterior'!FN90)</f>
        <v>0</v>
      </c>
      <c r="FP91" s="9">
        <f>IF(Parametros!$P$3=1,'4 - Tabela atual'!FP90,'5 - Tabela anterior'!FO90)</f>
        <v>0</v>
      </c>
      <c r="FQ91" s="9">
        <f>IF(Parametros!$P$3=1,'4 - Tabela atual'!FQ90,'5 - Tabela anterior'!FP90)</f>
        <v>0</v>
      </c>
      <c r="FR91" s="9">
        <f>IF(Parametros!$P$3=1,'4 - Tabela atual'!FR90,'5 - Tabela anterior'!FQ90)</f>
        <v>0</v>
      </c>
      <c r="FS91" s="9">
        <f>IF(Parametros!$P$3=1,'4 - Tabela atual'!FS90,'5 - Tabela anterior'!FR90)</f>
        <v>0</v>
      </c>
      <c r="FT91">
        <f>IF(Parametros!$P$3=1,'4 - Tabela atual'!FT90,'5 - Tabela anterior'!FS90)</f>
        <v>22.2</v>
      </c>
      <c r="FU91" t="str">
        <f>IF(Parametros!$P$3=1,'4 - Tabela atual'!FU90,'5 - Tabela anterior'!FT90)</f>
        <v/>
      </c>
      <c r="FV91" t="str">
        <f>IF(Parametros!$P$3=1,'4 - Tabela atual'!FV90,'5 - Tabela anterior'!FU90)</f>
        <v/>
      </c>
      <c r="FW91" t="str">
        <f>IF(Parametros!$P$3=1,'4 - Tabela atual'!FW90,'5 - Tabela anterior'!FV90)</f>
        <v/>
      </c>
      <c r="FX91" t="str">
        <f>IF(Parametros!$P$3=1,'4 - Tabela atual'!FX90,'5 - Tabela anterior'!FW90)</f>
        <v/>
      </c>
      <c r="FY91" t="str">
        <f>IF(Parametros!$P$3=1,'4 - Tabela atual'!FY90,'5 - Tabela anterior'!FX90)</f>
        <v/>
      </c>
      <c r="FZ91" t="str">
        <f>IF(Parametros!$P$3=1,'4 - Tabela atual'!FZ90,'5 - Tabela anterior'!FY90)</f>
        <v/>
      </c>
      <c r="GA91" t="str">
        <f>IF(Parametros!$P$3=1,'4 - Tabela atual'!GA90,'5 - Tabela anterior'!FZ90)</f>
        <v/>
      </c>
      <c r="GB91" t="str">
        <f>IF(Parametros!$P$3=1,'4 - Tabela atual'!GB90,'5 - Tabela anterior'!GA90)</f>
        <v/>
      </c>
      <c r="GC91" t="str">
        <f>IF(Parametros!$P$3=1,'4 - Tabela atual'!GC90,'5 - Tabela anterior'!GB90)</f>
        <v/>
      </c>
      <c r="GD91" t="str">
        <f>IF(Parametros!$P$3=1,'4 - Tabela atual'!GD90,'5 - Tabela anterior'!GC90)</f>
        <v/>
      </c>
      <c r="GE91" t="str">
        <f>IF(Parametros!$P$3=1,'4 - Tabela atual'!GE90,'5 - Tabela anterior'!GD90)</f>
        <v/>
      </c>
      <c r="GF91" t="str">
        <f>IF(Parametros!$P$3=1,'4 - Tabela atual'!GF90,'5 - Tabela anterior'!GE90)</f>
        <v/>
      </c>
      <c r="GG91" t="str">
        <f>IF(Parametros!$P$3=1,'4 - Tabela atual'!GG90,'5 - Tabela anterior'!GF90)</f>
        <v/>
      </c>
      <c r="GH91">
        <f>IF(Parametros!$P$3=1,'4 - Tabela atual'!GH90,'5 - Tabela anterior'!GG90)</f>
        <v>0</v>
      </c>
      <c r="GI91" s="8">
        <f>IF(Parametros!$P$3=1,'4 - Tabela atual'!GI90,'5 - Tabela anterior'!GH90)</f>
        <v>217156.6066</v>
      </c>
      <c r="GJ91" s="8">
        <f>IF(Parametros!$P$3=1,'4 - Tabela atual'!GJ90,'5 - Tabela anterior'!GI90)</f>
        <v>0</v>
      </c>
      <c r="GK91" s="8">
        <f>IF(Parametros!$P$3=1,'4 - Tabela atual'!GK90,'5 - Tabela anterior'!GJ90)</f>
        <v>0</v>
      </c>
      <c r="GL91" s="8">
        <f>IF(Parametros!$P$3=1,'4 - Tabela atual'!GL90,'5 - Tabela anterior'!GK90)</f>
        <v>0</v>
      </c>
      <c r="GM91" s="8">
        <f>IF(Parametros!$P$3=1,'4 - Tabela atual'!GM90,'5 - Tabela anterior'!GL90)</f>
        <v>0</v>
      </c>
      <c r="GN91" s="8">
        <f>IF(Parametros!$P$3=1,'4 - Tabela atual'!GN90,'5 - Tabela anterior'!GM90)</f>
        <v>0</v>
      </c>
      <c r="GO91" s="8">
        <f>IF(Parametros!$P$3=1,'4 - Tabela atual'!GO90,'5 - Tabela anterior'!GN90)</f>
        <v>0</v>
      </c>
      <c r="GP91" s="8">
        <f>IF(Parametros!$P$3=1,'4 - Tabela atual'!GP90,'5 - Tabela anterior'!GO90)</f>
        <v>0</v>
      </c>
      <c r="GQ91" s="8">
        <f>IF(Parametros!$P$3=1,'4 - Tabela atual'!GQ90,'5 - Tabela anterior'!GP90)</f>
        <v>0</v>
      </c>
      <c r="GR91" s="8">
        <f>IF(Parametros!$P$3=1,'4 - Tabela atual'!GR90,'5 - Tabela anterior'!GQ90)</f>
        <v>0</v>
      </c>
      <c r="GS91" s="8">
        <f>IF(Parametros!$P$3=1,'4 - Tabela atual'!GS90,'5 - Tabela anterior'!GR90)</f>
        <v>0</v>
      </c>
      <c r="GT91" s="8">
        <f>IF(Parametros!$P$3=1,'4 - Tabela atual'!GT90,'5 - Tabela anterior'!GS90)</f>
        <v>0</v>
      </c>
      <c r="GU91" s="8">
        <f>IF(Parametros!$P$3=1,'4 - Tabela atual'!GU90,'5 - Tabela anterior'!GT90)</f>
        <v>0</v>
      </c>
      <c r="GV91" s="8">
        <f>IF(Parametros!$P$3=1,'4 - Tabela atual'!GV90,'5 - Tabela anterior'!GU90)</f>
        <v>0</v>
      </c>
      <c r="GW91" s="8">
        <f>IF(Parametros!$P$3=1,'4 - Tabela atual'!GW90,'5 - Tabela anterior'!GV90)</f>
        <v>0</v>
      </c>
      <c r="GX91">
        <f>IF(Parametros!$P$3=1,'4 - Tabela atual'!GX90,'5 - Tabela anterior'!GW90)</f>
        <v>0</v>
      </c>
      <c r="GY91">
        <f>IF(Parametros!$P$3=1,'4 - Tabela atual'!GY90,'5 - Tabela anterior'!GX90)</f>
        <v>0</v>
      </c>
      <c r="GZ91">
        <f>IF(Parametros!$P$3=1,'4 - Tabela atual'!GZ90,'5 - Tabela anterior'!GY90)</f>
        <v>1</v>
      </c>
      <c r="HA91">
        <f>IF(Parametros!$P$3=1,'4 - Tabela atual'!HA90,'5 - Tabela anterior'!GZ90)</f>
        <v>0</v>
      </c>
      <c r="HB91">
        <f>IF(Parametros!$P$3=1,'4 - Tabela atual'!HB90,'5 - Tabela anterior'!HA90)</f>
        <v>0</v>
      </c>
      <c r="HC91">
        <f>IF(Parametros!$P$3=1,'4 - Tabela atual'!HC90,'5 - Tabela anterior'!HB90)</f>
        <v>0</v>
      </c>
      <c r="HD91">
        <f>IF(Parametros!$P$3=1,'4 - Tabela atual'!HD90,'5 - Tabela anterior'!HC90)</f>
        <v>0</v>
      </c>
      <c r="HE91" s="6" t="str">
        <f t="shared" si="3"/>
        <v>A PRESEPADA - (APRE)</v>
      </c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</row>
    <row r="92" spans="1:272" x14ac:dyDescent="0.2">
      <c r="A92" s="148" t="str">
        <f>IF(Parametros!$P$3=1,'4 - Tabela atual'!A91,'5 - Tabela anterior'!A91)</f>
        <v>FANO</v>
      </c>
      <c r="B92" s="112" t="str">
        <f>IF(Parametros!$P$3=1,'4 - Tabela atual'!B91,'5 - Tabela anterior'!B91)</f>
        <v>FESTIVAL ANO NOVO</v>
      </c>
      <c r="C92" s="9">
        <f>IF(Parametros!$P$3=1,'4 - Tabela atual'!C91,'5 - Tabela anterior'!C91)</f>
        <v>1592</v>
      </c>
      <c r="D92" s="9">
        <f>IF(Parametros!$P$3=1,'4 - Tabela atual'!D91,'5 - Tabela anterior'!D91)</f>
        <v>318.40000000000003</v>
      </c>
      <c r="E92" s="9">
        <f>IF(Parametros!$P$3=1,'4 - Tabela atual'!E91,'5 - Tabela anterior'!E91)</f>
        <v>398</v>
      </c>
      <c r="F92" s="9">
        <f>IF(Parametros!$P$3=1,'4 - Tabela atual'!F91,'5 - Tabela anterior'!F91)</f>
        <v>597</v>
      </c>
      <c r="G92" s="9">
        <f>IF(Parametros!$P$3=1,'4 - Tabela atual'!G91,'5 - Tabela anterior'!G91)</f>
        <v>318.40000000000003</v>
      </c>
      <c r="H92" s="9">
        <f>IF(Parametros!$P$3=1,'4 - Tabela atual'!H91,'5 - Tabela anterior'!H91)</f>
        <v>398</v>
      </c>
      <c r="I92" s="9">
        <f>IF(Parametros!$P$3=1,'4 - Tabela atual'!I91,'5 - Tabela anterior'!H91)</f>
        <v>398</v>
      </c>
      <c r="J92" s="9">
        <f>IF(Parametros!$P$3=1,'4 - Tabela atual'!J91,'5 - Tabela anterior'!I91)</f>
        <v>398</v>
      </c>
      <c r="K92" s="9">
        <f>IF(Parametros!$P$3=1,'4 - Tabela atual'!K91,'5 - Tabela anterior'!J91)</f>
        <v>597</v>
      </c>
      <c r="L92" s="9">
        <f>IF(Parametros!$P$3=1,'4 - Tabela atual'!L91,'5 - Tabela anterior'!K91)</f>
        <v>318.40000000000003</v>
      </c>
      <c r="M92" s="9">
        <f>IF(Parametros!$P$3=1,'4 - Tabela atual'!M91,'5 - Tabela anterior'!L91)</f>
        <v>398</v>
      </c>
      <c r="N92" s="9">
        <f>IF(Parametros!$P$3=1,'4 - Tabela atual'!N91,'5 - Tabela anterior'!M91)</f>
        <v>716.4</v>
      </c>
      <c r="O92" s="9">
        <f>IF(Parametros!$P$3=1,'4 - Tabela atual'!O91,'5 - Tabela anterior'!N91)</f>
        <v>1194</v>
      </c>
      <c r="P92" s="9">
        <f>IF(Parametros!$P$3=1,'4 - Tabela atual'!P91,'5 - Tabela anterior'!O91)</f>
        <v>2388</v>
      </c>
      <c r="Q92" s="9">
        <f>IF(Parametros!$P$3=1,'4 - Tabela atual'!Q91,'5 - Tabela anterior'!P91)</f>
        <v>3184</v>
      </c>
      <c r="R92" s="9">
        <f>IF(Parametros!$P$3=1,'4 - Tabela atual'!R91,'5 - Tabela anterior'!Q91)</f>
        <v>4776</v>
      </c>
      <c r="S92" s="9">
        <f>IF(Parametros!$P$3=1,'4 - Tabela atual'!S91,'5 - Tabela anterior'!R91)</f>
        <v>6368</v>
      </c>
      <c r="T92" s="9">
        <f>IF(Parametros!$P$3=1,'4 - Tabela atual'!T91,'5 - Tabela anterior'!S91)</f>
        <v>7960</v>
      </c>
      <c r="U92" s="9">
        <f>IF(Parametros!$P$3=1,'4 - Tabela atual'!U91,'5 - Tabela anterior'!T91)</f>
        <v>9552</v>
      </c>
      <c r="V92" s="9">
        <f>IF(Parametros!$P$3=1,'4 - Tabela atual'!V91,'5 - Tabela anterior'!U91)</f>
        <v>0</v>
      </c>
      <c r="W92" s="9">
        <f>IF(Parametros!$P$3=1,'4 - Tabela atual'!W91,'5 - Tabela anterior'!V91)</f>
        <v>0</v>
      </c>
      <c r="X92" s="9">
        <f>IF(Parametros!$P$3=1,'4 - Tabela atual'!X91,'5 - Tabela anterior'!W91)</f>
        <v>0</v>
      </c>
      <c r="Y92" s="9">
        <f>IF(Parametros!$P$3=1,'4 - Tabela atual'!Y91,'5 - Tabela anterior'!X91)</f>
        <v>0</v>
      </c>
      <c r="Z92" s="9">
        <f>IF(Parametros!$P$3=1,'4 - Tabela atual'!Z91,'5 - Tabela anterior'!Y91)</f>
        <v>0</v>
      </c>
      <c r="AA92" s="9">
        <f>IF(Parametros!$P$3=1,'4 - Tabela atual'!AA91,'5 - Tabela anterior'!Z91)</f>
        <v>0</v>
      </c>
      <c r="AB92" s="9">
        <f>IF(Parametros!$P$3=1,'4 - Tabela atual'!AB91,'5 - Tabela anterior'!AA91)</f>
        <v>0</v>
      </c>
      <c r="AC92" s="9">
        <f>IF(Parametros!$P$3=1,'4 - Tabela atual'!AC91,'5 - Tabela anterior'!AB91)</f>
        <v>0</v>
      </c>
      <c r="AD92" s="9">
        <f>IF(Parametros!$P$3=1,'4 - Tabela atual'!AD91,'5 - Tabela anterior'!AC91)</f>
        <v>0</v>
      </c>
      <c r="AE92" s="9">
        <f>IF(Parametros!$P$3=1,'4 - Tabela atual'!AE91,'5 - Tabela anterior'!AD91)</f>
        <v>0</v>
      </c>
      <c r="AF92" s="9">
        <f>IF(Parametros!$P$3=1,'4 - Tabela atual'!AF91,'5 - Tabela anterior'!AE91)</f>
        <v>0</v>
      </c>
      <c r="AG92" s="9">
        <f>IF(Parametros!$P$3=1,'4 - Tabela atual'!AG91,'5 - Tabela anterior'!AF91)</f>
        <v>0</v>
      </c>
      <c r="AH92" s="9">
        <f>IF(Parametros!$P$3=1,'4 - Tabela atual'!AH91,'5 - Tabela anterior'!AG91)</f>
        <v>0</v>
      </c>
      <c r="AI92" s="9">
        <f>IF(Parametros!$P$3=1,'4 - Tabela atual'!AI91,'5 - Tabela anterior'!AH91)</f>
        <v>0</v>
      </c>
      <c r="AJ92" s="9">
        <f>IF(Parametros!$P$3=1,'4 - Tabela atual'!AJ91,'5 - Tabela anterior'!AI91)</f>
        <v>0</v>
      </c>
      <c r="AK92" s="9">
        <f>IF(Parametros!$P$3=1,'4 - Tabela atual'!AK91,'5 - Tabela anterior'!AJ91)</f>
        <v>0</v>
      </c>
      <c r="AL92" s="9">
        <f>IF(Parametros!$P$3=1,'4 - Tabela atual'!AL91,'5 - Tabela anterior'!AK91)</f>
        <v>0</v>
      </c>
      <c r="AM92" s="9">
        <f>IF(Parametros!$P$3=1,'4 - Tabela atual'!AM91,'5 - Tabela anterior'!AL91)</f>
        <v>0</v>
      </c>
      <c r="AN92" s="9">
        <f>IF(Parametros!$P$3=1,'4 - Tabela atual'!AN91,'5 - Tabela anterior'!AM91)</f>
        <v>0</v>
      </c>
      <c r="AO92" s="9">
        <f>IF(Parametros!$P$3=1,'4 - Tabela atual'!AO91,'5 - Tabela anterior'!AN91)</f>
        <v>0</v>
      </c>
      <c r="AP92" s="9">
        <f>IF(Parametros!$P$3=1,'4 - Tabela atual'!AP91,'5 - Tabela anterior'!AO91)</f>
        <v>0</v>
      </c>
      <c r="AQ92" s="9">
        <f>IF(Parametros!$P$3=1,'4 - Tabela atual'!AQ91,'5 - Tabela anterior'!AP91)</f>
        <v>0</v>
      </c>
      <c r="AR92" s="9">
        <f>IF(Parametros!$P$3=1,'4 - Tabela atual'!AR91,'5 - Tabela anterior'!AQ91)</f>
        <v>0</v>
      </c>
      <c r="AS92" s="9">
        <f>IF(Parametros!$P$3=1,'4 - Tabela atual'!AS91,'5 - Tabela anterior'!AR91)</f>
        <v>0</v>
      </c>
      <c r="AT92" s="9">
        <f>IF(Parametros!$P$3=1,'4 - Tabela atual'!AT91,'5 - Tabela anterior'!AS91)</f>
        <v>0</v>
      </c>
      <c r="AU92" s="9">
        <f>IF(Parametros!$P$3=1,'4 - Tabela atual'!AU91,'5 - Tabela anterior'!AT91)</f>
        <v>0</v>
      </c>
      <c r="AV92" s="9">
        <f>IF(Parametros!$P$3=1,'4 - Tabela atual'!AV91,'5 - Tabela anterior'!AU91)</f>
        <v>0</v>
      </c>
      <c r="AW92" s="9">
        <f>IF(Parametros!$P$3=1,'4 - Tabela atual'!AW91,'5 - Tabela anterior'!AV91)</f>
        <v>0</v>
      </c>
      <c r="AX92" s="9">
        <f>IF(Parametros!$P$3=1,'4 - Tabela atual'!AX91,'5 - Tabela anterior'!AW91)</f>
        <v>0</v>
      </c>
      <c r="AY92" s="9">
        <f>IF(Parametros!$P$3=1,'4 - Tabela atual'!AY91,'5 - Tabela anterior'!AX91)</f>
        <v>0</v>
      </c>
      <c r="AZ92" s="9">
        <f>IF(Parametros!$P$3=1,'4 - Tabela atual'!AZ91,'5 - Tabela anterior'!AY91)</f>
        <v>0</v>
      </c>
      <c r="BA92" s="9">
        <f>IF(Parametros!$P$3=1,'4 - Tabela atual'!BA91,'5 - Tabela anterior'!AZ91)</f>
        <v>0</v>
      </c>
      <c r="BB92" s="9">
        <f>IF(Parametros!$P$3=1,'4 - Tabela atual'!BB91,'5 - Tabela anterior'!BA91)</f>
        <v>0</v>
      </c>
      <c r="BC92" s="9">
        <f>IF(Parametros!$P$3=1,'4 - Tabela atual'!BC91,'5 - Tabela anterior'!BB91)</f>
        <v>0</v>
      </c>
      <c r="BD92" s="9">
        <f>IF(Parametros!$P$3=1,'4 - Tabela atual'!BD91,'5 - Tabela anterior'!BC91)</f>
        <v>0</v>
      </c>
      <c r="BE92" s="9">
        <f>IF(Parametros!$P$3=1,'4 - Tabela atual'!BE91,'5 - Tabela anterior'!BD91)</f>
        <v>0</v>
      </c>
      <c r="BF92" s="9">
        <f>IF(Parametros!$P$3=1,'4 - Tabela atual'!BF91,'5 - Tabela anterior'!BE91)</f>
        <v>0</v>
      </c>
      <c r="BG92" s="9">
        <f>IF(Parametros!$P$3=1,'4 - Tabela atual'!BG91,'5 - Tabela anterior'!BF91)</f>
        <v>0</v>
      </c>
      <c r="BH92" s="9">
        <f>IF(Parametros!$P$3=1,'4 - Tabela atual'!BH91,'5 - Tabela anterior'!BG91)</f>
        <v>0</v>
      </c>
      <c r="BI92" s="9">
        <f>IF(Parametros!$P$3=1,'4 - Tabela atual'!BI91,'5 - Tabela anterior'!BH91)</f>
        <v>0</v>
      </c>
      <c r="BJ92" s="9">
        <f>IF(Parametros!$P$3=1,'4 - Tabela atual'!BJ91,'5 - Tabela anterior'!BI91)</f>
        <v>0</v>
      </c>
      <c r="BK92" s="9">
        <f>IF(Parametros!$P$3=1,'4 - Tabela atual'!BK91,'5 - Tabela anterior'!BJ91)</f>
        <v>0</v>
      </c>
      <c r="BL92" s="9">
        <f>IF(Parametros!$P$3=1,'4 - Tabela atual'!BL91,'5 - Tabela anterior'!BK91)</f>
        <v>0</v>
      </c>
      <c r="BM92" s="9">
        <f>IF(Parametros!$P$3=1,'4 - Tabela atual'!BM91,'5 - Tabela anterior'!BL91)</f>
        <v>0</v>
      </c>
      <c r="BN92" s="9">
        <f>IF(Parametros!$P$3=1,'4 - Tabela atual'!BN91,'5 - Tabela anterior'!BM91)</f>
        <v>0</v>
      </c>
      <c r="BO92" s="9">
        <f>IF(Parametros!$P$3=1,'4 - Tabela atual'!BO91,'5 - Tabela anterior'!BN91)</f>
        <v>0</v>
      </c>
      <c r="BP92" s="9">
        <f>IF(Parametros!$P$3=1,'4 - Tabela atual'!BP91,'5 - Tabela anterior'!BO91)</f>
        <v>0</v>
      </c>
      <c r="BQ92" s="9">
        <f>IF(Parametros!$P$3=1,'4 - Tabela atual'!BQ91,'5 - Tabela anterior'!BP91)</f>
        <v>0</v>
      </c>
      <c r="BR92" s="9">
        <f>IF(Parametros!$P$3=1,'4 - Tabela atual'!BR91,'5 - Tabela anterior'!BQ91)</f>
        <v>0</v>
      </c>
      <c r="BS92" s="9">
        <f>IF(Parametros!$P$3=1,'4 - Tabela atual'!BS91,'5 - Tabela anterior'!BR91)</f>
        <v>0</v>
      </c>
      <c r="BT92" s="9">
        <f>IF(Parametros!$P$3=1,'4 - Tabela atual'!BT91,'5 - Tabela anterior'!BS91)</f>
        <v>0</v>
      </c>
      <c r="BU92" s="9">
        <f>IF(Parametros!$P$3=1,'4 - Tabela atual'!BU91,'5 - Tabela anterior'!BT91)</f>
        <v>0</v>
      </c>
      <c r="BV92" s="9">
        <f>IF(Parametros!$P$3=1,'4 - Tabela atual'!BV91,'5 - Tabela anterior'!BU91)</f>
        <v>0</v>
      </c>
      <c r="BW92" s="9">
        <f>IF(Parametros!$P$3=1,'4 - Tabela atual'!BW91,'5 - Tabela anterior'!BV91)</f>
        <v>0</v>
      </c>
      <c r="BX92" s="9">
        <f>IF(Parametros!$P$3=1,'4 - Tabela atual'!BX91,'5 - Tabela anterior'!BW91)</f>
        <v>0</v>
      </c>
      <c r="BY92" s="9">
        <f>IF(Parametros!$P$3=1,'4 - Tabela atual'!BY91,'5 - Tabela anterior'!BX91)</f>
        <v>0</v>
      </c>
      <c r="BZ92" s="9">
        <f>IF(Parametros!$P$3=1,'4 - Tabela atual'!BZ91,'5 - Tabela anterior'!BY91)</f>
        <v>0</v>
      </c>
      <c r="CA92" s="9">
        <f>IF(Parametros!$P$3=1,'4 - Tabela atual'!CA91,'5 - Tabela anterior'!BZ91)</f>
        <v>0</v>
      </c>
      <c r="CB92" s="9">
        <f>IF(Parametros!$P$3=1,'4 - Tabela atual'!CB91,'5 - Tabela anterior'!CA91)</f>
        <v>0</v>
      </c>
      <c r="CC92" s="9">
        <f>IF(Parametros!$P$3=1,'4 - Tabela atual'!CC91,'5 - Tabela anterior'!CB91)</f>
        <v>0</v>
      </c>
      <c r="CD92" s="9">
        <f>IF(Parametros!$P$3=1,'4 - Tabela atual'!CD91,'5 - Tabela anterior'!CC91)</f>
        <v>0</v>
      </c>
      <c r="CE92" s="9">
        <f>IF(Parametros!$P$3=1,'4 - Tabela atual'!CE91,'5 - Tabela anterior'!CD91)</f>
        <v>0</v>
      </c>
      <c r="CF92" s="9">
        <f>IF(Parametros!$P$3=1,'4 - Tabela atual'!CF91,'5 - Tabela anterior'!CE91)</f>
        <v>0</v>
      </c>
      <c r="CG92" s="9">
        <f>IF(Parametros!$P$3=1,'4 - Tabela atual'!CG91,'5 - Tabela anterior'!CF91)</f>
        <v>0</v>
      </c>
      <c r="CH92" s="9">
        <f>IF(Parametros!$P$3=1,'4 - Tabela atual'!CH91,'5 - Tabela anterior'!CG91)</f>
        <v>0</v>
      </c>
      <c r="CI92" s="9">
        <f>IF(Parametros!$P$3=1,'4 - Tabela atual'!CI91,'5 - Tabela anterior'!CH91)</f>
        <v>0</v>
      </c>
      <c r="CJ92" s="9">
        <f>IF(Parametros!$P$3=1,'4 - Tabela atual'!CJ91,'5 - Tabela anterior'!CI91)</f>
        <v>0</v>
      </c>
      <c r="CK92" s="9">
        <f>IF(Parametros!$P$3=1,'4 - Tabela atual'!CK91,'5 - Tabela anterior'!CJ91)</f>
        <v>0</v>
      </c>
      <c r="CL92" s="9">
        <f>IF(Parametros!$P$3=1,'4 - Tabela atual'!CL91,'5 - Tabela anterior'!CK91)</f>
        <v>0</v>
      </c>
      <c r="CM92" s="9">
        <f>IF(Parametros!$P$3=1,'4 - Tabela atual'!CM91,'5 - Tabela anterior'!CL91)</f>
        <v>0</v>
      </c>
      <c r="CN92" s="9">
        <f>IF(Parametros!$P$3=1,'4 - Tabela atual'!CN91,'5 - Tabela anterior'!CM91)</f>
        <v>0</v>
      </c>
      <c r="CO92" s="9">
        <f>IF(Parametros!$P$3=1,'4 - Tabela atual'!CO91,'5 - Tabela anterior'!CN91)</f>
        <v>0</v>
      </c>
      <c r="CP92" s="9">
        <f>IF(Parametros!$P$3=1,'4 - Tabela atual'!CP91,'5 - Tabela anterior'!CO91)</f>
        <v>0</v>
      </c>
      <c r="CQ92" s="9">
        <f>IF(Parametros!$P$3=1,'4 - Tabela atual'!CQ91,'5 - Tabela anterior'!CP91)</f>
        <v>0</v>
      </c>
      <c r="CR92" s="9">
        <f>IF(Parametros!$P$3=1,'4 - Tabela atual'!CR91,'5 - Tabela anterior'!CQ91)</f>
        <v>0</v>
      </c>
      <c r="CS92" s="9">
        <f>IF(Parametros!$P$3=1,'4 - Tabela atual'!CS91,'5 - Tabela anterior'!CR91)</f>
        <v>0</v>
      </c>
      <c r="CT92" s="9">
        <f>IF(Parametros!$P$3=1,'4 - Tabela atual'!CT91,'5 - Tabela anterior'!CS91)</f>
        <v>0</v>
      </c>
      <c r="CU92" s="9">
        <f>IF(Parametros!$P$3=1,'4 - Tabela atual'!CU91,'5 - Tabela anterior'!CT91)</f>
        <v>0</v>
      </c>
      <c r="CV92" s="9">
        <f>IF(Parametros!$P$3=1,'4 - Tabela atual'!CV91,'5 - Tabela anterior'!CU91)</f>
        <v>0</v>
      </c>
      <c r="CW92" s="9">
        <f>IF(Parametros!$P$3=1,'4 - Tabela atual'!CW91,'5 - Tabela anterior'!CV91)</f>
        <v>0</v>
      </c>
      <c r="CX92" s="9">
        <f>IF(Parametros!$P$3=1,'4 - Tabela atual'!CX91,'5 - Tabela anterior'!CW91)</f>
        <v>0</v>
      </c>
      <c r="CY92" s="9">
        <f>IF(Parametros!$P$3=1,'4 - Tabela atual'!CY91,'5 - Tabela anterior'!CX91)</f>
        <v>0</v>
      </c>
      <c r="CZ92" s="9">
        <f>IF(Parametros!$P$3=1,'4 - Tabela atual'!CZ91,'5 - Tabela anterior'!CY91)</f>
        <v>0</v>
      </c>
      <c r="DA92" s="9">
        <f>IF(Parametros!$P$3=1,'4 - Tabela atual'!DA91,'5 - Tabela anterior'!CZ91)</f>
        <v>0</v>
      </c>
      <c r="DB92" s="9">
        <f>IF(Parametros!$P$3=1,'4 - Tabela atual'!DB91,'5 - Tabela anterior'!DA91)</f>
        <v>0</v>
      </c>
      <c r="DC92" s="9">
        <f>IF(Parametros!$P$3=1,'4 - Tabela atual'!DC91,'5 - Tabela anterior'!DB91)</f>
        <v>0</v>
      </c>
      <c r="DD92" s="9">
        <f>IF(Parametros!$P$3=1,'4 - Tabela atual'!DD91,'5 - Tabela anterior'!DC91)</f>
        <v>0</v>
      </c>
      <c r="DE92" s="9">
        <f>IF(Parametros!$P$3=1,'4 - Tabela atual'!DE91,'5 - Tabela anterior'!DD91)</f>
        <v>0</v>
      </c>
      <c r="DF92" s="9">
        <f>IF(Parametros!$P$3=1,'4 - Tabela atual'!DF91,'5 - Tabela anterior'!DE91)</f>
        <v>0</v>
      </c>
      <c r="DG92" s="9">
        <f>IF(Parametros!$P$3=1,'4 - Tabela atual'!DG91,'5 - Tabela anterior'!DF91)</f>
        <v>0</v>
      </c>
      <c r="DH92" s="9">
        <f>IF(Parametros!$P$3=1,'4 - Tabela atual'!DH91,'5 - Tabela anterior'!DG91)</f>
        <v>0</v>
      </c>
      <c r="DI92" s="9">
        <f>IF(Parametros!$P$3=1,'4 - Tabela atual'!DI91,'5 - Tabela anterior'!DH91)</f>
        <v>0</v>
      </c>
      <c r="DJ92" s="9">
        <f>IF(Parametros!$P$3=1,'4 - Tabela atual'!DJ91,'5 - Tabela anterior'!DI91)</f>
        <v>0</v>
      </c>
      <c r="DK92" s="9">
        <f>IF(Parametros!$P$3=1,'4 - Tabela atual'!DK91,'5 - Tabela anterior'!DJ91)</f>
        <v>0</v>
      </c>
      <c r="DL92" s="9">
        <f>IF(Parametros!$P$3=1,'4 - Tabela atual'!DL91,'5 - Tabela anterior'!DK91)</f>
        <v>0</v>
      </c>
      <c r="DM92" s="9">
        <f>IF(Parametros!$P$3=1,'4 - Tabela atual'!DM91,'5 - Tabela anterior'!DL91)</f>
        <v>0</v>
      </c>
      <c r="DN92" s="9">
        <f>IF(Parametros!$P$3=1,'4 - Tabela atual'!DN91,'5 - Tabela anterior'!DM91)</f>
        <v>0</v>
      </c>
      <c r="DO92" s="9">
        <f>IF(Parametros!$P$3=1,'4 - Tabela atual'!DO91,'5 - Tabela anterior'!DN91)</f>
        <v>0</v>
      </c>
      <c r="DP92" s="9">
        <f>IF(Parametros!$P$3=1,'4 - Tabela atual'!DP91,'5 - Tabela anterior'!DO91)</f>
        <v>0</v>
      </c>
      <c r="DQ92" s="9">
        <f>IF(Parametros!$P$3=1,'4 - Tabela atual'!DQ91,'5 - Tabela anterior'!DP91)</f>
        <v>0</v>
      </c>
      <c r="DR92" s="9">
        <f>IF(Parametros!$P$3=1,'4 - Tabela atual'!DR91,'5 - Tabela anterior'!DQ91)</f>
        <v>0</v>
      </c>
      <c r="DS92" s="9">
        <f>IF(Parametros!$P$3=1,'4 - Tabela atual'!DS91,'5 - Tabela anterior'!DR91)</f>
        <v>0</v>
      </c>
      <c r="DT92" s="9">
        <f>IF(Parametros!$P$3=1,'4 - Tabela atual'!DT91,'5 - Tabela anterior'!DS91)</f>
        <v>0</v>
      </c>
      <c r="DU92" s="9">
        <f>IF(Parametros!$P$3=1,'4 - Tabela atual'!DU91,'5 - Tabela anterior'!DT91)</f>
        <v>0</v>
      </c>
      <c r="DV92" s="9">
        <f>IF(Parametros!$P$3=1,'4 - Tabela atual'!DV91,'5 - Tabela anterior'!DU91)</f>
        <v>0</v>
      </c>
      <c r="DW92" s="9">
        <f>IF(Parametros!$P$3=1,'4 - Tabela atual'!DW91,'5 - Tabela anterior'!DV91)</f>
        <v>0</v>
      </c>
      <c r="DX92" s="9">
        <f>IF(Parametros!$P$3=1,'4 - Tabela atual'!DX91,'5 - Tabela anterior'!DW91)</f>
        <v>0</v>
      </c>
      <c r="DY92" s="9">
        <f>IF(Parametros!$P$3=1,'4 - Tabela atual'!DY91,'5 - Tabela anterior'!DX91)</f>
        <v>0</v>
      </c>
      <c r="DZ92" s="9">
        <f>IF(Parametros!$P$3=1,'4 - Tabela atual'!DZ91,'5 - Tabela anterior'!DY91)</f>
        <v>0</v>
      </c>
      <c r="EA92" s="9">
        <f>IF(Parametros!$P$3=1,'4 - Tabela atual'!EA91,'5 - Tabela anterior'!DZ91)</f>
        <v>0</v>
      </c>
      <c r="EB92" s="9">
        <f>IF(Parametros!$P$3=1,'4 - Tabela atual'!EB91,'5 - Tabela anterior'!EA91)</f>
        <v>0</v>
      </c>
      <c r="EC92" s="9">
        <f>IF(Parametros!$P$3=1,'4 - Tabela atual'!EC91,'5 - Tabela anterior'!EB91)</f>
        <v>0</v>
      </c>
      <c r="ED92" s="9">
        <f>IF(Parametros!$P$3=1,'4 - Tabela atual'!ED91,'5 - Tabela anterior'!EC91)</f>
        <v>0</v>
      </c>
      <c r="EE92" s="9">
        <f>IF(Parametros!$P$3=1,'4 - Tabela atual'!EE91,'5 - Tabela anterior'!ED91)</f>
        <v>0</v>
      </c>
      <c r="EF92" s="9">
        <f>IF(Parametros!$P$3=1,'4 - Tabela atual'!EF91,'5 - Tabela anterior'!EE91)</f>
        <v>0</v>
      </c>
      <c r="EG92" s="9">
        <f>IF(Parametros!$P$3=1,'4 - Tabela atual'!EG91,'5 - Tabela anterior'!EF91)</f>
        <v>0</v>
      </c>
      <c r="EH92" s="9">
        <f>IF(Parametros!$P$3=1,'4 - Tabela atual'!EH91,'5 - Tabela anterior'!EG91)</f>
        <v>0</v>
      </c>
      <c r="EI92" s="9">
        <f>IF(Parametros!$P$3=1,'4 - Tabela atual'!EI91,'5 - Tabela anterior'!EH91)</f>
        <v>0</v>
      </c>
      <c r="EJ92" s="9">
        <f>IF(Parametros!$P$3=1,'4 - Tabela atual'!EJ91,'5 - Tabela anterior'!EI91)</f>
        <v>0</v>
      </c>
      <c r="EK92" s="9">
        <f>IF(Parametros!$P$3=1,'4 - Tabela atual'!EK91,'5 - Tabela anterior'!EJ91)</f>
        <v>0</v>
      </c>
      <c r="EL92" s="9">
        <f>IF(Parametros!$P$3=1,'4 - Tabela atual'!EL91,'5 - Tabela anterior'!EK91)</f>
        <v>0</v>
      </c>
      <c r="EM92" s="9">
        <f>IF(Parametros!$P$3=1,'4 - Tabela atual'!EM91,'5 - Tabela anterior'!EL91)</f>
        <v>0</v>
      </c>
      <c r="EN92" s="9">
        <f>IF(Parametros!$P$3=1,'4 - Tabela atual'!EN91,'5 - Tabela anterior'!EM91)</f>
        <v>0</v>
      </c>
      <c r="EO92" s="9">
        <f>IF(Parametros!$P$3=1,'4 - Tabela atual'!EO91,'5 - Tabela anterior'!EN91)</f>
        <v>0</v>
      </c>
      <c r="EP92" s="9">
        <f>IF(Parametros!$P$3=1,'4 - Tabela atual'!EP91,'5 - Tabela anterior'!EO91)</f>
        <v>0</v>
      </c>
      <c r="EQ92" s="9">
        <f>IF(Parametros!$P$3=1,'4 - Tabela atual'!EQ91,'5 - Tabela anterior'!EP91)</f>
        <v>0</v>
      </c>
      <c r="ER92" s="9">
        <f>IF(Parametros!$P$3=1,'4 - Tabela atual'!ER91,'5 - Tabela anterior'!EQ91)</f>
        <v>0</v>
      </c>
      <c r="ES92" s="9">
        <f>IF(Parametros!$P$3=1,'4 - Tabela atual'!ES91,'5 - Tabela anterior'!ER91)</f>
        <v>0</v>
      </c>
      <c r="ET92" s="9">
        <f>IF(Parametros!$P$3=1,'4 - Tabela atual'!ET91,'5 - Tabela anterior'!ES91)</f>
        <v>0</v>
      </c>
      <c r="EU92" s="9">
        <f>IF(Parametros!$P$3=1,'4 - Tabela atual'!EU91,'5 - Tabela anterior'!ET91)</f>
        <v>0</v>
      </c>
      <c r="EV92" s="9">
        <f>IF(Parametros!$P$3=1,'4 - Tabela atual'!EV91,'5 - Tabela anterior'!EU91)</f>
        <v>0</v>
      </c>
      <c r="EW92" s="9">
        <f>IF(Parametros!$P$3=1,'4 - Tabela atual'!EW91,'5 - Tabela anterior'!EV91)</f>
        <v>0</v>
      </c>
      <c r="EX92" s="9">
        <f>IF(Parametros!$P$3=1,'4 - Tabela atual'!EX91,'5 - Tabela anterior'!EW91)</f>
        <v>0</v>
      </c>
      <c r="EY92" s="9">
        <f>IF(Parametros!$P$3=1,'4 - Tabela atual'!EY91,'5 - Tabela anterior'!EX91)</f>
        <v>0</v>
      </c>
      <c r="EZ92" s="9">
        <f>IF(Parametros!$P$3=1,'4 - Tabela atual'!EZ91,'5 - Tabela anterior'!EY91)</f>
        <v>0</v>
      </c>
      <c r="FA92" s="9">
        <f>IF(Parametros!$P$3=1,'4 - Tabela atual'!FA91,'5 - Tabela anterior'!EZ91)</f>
        <v>0</v>
      </c>
      <c r="FB92" s="9">
        <f>IF(Parametros!$P$3=1,'4 - Tabela atual'!FB91,'5 - Tabela anterior'!FA91)</f>
        <v>0</v>
      </c>
      <c r="FC92" s="9">
        <f>IF(Parametros!$P$3=1,'4 - Tabela atual'!FC91,'5 - Tabela anterior'!FB91)</f>
        <v>0</v>
      </c>
      <c r="FD92" s="9">
        <f>IF(Parametros!$P$3=1,'4 - Tabela atual'!FD91,'5 - Tabela anterior'!FC91)</f>
        <v>0</v>
      </c>
      <c r="FE92" s="9">
        <f>IF(Parametros!$P$3=1,'4 - Tabela atual'!FE91,'5 - Tabela anterior'!FD91)</f>
        <v>0</v>
      </c>
      <c r="FF92" s="9">
        <f>IF(Parametros!$P$3=1,'4 - Tabela atual'!FF91,'5 - Tabela anterior'!FE91)</f>
        <v>0</v>
      </c>
      <c r="FG92" s="9">
        <f>IF(Parametros!$P$3=1,'4 - Tabela atual'!FG91,'5 - Tabela anterior'!FF91)</f>
        <v>0</v>
      </c>
      <c r="FH92" s="9">
        <f>IF(Parametros!$P$3=1,'4 - Tabela atual'!FH91,'5 - Tabela anterior'!FG91)</f>
        <v>0</v>
      </c>
      <c r="FI92" s="9">
        <f>IF(Parametros!$P$3=1,'4 - Tabela atual'!FI91,'5 - Tabela anterior'!FH91)</f>
        <v>0</v>
      </c>
      <c r="FJ92" s="9">
        <f>IF(Parametros!$P$3=1,'4 - Tabela atual'!FJ91,'5 - Tabela anterior'!FI91)</f>
        <v>0</v>
      </c>
      <c r="FK92" s="9">
        <f>IF(Parametros!$P$3=1,'4 - Tabela atual'!FK91,'5 - Tabela anterior'!FJ91)</f>
        <v>0</v>
      </c>
      <c r="FL92" s="9">
        <f>IF(Parametros!$P$3=1,'4 - Tabela atual'!FL91,'5 - Tabela anterior'!FK91)</f>
        <v>0</v>
      </c>
      <c r="FM92" s="9">
        <f>IF(Parametros!$P$3=1,'4 - Tabela atual'!FM91,'5 - Tabela anterior'!FL91)</f>
        <v>0</v>
      </c>
      <c r="FN92" s="9">
        <f>IF(Parametros!$P$3=1,'4 - Tabela atual'!FN91,'5 - Tabela anterior'!FM91)</f>
        <v>0</v>
      </c>
      <c r="FO92" s="9">
        <f>IF(Parametros!$P$3=1,'4 - Tabela atual'!FO91,'5 - Tabela anterior'!FN91)</f>
        <v>0</v>
      </c>
      <c r="FP92" s="9">
        <f>IF(Parametros!$P$3=1,'4 - Tabela atual'!FP91,'5 - Tabela anterior'!FO91)</f>
        <v>0</v>
      </c>
      <c r="FQ92" s="9">
        <f>IF(Parametros!$P$3=1,'4 - Tabela atual'!FQ91,'5 - Tabela anterior'!FP91)</f>
        <v>0</v>
      </c>
      <c r="FR92" s="9">
        <f>IF(Parametros!$P$3=1,'4 - Tabela atual'!FR91,'5 - Tabela anterior'!FQ91)</f>
        <v>0</v>
      </c>
      <c r="FS92" s="9">
        <f>IF(Parametros!$P$3=1,'4 - Tabela atual'!FS91,'5 - Tabela anterior'!FR91)</f>
        <v>0</v>
      </c>
      <c r="FT92">
        <f>IF(Parametros!$P$3=1,'4 - Tabela atual'!FT91,'5 - Tabela anterior'!FS91)</f>
        <v>28.34</v>
      </c>
      <c r="FU92" t="str">
        <f>IF(Parametros!$P$3=1,'4 - Tabela atual'!FU91,'5 - Tabela anterior'!FT91)</f>
        <v/>
      </c>
      <c r="FV92" t="str">
        <f>IF(Parametros!$P$3=1,'4 - Tabela atual'!FV91,'5 - Tabela anterior'!FU91)</f>
        <v/>
      </c>
      <c r="FW92" t="str">
        <f>IF(Parametros!$P$3=1,'4 - Tabela atual'!FW91,'5 - Tabela anterior'!FV91)</f>
        <v/>
      </c>
      <c r="FX92" t="str">
        <f>IF(Parametros!$P$3=1,'4 - Tabela atual'!FX91,'5 - Tabela anterior'!FW91)</f>
        <v/>
      </c>
      <c r="FY92" t="str">
        <f>IF(Parametros!$P$3=1,'4 - Tabela atual'!FY91,'5 - Tabela anterior'!FX91)</f>
        <v/>
      </c>
      <c r="FZ92" t="str">
        <f>IF(Parametros!$P$3=1,'4 - Tabela atual'!FZ91,'5 - Tabela anterior'!FY91)</f>
        <v/>
      </c>
      <c r="GA92" t="str">
        <f>IF(Parametros!$P$3=1,'4 - Tabela atual'!GA91,'5 - Tabela anterior'!FZ91)</f>
        <v/>
      </c>
      <c r="GB92" t="str">
        <f>IF(Parametros!$P$3=1,'4 - Tabela atual'!GB91,'5 - Tabela anterior'!GA91)</f>
        <v/>
      </c>
      <c r="GC92" t="str">
        <f>IF(Parametros!$P$3=1,'4 - Tabela atual'!GC91,'5 - Tabela anterior'!GB91)</f>
        <v/>
      </c>
      <c r="GD92" t="str">
        <f>IF(Parametros!$P$3=1,'4 - Tabela atual'!GD91,'5 - Tabela anterior'!GC91)</f>
        <v/>
      </c>
      <c r="GE92" t="str">
        <f>IF(Parametros!$P$3=1,'4 - Tabela atual'!GE91,'5 - Tabela anterior'!GD91)</f>
        <v/>
      </c>
      <c r="GF92" t="str">
        <f>IF(Parametros!$P$3=1,'4 - Tabela atual'!GF91,'5 - Tabela anterior'!GE91)</f>
        <v/>
      </c>
      <c r="GG92" t="str">
        <f>IF(Parametros!$P$3=1,'4 - Tabela atual'!GG91,'5 - Tabela anterior'!GF91)</f>
        <v/>
      </c>
      <c r="GH92">
        <f>IF(Parametros!$P$3=1,'4 - Tabela atual'!GH91,'5 - Tabela anterior'!GG91)</f>
        <v>0</v>
      </c>
      <c r="GI92" s="8">
        <f>IF(Parametros!$P$3=1,'4 - Tabela atual'!GI91,'5 - Tabela anterior'!GH91)</f>
        <v>324578.28350000002</v>
      </c>
      <c r="GJ92" s="8">
        <f>IF(Parametros!$P$3=1,'4 - Tabela atual'!GJ91,'5 - Tabela anterior'!GI91)</f>
        <v>0</v>
      </c>
      <c r="GK92" s="8">
        <f>IF(Parametros!$P$3=1,'4 - Tabela atual'!GK91,'5 - Tabela anterior'!GJ91)</f>
        <v>0</v>
      </c>
      <c r="GL92" s="8">
        <f>IF(Parametros!$P$3=1,'4 - Tabela atual'!GL91,'5 - Tabela anterior'!GK91)</f>
        <v>0</v>
      </c>
      <c r="GM92" s="8">
        <f>IF(Parametros!$P$3=1,'4 - Tabela atual'!GM91,'5 - Tabela anterior'!GL91)</f>
        <v>0</v>
      </c>
      <c r="GN92" s="8">
        <f>IF(Parametros!$P$3=1,'4 - Tabela atual'!GN91,'5 - Tabela anterior'!GM91)</f>
        <v>0</v>
      </c>
      <c r="GO92" s="8">
        <f>IF(Parametros!$P$3=1,'4 - Tabela atual'!GO91,'5 - Tabela anterior'!GN91)</f>
        <v>0</v>
      </c>
      <c r="GP92" s="8">
        <f>IF(Parametros!$P$3=1,'4 - Tabela atual'!GP91,'5 - Tabela anterior'!GO91)</f>
        <v>0</v>
      </c>
      <c r="GQ92" s="8">
        <f>IF(Parametros!$P$3=1,'4 - Tabela atual'!GQ91,'5 - Tabela anterior'!GP91)</f>
        <v>0</v>
      </c>
      <c r="GR92" s="8">
        <f>IF(Parametros!$P$3=1,'4 - Tabela atual'!GR91,'5 - Tabela anterior'!GQ91)</f>
        <v>0</v>
      </c>
      <c r="GS92" s="8">
        <f>IF(Parametros!$P$3=1,'4 - Tabela atual'!GS91,'5 - Tabela anterior'!GR91)</f>
        <v>0</v>
      </c>
      <c r="GT92" s="8">
        <f>IF(Parametros!$P$3=1,'4 - Tabela atual'!GT91,'5 - Tabela anterior'!GS91)</f>
        <v>0</v>
      </c>
      <c r="GU92" s="8">
        <f>IF(Parametros!$P$3=1,'4 - Tabela atual'!GU91,'5 - Tabela anterior'!GT91)</f>
        <v>0</v>
      </c>
      <c r="GV92" s="8">
        <f>IF(Parametros!$P$3=1,'4 - Tabela atual'!GV91,'5 - Tabela anterior'!GU91)</f>
        <v>0</v>
      </c>
      <c r="GW92" s="8">
        <f>IF(Parametros!$P$3=1,'4 - Tabela atual'!GW91,'5 - Tabela anterior'!GV91)</f>
        <v>0</v>
      </c>
      <c r="GX92">
        <f>IF(Parametros!$P$3=1,'4 - Tabela atual'!GX91,'5 - Tabela anterior'!GW91)</f>
        <v>0</v>
      </c>
      <c r="GY92">
        <f>IF(Parametros!$P$3=1,'4 - Tabela atual'!GY91,'5 - Tabela anterior'!GX91)</f>
        <v>0</v>
      </c>
      <c r="GZ92">
        <f>IF(Parametros!$P$3=1,'4 - Tabela atual'!GZ91,'5 - Tabela anterior'!GY91)</f>
        <v>0</v>
      </c>
      <c r="HA92">
        <f>IF(Parametros!$P$3=1,'4 - Tabela atual'!HA91,'5 - Tabela anterior'!GZ91)</f>
        <v>1</v>
      </c>
      <c r="HB92">
        <f>IF(Parametros!$P$3=1,'4 - Tabela atual'!HB91,'5 - Tabela anterior'!HA91)</f>
        <v>1</v>
      </c>
      <c r="HC92">
        <f>IF(Parametros!$P$3=1,'4 - Tabela atual'!HC91,'5 - Tabela anterior'!HB91)</f>
        <v>1</v>
      </c>
      <c r="HD92">
        <f>IF(Parametros!$P$3=1,'4 - Tabela atual'!HD91,'5 - Tabela anterior'!HC91)</f>
        <v>0</v>
      </c>
      <c r="HE92" s="6" t="str">
        <f t="shared" si="3"/>
        <v>FESTIVAL ANO NOVO - (FANO)</v>
      </c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</row>
    <row r="93" spans="1:272" x14ac:dyDescent="0.2">
      <c r="A93" s="148" t="str">
        <f>IF(Parametros!$P$3=1,'4 - Tabela atual'!A92,'5 - Tabela anterior'!A92)</f>
        <v>COMP</v>
      </c>
      <c r="B93" s="112" t="str">
        <f>IF(Parametros!$P$3=1,'4 - Tabela atual'!B92,'5 - Tabela anterior'!B92)</f>
        <v>O AUTO DA COMPADECIDA</v>
      </c>
      <c r="C93" s="9">
        <f>IF(Parametros!$P$3=1,'4 - Tabela atual'!C92,'5 - Tabela anterior'!C92)</f>
        <v>1606</v>
      </c>
      <c r="D93" s="9">
        <f>IF(Parametros!$P$3=1,'4 - Tabela atual'!D92,'5 - Tabela anterior'!D92)</f>
        <v>321.20000000000005</v>
      </c>
      <c r="E93" s="9">
        <f>IF(Parametros!$P$3=1,'4 - Tabela atual'!E92,'5 - Tabela anterior'!E92)</f>
        <v>401.5</v>
      </c>
      <c r="F93" s="9">
        <f>IF(Parametros!$P$3=1,'4 - Tabela atual'!F92,'5 - Tabela anterior'!F92)</f>
        <v>602.25</v>
      </c>
      <c r="G93" s="9">
        <f>IF(Parametros!$P$3=1,'4 - Tabela atual'!G92,'5 - Tabela anterior'!G92)</f>
        <v>321.20000000000005</v>
      </c>
      <c r="H93" s="9">
        <f>IF(Parametros!$P$3=1,'4 - Tabela atual'!H92,'5 - Tabela anterior'!H92)</f>
        <v>401.5</v>
      </c>
      <c r="I93" s="9">
        <f>IF(Parametros!$P$3=1,'4 - Tabela atual'!I92,'5 - Tabela anterior'!H92)</f>
        <v>401.5</v>
      </c>
      <c r="J93" s="9">
        <f>IF(Parametros!$P$3=1,'4 - Tabela atual'!J92,'5 - Tabela anterior'!I92)</f>
        <v>401.5</v>
      </c>
      <c r="K93" s="9">
        <f>IF(Parametros!$P$3=1,'4 - Tabela atual'!K92,'5 - Tabela anterior'!J92)</f>
        <v>602.25</v>
      </c>
      <c r="L93" s="9">
        <f>IF(Parametros!$P$3=1,'4 - Tabela atual'!L92,'5 - Tabela anterior'!K92)</f>
        <v>321.20000000000005</v>
      </c>
      <c r="M93" s="9">
        <f>IF(Parametros!$P$3=1,'4 - Tabela atual'!M92,'5 - Tabela anterior'!L92)</f>
        <v>401.5</v>
      </c>
      <c r="N93" s="9">
        <f>IF(Parametros!$P$3=1,'4 - Tabela atual'!N92,'5 - Tabela anterior'!M92)</f>
        <v>722.7</v>
      </c>
      <c r="O93" s="9">
        <f>IF(Parametros!$P$3=1,'4 - Tabela atual'!O92,'5 - Tabela anterior'!N92)</f>
        <v>1204.5</v>
      </c>
      <c r="P93" s="9">
        <f>IF(Parametros!$P$3=1,'4 - Tabela atual'!P92,'5 - Tabela anterior'!O92)</f>
        <v>2409</v>
      </c>
      <c r="Q93" s="9">
        <f>IF(Parametros!$P$3=1,'4 - Tabela atual'!Q92,'5 - Tabela anterior'!P92)</f>
        <v>3212</v>
      </c>
      <c r="R93" s="9">
        <f>IF(Parametros!$P$3=1,'4 - Tabela atual'!R92,'5 - Tabela anterior'!Q92)</f>
        <v>4818</v>
      </c>
      <c r="S93" s="9">
        <f>IF(Parametros!$P$3=1,'4 - Tabela atual'!S92,'5 - Tabela anterior'!R92)</f>
        <v>6424</v>
      </c>
      <c r="T93" s="9">
        <f>IF(Parametros!$P$3=1,'4 - Tabela atual'!T92,'5 - Tabela anterior'!S92)</f>
        <v>8030</v>
      </c>
      <c r="U93" s="9">
        <f>IF(Parametros!$P$3=1,'4 - Tabela atual'!U92,'5 - Tabela anterior'!T92)</f>
        <v>9636</v>
      </c>
      <c r="V93" s="9">
        <f>IF(Parametros!$P$3=1,'4 - Tabela atual'!V92,'5 - Tabela anterior'!U92)</f>
        <v>0</v>
      </c>
      <c r="W93" s="9">
        <f>IF(Parametros!$P$3=1,'4 - Tabela atual'!W92,'5 - Tabela anterior'!V92)</f>
        <v>0</v>
      </c>
      <c r="X93" s="9">
        <f>IF(Parametros!$P$3=1,'4 - Tabela atual'!X92,'5 - Tabela anterior'!W92)</f>
        <v>0</v>
      </c>
      <c r="Y93" s="9">
        <f>IF(Parametros!$P$3=1,'4 - Tabela atual'!Y92,'5 - Tabela anterior'!X92)</f>
        <v>0</v>
      </c>
      <c r="Z93" s="9">
        <f>IF(Parametros!$P$3=1,'4 - Tabela atual'!Z92,'5 - Tabela anterior'!Y92)</f>
        <v>0</v>
      </c>
      <c r="AA93" s="9">
        <f>IF(Parametros!$P$3=1,'4 - Tabela atual'!AA92,'5 - Tabela anterior'!Z92)</f>
        <v>0</v>
      </c>
      <c r="AB93" s="9">
        <f>IF(Parametros!$P$3=1,'4 - Tabela atual'!AB92,'5 - Tabela anterior'!AA92)</f>
        <v>0</v>
      </c>
      <c r="AC93" s="9">
        <f>IF(Parametros!$P$3=1,'4 - Tabela atual'!AC92,'5 - Tabela anterior'!AB92)</f>
        <v>0</v>
      </c>
      <c r="AD93" s="9">
        <f>IF(Parametros!$P$3=1,'4 - Tabela atual'!AD92,'5 - Tabela anterior'!AC92)</f>
        <v>0</v>
      </c>
      <c r="AE93" s="9">
        <f>IF(Parametros!$P$3=1,'4 - Tabela atual'!AE92,'5 - Tabela anterior'!AD92)</f>
        <v>0</v>
      </c>
      <c r="AF93" s="9">
        <f>IF(Parametros!$P$3=1,'4 - Tabela atual'!AF92,'5 - Tabela anterior'!AE92)</f>
        <v>0</v>
      </c>
      <c r="AG93" s="9">
        <f>IF(Parametros!$P$3=1,'4 - Tabela atual'!AG92,'5 - Tabela anterior'!AF92)</f>
        <v>0</v>
      </c>
      <c r="AH93" s="9">
        <f>IF(Parametros!$P$3=1,'4 - Tabela atual'!AH92,'5 - Tabela anterior'!AG92)</f>
        <v>0</v>
      </c>
      <c r="AI93" s="9">
        <f>IF(Parametros!$P$3=1,'4 - Tabela atual'!AI92,'5 - Tabela anterior'!AH92)</f>
        <v>0</v>
      </c>
      <c r="AJ93" s="9">
        <f>IF(Parametros!$P$3=1,'4 - Tabela atual'!AJ92,'5 - Tabela anterior'!AI92)</f>
        <v>0</v>
      </c>
      <c r="AK93" s="9">
        <f>IF(Parametros!$P$3=1,'4 - Tabela atual'!AK92,'5 - Tabela anterior'!AJ92)</f>
        <v>0</v>
      </c>
      <c r="AL93" s="9">
        <f>IF(Parametros!$P$3=1,'4 - Tabela atual'!AL92,'5 - Tabela anterior'!AK92)</f>
        <v>0</v>
      </c>
      <c r="AM93" s="9">
        <f>IF(Parametros!$P$3=1,'4 - Tabela atual'!AM92,'5 - Tabela anterior'!AL92)</f>
        <v>0</v>
      </c>
      <c r="AN93" s="9">
        <f>IF(Parametros!$P$3=1,'4 - Tabela atual'!AN92,'5 - Tabela anterior'!AM92)</f>
        <v>0</v>
      </c>
      <c r="AO93" s="9">
        <f>IF(Parametros!$P$3=1,'4 - Tabela atual'!AO92,'5 - Tabela anterior'!AN92)</f>
        <v>0</v>
      </c>
      <c r="AP93" s="9">
        <f>IF(Parametros!$P$3=1,'4 - Tabela atual'!AP92,'5 - Tabela anterior'!AO92)</f>
        <v>0</v>
      </c>
      <c r="AQ93" s="9">
        <f>IF(Parametros!$P$3=1,'4 - Tabela atual'!AQ92,'5 - Tabela anterior'!AP92)</f>
        <v>0</v>
      </c>
      <c r="AR93" s="9">
        <f>IF(Parametros!$P$3=1,'4 - Tabela atual'!AR92,'5 - Tabela anterior'!AQ92)</f>
        <v>0</v>
      </c>
      <c r="AS93" s="9">
        <f>IF(Parametros!$P$3=1,'4 - Tabela atual'!AS92,'5 - Tabela anterior'!AR92)</f>
        <v>0</v>
      </c>
      <c r="AT93" s="9">
        <f>IF(Parametros!$P$3=1,'4 - Tabela atual'!AT92,'5 - Tabela anterior'!AS92)</f>
        <v>0</v>
      </c>
      <c r="AU93" s="9">
        <f>IF(Parametros!$P$3=1,'4 - Tabela atual'!AU92,'5 - Tabela anterior'!AT92)</f>
        <v>0</v>
      </c>
      <c r="AV93" s="9">
        <f>IF(Parametros!$P$3=1,'4 - Tabela atual'!AV92,'5 - Tabela anterior'!AU92)</f>
        <v>0</v>
      </c>
      <c r="AW93" s="9">
        <f>IF(Parametros!$P$3=1,'4 - Tabela atual'!AW92,'5 - Tabela anterior'!AV92)</f>
        <v>0</v>
      </c>
      <c r="AX93" s="9">
        <f>IF(Parametros!$P$3=1,'4 - Tabela atual'!AX92,'5 - Tabela anterior'!AW92)</f>
        <v>0</v>
      </c>
      <c r="AY93" s="9">
        <f>IF(Parametros!$P$3=1,'4 - Tabela atual'!AY92,'5 - Tabela anterior'!AX92)</f>
        <v>0</v>
      </c>
      <c r="AZ93" s="9">
        <f>IF(Parametros!$P$3=1,'4 - Tabela atual'!AZ92,'5 - Tabela anterior'!AY92)</f>
        <v>0</v>
      </c>
      <c r="BA93" s="9">
        <f>IF(Parametros!$P$3=1,'4 - Tabela atual'!BA92,'5 - Tabela anterior'!AZ92)</f>
        <v>0</v>
      </c>
      <c r="BB93" s="9">
        <f>IF(Parametros!$P$3=1,'4 - Tabela atual'!BB92,'5 - Tabela anterior'!BA92)</f>
        <v>0</v>
      </c>
      <c r="BC93" s="9">
        <f>IF(Parametros!$P$3=1,'4 - Tabela atual'!BC92,'5 - Tabela anterior'!BB92)</f>
        <v>0</v>
      </c>
      <c r="BD93" s="9">
        <f>IF(Parametros!$P$3=1,'4 - Tabela atual'!BD92,'5 - Tabela anterior'!BC92)</f>
        <v>0</v>
      </c>
      <c r="BE93" s="9">
        <f>IF(Parametros!$P$3=1,'4 - Tabela atual'!BE92,'5 - Tabela anterior'!BD92)</f>
        <v>0</v>
      </c>
      <c r="BF93" s="9">
        <f>IF(Parametros!$P$3=1,'4 - Tabela atual'!BF92,'5 - Tabela anterior'!BE92)</f>
        <v>0</v>
      </c>
      <c r="BG93" s="9">
        <f>IF(Parametros!$P$3=1,'4 - Tabela atual'!BG92,'5 - Tabela anterior'!BF92)</f>
        <v>0</v>
      </c>
      <c r="BH93" s="9">
        <f>IF(Parametros!$P$3=1,'4 - Tabela atual'!BH92,'5 - Tabela anterior'!BG92)</f>
        <v>0</v>
      </c>
      <c r="BI93" s="9">
        <f>IF(Parametros!$P$3=1,'4 - Tabela atual'!BI92,'5 - Tabela anterior'!BH92)</f>
        <v>0</v>
      </c>
      <c r="BJ93" s="9">
        <f>IF(Parametros!$P$3=1,'4 - Tabela atual'!BJ92,'5 - Tabela anterior'!BI92)</f>
        <v>0</v>
      </c>
      <c r="BK93" s="9">
        <f>IF(Parametros!$P$3=1,'4 - Tabela atual'!BK92,'5 - Tabela anterior'!BJ92)</f>
        <v>0</v>
      </c>
      <c r="BL93" s="9">
        <f>IF(Parametros!$P$3=1,'4 - Tabela atual'!BL92,'5 - Tabela anterior'!BK92)</f>
        <v>0</v>
      </c>
      <c r="BM93" s="9">
        <f>IF(Parametros!$P$3=1,'4 - Tabela atual'!BM92,'5 - Tabela anterior'!BL92)</f>
        <v>0</v>
      </c>
      <c r="BN93" s="9">
        <f>IF(Parametros!$P$3=1,'4 - Tabela atual'!BN92,'5 - Tabela anterior'!BM92)</f>
        <v>0</v>
      </c>
      <c r="BO93" s="9">
        <f>IF(Parametros!$P$3=1,'4 - Tabela atual'!BO92,'5 - Tabela anterior'!BN92)</f>
        <v>0</v>
      </c>
      <c r="BP93" s="9">
        <f>IF(Parametros!$P$3=1,'4 - Tabela atual'!BP92,'5 - Tabela anterior'!BO92)</f>
        <v>0</v>
      </c>
      <c r="BQ93" s="9">
        <f>IF(Parametros!$P$3=1,'4 - Tabela atual'!BQ92,'5 - Tabela anterior'!BP92)</f>
        <v>0</v>
      </c>
      <c r="BR93" s="9">
        <f>IF(Parametros!$P$3=1,'4 - Tabela atual'!BR92,'5 - Tabela anterior'!BQ92)</f>
        <v>0</v>
      </c>
      <c r="BS93" s="9">
        <f>IF(Parametros!$P$3=1,'4 - Tabela atual'!BS92,'5 - Tabela anterior'!BR92)</f>
        <v>0</v>
      </c>
      <c r="BT93" s="9">
        <f>IF(Parametros!$P$3=1,'4 - Tabela atual'!BT92,'5 - Tabela anterior'!BS92)</f>
        <v>0</v>
      </c>
      <c r="BU93" s="9">
        <f>IF(Parametros!$P$3=1,'4 - Tabela atual'!BU92,'5 - Tabela anterior'!BT92)</f>
        <v>0</v>
      </c>
      <c r="BV93" s="9">
        <f>IF(Parametros!$P$3=1,'4 - Tabela atual'!BV92,'5 - Tabela anterior'!BU92)</f>
        <v>0</v>
      </c>
      <c r="BW93" s="9">
        <f>IF(Parametros!$P$3=1,'4 - Tabela atual'!BW92,'5 - Tabela anterior'!BV92)</f>
        <v>0</v>
      </c>
      <c r="BX93" s="9">
        <f>IF(Parametros!$P$3=1,'4 - Tabela atual'!BX92,'5 - Tabela anterior'!BW92)</f>
        <v>0</v>
      </c>
      <c r="BY93" s="9">
        <f>IF(Parametros!$P$3=1,'4 - Tabela atual'!BY92,'5 - Tabela anterior'!BX92)</f>
        <v>0</v>
      </c>
      <c r="BZ93" s="9">
        <f>IF(Parametros!$P$3=1,'4 - Tabela atual'!BZ92,'5 - Tabela anterior'!BY92)</f>
        <v>0</v>
      </c>
      <c r="CA93" s="9">
        <f>IF(Parametros!$P$3=1,'4 - Tabela atual'!CA92,'5 - Tabela anterior'!BZ92)</f>
        <v>0</v>
      </c>
      <c r="CB93" s="9">
        <f>IF(Parametros!$P$3=1,'4 - Tabela atual'!CB92,'5 - Tabela anterior'!CA92)</f>
        <v>0</v>
      </c>
      <c r="CC93" s="9">
        <f>IF(Parametros!$P$3=1,'4 - Tabela atual'!CC92,'5 - Tabela anterior'!CB92)</f>
        <v>0</v>
      </c>
      <c r="CD93" s="9">
        <f>IF(Parametros!$P$3=1,'4 - Tabela atual'!CD92,'5 - Tabela anterior'!CC92)</f>
        <v>0</v>
      </c>
      <c r="CE93" s="9">
        <f>IF(Parametros!$P$3=1,'4 - Tabela atual'!CE92,'5 - Tabela anterior'!CD92)</f>
        <v>0</v>
      </c>
      <c r="CF93" s="9">
        <f>IF(Parametros!$P$3=1,'4 - Tabela atual'!CF92,'5 - Tabela anterior'!CE92)</f>
        <v>0</v>
      </c>
      <c r="CG93" s="9">
        <f>IF(Parametros!$P$3=1,'4 - Tabela atual'!CG92,'5 - Tabela anterior'!CF92)</f>
        <v>0</v>
      </c>
      <c r="CH93" s="9">
        <f>IF(Parametros!$P$3=1,'4 - Tabela atual'!CH92,'5 - Tabela anterior'!CG92)</f>
        <v>0</v>
      </c>
      <c r="CI93" s="9">
        <f>IF(Parametros!$P$3=1,'4 - Tabela atual'!CI92,'5 - Tabela anterior'!CH92)</f>
        <v>0</v>
      </c>
      <c r="CJ93" s="9">
        <f>IF(Parametros!$P$3=1,'4 - Tabela atual'!CJ92,'5 - Tabela anterior'!CI92)</f>
        <v>0</v>
      </c>
      <c r="CK93" s="9">
        <f>IF(Parametros!$P$3=1,'4 - Tabela atual'!CK92,'5 - Tabela anterior'!CJ92)</f>
        <v>0</v>
      </c>
      <c r="CL93" s="9">
        <f>IF(Parametros!$P$3=1,'4 - Tabela atual'!CL92,'5 - Tabela anterior'!CK92)</f>
        <v>0</v>
      </c>
      <c r="CM93" s="9">
        <f>IF(Parametros!$P$3=1,'4 - Tabela atual'!CM92,'5 - Tabela anterior'!CL92)</f>
        <v>0</v>
      </c>
      <c r="CN93" s="9">
        <f>IF(Parametros!$P$3=1,'4 - Tabela atual'!CN92,'5 - Tabela anterior'!CM92)</f>
        <v>0</v>
      </c>
      <c r="CO93" s="9">
        <f>IF(Parametros!$P$3=1,'4 - Tabela atual'!CO92,'5 - Tabela anterior'!CN92)</f>
        <v>0</v>
      </c>
      <c r="CP93" s="9">
        <f>IF(Parametros!$P$3=1,'4 - Tabela atual'!CP92,'5 - Tabela anterior'!CO92)</f>
        <v>0</v>
      </c>
      <c r="CQ93" s="9">
        <f>IF(Parametros!$P$3=1,'4 - Tabela atual'!CQ92,'5 - Tabela anterior'!CP92)</f>
        <v>0</v>
      </c>
      <c r="CR93" s="9">
        <f>IF(Parametros!$P$3=1,'4 - Tabela atual'!CR92,'5 - Tabela anterior'!CQ92)</f>
        <v>0</v>
      </c>
      <c r="CS93" s="9">
        <f>IF(Parametros!$P$3=1,'4 - Tabela atual'!CS92,'5 - Tabela anterior'!CR92)</f>
        <v>0</v>
      </c>
      <c r="CT93" s="9">
        <f>IF(Parametros!$P$3=1,'4 - Tabela atual'!CT92,'5 - Tabela anterior'!CS92)</f>
        <v>0</v>
      </c>
      <c r="CU93" s="9">
        <f>IF(Parametros!$P$3=1,'4 - Tabela atual'!CU92,'5 - Tabela anterior'!CT92)</f>
        <v>0</v>
      </c>
      <c r="CV93" s="9">
        <f>IF(Parametros!$P$3=1,'4 - Tabela atual'!CV92,'5 - Tabela anterior'!CU92)</f>
        <v>0</v>
      </c>
      <c r="CW93" s="9">
        <f>IF(Parametros!$P$3=1,'4 - Tabela atual'!CW92,'5 - Tabela anterior'!CV92)</f>
        <v>0</v>
      </c>
      <c r="CX93" s="9">
        <f>IF(Parametros!$P$3=1,'4 - Tabela atual'!CX92,'5 - Tabela anterior'!CW92)</f>
        <v>0</v>
      </c>
      <c r="CY93" s="9">
        <f>IF(Parametros!$P$3=1,'4 - Tabela atual'!CY92,'5 - Tabela anterior'!CX92)</f>
        <v>0</v>
      </c>
      <c r="CZ93" s="9">
        <f>IF(Parametros!$P$3=1,'4 - Tabela atual'!CZ92,'5 - Tabela anterior'!CY92)</f>
        <v>0</v>
      </c>
      <c r="DA93" s="9">
        <f>IF(Parametros!$P$3=1,'4 - Tabela atual'!DA92,'5 - Tabela anterior'!CZ92)</f>
        <v>0</v>
      </c>
      <c r="DB93" s="9">
        <f>IF(Parametros!$P$3=1,'4 - Tabela atual'!DB92,'5 - Tabela anterior'!DA92)</f>
        <v>0</v>
      </c>
      <c r="DC93" s="9">
        <f>IF(Parametros!$P$3=1,'4 - Tabela atual'!DC92,'5 - Tabela anterior'!DB92)</f>
        <v>0</v>
      </c>
      <c r="DD93" s="9">
        <f>IF(Parametros!$P$3=1,'4 - Tabela atual'!DD92,'5 - Tabela anterior'!DC92)</f>
        <v>0</v>
      </c>
      <c r="DE93" s="9">
        <f>IF(Parametros!$P$3=1,'4 - Tabela atual'!DE92,'5 - Tabela anterior'!DD92)</f>
        <v>0</v>
      </c>
      <c r="DF93" s="9">
        <f>IF(Parametros!$P$3=1,'4 - Tabela atual'!DF92,'5 - Tabela anterior'!DE92)</f>
        <v>0</v>
      </c>
      <c r="DG93" s="9">
        <f>IF(Parametros!$P$3=1,'4 - Tabela atual'!DG92,'5 - Tabela anterior'!DF92)</f>
        <v>0</v>
      </c>
      <c r="DH93" s="9">
        <f>IF(Parametros!$P$3=1,'4 - Tabela atual'!DH92,'5 - Tabela anterior'!DG92)</f>
        <v>0</v>
      </c>
      <c r="DI93" s="9">
        <f>IF(Parametros!$P$3=1,'4 - Tabela atual'!DI92,'5 - Tabela anterior'!DH92)</f>
        <v>0</v>
      </c>
      <c r="DJ93" s="9">
        <f>IF(Parametros!$P$3=1,'4 - Tabela atual'!DJ92,'5 - Tabela anterior'!DI92)</f>
        <v>0</v>
      </c>
      <c r="DK93" s="9">
        <f>IF(Parametros!$P$3=1,'4 - Tabela atual'!DK92,'5 - Tabela anterior'!DJ92)</f>
        <v>0</v>
      </c>
      <c r="DL93" s="9">
        <f>IF(Parametros!$P$3=1,'4 - Tabela atual'!DL92,'5 - Tabela anterior'!DK92)</f>
        <v>0</v>
      </c>
      <c r="DM93" s="9">
        <f>IF(Parametros!$P$3=1,'4 - Tabela atual'!DM92,'5 - Tabela anterior'!DL92)</f>
        <v>0</v>
      </c>
      <c r="DN93" s="9">
        <f>IF(Parametros!$P$3=1,'4 - Tabela atual'!DN92,'5 - Tabela anterior'!DM92)</f>
        <v>0</v>
      </c>
      <c r="DO93" s="9">
        <f>IF(Parametros!$P$3=1,'4 - Tabela atual'!DO92,'5 - Tabela anterior'!DN92)</f>
        <v>0</v>
      </c>
      <c r="DP93" s="9">
        <f>IF(Parametros!$P$3=1,'4 - Tabela atual'!DP92,'5 - Tabela anterior'!DO92)</f>
        <v>0</v>
      </c>
      <c r="DQ93" s="9">
        <f>IF(Parametros!$P$3=1,'4 - Tabela atual'!DQ92,'5 - Tabela anterior'!DP92)</f>
        <v>0</v>
      </c>
      <c r="DR93" s="9">
        <f>IF(Parametros!$P$3=1,'4 - Tabela atual'!DR92,'5 - Tabela anterior'!DQ92)</f>
        <v>0</v>
      </c>
      <c r="DS93" s="9">
        <f>IF(Parametros!$P$3=1,'4 - Tabela atual'!DS92,'5 - Tabela anterior'!DR92)</f>
        <v>0</v>
      </c>
      <c r="DT93" s="9">
        <f>IF(Parametros!$P$3=1,'4 - Tabela atual'!DT92,'5 - Tabela anterior'!DS92)</f>
        <v>0</v>
      </c>
      <c r="DU93" s="9">
        <f>IF(Parametros!$P$3=1,'4 - Tabela atual'!DU92,'5 - Tabela anterior'!DT92)</f>
        <v>0</v>
      </c>
      <c r="DV93" s="9">
        <f>IF(Parametros!$P$3=1,'4 - Tabela atual'!DV92,'5 - Tabela anterior'!DU92)</f>
        <v>0</v>
      </c>
      <c r="DW93" s="9">
        <f>IF(Parametros!$P$3=1,'4 - Tabela atual'!DW92,'5 - Tabela anterior'!DV92)</f>
        <v>0</v>
      </c>
      <c r="DX93" s="9">
        <f>IF(Parametros!$P$3=1,'4 - Tabela atual'!DX92,'5 - Tabela anterior'!DW92)</f>
        <v>0</v>
      </c>
      <c r="DY93" s="9">
        <f>IF(Parametros!$P$3=1,'4 - Tabela atual'!DY92,'5 - Tabela anterior'!DX92)</f>
        <v>0</v>
      </c>
      <c r="DZ93" s="9">
        <f>IF(Parametros!$P$3=1,'4 - Tabela atual'!DZ92,'5 - Tabela anterior'!DY92)</f>
        <v>0</v>
      </c>
      <c r="EA93" s="9">
        <f>IF(Parametros!$P$3=1,'4 - Tabela atual'!EA92,'5 - Tabela anterior'!DZ92)</f>
        <v>0</v>
      </c>
      <c r="EB93" s="9">
        <f>IF(Parametros!$P$3=1,'4 - Tabela atual'!EB92,'5 - Tabela anterior'!EA92)</f>
        <v>0</v>
      </c>
      <c r="EC93" s="9">
        <f>IF(Parametros!$P$3=1,'4 - Tabela atual'!EC92,'5 - Tabela anterior'!EB92)</f>
        <v>0</v>
      </c>
      <c r="ED93" s="9">
        <f>IF(Parametros!$P$3=1,'4 - Tabela atual'!ED92,'5 - Tabela anterior'!EC92)</f>
        <v>0</v>
      </c>
      <c r="EE93" s="9">
        <f>IF(Parametros!$P$3=1,'4 - Tabela atual'!EE92,'5 - Tabela anterior'!ED92)</f>
        <v>0</v>
      </c>
      <c r="EF93" s="9">
        <f>IF(Parametros!$P$3=1,'4 - Tabela atual'!EF92,'5 - Tabela anterior'!EE92)</f>
        <v>0</v>
      </c>
      <c r="EG93" s="9">
        <f>IF(Parametros!$P$3=1,'4 - Tabela atual'!EG92,'5 - Tabela anterior'!EF92)</f>
        <v>0</v>
      </c>
      <c r="EH93" s="9">
        <f>IF(Parametros!$P$3=1,'4 - Tabela atual'!EH92,'5 - Tabela anterior'!EG92)</f>
        <v>0</v>
      </c>
      <c r="EI93" s="9">
        <f>IF(Parametros!$P$3=1,'4 - Tabela atual'!EI92,'5 - Tabela anterior'!EH92)</f>
        <v>0</v>
      </c>
      <c r="EJ93" s="9">
        <f>IF(Parametros!$P$3=1,'4 - Tabela atual'!EJ92,'5 - Tabela anterior'!EI92)</f>
        <v>0</v>
      </c>
      <c r="EK93" s="9">
        <f>IF(Parametros!$P$3=1,'4 - Tabela atual'!EK92,'5 - Tabela anterior'!EJ92)</f>
        <v>0</v>
      </c>
      <c r="EL93" s="9">
        <f>IF(Parametros!$P$3=1,'4 - Tabela atual'!EL92,'5 - Tabela anterior'!EK92)</f>
        <v>0</v>
      </c>
      <c r="EM93" s="9">
        <f>IF(Parametros!$P$3=1,'4 - Tabela atual'!EM92,'5 - Tabela anterior'!EL92)</f>
        <v>0</v>
      </c>
      <c r="EN93" s="9">
        <f>IF(Parametros!$P$3=1,'4 - Tabela atual'!EN92,'5 - Tabela anterior'!EM92)</f>
        <v>0</v>
      </c>
      <c r="EO93" s="9">
        <f>IF(Parametros!$P$3=1,'4 - Tabela atual'!EO92,'5 - Tabela anterior'!EN92)</f>
        <v>0</v>
      </c>
      <c r="EP93" s="9">
        <f>IF(Parametros!$P$3=1,'4 - Tabela atual'!EP92,'5 - Tabela anterior'!EO92)</f>
        <v>0</v>
      </c>
      <c r="EQ93" s="9">
        <f>IF(Parametros!$P$3=1,'4 - Tabela atual'!EQ92,'5 - Tabela anterior'!EP92)</f>
        <v>0</v>
      </c>
      <c r="ER93" s="9">
        <f>IF(Parametros!$P$3=1,'4 - Tabela atual'!ER92,'5 - Tabela anterior'!EQ92)</f>
        <v>0</v>
      </c>
      <c r="ES93" s="9">
        <f>IF(Parametros!$P$3=1,'4 - Tabela atual'!ES92,'5 - Tabela anterior'!ER92)</f>
        <v>0</v>
      </c>
      <c r="ET93" s="9">
        <f>IF(Parametros!$P$3=1,'4 - Tabela atual'!ET92,'5 - Tabela anterior'!ES92)</f>
        <v>0</v>
      </c>
      <c r="EU93" s="9">
        <f>IF(Parametros!$P$3=1,'4 - Tabela atual'!EU92,'5 - Tabela anterior'!ET92)</f>
        <v>0</v>
      </c>
      <c r="EV93" s="9">
        <f>IF(Parametros!$P$3=1,'4 - Tabela atual'!EV92,'5 - Tabela anterior'!EU92)</f>
        <v>0</v>
      </c>
      <c r="EW93" s="9">
        <f>IF(Parametros!$P$3=1,'4 - Tabela atual'!EW92,'5 - Tabela anterior'!EV92)</f>
        <v>0</v>
      </c>
      <c r="EX93" s="9">
        <f>IF(Parametros!$P$3=1,'4 - Tabela atual'!EX92,'5 - Tabela anterior'!EW92)</f>
        <v>0</v>
      </c>
      <c r="EY93" s="9">
        <f>IF(Parametros!$P$3=1,'4 - Tabela atual'!EY92,'5 - Tabela anterior'!EX92)</f>
        <v>0</v>
      </c>
      <c r="EZ93" s="9">
        <f>IF(Parametros!$P$3=1,'4 - Tabela atual'!EZ92,'5 - Tabela anterior'!EY92)</f>
        <v>0</v>
      </c>
      <c r="FA93" s="9">
        <f>IF(Parametros!$P$3=1,'4 - Tabela atual'!FA92,'5 - Tabela anterior'!EZ92)</f>
        <v>0</v>
      </c>
      <c r="FB93" s="9">
        <f>IF(Parametros!$P$3=1,'4 - Tabela atual'!FB92,'5 - Tabela anterior'!FA92)</f>
        <v>0</v>
      </c>
      <c r="FC93" s="9">
        <f>IF(Parametros!$P$3=1,'4 - Tabela atual'!FC92,'5 - Tabela anterior'!FB92)</f>
        <v>0</v>
      </c>
      <c r="FD93" s="9">
        <f>IF(Parametros!$P$3=1,'4 - Tabela atual'!FD92,'5 - Tabela anterior'!FC92)</f>
        <v>0</v>
      </c>
      <c r="FE93" s="9">
        <f>IF(Parametros!$P$3=1,'4 - Tabela atual'!FE92,'5 - Tabela anterior'!FD92)</f>
        <v>0</v>
      </c>
      <c r="FF93" s="9">
        <f>IF(Parametros!$P$3=1,'4 - Tabela atual'!FF92,'5 - Tabela anterior'!FE92)</f>
        <v>0</v>
      </c>
      <c r="FG93" s="9">
        <f>IF(Parametros!$P$3=1,'4 - Tabela atual'!FG92,'5 - Tabela anterior'!FF92)</f>
        <v>0</v>
      </c>
      <c r="FH93" s="9">
        <f>IF(Parametros!$P$3=1,'4 - Tabela atual'!FH92,'5 - Tabela anterior'!FG92)</f>
        <v>0</v>
      </c>
      <c r="FI93" s="9">
        <f>IF(Parametros!$P$3=1,'4 - Tabela atual'!FI92,'5 - Tabela anterior'!FH92)</f>
        <v>0</v>
      </c>
      <c r="FJ93" s="9">
        <f>IF(Parametros!$P$3=1,'4 - Tabela atual'!FJ92,'5 - Tabela anterior'!FI92)</f>
        <v>0</v>
      </c>
      <c r="FK93" s="9">
        <f>IF(Parametros!$P$3=1,'4 - Tabela atual'!FK92,'5 - Tabela anterior'!FJ92)</f>
        <v>0</v>
      </c>
      <c r="FL93" s="9">
        <f>IF(Parametros!$P$3=1,'4 - Tabela atual'!FL92,'5 - Tabela anterior'!FK92)</f>
        <v>0</v>
      </c>
      <c r="FM93" s="9">
        <f>IF(Parametros!$P$3=1,'4 - Tabela atual'!FM92,'5 - Tabela anterior'!FL92)</f>
        <v>0</v>
      </c>
      <c r="FN93" s="9">
        <f>IF(Parametros!$P$3=1,'4 - Tabela atual'!FN92,'5 - Tabela anterior'!FM92)</f>
        <v>0</v>
      </c>
      <c r="FO93" s="9">
        <f>IF(Parametros!$P$3=1,'4 - Tabela atual'!FO92,'5 - Tabela anterior'!FN92)</f>
        <v>0</v>
      </c>
      <c r="FP93" s="9">
        <f>IF(Parametros!$P$3=1,'4 - Tabela atual'!FP92,'5 - Tabela anterior'!FO92)</f>
        <v>0</v>
      </c>
      <c r="FQ93" s="9">
        <f>IF(Parametros!$P$3=1,'4 - Tabela atual'!FQ92,'5 - Tabela anterior'!FP92)</f>
        <v>0</v>
      </c>
      <c r="FR93" s="9">
        <f>IF(Parametros!$P$3=1,'4 - Tabela atual'!FR92,'5 - Tabela anterior'!FQ92)</f>
        <v>0</v>
      </c>
      <c r="FS93" s="9">
        <f>IF(Parametros!$P$3=1,'4 - Tabela atual'!FS92,'5 - Tabela anterior'!FR92)</f>
        <v>0</v>
      </c>
      <c r="FT93">
        <f>IF(Parametros!$P$3=1,'4 - Tabela atual'!FT92,'5 - Tabela anterior'!FS92)</f>
        <v>28.34</v>
      </c>
      <c r="FU93" t="str">
        <f>IF(Parametros!$P$3=1,'4 - Tabela atual'!FU92,'5 - Tabela anterior'!FT92)</f>
        <v/>
      </c>
      <c r="FV93" t="str">
        <f>IF(Parametros!$P$3=1,'4 - Tabela atual'!FV92,'5 - Tabela anterior'!FU92)</f>
        <v/>
      </c>
      <c r="FW93" t="str">
        <f>IF(Parametros!$P$3=1,'4 - Tabela atual'!FW92,'5 - Tabela anterior'!FV92)</f>
        <v/>
      </c>
      <c r="FX93" t="str">
        <f>IF(Parametros!$P$3=1,'4 - Tabela atual'!FX92,'5 - Tabela anterior'!FW92)</f>
        <v/>
      </c>
      <c r="FY93" t="str">
        <f>IF(Parametros!$P$3=1,'4 - Tabela atual'!FY92,'5 - Tabela anterior'!FX92)</f>
        <v/>
      </c>
      <c r="FZ93" t="str">
        <f>IF(Parametros!$P$3=1,'4 - Tabela atual'!FZ92,'5 - Tabela anterior'!FY92)</f>
        <v/>
      </c>
      <c r="GA93" t="str">
        <f>IF(Parametros!$P$3=1,'4 - Tabela atual'!GA92,'5 - Tabela anterior'!FZ92)</f>
        <v/>
      </c>
      <c r="GB93" t="str">
        <f>IF(Parametros!$P$3=1,'4 - Tabela atual'!GB92,'5 - Tabela anterior'!GA92)</f>
        <v/>
      </c>
      <c r="GC93" t="str">
        <f>IF(Parametros!$P$3=1,'4 - Tabela atual'!GC92,'5 - Tabela anterior'!GB92)</f>
        <v/>
      </c>
      <c r="GD93" t="str">
        <f>IF(Parametros!$P$3=1,'4 - Tabela atual'!GD92,'5 - Tabela anterior'!GC92)</f>
        <v/>
      </c>
      <c r="GE93" t="str">
        <f>IF(Parametros!$P$3=1,'4 - Tabela atual'!GE92,'5 - Tabela anterior'!GD92)</f>
        <v/>
      </c>
      <c r="GF93" t="str">
        <f>IF(Parametros!$P$3=1,'4 - Tabela atual'!GF92,'5 - Tabela anterior'!GE92)</f>
        <v/>
      </c>
      <c r="GG93" t="str">
        <f>IF(Parametros!$P$3=1,'4 - Tabela atual'!GG92,'5 - Tabela anterior'!GF92)</f>
        <v/>
      </c>
      <c r="GH93">
        <f>IF(Parametros!$P$3=1,'4 - Tabela atual'!GH92,'5 - Tabela anterior'!GG92)</f>
        <v>0</v>
      </c>
      <c r="GI93" s="8">
        <f>IF(Parametros!$P$3=1,'4 - Tabela atual'!GI92,'5 - Tabela anterior'!GH92)</f>
        <v>324578.28350000002</v>
      </c>
      <c r="GJ93" s="8">
        <f>IF(Parametros!$P$3=1,'4 - Tabela atual'!GJ92,'5 - Tabela anterior'!GI92)</f>
        <v>0</v>
      </c>
      <c r="GK93" s="8">
        <f>IF(Parametros!$P$3=1,'4 - Tabela atual'!GK92,'5 - Tabela anterior'!GJ92)</f>
        <v>0</v>
      </c>
      <c r="GL93" s="8">
        <f>IF(Parametros!$P$3=1,'4 - Tabela atual'!GL92,'5 - Tabela anterior'!GK92)</f>
        <v>0</v>
      </c>
      <c r="GM93" s="8">
        <f>IF(Parametros!$P$3=1,'4 - Tabela atual'!GM92,'5 - Tabela anterior'!GL92)</f>
        <v>0</v>
      </c>
      <c r="GN93" s="8">
        <f>IF(Parametros!$P$3=1,'4 - Tabela atual'!GN92,'5 - Tabela anterior'!GM92)</f>
        <v>0</v>
      </c>
      <c r="GO93" s="8">
        <f>IF(Parametros!$P$3=1,'4 - Tabela atual'!GO92,'5 - Tabela anterior'!GN92)</f>
        <v>0</v>
      </c>
      <c r="GP93" s="8">
        <f>IF(Parametros!$P$3=1,'4 - Tabela atual'!GP92,'5 - Tabela anterior'!GO92)</f>
        <v>0</v>
      </c>
      <c r="GQ93" s="8">
        <f>IF(Parametros!$P$3=1,'4 - Tabela atual'!GQ92,'5 - Tabela anterior'!GP92)</f>
        <v>0</v>
      </c>
      <c r="GR93" s="8">
        <f>IF(Parametros!$P$3=1,'4 - Tabela atual'!GR92,'5 - Tabela anterior'!GQ92)</f>
        <v>0</v>
      </c>
      <c r="GS93" s="8">
        <f>IF(Parametros!$P$3=1,'4 - Tabela atual'!GS92,'5 - Tabela anterior'!GR92)</f>
        <v>0</v>
      </c>
      <c r="GT93" s="8">
        <f>IF(Parametros!$P$3=1,'4 - Tabela atual'!GT92,'5 - Tabela anterior'!GS92)</f>
        <v>0</v>
      </c>
      <c r="GU93" s="8">
        <f>IF(Parametros!$P$3=1,'4 - Tabela atual'!GU92,'5 - Tabela anterior'!GT92)</f>
        <v>0</v>
      </c>
      <c r="GV93" s="8">
        <f>IF(Parametros!$P$3=1,'4 - Tabela atual'!GV92,'5 - Tabela anterior'!GU92)</f>
        <v>0</v>
      </c>
      <c r="GW93" s="8">
        <f>IF(Parametros!$P$3=1,'4 - Tabela atual'!GW92,'5 - Tabela anterior'!GV92)</f>
        <v>0</v>
      </c>
      <c r="GX93">
        <f>IF(Parametros!$P$3=1,'4 - Tabela atual'!GX92,'5 - Tabela anterior'!GW92)</f>
        <v>0</v>
      </c>
      <c r="GY93">
        <f>IF(Parametros!$P$3=1,'4 - Tabela atual'!GY92,'5 - Tabela anterior'!GX92)</f>
        <v>0</v>
      </c>
      <c r="GZ93">
        <f>IF(Parametros!$P$3=1,'4 - Tabela atual'!GZ92,'5 - Tabela anterior'!GY92)</f>
        <v>1</v>
      </c>
      <c r="HA93">
        <f>IF(Parametros!$P$3=1,'4 - Tabela atual'!HA92,'5 - Tabela anterior'!GZ92)</f>
        <v>1</v>
      </c>
      <c r="HB93">
        <f>IF(Parametros!$P$3=1,'4 - Tabela atual'!HB92,'5 - Tabela anterior'!HA92)</f>
        <v>1</v>
      </c>
      <c r="HC93">
        <f>IF(Parametros!$P$3=1,'4 - Tabela atual'!HC92,'5 - Tabela anterior'!HB92)</f>
        <v>1</v>
      </c>
      <c r="HD93">
        <f>IF(Parametros!$P$3=1,'4 - Tabela atual'!HD92,'5 - Tabela anterior'!HC92)</f>
        <v>0</v>
      </c>
      <c r="HE93" s="6" t="str">
        <f t="shared" si="3"/>
        <v>O AUTO DA COMPADECIDA - (COMP)</v>
      </c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</row>
    <row r="94" spans="1:272" x14ac:dyDescent="0.2">
      <c r="A94" s="148" t="str">
        <f>IF(Parametros!$P$3=1,'4 - Tabela atual'!A93,'5 - Tabela anterior'!A93)</f>
        <v>MADB</v>
      </c>
      <c r="B94" s="112" t="str">
        <f>IF(Parametros!$P$3=1,'4 - Tabela atual'!B93,'5 - Tabela anterior'!B93)</f>
        <v>MADIBA</v>
      </c>
      <c r="C94" s="9">
        <f>IF(Parametros!$P$3=1,'4 - Tabela atual'!C93,'5 - Tabela anterior'!C93)</f>
        <v>1388</v>
      </c>
      <c r="D94" s="9">
        <f>IF(Parametros!$P$3=1,'4 - Tabela atual'!D93,'5 - Tabela anterior'!D93)</f>
        <v>277.60000000000002</v>
      </c>
      <c r="E94" s="9">
        <f>IF(Parametros!$P$3=1,'4 - Tabela atual'!E93,'5 - Tabela anterior'!E93)</f>
        <v>347</v>
      </c>
      <c r="F94" s="9">
        <f>IF(Parametros!$P$3=1,'4 - Tabela atual'!F93,'5 - Tabela anterior'!F93)</f>
        <v>520.5</v>
      </c>
      <c r="G94" s="9">
        <f>IF(Parametros!$P$3=1,'4 - Tabela atual'!G93,'5 - Tabela anterior'!G93)</f>
        <v>277.60000000000002</v>
      </c>
      <c r="H94" s="9">
        <f>IF(Parametros!$P$3=1,'4 - Tabela atual'!H93,'5 - Tabela anterior'!H93)</f>
        <v>347</v>
      </c>
      <c r="I94" s="9">
        <f>IF(Parametros!$P$3=1,'4 - Tabela atual'!I93,'5 - Tabela anterior'!H93)</f>
        <v>347</v>
      </c>
      <c r="J94" s="9">
        <f>IF(Parametros!$P$3=1,'4 - Tabela atual'!J93,'5 - Tabela anterior'!I93)</f>
        <v>347</v>
      </c>
      <c r="K94" s="9">
        <f>IF(Parametros!$P$3=1,'4 - Tabela atual'!K93,'5 - Tabela anterior'!J93)</f>
        <v>520.5</v>
      </c>
      <c r="L94" s="9">
        <f>IF(Parametros!$P$3=1,'4 - Tabela atual'!L93,'5 - Tabela anterior'!K93)</f>
        <v>277.60000000000002</v>
      </c>
      <c r="M94" s="9">
        <f>IF(Parametros!$P$3=1,'4 - Tabela atual'!M93,'5 - Tabela anterior'!L93)</f>
        <v>347</v>
      </c>
      <c r="N94" s="9">
        <f>IF(Parametros!$P$3=1,'4 - Tabela atual'!N93,'5 - Tabela anterior'!M93)</f>
        <v>624.6</v>
      </c>
      <c r="O94" s="9">
        <f>IF(Parametros!$P$3=1,'4 - Tabela atual'!O93,'5 - Tabela anterior'!N93)</f>
        <v>694</v>
      </c>
      <c r="P94" s="9">
        <f>IF(Parametros!$P$3=1,'4 - Tabela atual'!P93,'5 - Tabela anterior'!O93)</f>
        <v>2082</v>
      </c>
      <c r="Q94" s="9">
        <f>IF(Parametros!$P$3=1,'4 - Tabela atual'!Q93,'5 - Tabela anterior'!P93)</f>
        <v>2776</v>
      </c>
      <c r="R94" s="9">
        <f>IF(Parametros!$P$3=1,'4 - Tabela atual'!R93,'5 - Tabela anterior'!Q93)</f>
        <v>4164</v>
      </c>
      <c r="S94" s="9">
        <f>IF(Parametros!$P$3=1,'4 - Tabela atual'!S93,'5 - Tabela anterior'!R93)</f>
        <v>5552</v>
      </c>
      <c r="T94" s="9">
        <f>IF(Parametros!$P$3=1,'4 - Tabela atual'!T93,'5 - Tabela anterior'!S93)</f>
        <v>6940</v>
      </c>
      <c r="U94" s="9">
        <f>IF(Parametros!$P$3=1,'4 - Tabela atual'!U93,'5 - Tabela anterior'!T93)</f>
        <v>8328</v>
      </c>
      <c r="V94" s="9">
        <f>IF(Parametros!$P$3=1,'4 - Tabela atual'!V93,'5 - Tabela anterior'!U93)</f>
        <v>0</v>
      </c>
      <c r="W94" s="9">
        <f>IF(Parametros!$P$3=1,'4 - Tabela atual'!W93,'5 - Tabela anterior'!V93)</f>
        <v>0</v>
      </c>
      <c r="X94" s="9">
        <f>IF(Parametros!$P$3=1,'4 - Tabela atual'!X93,'5 - Tabela anterior'!W93)</f>
        <v>0</v>
      </c>
      <c r="Y94" s="9">
        <f>IF(Parametros!$P$3=1,'4 - Tabela atual'!Y93,'5 - Tabela anterior'!X93)</f>
        <v>0</v>
      </c>
      <c r="Z94" s="9">
        <f>IF(Parametros!$P$3=1,'4 - Tabela atual'!Z93,'5 - Tabela anterior'!Y93)</f>
        <v>0</v>
      </c>
      <c r="AA94" s="9">
        <f>IF(Parametros!$P$3=1,'4 - Tabela atual'!AA93,'5 - Tabela anterior'!Z93)</f>
        <v>0</v>
      </c>
      <c r="AB94" s="9">
        <f>IF(Parametros!$P$3=1,'4 - Tabela atual'!AB93,'5 - Tabela anterior'!AA93)</f>
        <v>0</v>
      </c>
      <c r="AC94" s="9">
        <f>IF(Parametros!$P$3=1,'4 - Tabela atual'!AC93,'5 - Tabela anterior'!AB93)</f>
        <v>0</v>
      </c>
      <c r="AD94" s="9">
        <f>IF(Parametros!$P$3=1,'4 - Tabela atual'!AD93,'5 - Tabela anterior'!AC93)</f>
        <v>0</v>
      </c>
      <c r="AE94" s="9">
        <f>IF(Parametros!$P$3=1,'4 - Tabela atual'!AE93,'5 - Tabela anterior'!AD93)</f>
        <v>0</v>
      </c>
      <c r="AF94" s="9">
        <f>IF(Parametros!$P$3=1,'4 - Tabela atual'!AF93,'5 - Tabela anterior'!AE93)</f>
        <v>0</v>
      </c>
      <c r="AG94" s="9">
        <f>IF(Parametros!$P$3=1,'4 - Tabela atual'!AG93,'5 - Tabela anterior'!AF93)</f>
        <v>0</v>
      </c>
      <c r="AH94" s="9">
        <f>IF(Parametros!$P$3=1,'4 - Tabela atual'!AH93,'5 - Tabela anterior'!AG93)</f>
        <v>0</v>
      </c>
      <c r="AI94" s="9">
        <f>IF(Parametros!$P$3=1,'4 - Tabela atual'!AI93,'5 - Tabela anterior'!AH93)</f>
        <v>0</v>
      </c>
      <c r="AJ94" s="9">
        <f>IF(Parametros!$P$3=1,'4 - Tabela atual'!AJ93,'5 - Tabela anterior'!AI93)</f>
        <v>0</v>
      </c>
      <c r="AK94" s="9">
        <f>IF(Parametros!$P$3=1,'4 - Tabela atual'!AK93,'5 - Tabela anterior'!AJ93)</f>
        <v>0</v>
      </c>
      <c r="AL94" s="9">
        <f>IF(Parametros!$P$3=1,'4 - Tabela atual'!AL93,'5 - Tabela anterior'!AK93)</f>
        <v>0</v>
      </c>
      <c r="AM94" s="9">
        <f>IF(Parametros!$P$3=1,'4 - Tabela atual'!AM93,'5 - Tabela anterior'!AL93)</f>
        <v>0</v>
      </c>
      <c r="AN94" s="9">
        <f>IF(Parametros!$P$3=1,'4 - Tabela atual'!AN93,'5 - Tabela anterior'!AM93)</f>
        <v>0</v>
      </c>
      <c r="AO94" s="9">
        <f>IF(Parametros!$P$3=1,'4 - Tabela atual'!AO93,'5 - Tabela anterior'!AN93)</f>
        <v>0</v>
      </c>
      <c r="AP94" s="9">
        <f>IF(Parametros!$P$3=1,'4 - Tabela atual'!AP93,'5 - Tabela anterior'!AO93)</f>
        <v>0</v>
      </c>
      <c r="AQ94" s="9">
        <f>IF(Parametros!$P$3=1,'4 - Tabela atual'!AQ93,'5 - Tabela anterior'!AP93)</f>
        <v>0</v>
      </c>
      <c r="AR94" s="9">
        <f>IF(Parametros!$P$3=1,'4 - Tabela atual'!AR93,'5 - Tabela anterior'!AQ93)</f>
        <v>0</v>
      </c>
      <c r="AS94" s="9">
        <f>IF(Parametros!$P$3=1,'4 - Tabela atual'!AS93,'5 - Tabela anterior'!AR93)</f>
        <v>0</v>
      </c>
      <c r="AT94" s="9">
        <f>IF(Parametros!$P$3=1,'4 - Tabela atual'!AT93,'5 - Tabela anterior'!AS93)</f>
        <v>0</v>
      </c>
      <c r="AU94" s="9">
        <f>IF(Parametros!$P$3=1,'4 - Tabela atual'!AU93,'5 - Tabela anterior'!AT93)</f>
        <v>0</v>
      </c>
      <c r="AV94" s="9">
        <f>IF(Parametros!$P$3=1,'4 - Tabela atual'!AV93,'5 - Tabela anterior'!AU93)</f>
        <v>0</v>
      </c>
      <c r="AW94" s="9">
        <f>IF(Parametros!$P$3=1,'4 - Tabela atual'!AW93,'5 - Tabela anterior'!AV93)</f>
        <v>0</v>
      </c>
      <c r="AX94" s="9">
        <f>IF(Parametros!$P$3=1,'4 - Tabela atual'!AX93,'5 - Tabela anterior'!AW93)</f>
        <v>0</v>
      </c>
      <c r="AY94" s="9">
        <f>IF(Parametros!$P$3=1,'4 - Tabela atual'!AY93,'5 - Tabela anterior'!AX93)</f>
        <v>0</v>
      </c>
      <c r="AZ94" s="9">
        <f>IF(Parametros!$P$3=1,'4 - Tabela atual'!AZ93,'5 - Tabela anterior'!AY93)</f>
        <v>0</v>
      </c>
      <c r="BA94" s="9">
        <f>IF(Parametros!$P$3=1,'4 - Tabela atual'!BA93,'5 - Tabela anterior'!AZ93)</f>
        <v>0</v>
      </c>
      <c r="BB94" s="9">
        <f>IF(Parametros!$P$3=1,'4 - Tabela atual'!BB93,'5 - Tabela anterior'!BA93)</f>
        <v>0</v>
      </c>
      <c r="BC94" s="9">
        <f>IF(Parametros!$P$3=1,'4 - Tabela atual'!BC93,'5 - Tabela anterior'!BB93)</f>
        <v>0</v>
      </c>
      <c r="BD94" s="9">
        <f>IF(Parametros!$P$3=1,'4 - Tabela atual'!BD93,'5 - Tabela anterior'!BC93)</f>
        <v>0</v>
      </c>
      <c r="BE94" s="9">
        <f>IF(Parametros!$P$3=1,'4 - Tabela atual'!BE93,'5 - Tabela anterior'!BD93)</f>
        <v>0</v>
      </c>
      <c r="BF94" s="9">
        <f>IF(Parametros!$P$3=1,'4 - Tabela atual'!BF93,'5 - Tabela anterior'!BE93)</f>
        <v>0</v>
      </c>
      <c r="BG94" s="9">
        <f>IF(Parametros!$P$3=1,'4 - Tabela atual'!BG93,'5 - Tabela anterior'!BF93)</f>
        <v>0</v>
      </c>
      <c r="BH94" s="9">
        <f>IF(Parametros!$P$3=1,'4 - Tabela atual'!BH93,'5 - Tabela anterior'!BG93)</f>
        <v>0</v>
      </c>
      <c r="BI94" s="9">
        <f>IF(Parametros!$P$3=1,'4 - Tabela atual'!BI93,'5 - Tabela anterior'!BH93)</f>
        <v>0</v>
      </c>
      <c r="BJ94" s="9">
        <f>IF(Parametros!$P$3=1,'4 - Tabela atual'!BJ93,'5 - Tabela anterior'!BI93)</f>
        <v>0</v>
      </c>
      <c r="BK94" s="9">
        <f>IF(Parametros!$P$3=1,'4 - Tabela atual'!BK93,'5 - Tabela anterior'!BJ93)</f>
        <v>0</v>
      </c>
      <c r="BL94" s="9">
        <f>IF(Parametros!$P$3=1,'4 - Tabela atual'!BL93,'5 - Tabela anterior'!BK93)</f>
        <v>0</v>
      </c>
      <c r="BM94" s="9">
        <f>IF(Parametros!$P$3=1,'4 - Tabela atual'!BM93,'5 - Tabela anterior'!BL93)</f>
        <v>0</v>
      </c>
      <c r="BN94" s="9">
        <f>IF(Parametros!$P$3=1,'4 - Tabela atual'!BN93,'5 - Tabela anterior'!BM93)</f>
        <v>0</v>
      </c>
      <c r="BO94" s="9">
        <f>IF(Parametros!$P$3=1,'4 - Tabela atual'!BO93,'5 - Tabela anterior'!BN93)</f>
        <v>0</v>
      </c>
      <c r="BP94" s="9">
        <f>IF(Parametros!$P$3=1,'4 - Tabela atual'!BP93,'5 - Tabela anterior'!BO93)</f>
        <v>0</v>
      </c>
      <c r="BQ94" s="9">
        <f>IF(Parametros!$P$3=1,'4 - Tabela atual'!BQ93,'5 - Tabela anterior'!BP93)</f>
        <v>0</v>
      </c>
      <c r="BR94" s="9">
        <f>IF(Parametros!$P$3=1,'4 - Tabela atual'!BR93,'5 - Tabela anterior'!BQ93)</f>
        <v>0</v>
      </c>
      <c r="BS94" s="9">
        <f>IF(Parametros!$P$3=1,'4 - Tabela atual'!BS93,'5 - Tabela anterior'!BR93)</f>
        <v>0</v>
      </c>
      <c r="BT94" s="9">
        <f>IF(Parametros!$P$3=1,'4 - Tabela atual'!BT93,'5 - Tabela anterior'!BS93)</f>
        <v>0</v>
      </c>
      <c r="BU94" s="9">
        <f>IF(Parametros!$P$3=1,'4 - Tabela atual'!BU93,'5 - Tabela anterior'!BT93)</f>
        <v>0</v>
      </c>
      <c r="BV94" s="9">
        <f>IF(Parametros!$P$3=1,'4 - Tabela atual'!BV93,'5 - Tabela anterior'!BU93)</f>
        <v>0</v>
      </c>
      <c r="BW94" s="9">
        <f>IF(Parametros!$P$3=1,'4 - Tabela atual'!BW93,'5 - Tabela anterior'!BV93)</f>
        <v>0</v>
      </c>
      <c r="BX94" s="9">
        <f>IF(Parametros!$P$3=1,'4 - Tabela atual'!BX93,'5 - Tabela anterior'!BW93)</f>
        <v>0</v>
      </c>
      <c r="BY94" s="9">
        <f>IF(Parametros!$P$3=1,'4 - Tabela atual'!BY93,'5 - Tabela anterior'!BX93)</f>
        <v>0</v>
      </c>
      <c r="BZ94" s="9">
        <f>IF(Parametros!$P$3=1,'4 - Tabela atual'!BZ93,'5 - Tabela anterior'!BY93)</f>
        <v>0</v>
      </c>
      <c r="CA94" s="9">
        <f>IF(Parametros!$P$3=1,'4 - Tabela atual'!CA93,'5 - Tabela anterior'!BZ93)</f>
        <v>0</v>
      </c>
      <c r="CB94" s="9">
        <f>IF(Parametros!$P$3=1,'4 - Tabela atual'!CB93,'5 - Tabela anterior'!CA93)</f>
        <v>0</v>
      </c>
      <c r="CC94" s="9">
        <f>IF(Parametros!$P$3=1,'4 - Tabela atual'!CC93,'5 - Tabela anterior'!CB93)</f>
        <v>0</v>
      </c>
      <c r="CD94" s="9">
        <f>IF(Parametros!$P$3=1,'4 - Tabela atual'!CD93,'5 - Tabela anterior'!CC93)</f>
        <v>0</v>
      </c>
      <c r="CE94" s="9">
        <f>IF(Parametros!$P$3=1,'4 - Tabela atual'!CE93,'5 - Tabela anterior'!CD93)</f>
        <v>0</v>
      </c>
      <c r="CF94" s="9">
        <f>IF(Parametros!$P$3=1,'4 - Tabela atual'!CF93,'5 - Tabela anterior'!CE93)</f>
        <v>0</v>
      </c>
      <c r="CG94" s="9">
        <f>IF(Parametros!$P$3=1,'4 - Tabela atual'!CG93,'5 - Tabela anterior'!CF93)</f>
        <v>0</v>
      </c>
      <c r="CH94" s="9">
        <f>IF(Parametros!$P$3=1,'4 - Tabela atual'!CH93,'5 - Tabela anterior'!CG93)</f>
        <v>0</v>
      </c>
      <c r="CI94" s="9">
        <f>IF(Parametros!$P$3=1,'4 - Tabela atual'!CI93,'5 - Tabela anterior'!CH93)</f>
        <v>0</v>
      </c>
      <c r="CJ94" s="9">
        <f>IF(Parametros!$P$3=1,'4 - Tabela atual'!CJ93,'5 - Tabela anterior'!CI93)</f>
        <v>0</v>
      </c>
      <c r="CK94" s="9">
        <f>IF(Parametros!$P$3=1,'4 - Tabela atual'!CK93,'5 - Tabela anterior'!CJ93)</f>
        <v>0</v>
      </c>
      <c r="CL94" s="9">
        <f>IF(Parametros!$P$3=1,'4 - Tabela atual'!CL93,'5 - Tabela anterior'!CK93)</f>
        <v>0</v>
      </c>
      <c r="CM94" s="9">
        <f>IF(Parametros!$P$3=1,'4 - Tabela atual'!CM93,'5 - Tabela anterior'!CL93)</f>
        <v>0</v>
      </c>
      <c r="CN94" s="9">
        <f>IF(Parametros!$P$3=1,'4 - Tabela atual'!CN93,'5 - Tabela anterior'!CM93)</f>
        <v>0</v>
      </c>
      <c r="CO94" s="9">
        <f>IF(Parametros!$P$3=1,'4 - Tabela atual'!CO93,'5 - Tabela anterior'!CN93)</f>
        <v>0</v>
      </c>
      <c r="CP94" s="9">
        <f>IF(Parametros!$P$3=1,'4 - Tabela atual'!CP93,'5 - Tabela anterior'!CO93)</f>
        <v>0</v>
      </c>
      <c r="CQ94" s="9">
        <f>IF(Parametros!$P$3=1,'4 - Tabela atual'!CQ93,'5 - Tabela anterior'!CP93)</f>
        <v>0</v>
      </c>
      <c r="CR94" s="9">
        <f>IF(Parametros!$P$3=1,'4 - Tabela atual'!CR93,'5 - Tabela anterior'!CQ93)</f>
        <v>0</v>
      </c>
      <c r="CS94" s="9">
        <f>IF(Parametros!$P$3=1,'4 - Tabela atual'!CS93,'5 - Tabela anterior'!CR93)</f>
        <v>0</v>
      </c>
      <c r="CT94" s="9">
        <f>IF(Parametros!$P$3=1,'4 - Tabela atual'!CT93,'5 - Tabela anterior'!CS93)</f>
        <v>0</v>
      </c>
      <c r="CU94" s="9">
        <f>IF(Parametros!$P$3=1,'4 - Tabela atual'!CU93,'5 - Tabela anterior'!CT93)</f>
        <v>0</v>
      </c>
      <c r="CV94" s="9">
        <f>IF(Parametros!$P$3=1,'4 - Tabela atual'!CV93,'5 - Tabela anterior'!CU93)</f>
        <v>0</v>
      </c>
      <c r="CW94" s="9">
        <f>IF(Parametros!$P$3=1,'4 - Tabela atual'!CW93,'5 - Tabela anterior'!CV93)</f>
        <v>0</v>
      </c>
      <c r="CX94" s="9">
        <f>IF(Parametros!$P$3=1,'4 - Tabela atual'!CX93,'5 - Tabela anterior'!CW93)</f>
        <v>0</v>
      </c>
      <c r="CY94" s="9">
        <f>IF(Parametros!$P$3=1,'4 - Tabela atual'!CY93,'5 - Tabela anterior'!CX93)</f>
        <v>0</v>
      </c>
      <c r="CZ94" s="9">
        <f>IF(Parametros!$P$3=1,'4 - Tabela atual'!CZ93,'5 - Tabela anterior'!CY93)</f>
        <v>0</v>
      </c>
      <c r="DA94" s="9">
        <f>IF(Parametros!$P$3=1,'4 - Tabela atual'!DA93,'5 - Tabela anterior'!CZ93)</f>
        <v>0</v>
      </c>
      <c r="DB94" s="9">
        <f>IF(Parametros!$P$3=1,'4 - Tabela atual'!DB93,'5 - Tabela anterior'!DA93)</f>
        <v>0</v>
      </c>
      <c r="DC94" s="9">
        <f>IF(Parametros!$P$3=1,'4 - Tabela atual'!DC93,'5 - Tabela anterior'!DB93)</f>
        <v>0</v>
      </c>
      <c r="DD94" s="9">
        <f>IF(Parametros!$P$3=1,'4 - Tabela atual'!DD93,'5 - Tabela anterior'!DC93)</f>
        <v>0</v>
      </c>
      <c r="DE94" s="9">
        <f>IF(Parametros!$P$3=1,'4 - Tabela atual'!DE93,'5 - Tabela anterior'!DD93)</f>
        <v>0</v>
      </c>
      <c r="DF94" s="9">
        <f>IF(Parametros!$P$3=1,'4 - Tabela atual'!DF93,'5 - Tabela anterior'!DE93)</f>
        <v>0</v>
      </c>
      <c r="DG94" s="9">
        <f>IF(Parametros!$P$3=1,'4 - Tabela atual'!DG93,'5 - Tabela anterior'!DF93)</f>
        <v>0</v>
      </c>
      <c r="DH94" s="9">
        <f>IF(Parametros!$P$3=1,'4 - Tabela atual'!DH93,'5 - Tabela anterior'!DG93)</f>
        <v>0</v>
      </c>
      <c r="DI94" s="9">
        <f>IF(Parametros!$P$3=1,'4 - Tabela atual'!DI93,'5 - Tabela anterior'!DH93)</f>
        <v>0</v>
      </c>
      <c r="DJ94" s="9">
        <f>IF(Parametros!$P$3=1,'4 - Tabela atual'!DJ93,'5 - Tabela anterior'!DI93)</f>
        <v>0</v>
      </c>
      <c r="DK94" s="9">
        <f>IF(Parametros!$P$3=1,'4 - Tabela atual'!DK93,'5 - Tabela anterior'!DJ93)</f>
        <v>0</v>
      </c>
      <c r="DL94" s="9">
        <f>IF(Parametros!$P$3=1,'4 - Tabela atual'!DL93,'5 - Tabela anterior'!DK93)</f>
        <v>0</v>
      </c>
      <c r="DM94" s="9">
        <f>IF(Parametros!$P$3=1,'4 - Tabela atual'!DM93,'5 - Tabela anterior'!DL93)</f>
        <v>0</v>
      </c>
      <c r="DN94" s="9">
        <f>IF(Parametros!$P$3=1,'4 - Tabela atual'!DN93,'5 - Tabela anterior'!DM93)</f>
        <v>0</v>
      </c>
      <c r="DO94" s="9">
        <f>IF(Parametros!$P$3=1,'4 - Tabela atual'!DO93,'5 - Tabela anterior'!DN93)</f>
        <v>0</v>
      </c>
      <c r="DP94" s="9">
        <f>IF(Parametros!$P$3=1,'4 - Tabela atual'!DP93,'5 - Tabela anterior'!DO93)</f>
        <v>0</v>
      </c>
      <c r="DQ94" s="9">
        <f>IF(Parametros!$P$3=1,'4 - Tabela atual'!DQ93,'5 - Tabela anterior'!DP93)</f>
        <v>0</v>
      </c>
      <c r="DR94" s="9">
        <f>IF(Parametros!$P$3=1,'4 - Tabela atual'!DR93,'5 - Tabela anterior'!DQ93)</f>
        <v>0</v>
      </c>
      <c r="DS94" s="9">
        <f>IF(Parametros!$P$3=1,'4 - Tabela atual'!DS93,'5 - Tabela anterior'!DR93)</f>
        <v>0</v>
      </c>
      <c r="DT94" s="9">
        <f>IF(Parametros!$P$3=1,'4 - Tabela atual'!DT93,'5 - Tabela anterior'!DS93)</f>
        <v>0</v>
      </c>
      <c r="DU94" s="9">
        <f>IF(Parametros!$P$3=1,'4 - Tabela atual'!DU93,'5 - Tabela anterior'!DT93)</f>
        <v>0</v>
      </c>
      <c r="DV94" s="9">
        <f>IF(Parametros!$P$3=1,'4 - Tabela atual'!DV93,'5 - Tabela anterior'!DU93)</f>
        <v>0</v>
      </c>
      <c r="DW94" s="9">
        <f>IF(Parametros!$P$3=1,'4 - Tabela atual'!DW93,'5 - Tabela anterior'!DV93)</f>
        <v>0</v>
      </c>
      <c r="DX94" s="9">
        <f>IF(Parametros!$P$3=1,'4 - Tabela atual'!DX93,'5 - Tabela anterior'!DW93)</f>
        <v>0</v>
      </c>
      <c r="DY94" s="9">
        <f>IF(Parametros!$P$3=1,'4 - Tabela atual'!DY93,'5 - Tabela anterior'!DX93)</f>
        <v>0</v>
      </c>
      <c r="DZ94" s="9">
        <f>IF(Parametros!$P$3=1,'4 - Tabela atual'!DZ93,'5 - Tabela anterior'!DY93)</f>
        <v>0</v>
      </c>
      <c r="EA94" s="9">
        <f>IF(Parametros!$P$3=1,'4 - Tabela atual'!EA93,'5 - Tabela anterior'!DZ93)</f>
        <v>0</v>
      </c>
      <c r="EB94" s="9">
        <f>IF(Parametros!$P$3=1,'4 - Tabela atual'!EB93,'5 - Tabela anterior'!EA93)</f>
        <v>0</v>
      </c>
      <c r="EC94" s="9">
        <f>IF(Parametros!$P$3=1,'4 - Tabela atual'!EC93,'5 - Tabela anterior'!EB93)</f>
        <v>0</v>
      </c>
      <c r="ED94" s="9">
        <f>IF(Parametros!$P$3=1,'4 - Tabela atual'!ED93,'5 - Tabela anterior'!EC93)</f>
        <v>0</v>
      </c>
      <c r="EE94" s="9">
        <f>IF(Parametros!$P$3=1,'4 - Tabela atual'!EE93,'5 - Tabela anterior'!ED93)</f>
        <v>0</v>
      </c>
      <c r="EF94" s="9">
        <f>IF(Parametros!$P$3=1,'4 - Tabela atual'!EF93,'5 - Tabela anterior'!EE93)</f>
        <v>0</v>
      </c>
      <c r="EG94" s="9">
        <f>IF(Parametros!$P$3=1,'4 - Tabela atual'!EG93,'5 - Tabela anterior'!EF93)</f>
        <v>0</v>
      </c>
      <c r="EH94" s="9">
        <f>IF(Parametros!$P$3=1,'4 - Tabela atual'!EH93,'5 - Tabela anterior'!EG93)</f>
        <v>0</v>
      </c>
      <c r="EI94" s="9">
        <f>IF(Parametros!$P$3=1,'4 - Tabela atual'!EI93,'5 - Tabela anterior'!EH93)</f>
        <v>0</v>
      </c>
      <c r="EJ94" s="9">
        <f>IF(Parametros!$P$3=1,'4 - Tabela atual'!EJ93,'5 - Tabela anterior'!EI93)</f>
        <v>0</v>
      </c>
      <c r="EK94" s="9">
        <f>IF(Parametros!$P$3=1,'4 - Tabela atual'!EK93,'5 - Tabela anterior'!EJ93)</f>
        <v>0</v>
      </c>
      <c r="EL94" s="9">
        <f>IF(Parametros!$P$3=1,'4 - Tabela atual'!EL93,'5 - Tabela anterior'!EK93)</f>
        <v>0</v>
      </c>
      <c r="EM94" s="9">
        <f>IF(Parametros!$P$3=1,'4 - Tabela atual'!EM93,'5 - Tabela anterior'!EL93)</f>
        <v>0</v>
      </c>
      <c r="EN94" s="9">
        <f>IF(Parametros!$P$3=1,'4 - Tabela atual'!EN93,'5 - Tabela anterior'!EM93)</f>
        <v>0</v>
      </c>
      <c r="EO94" s="9">
        <f>IF(Parametros!$P$3=1,'4 - Tabela atual'!EO93,'5 - Tabela anterior'!EN93)</f>
        <v>0</v>
      </c>
      <c r="EP94" s="9">
        <f>IF(Parametros!$P$3=1,'4 - Tabela atual'!EP93,'5 - Tabela anterior'!EO93)</f>
        <v>0</v>
      </c>
      <c r="EQ94" s="9">
        <f>IF(Parametros!$P$3=1,'4 - Tabela atual'!EQ93,'5 - Tabela anterior'!EP93)</f>
        <v>0</v>
      </c>
      <c r="ER94" s="9">
        <f>IF(Parametros!$P$3=1,'4 - Tabela atual'!ER93,'5 - Tabela anterior'!EQ93)</f>
        <v>0</v>
      </c>
      <c r="ES94" s="9">
        <f>IF(Parametros!$P$3=1,'4 - Tabela atual'!ES93,'5 - Tabela anterior'!ER93)</f>
        <v>0</v>
      </c>
      <c r="ET94" s="9">
        <f>IF(Parametros!$P$3=1,'4 - Tabela atual'!ET93,'5 - Tabela anterior'!ES93)</f>
        <v>0</v>
      </c>
      <c r="EU94" s="9">
        <f>IF(Parametros!$P$3=1,'4 - Tabela atual'!EU93,'5 - Tabela anterior'!ET93)</f>
        <v>0</v>
      </c>
      <c r="EV94" s="9">
        <f>IF(Parametros!$P$3=1,'4 - Tabela atual'!EV93,'5 - Tabela anterior'!EU93)</f>
        <v>0</v>
      </c>
      <c r="EW94" s="9">
        <f>IF(Parametros!$P$3=1,'4 - Tabela atual'!EW93,'5 - Tabela anterior'!EV93)</f>
        <v>0</v>
      </c>
      <c r="EX94" s="9">
        <f>IF(Parametros!$P$3=1,'4 - Tabela atual'!EX93,'5 - Tabela anterior'!EW93)</f>
        <v>0</v>
      </c>
      <c r="EY94" s="9">
        <f>IF(Parametros!$P$3=1,'4 - Tabela atual'!EY93,'5 - Tabela anterior'!EX93)</f>
        <v>0</v>
      </c>
      <c r="EZ94" s="9">
        <f>IF(Parametros!$P$3=1,'4 - Tabela atual'!EZ93,'5 - Tabela anterior'!EY93)</f>
        <v>0</v>
      </c>
      <c r="FA94" s="9">
        <f>IF(Parametros!$P$3=1,'4 - Tabela atual'!FA93,'5 - Tabela anterior'!EZ93)</f>
        <v>0</v>
      </c>
      <c r="FB94" s="9">
        <f>IF(Parametros!$P$3=1,'4 - Tabela atual'!FB93,'5 - Tabela anterior'!FA93)</f>
        <v>0</v>
      </c>
      <c r="FC94" s="9">
        <f>IF(Parametros!$P$3=1,'4 - Tabela atual'!FC93,'5 - Tabela anterior'!FB93)</f>
        <v>0</v>
      </c>
      <c r="FD94" s="9">
        <f>IF(Parametros!$P$3=1,'4 - Tabela atual'!FD93,'5 - Tabela anterior'!FC93)</f>
        <v>0</v>
      </c>
      <c r="FE94" s="9">
        <f>IF(Parametros!$P$3=1,'4 - Tabela atual'!FE93,'5 - Tabela anterior'!FD93)</f>
        <v>0</v>
      </c>
      <c r="FF94" s="9">
        <f>IF(Parametros!$P$3=1,'4 - Tabela atual'!FF93,'5 - Tabela anterior'!FE93)</f>
        <v>0</v>
      </c>
      <c r="FG94" s="9">
        <f>IF(Parametros!$P$3=1,'4 - Tabela atual'!FG93,'5 - Tabela anterior'!FF93)</f>
        <v>0</v>
      </c>
      <c r="FH94" s="9">
        <f>IF(Parametros!$P$3=1,'4 - Tabela atual'!FH93,'5 - Tabela anterior'!FG93)</f>
        <v>0</v>
      </c>
      <c r="FI94" s="9">
        <f>IF(Parametros!$P$3=1,'4 - Tabela atual'!FI93,'5 - Tabela anterior'!FH93)</f>
        <v>0</v>
      </c>
      <c r="FJ94" s="9">
        <f>IF(Parametros!$P$3=1,'4 - Tabela atual'!FJ93,'5 - Tabela anterior'!FI93)</f>
        <v>0</v>
      </c>
      <c r="FK94" s="9">
        <f>IF(Parametros!$P$3=1,'4 - Tabela atual'!FK93,'5 - Tabela anterior'!FJ93)</f>
        <v>0</v>
      </c>
      <c r="FL94" s="9">
        <f>IF(Parametros!$P$3=1,'4 - Tabela atual'!FL93,'5 - Tabela anterior'!FK93)</f>
        <v>0</v>
      </c>
      <c r="FM94" s="9">
        <f>IF(Parametros!$P$3=1,'4 - Tabela atual'!FM93,'5 - Tabela anterior'!FL93)</f>
        <v>0</v>
      </c>
      <c r="FN94" s="9">
        <f>IF(Parametros!$P$3=1,'4 - Tabela atual'!FN93,'5 - Tabela anterior'!FM93)</f>
        <v>0</v>
      </c>
      <c r="FO94" s="9">
        <f>IF(Parametros!$P$3=1,'4 - Tabela atual'!FO93,'5 - Tabela anterior'!FN93)</f>
        <v>0</v>
      </c>
      <c r="FP94" s="9">
        <f>IF(Parametros!$P$3=1,'4 - Tabela atual'!FP93,'5 - Tabela anterior'!FO93)</f>
        <v>0</v>
      </c>
      <c r="FQ94" s="9">
        <f>IF(Parametros!$P$3=1,'4 - Tabela atual'!FQ93,'5 - Tabela anterior'!FP93)</f>
        <v>0</v>
      </c>
      <c r="FR94" s="9">
        <f>IF(Parametros!$P$3=1,'4 - Tabela atual'!FR93,'5 - Tabela anterior'!FQ93)</f>
        <v>0</v>
      </c>
      <c r="FS94" s="9">
        <f>IF(Parametros!$P$3=1,'4 - Tabela atual'!FS93,'5 - Tabela anterior'!FR93)</f>
        <v>0</v>
      </c>
      <c r="FT94">
        <f>IF(Parametros!$P$3=1,'4 - Tabela atual'!FT93,'5 - Tabela anterior'!FS93)</f>
        <v>22.2</v>
      </c>
      <c r="FU94" t="str">
        <f>IF(Parametros!$P$3=1,'4 - Tabela atual'!FU93,'5 - Tabela anterior'!FT93)</f>
        <v/>
      </c>
      <c r="FV94" t="str">
        <f>IF(Parametros!$P$3=1,'4 - Tabela atual'!FV93,'5 - Tabela anterior'!FU93)</f>
        <v/>
      </c>
      <c r="FW94" t="str">
        <f>IF(Parametros!$P$3=1,'4 - Tabela atual'!FW93,'5 - Tabela anterior'!FV93)</f>
        <v/>
      </c>
      <c r="FX94" t="str">
        <f>IF(Parametros!$P$3=1,'4 - Tabela atual'!FX93,'5 - Tabela anterior'!FW93)</f>
        <v/>
      </c>
      <c r="FY94" t="str">
        <f>IF(Parametros!$P$3=1,'4 - Tabela atual'!FY93,'5 - Tabela anterior'!FX93)</f>
        <v/>
      </c>
      <c r="FZ94" t="str">
        <f>IF(Parametros!$P$3=1,'4 - Tabela atual'!FZ93,'5 - Tabela anterior'!FY93)</f>
        <v/>
      </c>
      <c r="GA94" t="str">
        <f>IF(Parametros!$P$3=1,'4 - Tabela atual'!GA93,'5 - Tabela anterior'!FZ93)</f>
        <v/>
      </c>
      <c r="GB94" t="str">
        <f>IF(Parametros!$P$3=1,'4 - Tabela atual'!GB93,'5 - Tabela anterior'!GA93)</f>
        <v/>
      </c>
      <c r="GC94" t="str">
        <f>IF(Parametros!$P$3=1,'4 - Tabela atual'!GC93,'5 - Tabela anterior'!GB93)</f>
        <v/>
      </c>
      <c r="GD94" t="str">
        <f>IF(Parametros!$P$3=1,'4 - Tabela atual'!GD93,'5 - Tabela anterior'!GC93)</f>
        <v/>
      </c>
      <c r="GE94" t="str">
        <f>IF(Parametros!$P$3=1,'4 - Tabela atual'!GE93,'5 - Tabela anterior'!GD93)</f>
        <v/>
      </c>
      <c r="GF94" t="str">
        <f>IF(Parametros!$P$3=1,'4 - Tabela atual'!GF93,'5 - Tabela anterior'!GE93)</f>
        <v/>
      </c>
      <c r="GG94" t="str">
        <f>IF(Parametros!$P$3=1,'4 - Tabela atual'!GG93,'5 - Tabela anterior'!GF93)</f>
        <v/>
      </c>
      <c r="GH94">
        <f>IF(Parametros!$P$3=1,'4 - Tabela atual'!GH93,'5 - Tabela anterior'!GG93)</f>
        <v>0</v>
      </c>
      <c r="GI94" s="8">
        <f>IF(Parametros!$P$3=1,'4 - Tabela atual'!GI93,'5 - Tabela anterior'!GH93)</f>
        <v>217156.6066</v>
      </c>
      <c r="GJ94" s="8">
        <f>IF(Parametros!$P$3=1,'4 - Tabela atual'!GJ93,'5 - Tabela anterior'!GI93)</f>
        <v>0</v>
      </c>
      <c r="GK94" s="8">
        <f>IF(Parametros!$P$3=1,'4 - Tabela atual'!GK93,'5 - Tabela anterior'!GJ93)</f>
        <v>0</v>
      </c>
      <c r="GL94" s="8">
        <f>IF(Parametros!$P$3=1,'4 - Tabela atual'!GL93,'5 - Tabela anterior'!GK93)</f>
        <v>0</v>
      </c>
      <c r="GM94" s="8">
        <f>IF(Parametros!$P$3=1,'4 - Tabela atual'!GM93,'5 - Tabela anterior'!GL93)</f>
        <v>0</v>
      </c>
      <c r="GN94" s="8">
        <f>IF(Parametros!$P$3=1,'4 - Tabela atual'!GN93,'5 - Tabela anterior'!GM93)</f>
        <v>0</v>
      </c>
      <c r="GO94" s="8">
        <f>IF(Parametros!$P$3=1,'4 - Tabela atual'!GO93,'5 - Tabela anterior'!GN93)</f>
        <v>0</v>
      </c>
      <c r="GP94" s="8">
        <f>IF(Parametros!$P$3=1,'4 - Tabela atual'!GP93,'5 - Tabela anterior'!GO93)</f>
        <v>0</v>
      </c>
      <c r="GQ94" s="8">
        <f>IF(Parametros!$P$3=1,'4 - Tabela atual'!GQ93,'5 - Tabela anterior'!GP93)</f>
        <v>0</v>
      </c>
      <c r="GR94" s="8">
        <f>IF(Parametros!$P$3=1,'4 - Tabela atual'!GR93,'5 - Tabela anterior'!GQ93)</f>
        <v>0</v>
      </c>
      <c r="GS94" s="8">
        <f>IF(Parametros!$P$3=1,'4 - Tabela atual'!GS93,'5 - Tabela anterior'!GR93)</f>
        <v>0</v>
      </c>
      <c r="GT94" s="8">
        <f>IF(Parametros!$P$3=1,'4 - Tabela atual'!GT93,'5 - Tabela anterior'!GS93)</f>
        <v>0</v>
      </c>
      <c r="GU94" s="8">
        <f>IF(Parametros!$P$3=1,'4 - Tabela atual'!GU93,'5 - Tabela anterior'!GT93)</f>
        <v>0</v>
      </c>
      <c r="GV94" s="8">
        <f>IF(Parametros!$P$3=1,'4 - Tabela atual'!GV93,'5 - Tabela anterior'!GU93)</f>
        <v>0</v>
      </c>
      <c r="GW94" s="8">
        <f>IF(Parametros!$P$3=1,'4 - Tabela atual'!GW93,'5 - Tabela anterior'!GV93)</f>
        <v>0</v>
      </c>
      <c r="GX94">
        <f>IF(Parametros!$P$3=1,'4 - Tabela atual'!GX93,'5 - Tabela anterior'!GW93)</f>
        <v>0</v>
      </c>
      <c r="GY94">
        <f>IF(Parametros!$P$3=1,'4 - Tabela atual'!GY93,'5 - Tabela anterior'!GX93)</f>
        <v>0</v>
      </c>
      <c r="GZ94">
        <f>IF(Parametros!$P$3=1,'4 - Tabela atual'!GZ93,'5 - Tabela anterior'!GY93)</f>
        <v>1</v>
      </c>
      <c r="HA94">
        <f>IF(Parametros!$P$3=1,'4 - Tabela atual'!HA93,'5 - Tabela anterior'!GZ93)</f>
        <v>1</v>
      </c>
      <c r="HB94">
        <f>IF(Parametros!$P$3=1,'4 - Tabela atual'!HB93,'5 - Tabela anterior'!HA93)</f>
        <v>1</v>
      </c>
      <c r="HC94">
        <f>IF(Parametros!$P$3=1,'4 - Tabela atual'!HC93,'5 - Tabela anterior'!HB93)</f>
        <v>0</v>
      </c>
      <c r="HD94">
        <f>IF(Parametros!$P$3=1,'4 - Tabela atual'!HD93,'5 - Tabela anterior'!HC93)</f>
        <v>0</v>
      </c>
      <c r="HE94" s="6" t="str">
        <f t="shared" si="3"/>
        <v>MADIBA - (MADB)</v>
      </c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</row>
    <row r="95" spans="1:272" x14ac:dyDescent="0.2">
      <c r="A95" s="148" t="str">
        <f>IF(Parametros!$P$3=1,'4 - Tabela atual'!A94,'5 - Tabela anterior'!A94)</f>
        <v>CINE</v>
      </c>
      <c r="B95" s="112" t="str">
        <f>IF(Parametros!$P$3=1,'4 - Tabela atual'!B94,'5 - Tabela anterior'!B94)</f>
        <v>CINEMA ESPECIAL JANEIRO</v>
      </c>
      <c r="C95" s="9">
        <f>IF(Parametros!$P$3=1,'4 - Tabela atual'!C94,'5 - Tabela anterior'!C94)</f>
        <v>1592</v>
      </c>
      <c r="D95" s="9">
        <f>IF(Parametros!$P$3=1,'4 - Tabela atual'!D94,'5 - Tabela anterior'!D94)</f>
        <v>318.40000000000003</v>
      </c>
      <c r="E95" s="9">
        <f>IF(Parametros!$P$3=1,'4 - Tabela atual'!E94,'5 - Tabela anterior'!E94)</f>
        <v>398</v>
      </c>
      <c r="F95" s="9">
        <f>IF(Parametros!$P$3=1,'4 - Tabela atual'!F94,'5 - Tabela anterior'!F94)</f>
        <v>597</v>
      </c>
      <c r="G95" s="9">
        <f>IF(Parametros!$P$3=1,'4 - Tabela atual'!G94,'5 - Tabela anterior'!G94)</f>
        <v>318.40000000000003</v>
      </c>
      <c r="H95" s="9">
        <f>IF(Parametros!$P$3=1,'4 - Tabela atual'!H94,'5 - Tabela anterior'!H94)</f>
        <v>398</v>
      </c>
      <c r="I95" s="9">
        <f>IF(Parametros!$P$3=1,'4 - Tabela atual'!I94,'5 - Tabela anterior'!H94)</f>
        <v>398</v>
      </c>
      <c r="J95" s="9">
        <f>IF(Parametros!$P$3=1,'4 - Tabela atual'!J94,'5 - Tabela anterior'!I94)</f>
        <v>398</v>
      </c>
      <c r="K95" s="9">
        <f>IF(Parametros!$P$3=1,'4 - Tabela atual'!K94,'5 - Tabela anterior'!J94)</f>
        <v>597</v>
      </c>
      <c r="L95" s="9">
        <f>IF(Parametros!$P$3=1,'4 - Tabela atual'!L94,'5 - Tabela anterior'!K94)</f>
        <v>318.40000000000003</v>
      </c>
      <c r="M95" s="9">
        <f>IF(Parametros!$P$3=1,'4 - Tabela atual'!M94,'5 - Tabela anterior'!L94)</f>
        <v>398</v>
      </c>
      <c r="N95" s="9">
        <f>IF(Parametros!$P$3=1,'4 - Tabela atual'!N94,'5 - Tabela anterior'!M94)</f>
        <v>716.4</v>
      </c>
      <c r="O95" s="9">
        <f>IF(Parametros!$P$3=1,'4 - Tabela atual'!O94,'5 - Tabela anterior'!N94)</f>
        <v>1194</v>
      </c>
      <c r="P95" s="9">
        <f>IF(Parametros!$P$3=1,'4 - Tabela atual'!P94,'5 - Tabela anterior'!O94)</f>
        <v>2388</v>
      </c>
      <c r="Q95" s="9">
        <f>IF(Parametros!$P$3=1,'4 - Tabela atual'!Q94,'5 - Tabela anterior'!P94)</f>
        <v>3184</v>
      </c>
      <c r="R95" s="9">
        <f>IF(Parametros!$P$3=1,'4 - Tabela atual'!R94,'5 - Tabela anterior'!Q94)</f>
        <v>4776</v>
      </c>
      <c r="S95" s="9">
        <f>IF(Parametros!$P$3=1,'4 - Tabela atual'!S94,'5 - Tabela anterior'!R94)</f>
        <v>6368</v>
      </c>
      <c r="T95" s="9">
        <f>IF(Parametros!$P$3=1,'4 - Tabela atual'!T94,'5 - Tabela anterior'!S94)</f>
        <v>7960</v>
      </c>
      <c r="U95" s="9">
        <f>IF(Parametros!$P$3=1,'4 - Tabela atual'!U94,'5 - Tabela anterior'!T94)</f>
        <v>9552</v>
      </c>
      <c r="V95" s="9">
        <f>IF(Parametros!$P$3=1,'4 - Tabela atual'!V94,'5 - Tabela anterior'!U94)</f>
        <v>0</v>
      </c>
      <c r="W95" s="9">
        <f>IF(Parametros!$P$3=1,'4 - Tabela atual'!W94,'5 - Tabela anterior'!V94)</f>
        <v>0</v>
      </c>
      <c r="X95" s="9">
        <f>IF(Parametros!$P$3=1,'4 - Tabela atual'!X94,'5 - Tabela anterior'!W94)</f>
        <v>0</v>
      </c>
      <c r="Y95" s="9">
        <f>IF(Parametros!$P$3=1,'4 - Tabela atual'!Y94,'5 - Tabela anterior'!X94)</f>
        <v>0</v>
      </c>
      <c r="Z95" s="9">
        <f>IF(Parametros!$P$3=1,'4 - Tabela atual'!Z94,'5 - Tabela anterior'!Y94)</f>
        <v>0</v>
      </c>
      <c r="AA95" s="9">
        <f>IF(Parametros!$P$3=1,'4 - Tabela atual'!AA94,'5 - Tabela anterior'!Z94)</f>
        <v>0</v>
      </c>
      <c r="AB95" s="9">
        <f>IF(Parametros!$P$3=1,'4 - Tabela atual'!AB94,'5 - Tabela anterior'!AA94)</f>
        <v>0</v>
      </c>
      <c r="AC95" s="9">
        <f>IF(Parametros!$P$3=1,'4 - Tabela atual'!AC94,'5 - Tabela anterior'!AB94)</f>
        <v>0</v>
      </c>
      <c r="AD95" s="9">
        <f>IF(Parametros!$P$3=1,'4 - Tabela atual'!AD94,'5 - Tabela anterior'!AC94)</f>
        <v>0</v>
      </c>
      <c r="AE95" s="9">
        <f>IF(Parametros!$P$3=1,'4 - Tabela atual'!AE94,'5 - Tabela anterior'!AD94)</f>
        <v>0</v>
      </c>
      <c r="AF95" s="9">
        <f>IF(Parametros!$P$3=1,'4 - Tabela atual'!AF94,'5 - Tabela anterior'!AE94)</f>
        <v>0</v>
      </c>
      <c r="AG95" s="9">
        <f>IF(Parametros!$P$3=1,'4 - Tabela atual'!AG94,'5 - Tabela anterior'!AF94)</f>
        <v>0</v>
      </c>
      <c r="AH95" s="9">
        <f>IF(Parametros!$P$3=1,'4 - Tabela atual'!AH94,'5 - Tabela anterior'!AG94)</f>
        <v>0</v>
      </c>
      <c r="AI95" s="9">
        <f>IF(Parametros!$P$3=1,'4 - Tabela atual'!AI94,'5 - Tabela anterior'!AH94)</f>
        <v>0</v>
      </c>
      <c r="AJ95" s="9">
        <f>IF(Parametros!$P$3=1,'4 - Tabela atual'!AJ94,'5 - Tabela anterior'!AI94)</f>
        <v>0</v>
      </c>
      <c r="AK95" s="9">
        <f>IF(Parametros!$P$3=1,'4 - Tabela atual'!AK94,'5 - Tabela anterior'!AJ94)</f>
        <v>0</v>
      </c>
      <c r="AL95" s="9">
        <f>IF(Parametros!$P$3=1,'4 - Tabela atual'!AL94,'5 - Tabela anterior'!AK94)</f>
        <v>0</v>
      </c>
      <c r="AM95" s="9">
        <f>IF(Parametros!$P$3=1,'4 - Tabela atual'!AM94,'5 - Tabela anterior'!AL94)</f>
        <v>0</v>
      </c>
      <c r="AN95" s="9">
        <f>IF(Parametros!$P$3=1,'4 - Tabela atual'!AN94,'5 - Tabela anterior'!AM94)</f>
        <v>0</v>
      </c>
      <c r="AO95" s="9">
        <f>IF(Parametros!$P$3=1,'4 - Tabela atual'!AO94,'5 - Tabela anterior'!AN94)</f>
        <v>0</v>
      </c>
      <c r="AP95" s="9">
        <f>IF(Parametros!$P$3=1,'4 - Tabela atual'!AP94,'5 - Tabela anterior'!AO94)</f>
        <v>0</v>
      </c>
      <c r="AQ95" s="9">
        <f>IF(Parametros!$P$3=1,'4 - Tabela atual'!AQ94,'5 - Tabela anterior'!AP94)</f>
        <v>0</v>
      </c>
      <c r="AR95" s="9">
        <f>IF(Parametros!$P$3=1,'4 - Tabela atual'!AR94,'5 - Tabela anterior'!AQ94)</f>
        <v>0</v>
      </c>
      <c r="AS95" s="9">
        <f>IF(Parametros!$P$3=1,'4 - Tabela atual'!AS94,'5 - Tabela anterior'!AR94)</f>
        <v>0</v>
      </c>
      <c r="AT95" s="9">
        <f>IF(Parametros!$P$3=1,'4 - Tabela atual'!AT94,'5 - Tabela anterior'!AS94)</f>
        <v>0</v>
      </c>
      <c r="AU95" s="9">
        <f>IF(Parametros!$P$3=1,'4 - Tabela atual'!AU94,'5 - Tabela anterior'!AT94)</f>
        <v>0</v>
      </c>
      <c r="AV95" s="9">
        <f>IF(Parametros!$P$3=1,'4 - Tabela atual'!AV94,'5 - Tabela anterior'!AU94)</f>
        <v>0</v>
      </c>
      <c r="AW95" s="9">
        <f>IF(Parametros!$P$3=1,'4 - Tabela atual'!AW94,'5 - Tabela anterior'!AV94)</f>
        <v>0</v>
      </c>
      <c r="AX95" s="9">
        <f>IF(Parametros!$P$3=1,'4 - Tabela atual'!AX94,'5 - Tabela anterior'!AW94)</f>
        <v>0</v>
      </c>
      <c r="AY95" s="9">
        <f>IF(Parametros!$P$3=1,'4 - Tabela atual'!AY94,'5 - Tabela anterior'!AX94)</f>
        <v>0</v>
      </c>
      <c r="AZ95" s="9">
        <f>IF(Parametros!$P$3=1,'4 - Tabela atual'!AZ94,'5 - Tabela anterior'!AY94)</f>
        <v>0</v>
      </c>
      <c r="BA95" s="9">
        <f>IF(Parametros!$P$3=1,'4 - Tabela atual'!BA94,'5 - Tabela anterior'!AZ94)</f>
        <v>0</v>
      </c>
      <c r="BB95" s="9">
        <f>IF(Parametros!$P$3=1,'4 - Tabela atual'!BB94,'5 - Tabela anterior'!BA94)</f>
        <v>0</v>
      </c>
      <c r="BC95" s="9">
        <f>IF(Parametros!$P$3=1,'4 - Tabela atual'!BC94,'5 - Tabela anterior'!BB94)</f>
        <v>0</v>
      </c>
      <c r="BD95" s="9">
        <f>IF(Parametros!$P$3=1,'4 - Tabela atual'!BD94,'5 - Tabela anterior'!BC94)</f>
        <v>0</v>
      </c>
      <c r="BE95" s="9">
        <f>IF(Parametros!$P$3=1,'4 - Tabela atual'!BE94,'5 - Tabela anterior'!BD94)</f>
        <v>0</v>
      </c>
      <c r="BF95" s="9">
        <f>IF(Parametros!$P$3=1,'4 - Tabela atual'!BF94,'5 - Tabela anterior'!BE94)</f>
        <v>0</v>
      </c>
      <c r="BG95" s="9">
        <f>IF(Parametros!$P$3=1,'4 - Tabela atual'!BG94,'5 - Tabela anterior'!BF94)</f>
        <v>0</v>
      </c>
      <c r="BH95" s="9">
        <f>IF(Parametros!$P$3=1,'4 - Tabela atual'!BH94,'5 - Tabela anterior'!BG94)</f>
        <v>0</v>
      </c>
      <c r="BI95" s="9">
        <f>IF(Parametros!$P$3=1,'4 - Tabela atual'!BI94,'5 - Tabela anterior'!BH94)</f>
        <v>0</v>
      </c>
      <c r="BJ95" s="9">
        <f>IF(Parametros!$P$3=1,'4 - Tabela atual'!BJ94,'5 - Tabela anterior'!BI94)</f>
        <v>0</v>
      </c>
      <c r="BK95" s="9">
        <f>IF(Parametros!$P$3=1,'4 - Tabela atual'!BK94,'5 - Tabela anterior'!BJ94)</f>
        <v>0</v>
      </c>
      <c r="BL95" s="9">
        <f>IF(Parametros!$P$3=1,'4 - Tabela atual'!BL94,'5 - Tabela anterior'!BK94)</f>
        <v>0</v>
      </c>
      <c r="BM95" s="9">
        <f>IF(Parametros!$P$3=1,'4 - Tabela atual'!BM94,'5 - Tabela anterior'!BL94)</f>
        <v>0</v>
      </c>
      <c r="BN95" s="9">
        <f>IF(Parametros!$P$3=1,'4 - Tabela atual'!BN94,'5 - Tabela anterior'!BM94)</f>
        <v>0</v>
      </c>
      <c r="BO95" s="9">
        <f>IF(Parametros!$P$3=1,'4 - Tabela atual'!BO94,'5 - Tabela anterior'!BN94)</f>
        <v>0</v>
      </c>
      <c r="BP95" s="9">
        <f>IF(Parametros!$P$3=1,'4 - Tabela atual'!BP94,'5 - Tabela anterior'!BO94)</f>
        <v>0</v>
      </c>
      <c r="BQ95" s="9">
        <f>IF(Parametros!$P$3=1,'4 - Tabela atual'!BQ94,'5 - Tabela anterior'!BP94)</f>
        <v>0</v>
      </c>
      <c r="BR95" s="9">
        <f>IF(Parametros!$P$3=1,'4 - Tabela atual'!BR94,'5 - Tabela anterior'!BQ94)</f>
        <v>0</v>
      </c>
      <c r="BS95" s="9">
        <f>IF(Parametros!$P$3=1,'4 - Tabela atual'!BS94,'5 - Tabela anterior'!BR94)</f>
        <v>0</v>
      </c>
      <c r="BT95" s="9">
        <f>IF(Parametros!$P$3=1,'4 - Tabela atual'!BT94,'5 - Tabela anterior'!BS94)</f>
        <v>0</v>
      </c>
      <c r="BU95" s="9">
        <f>IF(Parametros!$P$3=1,'4 - Tabela atual'!BU94,'5 - Tabela anterior'!BT94)</f>
        <v>0</v>
      </c>
      <c r="BV95" s="9">
        <f>IF(Parametros!$P$3=1,'4 - Tabela atual'!BV94,'5 - Tabela anterior'!BU94)</f>
        <v>0</v>
      </c>
      <c r="BW95" s="9">
        <f>IF(Parametros!$P$3=1,'4 - Tabela atual'!BW94,'5 - Tabela anterior'!BV94)</f>
        <v>0</v>
      </c>
      <c r="BX95" s="9">
        <f>IF(Parametros!$P$3=1,'4 - Tabela atual'!BX94,'5 - Tabela anterior'!BW94)</f>
        <v>0</v>
      </c>
      <c r="BY95" s="9">
        <f>IF(Parametros!$P$3=1,'4 - Tabela atual'!BY94,'5 - Tabela anterior'!BX94)</f>
        <v>0</v>
      </c>
      <c r="BZ95" s="9">
        <f>IF(Parametros!$P$3=1,'4 - Tabela atual'!BZ94,'5 - Tabela anterior'!BY94)</f>
        <v>0</v>
      </c>
      <c r="CA95" s="9">
        <f>IF(Parametros!$P$3=1,'4 - Tabela atual'!CA94,'5 - Tabela anterior'!BZ94)</f>
        <v>0</v>
      </c>
      <c r="CB95" s="9">
        <f>IF(Parametros!$P$3=1,'4 - Tabela atual'!CB94,'5 - Tabela anterior'!CA94)</f>
        <v>0</v>
      </c>
      <c r="CC95" s="9">
        <f>IF(Parametros!$P$3=1,'4 - Tabela atual'!CC94,'5 - Tabela anterior'!CB94)</f>
        <v>0</v>
      </c>
      <c r="CD95" s="9">
        <f>IF(Parametros!$P$3=1,'4 - Tabela atual'!CD94,'5 - Tabela anterior'!CC94)</f>
        <v>0</v>
      </c>
      <c r="CE95" s="9">
        <f>IF(Parametros!$P$3=1,'4 - Tabela atual'!CE94,'5 - Tabela anterior'!CD94)</f>
        <v>0</v>
      </c>
      <c r="CF95" s="9">
        <f>IF(Parametros!$P$3=1,'4 - Tabela atual'!CF94,'5 - Tabela anterior'!CE94)</f>
        <v>0</v>
      </c>
      <c r="CG95" s="9">
        <f>IF(Parametros!$P$3=1,'4 - Tabela atual'!CG94,'5 - Tabela anterior'!CF94)</f>
        <v>0</v>
      </c>
      <c r="CH95" s="9">
        <f>IF(Parametros!$P$3=1,'4 - Tabela atual'!CH94,'5 - Tabela anterior'!CG94)</f>
        <v>0</v>
      </c>
      <c r="CI95" s="9">
        <f>IF(Parametros!$P$3=1,'4 - Tabela atual'!CI94,'5 - Tabela anterior'!CH94)</f>
        <v>0</v>
      </c>
      <c r="CJ95" s="9">
        <f>IF(Parametros!$P$3=1,'4 - Tabela atual'!CJ94,'5 - Tabela anterior'!CI94)</f>
        <v>0</v>
      </c>
      <c r="CK95" s="9">
        <f>IF(Parametros!$P$3=1,'4 - Tabela atual'!CK94,'5 - Tabela anterior'!CJ94)</f>
        <v>0</v>
      </c>
      <c r="CL95" s="9">
        <f>IF(Parametros!$P$3=1,'4 - Tabela atual'!CL94,'5 - Tabela anterior'!CK94)</f>
        <v>0</v>
      </c>
      <c r="CM95" s="9">
        <f>IF(Parametros!$P$3=1,'4 - Tabela atual'!CM94,'5 - Tabela anterior'!CL94)</f>
        <v>0</v>
      </c>
      <c r="CN95" s="9">
        <f>IF(Parametros!$P$3=1,'4 - Tabela atual'!CN94,'5 - Tabela anterior'!CM94)</f>
        <v>0</v>
      </c>
      <c r="CO95" s="9">
        <f>IF(Parametros!$P$3=1,'4 - Tabela atual'!CO94,'5 - Tabela anterior'!CN94)</f>
        <v>0</v>
      </c>
      <c r="CP95" s="9">
        <f>IF(Parametros!$P$3=1,'4 - Tabela atual'!CP94,'5 - Tabela anterior'!CO94)</f>
        <v>0</v>
      </c>
      <c r="CQ95" s="9">
        <f>IF(Parametros!$P$3=1,'4 - Tabela atual'!CQ94,'5 - Tabela anterior'!CP94)</f>
        <v>0</v>
      </c>
      <c r="CR95" s="9">
        <f>IF(Parametros!$P$3=1,'4 - Tabela atual'!CR94,'5 - Tabela anterior'!CQ94)</f>
        <v>0</v>
      </c>
      <c r="CS95" s="9">
        <f>IF(Parametros!$P$3=1,'4 - Tabela atual'!CS94,'5 - Tabela anterior'!CR94)</f>
        <v>0</v>
      </c>
      <c r="CT95" s="9">
        <f>IF(Parametros!$P$3=1,'4 - Tabela atual'!CT94,'5 - Tabela anterior'!CS94)</f>
        <v>0</v>
      </c>
      <c r="CU95" s="9">
        <f>IF(Parametros!$P$3=1,'4 - Tabela atual'!CU94,'5 - Tabela anterior'!CT94)</f>
        <v>0</v>
      </c>
      <c r="CV95" s="9">
        <f>IF(Parametros!$P$3=1,'4 - Tabela atual'!CV94,'5 - Tabela anterior'!CU94)</f>
        <v>0</v>
      </c>
      <c r="CW95" s="9">
        <f>IF(Parametros!$P$3=1,'4 - Tabela atual'!CW94,'5 - Tabela anterior'!CV94)</f>
        <v>0</v>
      </c>
      <c r="CX95" s="9">
        <f>IF(Parametros!$P$3=1,'4 - Tabela atual'!CX94,'5 - Tabela anterior'!CW94)</f>
        <v>0</v>
      </c>
      <c r="CY95" s="9">
        <f>IF(Parametros!$P$3=1,'4 - Tabela atual'!CY94,'5 - Tabela anterior'!CX94)</f>
        <v>0</v>
      </c>
      <c r="CZ95" s="9">
        <f>IF(Parametros!$P$3=1,'4 - Tabela atual'!CZ94,'5 - Tabela anterior'!CY94)</f>
        <v>0</v>
      </c>
      <c r="DA95" s="9">
        <f>IF(Parametros!$P$3=1,'4 - Tabela atual'!DA94,'5 - Tabela anterior'!CZ94)</f>
        <v>0</v>
      </c>
      <c r="DB95" s="9">
        <f>IF(Parametros!$P$3=1,'4 - Tabela atual'!DB94,'5 - Tabela anterior'!DA94)</f>
        <v>0</v>
      </c>
      <c r="DC95" s="9">
        <f>IF(Parametros!$P$3=1,'4 - Tabela atual'!DC94,'5 - Tabela anterior'!DB94)</f>
        <v>0</v>
      </c>
      <c r="DD95" s="9">
        <f>IF(Parametros!$P$3=1,'4 - Tabela atual'!DD94,'5 - Tabela anterior'!DC94)</f>
        <v>0</v>
      </c>
      <c r="DE95" s="9">
        <f>IF(Parametros!$P$3=1,'4 - Tabela atual'!DE94,'5 - Tabela anterior'!DD94)</f>
        <v>0</v>
      </c>
      <c r="DF95" s="9">
        <f>IF(Parametros!$P$3=1,'4 - Tabela atual'!DF94,'5 - Tabela anterior'!DE94)</f>
        <v>0</v>
      </c>
      <c r="DG95" s="9">
        <f>IF(Parametros!$P$3=1,'4 - Tabela atual'!DG94,'5 - Tabela anterior'!DF94)</f>
        <v>0</v>
      </c>
      <c r="DH95" s="9">
        <f>IF(Parametros!$P$3=1,'4 - Tabela atual'!DH94,'5 - Tabela anterior'!DG94)</f>
        <v>0</v>
      </c>
      <c r="DI95" s="9">
        <f>IF(Parametros!$P$3=1,'4 - Tabela atual'!DI94,'5 - Tabela anterior'!DH94)</f>
        <v>0</v>
      </c>
      <c r="DJ95" s="9">
        <f>IF(Parametros!$P$3=1,'4 - Tabela atual'!DJ94,'5 - Tabela anterior'!DI94)</f>
        <v>0</v>
      </c>
      <c r="DK95" s="9">
        <f>IF(Parametros!$P$3=1,'4 - Tabela atual'!DK94,'5 - Tabela anterior'!DJ94)</f>
        <v>0</v>
      </c>
      <c r="DL95" s="9">
        <f>IF(Parametros!$P$3=1,'4 - Tabela atual'!DL94,'5 - Tabela anterior'!DK94)</f>
        <v>0</v>
      </c>
      <c r="DM95" s="9">
        <f>IF(Parametros!$P$3=1,'4 - Tabela atual'!DM94,'5 - Tabela anterior'!DL94)</f>
        <v>0</v>
      </c>
      <c r="DN95" s="9">
        <f>IF(Parametros!$P$3=1,'4 - Tabela atual'!DN94,'5 - Tabela anterior'!DM94)</f>
        <v>0</v>
      </c>
      <c r="DO95" s="9">
        <f>IF(Parametros!$P$3=1,'4 - Tabela atual'!DO94,'5 - Tabela anterior'!DN94)</f>
        <v>0</v>
      </c>
      <c r="DP95" s="9">
        <f>IF(Parametros!$P$3=1,'4 - Tabela atual'!DP94,'5 - Tabela anterior'!DO94)</f>
        <v>0</v>
      </c>
      <c r="DQ95" s="9">
        <f>IF(Parametros!$P$3=1,'4 - Tabela atual'!DQ94,'5 - Tabela anterior'!DP94)</f>
        <v>0</v>
      </c>
      <c r="DR95" s="9">
        <f>IF(Parametros!$P$3=1,'4 - Tabela atual'!DR94,'5 - Tabela anterior'!DQ94)</f>
        <v>0</v>
      </c>
      <c r="DS95" s="9">
        <f>IF(Parametros!$P$3=1,'4 - Tabela atual'!DS94,'5 - Tabela anterior'!DR94)</f>
        <v>0</v>
      </c>
      <c r="DT95" s="9">
        <f>IF(Parametros!$P$3=1,'4 - Tabela atual'!DT94,'5 - Tabela anterior'!DS94)</f>
        <v>0</v>
      </c>
      <c r="DU95" s="9">
        <f>IF(Parametros!$P$3=1,'4 - Tabela atual'!DU94,'5 - Tabela anterior'!DT94)</f>
        <v>0</v>
      </c>
      <c r="DV95" s="9">
        <f>IF(Parametros!$P$3=1,'4 - Tabela atual'!DV94,'5 - Tabela anterior'!DU94)</f>
        <v>0</v>
      </c>
      <c r="DW95" s="9">
        <f>IF(Parametros!$P$3=1,'4 - Tabela atual'!DW94,'5 - Tabela anterior'!DV94)</f>
        <v>0</v>
      </c>
      <c r="DX95" s="9">
        <f>IF(Parametros!$P$3=1,'4 - Tabela atual'!DX94,'5 - Tabela anterior'!DW94)</f>
        <v>0</v>
      </c>
      <c r="DY95" s="9">
        <f>IF(Parametros!$P$3=1,'4 - Tabela atual'!DY94,'5 - Tabela anterior'!DX94)</f>
        <v>0</v>
      </c>
      <c r="DZ95" s="9">
        <f>IF(Parametros!$P$3=1,'4 - Tabela atual'!DZ94,'5 - Tabela anterior'!DY94)</f>
        <v>0</v>
      </c>
      <c r="EA95" s="9">
        <f>IF(Parametros!$P$3=1,'4 - Tabela atual'!EA94,'5 - Tabela anterior'!DZ94)</f>
        <v>0</v>
      </c>
      <c r="EB95" s="9">
        <f>IF(Parametros!$P$3=1,'4 - Tabela atual'!EB94,'5 - Tabela anterior'!EA94)</f>
        <v>0</v>
      </c>
      <c r="EC95" s="9">
        <f>IF(Parametros!$P$3=1,'4 - Tabela atual'!EC94,'5 - Tabela anterior'!EB94)</f>
        <v>0</v>
      </c>
      <c r="ED95" s="9">
        <f>IF(Parametros!$P$3=1,'4 - Tabela atual'!ED94,'5 - Tabela anterior'!EC94)</f>
        <v>0</v>
      </c>
      <c r="EE95" s="9">
        <f>IF(Parametros!$P$3=1,'4 - Tabela atual'!EE94,'5 - Tabela anterior'!ED94)</f>
        <v>0</v>
      </c>
      <c r="EF95" s="9">
        <f>IF(Parametros!$P$3=1,'4 - Tabela atual'!EF94,'5 - Tabela anterior'!EE94)</f>
        <v>0</v>
      </c>
      <c r="EG95" s="9">
        <f>IF(Parametros!$P$3=1,'4 - Tabela atual'!EG94,'5 - Tabela anterior'!EF94)</f>
        <v>0</v>
      </c>
      <c r="EH95" s="9">
        <f>IF(Parametros!$P$3=1,'4 - Tabela atual'!EH94,'5 - Tabela anterior'!EG94)</f>
        <v>0</v>
      </c>
      <c r="EI95" s="9">
        <f>IF(Parametros!$P$3=1,'4 - Tabela atual'!EI94,'5 - Tabela anterior'!EH94)</f>
        <v>0</v>
      </c>
      <c r="EJ95" s="9">
        <f>IF(Parametros!$P$3=1,'4 - Tabela atual'!EJ94,'5 - Tabela anterior'!EI94)</f>
        <v>0</v>
      </c>
      <c r="EK95" s="9">
        <f>IF(Parametros!$P$3=1,'4 - Tabela atual'!EK94,'5 - Tabela anterior'!EJ94)</f>
        <v>0</v>
      </c>
      <c r="EL95" s="9">
        <f>IF(Parametros!$P$3=1,'4 - Tabela atual'!EL94,'5 - Tabela anterior'!EK94)</f>
        <v>0</v>
      </c>
      <c r="EM95" s="9">
        <f>IF(Parametros!$P$3=1,'4 - Tabela atual'!EM94,'5 - Tabela anterior'!EL94)</f>
        <v>0</v>
      </c>
      <c r="EN95" s="9">
        <f>IF(Parametros!$P$3=1,'4 - Tabela atual'!EN94,'5 - Tabela anterior'!EM94)</f>
        <v>0</v>
      </c>
      <c r="EO95" s="9">
        <f>IF(Parametros!$P$3=1,'4 - Tabela atual'!EO94,'5 - Tabela anterior'!EN94)</f>
        <v>0</v>
      </c>
      <c r="EP95" s="9">
        <f>IF(Parametros!$P$3=1,'4 - Tabela atual'!EP94,'5 - Tabela anterior'!EO94)</f>
        <v>0</v>
      </c>
      <c r="EQ95" s="9">
        <f>IF(Parametros!$P$3=1,'4 - Tabela atual'!EQ94,'5 - Tabela anterior'!EP94)</f>
        <v>0</v>
      </c>
      <c r="ER95" s="9">
        <f>IF(Parametros!$P$3=1,'4 - Tabela atual'!ER94,'5 - Tabela anterior'!EQ94)</f>
        <v>0</v>
      </c>
      <c r="ES95" s="9">
        <f>IF(Parametros!$P$3=1,'4 - Tabela atual'!ES94,'5 - Tabela anterior'!ER94)</f>
        <v>0</v>
      </c>
      <c r="ET95" s="9">
        <f>IF(Parametros!$P$3=1,'4 - Tabela atual'!ET94,'5 - Tabela anterior'!ES94)</f>
        <v>0</v>
      </c>
      <c r="EU95" s="9">
        <f>IF(Parametros!$P$3=1,'4 - Tabela atual'!EU94,'5 - Tabela anterior'!ET94)</f>
        <v>0</v>
      </c>
      <c r="EV95" s="9">
        <f>IF(Parametros!$P$3=1,'4 - Tabela atual'!EV94,'5 - Tabela anterior'!EU94)</f>
        <v>0</v>
      </c>
      <c r="EW95" s="9">
        <f>IF(Parametros!$P$3=1,'4 - Tabela atual'!EW94,'5 - Tabela anterior'!EV94)</f>
        <v>0</v>
      </c>
      <c r="EX95" s="9">
        <f>IF(Parametros!$P$3=1,'4 - Tabela atual'!EX94,'5 - Tabela anterior'!EW94)</f>
        <v>0</v>
      </c>
      <c r="EY95" s="9">
        <f>IF(Parametros!$P$3=1,'4 - Tabela atual'!EY94,'5 - Tabela anterior'!EX94)</f>
        <v>0</v>
      </c>
      <c r="EZ95" s="9">
        <f>IF(Parametros!$P$3=1,'4 - Tabela atual'!EZ94,'5 - Tabela anterior'!EY94)</f>
        <v>0</v>
      </c>
      <c r="FA95" s="9">
        <f>IF(Parametros!$P$3=1,'4 - Tabela atual'!FA94,'5 - Tabela anterior'!EZ94)</f>
        <v>0</v>
      </c>
      <c r="FB95" s="9">
        <f>IF(Parametros!$P$3=1,'4 - Tabela atual'!FB94,'5 - Tabela anterior'!FA94)</f>
        <v>0</v>
      </c>
      <c r="FC95" s="9">
        <f>IF(Parametros!$P$3=1,'4 - Tabela atual'!FC94,'5 - Tabela anterior'!FB94)</f>
        <v>0</v>
      </c>
      <c r="FD95" s="9">
        <f>IF(Parametros!$P$3=1,'4 - Tabela atual'!FD94,'5 - Tabela anterior'!FC94)</f>
        <v>0</v>
      </c>
      <c r="FE95" s="9">
        <f>IF(Parametros!$P$3=1,'4 - Tabela atual'!FE94,'5 - Tabela anterior'!FD94)</f>
        <v>0</v>
      </c>
      <c r="FF95" s="9">
        <f>IF(Parametros!$P$3=1,'4 - Tabela atual'!FF94,'5 - Tabela anterior'!FE94)</f>
        <v>0</v>
      </c>
      <c r="FG95" s="9">
        <f>IF(Parametros!$P$3=1,'4 - Tabela atual'!FG94,'5 - Tabela anterior'!FF94)</f>
        <v>0</v>
      </c>
      <c r="FH95" s="9">
        <f>IF(Parametros!$P$3=1,'4 - Tabela atual'!FH94,'5 - Tabela anterior'!FG94)</f>
        <v>0</v>
      </c>
      <c r="FI95" s="9">
        <f>IF(Parametros!$P$3=1,'4 - Tabela atual'!FI94,'5 - Tabela anterior'!FH94)</f>
        <v>0</v>
      </c>
      <c r="FJ95" s="9">
        <f>IF(Parametros!$P$3=1,'4 - Tabela atual'!FJ94,'5 - Tabela anterior'!FI94)</f>
        <v>0</v>
      </c>
      <c r="FK95" s="9">
        <f>IF(Parametros!$P$3=1,'4 - Tabela atual'!FK94,'5 - Tabela anterior'!FJ94)</f>
        <v>0</v>
      </c>
      <c r="FL95" s="9">
        <f>IF(Parametros!$P$3=1,'4 - Tabela atual'!FL94,'5 - Tabela anterior'!FK94)</f>
        <v>0</v>
      </c>
      <c r="FM95" s="9">
        <f>IF(Parametros!$P$3=1,'4 - Tabela atual'!FM94,'5 - Tabela anterior'!FL94)</f>
        <v>0</v>
      </c>
      <c r="FN95" s="9">
        <f>IF(Parametros!$P$3=1,'4 - Tabela atual'!FN94,'5 - Tabela anterior'!FM94)</f>
        <v>0</v>
      </c>
      <c r="FO95" s="9">
        <f>IF(Parametros!$P$3=1,'4 - Tabela atual'!FO94,'5 - Tabela anterior'!FN94)</f>
        <v>0</v>
      </c>
      <c r="FP95" s="9">
        <f>IF(Parametros!$P$3=1,'4 - Tabela atual'!FP94,'5 - Tabela anterior'!FO94)</f>
        <v>0</v>
      </c>
      <c r="FQ95" s="9">
        <f>IF(Parametros!$P$3=1,'4 - Tabela atual'!FQ94,'5 - Tabela anterior'!FP94)</f>
        <v>0</v>
      </c>
      <c r="FR95" s="9">
        <f>IF(Parametros!$P$3=1,'4 - Tabela atual'!FR94,'5 - Tabela anterior'!FQ94)</f>
        <v>0</v>
      </c>
      <c r="FS95" s="9">
        <f>IF(Parametros!$P$3=1,'4 - Tabela atual'!FS94,'5 - Tabela anterior'!FR94)</f>
        <v>0</v>
      </c>
      <c r="FT95">
        <f>IF(Parametros!$P$3=1,'4 - Tabela atual'!FT94,'5 - Tabela anterior'!FS94)</f>
        <v>6.26</v>
      </c>
      <c r="FU95" t="str">
        <f>IF(Parametros!$P$3=1,'4 - Tabela atual'!FU94,'5 - Tabela anterior'!FT94)</f>
        <v/>
      </c>
      <c r="FV95" t="str">
        <f>IF(Parametros!$P$3=1,'4 - Tabela atual'!FV94,'5 - Tabela anterior'!FU94)</f>
        <v/>
      </c>
      <c r="FW95" t="str">
        <f>IF(Parametros!$P$3=1,'4 - Tabela atual'!FW94,'5 - Tabela anterior'!FV94)</f>
        <v/>
      </c>
      <c r="FX95" t="str">
        <f>IF(Parametros!$P$3=1,'4 - Tabela atual'!FX94,'5 - Tabela anterior'!FW94)</f>
        <v/>
      </c>
      <c r="FY95" t="str">
        <f>IF(Parametros!$P$3=1,'4 - Tabela atual'!FY94,'5 - Tabela anterior'!FX94)</f>
        <v/>
      </c>
      <c r="FZ95" t="str">
        <f>IF(Parametros!$P$3=1,'4 - Tabela atual'!FZ94,'5 - Tabela anterior'!FY94)</f>
        <v/>
      </c>
      <c r="GA95" t="str">
        <f>IF(Parametros!$P$3=1,'4 - Tabela atual'!GA94,'5 - Tabela anterior'!FZ94)</f>
        <v/>
      </c>
      <c r="GB95" t="str">
        <f>IF(Parametros!$P$3=1,'4 - Tabela atual'!GB94,'5 - Tabela anterior'!GA94)</f>
        <v/>
      </c>
      <c r="GC95" t="str">
        <f>IF(Parametros!$P$3=1,'4 - Tabela atual'!GC94,'5 - Tabela anterior'!GB94)</f>
        <v/>
      </c>
      <c r="GD95" t="str">
        <f>IF(Parametros!$P$3=1,'4 - Tabela atual'!GD94,'5 - Tabela anterior'!GC94)</f>
        <v/>
      </c>
      <c r="GE95" t="str">
        <f>IF(Parametros!$P$3=1,'4 - Tabela atual'!GE94,'5 - Tabela anterior'!GD94)</f>
        <v/>
      </c>
      <c r="GF95" t="str">
        <f>IF(Parametros!$P$3=1,'4 - Tabela atual'!GF94,'5 - Tabela anterior'!GE94)</f>
        <v/>
      </c>
      <c r="GG95" t="str">
        <f>IF(Parametros!$P$3=1,'4 - Tabela atual'!GG94,'5 - Tabela anterior'!GF94)</f>
        <v/>
      </c>
      <c r="GH95">
        <f>IF(Parametros!$P$3=1,'4 - Tabela atual'!GH94,'5 - Tabela anterior'!GG94)</f>
        <v>0</v>
      </c>
      <c r="GI95" s="8">
        <f>IF(Parametros!$P$3=1,'4 - Tabela atual'!GI94,'5 - Tabela anterior'!GH94)</f>
        <v>44530.116399999999</v>
      </c>
      <c r="GJ95" s="8">
        <f>IF(Parametros!$P$3=1,'4 - Tabela atual'!GJ94,'5 - Tabela anterior'!GI94)</f>
        <v>0</v>
      </c>
      <c r="GK95" s="8">
        <f>IF(Parametros!$P$3=1,'4 - Tabela atual'!GK94,'5 - Tabela anterior'!GJ94)</f>
        <v>0</v>
      </c>
      <c r="GL95" s="8">
        <f>IF(Parametros!$P$3=1,'4 - Tabela atual'!GL94,'5 - Tabela anterior'!GK94)</f>
        <v>0</v>
      </c>
      <c r="GM95" s="8">
        <f>IF(Parametros!$P$3=1,'4 - Tabela atual'!GM94,'5 - Tabela anterior'!GL94)</f>
        <v>0</v>
      </c>
      <c r="GN95" s="8">
        <f>IF(Parametros!$P$3=1,'4 - Tabela atual'!GN94,'5 - Tabela anterior'!GM94)</f>
        <v>0</v>
      </c>
      <c r="GO95" s="8">
        <f>IF(Parametros!$P$3=1,'4 - Tabela atual'!GO94,'5 - Tabela anterior'!GN94)</f>
        <v>0</v>
      </c>
      <c r="GP95" s="8">
        <f>IF(Parametros!$P$3=1,'4 - Tabela atual'!GP94,'5 - Tabela anterior'!GO94)</f>
        <v>0</v>
      </c>
      <c r="GQ95" s="8">
        <f>IF(Parametros!$P$3=1,'4 - Tabela atual'!GQ94,'5 - Tabela anterior'!GP94)</f>
        <v>0</v>
      </c>
      <c r="GR95" s="8">
        <f>IF(Parametros!$P$3=1,'4 - Tabela atual'!GR94,'5 - Tabela anterior'!GQ94)</f>
        <v>0</v>
      </c>
      <c r="GS95" s="8">
        <f>IF(Parametros!$P$3=1,'4 - Tabela atual'!GS94,'5 - Tabela anterior'!GR94)</f>
        <v>0</v>
      </c>
      <c r="GT95" s="8">
        <f>IF(Parametros!$P$3=1,'4 - Tabela atual'!GT94,'5 - Tabela anterior'!GS94)</f>
        <v>0</v>
      </c>
      <c r="GU95" s="8">
        <f>IF(Parametros!$P$3=1,'4 - Tabela atual'!GU94,'5 - Tabela anterior'!GT94)</f>
        <v>0</v>
      </c>
      <c r="GV95" s="8">
        <f>IF(Parametros!$P$3=1,'4 - Tabela atual'!GV94,'5 - Tabela anterior'!GU94)</f>
        <v>0</v>
      </c>
      <c r="GW95" s="8">
        <f>IF(Parametros!$P$3=1,'4 - Tabela atual'!GW94,'5 - Tabela anterior'!GV94)</f>
        <v>0</v>
      </c>
      <c r="GX95">
        <f>IF(Parametros!$P$3=1,'4 - Tabela atual'!GX94,'5 - Tabela anterior'!GW94)</f>
        <v>0</v>
      </c>
      <c r="GY95">
        <f>IF(Parametros!$P$3=1,'4 - Tabela atual'!GY94,'5 - Tabela anterior'!GX94)</f>
        <v>0</v>
      </c>
      <c r="GZ95">
        <f>IF(Parametros!$P$3=1,'4 - Tabela atual'!GZ94,'5 - Tabela anterior'!GY94)</f>
        <v>0</v>
      </c>
      <c r="HA95">
        <f>IF(Parametros!$P$3=1,'4 - Tabela atual'!HA94,'5 - Tabela anterior'!GZ94)</f>
        <v>1</v>
      </c>
      <c r="HB95">
        <f>IF(Parametros!$P$3=1,'4 - Tabela atual'!HB94,'5 - Tabela anterior'!HA94)</f>
        <v>0</v>
      </c>
      <c r="HC95">
        <f>IF(Parametros!$P$3=1,'4 - Tabela atual'!HC94,'5 - Tabela anterior'!HB94)</f>
        <v>0</v>
      </c>
      <c r="HD95">
        <f>IF(Parametros!$P$3=1,'4 - Tabela atual'!HD94,'5 - Tabela anterior'!HC94)</f>
        <v>0</v>
      </c>
      <c r="HE95" s="6" t="str">
        <f t="shared" si="3"/>
        <v>CINEMA ESPECIAL JANEIRO - (CINE)</v>
      </c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</row>
    <row r="96" spans="1:272" x14ac:dyDescent="0.2">
      <c r="A96" s="148" t="str">
        <f>IF(Parametros!$P$3=1,'4 - Tabela atual'!A95,'5 - Tabela anterior'!A95)</f>
        <v>N18S</v>
      </c>
      <c r="B96" s="112" t="str">
        <f>IF(Parametros!$P$3=1,'4 - Tabela atual'!B95,'5 - Tabela anterior'!B95)</f>
        <v>NOVELA 18 HORAS SÁBADO</v>
      </c>
      <c r="C96" s="9">
        <f>IF(Parametros!$P$3=1,'4 - Tabela atual'!C95,'5 - Tabela anterior'!C95)</f>
        <v>1639</v>
      </c>
      <c r="D96" s="9">
        <f>IF(Parametros!$P$3=1,'4 - Tabela atual'!D95,'5 - Tabela anterior'!D95)</f>
        <v>327.8</v>
      </c>
      <c r="E96" s="9">
        <f>IF(Parametros!$P$3=1,'4 - Tabela atual'!E95,'5 - Tabela anterior'!E95)</f>
        <v>409.75</v>
      </c>
      <c r="F96" s="9">
        <f>IF(Parametros!$P$3=1,'4 - Tabela atual'!F95,'5 - Tabela anterior'!F95)</f>
        <v>614.625</v>
      </c>
      <c r="G96" s="9">
        <f>IF(Parametros!$P$3=1,'4 - Tabela atual'!G95,'5 - Tabela anterior'!G95)</f>
        <v>327.8</v>
      </c>
      <c r="H96" s="9">
        <f>IF(Parametros!$P$3=1,'4 - Tabela atual'!H95,'5 - Tabela anterior'!H95)</f>
        <v>409.75</v>
      </c>
      <c r="I96" s="9">
        <f>IF(Parametros!$P$3=1,'4 - Tabela atual'!I95,'5 - Tabela anterior'!H95)</f>
        <v>409.75</v>
      </c>
      <c r="J96" s="9">
        <f>IF(Parametros!$P$3=1,'4 - Tabela atual'!J95,'5 - Tabela anterior'!I95)</f>
        <v>409.75</v>
      </c>
      <c r="K96" s="9">
        <f>IF(Parametros!$P$3=1,'4 - Tabela atual'!K95,'5 - Tabela anterior'!J95)</f>
        <v>614.625</v>
      </c>
      <c r="L96" s="9">
        <f>IF(Parametros!$P$3=1,'4 - Tabela atual'!L95,'5 - Tabela anterior'!K95)</f>
        <v>327.8</v>
      </c>
      <c r="M96" s="9">
        <f>IF(Parametros!$P$3=1,'4 - Tabela atual'!M95,'5 - Tabela anterior'!L95)</f>
        <v>409.75</v>
      </c>
      <c r="N96" s="9">
        <f>IF(Parametros!$P$3=1,'4 - Tabela atual'!N95,'5 - Tabela anterior'!M95)</f>
        <v>737.55000000000007</v>
      </c>
      <c r="O96" s="9">
        <f>IF(Parametros!$P$3=1,'4 - Tabela atual'!O95,'5 - Tabela anterior'!N95)</f>
        <v>1229.25</v>
      </c>
      <c r="P96" s="9">
        <f>IF(Parametros!$P$3=1,'4 - Tabela atual'!P95,'5 - Tabela anterior'!O95)</f>
        <v>2458.5</v>
      </c>
      <c r="Q96" s="9">
        <f>IF(Parametros!$P$3=1,'4 - Tabela atual'!Q95,'5 - Tabela anterior'!P95)</f>
        <v>3278</v>
      </c>
      <c r="R96" s="9">
        <f>IF(Parametros!$P$3=1,'4 - Tabela atual'!R95,'5 - Tabela anterior'!Q95)</f>
        <v>4917</v>
      </c>
      <c r="S96" s="9">
        <f>IF(Parametros!$P$3=1,'4 - Tabela atual'!S95,'5 - Tabela anterior'!R95)</f>
        <v>6556</v>
      </c>
      <c r="T96" s="9">
        <f>IF(Parametros!$P$3=1,'4 - Tabela atual'!T95,'5 - Tabela anterior'!S95)</f>
        <v>8195</v>
      </c>
      <c r="U96" s="9">
        <f>IF(Parametros!$P$3=1,'4 - Tabela atual'!U95,'5 - Tabela anterior'!T95)</f>
        <v>9834</v>
      </c>
      <c r="V96" s="9">
        <f>IF(Parametros!$P$3=1,'4 - Tabela atual'!V95,'5 - Tabela anterior'!U95)</f>
        <v>0</v>
      </c>
      <c r="W96" s="9">
        <f>IF(Parametros!$P$3=1,'4 - Tabela atual'!W95,'5 - Tabela anterior'!V95)</f>
        <v>0</v>
      </c>
      <c r="X96" s="9">
        <f>IF(Parametros!$P$3=1,'4 - Tabela atual'!X95,'5 - Tabela anterior'!W95)</f>
        <v>0</v>
      </c>
      <c r="Y96" s="9">
        <f>IF(Parametros!$P$3=1,'4 - Tabela atual'!Y95,'5 - Tabela anterior'!X95)</f>
        <v>0</v>
      </c>
      <c r="Z96" s="9">
        <f>IF(Parametros!$P$3=1,'4 - Tabela atual'!Z95,'5 - Tabela anterior'!Y95)</f>
        <v>0</v>
      </c>
      <c r="AA96" s="9">
        <f>IF(Parametros!$P$3=1,'4 - Tabela atual'!AA95,'5 - Tabela anterior'!Z95)</f>
        <v>0</v>
      </c>
      <c r="AB96" s="9">
        <f>IF(Parametros!$P$3=1,'4 - Tabela atual'!AB95,'5 - Tabela anterior'!AA95)</f>
        <v>0</v>
      </c>
      <c r="AC96" s="9">
        <f>IF(Parametros!$P$3=1,'4 - Tabela atual'!AC95,'5 - Tabela anterior'!AB95)</f>
        <v>0</v>
      </c>
      <c r="AD96" s="9">
        <f>IF(Parametros!$P$3=1,'4 - Tabela atual'!AD95,'5 - Tabela anterior'!AC95)</f>
        <v>0</v>
      </c>
      <c r="AE96" s="9">
        <f>IF(Parametros!$P$3=1,'4 - Tabela atual'!AE95,'5 - Tabela anterior'!AD95)</f>
        <v>0</v>
      </c>
      <c r="AF96" s="9">
        <f>IF(Parametros!$P$3=1,'4 - Tabela atual'!AF95,'5 - Tabela anterior'!AE95)</f>
        <v>0</v>
      </c>
      <c r="AG96" s="9">
        <f>IF(Parametros!$P$3=1,'4 - Tabela atual'!AG95,'5 - Tabela anterior'!AF95)</f>
        <v>0</v>
      </c>
      <c r="AH96" s="9">
        <f>IF(Parametros!$P$3=1,'4 - Tabela atual'!AH95,'5 - Tabela anterior'!AG95)</f>
        <v>0</v>
      </c>
      <c r="AI96" s="9">
        <f>IF(Parametros!$P$3=1,'4 - Tabela atual'!AI95,'5 - Tabela anterior'!AH95)</f>
        <v>0</v>
      </c>
      <c r="AJ96" s="9">
        <f>IF(Parametros!$P$3=1,'4 - Tabela atual'!AJ95,'5 - Tabela anterior'!AI95)</f>
        <v>0</v>
      </c>
      <c r="AK96" s="9">
        <f>IF(Parametros!$P$3=1,'4 - Tabela atual'!AK95,'5 - Tabela anterior'!AJ95)</f>
        <v>0</v>
      </c>
      <c r="AL96" s="9">
        <f>IF(Parametros!$P$3=1,'4 - Tabela atual'!AL95,'5 - Tabela anterior'!AK95)</f>
        <v>0</v>
      </c>
      <c r="AM96" s="9">
        <f>IF(Parametros!$P$3=1,'4 - Tabela atual'!AM95,'5 - Tabela anterior'!AL95)</f>
        <v>0</v>
      </c>
      <c r="AN96" s="9">
        <f>IF(Parametros!$P$3=1,'4 - Tabela atual'!AN95,'5 - Tabela anterior'!AM95)</f>
        <v>0</v>
      </c>
      <c r="AO96" s="9">
        <f>IF(Parametros!$P$3=1,'4 - Tabela atual'!AO95,'5 - Tabela anterior'!AN95)</f>
        <v>0</v>
      </c>
      <c r="AP96" s="9">
        <f>IF(Parametros!$P$3=1,'4 - Tabela atual'!AP95,'5 - Tabela anterior'!AO95)</f>
        <v>0</v>
      </c>
      <c r="AQ96" s="9">
        <f>IF(Parametros!$P$3=1,'4 - Tabela atual'!AQ95,'5 - Tabela anterior'!AP95)</f>
        <v>0</v>
      </c>
      <c r="AR96" s="9">
        <f>IF(Parametros!$P$3=1,'4 - Tabela atual'!AR95,'5 - Tabela anterior'!AQ95)</f>
        <v>0</v>
      </c>
      <c r="AS96" s="9">
        <f>IF(Parametros!$P$3=1,'4 - Tabela atual'!AS95,'5 - Tabela anterior'!AR95)</f>
        <v>0</v>
      </c>
      <c r="AT96" s="9">
        <f>IF(Parametros!$P$3=1,'4 - Tabela atual'!AT95,'5 - Tabela anterior'!AS95)</f>
        <v>0</v>
      </c>
      <c r="AU96" s="9">
        <f>IF(Parametros!$P$3=1,'4 - Tabela atual'!AU95,'5 - Tabela anterior'!AT95)</f>
        <v>0</v>
      </c>
      <c r="AV96" s="9">
        <f>IF(Parametros!$P$3=1,'4 - Tabela atual'!AV95,'5 - Tabela anterior'!AU95)</f>
        <v>0</v>
      </c>
      <c r="AW96" s="9">
        <f>IF(Parametros!$P$3=1,'4 - Tabela atual'!AW95,'5 - Tabela anterior'!AV95)</f>
        <v>0</v>
      </c>
      <c r="AX96" s="9">
        <f>IF(Parametros!$P$3=1,'4 - Tabela atual'!AX95,'5 - Tabela anterior'!AW95)</f>
        <v>0</v>
      </c>
      <c r="AY96" s="9">
        <f>IF(Parametros!$P$3=1,'4 - Tabela atual'!AY95,'5 - Tabela anterior'!AX95)</f>
        <v>0</v>
      </c>
      <c r="AZ96" s="9">
        <f>IF(Parametros!$P$3=1,'4 - Tabela atual'!AZ95,'5 - Tabela anterior'!AY95)</f>
        <v>0</v>
      </c>
      <c r="BA96" s="9">
        <f>IF(Parametros!$P$3=1,'4 - Tabela atual'!BA95,'5 - Tabela anterior'!AZ95)</f>
        <v>0</v>
      </c>
      <c r="BB96" s="9">
        <f>IF(Parametros!$P$3=1,'4 - Tabela atual'!BB95,'5 - Tabela anterior'!BA95)</f>
        <v>0</v>
      </c>
      <c r="BC96" s="9">
        <f>IF(Parametros!$P$3=1,'4 - Tabela atual'!BC95,'5 - Tabela anterior'!BB95)</f>
        <v>0</v>
      </c>
      <c r="BD96" s="9">
        <f>IF(Parametros!$P$3=1,'4 - Tabela atual'!BD95,'5 - Tabela anterior'!BC95)</f>
        <v>0</v>
      </c>
      <c r="BE96" s="9">
        <f>IF(Parametros!$P$3=1,'4 - Tabela atual'!BE95,'5 - Tabela anterior'!BD95)</f>
        <v>0</v>
      </c>
      <c r="BF96" s="9">
        <f>IF(Parametros!$P$3=1,'4 - Tabela atual'!BF95,'5 - Tabela anterior'!BE95)</f>
        <v>0</v>
      </c>
      <c r="BG96" s="9">
        <f>IF(Parametros!$P$3=1,'4 - Tabela atual'!BG95,'5 - Tabela anterior'!BF95)</f>
        <v>0</v>
      </c>
      <c r="BH96" s="9">
        <f>IF(Parametros!$P$3=1,'4 - Tabela atual'!BH95,'5 - Tabela anterior'!BG95)</f>
        <v>0</v>
      </c>
      <c r="BI96" s="9">
        <f>IF(Parametros!$P$3=1,'4 - Tabela atual'!BI95,'5 - Tabela anterior'!BH95)</f>
        <v>0</v>
      </c>
      <c r="BJ96" s="9">
        <f>IF(Parametros!$P$3=1,'4 - Tabela atual'!BJ95,'5 - Tabela anterior'!BI95)</f>
        <v>0</v>
      </c>
      <c r="BK96" s="9">
        <f>IF(Parametros!$P$3=1,'4 - Tabela atual'!BK95,'5 - Tabela anterior'!BJ95)</f>
        <v>0</v>
      </c>
      <c r="BL96" s="9">
        <f>IF(Parametros!$P$3=1,'4 - Tabela atual'!BL95,'5 - Tabela anterior'!BK95)</f>
        <v>0</v>
      </c>
      <c r="BM96" s="9">
        <f>IF(Parametros!$P$3=1,'4 - Tabela atual'!BM95,'5 - Tabela anterior'!BL95)</f>
        <v>0</v>
      </c>
      <c r="BN96" s="9">
        <f>IF(Parametros!$P$3=1,'4 - Tabela atual'!BN95,'5 - Tabela anterior'!BM95)</f>
        <v>0</v>
      </c>
      <c r="BO96" s="9">
        <f>IF(Parametros!$P$3=1,'4 - Tabela atual'!BO95,'5 - Tabela anterior'!BN95)</f>
        <v>0</v>
      </c>
      <c r="BP96" s="9">
        <f>IF(Parametros!$P$3=1,'4 - Tabela atual'!BP95,'5 - Tabela anterior'!BO95)</f>
        <v>0</v>
      </c>
      <c r="BQ96" s="9">
        <f>IF(Parametros!$P$3=1,'4 - Tabela atual'!BQ95,'5 - Tabela anterior'!BP95)</f>
        <v>0</v>
      </c>
      <c r="BR96" s="9">
        <f>IF(Parametros!$P$3=1,'4 - Tabela atual'!BR95,'5 - Tabela anterior'!BQ95)</f>
        <v>0</v>
      </c>
      <c r="BS96" s="9">
        <f>IF(Parametros!$P$3=1,'4 - Tabela atual'!BS95,'5 - Tabela anterior'!BR95)</f>
        <v>0</v>
      </c>
      <c r="BT96" s="9">
        <f>IF(Parametros!$P$3=1,'4 - Tabela atual'!BT95,'5 - Tabela anterior'!BS95)</f>
        <v>0</v>
      </c>
      <c r="BU96" s="9">
        <f>IF(Parametros!$P$3=1,'4 - Tabela atual'!BU95,'5 - Tabela anterior'!BT95)</f>
        <v>0</v>
      </c>
      <c r="BV96" s="9">
        <f>IF(Parametros!$P$3=1,'4 - Tabela atual'!BV95,'5 - Tabela anterior'!BU95)</f>
        <v>0</v>
      </c>
      <c r="BW96" s="9">
        <f>IF(Parametros!$P$3=1,'4 - Tabela atual'!BW95,'5 - Tabela anterior'!BV95)</f>
        <v>0</v>
      </c>
      <c r="BX96" s="9">
        <f>IF(Parametros!$P$3=1,'4 - Tabela atual'!BX95,'5 - Tabela anterior'!BW95)</f>
        <v>0</v>
      </c>
      <c r="BY96" s="9">
        <f>IF(Parametros!$P$3=1,'4 - Tabela atual'!BY95,'5 - Tabela anterior'!BX95)</f>
        <v>0</v>
      </c>
      <c r="BZ96" s="9">
        <f>IF(Parametros!$P$3=1,'4 - Tabela atual'!BZ95,'5 - Tabela anterior'!BY95)</f>
        <v>0</v>
      </c>
      <c r="CA96" s="9">
        <f>IF(Parametros!$P$3=1,'4 - Tabela atual'!CA95,'5 - Tabela anterior'!BZ95)</f>
        <v>0</v>
      </c>
      <c r="CB96" s="9">
        <f>IF(Parametros!$P$3=1,'4 - Tabela atual'!CB95,'5 - Tabela anterior'!CA95)</f>
        <v>0</v>
      </c>
      <c r="CC96" s="9">
        <f>IF(Parametros!$P$3=1,'4 - Tabela atual'!CC95,'5 - Tabela anterior'!CB95)</f>
        <v>0</v>
      </c>
      <c r="CD96" s="9">
        <f>IF(Parametros!$P$3=1,'4 - Tabela atual'!CD95,'5 - Tabela anterior'!CC95)</f>
        <v>0</v>
      </c>
      <c r="CE96" s="9">
        <f>IF(Parametros!$P$3=1,'4 - Tabela atual'!CE95,'5 - Tabela anterior'!CD95)</f>
        <v>0</v>
      </c>
      <c r="CF96" s="9">
        <f>IF(Parametros!$P$3=1,'4 - Tabela atual'!CF95,'5 - Tabela anterior'!CE95)</f>
        <v>0</v>
      </c>
      <c r="CG96" s="9">
        <f>IF(Parametros!$P$3=1,'4 - Tabela atual'!CG95,'5 - Tabela anterior'!CF95)</f>
        <v>0</v>
      </c>
      <c r="CH96" s="9">
        <f>IF(Parametros!$P$3=1,'4 - Tabela atual'!CH95,'5 - Tabela anterior'!CG95)</f>
        <v>0</v>
      </c>
      <c r="CI96" s="9">
        <f>IF(Parametros!$P$3=1,'4 - Tabela atual'!CI95,'5 - Tabela anterior'!CH95)</f>
        <v>0</v>
      </c>
      <c r="CJ96" s="9">
        <f>IF(Parametros!$P$3=1,'4 - Tabela atual'!CJ95,'5 - Tabela anterior'!CI95)</f>
        <v>0</v>
      </c>
      <c r="CK96" s="9">
        <f>IF(Parametros!$P$3=1,'4 - Tabela atual'!CK95,'5 - Tabela anterior'!CJ95)</f>
        <v>0</v>
      </c>
      <c r="CL96" s="9">
        <f>IF(Parametros!$P$3=1,'4 - Tabela atual'!CL95,'5 - Tabela anterior'!CK95)</f>
        <v>0</v>
      </c>
      <c r="CM96" s="9">
        <f>IF(Parametros!$P$3=1,'4 - Tabela atual'!CM95,'5 - Tabela anterior'!CL95)</f>
        <v>0</v>
      </c>
      <c r="CN96" s="9">
        <f>IF(Parametros!$P$3=1,'4 - Tabela atual'!CN95,'5 - Tabela anterior'!CM95)</f>
        <v>0</v>
      </c>
      <c r="CO96" s="9">
        <f>IF(Parametros!$P$3=1,'4 - Tabela atual'!CO95,'5 - Tabela anterior'!CN95)</f>
        <v>0</v>
      </c>
      <c r="CP96" s="9">
        <f>IF(Parametros!$P$3=1,'4 - Tabela atual'!CP95,'5 - Tabela anterior'!CO95)</f>
        <v>0</v>
      </c>
      <c r="CQ96" s="9">
        <f>IF(Parametros!$P$3=1,'4 - Tabela atual'!CQ95,'5 - Tabela anterior'!CP95)</f>
        <v>0</v>
      </c>
      <c r="CR96" s="9">
        <f>IF(Parametros!$P$3=1,'4 - Tabela atual'!CR95,'5 - Tabela anterior'!CQ95)</f>
        <v>0</v>
      </c>
      <c r="CS96" s="9">
        <f>IF(Parametros!$P$3=1,'4 - Tabela atual'!CS95,'5 - Tabela anterior'!CR95)</f>
        <v>0</v>
      </c>
      <c r="CT96" s="9">
        <f>IF(Parametros!$P$3=1,'4 - Tabela atual'!CT95,'5 - Tabela anterior'!CS95)</f>
        <v>0</v>
      </c>
      <c r="CU96" s="9">
        <f>IF(Parametros!$P$3=1,'4 - Tabela atual'!CU95,'5 - Tabela anterior'!CT95)</f>
        <v>0</v>
      </c>
      <c r="CV96" s="9">
        <f>IF(Parametros!$P$3=1,'4 - Tabela atual'!CV95,'5 - Tabela anterior'!CU95)</f>
        <v>0</v>
      </c>
      <c r="CW96" s="9">
        <f>IF(Parametros!$P$3=1,'4 - Tabela atual'!CW95,'5 - Tabela anterior'!CV95)</f>
        <v>0</v>
      </c>
      <c r="CX96" s="9">
        <f>IF(Parametros!$P$3=1,'4 - Tabela atual'!CX95,'5 - Tabela anterior'!CW95)</f>
        <v>0</v>
      </c>
      <c r="CY96" s="9">
        <f>IF(Parametros!$P$3=1,'4 - Tabela atual'!CY95,'5 - Tabela anterior'!CX95)</f>
        <v>0</v>
      </c>
      <c r="CZ96" s="9">
        <f>IF(Parametros!$P$3=1,'4 - Tabela atual'!CZ95,'5 - Tabela anterior'!CY95)</f>
        <v>0</v>
      </c>
      <c r="DA96" s="9">
        <f>IF(Parametros!$P$3=1,'4 - Tabela atual'!DA95,'5 - Tabela anterior'!CZ95)</f>
        <v>0</v>
      </c>
      <c r="DB96" s="9">
        <f>IF(Parametros!$P$3=1,'4 - Tabela atual'!DB95,'5 - Tabela anterior'!DA95)</f>
        <v>0</v>
      </c>
      <c r="DC96" s="9">
        <f>IF(Parametros!$P$3=1,'4 - Tabela atual'!DC95,'5 - Tabela anterior'!DB95)</f>
        <v>0</v>
      </c>
      <c r="DD96" s="9">
        <f>IF(Parametros!$P$3=1,'4 - Tabela atual'!DD95,'5 - Tabela anterior'!DC95)</f>
        <v>0</v>
      </c>
      <c r="DE96" s="9">
        <f>IF(Parametros!$P$3=1,'4 - Tabela atual'!DE95,'5 - Tabela anterior'!DD95)</f>
        <v>0</v>
      </c>
      <c r="DF96" s="9">
        <f>IF(Parametros!$P$3=1,'4 - Tabela atual'!DF95,'5 - Tabela anterior'!DE95)</f>
        <v>0</v>
      </c>
      <c r="DG96" s="9">
        <f>IF(Parametros!$P$3=1,'4 - Tabela atual'!DG95,'5 - Tabela anterior'!DF95)</f>
        <v>0</v>
      </c>
      <c r="DH96" s="9">
        <f>IF(Parametros!$P$3=1,'4 - Tabela atual'!DH95,'5 - Tabela anterior'!DG95)</f>
        <v>0</v>
      </c>
      <c r="DI96" s="9">
        <f>IF(Parametros!$P$3=1,'4 - Tabela atual'!DI95,'5 - Tabela anterior'!DH95)</f>
        <v>0</v>
      </c>
      <c r="DJ96" s="9">
        <f>IF(Parametros!$P$3=1,'4 - Tabela atual'!DJ95,'5 - Tabela anterior'!DI95)</f>
        <v>0</v>
      </c>
      <c r="DK96" s="9">
        <f>IF(Parametros!$P$3=1,'4 - Tabela atual'!DK95,'5 - Tabela anterior'!DJ95)</f>
        <v>0</v>
      </c>
      <c r="DL96" s="9">
        <f>IF(Parametros!$P$3=1,'4 - Tabela atual'!DL95,'5 - Tabela anterior'!DK95)</f>
        <v>0</v>
      </c>
      <c r="DM96" s="9">
        <f>IF(Parametros!$P$3=1,'4 - Tabela atual'!DM95,'5 - Tabela anterior'!DL95)</f>
        <v>0</v>
      </c>
      <c r="DN96" s="9">
        <f>IF(Parametros!$P$3=1,'4 - Tabela atual'!DN95,'5 - Tabela anterior'!DM95)</f>
        <v>0</v>
      </c>
      <c r="DO96" s="9">
        <f>IF(Parametros!$P$3=1,'4 - Tabela atual'!DO95,'5 - Tabela anterior'!DN95)</f>
        <v>0</v>
      </c>
      <c r="DP96" s="9">
        <f>IF(Parametros!$P$3=1,'4 - Tabela atual'!DP95,'5 - Tabela anterior'!DO95)</f>
        <v>0</v>
      </c>
      <c r="DQ96" s="9">
        <f>IF(Parametros!$P$3=1,'4 - Tabela atual'!DQ95,'5 - Tabela anterior'!DP95)</f>
        <v>0</v>
      </c>
      <c r="DR96" s="9">
        <f>IF(Parametros!$P$3=1,'4 - Tabela atual'!DR95,'5 - Tabela anterior'!DQ95)</f>
        <v>0</v>
      </c>
      <c r="DS96" s="9">
        <f>IF(Parametros!$P$3=1,'4 - Tabela atual'!DS95,'5 - Tabela anterior'!DR95)</f>
        <v>0</v>
      </c>
      <c r="DT96" s="9">
        <f>IF(Parametros!$P$3=1,'4 - Tabela atual'!DT95,'5 - Tabela anterior'!DS95)</f>
        <v>0</v>
      </c>
      <c r="DU96" s="9">
        <f>IF(Parametros!$P$3=1,'4 - Tabela atual'!DU95,'5 - Tabela anterior'!DT95)</f>
        <v>0</v>
      </c>
      <c r="DV96" s="9">
        <f>IF(Parametros!$P$3=1,'4 - Tabela atual'!DV95,'5 - Tabela anterior'!DU95)</f>
        <v>0</v>
      </c>
      <c r="DW96" s="9">
        <f>IF(Parametros!$P$3=1,'4 - Tabela atual'!DW95,'5 - Tabela anterior'!DV95)</f>
        <v>0</v>
      </c>
      <c r="DX96" s="9">
        <f>IF(Parametros!$P$3=1,'4 - Tabela atual'!DX95,'5 - Tabela anterior'!DW95)</f>
        <v>0</v>
      </c>
      <c r="DY96" s="9">
        <f>IF(Parametros!$P$3=1,'4 - Tabela atual'!DY95,'5 - Tabela anterior'!DX95)</f>
        <v>0</v>
      </c>
      <c r="DZ96" s="9">
        <f>IF(Parametros!$P$3=1,'4 - Tabela atual'!DZ95,'5 - Tabela anterior'!DY95)</f>
        <v>0</v>
      </c>
      <c r="EA96" s="9">
        <f>IF(Parametros!$P$3=1,'4 - Tabela atual'!EA95,'5 - Tabela anterior'!DZ95)</f>
        <v>0</v>
      </c>
      <c r="EB96" s="9">
        <f>IF(Parametros!$P$3=1,'4 - Tabela atual'!EB95,'5 - Tabela anterior'!EA95)</f>
        <v>0</v>
      </c>
      <c r="EC96" s="9">
        <f>IF(Parametros!$P$3=1,'4 - Tabela atual'!EC95,'5 - Tabela anterior'!EB95)</f>
        <v>0</v>
      </c>
      <c r="ED96" s="9">
        <f>IF(Parametros!$P$3=1,'4 - Tabela atual'!ED95,'5 - Tabela anterior'!EC95)</f>
        <v>0</v>
      </c>
      <c r="EE96" s="9">
        <f>IF(Parametros!$P$3=1,'4 - Tabela atual'!EE95,'5 - Tabela anterior'!ED95)</f>
        <v>0</v>
      </c>
      <c r="EF96" s="9">
        <f>IF(Parametros!$P$3=1,'4 - Tabela atual'!EF95,'5 - Tabela anterior'!EE95)</f>
        <v>0</v>
      </c>
      <c r="EG96" s="9">
        <f>IF(Parametros!$P$3=1,'4 - Tabela atual'!EG95,'5 - Tabela anterior'!EF95)</f>
        <v>0</v>
      </c>
      <c r="EH96" s="9">
        <f>IF(Parametros!$P$3=1,'4 - Tabela atual'!EH95,'5 - Tabela anterior'!EG95)</f>
        <v>0</v>
      </c>
      <c r="EI96" s="9">
        <f>IF(Parametros!$P$3=1,'4 - Tabela atual'!EI95,'5 - Tabela anterior'!EH95)</f>
        <v>0</v>
      </c>
      <c r="EJ96" s="9">
        <f>IF(Parametros!$P$3=1,'4 - Tabela atual'!EJ95,'5 - Tabela anterior'!EI95)</f>
        <v>0</v>
      </c>
      <c r="EK96" s="9">
        <f>IF(Parametros!$P$3=1,'4 - Tabela atual'!EK95,'5 - Tabela anterior'!EJ95)</f>
        <v>0</v>
      </c>
      <c r="EL96" s="9">
        <f>IF(Parametros!$P$3=1,'4 - Tabela atual'!EL95,'5 - Tabela anterior'!EK95)</f>
        <v>0</v>
      </c>
      <c r="EM96" s="9">
        <f>IF(Parametros!$P$3=1,'4 - Tabela atual'!EM95,'5 - Tabela anterior'!EL95)</f>
        <v>0</v>
      </c>
      <c r="EN96" s="9">
        <f>IF(Parametros!$P$3=1,'4 - Tabela atual'!EN95,'5 - Tabela anterior'!EM95)</f>
        <v>0</v>
      </c>
      <c r="EO96" s="9">
        <f>IF(Parametros!$P$3=1,'4 - Tabela atual'!EO95,'5 - Tabela anterior'!EN95)</f>
        <v>0</v>
      </c>
      <c r="EP96" s="9">
        <f>IF(Parametros!$P$3=1,'4 - Tabela atual'!EP95,'5 - Tabela anterior'!EO95)</f>
        <v>0</v>
      </c>
      <c r="EQ96" s="9">
        <f>IF(Parametros!$P$3=1,'4 - Tabela atual'!EQ95,'5 - Tabela anterior'!EP95)</f>
        <v>0</v>
      </c>
      <c r="ER96" s="9">
        <f>IF(Parametros!$P$3=1,'4 - Tabela atual'!ER95,'5 - Tabela anterior'!EQ95)</f>
        <v>0</v>
      </c>
      <c r="ES96" s="9">
        <f>IF(Parametros!$P$3=1,'4 - Tabela atual'!ES95,'5 - Tabela anterior'!ER95)</f>
        <v>0</v>
      </c>
      <c r="ET96" s="9">
        <f>IF(Parametros!$P$3=1,'4 - Tabela atual'!ET95,'5 - Tabela anterior'!ES95)</f>
        <v>0</v>
      </c>
      <c r="EU96" s="9">
        <f>IF(Parametros!$P$3=1,'4 - Tabela atual'!EU95,'5 - Tabela anterior'!ET95)</f>
        <v>0</v>
      </c>
      <c r="EV96" s="9">
        <f>IF(Parametros!$P$3=1,'4 - Tabela atual'!EV95,'5 - Tabela anterior'!EU95)</f>
        <v>0</v>
      </c>
      <c r="EW96" s="9">
        <f>IF(Parametros!$P$3=1,'4 - Tabela atual'!EW95,'5 - Tabela anterior'!EV95)</f>
        <v>0</v>
      </c>
      <c r="EX96" s="9">
        <f>IF(Parametros!$P$3=1,'4 - Tabela atual'!EX95,'5 - Tabela anterior'!EW95)</f>
        <v>0</v>
      </c>
      <c r="EY96" s="9">
        <f>IF(Parametros!$P$3=1,'4 - Tabela atual'!EY95,'5 - Tabela anterior'!EX95)</f>
        <v>0</v>
      </c>
      <c r="EZ96" s="9">
        <f>IF(Parametros!$P$3=1,'4 - Tabela atual'!EZ95,'5 - Tabela anterior'!EY95)</f>
        <v>0</v>
      </c>
      <c r="FA96" s="9">
        <f>IF(Parametros!$P$3=1,'4 - Tabela atual'!FA95,'5 - Tabela anterior'!EZ95)</f>
        <v>0</v>
      </c>
      <c r="FB96" s="9">
        <f>IF(Parametros!$P$3=1,'4 - Tabela atual'!FB95,'5 - Tabela anterior'!FA95)</f>
        <v>0</v>
      </c>
      <c r="FC96" s="9">
        <f>IF(Parametros!$P$3=1,'4 - Tabela atual'!FC95,'5 - Tabela anterior'!FB95)</f>
        <v>0</v>
      </c>
      <c r="FD96" s="9">
        <f>IF(Parametros!$P$3=1,'4 - Tabela atual'!FD95,'5 - Tabela anterior'!FC95)</f>
        <v>0</v>
      </c>
      <c r="FE96" s="9">
        <f>IF(Parametros!$P$3=1,'4 - Tabela atual'!FE95,'5 - Tabela anterior'!FD95)</f>
        <v>0</v>
      </c>
      <c r="FF96" s="9">
        <f>IF(Parametros!$P$3=1,'4 - Tabela atual'!FF95,'5 - Tabela anterior'!FE95)</f>
        <v>0</v>
      </c>
      <c r="FG96" s="9">
        <f>IF(Parametros!$P$3=1,'4 - Tabela atual'!FG95,'5 - Tabela anterior'!FF95)</f>
        <v>0</v>
      </c>
      <c r="FH96" s="9">
        <f>IF(Parametros!$P$3=1,'4 - Tabela atual'!FH95,'5 - Tabela anterior'!FG95)</f>
        <v>0</v>
      </c>
      <c r="FI96" s="9">
        <f>IF(Parametros!$P$3=1,'4 - Tabela atual'!FI95,'5 - Tabela anterior'!FH95)</f>
        <v>0</v>
      </c>
      <c r="FJ96" s="9">
        <f>IF(Parametros!$P$3=1,'4 - Tabela atual'!FJ95,'5 - Tabela anterior'!FI95)</f>
        <v>0</v>
      </c>
      <c r="FK96" s="9">
        <f>IF(Parametros!$P$3=1,'4 - Tabela atual'!FK95,'5 - Tabela anterior'!FJ95)</f>
        <v>0</v>
      </c>
      <c r="FL96" s="9">
        <f>IF(Parametros!$P$3=1,'4 - Tabela atual'!FL95,'5 - Tabela anterior'!FK95)</f>
        <v>0</v>
      </c>
      <c r="FM96" s="9">
        <f>IF(Parametros!$P$3=1,'4 - Tabela atual'!FM95,'5 - Tabela anterior'!FL95)</f>
        <v>0</v>
      </c>
      <c r="FN96" s="9">
        <f>IF(Parametros!$P$3=1,'4 - Tabela atual'!FN95,'5 - Tabela anterior'!FM95)</f>
        <v>0</v>
      </c>
      <c r="FO96" s="9">
        <f>IF(Parametros!$P$3=1,'4 - Tabela atual'!FO95,'5 - Tabela anterior'!FN95)</f>
        <v>0</v>
      </c>
      <c r="FP96" s="9">
        <f>IF(Parametros!$P$3=1,'4 - Tabela atual'!FP95,'5 - Tabela anterior'!FO95)</f>
        <v>0</v>
      </c>
      <c r="FQ96" s="9">
        <f>IF(Parametros!$P$3=1,'4 - Tabela atual'!FQ95,'5 - Tabela anterior'!FP95)</f>
        <v>0</v>
      </c>
      <c r="FR96" s="9">
        <f>IF(Parametros!$P$3=1,'4 - Tabela atual'!FR95,'5 - Tabela anterior'!FQ95)</f>
        <v>0</v>
      </c>
      <c r="FS96" s="9">
        <f>IF(Parametros!$P$3=1,'4 - Tabela atual'!FS95,'5 - Tabela anterior'!FR95)</f>
        <v>0</v>
      </c>
      <c r="FT96">
        <f>IF(Parametros!$P$3=1,'4 - Tabela atual'!FT95,'5 - Tabela anterior'!FS95)</f>
        <v>38.35</v>
      </c>
      <c r="FU96" t="str">
        <f>IF(Parametros!$P$3=1,'4 - Tabela atual'!FU95,'5 - Tabela anterior'!FT95)</f>
        <v/>
      </c>
      <c r="FV96" t="str">
        <f>IF(Parametros!$P$3=1,'4 - Tabela atual'!FV95,'5 - Tabela anterior'!FU95)</f>
        <v/>
      </c>
      <c r="FW96" t="str">
        <f>IF(Parametros!$P$3=1,'4 - Tabela atual'!FW95,'5 - Tabela anterior'!FV95)</f>
        <v/>
      </c>
      <c r="FX96" t="str">
        <f>IF(Parametros!$P$3=1,'4 - Tabela atual'!FX95,'5 - Tabela anterior'!FW95)</f>
        <v/>
      </c>
      <c r="FY96" t="str">
        <f>IF(Parametros!$P$3=1,'4 - Tabela atual'!FY95,'5 - Tabela anterior'!FX95)</f>
        <v/>
      </c>
      <c r="FZ96" t="str">
        <f>IF(Parametros!$P$3=1,'4 - Tabela atual'!FZ95,'5 - Tabela anterior'!FY95)</f>
        <v/>
      </c>
      <c r="GA96" t="str">
        <f>IF(Parametros!$P$3=1,'4 - Tabela atual'!GA95,'5 - Tabela anterior'!FZ95)</f>
        <v/>
      </c>
      <c r="GB96" t="str">
        <f>IF(Parametros!$P$3=1,'4 - Tabela atual'!GB95,'5 - Tabela anterior'!GA95)</f>
        <v/>
      </c>
      <c r="GC96" t="str">
        <f>IF(Parametros!$P$3=1,'4 - Tabela atual'!GC95,'5 - Tabela anterior'!GB95)</f>
        <v/>
      </c>
      <c r="GD96" t="str">
        <f>IF(Parametros!$P$3=1,'4 - Tabela atual'!GD95,'5 - Tabela anterior'!GC95)</f>
        <v/>
      </c>
      <c r="GE96" t="str">
        <f>IF(Parametros!$P$3=1,'4 - Tabela atual'!GE95,'5 - Tabela anterior'!GD95)</f>
        <v/>
      </c>
      <c r="GF96" t="str">
        <f>IF(Parametros!$P$3=1,'4 - Tabela atual'!GF95,'5 - Tabela anterior'!GE95)</f>
        <v/>
      </c>
      <c r="GG96" t="str">
        <f>IF(Parametros!$P$3=1,'4 - Tabela atual'!GG95,'5 - Tabela anterior'!GF95)</f>
        <v/>
      </c>
      <c r="GH96">
        <f>IF(Parametros!$P$3=1,'4 - Tabela atual'!GH95,'5 - Tabela anterior'!GG95)</f>
        <v>0</v>
      </c>
      <c r="GI96" s="8">
        <f>IF(Parametros!$P$3=1,'4 - Tabela atual'!GI95,'5 - Tabela anterior'!GH95)</f>
        <v>347566.23320000002</v>
      </c>
      <c r="GJ96" s="8">
        <f>IF(Parametros!$P$3=1,'4 - Tabela atual'!GJ95,'5 - Tabela anterior'!GI95)</f>
        <v>0</v>
      </c>
      <c r="GK96" s="8">
        <f>IF(Parametros!$P$3=1,'4 - Tabela atual'!GK95,'5 - Tabela anterior'!GJ95)</f>
        <v>0</v>
      </c>
      <c r="GL96" s="8">
        <f>IF(Parametros!$P$3=1,'4 - Tabela atual'!GL95,'5 - Tabela anterior'!GK95)</f>
        <v>0</v>
      </c>
      <c r="GM96" s="8">
        <f>IF(Parametros!$P$3=1,'4 - Tabela atual'!GM95,'5 - Tabela anterior'!GL95)</f>
        <v>0</v>
      </c>
      <c r="GN96" s="8">
        <f>IF(Parametros!$P$3=1,'4 - Tabela atual'!GN95,'5 - Tabela anterior'!GM95)</f>
        <v>0</v>
      </c>
      <c r="GO96" s="8">
        <f>IF(Parametros!$P$3=1,'4 - Tabela atual'!GO95,'5 - Tabela anterior'!GN95)</f>
        <v>0</v>
      </c>
      <c r="GP96" s="8">
        <f>IF(Parametros!$P$3=1,'4 - Tabela atual'!GP95,'5 - Tabela anterior'!GO95)</f>
        <v>0</v>
      </c>
      <c r="GQ96" s="8">
        <f>IF(Parametros!$P$3=1,'4 - Tabela atual'!GQ95,'5 - Tabela anterior'!GP95)</f>
        <v>0</v>
      </c>
      <c r="GR96" s="8">
        <f>IF(Parametros!$P$3=1,'4 - Tabela atual'!GR95,'5 - Tabela anterior'!GQ95)</f>
        <v>0</v>
      </c>
      <c r="GS96" s="8">
        <f>IF(Parametros!$P$3=1,'4 - Tabela atual'!GS95,'5 - Tabela anterior'!GR95)</f>
        <v>0</v>
      </c>
      <c r="GT96" s="8">
        <f>IF(Parametros!$P$3=1,'4 - Tabela atual'!GT95,'5 - Tabela anterior'!GS95)</f>
        <v>0</v>
      </c>
      <c r="GU96" s="8">
        <f>IF(Parametros!$P$3=1,'4 - Tabela atual'!GU95,'5 - Tabela anterior'!GT95)</f>
        <v>0</v>
      </c>
      <c r="GV96" s="8">
        <f>IF(Parametros!$P$3=1,'4 - Tabela atual'!GV95,'5 - Tabela anterior'!GU95)</f>
        <v>0</v>
      </c>
      <c r="GW96" s="8">
        <f>IF(Parametros!$P$3=1,'4 - Tabela atual'!GW95,'5 - Tabela anterior'!GV95)</f>
        <v>0</v>
      </c>
      <c r="GX96">
        <f>IF(Parametros!$P$3=1,'4 - Tabela atual'!GX95,'5 - Tabela anterior'!GW95)</f>
        <v>0</v>
      </c>
      <c r="GY96">
        <f>IF(Parametros!$P$3=1,'4 - Tabela atual'!GY95,'5 - Tabela anterior'!GX95)</f>
        <v>0</v>
      </c>
      <c r="GZ96">
        <f>IF(Parametros!$P$3=1,'4 - Tabela atual'!GZ95,'5 - Tabela anterior'!GY95)</f>
        <v>0</v>
      </c>
      <c r="HA96">
        <f>IF(Parametros!$P$3=1,'4 - Tabela atual'!HA95,'5 - Tabela anterior'!GZ95)</f>
        <v>0</v>
      </c>
      <c r="HB96">
        <f>IF(Parametros!$P$3=1,'4 - Tabela atual'!HB95,'5 - Tabela anterior'!HA95)</f>
        <v>0</v>
      </c>
      <c r="HC96">
        <f>IF(Parametros!$P$3=1,'4 - Tabela atual'!HC95,'5 - Tabela anterior'!HB95)</f>
        <v>0</v>
      </c>
      <c r="HD96">
        <f>IF(Parametros!$P$3=1,'4 - Tabela atual'!HD95,'5 - Tabela anterior'!HC95)</f>
        <v>1</v>
      </c>
      <c r="HE96" s="6" t="str">
        <f t="shared" si="3"/>
        <v>NOVELA 18 HORAS SÁBADO - (N18S)</v>
      </c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</row>
    <row r="97" spans="1:272" x14ac:dyDescent="0.2">
      <c r="A97" s="148" t="str">
        <f>IF(Parametros!$P$3=1,'4 - Tabela atual'!A96,'5 - Tabela anterior'!A96)</f>
        <v>PT2S</v>
      </c>
      <c r="B97" s="112" t="str">
        <f>IF(Parametros!$P$3=1,'4 - Tabela atual'!B96,'5 - Tabela anterior'!B96)</f>
        <v>RJTV 2ª EDIÇÃO SÁBADO</v>
      </c>
      <c r="C97" s="9">
        <f>IF(Parametros!$P$3=1,'4 - Tabela atual'!C96,'5 - Tabela anterior'!C96)</f>
        <v>2466</v>
      </c>
      <c r="D97" s="9">
        <f>IF(Parametros!$P$3=1,'4 - Tabela atual'!D96,'5 - Tabela anterior'!D96)</f>
        <v>493.20000000000005</v>
      </c>
      <c r="E97" s="9">
        <f>IF(Parametros!$P$3=1,'4 - Tabela atual'!E96,'5 - Tabela anterior'!E96)</f>
        <v>616.5</v>
      </c>
      <c r="F97" s="9">
        <f>IF(Parametros!$P$3=1,'4 - Tabela atual'!F96,'5 - Tabela anterior'!F96)</f>
        <v>924.75</v>
      </c>
      <c r="G97" s="9">
        <f>IF(Parametros!$P$3=1,'4 - Tabela atual'!G96,'5 - Tabela anterior'!G96)</f>
        <v>493.20000000000005</v>
      </c>
      <c r="H97" s="9">
        <f>IF(Parametros!$P$3=1,'4 - Tabela atual'!H96,'5 - Tabela anterior'!H96)</f>
        <v>616.5</v>
      </c>
      <c r="I97" s="9">
        <f>IF(Parametros!$P$3=1,'4 - Tabela atual'!I96,'5 - Tabela anterior'!H96)</f>
        <v>616.5</v>
      </c>
      <c r="J97" s="9">
        <f>IF(Parametros!$P$3=1,'4 - Tabela atual'!J96,'5 - Tabela anterior'!I96)</f>
        <v>616.5</v>
      </c>
      <c r="K97" s="9">
        <f>IF(Parametros!$P$3=1,'4 - Tabela atual'!K96,'5 - Tabela anterior'!J96)</f>
        <v>924.75</v>
      </c>
      <c r="L97" s="9">
        <f>IF(Parametros!$P$3=1,'4 - Tabela atual'!L96,'5 - Tabela anterior'!K96)</f>
        <v>493.20000000000005</v>
      </c>
      <c r="M97" s="9">
        <f>IF(Parametros!$P$3=1,'4 - Tabela atual'!M96,'5 - Tabela anterior'!L96)</f>
        <v>616.5</v>
      </c>
      <c r="N97" s="9">
        <f>IF(Parametros!$P$3=1,'4 - Tabela atual'!N96,'5 - Tabela anterior'!M96)</f>
        <v>1109.7</v>
      </c>
      <c r="O97" s="9">
        <f>IF(Parametros!$P$3=1,'4 - Tabela atual'!O96,'5 - Tabela anterior'!N96)</f>
        <v>1849.5</v>
      </c>
      <c r="P97" s="9">
        <f>IF(Parametros!$P$3=1,'4 - Tabela atual'!P96,'5 - Tabela anterior'!O96)</f>
        <v>3699</v>
      </c>
      <c r="Q97" s="9">
        <f>IF(Parametros!$P$3=1,'4 - Tabela atual'!Q96,'5 - Tabela anterior'!P96)</f>
        <v>4932</v>
      </c>
      <c r="R97" s="9">
        <f>IF(Parametros!$P$3=1,'4 - Tabela atual'!R96,'5 - Tabela anterior'!Q96)</f>
        <v>7398</v>
      </c>
      <c r="S97" s="9">
        <f>IF(Parametros!$P$3=1,'4 - Tabela atual'!S96,'5 - Tabela anterior'!R96)</f>
        <v>9864</v>
      </c>
      <c r="T97" s="9">
        <f>IF(Parametros!$P$3=1,'4 - Tabela atual'!T96,'5 - Tabela anterior'!S96)</f>
        <v>12330</v>
      </c>
      <c r="U97" s="9">
        <f>IF(Parametros!$P$3=1,'4 - Tabela atual'!U96,'5 - Tabela anterior'!T96)</f>
        <v>14796</v>
      </c>
      <c r="V97" s="9">
        <f>IF(Parametros!$P$3=1,'4 - Tabela atual'!V96,'5 - Tabela anterior'!U96)</f>
        <v>0</v>
      </c>
      <c r="W97" s="9">
        <f>IF(Parametros!$P$3=1,'4 - Tabela atual'!W96,'5 - Tabela anterior'!V96)</f>
        <v>0</v>
      </c>
      <c r="X97" s="9">
        <f>IF(Parametros!$P$3=1,'4 - Tabela atual'!X96,'5 - Tabela anterior'!W96)</f>
        <v>0</v>
      </c>
      <c r="Y97" s="9">
        <f>IF(Parametros!$P$3=1,'4 - Tabela atual'!Y96,'5 - Tabela anterior'!X96)</f>
        <v>0</v>
      </c>
      <c r="Z97" s="9">
        <f>IF(Parametros!$P$3=1,'4 - Tabela atual'!Z96,'5 - Tabela anterior'!Y96)</f>
        <v>0</v>
      </c>
      <c r="AA97" s="9">
        <f>IF(Parametros!$P$3=1,'4 - Tabela atual'!AA96,'5 - Tabela anterior'!Z96)</f>
        <v>0</v>
      </c>
      <c r="AB97" s="9">
        <f>IF(Parametros!$P$3=1,'4 - Tabela atual'!AB96,'5 - Tabela anterior'!AA96)</f>
        <v>0</v>
      </c>
      <c r="AC97" s="9">
        <f>IF(Parametros!$P$3=1,'4 - Tabela atual'!AC96,'5 - Tabela anterior'!AB96)</f>
        <v>0</v>
      </c>
      <c r="AD97" s="9">
        <f>IF(Parametros!$P$3=1,'4 - Tabela atual'!AD96,'5 - Tabela anterior'!AC96)</f>
        <v>0</v>
      </c>
      <c r="AE97" s="9">
        <f>IF(Parametros!$P$3=1,'4 - Tabela atual'!AE96,'5 - Tabela anterior'!AD96)</f>
        <v>0</v>
      </c>
      <c r="AF97" s="9">
        <f>IF(Parametros!$P$3=1,'4 - Tabela atual'!AF96,'5 - Tabela anterior'!AE96)</f>
        <v>0</v>
      </c>
      <c r="AG97" s="9">
        <f>IF(Parametros!$P$3=1,'4 - Tabela atual'!AG96,'5 - Tabela anterior'!AF96)</f>
        <v>0</v>
      </c>
      <c r="AH97" s="9">
        <f>IF(Parametros!$P$3=1,'4 - Tabela atual'!AH96,'5 - Tabela anterior'!AG96)</f>
        <v>0</v>
      </c>
      <c r="AI97" s="9">
        <f>IF(Parametros!$P$3=1,'4 - Tabela atual'!AI96,'5 - Tabela anterior'!AH96)</f>
        <v>0</v>
      </c>
      <c r="AJ97" s="9">
        <f>IF(Parametros!$P$3=1,'4 - Tabela atual'!AJ96,'5 - Tabela anterior'!AI96)</f>
        <v>0</v>
      </c>
      <c r="AK97" s="9">
        <f>IF(Parametros!$P$3=1,'4 - Tabela atual'!AK96,'5 - Tabela anterior'!AJ96)</f>
        <v>0</v>
      </c>
      <c r="AL97" s="9">
        <f>IF(Parametros!$P$3=1,'4 - Tabela atual'!AL96,'5 - Tabela anterior'!AK96)</f>
        <v>0</v>
      </c>
      <c r="AM97" s="9">
        <f>IF(Parametros!$P$3=1,'4 - Tabela atual'!AM96,'5 - Tabela anterior'!AL96)</f>
        <v>0</v>
      </c>
      <c r="AN97" s="9">
        <f>IF(Parametros!$P$3=1,'4 - Tabela atual'!AN96,'5 - Tabela anterior'!AM96)</f>
        <v>0</v>
      </c>
      <c r="AO97" s="9">
        <f>IF(Parametros!$P$3=1,'4 - Tabela atual'!AO96,'5 - Tabela anterior'!AN96)</f>
        <v>0</v>
      </c>
      <c r="AP97" s="9">
        <f>IF(Parametros!$P$3=1,'4 - Tabela atual'!AP96,'5 - Tabela anterior'!AO96)</f>
        <v>0</v>
      </c>
      <c r="AQ97" s="9">
        <f>IF(Parametros!$P$3=1,'4 - Tabela atual'!AQ96,'5 - Tabela anterior'!AP96)</f>
        <v>0</v>
      </c>
      <c r="AR97" s="9">
        <f>IF(Parametros!$P$3=1,'4 - Tabela atual'!AR96,'5 - Tabela anterior'!AQ96)</f>
        <v>0</v>
      </c>
      <c r="AS97" s="9">
        <f>IF(Parametros!$P$3=1,'4 - Tabela atual'!AS96,'5 - Tabela anterior'!AR96)</f>
        <v>0</v>
      </c>
      <c r="AT97" s="9">
        <f>IF(Parametros!$P$3=1,'4 - Tabela atual'!AT96,'5 - Tabela anterior'!AS96)</f>
        <v>0</v>
      </c>
      <c r="AU97" s="9">
        <f>IF(Parametros!$P$3=1,'4 - Tabela atual'!AU96,'5 - Tabela anterior'!AT96)</f>
        <v>0</v>
      </c>
      <c r="AV97" s="9">
        <f>IF(Parametros!$P$3=1,'4 - Tabela atual'!AV96,'5 - Tabela anterior'!AU96)</f>
        <v>0</v>
      </c>
      <c r="AW97" s="9">
        <f>IF(Parametros!$P$3=1,'4 - Tabela atual'!AW96,'5 - Tabela anterior'!AV96)</f>
        <v>0</v>
      </c>
      <c r="AX97" s="9">
        <f>IF(Parametros!$P$3=1,'4 - Tabela atual'!AX96,'5 - Tabela anterior'!AW96)</f>
        <v>0</v>
      </c>
      <c r="AY97" s="9">
        <f>IF(Parametros!$P$3=1,'4 - Tabela atual'!AY96,'5 - Tabela anterior'!AX96)</f>
        <v>0</v>
      </c>
      <c r="AZ97" s="9">
        <f>IF(Parametros!$P$3=1,'4 - Tabela atual'!AZ96,'5 - Tabela anterior'!AY96)</f>
        <v>0</v>
      </c>
      <c r="BA97" s="9">
        <f>IF(Parametros!$P$3=1,'4 - Tabela atual'!BA96,'5 - Tabela anterior'!AZ96)</f>
        <v>0</v>
      </c>
      <c r="BB97" s="9">
        <f>IF(Parametros!$P$3=1,'4 - Tabela atual'!BB96,'5 - Tabela anterior'!BA96)</f>
        <v>0</v>
      </c>
      <c r="BC97" s="9">
        <f>IF(Parametros!$P$3=1,'4 - Tabela atual'!BC96,'5 - Tabela anterior'!BB96)</f>
        <v>0</v>
      </c>
      <c r="BD97" s="9">
        <f>IF(Parametros!$P$3=1,'4 - Tabela atual'!BD96,'5 - Tabela anterior'!BC96)</f>
        <v>0</v>
      </c>
      <c r="BE97" s="9">
        <f>IF(Parametros!$P$3=1,'4 - Tabela atual'!BE96,'5 - Tabela anterior'!BD96)</f>
        <v>0</v>
      </c>
      <c r="BF97" s="9">
        <f>IF(Parametros!$P$3=1,'4 - Tabela atual'!BF96,'5 - Tabela anterior'!BE96)</f>
        <v>0</v>
      </c>
      <c r="BG97" s="9">
        <f>IF(Parametros!$P$3=1,'4 - Tabela atual'!BG96,'5 - Tabela anterior'!BF96)</f>
        <v>0</v>
      </c>
      <c r="BH97" s="9">
        <f>IF(Parametros!$P$3=1,'4 - Tabela atual'!BH96,'5 - Tabela anterior'!BG96)</f>
        <v>0</v>
      </c>
      <c r="BI97" s="9">
        <f>IF(Parametros!$P$3=1,'4 - Tabela atual'!BI96,'5 - Tabela anterior'!BH96)</f>
        <v>0</v>
      </c>
      <c r="BJ97" s="9">
        <f>IF(Parametros!$P$3=1,'4 - Tabela atual'!BJ96,'5 - Tabela anterior'!BI96)</f>
        <v>0</v>
      </c>
      <c r="BK97" s="9">
        <f>IF(Parametros!$P$3=1,'4 - Tabela atual'!BK96,'5 - Tabela anterior'!BJ96)</f>
        <v>0</v>
      </c>
      <c r="BL97" s="9">
        <f>IF(Parametros!$P$3=1,'4 - Tabela atual'!BL96,'5 - Tabela anterior'!BK96)</f>
        <v>0</v>
      </c>
      <c r="BM97" s="9">
        <f>IF(Parametros!$P$3=1,'4 - Tabela atual'!BM96,'5 - Tabela anterior'!BL96)</f>
        <v>0</v>
      </c>
      <c r="BN97" s="9">
        <f>IF(Parametros!$P$3=1,'4 - Tabela atual'!BN96,'5 - Tabela anterior'!BM96)</f>
        <v>0</v>
      </c>
      <c r="BO97" s="9">
        <f>IF(Parametros!$P$3=1,'4 - Tabela atual'!BO96,'5 - Tabela anterior'!BN96)</f>
        <v>0</v>
      </c>
      <c r="BP97" s="9">
        <f>IF(Parametros!$P$3=1,'4 - Tabela atual'!BP96,'5 - Tabela anterior'!BO96)</f>
        <v>0</v>
      </c>
      <c r="BQ97" s="9">
        <f>IF(Parametros!$P$3=1,'4 - Tabela atual'!BQ96,'5 - Tabela anterior'!BP96)</f>
        <v>0</v>
      </c>
      <c r="BR97" s="9">
        <f>IF(Parametros!$P$3=1,'4 - Tabela atual'!BR96,'5 - Tabela anterior'!BQ96)</f>
        <v>0</v>
      </c>
      <c r="BS97" s="9">
        <f>IF(Parametros!$P$3=1,'4 - Tabela atual'!BS96,'5 - Tabela anterior'!BR96)</f>
        <v>0</v>
      </c>
      <c r="BT97" s="9">
        <f>IF(Parametros!$P$3=1,'4 - Tabela atual'!BT96,'5 - Tabela anterior'!BS96)</f>
        <v>0</v>
      </c>
      <c r="BU97" s="9">
        <f>IF(Parametros!$P$3=1,'4 - Tabela atual'!BU96,'5 - Tabela anterior'!BT96)</f>
        <v>0</v>
      </c>
      <c r="BV97" s="9">
        <f>IF(Parametros!$P$3=1,'4 - Tabela atual'!BV96,'5 - Tabela anterior'!BU96)</f>
        <v>0</v>
      </c>
      <c r="BW97" s="9">
        <f>IF(Parametros!$P$3=1,'4 - Tabela atual'!BW96,'5 - Tabela anterior'!BV96)</f>
        <v>0</v>
      </c>
      <c r="BX97" s="9">
        <f>IF(Parametros!$P$3=1,'4 - Tabela atual'!BX96,'5 - Tabela anterior'!BW96)</f>
        <v>0</v>
      </c>
      <c r="BY97" s="9">
        <f>IF(Parametros!$P$3=1,'4 - Tabela atual'!BY96,'5 - Tabela anterior'!BX96)</f>
        <v>0</v>
      </c>
      <c r="BZ97" s="9">
        <f>IF(Parametros!$P$3=1,'4 - Tabela atual'!BZ96,'5 - Tabela anterior'!BY96)</f>
        <v>0</v>
      </c>
      <c r="CA97" s="9">
        <f>IF(Parametros!$P$3=1,'4 - Tabela atual'!CA96,'5 - Tabela anterior'!BZ96)</f>
        <v>0</v>
      </c>
      <c r="CB97" s="9">
        <f>IF(Parametros!$P$3=1,'4 - Tabela atual'!CB96,'5 - Tabela anterior'!CA96)</f>
        <v>0</v>
      </c>
      <c r="CC97" s="9">
        <f>IF(Parametros!$P$3=1,'4 - Tabela atual'!CC96,'5 - Tabela anterior'!CB96)</f>
        <v>0</v>
      </c>
      <c r="CD97" s="9">
        <f>IF(Parametros!$P$3=1,'4 - Tabela atual'!CD96,'5 - Tabela anterior'!CC96)</f>
        <v>0</v>
      </c>
      <c r="CE97" s="9">
        <f>IF(Parametros!$P$3=1,'4 - Tabela atual'!CE96,'5 - Tabela anterior'!CD96)</f>
        <v>0</v>
      </c>
      <c r="CF97" s="9">
        <f>IF(Parametros!$P$3=1,'4 - Tabela atual'!CF96,'5 - Tabela anterior'!CE96)</f>
        <v>0</v>
      </c>
      <c r="CG97" s="9">
        <f>IF(Parametros!$P$3=1,'4 - Tabela atual'!CG96,'5 - Tabela anterior'!CF96)</f>
        <v>0</v>
      </c>
      <c r="CH97" s="9">
        <f>IF(Parametros!$P$3=1,'4 - Tabela atual'!CH96,'5 - Tabela anterior'!CG96)</f>
        <v>0</v>
      </c>
      <c r="CI97" s="9">
        <f>IF(Parametros!$P$3=1,'4 - Tabela atual'!CI96,'5 - Tabela anterior'!CH96)</f>
        <v>0</v>
      </c>
      <c r="CJ97" s="9">
        <f>IF(Parametros!$P$3=1,'4 - Tabela atual'!CJ96,'5 - Tabela anterior'!CI96)</f>
        <v>0</v>
      </c>
      <c r="CK97" s="9">
        <f>IF(Parametros!$P$3=1,'4 - Tabela atual'!CK96,'5 - Tabela anterior'!CJ96)</f>
        <v>0</v>
      </c>
      <c r="CL97" s="9">
        <f>IF(Parametros!$P$3=1,'4 - Tabela atual'!CL96,'5 - Tabela anterior'!CK96)</f>
        <v>0</v>
      </c>
      <c r="CM97" s="9">
        <f>IF(Parametros!$P$3=1,'4 - Tabela atual'!CM96,'5 - Tabela anterior'!CL96)</f>
        <v>0</v>
      </c>
      <c r="CN97" s="9">
        <f>IF(Parametros!$P$3=1,'4 - Tabela atual'!CN96,'5 - Tabela anterior'!CM96)</f>
        <v>0</v>
      </c>
      <c r="CO97" s="9">
        <f>IF(Parametros!$P$3=1,'4 - Tabela atual'!CO96,'5 - Tabela anterior'!CN96)</f>
        <v>0</v>
      </c>
      <c r="CP97" s="9">
        <f>IF(Parametros!$P$3=1,'4 - Tabela atual'!CP96,'5 - Tabela anterior'!CO96)</f>
        <v>0</v>
      </c>
      <c r="CQ97" s="9">
        <f>IF(Parametros!$P$3=1,'4 - Tabela atual'!CQ96,'5 - Tabela anterior'!CP96)</f>
        <v>0</v>
      </c>
      <c r="CR97" s="9">
        <f>IF(Parametros!$P$3=1,'4 - Tabela atual'!CR96,'5 - Tabela anterior'!CQ96)</f>
        <v>0</v>
      </c>
      <c r="CS97" s="9">
        <f>IF(Parametros!$P$3=1,'4 - Tabela atual'!CS96,'5 - Tabela anterior'!CR96)</f>
        <v>0</v>
      </c>
      <c r="CT97" s="9">
        <f>IF(Parametros!$P$3=1,'4 - Tabela atual'!CT96,'5 - Tabela anterior'!CS96)</f>
        <v>0</v>
      </c>
      <c r="CU97" s="9">
        <f>IF(Parametros!$P$3=1,'4 - Tabela atual'!CU96,'5 - Tabela anterior'!CT96)</f>
        <v>0</v>
      </c>
      <c r="CV97" s="9">
        <f>IF(Parametros!$P$3=1,'4 - Tabela atual'!CV96,'5 - Tabela anterior'!CU96)</f>
        <v>0</v>
      </c>
      <c r="CW97" s="9">
        <f>IF(Parametros!$P$3=1,'4 - Tabela atual'!CW96,'5 - Tabela anterior'!CV96)</f>
        <v>0</v>
      </c>
      <c r="CX97" s="9">
        <f>IF(Parametros!$P$3=1,'4 - Tabela atual'!CX96,'5 - Tabela anterior'!CW96)</f>
        <v>0</v>
      </c>
      <c r="CY97" s="9">
        <f>IF(Parametros!$P$3=1,'4 - Tabela atual'!CY96,'5 - Tabela anterior'!CX96)</f>
        <v>0</v>
      </c>
      <c r="CZ97" s="9">
        <f>IF(Parametros!$P$3=1,'4 - Tabela atual'!CZ96,'5 - Tabela anterior'!CY96)</f>
        <v>0</v>
      </c>
      <c r="DA97" s="9">
        <f>IF(Parametros!$P$3=1,'4 - Tabela atual'!DA96,'5 - Tabela anterior'!CZ96)</f>
        <v>0</v>
      </c>
      <c r="DB97" s="9">
        <f>IF(Parametros!$P$3=1,'4 - Tabela atual'!DB96,'5 - Tabela anterior'!DA96)</f>
        <v>0</v>
      </c>
      <c r="DC97" s="9">
        <f>IF(Parametros!$P$3=1,'4 - Tabela atual'!DC96,'5 - Tabela anterior'!DB96)</f>
        <v>0</v>
      </c>
      <c r="DD97" s="9">
        <f>IF(Parametros!$P$3=1,'4 - Tabela atual'!DD96,'5 - Tabela anterior'!DC96)</f>
        <v>0</v>
      </c>
      <c r="DE97" s="9">
        <f>IF(Parametros!$P$3=1,'4 - Tabela atual'!DE96,'5 - Tabela anterior'!DD96)</f>
        <v>0</v>
      </c>
      <c r="DF97" s="9">
        <f>IF(Parametros!$P$3=1,'4 - Tabela atual'!DF96,'5 - Tabela anterior'!DE96)</f>
        <v>0</v>
      </c>
      <c r="DG97" s="9">
        <f>IF(Parametros!$P$3=1,'4 - Tabela atual'!DG96,'5 - Tabela anterior'!DF96)</f>
        <v>0</v>
      </c>
      <c r="DH97" s="9">
        <f>IF(Parametros!$P$3=1,'4 - Tabela atual'!DH96,'5 - Tabela anterior'!DG96)</f>
        <v>0</v>
      </c>
      <c r="DI97" s="9">
        <f>IF(Parametros!$P$3=1,'4 - Tabela atual'!DI96,'5 - Tabela anterior'!DH96)</f>
        <v>0</v>
      </c>
      <c r="DJ97" s="9">
        <f>IF(Parametros!$P$3=1,'4 - Tabela atual'!DJ96,'5 - Tabela anterior'!DI96)</f>
        <v>0</v>
      </c>
      <c r="DK97" s="9">
        <f>IF(Parametros!$P$3=1,'4 - Tabela atual'!DK96,'5 - Tabela anterior'!DJ96)</f>
        <v>0</v>
      </c>
      <c r="DL97" s="9">
        <f>IF(Parametros!$P$3=1,'4 - Tabela atual'!DL96,'5 - Tabela anterior'!DK96)</f>
        <v>0</v>
      </c>
      <c r="DM97" s="9">
        <f>IF(Parametros!$P$3=1,'4 - Tabela atual'!DM96,'5 - Tabela anterior'!DL96)</f>
        <v>0</v>
      </c>
      <c r="DN97" s="9">
        <f>IF(Parametros!$P$3=1,'4 - Tabela atual'!DN96,'5 - Tabela anterior'!DM96)</f>
        <v>0</v>
      </c>
      <c r="DO97" s="9">
        <f>IF(Parametros!$P$3=1,'4 - Tabela atual'!DO96,'5 - Tabela anterior'!DN96)</f>
        <v>0</v>
      </c>
      <c r="DP97" s="9">
        <f>IF(Parametros!$P$3=1,'4 - Tabela atual'!DP96,'5 - Tabela anterior'!DO96)</f>
        <v>0</v>
      </c>
      <c r="DQ97" s="9">
        <f>IF(Parametros!$P$3=1,'4 - Tabela atual'!DQ96,'5 - Tabela anterior'!DP96)</f>
        <v>0</v>
      </c>
      <c r="DR97" s="9">
        <f>IF(Parametros!$P$3=1,'4 - Tabela atual'!DR96,'5 - Tabela anterior'!DQ96)</f>
        <v>0</v>
      </c>
      <c r="DS97" s="9">
        <f>IF(Parametros!$P$3=1,'4 - Tabela atual'!DS96,'5 - Tabela anterior'!DR96)</f>
        <v>0</v>
      </c>
      <c r="DT97" s="9">
        <f>IF(Parametros!$P$3=1,'4 - Tabela atual'!DT96,'5 - Tabela anterior'!DS96)</f>
        <v>0</v>
      </c>
      <c r="DU97" s="9">
        <f>IF(Parametros!$P$3=1,'4 - Tabela atual'!DU96,'5 - Tabela anterior'!DT96)</f>
        <v>0</v>
      </c>
      <c r="DV97" s="9">
        <f>IF(Parametros!$P$3=1,'4 - Tabela atual'!DV96,'5 - Tabela anterior'!DU96)</f>
        <v>0</v>
      </c>
      <c r="DW97" s="9">
        <f>IF(Parametros!$P$3=1,'4 - Tabela atual'!DW96,'5 - Tabela anterior'!DV96)</f>
        <v>0</v>
      </c>
      <c r="DX97" s="9">
        <f>IF(Parametros!$P$3=1,'4 - Tabela atual'!DX96,'5 - Tabela anterior'!DW96)</f>
        <v>0</v>
      </c>
      <c r="DY97" s="9">
        <f>IF(Parametros!$P$3=1,'4 - Tabela atual'!DY96,'5 - Tabela anterior'!DX96)</f>
        <v>0</v>
      </c>
      <c r="DZ97" s="9">
        <f>IF(Parametros!$P$3=1,'4 - Tabela atual'!DZ96,'5 - Tabela anterior'!DY96)</f>
        <v>0</v>
      </c>
      <c r="EA97" s="9">
        <f>IF(Parametros!$P$3=1,'4 - Tabela atual'!EA96,'5 - Tabela anterior'!DZ96)</f>
        <v>0</v>
      </c>
      <c r="EB97" s="9">
        <f>IF(Parametros!$P$3=1,'4 - Tabela atual'!EB96,'5 - Tabela anterior'!EA96)</f>
        <v>0</v>
      </c>
      <c r="EC97" s="9">
        <f>IF(Parametros!$P$3=1,'4 - Tabela atual'!EC96,'5 - Tabela anterior'!EB96)</f>
        <v>0</v>
      </c>
      <c r="ED97" s="9">
        <f>IF(Parametros!$P$3=1,'4 - Tabela atual'!ED96,'5 - Tabela anterior'!EC96)</f>
        <v>0</v>
      </c>
      <c r="EE97" s="9">
        <f>IF(Parametros!$P$3=1,'4 - Tabela atual'!EE96,'5 - Tabela anterior'!ED96)</f>
        <v>0</v>
      </c>
      <c r="EF97" s="9">
        <f>IF(Parametros!$P$3=1,'4 - Tabela atual'!EF96,'5 - Tabela anterior'!EE96)</f>
        <v>0</v>
      </c>
      <c r="EG97" s="9">
        <f>IF(Parametros!$P$3=1,'4 - Tabela atual'!EG96,'5 - Tabela anterior'!EF96)</f>
        <v>0</v>
      </c>
      <c r="EH97" s="9">
        <f>IF(Parametros!$P$3=1,'4 - Tabela atual'!EH96,'5 - Tabela anterior'!EG96)</f>
        <v>0</v>
      </c>
      <c r="EI97" s="9">
        <f>IF(Parametros!$P$3=1,'4 - Tabela atual'!EI96,'5 - Tabela anterior'!EH96)</f>
        <v>0</v>
      </c>
      <c r="EJ97" s="9">
        <f>IF(Parametros!$P$3=1,'4 - Tabela atual'!EJ96,'5 - Tabela anterior'!EI96)</f>
        <v>0</v>
      </c>
      <c r="EK97" s="9">
        <f>IF(Parametros!$P$3=1,'4 - Tabela atual'!EK96,'5 - Tabela anterior'!EJ96)</f>
        <v>0</v>
      </c>
      <c r="EL97" s="9">
        <f>IF(Parametros!$P$3=1,'4 - Tabela atual'!EL96,'5 - Tabela anterior'!EK96)</f>
        <v>0</v>
      </c>
      <c r="EM97" s="9">
        <f>IF(Parametros!$P$3=1,'4 - Tabela atual'!EM96,'5 - Tabela anterior'!EL96)</f>
        <v>0</v>
      </c>
      <c r="EN97" s="9">
        <f>IF(Parametros!$P$3=1,'4 - Tabela atual'!EN96,'5 - Tabela anterior'!EM96)</f>
        <v>0</v>
      </c>
      <c r="EO97" s="9">
        <f>IF(Parametros!$P$3=1,'4 - Tabela atual'!EO96,'5 - Tabela anterior'!EN96)</f>
        <v>0</v>
      </c>
      <c r="EP97" s="9">
        <f>IF(Parametros!$P$3=1,'4 - Tabela atual'!EP96,'5 - Tabela anterior'!EO96)</f>
        <v>0</v>
      </c>
      <c r="EQ97" s="9">
        <f>IF(Parametros!$P$3=1,'4 - Tabela atual'!EQ96,'5 - Tabela anterior'!EP96)</f>
        <v>0</v>
      </c>
      <c r="ER97" s="9">
        <f>IF(Parametros!$P$3=1,'4 - Tabela atual'!ER96,'5 - Tabela anterior'!EQ96)</f>
        <v>0</v>
      </c>
      <c r="ES97" s="9">
        <f>IF(Parametros!$P$3=1,'4 - Tabela atual'!ES96,'5 - Tabela anterior'!ER96)</f>
        <v>0</v>
      </c>
      <c r="ET97" s="9">
        <f>IF(Parametros!$P$3=1,'4 - Tabela atual'!ET96,'5 - Tabela anterior'!ES96)</f>
        <v>0</v>
      </c>
      <c r="EU97" s="9">
        <f>IF(Parametros!$P$3=1,'4 - Tabela atual'!EU96,'5 - Tabela anterior'!ET96)</f>
        <v>0</v>
      </c>
      <c r="EV97" s="9">
        <f>IF(Parametros!$P$3=1,'4 - Tabela atual'!EV96,'5 - Tabela anterior'!EU96)</f>
        <v>0</v>
      </c>
      <c r="EW97" s="9">
        <f>IF(Parametros!$P$3=1,'4 - Tabela atual'!EW96,'5 - Tabela anterior'!EV96)</f>
        <v>0</v>
      </c>
      <c r="EX97" s="9">
        <f>IF(Parametros!$P$3=1,'4 - Tabela atual'!EX96,'5 - Tabela anterior'!EW96)</f>
        <v>0</v>
      </c>
      <c r="EY97" s="9">
        <f>IF(Parametros!$P$3=1,'4 - Tabela atual'!EY96,'5 - Tabela anterior'!EX96)</f>
        <v>0</v>
      </c>
      <c r="EZ97" s="9">
        <f>IF(Parametros!$P$3=1,'4 - Tabela atual'!EZ96,'5 - Tabela anterior'!EY96)</f>
        <v>0</v>
      </c>
      <c r="FA97" s="9">
        <f>IF(Parametros!$P$3=1,'4 - Tabela atual'!FA96,'5 - Tabela anterior'!EZ96)</f>
        <v>0</v>
      </c>
      <c r="FB97" s="9">
        <f>IF(Parametros!$P$3=1,'4 - Tabela atual'!FB96,'5 - Tabela anterior'!FA96)</f>
        <v>0</v>
      </c>
      <c r="FC97" s="9">
        <f>IF(Parametros!$P$3=1,'4 - Tabela atual'!FC96,'5 - Tabela anterior'!FB96)</f>
        <v>0</v>
      </c>
      <c r="FD97" s="9">
        <f>IF(Parametros!$P$3=1,'4 - Tabela atual'!FD96,'5 - Tabela anterior'!FC96)</f>
        <v>0</v>
      </c>
      <c r="FE97" s="9">
        <f>IF(Parametros!$P$3=1,'4 - Tabela atual'!FE96,'5 - Tabela anterior'!FD96)</f>
        <v>0</v>
      </c>
      <c r="FF97" s="9">
        <f>IF(Parametros!$P$3=1,'4 - Tabela atual'!FF96,'5 - Tabela anterior'!FE96)</f>
        <v>0</v>
      </c>
      <c r="FG97" s="9">
        <f>IF(Parametros!$P$3=1,'4 - Tabela atual'!FG96,'5 - Tabela anterior'!FF96)</f>
        <v>0</v>
      </c>
      <c r="FH97" s="9">
        <f>IF(Parametros!$P$3=1,'4 - Tabela atual'!FH96,'5 - Tabela anterior'!FG96)</f>
        <v>0</v>
      </c>
      <c r="FI97" s="9">
        <f>IF(Parametros!$P$3=1,'4 - Tabela atual'!FI96,'5 - Tabela anterior'!FH96)</f>
        <v>0</v>
      </c>
      <c r="FJ97" s="9">
        <f>IF(Parametros!$P$3=1,'4 - Tabela atual'!FJ96,'5 - Tabela anterior'!FI96)</f>
        <v>0</v>
      </c>
      <c r="FK97" s="9">
        <f>IF(Parametros!$P$3=1,'4 - Tabela atual'!FK96,'5 - Tabela anterior'!FJ96)</f>
        <v>0</v>
      </c>
      <c r="FL97" s="9">
        <f>IF(Parametros!$P$3=1,'4 - Tabela atual'!FL96,'5 - Tabela anterior'!FK96)</f>
        <v>0</v>
      </c>
      <c r="FM97" s="9">
        <f>IF(Parametros!$P$3=1,'4 - Tabela atual'!FM96,'5 - Tabela anterior'!FL96)</f>
        <v>0</v>
      </c>
      <c r="FN97" s="9">
        <f>IF(Parametros!$P$3=1,'4 - Tabela atual'!FN96,'5 - Tabela anterior'!FM96)</f>
        <v>0</v>
      </c>
      <c r="FO97" s="9">
        <f>IF(Parametros!$P$3=1,'4 - Tabela atual'!FO96,'5 - Tabela anterior'!FN96)</f>
        <v>0</v>
      </c>
      <c r="FP97" s="9">
        <f>IF(Parametros!$P$3=1,'4 - Tabela atual'!FP96,'5 - Tabela anterior'!FO96)</f>
        <v>0</v>
      </c>
      <c r="FQ97" s="9">
        <f>IF(Parametros!$P$3=1,'4 - Tabela atual'!FQ96,'5 - Tabela anterior'!FP96)</f>
        <v>0</v>
      </c>
      <c r="FR97" s="9">
        <f>IF(Parametros!$P$3=1,'4 - Tabela atual'!FR96,'5 - Tabela anterior'!FQ96)</f>
        <v>0</v>
      </c>
      <c r="FS97" s="9">
        <f>IF(Parametros!$P$3=1,'4 - Tabela atual'!FS96,'5 - Tabela anterior'!FR96)</f>
        <v>0</v>
      </c>
      <c r="FT97">
        <f>IF(Parametros!$P$3=1,'4 - Tabela atual'!FT96,'5 - Tabela anterior'!FS96)</f>
        <v>41.85</v>
      </c>
      <c r="FU97" t="str">
        <f>IF(Parametros!$P$3=1,'4 - Tabela atual'!FU96,'5 - Tabela anterior'!FT96)</f>
        <v/>
      </c>
      <c r="FV97" t="str">
        <f>IF(Parametros!$P$3=1,'4 - Tabela atual'!FV96,'5 - Tabela anterior'!FU96)</f>
        <v/>
      </c>
      <c r="FW97" t="str">
        <f>IF(Parametros!$P$3=1,'4 - Tabela atual'!FW96,'5 - Tabela anterior'!FV96)</f>
        <v/>
      </c>
      <c r="FX97" t="str">
        <f>IF(Parametros!$P$3=1,'4 - Tabela atual'!FX96,'5 - Tabela anterior'!FW96)</f>
        <v/>
      </c>
      <c r="FY97" t="str">
        <f>IF(Parametros!$P$3=1,'4 - Tabela atual'!FY96,'5 - Tabela anterior'!FX96)</f>
        <v/>
      </c>
      <c r="FZ97" t="str">
        <f>IF(Parametros!$P$3=1,'4 - Tabela atual'!FZ96,'5 - Tabela anterior'!FY96)</f>
        <v/>
      </c>
      <c r="GA97" t="str">
        <f>IF(Parametros!$P$3=1,'4 - Tabela atual'!GA96,'5 - Tabela anterior'!FZ96)</f>
        <v/>
      </c>
      <c r="GB97" t="str">
        <f>IF(Parametros!$P$3=1,'4 - Tabela atual'!GB96,'5 - Tabela anterior'!GA96)</f>
        <v/>
      </c>
      <c r="GC97" t="str">
        <f>IF(Parametros!$P$3=1,'4 - Tabela atual'!GC96,'5 - Tabela anterior'!GB96)</f>
        <v/>
      </c>
      <c r="GD97" t="str">
        <f>IF(Parametros!$P$3=1,'4 - Tabela atual'!GD96,'5 - Tabela anterior'!GC96)</f>
        <v/>
      </c>
      <c r="GE97" t="str">
        <f>IF(Parametros!$P$3=1,'4 - Tabela atual'!GE96,'5 - Tabela anterior'!GD96)</f>
        <v/>
      </c>
      <c r="GF97" t="str">
        <f>IF(Parametros!$P$3=1,'4 - Tabela atual'!GF96,'5 - Tabela anterior'!GE96)</f>
        <v/>
      </c>
      <c r="GG97" t="str">
        <f>IF(Parametros!$P$3=1,'4 - Tabela atual'!GG96,'5 - Tabela anterior'!GF96)</f>
        <v/>
      </c>
      <c r="GH97">
        <f>IF(Parametros!$P$3=1,'4 - Tabela atual'!GH96,'5 - Tabela anterior'!GG96)</f>
        <v>0</v>
      </c>
      <c r="GI97" s="8">
        <f>IF(Parametros!$P$3=1,'4 - Tabela atual'!GI96,'5 - Tabela anterior'!GH96)</f>
        <v>336867.43900000001</v>
      </c>
      <c r="GJ97" s="8">
        <f>IF(Parametros!$P$3=1,'4 - Tabela atual'!GJ96,'5 - Tabela anterior'!GI96)</f>
        <v>0</v>
      </c>
      <c r="GK97" s="8">
        <f>IF(Parametros!$P$3=1,'4 - Tabela atual'!GK96,'5 - Tabela anterior'!GJ96)</f>
        <v>0</v>
      </c>
      <c r="GL97" s="8">
        <f>IF(Parametros!$P$3=1,'4 - Tabela atual'!GL96,'5 - Tabela anterior'!GK96)</f>
        <v>0</v>
      </c>
      <c r="GM97" s="8">
        <f>IF(Parametros!$P$3=1,'4 - Tabela atual'!GM96,'5 - Tabela anterior'!GL96)</f>
        <v>0</v>
      </c>
      <c r="GN97" s="8">
        <f>IF(Parametros!$P$3=1,'4 - Tabela atual'!GN96,'5 - Tabela anterior'!GM96)</f>
        <v>0</v>
      </c>
      <c r="GO97" s="8">
        <f>IF(Parametros!$P$3=1,'4 - Tabela atual'!GO96,'5 - Tabela anterior'!GN96)</f>
        <v>0</v>
      </c>
      <c r="GP97" s="8">
        <f>IF(Parametros!$P$3=1,'4 - Tabela atual'!GP96,'5 - Tabela anterior'!GO96)</f>
        <v>0</v>
      </c>
      <c r="GQ97" s="8">
        <f>IF(Parametros!$P$3=1,'4 - Tabela atual'!GQ96,'5 - Tabela anterior'!GP96)</f>
        <v>0</v>
      </c>
      <c r="GR97" s="8">
        <f>IF(Parametros!$P$3=1,'4 - Tabela atual'!GR96,'5 - Tabela anterior'!GQ96)</f>
        <v>0</v>
      </c>
      <c r="GS97" s="8">
        <f>IF(Parametros!$P$3=1,'4 - Tabela atual'!GS96,'5 - Tabela anterior'!GR96)</f>
        <v>0</v>
      </c>
      <c r="GT97" s="8">
        <f>IF(Parametros!$P$3=1,'4 - Tabela atual'!GT96,'5 - Tabela anterior'!GS96)</f>
        <v>0</v>
      </c>
      <c r="GU97" s="8">
        <f>IF(Parametros!$P$3=1,'4 - Tabela atual'!GU96,'5 - Tabela anterior'!GT96)</f>
        <v>0</v>
      </c>
      <c r="GV97" s="8">
        <f>IF(Parametros!$P$3=1,'4 - Tabela atual'!GV96,'5 - Tabela anterior'!GU96)</f>
        <v>0</v>
      </c>
      <c r="GW97" s="8">
        <f>IF(Parametros!$P$3=1,'4 - Tabela atual'!GW96,'5 - Tabela anterior'!GV96)</f>
        <v>0</v>
      </c>
      <c r="GX97">
        <f>IF(Parametros!$P$3=1,'4 - Tabela atual'!GX96,'5 - Tabela anterior'!GW96)</f>
        <v>0</v>
      </c>
      <c r="GY97">
        <f>IF(Parametros!$P$3=1,'4 - Tabela atual'!GY96,'5 - Tabela anterior'!GX96)</f>
        <v>0</v>
      </c>
      <c r="GZ97">
        <f>IF(Parametros!$P$3=1,'4 - Tabela atual'!GZ96,'5 - Tabela anterior'!GY96)</f>
        <v>0</v>
      </c>
      <c r="HA97">
        <f>IF(Parametros!$P$3=1,'4 - Tabela atual'!HA96,'5 - Tabela anterior'!GZ96)</f>
        <v>0</v>
      </c>
      <c r="HB97">
        <f>IF(Parametros!$P$3=1,'4 - Tabela atual'!HB96,'5 - Tabela anterior'!HA96)</f>
        <v>0</v>
      </c>
      <c r="HC97">
        <f>IF(Parametros!$P$3=1,'4 - Tabela atual'!HC96,'5 - Tabela anterior'!HB96)</f>
        <v>0</v>
      </c>
      <c r="HD97">
        <f>IF(Parametros!$P$3=1,'4 - Tabela atual'!HD96,'5 - Tabela anterior'!HC96)</f>
        <v>1</v>
      </c>
      <c r="HE97" s="6" t="str">
        <f t="shared" si="3"/>
        <v>RJTV 2ª EDIÇÃO SÁBADO - (PT2S)</v>
      </c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</row>
    <row r="98" spans="1:272" x14ac:dyDescent="0.2">
      <c r="A98" s="148" t="str">
        <f>IF(Parametros!$P$3=1,'4 - Tabela atual'!A97,'5 - Tabela anterior'!A97)</f>
        <v>N19S</v>
      </c>
      <c r="B98" s="112" t="str">
        <f>IF(Parametros!$P$3=1,'4 - Tabela atual'!B97,'5 - Tabela anterior'!B97)</f>
        <v>NOVELA 19 HORAS SÁBADO</v>
      </c>
      <c r="C98" s="9">
        <f>IF(Parametros!$P$3=1,'4 - Tabela atual'!C97,'5 - Tabela anterior'!C97)</f>
        <v>2304</v>
      </c>
      <c r="D98" s="9">
        <f>IF(Parametros!$P$3=1,'4 - Tabela atual'!D97,'5 - Tabela anterior'!D97)</f>
        <v>460.8</v>
      </c>
      <c r="E98" s="9">
        <f>IF(Parametros!$P$3=1,'4 - Tabela atual'!E97,'5 - Tabela anterior'!E97)</f>
        <v>576</v>
      </c>
      <c r="F98" s="9">
        <f>IF(Parametros!$P$3=1,'4 - Tabela atual'!F97,'5 - Tabela anterior'!F97)</f>
        <v>864</v>
      </c>
      <c r="G98" s="9">
        <f>IF(Parametros!$P$3=1,'4 - Tabela atual'!G97,'5 - Tabela anterior'!G97)</f>
        <v>460.8</v>
      </c>
      <c r="H98" s="9">
        <f>IF(Parametros!$P$3=1,'4 - Tabela atual'!H97,'5 - Tabela anterior'!H97)</f>
        <v>576</v>
      </c>
      <c r="I98" s="9">
        <f>IF(Parametros!$P$3=1,'4 - Tabela atual'!I97,'5 - Tabela anterior'!H97)</f>
        <v>576</v>
      </c>
      <c r="J98" s="9">
        <f>IF(Parametros!$P$3=1,'4 - Tabela atual'!J97,'5 - Tabela anterior'!I97)</f>
        <v>576</v>
      </c>
      <c r="K98" s="9">
        <f>IF(Parametros!$P$3=1,'4 - Tabela atual'!K97,'5 - Tabela anterior'!J97)</f>
        <v>864</v>
      </c>
      <c r="L98" s="9">
        <f>IF(Parametros!$P$3=1,'4 - Tabela atual'!L97,'5 - Tabela anterior'!K97)</f>
        <v>460.8</v>
      </c>
      <c r="M98" s="9">
        <f>IF(Parametros!$P$3=1,'4 - Tabela atual'!M97,'5 - Tabela anterior'!L97)</f>
        <v>576</v>
      </c>
      <c r="N98" s="9">
        <f>IF(Parametros!$P$3=1,'4 - Tabela atual'!N97,'5 - Tabela anterior'!M97)</f>
        <v>1036.8</v>
      </c>
      <c r="O98" s="9">
        <f>IF(Parametros!$P$3=1,'4 - Tabela atual'!O97,'5 - Tabela anterior'!N97)</f>
        <v>1728</v>
      </c>
      <c r="P98" s="9">
        <f>IF(Parametros!$P$3=1,'4 - Tabela atual'!P97,'5 - Tabela anterior'!O97)</f>
        <v>3456</v>
      </c>
      <c r="Q98" s="9">
        <f>IF(Parametros!$P$3=1,'4 - Tabela atual'!Q97,'5 - Tabela anterior'!P97)</f>
        <v>4608</v>
      </c>
      <c r="R98" s="9">
        <f>IF(Parametros!$P$3=1,'4 - Tabela atual'!R97,'5 - Tabela anterior'!Q97)</f>
        <v>6912</v>
      </c>
      <c r="S98" s="9">
        <f>IF(Parametros!$P$3=1,'4 - Tabela atual'!S97,'5 - Tabela anterior'!R97)</f>
        <v>9216</v>
      </c>
      <c r="T98" s="9">
        <f>IF(Parametros!$P$3=1,'4 - Tabela atual'!T97,'5 - Tabela anterior'!S97)</f>
        <v>11520</v>
      </c>
      <c r="U98" s="9">
        <f>IF(Parametros!$P$3=1,'4 - Tabela atual'!U97,'5 - Tabela anterior'!T97)</f>
        <v>13824</v>
      </c>
      <c r="V98" s="9">
        <f>IF(Parametros!$P$3=1,'4 - Tabela atual'!V97,'5 - Tabela anterior'!U97)</f>
        <v>0</v>
      </c>
      <c r="W98" s="9">
        <f>IF(Parametros!$P$3=1,'4 - Tabela atual'!W97,'5 - Tabela anterior'!V97)</f>
        <v>0</v>
      </c>
      <c r="X98" s="9">
        <f>IF(Parametros!$P$3=1,'4 - Tabela atual'!X97,'5 - Tabela anterior'!W97)</f>
        <v>0</v>
      </c>
      <c r="Y98" s="9">
        <f>IF(Parametros!$P$3=1,'4 - Tabela atual'!Y97,'5 - Tabela anterior'!X97)</f>
        <v>0</v>
      </c>
      <c r="Z98" s="9">
        <f>IF(Parametros!$P$3=1,'4 - Tabela atual'!Z97,'5 - Tabela anterior'!Y97)</f>
        <v>0</v>
      </c>
      <c r="AA98" s="9">
        <f>IF(Parametros!$P$3=1,'4 - Tabela atual'!AA97,'5 - Tabela anterior'!Z97)</f>
        <v>0</v>
      </c>
      <c r="AB98" s="9">
        <f>IF(Parametros!$P$3=1,'4 - Tabela atual'!AB97,'5 - Tabela anterior'!AA97)</f>
        <v>0</v>
      </c>
      <c r="AC98" s="9">
        <f>IF(Parametros!$P$3=1,'4 - Tabela atual'!AC97,'5 - Tabela anterior'!AB97)</f>
        <v>0</v>
      </c>
      <c r="AD98" s="9">
        <f>IF(Parametros!$P$3=1,'4 - Tabela atual'!AD97,'5 - Tabela anterior'!AC97)</f>
        <v>0</v>
      </c>
      <c r="AE98" s="9">
        <f>IF(Parametros!$P$3=1,'4 - Tabela atual'!AE97,'5 - Tabela anterior'!AD97)</f>
        <v>0</v>
      </c>
      <c r="AF98" s="9">
        <f>IF(Parametros!$P$3=1,'4 - Tabela atual'!AF97,'5 - Tabela anterior'!AE97)</f>
        <v>0</v>
      </c>
      <c r="AG98" s="9">
        <f>IF(Parametros!$P$3=1,'4 - Tabela atual'!AG97,'5 - Tabela anterior'!AF97)</f>
        <v>0</v>
      </c>
      <c r="AH98" s="9">
        <f>IF(Parametros!$P$3=1,'4 - Tabela atual'!AH97,'5 - Tabela anterior'!AG97)</f>
        <v>0</v>
      </c>
      <c r="AI98" s="9">
        <f>IF(Parametros!$P$3=1,'4 - Tabela atual'!AI97,'5 - Tabela anterior'!AH97)</f>
        <v>0</v>
      </c>
      <c r="AJ98" s="9">
        <f>IF(Parametros!$P$3=1,'4 - Tabela atual'!AJ97,'5 - Tabela anterior'!AI97)</f>
        <v>0</v>
      </c>
      <c r="AK98" s="9">
        <f>IF(Parametros!$P$3=1,'4 - Tabela atual'!AK97,'5 - Tabela anterior'!AJ97)</f>
        <v>0</v>
      </c>
      <c r="AL98" s="9">
        <f>IF(Parametros!$P$3=1,'4 - Tabela atual'!AL97,'5 - Tabela anterior'!AK97)</f>
        <v>0</v>
      </c>
      <c r="AM98" s="9">
        <f>IF(Parametros!$P$3=1,'4 - Tabela atual'!AM97,'5 - Tabela anterior'!AL97)</f>
        <v>0</v>
      </c>
      <c r="AN98" s="9">
        <f>IF(Parametros!$P$3=1,'4 - Tabela atual'!AN97,'5 - Tabela anterior'!AM97)</f>
        <v>0</v>
      </c>
      <c r="AO98" s="9">
        <f>IF(Parametros!$P$3=1,'4 - Tabela atual'!AO97,'5 - Tabela anterior'!AN97)</f>
        <v>0</v>
      </c>
      <c r="AP98" s="9">
        <f>IF(Parametros!$P$3=1,'4 - Tabela atual'!AP97,'5 - Tabela anterior'!AO97)</f>
        <v>0</v>
      </c>
      <c r="AQ98" s="9">
        <f>IF(Parametros!$P$3=1,'4 - Tabela atual'!AQ97,'5 - Tabela anterior'!AP97)</f>
        <v>0</v>
      </c>
      <c r="AR98" s="9">
        <f>IF(Parametros!$P$3=1,'4 - Tabela atual'!AR97,'5 - Tabela anterior'!AQ97)</f>
        <v>0</v>
      </c>
      <c r="AS98" s="9">
        <f>IF(Parametros!$P$3=1,'4 - Tabela atual'!AS97,'5 - Tabela anterior'!AR97)</f>
        <v>0</v>
      </c>
      <c r="AT98" s="9">
        <f>IF(Parametros!$P$3=1,'4 - Tabela atual'!AT97,'5 - Tabela anterior'!AS97)</f>
        <v>0</v>
      </c>
      <c r="AU98" s="9">
        <f>IF(Parametros!$P$3=1,'4 - Tabela atual'!AU97,'5 - Tabela anterior'!AT97)</f>
        <v>0</v>
      </c>
      <c r="AV98" s="9">
        <f>IF(Parametros!$P$3=1,'4 - Tabela atual'!AV97,'5 - Tabela anterior'!AU97)</f>
        <v>0</v>
      </c>
      <c r="AW98" s="9">
        <f>IF(Parametros!$P$3=1,'4 - Tabela atual'!AW97,'5 - Tabela anterior'!AV97)</f>
        <v>0</v>
      </c>
      <c r="AX98" s="9">
        <f>IF(Parametros!$P$3=1,'4 - Tabela atual'!AX97,'5 - Tabela anterior'!AW97)</f>
        <v>0</v>
      </c>
      <c r="AY98" s="9">
        <f>IF(Parametros!$P$3=1,'4 - Tabela atual'!AY97,'5 - Tabela anterior'!AX97)</f>
        <v>0</v>
      </c>
      <c r="AZ98" s="9">
        <f>IF(Parametros!$P$3=1,'4 - Tabela atual'!AZ97,'5 - Tabela anterior'!AY97)</f>
        <v>0</v>
      </c>
      <c r="BA98" s="9">
        <f>IF(Parametros!$P$3=1,'4 - Tabela atual'!BA97,'5 - Tabela anterior'!AZ97)</f>
        <v>0</v>
      </c>
      <c r="BB98" s="9">
        <f>IF(Parametros!$P$3=1,'4 - Tabela atual'!BB97,'5 - Tabela anterior'!BA97)</f>
        <v>0</v>
      </c>
      <c r="BC98" s="9">
        <f>IF(Parametros!$P$3=1,'4 - Tabela atual'!BC97,'5 - Tabela anterior'!BB97)</f>
        <v>0</v>
      </c>
      <c r="BD98" s="9">
        <f>IF(Parametros!$P$3=1,'4 - Tabela atual'!BD97,'5 - Tabela anterior'!BC97)</f>
        <v>0</v>
      </c>
      <c r="BE98" s="9">
        <f>IF(Parametros!$P$3=1,'4 - Tabela atual'!BE97,'5 - Tabela anterior'!BD97)</f>
        <v>0</v>
      </c>
      <c r="BF98" s="9">
        <f>IF(Parametros!$P$3=1,'4 - Tabela atual'!BF97,'5 - Tabela anterior'!BE97)</f>
        <v>0</v>
      </c>
      <c r="BG98" s="9">
        <f>IF(Parametros!$P$3=1,'4 - Tabela atual'!BG97,'5 - Tabela anterior'!BF97)</f>
        <v>0</v>
      </c>
      <c r="BH98" s="9">
        <f>IF(Parametros!$P$3=1,'4 - Tabela atual'!BH97,'5 - Tabela anterior'!BG97)</f>
        <v>0</v>
      </c>
      <c r="BI98" s="9">
        <f>IF(Parametros!$P$3=1,'4 - Tabela atual'!BI97,'5 - Tabela anterior'!BH97)</f>
        <v>0</v>
      </c>
      <c r="BJ98" s="9">
        <f>IF(Parametros!$P$3=1,'4 - Tabela atual'!BJ97,'5 - Tabela anterior'!BI97)</f>
        <v>0</v>
      </c>
      <c r="BK98" s="9">
        <f>IF(Parametros!$P$3=1,'4 - Tabela atual'!BK97,'5 - Tabela anterior'!BJ97)</f>
        <v>0</v>
      </c>
      <c r="BL98" s="9">
        <f>IF(Parametros!$P$3=1,'4 - Tabela atual'!BL97,'5 - Tabela anterior'!BK97)</f>
        <v>0</v>
      </c>
      <c r="BM98" s="9">
        <f>IF(Parametros!$P$3=1,'4 - Tabela atual'!BM97,'5 - Tabela anterior'!BL97)</f>
        <v>0</v>
      </c>
      <c r="BN98" s="9">
        <f>IF(Parametros!$P$3=1,'4 - Tabela atual'!BN97,'5 - Tabela anterior'!BM97)</f>
        <v>0</v>
      </c>
      <c r="BO98" s="9">
        <f>IF(Parametros!$P$3=1,'4 - Tabela atual'!BO97,'5 - Tabela anterior'!BN97)</f>
        <v>0</v>
      </c>
      <c r="BP98" s="9">
        <f>IF(Parametros!$P$3=1,'4 - Tabela atual'!BP97,'5 - Tabela anterior'!BO97)</f>
        <v>0</v>
      </c>
      <c r="BQ98" s="9">
        <f>IF(Parametros!$P$3=1,'4 - Tabela atual'!BQ97,'5 - Tabela anterior'!BP97)</f>
        <v>0</v>
      </c>
      <c r="BR98" s="9">
        <f>IF(Parametros!$P$3=1,'4 - Tabela atual'!BR97,'5 - Tabela anterior'!BQ97)</f>
        <v>0</v>
      </c>
      <c r="BS98" s="9">
        <f>IF(Parametros!$P$3=1,'4 - Tabela atual'!BS97,'5 - Tabela anterior'!BR97)</f>
        <v>0</v>
      </c>
      <c r="BT98" s="9">
        <f>IF(Parametros!$P$3=1,'4 - Tabela atual'!BT97,'5 - Tabela anterior'!BS97)</f>
        <v>0</v>
      </c>
      <c r="BU98" s="9">
        <f>IF(Parametros!$P$3=1,'4 - Tabela atual'!BU97,'5 - Tabela anterior'!BT97)</f>
        <v>0</v>
      </c>
      <c r="BV98" s="9">
        <f>IF(Parametros!$P$3=1,'4 - Tabela atual'!BV97,'5 - Tabela anterior'!BU97)</f>
        <v>0</v>
      </c>
      <c r="BW98" s="9">
        <f>IF(Parametros!$P$3=1,'4 - Tabela atual'!BW97,'5 - Tabela anterior'!BV97)</f>
        <v>0</v>
      </c>
      <c r="BX98" s="9">
        <f>IF(Parametros!$P$3=1,'4 - Tabela atual'!BX97,'5 - Tabela anterior'!BW97)</f>
        <v>0</v>
      </c>
      <c r="BY98" s="9">
        <f>IF(Parametros!$P$3=1,'4 - Tabela atual'!BY97,'5 - Tabela anterior'!BX97)</f>
        <v>0</v>
      </c>
      <c r="BZ98" s="9">
        <f>IF(Parametros!$P$3=1,'4 - Tabela atual'!BZ97,'5 - Tabela anterior'!BY97)</f>
        <v>0</v>
      </c>
      <c r="CA98" s="9">
        <f>IF(Parametros!$P$3=1,'4 - Tabela atual'!CA97,'5 - Tabela anterior'!BZ97)</f>
        <v>0</v>
      </c>
      <c r="CB98" s="9">
        <f>IF(Parametros!$P$3=1,'4 - Tabela atual'!CB97,'5 - Tabela anterior'!CA97)</f>
        <v>0</v>
      </c>
      <c r="CC98" s="9">
        <f>IF(Parametros!$P$3=1,'4 - Tabela atual'!CC97,'5 - Tabela anterior'!CB97)</f>
        <v>0</v>
      </c>
      <c r="CD98" s="9">
        <f>IF(Parametros!$P$3=1,'4 - Tabela atual'!CD97,'5 - Tabela anterior'!CC97)</f>
        <v>0</v>
      </c>
      <c r="CE98" s="9">
        <f>IF(Parametros!$P$3=1,'4 - Tabela atual'!CE97,'5 - Tabela anterior'!CD97)</f>
        <v>0</v>
      </c>
      <c r="CF98" s="9">
        <f>IF(Parametros!$P$3=1,'4 - Tabela atual'!CF97,'5 - Tabela anterior'!CE97)</f>
        <v>0</v>
      </c>
      <c r="CG98" s="9">
        <f>IF(Parametros!$P$3=1,'4 - Tabela atual'!CG97,'5 - Tabela anterior'!CF97)</f>
        <v>0</v>
      </c>
      <c r="CH98" s="9">
        <f>IF(Parametros!$P$3=1,'4 - Tabela atual'!CH97,'5 - Tabela anterior'!CG97)</f>
        <v>0</v>
      </c>
      <c r="CI98" s="9">
        <f>IF(Parametros!$P$3=1,'4 - Tabela atual'!CI97,'5 - Tabela anterior'!CH97)</f>
        <v>0</v>
      </c>
      <c r="CJ98" s="9">
        <f>IF(Parametros!$P$3=1,'4 - Tabela atual'!CJ97,'5 - Tabela anterior'!CI97)</f>
        <v>0</v>
      </c>
      <c r="CK98" s="9">
        <f>IF(Parametros!$P$3=1,'4 - Tabela atual'!CK97,'5 - Tabela anterior'!CJ97)</f>
        <v>0</v>
      </c>
      <c r="CL98" s="9">
        <f>IF(Parametros!$P$3=1,'4 - Tabela atual'!CL97,'5 - Tabela anterior'!CK97)</f>
        <v>0</v>
      </c>
      <c r="CM98" s="9">
        <f>IF(Parametros!$P$3=1,'4 - Tabela atual'!CM97,'5 - Tabela anterior'!CL97)</f>
        <v>0</v>
      </c>
      <c r="CN98" s="9">
        <f>IF(Parametros!$P$3=1,'4 - Tabela atual'!CN97,'5 - Tabela anterior'!CM97)</f>
        <v>0</v>
      </c>
      <c r="CO98" s="9">
        <f>IF(Parametros!$P$3=1,'4 - Tabela atual'!CO97,'5 - Tabela anterior'!CN97)</f>
        <v>0</v>
      </c>
      <c r="CP98" s="9">
        <f>IF(Parametros!$P$3=1,'4 - Tabela atual'!CP97,'5 - Tabela anterior'!CO97)</f>
        <v>0</v>
      </c>
      <c r="CQ98" s="9">
        <f>IF(Parametros!$P$3=1,'4 - Tabela atual'!CQ97,'5 - Tabela anterior'!CP97)</f>
        <v>0</v>
      </c>
      <c r="CR98" s="9">
        <f>IF(Parametros!$P$3=1,'4 - Tabela atual'!CR97,'5 - Tabela anterior'!CQ97)</f>
        <v>0</v>
      </c>
      <c r="CS98" s="9">
        <f>IF(Parametros!$P$3=1,'4 - Tabela atual'!CS97,'5 - Tabela anterior'!CR97)</f>
        <v>0</v>
      </c>
      <c r="CT98" s="9">
        <f>IF(Parametros!$P$3=1,'4 - Tabela atual'!CT97,'5 - Tabela anterior'!CS97)</f>
        <v>0</v>
      </c>
      <c r="CU98" s="9">
        <f>IF(Parametros!$P$3=1,'4 - Tabela atual'!CU97,'5 - Tabela anterior'!CT97)</f>
        <v>0</v>
      </c>
      <c r="CV98" s="9">
        <f>IF(Parametros!$P$3=1,'4 - Tabela atual'!CV97,'5 - Tabela anterior'!CU97)</f>
        <v>0</v>
      </c>
      <c r="CW98" s="9">
        <f>IF(Parametros!$P$3=1,'4 - Tabela atual'!CW97,'5 - Tabela anterior'!CV97)</f>
        <v>0</v>
      </c>
      <c r="CX98" s="9">
        <f>IF(Parametros!$P$3=1,'4 - Tabela atual'!CX97,'5 - Tabela anterior'!CW97)</f>
        <v>0</v>
      </c>
      <c r="CY98" s="9">
        <f>IF(Parametros!$P$3=1,'4 - Tabela atual'!CY97,'5 - Tabela anterior'!CX97)</f>
        <v>0</v>
      </c>
      <c r="CZ98" s="9">
        <f>IF(Parametros!$P$3=1,'4 - Tabela atual'!CZ97,'5 - Tabela anterior'!CY97)</f>
        <v>0</v>
      </c>
      <c r="DA98" s="9">
        <f>IF(Parametros!$P$3=1,'4 - Tabela atual'!DA97,'5 - Tabela anterior'!CZ97)</f>
        <v>0</v>
      </c>
      <c r="DB98" s="9">
        <f>IF(Parametros!$P$3=1,'4 - Tabela atual'!DB97,'5 - Tabela anterior'!DA97)</f>
        <v>0</v>
      </c>
      <c r="DC98" s="9">
        <f>IF(Parametros!$P$3=1,'4 - Tabela atual'!DC97,'5 - Tabela anterior'!DB97)</f>
        <v>0</v>
      </c>
      <c r="DD98" s="9">
        <f>IF(Parametros!$P$3=1,'4 - Tabela atual'!DD97,'5 - Tabela anterior'!DC97)</f>
        <v>0</v>
      </c>
      <c r="DE98" s="9">
        <f>IF(Parametros!$P$3=1,'4 - Tabela atual'!DE97,'5 - Tabela anterior'!DD97)</f>
        <v>0</v>
      </c>
      <c r="DF98" s="9">
        <f>IF(Parametros!$P$3=1,'4 - Tabela atual'!DF97,'5 - Tabela anterior'!DE97)</f>
        <v>0</v>
      </c>
      <c r="DG98" s="9">
        <f>IF(Parametros!$P$3=1,'4 - Tabela atual'!DG97,'5 - Tabela anterior'!DF97)</f>
        <v>0</v>
      </c>
      <c r="DH98" s="9">
        <f>IF(Parametros!$P$3=1,'4 - Tabela atual'!DH97,'5 - Tabela anterior'!DG97)</f>
        <v>0</v>
      </c>
      <c r="DI98" s="9">
        <f>IF(Parametros!$P$3=1,'4 - Tabela atual'!DI97,'5 - Tabela anterior'!DH97)</f>
        <v>0</v>
      </c>
      <c r="DJ98" s="9">
        <f>IF(Parametros!$P$3=1,'4 - Tabela atual'!DJ97,'5 - Tabela anterior'!DI97)</f>
        <v>0</v>
      </c>
      <c r="DK98" s="9">
        <f>IF(Parametros!$P$3=1,'4 - Tabela atual'!DK97,'5 - Tabela anterior'!DJ97)</f>
        <v>0</v>
      </c>
      <c r="DL98" s="9">
        <f>IF(Parametros!$P$3=1,'4 - Tabela atual'!DL97,'5 - Tabela anterior'!DK97)</f>
        <v>0</v>
      </c>
      <c r="DM98" s="9">
        <f>IF(Parametros!$P$3=1,'4 - Tabela atual'!DM97,'5 - Tabela anterior'!DL97)</f>
        <v>0</v>
      </c>
      <c r="DN98" s="9">
        <f>IF(Parametros!$P$3=1,'4 - Tabela atual'!DN97,'5 - Tabela anterior'!DM97)</f>
        <v>0</v>
      </c>
      <c r="DO98" s="9">
        <f>IF(Parametros!$P$3=1,'4 - Tabela atual'!DO97,'5 - Tabela anterior'!DN97)</f>
        <v>0</v>
      </c>
      <c r="DP98" s="9">
        <f>IF(Parametros!$P$3=1,'4 - Tabela atual'!DP97,'5 - Tabela anterior'!DO97)</f>
        <v>0</v>
      </c>
      <c r="DQ98" s="9">
        <f>IF(Parametros!$P$3=1,'4 - Tabela atual'!DQ97,'5 - Tabela anterior'!DP97)</f>
        <v>0</v>
      </c>
      <c r="DR98" s="9">
        <f>IF(Parametros!$P$3=1,'4 - Tabela atual'!DR97,'5 - Tabela anterior'!DQ97)</f>
        <v>0</v>
      </c>
      <c r="DS98" s="9">
        <f>IF(Parametros!$P$3=1,'4 - Tabela atual'!DS97,'5 - Tabela anterior'!DR97)</f>
        <v>0</v>
      </c>
      <c r="DT98" s="9">
        <f>IF(Parametros!$P$3=1,'4 - Tabela atual'!DT97,'5 - Tabela anterior'!DS97)</f>
        <v>0</v>
      </c>
      <c r="DU98" s="9">
        <f>IF(Parametros!$P$3=1,'4 - Tabela atual'!DU97,'5 - Tabela anterior'!DT97)</f>
        <v>0</v>
      </c>
      <c r="DV98" s="9">
        <f>IF(Parametros!$P$3=1,'4 - Tabela atual'!DV97,'5 - Tabela anterior'!DU97)</f>
        <v>0</v>
      </c>
      <c r="DW98" s="9">
        <f>IF(Parametros!$P$3=1,'4 - Tabela atual'!DW97,'5 - Tabela anterior'!DV97)</f>
        <v>0</v>
      </c>
      <c r="DX98" s="9">
        <f>IF(Parametros!$P$3=1,'4 - Tabela atual'!DX97,'5 - Tabela anterior'!DW97)</f>
        <v>0</v>
      </c>
      <c r="DY98" s="9">
        <f>IF(Parametros!$P$3=1,'4 - Tabela atual'!DY97,'5 - Tabela anterior'!DX97)</f>
        <v>0</v>
      </c>
      <c r="DZ98" s="9">
        <f>IF(Parametros!$P$3=1,'4 - Tabela atual'!DZ97,'5 - Tabela anterior'!DY97)</f>
        <v>0</v>
      </c>
      <c r="EA98" s="9">
        <f>IF(Parametros!$P$3=1,'4 - Tabela atual'!EA97,'5 - Tabela anterior'!DZ97)</f>
        <v>0</v>
      </c>
      <c r="EB98" s="9">
        <f>IF(Parametros!$P$3=1,'4 - Tabela atual'!EB97,'5 - Tabela anterior'!EA97)</f>
        <v>0</v>
      </c>
      <c r="EC98" s="9">
        <f>IF(Parametros!$P$3=1,'4 - Tabela atual'!EC97,'5 - Tabela anterior'!EB97)</f>
        <v>0</v>
      </c>
      <c r="ED98" s="9">
        <f>IF(Parametros!$P$3=1,'4 - Tabela atual'!ED97,'5 - Tabela anterior'!EC97)</f>
        <v>0</v>
      </c>
      <c r="EE98" s="9">
        <f>IF(Parametros!$P$3=1,'4 - Tabela atual'!EE97,'5 - Tabela anterior'!ED97)</f>
        <v>0</v>
      </c>
      <c r="EF98" s="9">
        <f>IF(Parametros!$P$3=1,'4 - Tabela atual'!EF97,'5 - Tabela anterior'!EE97)</f>
        <v>0</v>
      </c>
      <c r="EG98" s="9">
        <f>IF(Parametros!$P$3=1,'4 - Tabela atual'!EG97,'5 - Tabela anterior'!EF97)</f>
        <v>0</v>
      </c>
      <c r="EH98" s="9">
        <f>IF(Parametros!$P$3=1,'4 - Tabela atual'!EH97,'5 - Tabela anterior'!EG97)</f>
        <v>0</v>
      </c>
      <c r="EI98" s="9">
        <f>IF(Parametros!$P$3=1,'4 - Tabela atual'!EI97,'5 - Tabela anterior'!EH97)</f>
        <v>0</v>
      </c>
      <c r="EJ98" s="9">
        <f>IF(Parametros!$P$3=1,'4 - Tabela atual'!EJ97,'5 - Tabela anterior'!EI97)</f>
        <v>0</v>
      </c>
      <c r="EK98" s="9">
        <f>IF(Parametros!$P$3=1,'4 - Tabela atual'!EK97,'5 - Tabela anterior'!EJ97)</f>
        <v>0</v>
      </c>
      <c r="EL98" s="9">
        <f>IF(Parametros!$P$3=1,'4 - Tabela atual'!EL97,'5 - Tabela anterior'!EK97)</f>
        <v>0</v>
      </c>
      <c r="EM98" s="9">
        <f>IF(Parametros!$P$3=1,'4 - Tabela atual'!EM97,'5 - Tabela anterior'!EL97)</f>
        <v>0</v>
      </c>
      <c r="EN98" s="9">
        <f>IF(Parametros!$P$3=1,'4 - Tabela atual'!EN97,'5 - Tabela anterior'!EM97)</f>
        <v>0</v>
      </c>
      <c r="EO98" s="9">
        <f>IF(Parametros!$P$3=1,'4 - Tabela atual'!EO97,'5 - Tabela anterior'!EN97)</f>
        <v>0</v>
      </c>
      <c r="EP98" s="9">
        <f>IF(Parametros!$P$3=1,'4 - Tabela atual'!EP97,'5 - Tabela anterior'!EO97)</f>
        <v>0</v>
      </c>
      <c r="EQ98" s="9">
        <f>IF(Parametros!$P$3=1,'4 - Tabela atual'!EQ97,'5 - Tabela anterior'!EP97)</f>
        <v>0</v>
      </c>
      <c r="ER98" s="9">
        <f>IF(Parametros!$P$3=1,'4 - Tabela atual'!ER97,'5 - Tabela anterior'!EQ97)</f>
        <v>0</v>
      </c>
      <c r="ES98" s="9">
        <f>IF(Parametros!$P$3=1,'4 - Tabela atual'!ES97,'5 - Tabela anterior'!ER97)</f>
        <v>0</v>
      </c>
      <c r="ET98" s="9">
        <f>IF(Parametros!$P$3=1,'4 - Tabela atual'!ET97,'5 - Tabela anterior'!ES97)</f>
        <v>0</v>
      </c>
      <c r="EU98" s="9">
        <f>IF(Parametros!$P$3=1,'4 - Tabela atual'!EU97,'5 - Tabela anterior'!ET97)</f>
        <v>0</v>
      </c>
      <c r="EV98" s="9">
        <f>IF(Parametros!$P$3=1,'4 - Tabela atual'!EV97,'5 - Tabela anterior'!EU97)</f>
        <v>0</v>
      </c>
      <c r="EW98" s="9">
        <f>IF(Parametros!$P$3=1,'4 - Tabela atual'!EW97,'5 - Tabela anterior'!EV97)</f>
        <v>0</v>
      </c>
      <c r="EX98" s="9">
        <f>IF(Parametros!$P$3=1,'4 - Tabela atual'!EX97,'5 - Tabela anterior'!EW97)</f>
        <v>0</v>
      </c>
      <c r="EY98" s="9">
        <f>IF(Parametros!$P$3=1,'4 - Tabela atual'!EY97,'5 - Tabela anterior'!EX97)</f>
        <v>0</v>
      </c>
      <c r="EZ98" s="9">
        <f>IF(Parametros!$P$3=1,'4 - Tabela atual'!EZ97,'5 - Tabela anterior'!EY97)</f>
        <v>0</v>
      </c>
      <c r="FA98" s="9">
        <f>IF(Parametros!$P$3=1,'4 - Tabela atual'!FA97,'5 - Tabela anterior'!EZ97)</f>
        <v>0</v>
      </c>
      <c r="FB98" s="9">
        <f>IF(Parametros!$P$3=1,'4 - Tabela atual'!FB97,'5 - Tabela anterior'!FA97)</f>
        <v>0</v>
      </c>
      <c r="FC98" s="9">
        <f>IF(Parametros!$P$3=1,'4 - Tabela atual'!FC97,'5 - Tabela anterior'!FB97)</f>
        <v>0</v>
      </c>
      <c r="FD98" s="9">
        <f>IF(Parametros!$P$3=1,'4 - Tabela atual'!FD97,'5 - Tabela anterior'!FC97)</f>
        <v>0</v>
      </c>
      <c r="FE98" s="9">
        <f>IF(Parametros!$P$3=1,'4 - Tabela atual'!FE97,'5 - Tabela anterior'!FD97)</f>
        <v>0</v>
      </c>
      <c r="FF98" s="9">
        <f>IF(Parametros!$P$3=1,'4 - Tabela atual'!FF97,'5 - Tabela anterior'!FE97)</f>
        <v>0</v>
      </c>
      <c r="FG98" s="9">
        <f>IF(Parametros!$P$3=1,'4 - Tabela atual'!FG97,'5 - Tabela anterior'!FF97)</f>
        <v>0</v>
      </c>
      <c r="FH98" s="9">
        <f>IF(Parametros!$P$3=1,'4 - Tabela atual'!FH97,'5 - Tabela anterior'!FG97)</f>
        <v>0</v>
      </c>
      <c r="FI98" s="9">
        <f>IF(Parametros!$P$3=1,'4 - Tabela atual'!FI97,'5 - Tabela anterior'!FH97)</f>
        <v>0</v>
      </c>
      <c r="FJ98" s="9">
        <f>IF(Parametros!$P$3=1,'4 - Tabela atual'!FJ97,'5 - Tabela anterior'!FI97)</f>
        <v>0</v>
      </c>
      <c r="FK98" s="9">
        <f>IF(Parametros!$P$3=1,'4 - Tabela atual'!FK97,'5 - Tabela anterior'!FJ97)</f>
        <v>0</v>
      </c>
      <c r="FL98" s="9">
        <f>IF(Parametros!$P$3=1,'4 - Tabela atual'!FL97,'5 - Tabela anterior'!FK97)</f>
        <v>0</v>
      </c>
      <c r="FM98" s="9">
        <f>IF(Parametros!$P$3=1,'4 - Tabela atual'!FM97,'5 - Tabela anterior'!FL97)</f>
        <v>0</v>
      </c>
      <c r="FN98" s="9">
        <f>IF(Parametros!$P$3=1,'4 - Tabela atual'!FN97,'5 - Tabela anterior'!FM97)</f>
        <v>0</v>
      </c>
      <c r="FO98" s="9">
        <f>IF(Parametros!$P$3=1,'4 - Tabela atual'!FO97,'5 - Tabela anterior'!FN97)</f>
        <v>0</v>
      </c>
      <c r="FP98" s="9">
        <f>IF(Parametros!$P$3=1,'4 - Tabela atual'!FP97,'5 - Tabela anterior'!FO97)</f>
        <v>0</v>
      </c>
      <c r="FQ98" s="9">
        <f>IF(Parametros!$P$3=1,'4 - Tabela atual'!FQ97,'5 - Tabela anterior'!FP97)</f>
        <v>0</v>
      </c>
      <c r="FR98" s="9">
        <f>IF(Parametros!$P$3=1,'4 - Tabela atual'!FR97,'5 - Tabela anterior'!FQ97)</f>
        <v>0</v>
      </c>
      <c r="FS98" s="9">
        <f>IF(Parametros!$P$3=1,'4 - Tabela atual'!FS97,'5 - Tabela anterior'!FR97)</f>
        <v>0</v>
      </c>
      <c r="FT98">
        <f>IF(Parametros!$P$3=1,'4 - Tabela atual'!FT97,'5 - Tabela anterior'!FS97)</f>
        <v>44.02</v>
      </c>
      <c r="FU98" t="str">
        <f>IF(Parametros!$P$3=1,'4 - Tabela atual'!FU97,'5 - Tabela anterior'!FT97)</f>
        <v/>
      </c>
      <c r="FV98" t="str">
        <f>IF(Parametros!$P$3=1,'4 - Tabela atual'!FV97,'5 - Tabela anterior'!FU97)</f>
        <v/>
      </c>
      <c r="FW98" t="str">
        <f>IF(Parametros!$P$3=1,'4 - Tabela atual'!FW97,'5 - Tabela anterior'!FV97)</f>
        <v/>
      </c>
      <c r="FX98" t="str">
        <f>IF(Parametros!$P$3=1,'4 - Tabela atual'!FX97,'5 - Tabela anterior'!FW97)</f>
        <v/>
      </c>
      <c r="FY98" t="str">
        <f>IF(Parametros!$P$3=1,'4 - Tabela atual'!FY97,'5 - Tabela anterior'!FX97)</f>
        <v/>
      </c>
      <c r="FZ98" t="str">
        <f>IF(Parametros!$P$3=1,'4 - Tabela atual'!FZ97,'5 - Tabela anterior'!FY97)</f>
        <v/>
      </c>
      <c r="GA98" t="str">
        <f>IF(Parametros!$P$3=1,'4 - Tabela atual'!GA97,'5 - Tabela anterior'!FZ97)</f>
        <v/>
      </c>
      <c r="GB98" t="str">
        <f>IF(Parametros!$P$3=1,'4 - Tabela atual'!GB97,'5 - Tabela anterior'!GA97)</f>
        <v/>
      </c>
      <c r="GC98" t="str">
        <f>IF(Parametros!$P$3=1,'4 - Tabela atual'!GC97,'5 - Tabela anterior'!GB97)</f>
        <v/>
      </c>
      <c r="GD98" t="str">
        <f>IF(Parametros!$P$3=1,'4 - Tabela atual'!GD97,'5 - Tabela anterior'!GC97)</f>
        <v/>
      </c>
      <c r="GE98" t="str">
        <f>IF(Parametros!$P$3=1,'4 - Tabela atual'!GE97,'5 - Tabela anterior'!GD97)</f>
        <v/>
      </c>
      <c r="GF98" t="str">
        <f>IF(Parametros!$P$3=1,'4 - Tabela atual'!GF97,'5 - Tabela anterior'!GE97)</f>
        <v/>
      </c>
      <c r="GG98" t="str">
        <f>IF(Parametros!$P$3=1,'4 - Tabela atual'!GG97,'5 - Tabela anterior'!GF97)</f>
        <v/>
      </c>
      <c r="GH98">
        <f>IF(Parametros!$P$3=1,'4 - Tabela atual'!GH97,'5 - Tabela anterior'!GG97)</f>
        <v>0</v>
      </c>
      <c r="GI98" s="8">
        <f>IF(Parametros!$P$3=1,'4 - Tabela atual'!GI97,'5 - Tabela anterior'!GH97)</f>
        <v>390795.14489999996</v>
      </c>
      <c r="GJ98" s="8">
        <f>IF(Parametros!$P$3=1,'4 - Tabela atual'!GJ97,'5 - Tabela anterior'!GI97)</f>
        <v>0</v>
      </c>
      <c r="GK98" s="8">
        <f>IF(Parametros!$P$3=1,'4 - Tabela atual'!GK97,'5 - Tabela anterior'!GJ97)</f>
        <v>0</v>
      </c>
      <c r="GL98" s="8">
        <f>IF(Parametros!$P$3=1,'4 - Tabela atual'!GL97,'5 - Tabela anterior'!GK97)</f>
        <v>0</v>
      </c>
      <c r="GM98" s="8">
        <f>IF(Parametros!$P$3=1,'4 - Tabela atual'!GM97,'5 - Tabela anterior'!GL97)</f>
        <v>0</v>
      </c>
      <c r="GN98" s="8">
        <f>IF(Parametros!$P$3=1,'4 - Tabela atual'!GN97,'5 - Tabela anterior'!GM97)</f>
        <v>0</v>
      </c>
      <c r="GO98" s="8">
        <f>IF(Parametros!$P$3=1,'4 - Tabela atual'!GO97,'5 - Tabela anterior'!GN97)</f>
        <v>0</v>
      </c>
      <c r="GP98" s="8">
        <f>IF(Parametros!$P$3=1,'4 - Tabela atual'!GP97,'5 - Tabela anterior'!GO97)</f>
        <v>0</v>
      </c>
      <c r="GQ98" s="8">
        <f>IF(Parametros!$P$3=1,'4 - Tabela atual'!GQ97,'5 - Tabela anterior'!GP97)</f>
        <v>0</v>
      </c>
      <c r="GR98" s="8">
        <f>IF(Parametros!$P$3=1,'4 - Tabela atual'!GR97,'5 - Tabela anterior'!GQ97)</f>
        <v>0</v>
      </c>
      <c r="GS98" s="8">
        <f>IF(Parametros!$P$3=1,'4 - Tabela atual'!GS97,'5 - Tabela anterior'!GR97)</f>
        <v>0</v>
      </c>
      <c r="GT98" s="8">
        <f>IF(Parametros!$P$3=1,'4 - Tabela atual'!GT97,'5 - Tabela anterior'!GS97)</f>
        <v>0</v>
      </c>
      <c r="GU98" s="8">
        <f>IF(Parametros!$P$3=1,'4 - Tabela atual'!GU97,'5 - Tabela anterior'!GT97)</f>
        <v>0</v>
      </c>
      <c r="GV98" s="8">
        <f>IF(Parametros!$P$3=1,'4 - Tabela atual'!GV97,'5 - Tabela anterior'!GU97)</f>
        <v>0</v>
      </c>
      <c r="GW98" s="8">
        <f>IF(Parametros!$P$3=1,'4 - Tabela atual'!GW97,'5 - Tabela anterior'!GV97)</f>
        <v>0</v>
      </c>
      <c r="GX98">
        <f>IF(Parametros!$P$3=1,'4 - Tabela atual'!GX97,'5 - Tabela anterior'!GW97)</f>
        <v>0</v>
      </c>
      <c r="GY98">
        <f>IF(Parametros!$P$3=1,'4 - Tabela atual'!GY97,'5 - Tabela anterior'!GX97)</f>
        <v>0</v>
      </c>
      <c r="GZ98">
        <f>IF(Parametros!$P$3=1,'4 - Tabela atual'!GZ97,'5 - Tabela anterior'!GY97)</f>
        <v>0</v>
      </c>
      <c r="HA98">
        <f>IF(Parametros!$P$3=1,'4 - Tabela atual'!HA97,'5 - Tabela anterior'!GZ97)</f>
        <v>0</v>
      </c>
      <c r="HB98">
        <f>IF(Parametros!$P$3=1,'4 - Tabela atual'!HB97,'5 - Tabela anterior'!HA97)</f>
        <v>0</v>
      </c>
      <c r="HC98">
        <f>IF(Parametros!$P$3=1,'4 - Tabela atual'!HC97,'5 - Tabela anterior'!HB97)</f>
        <v>0</v>
      </c>
      <c r="HD98">
        <f>IF(Parametros!$P$3=1,'4 - Tabela atual'!HD97,'5 - Tabela anterior'!HC97)</f>
        <v>1</v>
      </c>
      <c r="HE98" s="6" t="str">
        <f t="shared" si="3"/>
        <v>NOVELA 19 HORAS SÁBADO - (N19S)</v>
      </c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</row>
    <row r="99" spans="1:272" x14ac:dyDescent="0.2">
      <c r="A99" s="148" t="str">
        <f>IF(Parametros!$P$3=1,'4 - Tabela atual'!A98,'5 - Tabela anterior'!A98)</f>
        <v>JNAS</v>
      </c>
      <c r="B99" s="112" t="str">
        <f>IF(Parametros!$P$3=1,'4 - Tabela atual'!B98,'5 - Tabela anterior'!B98)</f>
        <v>JORNAL NACIONAL SÁBADO</v>
      </c>
      <c r="C99" s="9">
        <f>IF(Parametros!$P$3=1,'4 - Tabela atual'!C98,'5 - Tabela anterior'!C98)</f>
        <v>4130</v>
      </c>
      <c r="D99" s="9">
        <f>IF(Parametros!$P$3=1,'4 - Tabela atual'!D98,'5 - Tabela anterior'!D98)</f>
        <v>826</v>
      </c>
      <c r="E99" s="9">
        <f>IF(Parametros!$P$3=1,'4 - Tabela atual'!E98,'5 - Tabela anterior'!E98)</f>
        <v>1032.5</v>
      </c>
      <c r="F99" s="9">
        <f>IF(Parametros!$P$3=1,'4 - Tabela atual'!F98,'5 - Tabela anterior'!F98)</f>
        <v>1548.75</v>
      </c>
      <c r="G99" s="9">
        <f>IF(Parametros!$P$3=1,'4 - Tabela atual'!G98,'5 - Tabela anterior'!G98)</f>
        <v>826</v>
      </c>
      <c r="H99" s="9">
        <f>IF(Parametros!$P$3=1,'4 - Tabela atual'!H98,'5 - Tabela anterior'!H98)</f>
        <v>1032.5</v>
      </c>
      <c r="I99" s="9">
        <f>IF(Parametros!$P$3=1,'4 - Tabela atual'!I98,'5 - Tabela anterior'!H98)</f>
        <v>1032.5</v>
      </c>
      <c r="J99" s="9">
        <f>IF(Parametros!$P$3=1,'4 - Tabela atual'!J98,'5 - Tabela anterior'!I98)</f>
        <v>1032.5</v>
      </c>
      <c r="K99" s="9">
        <f>IF(Parametros!$P$3=1,'4 - Tabela atual'!K98,'5 - Tabela anterior'!J98)</f>
        <v>1548.75</v>
      </c>
      <c r="L99" s="9">
        <f>IF(Parametros!$P$3=1,'4 - Tabela atual'!L98,'5 - Tabela anterior'!K98)</f>
        <v>826</v>
      </c>
      <c r="M99" s="9">
        <f>IF(Parametros!$P$3=1,'4 - Tabela atual'!M98,'5 - Tabela anterior'!L98)</f>
        <v>1032.5</v>
      </c>
      <c r="N99" s="9">
        <f>IF(Parametros!$P$3=1,'4 - Tabela atual'!N98,'5 - Tabela anterior'!M98)</f>
        <v>1858.5</v>
      </c>
      <c r="O99" s="9">
        <f>IF(Parametros!$P$3=1,'4 - Tabela atual'!O98,'5 - Tabela anterior'!N98)</f>
        <v>3097.5</v>
      </c>
      <c r="P99" s="9">
        <f>IF(Parametros!$P$3=1,'4 - Tabela atual'!P98,'5 - Tabela anterior'!O98)</f>
        <v>6195</v>
      </c>
      <c r="Q99" s="9">
        <f>IF(Parametros!$P$3=1,'4 - Tabela atual'!Q98,'5 - Tabela anterior'!P98)</f>
        <v>8260</v>
      </c>
      <c r="R99" s="9">
        <f>IF(Parametros!$P$3=1,'4 - Tabela atual'!R98,'5 - Tabela anterior'!Q98)</f>
        <v>12390</v>
      </c>
      <c r="S99" s="9">
        <f>IF(Parametros!$P$3=1,'4 - Tabela atual'!S98,'5 - Tabela anterior'!R98)</f>
        <v>16520</v>
      </c>
      <c r="T99" s="9">
        <f>IF(Parametros!$P$3=1,'4 - Tabela atual'!T98,'5 - Tabela anterior'!S98)</f>
        <v>20650</v>
      </c>
      <c r="U99" s="9">
        <f>IF(Parametros!$P$3=1,'4 - Tabela atual'!U98,'5 - Tabela anterior'!T98)</f>
        <v>24780</v>
      </c>
      <c r="V99" s="9">
        <f>IF(Parametros!$P$3=1,'4 - Tabela atual'!V98,'5 - Tabela anterior'!U98)</f>
        <v>0</v>
      </c>
      <c r="W99" s="9">
        <f>IF(Parametros!$P$3=1,'4 - Tabela atual'!W98,'5 - Tabela anterior'!V98)</f>
        <v>0</v>
      </c>
      <c r="X99" s="9">
        <f>IF(Parametros!$P$3=1,'4 - Tabela atual'!X98,'5 - Tabela anterior'!W98)</f>
        <v>0</v>
      </c>
      <c r="Y99" s="9">
        <f>IF(Parametros!$P$3=1,'4 - Tabela atual'!Y98,'5 - Tabela anterior'!X98)</f>
        <v>0</v>
      </c>
      <c r="Z99" s="9">
        <f>IF(Parametros!$P$3=1,'4 - Tabela atual'!Z98,'5 - Tabela anterior'!Y98)</f>
        <v>0</v>
      </c>
      <c r="AA99" s="9">
        <f>IF(Parametros!$P$3=1,'4 - Tabela atual'!AA98,'5 - Tabela anterior'!Z98)</f>
        <v>0</v>
      </c>
      <c r="AB99" s="9">
        <f>IF(Parametros!$P$3=1,'4 - Tabela atual'!AB98,'5 - Tabela anterior'!AA98)</f>
        <v>0</v>
      </c>
      <c r="AC99" s="9">
        <f>IF(Parametros!$P$3=1,'4 - Tabela atual'!AC98,'5 - Tabela anterior'!AB98)</f>
        <v>0</v>
      </c>
      <c r="AD99" s="9">
        <f>IF(Parametros!$P$3=1,'4 - Tabela atual'!AD98,'5 - Tabela anterior'!AC98)</f>
        <v>0</v>
      </c>
      <c r="AE99" s="9">
        <f>IF(Parametros!$P$3=1,'4 - Tabela atual'!AE98,'5 - Tabela anterior'!AD98)</f>
        <v>0</v>
      </c>
      <c r="AF99" s="9">
        <f>IF(Parametros!$P$3=1,'4 - Tabela atual'!AF98,'5 - Tabela anterior'!AE98)</f>
        <v>0</v>
      </c>
      <c r="AG99" s="9">
        <f>IF(Parametros!$P$3=1,'4 - Tabela atual'!AG98,'5 - Tabela anterior'!AF98)</f>
        <v>0</v>
      </c>
      <c r="AH99" s="9">
        <f>IF(Parametros!$P$3=1,'4 - Tabela atual'!AH98,'5 - Tabela anterior'!AG98)</f>
        <v>0</v>
      </c>
      <c r="AI99" s="9">
        <f>IF(Parametros!$P$3=1,'4 - Tabela atual'!AI98,'5 - Tabela anterior'!AH98)</f>
        <v>0</v>
      </c>
      <c r="AJ99" s="9">
        <f>IF(Parametros!$P$3=1,'4 - Tabela atual'!AJ98,'5 - Tabela anterior'!AI98)</f>
        <v>0</v>
      </c>
      <c r="AK99" s="9">
        <f>IF(Parametros!$P$3=1,'4 - Tabela atual'!AK98,'5 - Tabela anterior'!AJ98)</f>
        <v>0</v>
      </c>
      <c r="AL99" s="9">
        <f>IF(Parametros!$P$3=1,'4 - Tabela atual'!AL98,'5 - Tabela anterior'!AK98)</f>
        <v>0</v>
      </c>
      <c r="AM99" s="9">
        <f>IF(Parametros!$P$3=1,'4 - Tabela atual'!AM98,'5 - Tabela anterior'!AL98)</f>
        <v>0</v>
      </c>
      <c r="AN99" s="9">
        <f>IF(Parametros!$P$3=1,'4 - Tabela atual'!AN98,'5 - Tabela anterior'!AM98)</f>
        <v>0</v>
      </c>
      <c r="AO99" s="9">
        <f>IF(Parametros!$P$3=1,'4 - Tabela atual'!AO98,'5 - Tabela anterior'!AN98)</f>
        <v>0</v>
      </c>
      <c r="AP99" s="9">
        <f>IF(Parametros!$P$3=1,'4 - Tabela atual'!AP98,'5 - Tabela anterior'!AO98)</f>
        <v>0</v>
      </c>
      <c r="AQ99" s="9">
        <f>IF(Parametros!$P$3=1,'4 - Tabela atual'!AQ98,'5 - Tabela anterior'!AP98)</f>
        <v>0</v>
      </c>
      <c r="AR99" s="9">
        <f>IF(Parametros!$P$3=1,'4 - Tabela atual'!AR98,'5 - Tabela anterior'!AQ98)</f>
        <v>0</v>
      </c>
      <c r="AS99" s="9">
        <f>IF(Parametros!$P$3=1,'4 - Tabela atual'!AS98,'5 - Tabela anterior'!AR98)</f>
        <v>0</v>
      </c>
      <c r="AT99" s="9">
        <f>IF(Parametros!$P$3=1,'4 - Tabela atual'!AT98,'5 - Tabela anterior'!AS98)</f>
        <v>0</v>
      </c>
      <c r="AU99" s="9">
        <f>IF(Parametros!$P$3=1,'4 - Tabela atual'!AU98,'5 - Tabela anterior'!AT98)</f>
        <v>0</v>
      </c>
      <c r="AV99" s="9">
        <f>IF(Parametros!$P$3=1,'4 - Tabela atual'!AV98,'5 - Tabela anterior'!AU98)</f>
        <v>0</v>
      </c>
      <c r="AW99" s="9">
        <f>IF(Parametros!$P$3=1,'4 - Tabela atual'!AW98,'5 - Tabela anterior'!AV98)</f>
        <v>0</v>
      </c>
      <c r="AX99" s="9">
        <f>IF(Parametros!$P$3=1,'4 - Tabela atual'!AX98,'5 - Tabela anterior'!AW98)</f>
        <v>0</v>
      </c>
      <c r="AY99" s="9">
        <f>IF(Parametros!$P$3=1,'4 - Tabela atual'!AY98,'5 - Tabela anterior'!AX98)</f>
        <v>0</v>
      </c>
      <c r="AZ99" s="9">
        <f>IF(Parametros!$P$3=1,'4 - Tabela atual'!AZ98,'5 - Tabela anterior'!AY98)</f>
        <v>0</v>
      </c>
      <c r="BA99" s="9">
        <f>IF(Parametros!$P$3=1,'4 - Tabela atual'!BA98,'5 - Tabela anterior'!AZ98)</f>
        <v>0</v>
      </c>
      <c r="BB99" s="9">
        <f>IF(Parametros!$P$3=1,'4 - Tabela atual'!BB98,'5 - Tabela anterior'!BA98)</f>
        <v>0</v>
      </c>
      <c r="BC99" s="9">
        <f>IF(Parametros!$P$3=1,'4 - Tabela atual'!BC98,'5 - Tabela anterior'!BB98)</f>
        <v>0</v>
      </c>
      <c r="BD99" s="9">
        <f>IF(Parametros!$P$3=1,'4 - Tabela atual'!BD98,'5 - Tabela anterior'!BC98)</f>
        <v>0</v>
      </c>
      <c r="BE99" s="9">
        <f>IF(Parametros!$P$3=1,'4 - Tabela atual'!BE98,'5 - Tabela anterior'!BD98)</f>
        <v>0</v>
      </c>
      <c r="BF99" s="9">
        <f>IF(Parametros!$P$3=1,'4 - Tabela atual'!BF98,'5 - Tabela anterior'!BE98)</f>
        <v>0</v>
      </c>
      <c r="BG99" s="9">
        <f>IF(Parametros!$P$3=1,'4 - Tabela atual'!BG98,'5 - Tabela anterior'!BF98)</f>
        <v>0</v>
      </c>
      <c r="BH99" s="9">
        <f>IF(Parametros!$P$3=1,'4 - Tabela atual'!BH98,'5 - Tabela anterior'!BG98)</f>
        <v>0</v>
      </c>
      <c r="BI99" s="9">
        <f>IF(Parametros!$P$3=1,'4 - Tabela atual'!BI98,'5 - Tabela anterior'!BH98)</f>
        <v>0</v>
      </c>
      <c r="BJ99" s="9">
        <f>IF(Parametros!$P$3=1,'4 - Tabela atual'!BJ98,'5 - Tabela anterior'!BI98)</f>
        <v>0</v>
      </c>
      <c r="BK99" s="9">
        <f>IF(Parametros!$P$3=1,'4 - Tabela atual'!BK98,'5 - Tabela anterior'!BJ98)</f>
        <v>0</v>
      </c>
      <c r="BL99" s="9">
        <f>IF(Parametros!$P$3=1,'4 - Tabela atual'!BL98,'5 - Tabela anterior'!BK98)</f>
        <v>0</v>
      </c>
      <c r="BM99" s="9">
        <f>IF(Parametros!$P$3=1,'4 - Tabela atual'!BM98,'5 - Tabela anterior'!BL98)</f>
        <v>0</v>
      </c>
      <c r="BN99" s="9">
        <f>IF(Parametros!$P$3=1,'4 - Tabela atual'!BN98,'5 - Tabela anterior'!BM98)</f>
        <v>0</v>
      </c>
      <c r="BO99" s="9">
        <f>IF(Parametros!$P$3=1,'4 - Tabela atual'!BO98,'5 - Tabela anterior'!BN98)</f>
        <v>0</v>
      </c>
      <c r="BP99" s="9">
        <f>IF(Parametros!$P$3=1,'4 - Tabela atual'!BP98,'5 - Tabela anterior'!BO98)</f>
        <v>0</v>
      </c>
      <c r="BQ99" s="9">
        <f>IF(Parametros!$P$3=1,'4 - Tabela atual'!BQ98,'5 - Tabela anterior'!BP98)</f>
        <v>0</v>
      </c>
      <c r="BR99" s="9">
        <f>IF(Parametros!$P$3=1,'4 - Tabela atual'!BR98,'5 - Tabela anterior'!BQ98)</f>
        <v>0</v>
      </c>
      <c r="BS99" s="9">
        <f>IF(Parametros!$P$3=1,'4 - Tabela atual'!BS98,'5 - Tabela anterior'!BR98)</f>
        <v>0</v>
      </c>
      <c r="BT99" s="9">
        <f>IF(Parametros!$P$3=1,'4 - Tabela atual'!BT98,'5 - Tabela anterior'!BS98)</f>
        <v>0</v>
      </c>
      <c r="BU99" s="9">
        <f>IF(Parametros!$P$3=1,'4 - Tabela atual'!BU98,'5 - Tabela anterior'!BT98)</f>
        <v>0</v>
      </c>
      <c r="BV99" s="9">
        <f>IF(Parametros!$P$3=1,'4 - Tabela atual'!BV98,'5 - Tabela anterior'!BU98)</f>
        <v>0</v>
      </c>
      <c r="BW99" s="9">
        <f>IF(Parametros!$P$3=1,'4 - Tabela atual'!BW98,'5 - Tabela anterior'!BV98)</f>
        <v>0</v>
      </c>
      <c r="BX99" s="9">
        <f>IF(Parametros!$P$3=1,'4 - Tabela atual'!BX98,'5 - Tabela anterior'!BW98)</f>
        <v>0</v>
      </c>
      <c r="BY99" s="9">
        <f>IF(Parametros!$P$3=1,'4 - Tabela atual'!BY98,'5 - Tabela anterior'!BX98)</f>
        <v>0</v>
      </c>
      <c r="BZ99" s="9">
        <f>IF(Parametros!$P$3=1,'4 - Tabela atual'!BZ98,'5 - Tabela anterior'!BY98)</f>
        <v>0</v>
      </c>
      <c r="CA99" s="9">
        <f>IF(Parametros!$P$3=1,'4 - Tabela atual'!CA98,'5 - Tabela anterior'!BZ98)</f>
        <v>0</v>
      </c>
      <c r="CB99" s="9">
        <f>IF(Parametros!$P$3=1,'4 - Tabela atual'!CB98,'5 - Tabela anterior'!CA98)</f>
        <v>0</v>
      </c>
      <c r="CC99" s="9">
        <f>IF(Parametros!$P$3=1,'4 - Tabela atual'!CC98,'5 - Tabela anterior'!CB98)</f>
        <v>0</v>
      </c>
      <c r="CD99" s="9">
        <f>IF(Parametros!$P$3=1,'4 - Tabela atual'!CD98,'5 - Tabela anterior'!CC98)</f>
        <v>0</v>
      </c>
      <c r="CE99" s="9">
        <f>IF(Parametros!$P$3=1,'4 - Tabela atual'!CE98,'5 - Tabela anterior'!CD98)</f>
        <v>0</v>
      </c>
      <c r="CF99" s="9">
        <f>IF(Parametros!$P$3=1,'4 - Tabela atual'!CF98,'5 - Tabela anterior'!CE98)</f>
        <v>0</v>
      </c>
      <c r="CG99" s="9">
        <f>IF(Parametros!$P$3=1,'4 - Tabela atual'!CG98,'5 - Tabela anterior'!CF98)</f>
        <v>0</v>
      </c>
      <c r="CH99" s="9">
        <f>IF(Parametros!$P$3=1,'4 - Tabela atual'!CH98,'5 - Tabela anterior'!CG98)</f>
        <v>0</v>
      </c>
      <c r="CI99" s="9">
        <f>IF(Parametros!$P$3=1,'4 - Tabela atual'!CI98,'5 - Tabela anterior'!CH98)</f>
        <v>0</v>
      </c>
      <c r="CJ99" s="9">
        <f>IF(Parametros!$P$3=1,'4 - Tabela atual'!CJ98,'5 - Tabela anterior'!CI98)</f>
        <v>0</v>
      </c>
      <c r="CK99" s="9">
        <f>IF(Parametros!$P$3=1,'4 - Tabela atual'!CK98,'5 - Tabela anterior'!CJ98)</f>
        <v>0</v>
      </c>
      <c r="CL99" s="9">
        <f>IF(Parametros!$P$3=1,'4 - Tabela atual'!CL98,'5 - Tabela anterior'!CK98)</f>
        <v>0</v>
      </c>
      <c r="CM99" s="9">
        <f>IF(Parametros!$P$3=1,'4 - Tabela atual'!CM98,'5 - Tabela anterior'!CL98)</f>
        <v>0</v>
      </c>
      <c r="CN99" s="9">
        <f>IF(Parametros!$P$3=1,'4 - Tabela atual'!CN98,'5 - Tabela anterior'!CM98)</f>
        <v>0</v>
      </c>
      <c r="CO99" s="9">
        <f>IF(Parametros!$P$3=1,'4 - Tabela atual'!CO98,'5 - Tabela anterior'!CN98)</f>
        <v>0</v>
      </c>
      <c r="CP99" s="9">
        <f>IF(Parametros!$P$3=1,'4 - Tabela atual'!CP98,'5 - Tabela anterior'!CO98)</f>
        <v>0</v>
      </c>
      <c r="CQ99" s="9">
        <f>IF(Parametros!$P$3=1,'4 - Tabela atual'!CQ98,'5 - Tabela anterior'!CP98)</f>
        <v>0</v>
      </c>
      <c r="CR99" s="9">
        <f>IF(Parametros!$P$3=1,'4 - Tabela atual'!CR98,'5 - Tabela anterior'!CQ98)</f>
        <v>0</v>
      </c>
      <c r="CS99" s="9">
        <f>IF(Parametros!$P$3=1,'4 - Tabela atual'!CS98,'5 - Tabela anterior'!CR98)</f>
        <v>0</v>
      </c>
      <c r="CT99" s="9">
        <f>IF(Parametros!$P$3=1,'4 - Tabela atual'!CT98,'5 - Tabela anterior'!CS98)</f>
        <v>0</v>
      </c>
      <c r="CU99" s="9">
        <f>IF(Parametros!$P$3=1,'4 - Tabela atual'!CU98,'5 - Tabela anterior'!CT98)</f>
        <v>0</v>
      </c>
      <c r="CV99" s="9">
        <f>IF(Parametros!$P$3=1,'4 - Tabela atual'!CV98,'5 - Tabela anterior'!CU98)</f>
        <v>0</v>
      </c>
      <c r="CW99" s="9">
        <f>IF(Parametros!$P$3=1,'4 - Tabela atual'!CW98,'5 - Tabela anterior'!CV98)</f>
        <v>0</v>
      </c>
      <c r="CX99" s="9">
        <f>IF(Parametros!$P$3=1,'4 - Tabela atual'!CX98,'5 - Tabela anterior'!CW98)</f>
        <v>0</v>
      </c>
      <c r="CY99" s="9">
        <f>IF(Parametros!$P$3=1,'4 - Tabela atual'!CY98,'5 - Tabela anterior'!CX98)</f>
        <v>0</v>
      </c>
      <c r="CZ99" s="9">
        <f>IF(Parametros!$P$3=1,'4 - Tabela atual'!CZ98,'5 - Tabela anterior'!CY98)</f>
        <v>0</v>
      </c>
      <c r="DA99" s="9">
        <f>IF(Parametros!$P$3=1,'4 - Tabela atual'!DA98,'5 - Tabela anterior'!CZ98)</f>
        <v>0</v>
      </c>
      <c r="DB99" s="9">
        <f>IF(Parametros!$P$3=1,'4 - Tabela atual'!DB98,'5 - Tabela anterior'!DA98)</f>
        <v>0</v>
      </c>
      <c r="DC99" s="9">
        <f>IF(Parametros!$P$3=1,'4 - Tabela atual'!DC98,'5 - Tabela anterior'!DB98)</f>
        <v>0</v>
      </c>
      <c r="DD99" s="9">
        <f>IF(Parametros!$P$3=1,'4 - Tabela atual'!DD98,'5 - Tabela anterior'!DC98)</f>
        <v>0</v>
      </c>
      <c r="DE99" s="9">
        <f>IF(Parametros!$P$3=1,'4 - Tabela atual'!DE98,'5 - Tabela anterior'!DD98)</f>
        <v>0</v>
      </c>
      <c r="DF99" s="9">
        <f>IF(Parametros!$P$3=1,'4 - Tabela atual'!DF98,'5 - Tabela anterior'!DE98)</f>
        <v>0</v>
      </c>
      <c r="DG99" s="9">
        <f>IF(Parametros!$P$3=1,'4 - Tabela atual'!DG98,'5 - Tabela anterior'!DF98)</f>
        <v>0</v>
      </c>
      <c r="DH99" s="9">
        <f>IF(Parametros!$P$3=1,'4 - Tabela atual'!DH98,'5 - Tabela anterior'!DG98)</f>
        <v>0</v>
      </c>
      <c r="DI99" s="9">
        <f>IF(Parametros!$P$3=1,'4 - Tabela atual'!DI98,'5 - Tabela anterior'!DH98)</f>
        <v>0</v>
      </c>
      <c r="DJ99" s="9">
        <f>IF(Parametros!$P$3=1,'4 - Tabela atual'!DJ98,'5 - Tabela anterior'!DI98)</f>
        <v>0</v>
      </c>
      <c r="DK99" s="9">
        <f>IF(Parametros!$P$3=1,'4 - Tabela atual'!DK98,'5 - Tabela anterior'!DJ98)</f>
        <v>0</v>
      </c>
      <c r="DL99" s="9">
        <f>IF(Parametros!$P$3=1,'4 - Tabela atual'!DL98,'5 - Tabela anterior'!DK98)</f>
        <v>0</v>
      </c>
      <c r="DM99" s="9">
        <f>IF(Parametros!$P$3=1,'4 - Tabela atual'!DM98,'5 - Tabela anterior'!DL98)</f>
        <v>0</v>
      </c>
      <c r="DN99" s="9">
        <f>IF(Parametros!$P$3=1,'4 - Tabela atual'!DN98,'5 - Tabela anterior'!DM98)</f>
        <v>0</v>
      </c>
      <c r="DO99" s="9">
        <f>IF(Parametros!$P$3=1,'4 - Tabela atual'!DO98,'5 - Tabela anterior'!DN98)</f>
        <v>0</v>
      </c>
      <c r="DP99" s="9">
        <f>IF(Parametros!$P$3=1,'4 - Tabela atual'!DP98,'5 - Tabela anterior'!DO98)</f>
        <v>0</v>
      </c>
      <c r="DQ99" s="9">
        <f>IF(Parametros!$P$3=1,'4 - Tabela atual'!DQ98,'5 - Tabela anterior'!DP98)</f>
        <v>0</v>
      </c>
      <c r="DR99" s="9">
        <f>IF(Parametros!$P$3=1,'4 - Tabela atual'!DR98,'5 - Tabela anterior'!DQ98)</f>
        <v>0</v>
      </c>
      <c r="DS99" s="9">
        <f>IF(Parametros!$P$3=1,'4 - Tabela atual'!DS98,'5 - Tabela anterior'!DR98)</f>
        <v>0</v>
      </c>
      <c r="DT99" s="9">
        <f>IF(Parametros!$P$3=1,'4 - Tabela atual'!DT98,'5 - Tabela anterior'!DS98)</f>
        <v>0</v>
      </c>
      <c r="DU99" s="9">
        <f>IF(Parametros!$P$3=1,'4 - Tabela atual'!DU98,'5 - Tabela anterior'!DT98)</f>
        <v>0</v>
      </c>
      <c r="DV99" s="9">
        <f>IF(Parametros!$P$3=1,'4 - Tabela atual'!DV98,'5 - Tabela anterior'!DU98)</f>
        <v>0</v>
      </c>
      <c r="DW99" s="9">
        <f>IF(Parametros!$P$3=1,'4 - Tabela atual'!DW98,'5 - Tabela anterior'!DV98)</f>
        <v>0</v>
      </c>
      <c r="DX99" s="9">
        <f>IF(Parametros!$P$3=1,'4 - Tabela atual'!DX98,'5 - Tabela anterior'!DW98)</f>
        <v>0</v>
      </c>
      <c r="DY99" s="9">
        <f>IF(Parametros!$P$3=1,'4 - Tabela atual'!DY98,'5 - Tabela anterior'!DX98)</f>
        <v>0</v>
      </c>
      <c r="DZ99" s="9">
        <f>IF(Parametros!$P$3=1,'4 - Tabela atual'!DZ98,'5 - Tabela anterior'!DY98)</f>
        <v>0</v>
      </c>
      <c r="EA99" s="9">
        <f>IF(Parametros!$P$3=1,'4 - Tabela atual'!EA98,'5 - Tabela anterior'!DZ98)</f>
        <v>0</v>
      </c>
      <c r="EB99" s="9">
        <f>IF(Parametros!$P$3=1,'4 - Tabela atual'!EB98,'5 - Tabela anterior'!EA98)</f>
        <v>0</v>
      </c>
      <c r="EC99" s="9">
        <f>IF(Parametros!$P$3=1,'4 - Tabela atual'!EC98,'5 - Tabela anterior'!EB98)</f>
        <v>0</v>
      </c>
      <c r="ED99" s="9">
        <f>IF(Parametros!$P$3=1,'4 - Tabela atual'!ED98,'5 - Tabela anterior'!EC98)</f>
        <v>0</v>
      </c>
      <c r="EE99" s="9">
        <f>IF(Parametros!$P$3=1,'4 - Tabela atual'!EE98,'5 - Tabela anterior'!ED98)</f>
        <v>0</v>
      </c>
      <c r="EF99" s="9">
        <f>IF(Parametros!$P$3=1,'4 - Tabela atual'!EF98,'5 - Tabela anterior'!EE98)</f>
        <v>0</v>
      </c>
      <c r="EG99" s="9">
        <f>IF(Parametros!$P$3=1,'4 - Tabela atual'!EG98,'5 - Tabela anterior'!EF98)</f>
        <v>0</v>
      </c>
      <c r="EH99" s="9">
        <f>IF(Parametros!$P$3=1,'4 - Tabela atual'!EH98,'5 - Tabela anterior'!EG98)</f>
        <v>0</v>
      </c>
      <c r="EI99" s="9">
        <f>IF(Parametros!$P$3=1,'4 - Tabela atual'!EI98,'5 - Tabela anterior'!EH98)</f>
        <v>0</v>
      </c>
      <c r="EJ99" s="9">
        <f>IF(Parametros!$P$3=1,'4 - Tabela atual'!EJ98,'5 - Tabela anterior'!EI98)</f>
        <v>0</v>
      </c>
      <c r="EK99" s="9">
        <f>IF(Parametros!$P$3=1,'4 - Tabela atual'!EK98,'5 - Tabela anterior'!EJ98)</f>
        <v>0</v>
      </c>
      <c r="EL99" s="9">
        <f>IF(Parametros!$P$3=1,'4 - Tabela atual'!EL98,'5 - Tabela anterior'!EK98)</f>
        <v>0</v>
      </c>
      <c r="EM99" s="9">
        <f>IF(Parametros!$P$3=1,'4 - Tabela atual'!EM98,'5 - Tabela anterior'!EL98)</f>
        <v>0</v>
      </c>
      <c r="EN99" s="9">
        <f>IF(Parametros!$P$3=1,'4 - Tabela atual'!EN98,'5 - Tabela anterior'!EM98)</f>
        <v>0</v>
      </c>
      <c r="EO99" s="9">
        <f>IF(Parametros!$P$3=1,'4 - Tabela atual'!EO98,'5 - Tabela anterior'!EN98)</f>
        <v>0</v>
      </c>
      <c r="EP99" s="9">
        <f>IF(Parametros!$P$3=1,'4 - Tabela atual'!EP98,'5 - Tabela anterior'!EO98)</f>
        <v>0</v>
      </c>
      <c r="EQ99" s="9">
        <f>IF(Parametros!$P$3=1,'4 - Tabela atual'!EQ98,'5 - Tabela anterior'!EP98)</f>
        <v>0</v>
      </c>
      <c r="ER99" s="9">
        <f>IF(Parametros!$P$3=1,'4 - Tabela atual'!ER98,'5 - Tabela anterior'!EQ98)</f>
        <v>0</v>
      </c>
      <c r="ES99" s="9">
        <f>IF(Parametros!$P$3=1,'4 - Tabela atual'!ES98,'5 - Tabela anterior'!ER98)</f>
        <v>0</v>
      </c>
      <c r="ET99" s="9">
        <f>IF(Parametros!$P$3=1,'4 - Tabela atual'!ET98,'5 - Tabela anterior'!ES98)</f>
        <v>0</v>
      </c>
      <c r="EU99" s="9">
        <f>IF(Parametros!$P$3=1,'4 - Tabela atual'!EU98,'5 - Tabela anterior'!ET98)</f>
        <v>0</v>
      </c>
      <c r="EV99" s="9">
        <f>IF(Parametros!$P$3=1,'4 - Tabela atual'!EV98,'5 - Tabela anterior'!EU98)</f>
        <v>0</v>
      </c>
      <c r="EW99" s="9">
        <f>IF(Parametros!$P$3=1,'4 - Tabela atual'!EW98,'5 - Tabela anterior'!EV98)</f>
        <v>0</v>
      </c>
      <c r="EX99" s="9">
        <f>IF(Parametros!$P$3=1,'4 - Tabela atual'!EX98,'5 - Tabela anterior'!EW98)</f>
        <v>0</v>
      </c>
      <c r="EY99" s="9">
        <f>IF(Parametros!$P$3=1,'4 - Tabela atual'!EY98,'5 - Tabela anterior'!EX98)</f>
        <v>0</v>
      </c>
      <c r="EZ99" s="9">
        <f>IF(Parametros!$P$3=1,'4 - Tabela atual'!EZ98,'5 - Tabela anterior'!EY98)</f>
        <v>0</v>
      </c>
      <c r="FA99" s="9">
        <f>IF(Parametros!$P$3=1,'4 - Tabela atual'!FA98,'5 - Tabela anterior'!EZ98)</f>
        <v>0</v>
      </c>
      <c r="FB99" s="9">
        <f>IF(Parametros!$P$3=1,'4 - Tabela atual'!FB98,'5 - Tabela anterior'!FA98)</f>
        <v>0</v>
      </c>
      <c r="FC99" s="9">
        <f>IF(Parametros!$P$3=1,'4 - Tabela atual'!FC98,'5 - Tabela anterior'!FB98)</f>
        <v>0</v>
      </c>
      <c r="FD99" s="9">
        <f>IF(Parametros!$P$3=1,'4 - Tabela atual'!FD98,'5 - Tabela anterior'!FC98)</f>
        <v>0</v>
      </c>
      <c r="FE99" s="9">
        <f>IF(Parametros!$P$3=1,'4 - Tabela atual'!FE98,'5 - Tabela anterior'!FD98)</f>
        <v>0</v>
      </c>
      <c r="FF99" s="9">
        <f>IF(Parametros!$P$3=1,'4 - Tabela atual'!FF98,'5 - Tabela anterior'!FE98)</f>
        <v>0</v>
      </c>
      <c r="FG99" s="9">
        <f>IF(Parametros!$P$3=1,'4 - Tabela atual'!FG98,'5 - Tabela anterior'!FF98)</f>
        <v>0</v>
      </c>
      <c r="FH99" s="9">
        <f>IF(Parametros!$P$3=1,'4 - Tabela atual'!FH98,'5 - Tabela anterior'!FG98)</f>
        <v>0</v>
      </c>
      <c r="FI99" s="9">
        <f>IF(Parametros!$P$3=1,'4 - Tabela atual'!FI98,'5 - Tabela anterior'!FH98)</f>
        <v>0</v>
      </c>
      <c r="FJ99" s="9">
        <f>IF(Parametros!$P$3=1,'4 - Tabela atual'!FJ98,'5 - Tabela anterior'!FI98)</f>
        <v>0</v>
      </c>
      <c r="FK99" s="9">
        <f>IF(Parametros!$P$3=1,'4 - Tabela atual'!FK98,'5 - Tabela anterior'!FJ98)</f>
        <v>0</v>
      </c>
      <c r="FL99" s="9">
        <f>IF(Parametros!$P$3=1,'4 - Tabela atual'!FL98,'5 - Tabela anterior'!FK98)</f>
        <v>0</v>
      </c>
      <c r="FM99" s="9">
        <f>IF(Parametros!$P$3=1,'4 - Tabela atual'!FM98,'5 - Tabela anterior'!FL98)</f>
        <v>0</v>
      </c>
      <c r="FN99" s="9">
        <f>IF(Parametros!$P$3=1,'4 - Tabela atual'!FN98,'5 - Tabela anterior'!FM98)</f>
        <v>0</v>
      </c>
      <c r="FO99" s="9">
        <f>IF(Parametros!$P$3=1,'4 - Tabela atual'!FO98,'5 - Tabela anterior'!FN98)</f>
        <v>0</v>
      </c>
      <c r="FP99" s="9">
        <f>IF(Parametros!$P$3=1,'4 - Tabela atual'!FP98,'5 - Tabela anterior'!FO98)</f>
        <v>0</v>
      </c>
      <c r="FQ99" s="9">
        <f>IF(Parametros!$P$3=1,'4 - Tabela atual'!FQ98,'5 - Tabela anterior'!FP98)</f>
        <v>0</v>
      </c>
      <c r="FR99" s="9">
        <f>IF(Parametros!$P$3=1,'4 - Tabela atual'!FR98,'5 - Tabela anterior'!FQ98)</f>
        <v>0</v>
      </c>
      <c r="FS99" s="9">
        <f>IF(Parametros!$P$3=1,'4 - Tabela atual'!FS98,'5 - Tabela anterior'!FR98)</f>
        <v>0</v>
      </c>
      <c r="FT99">
        <f>IF(Parametros!$P$3=1,'4 - Tabela atual'!FT98,'5 - Tabela anterior'!FS98)</f>
        <v>46.49</v>
      </c>
      <c r="FU99" t="str">
        <f>IF(Parametros!$P$3=1,'4 - Tabela atual'!FU98,'5 - Tabela anterior'!FT98)</f>
        <v/>
      </c>
      <c r="FV99" t="str">
        <f>IF(Parametros!$P$3=1,'4 - Tabela atual'!FV98,'5 - Tabela anterior'!FU98)</f>
        <v/>
      </c>
      <c r="FW99" t="str">
        <f>IF(Parametros!$P$3=1,'4 - Tabela atual'!FW98,'5 - Tabela anterior'!FV98)</f>
        <v/>
      </c>
      <c r="FX99" t="str">
        <f>IF(Parametros!$P$3=1,'4 - Tabela atual'!FX98,'5 - Tabela anterior'!FW98)</f>
        <v/>
      </c>
      <c r="FY99" t="str">
        <f>IF(Parametros!$P$3=1,'4 - Tabela atual'!FY98,'5 - Tabela anterior'!FX98)</f>
        <v/>
      </c>
      <c r="FZ99" t="str">
        <f>IF(Parametros!$P$3=1,'4 - Tabela atual'!FZ98,'5 - Tabela anterior'!FY98)</f>
        <v/>
      </c>
      <c r="GA99" t="str">
        <f>IF(Parametros!$P$3=1,'4 - Tabela atual'!GA98,'5 - Tabela anterior'!FZ98)</f>
        <v/>
      </c>
      <c r="GB99" t="str">
        <f>IF(Parametros!$P$3=1,'4 - Tabela atual'!GB98,'5 - Tabela anterior'!GA98)</f>
        <v/>
      </c>
      <c r="GC99" t="str">
        <f>IF(Parametros!$P$3=1,'4 - Tabela atual'!GC98,'5 - Tabela anterior'!GB98)</f>
        <v/>
      </c>
      <c r="GD99" t="str">
        <f>IF(Parametros!$P$3=1,'4 - Tabela atual'!GD98,'5 - Tabela anterior'!GC98)</f>
        <v/>
      </c>
      <c r="GE99" t="str">
        <f>IF(Parametros!$P$3=1,'4 - Tabela atual'!GE98,'5 - Tabela anterior'!GD98)</f>
        <v/>
      </c>
      <c r="GF99" t="str">
        <f>IF(Parametros!$P$3=1,'4 - Tabela atual'!GF98,'5 - Tabela anterior'!GE98)</f>
        <v/>
      </c>
      <c r="GG99" t="str">
        <f>IF(Parametros!$P$3=1,'4 - Tabela atual'!GG98,'5 - Tabela anterior'!GF98)</f>
        <v/>
      </c>
      <c r="GH99">
        <f>IF(Parametros!$P$3=1,'4 - Tabela atual'!GH98,'5 - Tabela anterior'!GG98)</f>
        <v>0</v>
      </c>
      <c r="GI99" s="8">
        <f>IF(Parametros!$P$3=1,'4 - Tabela atual'!GI98,'5 - Tabela anterior'!GH98)</f>
        <v>426650.56330000004</v>
      </c>
      <c r="GJ99" s="8">
        <f>IF(Parametros!$P$3=1,'4 - Tabela atual'!GJ98,'5 - Tabela anterior'!GI98)</f>
        <v>0</v>
      </c>
      <c r="GK99" s="8">
        <f>IF(Parametros!$P$3=1,'4 - Tabela atual'!GK98,'5 - Tabela anterior'!GJ98)</f>
        <v>0</v>
      </c>
      <c r="GL99" s="8">
        <f>IF(Parametros!$P$3=1,'4 - Tabela atual'!GL98,'5 - Tabela anterior'!GK98)</f>
        <v>0</v>
      </c>
      <c r="GM99" s="8">
        <f>IF(Parametros!$P$3=1,'4 - Tabela atual'!GM98,'5 - Tabela anterior'!GL98)</f>
        <v>0</v>
      </c>
      <c r="GN99" s="8">
        <f>IF(Parametros!$P$3=1,'4 - Tabela atual'!GN98,'5 - Tabela anterior'!GM98)</f>
        <v>0</v>
      </c>
      <c r="GO99" s="8">
        <f>IF(Parametros!$P$3=1,'4 - Tabela atual'!GO98,'5 - Tabela anterior'!GN98)</f>
        <v>0</v>
      </c>
      <c r="GP99" s="8">
        <f>IF(Parametros!$P$3=1,'4 - Tabela atual'!GP98,'5 - Tabela anterior'!GO98)</f>
        <v>0</v>
      </c>
      <c r="GQ99" s="8">
        <f>IF(Parametros!$P$3=1,'4 - Tabela atual'!GQ98,'5 - Tabela anterior'!GP98)</f>
        <v>0</v>
      </c>
      <c r="GR99" s="8">
        <f>IF(Parametros!$P$3=1,'4 - Tabela atual'!GR98,'5 - Tabela anterior'!GQ98)</f>
        <v>0</v>
      </c>
      <c r="GS99" s="8">
        <f>IF(Parametros!$P$3=1,'4 - Tabela atual'!GS98,'5 - Tabela anterior'!GR98)</f>
        <v>0</v>
      </c>
      <c r="GT99" s="8">
        <f>IF(Parametros!$P$3=1,'4 - Tabela atual'!GT98,'5 - Tabela anterior'!GS98)</f>
        <v>0</v>
      </c>
      <c r="GU99" s="8">
        <f>IF(Parametros!$P$3=1,'4 - Tabela atual'!GU98,'5 - Tabela anterior'!GT98)</f>
        <v>0</v>
      </c>
      <c r="GV99" s="8">
        <f>IF(Parametros!$P$3=1,'4 - Tabela atual'!GV98,'5 - Tabela anterior'!GU98)</f>
        <v>0</v>
      </c>
      <c r="GW99" s="8">
        <f>IF(Parametros!$P$3=1,'4 - Tabela atual'!GW98,'5 - Tabela anterior'!GV98)</f>
        <v>0</v>
      </c>
      <c r="GX99">
        <f>IF(Parametros!$P$3=1,'4 - Tabela atual'!GX98,'5 - Tabela anterior'!GW98)</f>
        <v>0</v>
      </c>
      <c r="GY99">
        <f>IF(Parametros!$P$3=1,'4 - Tabela atual'!GY98,'5 - Tabela anterior'!GX98)</f>
        <v>0</v>
      </c>
      <c r="GZ99">
        <f>IF(Parametros!$P$3=1,'4 - Tabela atual'!GZ98,'5 - Tabela anterior'!GY98)</f>
        <v>0</v>
      </c>
      <c r="HA99">
        <f>IF(Parametros!$P$3=1,'4 - Tabela atual'!HA98,'5 - Tabela anterior'!GZ98)</f>
        <v>0</v>
      </c>
      <c r="HB99">
        <f>IF(Parametros!$P$3=1,'4 - Tabela atual'!HB98,'5 - Tabela anterior'!HA98)</f>
        <v>0</v>
      </c>
      <c r="HC99">
        <f>IF(Parametros!$P$3=1,'4 - Tabela atual'!HC98,'5 - Tabela anterior'!HB98)</f>
        <v>0</v>
      </c>
      <c r="HD99">
        <f>IF(Parametros!$P$3=1,'4 - Tabela atual'!HD98,'5 - Tabela anterior'!HC98)</f>
        <v>1</v>
      </c>
      <c r="HE99" s="6" t="str">
        <f t="shared" si="3"/>
        <v>JORNAL NACIONAL SÁBADO - (JNAS)</v>
      </c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</row>
    <row r="100" spans="1:272" x14ac:dyDescent="0.2">
      <c r="A100" s="148" t="str">
        <f>IF(Parametros!$P$3=1,'4 - Tabela atual'!A99,'5 - Tabela anterior'!A99)</f>
        <v>FORA</v>
      </c>
      <c r="B100" s="112" t="str">
        <f>IF(Parametros!$P$3=1,'4 - Tabela atual'!B99,'5 - Tabela anterior'!B99)</f>
        <v>FORA DE HORA</v>
      </c>
      <c r="C100" s="9">
        <f>IF(Parametros!$P$3=1,'4 - Tabela atual'!C99,'5 - Tabela anterior'!C99)</f>
        <v>1606</v>
      </c>
      <c r="D100" s="9">
        <f>IF(Parametros!$P$3=1,'4 - Tabela atual'!D99,'5 - Tabela anterior'!D99)</f>
        <v>321.20000000000005</v>
      </c>
      <c r="E100" s="9">
        <f>IF(Parametros!$P$3=1,'4 - Tabela atual'!E99,'5 - Tabela anterior'!E99)</f>
        <v>401.5</v>
      </c>
      <c r="F100" s="9">
        <f>IF(Parametros!$P$3=1,'4 - Tabela atual'!F99,'5 - Tabela anterior'!F99)</f>
        <v>602.25</v>
      </c>
      <c r="G100" s="9">
        <f>IF(Parametros!$P$3=1,'4 - Tabela atual'!G99,'5 - Tabela anterior'!G99)</f>
        <v>321.20000000000005</v>
      </c>
      <c r="H100" s="9">
        <f>IF(Parametros!$P$3=1,'4 - Tabela atual'!H99,'5 - Tabela anterior'!H99)</f>
        <v>401.5</v>
      </c>
      <c r="I100" s="9">
        <f>IF(Parametros!$P$3=1,'4 - Tabela atual'!I99,'5 - Tabela anterior'!H99)</f>
        <v>401.5</v>
      </c>
      <c r="J100" s="9">
        <f>IF(Parametros!$P$3=1,'4 - Tabela atual'!J99,'5 - Tabela anterior'!I99)</f>
        <v>401.5</v>
      </c>
      <c r="K100" s="9">
        <f>IF(Parametros!$P$3=1,'4 - Tabela atual'!K99,'5 - Tabela anterior'!J99)</f>
        <v>602.25</v>
      </c>
      <c r="L100" s="9">
        <f>IF(Parametros!$P$3=1,'4 - Tabela atual'!L99,'5 - Tabela anterior'!K99)</f>
        <v>321.20000000000005</v>
      </c>
      <c r="M100" s="9">
        <f>IF(Parametros!$P$3=1,'4 - Tabela atual'!M99,'5 - Tabela anterior'!L99)</f>
        <v>401.5</v>
      </c>
      <c r="N100" s="9">
        <f>IF(Parametros!$P$3=1,'4 - Tabela atual'!N99,'5 - Tabela anterior'!M99)</f>
        <v>722.7</v>
      </c>
      <c r="O100" s="9">
        <f>IF(Parametros!$P$3=1,'4 - Tabela atual'!O99,'5 - Tabela anterior'!N99)</f>
        <v>1204.5</v>
      </c>
      <c r="P100" s="9">
        <f>IF(Parametros!$P$3=1,'4 - Tabela atual'!P99,'5 - Tabela anterior'!O99)</f>
        <v>2409</v>
      </c>
      <c r="Q100" s="9">
        <f>IF(Parametros!$P$3=1,'4 - Tabela atual'!Q99,'5 - Tabela anterior'!P99)</f>
        <v>3212</v>
      </c>
      <c r="R100" s="9">
        <f>IF(Parametros!$P$3=1,'4 - Tabela atual'!R99,'5 - Tabela anterior'!Q99)</f>
        <v>4818</v>
      </c>
      <c r="S100" s="9">
        <f>IF(Parametros!$P$3=1,'4 - Tabela atual'!S99,'5 - Tabela anterior'!R99)</f>
        <v>6424</v>
      </c>
      <c r="T100" s="9">
        <f>IF(Parametros!$P$3=1,'4 - Tabela atual'!T99,'5 - Tabela anterior'!S99)</f>
        <v>8030</v>
      </c>
      <c r="U100" s="9">
        <f>IF(Parametros!$P$3=1,'4 - Tabela atual'!U99,'5 - Tabela anterior'!T99)</f>
        <v>9636</v>
      </c>
      <c r="V100" s="9">
        <f>IF(Parametros!$P$3=1,'4 - Tabela atual'!V99,'5 - Tabela anterior'!U99)</f>
        <v>0</v>
      </c>
      <c r="W100" s="9">
        <f>IF(Parametros!$P$3=1,'4 - Tabela atual'!W99,'5 - Tabela anterior'!V99)</f>
        <v>0</v>
      </c>
      <c r="X100" s="9">
        <f>IF(Parametros!$P$3=1,'4 - Tabela atual'!X99,'5 - Tabela anterior'!W99)</f>
        <v>0</v>
      </c>
      <c r="Y100" s="9">
        <f>IF(Parametros!$P$3=1,'4 - Tabela atual'!Y99,'5 - Tabela anterior'!X99)</f>
        <v>0</v>
      </c>
      <c r="Z100" s="9">
        <f>IF(Parametros!$P$3=1,'4 - Tabela atual'!Z99,'5 - Tabela anterior'!Y99)</f>
        <v>0</v>
      </c>
      <c r="AA100" s="9">
        <f>IF(Parametros!$P$3=1,'4 - Tabela atual'!AA99,'5 - Tabela anterior'!Z99)</f>
        <v>0</v>
      </c>
      <c r="AB100" s="9">
        <f>IF(Parametros!$P$3=1,'4 - Tabela atual'!AB99,'5 - Tabela anterior'!AA99)</f>
        <v>0</v>
      </c>
      <c r="AC100" s="9">
        <f>IF(Parametros!$P$3=1,'4 - Tabela atual'!AC99,'5 - Tabela anterior'!AB99)</f>
        <v>0</v>
      </c>
      <c r="AD100" s="9">
        <f>IF(Parametros!$P$3=1,'4 - Tabela atual'!AD99,'5 - Tabela anterior'!AC99)</f>
        <v>0</v>
      </c>
      <c r="AE100" s="9">
        <f>IF(Parametros!$P$3=1,'4 - Tabela atual'!AE99,'5 - Tabela anterior'!AD99)</f>
        <v>0</v>
      </c>
      <c r="AF100" s="9">
        <f>IF(Parametros!$P$3=1,'4 - Tabela atual'!AF99,'5 - Tabela anterior'!AE99)</f>
        <v>0</v>
      </c>
      <c r="AG100" s="9">
        <f>IF(Parametros!$P$3=1,'4 - Tabela atual'!AG99,'5 - Tabela anterior'!AF99)</f>
        <v>0</v>
      </c>
      <c r="AH100" s="9">
        <f>IF(Parametros!$P$3=1,'4 - Tabela atual'!AH99,'5 - Tabela anterior'!AG99)</f>
        <v>0</v>
      </c>
      <c r="AI100" s="9">
        <f>IF(Parametros!$P$3=1,'4 - Tabela atual'!AI99,'5 - Tabela anterior'!AH99)</f>
        <v>0</v>
      </c>
      <c r="AJ100" s="9">
        <f>IF(Parametros!$P$3=1,'4 - Tabela atual'!AJ99,'5 - Tabela anterior'!AI99)</f>
        <v>0</v>
      </c>
      <c r="AK100" s="9">
        <f>IF(Parametros!$P$3=1,'4 - Tabela atual'!AK99,'5 - Tabela anterior'!AJ99)</f>
        <v>0</v>
      </c>
      <c r="AL100" s="9">
        <f>IF(Parametros!$P$3=1,'4 - Tabela atual'!AL99,'5 - Tabela anterior'!AK99)</f>
        <v>0</v>
      </c>
      <c r="AM100" s="9">
        <f>IF(Parametros!$P$3=1,'4 - Tabela atual'!AM99,'5 - Tabela anterior'!AL99)</f>
        <v>0</v>
      </c>
      <c r="AN100" s="9">
        <f>IF(Parametros!$P$3=1,'4 - Tabela atual'!AN99,'5 - Tabela anterior'!AM99)</f>
        <v>0</v>
      </c>
      <c r="AO100" s="9">
        <f>IF(Parametros!$P$3=1,'4 - Tabela atual'!AO99,'5 - Tabela anterior'!AN99)</f>
        <v>0</v>
      </c>
      <c r="AP100" s="9">
        <f>IF(Parametros!$P$3=1,'4 - Tabela atual'!AP99,'5 - Tabela anterior'!AO99)</f>
        <v>0</v>
      </c>
      <c r="AQ100" s="9">
        <f>IF(Parametros!$P$3=1,'4 - Tabela atual'!AQ99,'5 - Tabela anterior'!AP99)</f>
        <v>0</v>
      </c>
      <c r="AR100" s="9">
        <f>IF(Parametros!$P$3=1,'4 - Tabela atual'!AR99,'5 - Tabela anterior'!AQ99)</f>
        <v>0</v>
      </c>
      <c r="AS100" s="9">
        <f>IF(Parametros!$P$3=1,'4 - Tabela atual'!AS99,'5 - Tabela anterior'!AR99)</f>
        <v>0</v>
      </c>
      <c r="AT100" s="9">
        <f>IF(Parametros!$P$3=1,'4 - Tabela atual'!AT99,'5 - Tabela anterior'!AS99)</f>
        <v>0</v>
      </c>
      <c r="AU100" s="9">
        <f>IF(Parametros!$P$3=1,'4 - Tabela atual'!AU99,'5 - Tabela anterior'!AT99)</f>
        <v>0</v>
      </c>
      <c r="AV100" s="9">
        <f>IF(Parametros!$P$3=1,'4 - Tabela atual'!AV99,'5 - Tabela anterior'!AU99)</f>
        <v>0</v>
      </c>
      <c r="AW100" s="9">
        <f>IF(Parametros!$P$3=1,'4 - Tabela atual'!AW99,'5 - Tabela anterior'!AV99)</f>
        <v>0</v>
      </c>
      <c r="AX100" s="9">
        <f>IF(Parametros!$P$3=1,'4 - Tabela atual'!AX99,'5 - Tabela anterior'!AW99)</f>
        <v>0</v>
      </c>
      <c r="AY100" s="9">
        <f>IF(Parametros!$P$3=1,'4 - Tabela atual'!AY99,'5 - Tabela anterior'!AX99)</f>
        <v>0</v>
      </c>
      <c r="AZ100" s="9">
        <f>IF(Parametros!$P$3=1,'4 - Tabela atual'!AZ99,'5 - Tabela anterior'!AY99)</f>
        <v>0</v>
      </c>
      <c r="BA100" s="9">
        <f>IF(Parametros!$P$3=1,'4 - Tabela atual'!BA99,'5 - Tabela anterior'!AZ99)</f>
        <v>0</v>
      </c>
      <c r="BB100" s="9">
        <f>IF(Parametros!$P$3=1,'4 - Tabela atual'!BB99,'5 - Tabela anterior'!BA99)</f>
        <v>0</v>
      </c>
      <c r="BC100" s="9">
        <f>IF(Parametros!$P$3=1,'4 - Tabela atual'!BC99,'5 - Tabela anterior'!BB99)</f>
        <v>0</v>
      </c>
      <c r="BD100" s="9">
        <f>IF(Parametros!$P$3=1,'4 - Tabela atual'!BD99,'5 - Tabela anterior'!BC99)</f>
        <v>0</v>
      </c>
      <c r="BE100" s="9">
        <f>IF(Parametros!$P$3=1,'4 - Tabela atual'!BE99,'5 - Tabela anterior'!BD99)</f>
        <v>0</v>
      </c>
      <c r="BF100" s="9">
        <f>IF(Parametros!$P$3=1,'4 - Tabela atual'!BF99,'5 - Tabela anterior'!BE99)</f>
        <v>0</v>
      </c>
      <c r="BG100" s="9">
        <f>IF(Parametros!$P$3=1,'4 - Tabela atual'!BG99,'5 - Tabela anterior'!BF99)</f>
        <v>0</v>
      </c>
      <c r="BH100" s="9">
        <f>IF(Parametros!$P$3=1,'4 - Tabela atual'!BH99,'5 - Tabela anterior'!BG99)</f>
        <v>0</v>
      </c>
      <c r="BI100" s="9">
        <f>IF(Parametros!$P$3=1,'4 - Tabela atual'!BI99,'5 - Tabela anterior'!BH99)</f>
        <v>0</v>
      </c>
      <c r="BJ100" s="9">
        <f>IF(Parametros!$P$3=1,'4 - Tabela atual'!BJ99,'5 - Tabela anterior'!BI99)</f>
        <v>0</v>
      </c>
      <c r="BK100" s="9">
        <f>IF(Parametros!$P$3=1,'4 - Tabela atual'!BK99,'5 - Tabela anterior'!BJ99)</f>
        <v>0</v>
      </c>
      <c r="BL100" s="9">
        <f>IF(Parametros!$P$3=1,'4 - Tabela atual'!BL99,'5 - Tabela anterior'!BK99)</f>
        <v>0</v>
      </c>
      <c r="BM100" s="9">
        <f>IF(Parametros!$P$3=1,'4 - Tabela atual'!BM99,'5 - Tabela anterior'!BL99)</f>
        <v>0</v>
      </c>
      <c r="BN100" s="9">
        <f>IF(Parametros!$P$3=1,'4 - Tabela atual'!BN99,'5 - Tabela anterior'!BM99)</f>
        <v>0</v>
      </c>
      <c r="BO100" s="9">
        <f>IF(Parametros!$P$3=1,'4 - Tabela atual'!BO99,'5 - Tabela anterior'!BN99)</f>
        <v>0</v>
      </c>
      <c r="BP100" s="9">
        <f>IF(Parametros!$P$3=1,'4 - Tabela atual'!BP99,'5 - Tabela anterior'!BO99)</f>
        <v>0</v>
      </c>
      <c r="BQ100" s="9">
        <f>IF(Parametros!$P$3=1,'4 - Tabela atual'!BQ99,'5 - Tabela anterior'!BP99)</f>
        <v>0</v>
      </c>
      <c r="BR100" s="9">
        <f>IF(Parametros!$P$3=1,'4 - Tabela atual'!BR99,'5 - Tabela anterior'!BQ99)</f>
        <v>0</v>
      </c>
      <c r="BS100" s="9">
        <f>IF(Parametros!$P$3=1,'4 - Tabela atual'!BS99,'5 - Tabela anterior'!BR99)</f>
        <v>0</v>
      </c>
      <c r="BT100" s="9">
        <f>IF(Parametros!$P$3=1,'4 - Tabela atual'!BT99,'5 - Tabela anterior'!BS99)</f>
        <v>0</v>
      </c>
      <c r="BU100" s="9">
        <f>IF(Parametros!$P$3=1,'4 - Tabela atual'!BU99,'5 - Tabela anterior'!BT99)</f>
        <v>0</v>
      </c>
      <c r="BV100" s="9">
        <f>IF(Parametros!$P$3=1,'4 - Tabela atual'!BV99,'5 - Tabela anterior'!BU99)</f>
        <v>0</v>
      </c>
      <c r="BW100" s="9">
        <f>IF(Parametros!$P$3=1,'4 - Tabela atual'!BW99,'5 - Tabela anterior'!BV99)</f>
        <v>0</v>
      </c>
      <c r="BX100" s="9">
        <f>IF(Parametros!$P$3=1,'4 - Tabela atual'!BX99,'5 - Tabela anterior'!BW99)</f>
        <v>0</v>
      </c>
      <c r="BY100" s="9">
        <f>IF(Parametros!$P$3=1,'4 - Tabela atual'!BY99,'5 - Tabela anterior'!BX99)</f>
        <v>0</v>
      </c>
      <c r="BZ100" s="9">
        <f>IF(Parametros!$P$3=1,'4 - Tabela atual'!BZ99,'5 - Tabela anterior'!BY99)</f>
        <v>0</v>
      </c>
      <c r="CA100" s="9">
        <f>IF(Parametros!$P$3=1,'4 - Tabela atual'!CA99,'5 - Tabela anterior'!BZ99)</f>
        <v>0</v>
      </c>
      <c r="CB100" s="9">
        <f>IF(Parametros!$P$3=1,'4 - Tabela atual'!CB99,'5 - Tabela anterior'!CA99)</f>
        <v>0</v>
      </c>
      <c r="CC100" s="9">
        <f>IF(Parametros!$P$3=1,'4 - Tabela atual'!CC99,'5 - Tabela anterior'!CB99)</f>
        <v>0</v>
      </c>
      <c r="CD100" s="9">
        <f>IF(Parametros!$P$3=1,'4 - Tabela atual'!CD99,'5 - Tabela anterior'!CC99)</f>
        <v>0</v>
      </c>
      <c r="CE100" s="9">
        <f>IF(Parametros!$P$3=1,'4 - Tabela atual'!CE99,'5 - Tabela anterior'!CD99)</f>
        <v>0</v>
      </c>
      <c r="CF100" s="9">
        <f>IF(Parametros!$P$3=1,'4 - Tabela atual'!CF99,'5 - Tabela anterior'!CE99)</f>
        <v>0</v>
      </c>
      <c r="CG100" s="9">
        <f>IF(Parametros!$P$3=1,'4 - Tabela atual'!CG99,'5 - Tabela anterior'!CF99)</f>
        <v>0</v>
      </c>
      <c r="CH100" s="9">
        <f>IF(Parametros!$P$3=1,'4 - Tabela atual'!CH99,'5 - Tabela anterior'!CG99)</f>
        <v>0</v>
      </c>
      <c r="CI100" s="9">
        <f>IF(Parametros!$P$3=1,'4 - Tabela atual'!CI99,'5 - Tabela anterior'!CH99)</f>
        <v>0</v>
      </c>
      <c r="CJ100" s="9">
        <f>IF(Parametros!$P$3=1,'4 - Tabela atual'!CJ99,'5 - Tabela anterior'!CI99)</f>
        <v>0</v>
      </c>
      <c r="CK100" s="9">
        <f>IF(Parametros!$P$3=1,'4 - Tabela atual'!CK99,'5 - Tabela anterior'!CJ99)</f>
        <v>0</v>
      </c>
      <c r="CL100" s="9">
        <f>IF(Parametros!$P$3=1,'4 - Tabela atual'!CL99,'5 - Tabela anterior'!CK99)</f>
        <v>0</v>
      </c>
      <c r="CM100" s="9">
        <f>IF(Parametros!$P$3=1,'4 - Tabela atual'!CM99,'5 - Tabela anterior'!CL99)</f>
        <v>0</v>
      </c>
      <c r="CN100" s="9">
        <f>IF(Parametros!$P$3=1,'4 - Tabela atual'!CN99,'5 - Tabela anterior'!CM99)</f>
        <v>0</v>
      </c>
      <c r="CO100" s="9">
        <f>IF(Parametros!$P$3=1,'4 - Tabela atual'!CO99,'5 - Tabela anterior'!CN99)</f>
        <v>0</v>
      </c>
      <c r="CP100" s="9">
        <f>IF(Parametros!$P$3=1,'4 - Tabela atual'!CP99,'5 - Tabela anterior'!CO99)</f>
        <v>0</v>
      </c>
      <c r="CQ100" s="9">
        <f>IF(Parametros!$P$3=1,'4 - Tabela atual'!CQ99,'5 - Tabela anterior'!CP99)</f>
        <v>0</v>
      </c>
      <c r="CR100" s="9">
        <f>IF(Parametros!$P$3=1,'4 - Tabela atual'!CR99,'5 - Tabela anterior'!CQ99)</f>
        <v>0</v>
      </c>
      <c r="CS100" s="9">
        <f>IF(Parametros!$P$3=1,'4 - Tabela atual'!CS99,'5 - Tabela anterior'!CR99)</f>
        <v>0</v>
      </c>
      <c r="CT100" s="9">
        <f>IF(Parametros!$P$3=1,'4 - Tabela atual'!CT99,'5 - Tabela anterior'!CS99)</f>
        <v>0</v>
      </c>
      <c r="CU100" s="9">
        <f>IF(Parametros!$P$3=1,'4 - Tabela atual'!CU99,'5 - Tabela anterior'!CT99)</f>
        <v>0</v>
      </c>
      <c r="CV100" s="9">
        <f>IF(Parametros!$P$3=1,'4 - Tabela atual'!CV99,'5 - Tabela anterior'!CU99)</f>
        <v>0</v>
      </c>
      <c r="CW100" s="9">
        <f>IF(Parametros!$P$3=1,'4 - Tabela atual'!CW99,'5 - Tabela anterior'!CV99)</f>
        <v>0</v>
      </c>
      <c r="CX100" s="9">
        <f>IF(Parametros!$P$3=1,'4 - Tabela atual'!CX99,'5 - Tabela anterior'!CW99)</f>
        <v>0</v>
      </c>
      <c r="CY100" s="9">
        <f>IF(Parametros!$P$3=1,'4 - Tabela atual'!CY99,'5 - Tabela anterior'!CX99)</f>
        <v>0</v>
      </c>
      <c r="CZ100" s="9">
        <f>IF(Parametros!$P$3=1,'4 - Tabela atual'!CZ99,'5 - Tabela anterior'!CY99)</f>
        <v>0</v>
      </c>
      <c r="DA100" s="9">
        <f>IF(Parametros!$P$3=1,'4 - Tabela atual'!DA99,'5 - Tabela anterior'!CZ99)</f>
        <v>0</v>
      </c>
      <c r="DB100" s="9">
        <f>IF(Parametros!$P$3=1,'4 - Tabela atual'!DB99,'5 - Tabela anterior'!DA99)</f>
        <v>0</v>
      </c>
      <c r="DC100" s="9">
        <f>IF(Parametros!$P$3=1,'4 - Tabela atual'!DC99,'5 - Tabela anterior'!DB99)</f>
        <v>0</v>
      </c>
      <c r="DD100" s="9">
        <f>IF(Parametros!$P$3=1,'4 - Tabela atual'!DD99,'5 - Tabela anterior'!DC99)</f>
        <v>0</v>
      </c>
      <c r="DE100" s="9">
        <f>IF(Parametros!$P$3=1,'4 - Tabela atual'!DE99,'5 - Tabela anterior'!DD99)</f>
        <v>0</v>
      </c>
      <c r="DF100" s="9">
        <f>IF(Parametros!$P$3=1,'4 - Tabela atual'!DF99,'5 - Tabela anterior'!DE99)</f>
        <v>0</v>
      </c>
      <c r="DG100" s="9">
        <f>IF(Parametros!$P$3=1,'4 - Tabela atual'!DG99,'5 - Tabela anterior'!DF99)</f>
        <v>0</v>
      </c>
      <c r="DH100" s="9">
        <f>IF(Parametros!$P$3=1,'4 - Tabela atual'!DH99,'5 - Tabela anterior'!DG99)</f>
        <v>0</v>
      </c>
      <c r="DI100" s="9">
        <f>IF(Parametros!$P$3=1,'4 - Tabela atual'!DI99,'5 - Tabela anterior'!DH99)</f>
        <v>0</v>
      </c>
      <c r="DJ100" s="9">
        <f>IF(Parametros!$P$3=1,'4 - Tabela atual'!DJ99,'5 - Tabela anterior'!DI99)</f>
        <v>0</v>
      </c>
      <c r="DK100" s="9">
        <f>IF(Parametros!$P$3=1,'4 - Tabela atual'!DK99,'5 - Tabela anterior'!DJ99)</f>
        <v>0</v>
      </c>
      <c r="DL100" s="9">
        <f>IF(Parametros!$P$3=1,'4 - Tabela atual'!DL99,'5 - Tabela anterior'!DK99)</f>
        <v>0</v>
      </c>
      <c r="DM100" s="9">
        <f>IF(Parametros!$P$3=1,'4 - Tabela atual'!DM99,'5 - Tabela anterior'!DL99)</f>
        <v>0</v>
      </c>
      <c r="DN100" s="9">
        <f>IF(Parametros!$P$3=1,'4 - Tabela atual'!DN99,'5 - Tabela anterior'!DM99)</f>
        <v>0</v>
      </c>
      <c r="DO100" s="9">
        <f>IF(Parametros!$P$3=1,'4 - Tabela atual'!DO99,'5 - Tabela anterior'!DN99)</f>
        <v>0</v>
      </c>
      <c r="DP100" s="9">
        <f>IF(Parametros!$P$3=1,'4 - Tabela atual'!DP99,'5 - Tabela anterior'!DO99)</f>
        <v>0</v>
      </c>
      <c r="DQ100" s="9">
        <f>IF(Parametros!$P$3=1,'4 - Tabela atual'!DQ99,'5 - Tabela anterior'!DP99)</f>
        <v>0</v>
      </c>
      <c r="DR100" s="9">
        <f>IF(Parametros!$P$3=1,'4 - Tabela atual'!DR99,'5 - Tabela anterior'!DQ99)</f>
        <v>0</v>
      </c>
      <c r="DS100" s="9">
        <f>IF(Parametros!$P$3=1,'4 - Tabela atual'!DS99,'5 - Tabela anterior'!DR99)</f>
        <v>0</v>
      </c>
      <c r="DT100" s="9">
        <f>IF(Parametros!$P$3=1,'4 - Tabela atual'!DT99,'5 - Tabela anterior'!DS99)</f>
        <v>0</v>
      </c>
      <c r="DU100" s="9">
        <f>IF(Parametros!$P$3=1,'4 - Tabela atual'!DU99,'5 - Tabela anterior'!DT99)</f>
        <v>0</v>
      </c>
      <c r="DV100" s="9">
        <f>IF(Parametros!$P$3=1,'4 - Tabela atual'!DV99,'5 - Tabela anterior'!DU99)</f>
        <v>0</v>
      </c>
      <c r="DW100" s="9">
        <f>IF(Parametros!$P$3=1,'4 - Tabela atual'!DW99,'5 - Tabela anterior'!DV99)</f>
        <v>0</v>
      </c>
      <c r="DX100" s="9">
        <f>IF(Parametros!$P$3=1,'4 - Tabela atual'!DX99,'5 - Tabela anterior'!DW99)</f>
        <v>0</v>
      </c>
      <c r="DY100" s="9">
        <f>IF(Parametros!$P$3=1,'4 - Tabela atual'!DY99,'5 - Tabela anterior'!DX99)</f>
        <v>0</v>
      </c>
      <c r="DZ100" s="9">
        <f>IF(Parametros!$P$3=1,'4 - Tabela atual'!DZ99,'5 - Tabela anterior'!DY99)</f>
        <v>0</v>
      </c>
      <c r="EA100" s="9">
        <f>IF(Parametros!$P$3=1,'4 - Tabela atual'!EA99,'5 - Tabela anterior'!DZ99)</f>
        <v>0</v>
      </c>
      <c r="EB100" s="9">
        <f>IF(Parametros!$P$3=1,'4 - Tabela atual'!EB99,'5 - Tabela anterior'!EA99)</f>
        <v>0</v>
      </c>
      <c r="EC100" s="9">
        <f>IF(Parametros!$P$3=1,'4 - Tabela atual'!EC99,'5 - Tabela anterior'!EB99)</f>
        <v>0</v>
      </c>
      <c r="ED100" s="9">
        <f>IF(Parametros!$P$3=1,'4 - Tabela atual'!ED99,'5 - Tabela anterior'!EC99)</f>
        <v>0</v>
      </c>
      <c r="EE100" s="9">
        <f>IF(Parametros!$P$3=1,'4 - Tabela atual'!EE99,'5 - Tabela anterior'!ED99)</f>
        <v>0</v>
      </c>
      <c r="EF100" s="9">
        <f>IF(Parametros!$P$3=1,'4 - Tabela atual'!EF99,'5 - Tabela anterior'!EE99)</f>
        <v>0</v>
      </c>
      <c r="EG100" s="9">
        <f>IF(Parametros!$P$3=1,'4 - Tabela atual'!EG99,'5 - Tabela anterior'!EF99)</f>
        <v>0</v>
      </c>
      <c r="EH100" s="9">
        <f>IF(Parametros!$P$3=1,'4 - Tabela atual'!EH99,'5 - Tabela anterior'!EG99)</f>
        <v>0</v>
      </c>
      <c r="EI100" s="9">
        <f>IF(Parametros!$P$3=1,'4 - Tabela atual'!EI99,'5 - Tabela anterior'!EH99)</f>
        <v>0</v>
      </c>
      <c r="EJ100" s="9">
        <f>IF(Parametros!$P$3=1,'4 - Tabela atual'!EJ99,'5 - Tabela anterior'!EI99)</f>
        <v>0</v>
      </c>
      <c r="EK100" s="9">
        <f>IF(Parametros!$P$3=1,'4 - Tabela atual'!EK99,'5 - Tabela anterior'!EJ99)</f>
        <v>0</v>
      </c>
      <c r="EL100" s="9">
        <f>IF(Parametros!$P$3=1,'4 - Tabela atual'!EL99,'5 - Tabela anterior'!EK99)</f>
        <v>0</v>
      </c>
      <c r="EM100" s="9">
        <f>IF(Parametros!$P$3=1,'4 - Tabela atual'!EM99,'5 - Tabela anterior'!EL99)</f>
        <v>0</v>
      </c>
      <c r="EN100" s="9">
        <f>IF(Parametros!$P$3=1,'4 - Tabela atual'!EN99,'5 - Tabela anterior'!EM99)</f>
        <v>0</v>
      </c>
      <c r="EO100" s="9">
        <f>IF(Parametros!$P$3=1,'4 - Tabela atual'!EO99,'5 - Tabela anterior'!EN99)</f>
        <v>0</v>
      </c>
      <c r="EP100" s="9">
        <f>IF(Parametros!$P$3=1,'4 - Tabela atual'!EP99,'5 - Tabela anterior'!EO99)</f>
        <v>0</v>
      </c>
      <c r="EQ100" s="9">
        <f>IF(Parametros!$P$3=1,'4 - Tabela atual'!EQ99,'5 - Tabela anterior'!EP99)</f>
        <v>0</v>
      </c>
      <c r="ER100" s="9">
        <f>IF(Parametros!$P$3=1,'4 - Tabela atual'!ER99,'5 - Tabela anterior'!EQ99)</f>
        <v>0</v>
      </c>
      <c r="ES100" s="9">
        <f>IF(Parametros!$P$3=1,'4 - Tabela atual'!ES99,'5 - Tabela anterior'!ER99)</f>
        <v>0</v>
      </c>
      <c r="ET100" s="9">
        <f>IF(Parametros!$P$3=1,'4 - Tabela atual'!ET99,'5 - Tabela anterior'!ES99)</f>
        <v>0</v>
      </c>
      <c r="EU100" s="9">
        <f>IF(Parametros!$P$3=1,'4 - Tabela atual'!EU99,'5 - Tabela anterior'!ET99)</f>
        <v>0</v>
      </c>
      <c r="EV100" s="9">
        <f>IF(Parametros!$P$3=1,'4 - Tabela atual'!EV99,'5 - Tabela anterior'!EU99)</f>
        <v>0</v>
      </c>
      <c r="EW100" s="9">
        <f>IF(Parametros!$P$3=1,'4 - Tabela atual'!EW99,'5 - Tabela anterior'!EV99)</f>
        <v>0</v>
      </c>
      <c r="EX100" s="9">
        <f>IF(Parametros!$P$3=1,'4 - Tabela atual'!EX99,'5 - Tabela anterior'!EW99)</f>
        <v>0</v>
      </c>
      <c r="EY100" s="9">
        <f>IF(Parametros!$P$3=1,'4 - Tabela atual'!EY99,'5 - Tabela anterior'!EX99)</f>
        <v>0</v>
      </c>
      <c r="EZ100" s="9">
        <f>IF(Parametros!$P$3=1,'4 - Tabela atual'!EZ99,'5 - Tabela anterior'!EY99)</f>
        <v>0</v>
      </c>
      <c r="FA100" s="9">
        <f>IF(Parametros!$P$3=1,'4 - Tabela atual'!FA99,'5 - Tabela anterior'!EZ99)</f>
        <v>0</v>
      </c>
      <c r="FB100" s="9">
        <f>IF(Parametros!$P$3=1,'4 - Tabela atual'!FB99,'5 - Tabela anterior'!FA99)</f>
        <v>0</v>
      </c>
      <c r="FC100" s="9">
        <f>IF(Parametros!$P$3=1,'4 - Tabela atual'!FC99,'5 - Tabela anterior'!FB99)</f>
        <v>0</v>
      </c>
      <c r="FD100" s="9">
        <f>IF(Parametros!$P$3=1,'4 - Tabela atual'!FD99,'5 - Tabela anterior'!FC99)</f>
        <v>0</v>
      </c>
      <c r="FE100" s="9">
        <f>IF(Parametros!$P$3=1,'4 - Tabela atual'!FE99,'5 - Tabela anterior'!FD99)</f>
        <v>0</v>
      </c>
      <c r="FF100" s="9">
        <f>IF(Parametros!$P$3=1,'4 - Tabela atual'!FF99,'5 - Tabela anterior'!FE99)</f>
        <v>0</v>
      </c>
      <c r="FG100" s="9">
        <f>IF(Parametros!$P$3=1,'4 - Tabela atual'!FG99,'5 - Tabela anterior'!FF99)</f>
        <v>0</v>
      </c>
      <c r="FH100" s="9">
        <f>IF(Parametros!$P$3=1,'4 - Tabela atual'!FH99,'5 - Tabela anterior'!FG99)</f>
        <v>0</v>
      </c>
      <c r="FI100" s="9">
        <f>IF(Parametros!$P$3=1,'4 - Tabela atual'!FI99,'5 - Tabela anterior'!FH99)</f>
        <v>0</v>
      </c>
      <c r="FJ100" s="9">
        <f>IF(Parametros!$P$3=1,'4 - Tabela atual'!FJ99,'5 - Tabela anterior'!FI99)</f>
        <v>0</v>
      </c>
      <c r="FK100" s="9">
        <f>IF(Parametros!$P$3=1,'4 - Tabela atual'!FK99,'5 - Tabela anterior'!FJ99)</f>
        <v>0</v>
      </c>
      <c r="FL100" s="9">
        <f>IF(Parametros!$P$3=1,'4 - Tabela atual'!FL99,'5 - Tabela anterior'!FK99)</f>
        <v>0</v>
      </c>
      <c r="FM100" s="9">
        <f>IF(Parametros!$P$3=1,'4 - Tabela atual'!FM99,'5 - Tabela anterior'!FL99)</f>
        <v>0</v>
      </c>
      <c r="FN100" s="9">
        <f>IF(Parametros!$P$3=1,'4 - Tabela atual'!FN99,'5 - Tabela anterior'!FM99)</f>
        <v>0</v>
      </c>
      <c r="FO100" s="9">
        <f>IF(Parametros!$P$3=1,'4 - Tabela atual'!FO99,'5 - Tabela anterior'!FN99)</f>
        <v>0</v>
      </c>
      <c r="FP100" s="9">
        <f>IF(Parametros!$P$3=1,'4 - Tabela atual'!FP99,'5 - Tabela anterior'!FO99)</f>
        <v>0</v>
      </c>
      <c r="FQ100" s="9">
        <f>IF(Parametros!$P$3=1,'4 - Tabela atual'!FQ99,'5 - Tabela anterior'!FP99)</f>
        <v>0</v>
      </c>
      <c r="FR100" s="9">
        <f>IF(Parametros!$P$3=1,'4 - Tabela atual'!FR99,'5 - Tabela anterior'!FQ99)</f>
        <v>0</v>
      </c>
      <c r="FS100" s="9">
        <f>IF(Parametros!$P$3=1,'4 - Tabela atual'!FS99,'5 - Tabela anterior'!FR99)</f>
        <v>0</v>
      </c>
      <c r="FT100">
        <f>IF(Parametros!$P$3=1,'4 - Tabela atual'!FT99,'5 - Tabela anterior'!FS99)</f>
        <v>22.2</v>
      </c>
      <c r="FU100" t="str">
        <f>IF(Parametros!$P$3=1,'4 - Tabela atual'!FU99,'5 - Tabela anterior'!FT99)</f>
        <v/>
      </c>
      <c r="FV100" t="str">
        <f>IF(Parametros!$P$3=1,'4 - Tabela atual'!FV99,'5 - Tabela anterior'!FU99)</f>
        <v/>
      </c>
      <c r="FW100" t="str">
        <f>IF(Parametros!$P$3=1,'4 - Tabela atual'!FW99,'5 - Tabela anterior'!FV99)</f>
        <v/>
      </c>
      <c r="FX100" t="str">
        <f>IF(Parametros!$P$3=1,'4 - Tabela atual'!FX99,'5 - Tabela anterior'!FW99)</f>
        <v/>
      </c>
      <c r="FY100" t="str">
        <f>IF(Parametros!$P$3=1,'4 - Tabela atual'!FY99,'5 - Tabela anterior'!FX99)</f>
        <v/>
      </c>
      <c r="FZ100" t="str">
        <f>IF(Parametros!$P$3=1,'4 - Tabela atual'!FZ99,'5 - Tabela anterior'!FY99)</f>
        <v/>
      </c>
      <c r="GA100" t="str">
        <f>IF(Parametros!$P$3=1,'4 - Tabela atual'!GA99,'5 - Tabela anterior'!FZ99)</f>
        <v/>
      </c>
      <c r="GB100" t="str">
        <f>IF(Parametros!$P$3=1,'4 - Tabela atual'!GB99,'5 - Tabela anterior'!GA99)</f>
        <v/>
      </c>
      <c r="GC100" t="str">
        <f>IF(Parametros!$P$3=1,'4 - Tabela atual'!GC99,'5 - Tabela anterior'!GB99)</f>
        <v/>
      </c>
      <c r="GD100" t="str">
        <f>IF(Parametros!$P$3=1,'4 - Tabela atual'!GD99,'5 - Tabela anterior'!GC99)</f>
        <v/>
      </c>
      <c r="GE100" t="str">
        <f>IF(Parametros!$P$3=1,'4 - Tabela atual'!GE99,'5 - Tabela anterior'!GD99)</f>
        <v/>
      </c>
      <c r="GF100" t="str">
        <f>IF(Parametros!$P$3=1,'4 - Tabela atual'!GF99,'5 - Tabela anterior'!GE99)</f>
        <v/>
      </c>
      <c r="GG100" t="str">
        <f>IF(Parametros!$P$3=1,'4 - Tabela atual'!GG99,'5 - Tabela anterior'!GF99)</f>
        <v/>
      </c>
      <c r="GH100">
        <f>IF(Parametros!$P$3=1,'4 - Tabela atual'!GH99,'5 - Tabela anterior'!GG99)</f>
        <v>0</v>
      </c>
      <c r="GI100" s="8">
        <f>IF(Parametros!$P$3=1,'4 - Tabela atual'!GI99,'5 - Tabela anterior'!GH99)</f>
        <v>217156.6066</v>
      </c>
      <c r="GJ100" s="8">
        <f>IF(Parametros!$P$3=1,'4 - Tabela atual'!GJ99,'5 - Tabela anterior'!GI99)</f>
        <v>0</v>
      </c>
      <c r="GK100" s="8">
        <f>IF(Parametros!$P$3=1,'4 - Tabela atual'!GK99,'5 - Tabela anterior'!GJ99)</f>
        <v>0</v>
      </c>
      <c r="GL100" s="8">
        <f>IF(Parametros!$P$3=1,'4 - Tabela atual'!GL99,'5 - Tabela anterior'!GK99)</f>
        <v>0</v>
      </c>
      <c r="GM100" s="8">
        <f>IF(Parametros!$P$3=1,'4 - Tabela atual'!GM99,'5 - Tabela anterior'!GL99)</f>
        <v>0</v>
      </c>
      <c r="GN100" s="8">
        <f>IF(Parametros!$P$3=1,'4 - Tabela atual'!GN99,'5 - Tabela anterior'!GM99)</f>
        <v>0</v>
      </c>
      <c r="GO100" s="8">
        <f>IF(Parametros!$P$3=1,'4 - Tabela atual'!GO99,'5 - Tabela anterior'!GN99)</f>
        <v>0</v>
      </c>
      <c r="GP100" s="8">
        <f>IF(Parametros!$P$3=1,'4 - Tabela atual'!GP99,'5 - Tabela anterior'!GO99)</f>
        <v>0</v>
      </c>
      <c r="GQ100" s="8">
        <f>IF(Parametros!$P$3=1,'4 - Tabela atual'!GQ99,'5 - Tabela anterior'!GP99)</f>
        <v>0</v>
      </c>
      <c r="GR100" s="8">
        <f>IF(Parametros!$P$3=1,'4 - Tabela atual'!GR99,'5 - Tabela anterior'!GQ99)</f>
        <v>0</v>
      </c>
      <c r="GS100" s="8">
        <f>IF(Parametros!$P$3=1,'4 - Tabela atual'!GS99,'5 - Tabela anterior'!GR99)</f>
        <v>0</v>
      </c>
      <c r="GT100" s="8">
        <f>IF(Parametros!$P$3=1,'4 - Tabela atual'!GT99,'5 - Tabela anterior'!GS99)</f>
        <v>0</v>
      </c>
      <c r="GU100" s="8">
        <f>IF(Parametros!$P$3=1,'4 - Tabela atual'!GU99,'5 - Tabela anterior'!GT99)</f>
        <v>0</v>
      </c>
      <c r="GV100" s="8">
        <f>IF(Parametros!$P$3=1,'4 - Tabela atual'!GV99,'5 - Tabela anterior'!GU99)</f>
        <v>0</v>
      </c>
      <c r="GW100" s="8">
        <f>IF(Parametros!$P$3=1,'4 - Tabela atual'!GW99,'5 - Tabela anterior'!GV99)</f>
        <v>0</v>
      </c>
      <c r="GX100">
        <f>IF(Parametros!$P$3=1,'4 - Tabela atual'!GX99,'5 - Tabela anterior'!GW99)</f>
        <v>0</v>
      </c>
      <c r="GY100">
        <f>IF(Parametros!$P$3=1,'4 - Tabela atual'!GY99,'5 - Tabela anterior'!GX99)</f>
        <v>0</v>
      </c>
      <c r="GZ100">
        <f>IF(Parametros!$P$3=1,'4 - Tabela atual'!GZ99,'5 - Tabela anterior'!GY99)</f>
        <v>1</v>
      </c>
      <c r="HA100">
        <f>IF(Parametros!$P$3=1,'4 - Tabela atual'!HA99,'5 - Tabela anterior'!GZ99)</f>
        <v>0</v>
      </c>
      <c r="HB100">
        <f>IF(Parametros!$P$3=1,'4 - Tabela atual'!HB99,'5 - Tabela anterior'!HA99)</f>
        <v>0</v>
      </c>
      <c r="HC100">
        <f>IF(Parametros!$P$3=1,'4 - Tabela atual'!HC99,'5 - Tabela anterior'!HB99)</f>
        <v>0</v>
      </c>
      <c r="HD100">
        <f>IF(Parametros!$P$3=1,'4 - Tabela atual'!HD99,'5 - Tabela anterior'!HC99)</f>
        <v>0</v>
      </c>
      <c r="HE100" s="6" t="str">
        <f t="shared" si="3"/>
        <v>FORA DE HORA - (FORA)</v>
      </c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IP100" s="5"/>
      <c r="IQ100" s="5"/>
      <c r="IR100" s="5"/>
      <c r="IS100" s="5"/>
      <c r="IT100" s="5"/>
      <c r="IU100" s="5"/>
      <c r="IV100" s="5"/>
      <c r="IW100" s="5"/>
      <c r="IX100" s="5"/>
      <c r="IY100" s="5"/>
      <c r="IZ100" s="5"/>
      <c r="JA100" s="5"/>
      <c r="JB100" s="5"/>
      <c r="JC100" s="5"/>
      <c r="JD100" s="5"/>
      <c r="JE100" s="5"/>
      <c r="JF100" s="5"/>
      <c r="JG100" s="5"/>
      <c r="JH100" s="5"/>
      <c r="JI100" s="5"/>
      <c r="JJ100" s="5"/>
      <c r="JK100" s="5"/>
      <c r="JL100" s="5"/>
    </row>
    <row r="101" spans="1:272" x14ac:dyDescent="0.2">
      <c r="A101" s="148" t="str">
        <f>IF(Parametros!$P$3=1,'4 - Tabela atual'!A100,'5 - Tabela anterior'!A100)</f>
        <v>CORO</v>
      </c>
      <c r="B101" s="112" t="str">
        <f>IF(Parametros!$P$3=1,'4 - Tabela atual'!B100,'5 - Tabela anterior'!B100)</f>
        <v>COMBATE AO CORONAVIRUS</v>
      </c>
      <c r="C101" s="9">
        <f>IF(Parametros!$P$3=1,'4 - Tabela atual'!C100,'5 - Tabela anterior'!C100)</f>
        <v>626</v>
      </c>
      <c r="D101" s="9">
        <f>IF(Parametros!$P$3=1,'4 - Tabela atual'!D100,'5 - Tabela anterior'!D100)</f>
        <v>125.2</v>
      </c>
      <c r="E101" s="9">
        <f>IF(Parametros!$P$3=1,'4 - Tabela atual'!E100,'5 - Tabela anterior'!E100)</f>
        <v>156.5</v>
      </c>
      <c r="F101" s="9">
        <f>IF(Parametros!$P$3=1,'4 - Tabela atual'!F100,'5 - Tabela anterior'!F100)</f>
        <v>234.75</v>
      </c>
      <c r="G101" s="9">
        <f>IF(Parametros!$P$3=1,'4 - Tabela atual'!G100,'5 - Tabela anterior'!G100)</f>
        <v>125.2</v>
      </c>
      <c r="H101" s="9">
        <f>IF(Parametros!$P$3=1,'4 - Tabela atual'!H100,'5 - Tabela anterior'!H100)</f>
        <v>156.5</v>
      </c>
      <c r="I101" s="9">
        <f>IF(Parametros!$P$3=1,'4 - Tabela atual'!I100,'5 - Tabela anterior'!H100)</f>
        <v>156.5</v>
      </c>
      <c r="J101" s="9">
        <f>IF(Parametros!$P$3=1,'4 - Tabela atual'!J100,'5 - Tabela anterior'!I100)</f>
        <v>156.5</v>
      </c>
      <c r="K101" s="9">
        <f>IF(Parametros!$P$3=1,'4 - Tabela atual'!K100,'5 - Tabela anterior'!J100)</f>
        <v>234.75</v>
      </c>
      <c r="L101" s="9">
        <f>IF(Parametros!$P$3=1,'4 - Tabela atual'!L100,'5 - Tabela anterior'!K100)</f>
        <v>125.2</v>
      </c>
      <c r="M101" s="9">
        <f>IF(Parametros!$P$3=1,'4 - Tabela atual'!M100,'5 - Tabela anterior'!L100)</f>
        <v>156.5</v>
      </c>
      <c r="N101" s="9">
        <f>IF(Parametros!$P$3=1,'4 - Tabela atual'!N100,'5 - Tabela anterior'!M100)</f>
        <v>281.7</v>
      </c>
      <c r="O101" s="9">
        <f>IF(Parametros!$P$3=1,'4 - Tabela atual'!O100,'5 - Tabela anterior'!N100)</f>
        <v>313</v>
      </c>
      <c r="P101" s="9">
        <f>IF(Parametros!$P$3=1,'4 - Tabela atual'!P100,'5 - Tabela anterior'!O100)</f>
        <v>939</v>
      </c>
      <c r="Q101" s="9">
        <f>IF(Parametros!$P$3=1,'4 - Tabela atual'!Q100,'5 - Tabela anterior'!P100)</f>
        <v>1252</v>
      </c>
      <c r="R101" s="9">
        <f>IF(Parametros!$P$3=1,'4 - Tabela atual'!R100,'5 - Tabela anterior'!Q100)</f>
        <v>1878</v>
      </c>
      <c r="S101" s="9">
        <f>IF(Parametros!$P$3=1,'4 - Tabela atual'!S100,'5 - Tabela anterior'!R100)</f>
        <v>2504</v>
      </c>
      <c r="T101" s="9">
        <f>IF(Parametros!$P$3=1,'4 - Tabela atual'!T100,'5 - Tabela anterior'!S100)</f>
        <v>3130</v>
      </c>
      <c r="U101" s="9">
        <f>IF(Parametros!$P$3=1,'4 - Tabela atual'!U100,'5 - Tabela anterior'!T100)</f>
        <v>3756</v>
      </c>
      <c r="V101" s="9">
        <f>IF(Parametros!$P$3=1,'4 - Tabela atual'!V100,'5 - Tabela anterior'!U100)</f>
        <v>0</v>
      </c>
      <c r="W101" s="9">
        <f>IF(Parametros!$P$3=1,'4 - Tabela atual'!W100,'5 - Tabela anterior'!V100)</f>
        <v>0</v>
      </c>
      <c r="X101" s="9">
        <f>IF(Parametros!$P$3=1,'4 - Tabela atual'!X100,'5 - Tabela anterior'!W100)</f>
        <v>0</v>
      </c>
      <c r="Y101" s="9">
        <f>IF(Parametros!$P$3=1,'4 - Tabela atual'!Y100,'5 - Tabela anterior'!X100)</f>
        <v>0</v>
      </c>
      <c r="Z101" s="9">
        <f>IF(Parametros!$P$3=1,'4 - Tabela atual'!Z100,'5 - Tabela anterior'!Y100)</f>
        <v>0</v>
      </c>
      <c r="AA101" s="9">
        <f>IF(Parametros!$P$3=1,'4 - Tabela atual'!AA100,'5 - Tabela anterior'!Z100)</f>
        <v>0</v>
      </c>
      <c r="AB101" s="9">
        <f>IF(Parametros!$P$3=1,'4 - Tabela atual'!AB100,'5 - Tabela anterior'!AA100)</f>
        <v>0</v>
      </c>
      <c r="AC101" s="9">
        <f>IF(Parametros!$P$3=1,'4 - Tabela atual'!AC100,'5 - Tabela anterior'!AB100)</f>
        <v>0</v>
      </c>
      <c r="AD101" s="9">
        <f>IF(Parametros!$P$3=1,'4 - Tabela atual'!AD100,'5 - Tabela anterior'!AC100)</f>
        <v>0</v>
      </c>
      <c r="AE101" s="9">
        <f>IF(Parametros!$P$3=1,'4 - Tabela atual'!AE100,'5 - Tabela anterior'!AD100)</f>
        <v>0</v>
      </c>
      <c r="AF101" s="9">
        <f>IF(Parametros!$P$3=1,'4 - Tabela atual'!AF100,'5 - Tabela anterior'!AE100)</f>
        <v>0</v>
      </c>
      <c r="AG101" s="9">
        <f>IF(Parametros!$P$3=1,'4 - Tabela atual'!AG100,'5 - Tabela anterior'!AF100)</f>
        <v>0</v>
      </c>
      <c r="AH101" s="9">
        <f>IF(Parametros!$P$3=1,'4 - Tabela atual'!AH100,'5 - Tabela anterior'!AG100)</f>
        <v>0</v>
      </c>
      <c r="AI101" s="9">
        <f>IF(Parametros!$P$3=1,'4 - Tabela atual'!AI100,'5 - Tabela anterior'!AH100)</f>
        <v>0</v>
      </c>
      <c r="AJ101" s="9">
        <f>IF(Parametros!$P$3=1,'4 - Tabela atual'!AJ100,'5 - Tabela anterior'!AI100)</f>
        <v>0</v>
      </c>
      <c r="AK101" s="9">
        <f>IF(Parametros!$P$3=1,'4 - Tabela atual'!AK100,'5 - Tabela anterior'!AJ100)</f>
        <v>0</v>
      </c>
      <c r="AL101" s="9">
        <f>IF(Parametros!$P$3=1,'4 - Tabela atual'!AL100,'5 - Tabela anterior'!AK100)</f>
        <v>0</v>
      </c>
      <c r="AM101" s="9">
        <f>IF(Parametros!$P$3=1,'4 - Tabela atual'!AM100,'5 - Tabela anterior'!AL100)</f>
        <v>0</v>
      </c>
      <c r="AN101" s="9">
        <f>IF(Parametros!$P$3=1,'4 - Tabela atual'!AN100,'5 - Tabela anterior'!AM100)</f>
        <v>0</v>
      </c>
      <c r="AO101" s="9">
        <f>IF(Parametros!$P$3=1,'4 - Tabela atual'!AO100,'5 - Tabela anterior'!AN100)</f>
        <v>0</v>
      </c>
      <c r="AP101" s="9">
        <f>IF(Parametros!$P$3=1,'4 - Tabela atual'!AP100,'5 - Tabela anterior'!AO100)</f>
        <v>0</v>
      </c>
      <c r="AQ101" s="9">
        <f>IF(Parametros!$P$3=1,'4 - Tabela atual'!AQ100,'5 - Tabela anterior'!AP100)</f>
        <v>0</v>
      </c>
      <c r="AR101" s="9">
        <f>IF(Parametros!$P$3=1,'4 - Tabela atual'!AR100,'5 - Tabela anterior'!AQ100)</f>
        <v>0</v>
      </c>
      <c r="AS101" s="9">
        <f>IF(Parametros!$P$3=1,'4 - Tabela atual'!AS100,'5 - Tabela anterior'!AR100)</f>
        <v>0</v>
      </c>
      <c r="AT101" s="9">
        <f>IF(Parametros!$P$3=1,'4 - Tabela atual'!AT100,'5 - Tabela anterior'!AS100)</f>
        <v>0</v>
      </c>
      <c r="AU101" s="9">
        <f>IF(Parametros!$P$3=1,'4 - Tabela atual'!AU100,'5 - Tabela anterior'!AT100)</f>
        <v>0</v>
      </c>
      <c r="AV101" s="9">
        <f>IF(Parametros!$P$3=1,'4 - Tabela atual'!AV100,'5 - Tabela anterior'!AU100)</f>
        <v>0</v>
      </c>
      <c r="AW101" s="9">
        <f>IF(Parametros!$P$3=1,'4 - Tabela atual'!AW100,'5 - Tabela anterior'!AV100)</f>
        <v>0</v>
      </c>
      <c r="AX101" s="9">
        <f>IF(Parametros!$P$3=1,'4 - Tabela atual'!AX100,'5 - Tabela anterior'!AW100)</f>
        <v>0</v>
      </c>
      <c r="AY101" s="9">
        <f>IF(Parametros!$P$3=1,'4 - Tabela atual'!AY100,'5 - Tabela anterior'!AX100)</f>
        <v>0</v>
      </c>
      <c r="AZ101" s="9">
        <f>IF(Parametros!$P$3=1,'4 - Tabela atual'!AZ100,'5 - Tabela anterior'!AY100)</f>
        <v>0</v>
      </c>
      <c r="BA101" s="9">
        <f>IF(Parametros!$P$3=1,'4 - Tabela atual'!BA100,'5 - Tabela anterior'!AZ100)</f>
        <v>0</v>
      </c>
      <c r="BB101" s="9">
        <f>IF(Parametros!$P$3=1,'4 - Tabela atual'!BB100,'5 - Tabela anterior'!BA100)</f>
        <v>0</v>
      </c>
      <c r="BC101" s="9">
        <f>IF(Parametros!$P$3=1,'4 - Tabela atual'!BC100,'5 - Tabela anterior'!BB100)</f>
        <v>0</v>
      </c>
      <c r="BD101" s="9">
        <f>IF(Parametros!$P$3=1,'4 - Tabela atual'!BD100,'5 - Tabela anterior'!BC100)</f>
        <v>0</v>
      </c>
      <c r="BE101" s="9">
        <f>IF(Parametros!$P$3=1,'4 - Tabela atual'!BE100,'5 - Tabela anterior'!BD100)</f>
        <v>0</v>
      </c>
      <c r="BF101" s="9">
        <f>IF(Parametros!$P$3=1,'4 - Tabela atual'!BF100,'5 - Tabela anterior'!BE100)</f>
        <v>0</v>
      </c>
      <c r="BG101" s="9">
        <f>IF(Parametros!$P$3=1,'4 - Tabela atual'!BG100,'5 - Tabela anterior'!BF100)</f>
        <v>0</v>
      </c>
      <c r="BH101" s="9">
        <f>IF(Parametros!$P$3=1,'4 - Tabela atual'!BH100,'5 - Tabela anterior'!BG100)</f>
        <v>0</v>
      </c>
      <c r="BI101" s="9">
        <f>IF(Parametros!$P$3=1,'4 - Tabela atual'!BI100,'5 - Tabela anterior'!BH100)</f>
        <v>0</v>
      </c>
      <c r="BJ101" s="9">
        <f>IF(Parametros!$P$3=1,'4 - Tabela atual'!BJ100,'5 - Tabela anterior'!BI100)</f>
        <v>0</v>
      </c>
      <c r="BK101" s="9">
        <f>IF(Parametros!$P$3=1,'4 - Tabela atual'!BK100,'5 - Tabela anterior'!BJ100)</f>
        <v>0</v>
      </c>
      <c r="BL101" s="9">
        <f>IF(Parametros!$P$3=1,'4 - Tabela atual'!BL100,'5 - Tabela anterior'!BK100)</f>
        <v>0</v>
      </c>
      <c r="BM101" s="9">
        <f>IF(Parametros!$P$3=1,'4 - Tabela atual'!BM100,'5 - Tabela anterior'!BL100)</f>
        <v>0</v>
      </c>
      <c r="BN101" s="9">
        <f>IF(Parametros!$P$3=1,'4 - Tabela atual'!BN100,'5 - Tabela anterior'!BM100)</f>
        <v>0</v>
      </c>
      <c r="BO101" s="9">
        <f>IF(Parametros!$P$3=1,'4 - Tabela atual'!BO100,'5 - Tabela anterior'!BN100)</f>
        <v>0</v>
      </c>
      <c r="BP101" s="9">
        <f>IF(Parametros!$P$3=1,'4 - Tabela atual'!BP100,'5 - Tabela anterior'!BO100)</f>
        <v>0</v>
      </c>
      <c r="BQ101" s="9">
        <f>IF(Parametros!$P$3=1,'4 - Tabela atual'!BQ100,'5 - Tabela anterior'!BP100)</f>
        <v>0</v>
      </c>
      <c r="BR101" s="9">
        <f>IF(Parametros!$P$3=1,'4 - Tabela atual'!BR100,'5 - Tabela anterior'!BQ100)</f>
        <v>0</v>
      </c>
      <c r="BS101" s="9">
        <f>IF(Parametros!$P$3=1,'4 - Tabela atual'!BS100,'5 - Tabela anterior'!BR100)</f>
        <v>0</v>
      </c>
      <c r="BT101" s="9">
        <f>IF(Parametros!$P$3=1,'4 - Tabela atual'!BT100,'5 - Tabela anterior'!BS100)</f>
        <v>0</v>
      </c>
      <c r="BU101" s="9">
        <f>IF(Parametros!$P$3=1,'4 - Tabela atual'!BU100,'5 - Tabela anterior'!BT100)</f>
        <v>0</v>
      </c>
      <c r="BV101" s="9">
        <f>IF(Parametros!$P$3=1,'4 - Tabela atual'!BV100,'5 - Tabela anterior'!BU100)</f>
        <v>0</v>
      </c>
      <c r="BW101" s="9">
        <f>IF(Parametros!$P$3=1,'4 - Tabela atual'!BW100,'5 - Tabela anterior'!BV100)</f>
        <v>0</v>
      </c>
      <c r="BX101" s="9">
        <f>IF(Parametros!$P$3=1,'4 - Tabela atual'!BX100,'5 - Tabela anterior'!BW100)</f>
        <v>0</v>
      </c>
      <c r="BY101" s="9">
        <f>IF(Parametros!$P$3=1,'4 - Tabela atual'!BY100,'5 - Tabela anterior'!BX100)</f>
        <v>0</v>
      </c>
      <c r="BZ101" s="9">
        <f>IF(Parametros!$P$3=1,'4 - Tabela atual'!BZ100,'5 - Tabela anterior'!BY100)</f>
        <v>0</v>
      </c>
      <c r="CA101" s="9">
        <f>IF(Parametros!$P$3=1,'4 - Tabela atual'!CA100,'5 - Tabela anterior'!BZ100)</f>
        <v>0</v>
      </c>
      <c r="CB101" s="9">
        <f>IF(Parametros!$P$3=1,'4 - Tabela atual'!CB100,'5 - Tabela anterior'!CA100)</f>
        <v>0</v>
      </c>
      <c r="CC101" s="9">
        <f>IF(Parametros!$P$3=1,'4 - Tabela atual'!CC100,'5 - Tabela anterior'!CB100)</f>
        <v>0</v>
      </c>
      <c r="CD101" s="9">
        <f>IF(Parametros!$P$3=1,'4 - Tabela atual'!CD100,'5 - Tabela anterior'!CC100)</f>
        <v>0</v>
      </c>
      <c r="CE101" s="9">
        <f>IF(Parametros!$P$3=1,'4 - Tabela atual'!CE100,'5 - Tabela anterior'!CD100)</f>
        <v>0</v>
      </c>
      <c r="CF101" s="9">
        <f>IF(Parametros!$P$3=1,'4 - Tabela atual'!CF100,'5 - Tabela anterior'!CE100)</f>
        <v>0</v>
      </c>
      <c r="CG101" s="9">
        <f>IF(Parametros!$P$3=1,'4 - Tabela atual'!CG100,'5 - Tabela anterior'!CF100)</f>
        <v>0</v>
      </c>
      <c r="CH101" s="9">
        <f>IF(Parametros!$P$3=1,'4 - Tabela atual'!CH100,'5 - Tabela anterior'!CG100)</f>
        <v>0</v>
      </c>
      <c r="CI101" s="9">
        <f>IF(Parametros!$P$3=1,'4 - Tabela atual'!CI100,'5 - Tabela anterior'!CH100)</f>
        <v>0</v>
      </c>
      <c r="CJ101" s="9">
        <f>IF(Parametros!$P$3=1,'4 - Tabela atual'!CJ100,'5 - Tabela anterior'!CI100)</f>
        <v>0</v>
      </c>
      <c r="CK101" s="9">
        <f>IF(Parametros!$P$3=1,'4 - Tabela atual'!CK100,'5 - Tabela anterior'!CJ100)</f>
        <v>0</v>
      </c>
      <c r="CL101" s="9">
        <f>IF(Parametros!$P$3=1,'4 - Tabela atual'!CL100,'5 - Tabela anterior'!CK100)</f>
        <v>0</v>
      </c>
      <c r="CM101" s="9">
        <f>IF(Parametros!$P$3=1,'4 - Tabela atual'!CM100,'5 - Tabela anterior'!CL100)</f>
        <v>0</v>
      </c>
      <c r="CN101" s="9">
        <f>IF(Parametros!$P$3=1,'4 - Tabela atual'!CN100,'5 - Tabela anterior'!CM100)</f>
        <v>0</v>
      </c>
      <c r="CO101" s="9">
        <f>IF(Parametros!$P$3=1,'4 - Tabela atual'!CO100,'5 - Tabela anterior'!CN100)</f>
        <v>0</v>
      </c>
      <c r="CP101" s="9">
        <f>IF(Parametros!$P$3=1,'4 - Tabela atual'!CP100,'5 - Tabela anterior'!CO100)</f>
        <v>0</v>
      </c>
      <c r="CQ101" s="9">
        <f>IF(Parametros!$P$3=1,'4 - Tabela atual'!CQ100,'5 - Tabela anterior'!CP100)</f>
        <v>0</v>
      </c>
      <c r="CR101" s="9">
        <f>IF(Parametros!$P$3=1,'4 - Tabela atual'!CR100,'5 - Tabela anterior'!CQ100)</f>
        <v>0</v>
      </c>
      <c r="CS101" s="9">
        <f>IF(Parametros!$P$3=1,'4 - Tabela atual'!CS100,'5 - Tabela anterior'!CR100)</f>
        <v>0</v>
      </c>
      <c r="CT101" s="9">
        <f>IF(Parametros!$P$3=1,'4 - Tabela atual'!CT100,'5 - Tabela anterior'!CS100)</f>
        <v>0</v>
      </c>
      <c r="CU101" s="9">
        <f>IF(Parametros!$P$3=1,'4 - Tabela atual'!CU100,'5 - Tabela anterior'!CT100)</f>
        <v>0</v>
      </c>
      <c r="CV101" s="9">
        <f>IF(Parametros!$P$3=1,'4 - Tabela atual'!CV100,'5 - Tabela anterior'!CU100)</f>
        <v>0</v>
      </c>
      <c r="CW101" s="9">
        <f>IF(Parametros!$P$3=1,'4 - Tabela atual'!CW100,'5 - Tabela anterior'!CV100)</f>
        <v>0</v>
      </c>
      <c r="CX101" s="9">
        <f>IF(Parametros!$P$3=1,'4 - Tabela atual'!CX100,'5 - Tabela anterior'!CW100)</f>
        <v>0</v>
      </c>
      <c r="CY101" s="9">
        <f>IF(Parametros!$P$3=1,'4 - Tabela atual'!CY100,'5 - Tabela anterior'!CX100)</f>
        <v>0</v>
      </c>
      <c r="CZ101" s="9">
        <f>IF(Parametros!$P$3=1,'4 - Tabela atual'!CZ100,'5 - Tabela anterior'!CY100)</f>
        <v>0</v>
      </c>
      <c r="DA101" s="9">
        <f>IF(Parametros!$P$3=1,'4 - Tabela atual'!DA100,'5 - Tabela anterior'!CZ100)</f>
        <v>0</v>
      </c>
      <c r="DB101" s="9">
        <f>IF(Parametros!$P$3=1,'4 - Tabela atual'!DB100,'5 - Tabela anterior'!DA100)</f>
        <v>0</v>
      </c>
      <c r="DC101" s="9">
        <f>IF(Parametros!$P$3=1,'4 - Tabela atual'!DC100,'5 - Tabela anterior'!DB100)</f>
        <v>0</v>
      </c>
      <c r="DD101" s="9">
        <f>IF(Parametros!$P$3=1,'4 - Tabela atual'!DD100,'5 - Tabela anterior'!DC100)</f>
        <v>0</v>
      </c>
      <c r="DE101" s="9">
        <f>IF(Parametros!$P$3=1,'4 - Tabela atual'!DE100,'5 - Tabela anterior'!DD100)</f>
        <v>0</v>
      </c>
      <c r="DF101" s="9">
        <f>IF(Parametros!$P$3=1,'4 - Tabela atual'!DF100,'5 - Tabela anterior'!DE100)</f>
        <v>0</v>
      </c>
      <c r="DG101" s="9">
        <f>IF(Parametros!$P$3=1,'4 - Tabela atual'!DG100,'5 - Tabela anterior'!DF100)</f>
        <v>0</v>
      </c>
      <c r="DH101" s="9">
        <f>IF(Parametros!$P$3=1,'4 - Tabela atual'!DH100,'5 - Tabela anterior'!DG100)</f>
        <v>0</v>
      </c>
      <c r="DI101" s="9">
        <f>IF(Parametros!$P$3=1,'4 - Tabela atual'!DI100,'5 - Tabela anterior'!DH100)</f>
        <v>0</v>
      </c>
      <c r="DJ101" s="9">
        <f>IF(Parametros!$P$3=1,'4 - Tabela atual'!DJ100,'5 - Tabela anterior'!DI100)</f>
        <v>0</v>
      </c>
      <c r="DK101" s="9">
        <f>IF(Parametros!$P$3=1,'4 - Tabela atual'!DK100,'5 - Tabela anterior'!DJ100)</f>
        <v>0</v>
      </c>
      <c r="DL101" s="9">
        <f>IF(Parametros!$P$3=1,'4 - Tabela atual'!DL100,'5 - Tabela anterior'!DK100)</f>
        <v>0</v>
      </c>
      <c r="DM101" s="9">
        <f>IF(Parametros!$P$3=1,'4 - Tabela atual'!DM100,'5 - Tabela anterior'!DL100)</f>
        <v>0</v>
      </c>
      <c r="DN101" s="9">
        <f>IF(Parametros!$P$3=1,'4 - Tabela atual'!DN100,'5 - Tabela anterior'!DM100)</f>
        <v>0</v>
      </c>
      <c r="DO101" s="9">
        <f>IF(Parametros!$P$3=1,'4 - Tabela atual'!DO100,'5 - Tabela anterior'!DN100)</f>
        <v>0</v>
      </c>
      <c r="DP101" s="9">
        <f>IF(Parametros!$P$3=1,'4 - Tabela atual'!DP100,'5 - Tabela anterior'!DO100)</f>
        <v>0</v>
      </c>
      <c r="DQ101" s="9">
        <f>IF(Parametros!$P$3=1,'4 - Tabela atual'!DQ100,'5 - Tabela anterior'!DP100)</f>
        <v>0</v>
      </c>
      <c r="DR101" s="9">
        <f>IF(Parametros!$P$3=1,'4 - Tabela atual'!DR100,'5 - Tabela anterior'!DQ100)</f>
        <v>0</v>
      </c>
      <c r="DS101" s="9">
        <f>IF(Parametros!$P$3=1,'4 - Tabela atual'!DS100,'5 - Tabela anterior'!DR100)</f>
        <v>0</v>
      </c>
      <c r="DT101" s="9">
        <f>IF(Parametros!$P$3=1,'4 - Tabela atual'!DT100,'5 - Tabela anterior'!DS100)</f>
        <v>0</v>
      </c>
      <c r="DU101" s="9">
        <f>IF(Parametros!$P$3=1,'4 - Tabela atual'!DU100,'5 - Tabela anterior'!DT100)</f>
        <v>0</v>
      </c>
      <c r="DV101" s="9">
        <f>IF(Parametros!$P$3=1,'4 - Tabela atual'!DV100,'5 - Tabela anterior'!DU100)</f>
        <v>0</v>
      </c>
      <c r="DW101" s="9">
        <f>IF(Parametros!$P$3=1,'4 - Tabela atual'!DW100,'5 - Tabela anterior'!DV100)</f>
        <v>0</v>
      </c>
      <c r="DX101" s="9">
        <f>IF(Parametros!$P$3=1,'4 - Tabela atual'!DX100,'5 - Tabela anterior'!DW100)</f>
        <v>0</v>
      </c>
      <c r="DY101" s="9">
        <f>IF(Parametros!$P$3=1,'4 - Tabela atual'!DY100,'5 - Tabela anterior'!DX100)</f>
        <v>0</v>
      </c>
      <c r="DZ101" s="9">
        <f>IF(Parametros!$P$3=1,'4 - Tabela atual'!DZ100,'5 - Tabela anterior'!DY100)</f>
        <v>0</v>
      </c>
      <c r="EA101" s="9">
        <f>IF(Parametros!$P$3=1,'4 - Tabela atual'!EA100,'5 - Tabela anterior'!DZ100)</f>
        <v>0</v>
      </c>
      <c r="EB101" s="9">
        <f>IF(Parametros!$P$3=1,'4 - Tabela atual'!EB100,'5 - Tabela anterior'!EA100)</f>
        <v>0</v>
      </c>
      <c r="EC101" s="9">
        <f>IF(Parametros!$P$3=1,'4 - Tabela atual'!EC100,'5 - Tabela anterior'!EB100)</f>
        <v>0</v>
      </c>
      <c r="ED101" s="9">
        <f>IF(Parametros!$P$3=1,'4 - Tabela atual'!ED100,'5 - Tabela anterior'!EC100)</f>
        <v>0</v>
      </c>
      <c r="EE101" s="9">
        <f>IF(Parametros!$P$3=1,'4 - Tabela atual'!EE100,'5 - Tabela anterior'!ED100)</f>
        <v>0</v>
      </c>
      <c r="EF101" s="9">
        <f>IF(Parametros!$P$3=1,'4 - Tabela atual'!EF100,'5 - Tabela anterior'!EE100)</f>
        <v>0</v>
      </c>
      <c r="EG101" s="9">
        <f>IF(Parametros!$P$3=1,'4 - Tabela atual'!EG100,'5 - Tabela anterior'!EF100)</f>
        <v>0</v>
      </c>
      <c r="EH101" s="9">
        <f>IF(Parametros!$P$3=1,'4 - Tabela atual'!EH100,'5 - Tabela anterior'!EG100)</f>
        <v>0</v>
      </c>
      <c r="EI101" s="9">
        <f>IF(Parametros!$P$3=1,'4 - Tabela atual'!EI100,'5 - Tabela anterior'!EH100)</f>
        <v>0</v>
      </c>
      <c r="EJ101" s="9">
        <f>IF(Parametros!$P$3=1,'4 - Tabela atual'!EJ100,'5 - Tabela anterior'!EI100)</f>
        <v>0</v>
      </c>
      <c r="EK101" s="9">
        <f>IF(Parametros!$P$3=1,'4 - Tabela atual'!EK100,'5 - Tabela anterior'!EJ100)</f>
        <v>0</v>
      </c>
      <c r="EL101" s="9">
        <f>IF(Parametros!$P$3=1,'4 - Tabela atual'!EL100,'5 - Tabela anterior'!EK100)</f>
        <v>0</v>
      </c>
      <c r="EM101" s="9">
        <f>IF(Parametros!$P$3=1,'4 - Tabela atual'!EM100,'5 - Tabela anterior'!EL100)</f>
        <v>0</v>
      </c>
      <c r="EN101" s="9">
        <f>IF(Parametros!$P$3=1,'4 - Tabela atual'!EN100,'5 - Tabela anterior'!EM100)</f>
        <v>0</v>
      </c>
      <c r="EO101" s="9">
        <f>IF(Parametros!$P$3=1,'4 - Tabela atual'!EO100,'5 - Tabela anterior'!EN100)</f>
        <v>0</v>
      </c>
      <c r="EP101" s="9">
        <f>IF(Parametros!$P$3=1,'4 - Tabela atual'!EP100,'5 - Tabela anterior'!EO100)</f>
        <v>0</v>
      </c>
      <c r="EQ101" s="9">
        <f>IF(Parametros!$P$3=1,'4 - Tabela atual'!EQ100,'5 - Tabela anterior'!EP100)</f>
        <v>0</v>
      </c>
      <c r="ER101" s="9">
        <f>IF(Parametros!$P$3=1,'4 - Tabela atual'!ER100,'5 - Tabela anterior'!EQ100)</f>
        <v>0</v>
      </c>
      <c r="ES101" s="9">
        <f>IF(Parametros!$P$3=1,'4 - Tabela atual'!ES100,'5 - Tabela anterior'!ER100)</f>
        <v>0</v>
      </c>
      <c r="ET101" s="9">
        <f>IF(Parametros!$P$3=1,'4 - Tabela atual'!ET100,'5 - Tabela anterior'!ES100)</f>
        <v>0</v>
      </c>
      <c r="EU101" s="9">
        <f>IF(Parametros!$P$3=1,'4 - Tabela atual'!EU100,'5 - Tabela anterior'!ET100)</f>
        <v>0</v>
      </c>
      <c r="EV101" s="9">
        <f>IF(Parametros!$P$3=1,'4 - Tabela atual'!EV100,'5 - Tabela anterior'!EU100)</f>
        <v>0</v>
      </c>
      <c r="EW101" s="9">
        <f>IF(Parametros!$P$3=1,'4 - Tabela atual'!EW100,'5 - Tabela anterior'!EV100)</f>
        <v>0</v>
      </c>
      <c r="EX101" s="9">
        <f>IF(Parametros!$P$3=1,'4 - Tabela atual'!EX100,'5 - Tabela anterior'!EW100)</f>
        <v>0</v>
      </c>
      <c r="EY101" s="9">
        <f>IF(Parametros!$P$3=1,'4 - Tabela atual'!EY100,'5 - Tabela anterior'!EX100)</f>
        <v>0</v>
      </c>
      <c r="EZ101" s="9">
        <f>IF(Parametros!$P$3=1,'4 - Tabela atual'!EZ100,'5 - Tabela anterior'!EY100)</f>
        <v>0</v>
      </c>
      <c r="FA101" s="9">
        <f>IF(Parametros!$P$3=1,'4 - Tabela atual'!FA100,'5 - Tabela anterior'!EZ100)</f>
        <v>0</v>
      </c>
      <c r="FB101" s="9">
        <f>IF(Parametros!$P$3=1,'4 - Tabela atual'!FB100,'5 - Tabela anterior'!FA100)</f>
        <v>0</v>
      </c>
      <c r="FC101" s="9">
        <f>IF(Parametros!$P$3=1,'4 - Tabela atual'!FC100,'5 - Tabela anterior'!FB100)</f>
        <v>0</v>
      </c>
      <c r="FD101" s="9">
        <f>IF(Parametros!$P$3=1,'4 - Tabela atual'!FD100,'5 - Tabela anterior'!FC100)</f>
        <v>0</v>
      </c>
      <c r="FE101" s="9">
        <f>IF(Parametros!$P$3=1,'4 - Tabela atual'!FE100,'5 - Tabela anterior'!FD100)</f>
        <v>0</v>
      </c>
      <c r="FF101" s="9">
        <f>IF(Parametros!$P$3=1,'4 - Tabela atual'!FF100,'5 - Tabela anterior'!FE100)</f>
        <v>0</v>
      </c>
      <c r="FG101" s="9">
        <f>IF(Parametros!$P$3=1,'4 - Tabela atual'!FG100,'5 - Tabela anterior'!FF100)</f>
        <v>0</v>
      </c>
      <c r="FH101" s="9">
        <f>IF(Parametros!$P$3=1,'4 - Tabela atual'!FH100,'5 - Tabela anterior'!FG100)</f>
        <v>0</v>
      </c>
      <c r="FI101" s="9">
        <f>IF(Parametros!$P$3=1,'4 - Tabela atual'!FI100,'5 - Tabela anterior'!FH100)</f>
        <v>0</v>
      </c>
      <c r="FJ101" s="9">
        <f>IF(Parametros!$P$3=1,'4 - Tabela atual'!FJ100,'5 - Tabela anterior'!FI100)</f>
        <v>0</v>
      </c>
      <c r="FK101" s="9">
        <f>IF(Parametros!$P$3=1,'4 - Tabela atual'!FK100,'5 - Tabela anterior'!FJ100)</f>
        <v>0</v>
      </c>
      <c r="FL101" s="9">
        <f>IF(Parametros!$P$3=1,'4 - Tabela atual'!FL100,'5 - Tabela anterior'!FK100)</f>
        <v>0</v>
      </c>
      <c r="FM101" s="9">
        <f>IF(Parametros!$P$3=1,'4 - Tabela atual'!FM100,'5 - Tabela anterior'!FL100)</f>
        <v>0</v>
      </c>
      <c r="FN101" s="9">
        <f>IF(Parametros!$P$3=1,'4 - Tabela atual'!FN100,'5 - Tabela anterior'!FM100)</f>
        <v>0</v>
      </c>
      <c r="FO101" s="9">
        <f>IF(Parametros!$P$3=1,'4 - Tabela atual'!FO100,'5 - Tabela anterior'!FN100)</f>
        <v>0</v>
      </c>
      <c r="FP101" s="9">
        <f>IF(Parametros!$P$3=1,'4 - Tabela atual'!FP100,'5 - Tabela anterior'!FO100)</f>
        <v>0</v>
      </c>
      <c r="FQ101" s="9">
        <f>IF(Parametros!$P$3=1,'4 - Tabela atual'!FQ100,'5 - Tabela anterior'!FP100)</f>
        <v>0</v>
      </c>
      <c r="FR101" s="9">
        <f>IF(Parametros!$P$3=1,'4 - Tabela atual'!FR100,'5 - Tabela anterior'!FQ100)</f>
        <v>0</v>
      </c>
      <c r="FS101" s="9">
        <f>IF(Parametros!$P$3=1,'4 - Tabela atual'!FS100,'5 - Tabela anterior'!FR100)</f>
        <v>0</v>
      </c>
      <c r="FT101">
        <f>IF(Parametros!$P$3=1,'4 - Tabela atual'!FT100,'5 - Tabela anterior'!FS100)</f>
        <v>13.41</v>
      </c>
      <c r="FU101" t="str">
        <f>IF(Parametros!$P$3=1,'4 - Tabela atual'!FU100,'5 - Tabela anterior'!FT100)</f>
        <v/>
      </c>
      <c r="FV101" t="str">
        <f>IF(Parametros!$P$3=1,'4 - Tabela atual'!FV100,'5 - Tabela anterior'!FU100)</f>
        <v/>
      </c>
      <c r="FW101" t="str">
        <f>IF(Parametros!$P$3=1,'4 - Tabela atual'!FW100,'5 - Tabela anterior'!FV100)</f>
        <v/>
      </c>
      <c r="FX101" t="str">
        <f>IF(Parametros!$P$3=1,'4 - Tabela atual'!FX100,'5 - Tabela anterior'!FW100)</f>
        <v/>
      </c>
      <c r="FY101" t="str">
        <f>IF(Parametros!$P$3=1,'4 - Tabela atual'!FY100,'5 - Tabela anterior'!FX100)</f>
        <v/>
      </c>
      <c r="FZ101" t="str">
        <f>IF(Parametros!$P$3=1,'4 - Tabela atual'!FZ100,'5 - Tabela anterior'!FY100)</f>
        <v/>
      </c>
      <c r="GA101" t="str">
        <f>IF(Parametros!$P$3=1,'4 - Tabela atual'!GA100,'5 - Tabela anterior'!FZ100)</f>
        <v/>
      </c>
      <c r="GB101" t="str">
        <f>IF(Parametros!$P$3=1,'4 - Tabela atual'!GB100,'5 - Tabela anterior'!GA100)</f>
        <v/>
      </c>
      <c r="GC101" t="str">
        <f>IF(Parametros!$P$3=1,'4 - Tabela atual'!GC100,'5 - Tabela anterior'!GB100)</f>
        <v/>
      </c>
      <c r="GD101" t="str">
        <f>IF(Parametros!$P$3=1,'4 - Tabela atual'!GD100,'5 - Tabela anterior'!GC100)</f>
        <v/>
      </c>
      <c r="GE101" t="str">
        <f>IF(Parametros!$P$3=1,'4 - Tabela atual'!GE100,'5 - Tabela anterior'!GD100)</f>
        <v/>
      </c>
      <c r="GF101" t="str">
        <f>IF(Parametros!$P$3=1,'4 - Tabela atual'!GF100,'5 - Tabela anterior'!GE100)</f>
        <v/>
      </c>
      <c r="GG101" t="str">
        <f>IF(Parametros!$P$3=1,'4 - Tabela atual'!GG100,'5 - Tabela anterior'!GF100)</f>
        <v/>
      </c>
      <c r="GH101">
        <f>IF(Parametros!$P$3=1,'4 - Tabela atual'!GH100,'5 - Tabela anterior'!GG100)</f>
        <v>0</v>
      </c>
      <c r="GI101" s="8">
        <f>IF(Parametros!$P$3=1,'4 - Tabela atual'!GI100,'5 - Tabela anterior'!GH100)</f>
        <v>233349.37620000003</v>
      </c>
      <c r="GJ101" s="8">
        <f>IF(Parametros!$P$3=1,'4 - Tabela atual'!GJ100,'5 - Tabela anterior'!GI100)</f>
        <v>0</v>
      </c>
      <c r="GK101" s="8">
        <f>IF(Parametros!$P$3=1,'4 - Tabela atual'!GK100,'5 - Tabela anterior'!GJ100)</f>
        <v>0</v>
      </c>
      <c r="GL101" s="8">
        <f>IF(Parametros!$P$3=1,'4 - Tabela atual'!GL100,'5 - Tabela anterior'!GK100)</f>
        <v>0</v>
      </c>
      <c r="GM101" s="8">
        <f>IF(Parametros!$P$3=1,'4 - Tabela atual'!GM100,'5 - Tabela anterior'!GL100)</f>
        <v>0</v>
      </c>
      <c r="GN101" s="8">
        <f>IF(Parametros!$P$3=1,'4 - Tabela atual'!GN100,'5 - Tabela anterior'!GM100)</f>
        <v>0</v>
      </c>
      <c r="GO101" s="8">
        <f>IF(Parametros!$P$3=1,'4 - Tabela atual'!GO100,'5 - Tabela anterior'!GN100)</f>
        <v>0</v>
      </c>
      <c r="GP101" s="8">
        <f>IF(Parametros!$P$3=1,'4 - Tabela atual'!GP100,'5 - Tabela anterior'!GO100)</f>
        <v>0</v>
      </c>
      <c r="GQ101" s="8">
        <f>IF(Parametros!$P$3=1,'4 - Tabela atual'!GQ100,'5 - Tabela anterior'!GP100)</f>
        <v>0</v>
      </c>
      <c r="GR101" s="8">
        <f>IF(Parametros!$P$3=1,'4 - Tabela atual'!GR100,'5 - Tabela anterior'!GQ100)</f>
        <v>0</v>
      </c>
      <c r="GS101" s="8">
        <f>IF(Parametros!$P$3=1,'4 - Tabela atual'!GS100,'5 - Tabela anterior'!GR100)</f>
        <v>0</v>
      </c>
      <c r="GT101" s="8">
        <f>IF(Parametros!$P$3=1,'4 - Tabela atual'!GT100,'5 - Tabela anterior'!GS100)</f>
        <v>0</v>
      </c>
      <c r="GU101" s="8">
        <f>IF(Parametros!$P$3=1,'4 - Tabela atual'!GU100,'5 - Tabela anterior'!GT100)</f>
        <v>0</v>
      </c>
      <c r="GV101" s="8">
        <f>IF(Parametros!$P$3=1,'4 - Tabela atual'!GV100,'5 - Tabela anterior'!GU100)</f>
        <v>0</v>
      </c>
      <c r="GW101" s="8">
        <f>IF(Parametros!$P$3=1,'4 - Tabela atual'!GW100,'5 - Tabela anterior'!GV100)</f>
        <v>0</v>
      </c>
      <c r="GX101">
        <f>IF(Parametros!$P$3=1,'4 - Tabela atual'!GX100,'5 - Tabela anterior'!GW100)</f>
        <v>0</v>
      </c>
      <c r="GY101">
        <f>IF(Parametros!$P$3=1,'4 - Tabela atual'!GY100,'5 - Tabela anterior'!GX100)</f>
        <v>1</v>
      </c>
      <c r="GZ101">
        <f>IF(Parametros!$P$3=1,'4 - Tabela atual'!GZ100,'5 - Tabela anterior'!GY100)</f>
        <v>1</v>
      </c>
      <c r="HA101">
        <f>IF(Parametros!$P$3=1,'4 - Tabela atual'!HA100,'5 - Tabela anterior'!GZ100)</f>
        <v>1</v>
      </c>
      <c r="HB101">
        <f>IF(Parametros!$P$3=1,'4 - Tabela atual'!HB100,'5 - Tabela anterior'!HA100)</f>
        <v>1</v>
      </c>
      <c r="HC101">
        <f>IF(Parametros!$P$3=1,'4 - Tabela atual'!HC100,'5 - Tabela anterior'!HB100)</f>
        <v>1</v>
      </c>
      <c r="HD101">
        <f>IF(Parametros!$P$3=1,'4 - Tabela atual'!HD100,'5 - Tabela anterior'!HC100)</f>
        <v>0</v>
      </c>
      <c r="HE101" s="6" t="str">
        <f t="shared" si="3"/>
        <v>COMBATE AO CORONAVIRUS - (CORO)</v>
      </c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IP101" s="5"/>
      <c r="IQ101" s="5"/>
      <c r="IR101" s="5"/>
      <c r="IS101" s="5"/>
      <c r="IT101" s="5"/>
      <c r="IU101" s="5"/>
      <c r="IV101" s="5"/>
      <c r="IW101" s="5"/>
      <c r="IX101" s="5"/>
      <c r="IY101" s="5"/>
      <c r="IZ101" s="5"/>
      <c r="JA101" s="5"/>
      <c r="JB101" s="5"/>
      <c r="JC101" s="5"/>
      <c r="JD101" s="5"/>
      <c r="JE101" s="5"/>
      <c r="JF101" s="5"/>
      <c r="JG101" s="5"/>
      <c r="JH101" s="5"/>
      <c r="JI101" s="5"/>
      <c r="JJ101" s="5"/>
      <c r="JK101" s="5"/>
      <c r="JL101" s="5"/>
    </row>
    <row r="102" spans="1:272" x14ac:dyDescent="0.2">
      <c r="A102" s="148" t="str">
        <f>IF(Parametros!$P$3=1,'4 - Tabela atual'!A101,'5 - Tabela anterior'!A101)</f>
        <v>EMPS</v>
      </c>
      <c r="B102" s="112" t="str">
        <f>IF(Parametros!$P$3=1,'4 - Tabela atual'!B101,'5 - Tabela anterior'!B101)</f>
        <v>P. EMPRESAS / G. NEGÓC. (REPRISE)</v>
      </c>
      <c r="C102" s="9">
        <f>IF(Parametros!$P$3=1,'4 - Tabela atual'!C101,'5 - Tabela anterior'!C101)</f>
        <v>131</v>
      </c>
      <c r="D102" s="9">
        <f>IF(Parametros!$P$3=1,'4 - Tabela atual'!D101,'5 - Tabela anterior'!D101)</f>
        <v>26.200000000000003</v>
      </c>
      <c r="E102" s="9">
        <f>IF(Parametros!$P$3=1,'4 - Tabela atual'!E101,'5 - Tabela anterior'!E101)</f>
        <v>32.75</v>
      </c>
      <c r="F102" s="9">
        <f>IF(Parametros!$P$3=1,'4 - Tabela atual'!F101,'5 - Tabela anterior'!F101)</f>
        <v>49.125</v>
      </c>
      <c r="G102" s="9">
        <f>IF(Parametros!$P$3=1,'4 - Tabela atual'!G101,'5 - Tabela anterior'!G101)</f>
        <v>26.200000000000003</v>
      </c>
      <c r="H102" s="9">
        <f>IF(Parametros!$P$3=1,'4 - Tabela atual'!H101,'5 - Tabela anterior'!H101)</f>
        <v>32.75</v>
      </c>
      <c r="I102" s="9">
        <f>IF(Parametros!$P$3=1,'4 - Tabela atual'!I101,'5 - Tabela anterior'!H101)</f>
        <v>32.75</v>
      </c>
      <c r="J102" s="9">
        <f>IF(Parametros!$P$3=1,'4 - Tabela atual'!J101,'5 - Tabela anterior'!I101)</f>
        <v>32.75</v>
      </c>
      <c r="K102" s="9">
        <f>IF(Parametros!$P$3=1,'4 - Tabela atual'!K101,'5 - Tabela anterior'!J101)</f>
        <v>49.125</v>
      </c>
      <c r="L102" s="9">
        <f>IF(Parametros!$P$3=1,'4 - Tabela atual'!L101,'5 - Tabela anterior'!K101)</f>
        <v>26.200000000000003</v>
      </c>
      <c r="M102" s="9">
        <f>IF(Parametros!$P$3=1,'4 - Tabela atual'!M101,'5 - Tabela anterior'!L101)</f>
        <v>32.75</v>
      </c>
      <c r="N102" s="9">
        <f>IF(Parametros!$P$3=1,'4 - Tabela atual'!N101,'5 - Tabela anterior'!M101)</f>
        <v>58.95</v>
      </c>
      <c r="O102" s="9">
        <f>IF(Parametros!$P$3=1,'4 - Tabela atual'!O101,'5 - Tabela anterior'!N101)</f>
        <v>65.5</v>
      </c>
      <c r="P102" s="9">
        <f>IF(Parametros!$P$3=1,'4 - Tabela atual'!P101,'5 - Tabela anterior'!O101)</f>
        <v>196.5</v>
      </c>
      <c r="Q102" s="9">
        <f>IF(Parametros!$P$3=1,'4 - Tabela atual'!Q101,'5 - Tabela anterior'!P101)</f>
        <v>262</v>
      </c>
      <c r="R102" s="9">
        <f>IF(Parametros!$P$3=1,'4 - Tabela atual'!R101,'5 - Tabela anterior'!Q101)</f>
        <v>393</v>
      </c>
      <c r="S102" s="9">
        <f>IF(Parametros!$P$3=1,'4 - Tabela atual'!S101,'5 - Tabela anterior'!R101)</f>
        <v>524</v>
      </c>
      <c r="T102" s="9">
        <f>IF(Parametros!$P$3=1,'4 - Tabela atual'!T101,'5 - Tabela anterior'!S101)</f>
        <v>655</v>
      </c>
      <c r="U102" s="9">
        <f>IF(Parametros!$P$3=1,'4 - Tabela atual'!U101,'5 - Tabela anterior'!T101)</f>
        <v>786</v>
      </c>
      <c r="V102" s="9">
        <f>IF(Parametros!$P$3=1,'4 - Tabela atual'!V101,'5 - Tabela anterior'!U101)</f>
        <v>0</v>
      </c>
      <c r="W102" s="9">
        <f>IF(Parametros!$P$3=1,'4 - Tabela atual'!W101,'5 - Tabela anterior'!V101)</f>
        <v>0</v>
      </c>
      <c r="X102" s="9">
        <f>IF(Parametros!$P$3=1,'4 - Tabela atual'!X101,'5 - Tabela anterior'!W101)</f>
        <v>0</v>
      </c>
      <c r="Y102" s="9">
        <f>IF(Parametros!$P$3=1,'4 - Tabela atual'!Y101,'5 - Tabela anterior'!X101)</f>
        <v>0</v>
      </c>
      <c r="Z102" s="9">
        <f>IF(Parametros!$P$3=1,'4 - Tabela atual'!Z101,'5 - Tabela anterior'!Y101)</f>
        <v>0</v>
      </c>
      <c r="AA102" s="9">
        <f>IF(Parametros!$P$3=1,'4 - Tabela atual'!AA101,'5 - Tabela anterior'!Z101)</f>
        <v>0</v>
      </c>
      <c r="AB102" s="9">
        <f>IF(Parametros!$P$3=1,'4 - Tabela atual'!AB101,'5 - Tabela anterior'!AA101)</f>
        <v>0</v>
      </c>
      <c r="AC102" s="9">
        <f>IF(Parametros!$P$3=1,'4 - Tabela atual'!AC101,'5 - Tabela anterior'!AB101)</f>
        <v>0</v>
      </c>
      <c r="AD102" s="9">
        <f>IF(Parametros!$P$3=1,'4 - Tabela atual'!AD101,'5 - Tabela anterior'!AC101)</f>
        <v>0</v>
      </c>
      <c r="AE102" s="9">
        <f>IF(Parametros!$P$3=1,'4 - Tabela atual'!AE101,'5 - Tabela anterior'!AD101)</f>
        <v>0</v>
      </c>
      <c r="AF102" s="9">
        <f>IF(Parametros!$P$3=1,'4 - Tabela atual'!AF101,'5 - Tabela anterior'!AE101)</f>
        <v>0</v>
      </c>
      <c r="AG102" s="9">
        <f>IF(Parametros!$P$3=1,'4 - Tabela atual'!AG101,'5 - Tabela anterior'!AF101)</f>
        <v>0</v>
      </c>
      <c r="AH102" s="9">
        <f>IF(Parametros!$P$3=1,'4 - Tabela atual'!AH101,'5 - Tabela anterior'!AG101)</f>
        <v>0</v>
      </c>
      <c r="AI102" s="9">
        <f>IF(Parametros!$P$3=1,'4 - Tabela atual'!AI101,'5 - Tabela anterior'!AH101)</f>
        <v>0</v>
      </c>
      <c r="AJ102" s="9">
        <f>IF(Parametros!$P$3=1,'4 - Tabela atual'!AJ101,'5 - Tabela anterior'!AI101)</f>
        <v>0</v>
      </c>
      <c r="AK102" s="9">
        <f>IF(Parametros!$P$3=1,'4 - Tabela atual'!AK101,'5 - Tabela anterior'!AJ101)</f>
        <v>0</v>
      </c>
      <c r="AL102" s="9">
        <f>IF(Parametros!$P$3=1,'4 - Tabela atual'!AL101,'5 - Tabela anterior'!AK101)</f>
        <v>0</v>
      </c>
      <c r="AM102" s="9">
        <f>IF(Parametros!$P$3=1,'4 - Tabela atual'!AM101,'5 - Tabela anterior'!AL101)</f>
        <v>0</v>
      </c>
      <c r="AN102" s="9">
        <f>IF(Parametros!$P$3=1,'4 - Tabela atual'!AN101,'5 - Tabela anterior'!AM101)</f>
        <v>0</v>
      </c>
      <c r="AO102" s="9">
        <f>IF(Parametros!$P$3=1,'4 - Tabela atual'!AO101,'5 - Tabela anterior'!AN101)</f>
        <v>0</v>
      </c>
      <c r="AP102" s="9">
        <f>IF(Parametros!$P$3=1,'4 - Tabela atual'!AP101,'5 - Tabela anterior'!AO101)</f>
        <v>0</v>
      </c>
      <c r="AQ102" s="9">
        <f>IF(Parametros!$P$3=1,'4 - Tabela atual'!AQ101,'5 - Tabela anterior'!AP101)</f>
        <v>0</v>
      </c>
      <c r="AR102" s="9">
        <f>IF(Parametros!$P$3=1,'4 - Tabela atual'!AR101,'5 - Tabela anterior'!AQ101)</f>
        <v>0</v>
      </c>
      <c r="AS102" s="9">
        <f>IF(Parametros!$P$3=1,'4 - Tabela atual'!AS101,'5 - Tabela anterior'!AR101)</f>
        <v>0</v>
      </c>
      <c r="AT102" s="9">
        <f>IF(Parametros!$P$3=1,'4 - Tabela atual'!AT101,'5 - Tabela anterior'!AS101)</f>
        <v>0</v>
      </c>
      <c r="AU102" s="9">
        <f>IF(Parametros!$P$3=1,'4 - Tabela atual'!AU101,'5 - Tabela anterior'!AT101)</f>
        <v>0</v>
      </c>
      <c r="AV102" s="9">
        <f>IF(Parametros!$P$3=1,'4 - Tabela atual'!AV101,'5 - Tabela anterior'!AU101)</f>
        <v>0</v>
      </c>
      <c r="AW102" s="9">
        <f>IF(Parametros!$P$3=1,'4 - Tabela atual'!AW101,'5 - Tabela anterior'!AV101)</f>
        <v>0</v>
      </c>
      <c r="AX102" s="9">
        <f>IF(Parametros!$P$3=1,'4 - Tabela atual'!AX101,'5 - Tabela anterior'!AW101)</f>
        <v>0</v>
      </c>
      <c r="AY102" s="9">
        <f>IF(Parametros!$P$3=1,'4 - Tabela atual'!AY101,'5 - Tabela anterior'!AX101)</f>
        <v>0</v>
      </c>
      <c r="AZ102" s="9">
        <f>IF(Parametros!$P$3=1,'4 - Tabela atual'!AZ101,'5 - Tabela anterior'!AY101)</f>
        <v>0</v>
      </c>
      <c r="BA102" s="9">
        <f>IF(Parametros!$P$3=1,'4 - Tabela atual'!BA101,'5 - Tabela anterior'!AZ101)</f>
        <v>0</v>
      </c>
      <c r="BB102" s="9">
        <f>IF(Parametros!$P$3=1,'4 - Tabela atual'!BB101,'5 - Tabela anterior'!BA101)</f>
        <v>0</v>
      </c>
      <c r="BC102" s="9">
        <f>IF(Parametros!$P$3=1,'4 - Tabela atual'!BC101,'5 - Tabela anterior'!BB101)</f>
        <v>0</v>
      </c>
      <c r="BD102" s="9">
        <f>IF(Parametros!$P$3=1,'4 - Tabela atual'!BD101,'5 - Tabela anterior'!BC101)</f>
        <v>0</v>
      </c>
      <c r="BE102" s="9">
        <f>IF(Parametros!$P$3=1,'4 - Tabela atual'!BE101,'5 - Tabela anterior'!BD101)</f>
        <v>0</v>
      </c>
      <c r="BF102" s="9">
        <f>IF(Parametros!$P$3=1,'4 - Tabela atual'!BF101,'5 - Tabela anterior'!BE101)</f>
        <v>0</v>
      </c>
      <c r="BG102" s="9">
        <f>IF(Parametros!$P$3=1,'4 - Tabela atual'!BG101,'5 - Tabela anterior'!BF101)</f>
        <v>0</v>
      </c>
      <c r="BH102" s="9">
        <f>IF(Parametros!$P$3=1,'4 - Tabela atual'!BH101,'5 - Tabela anterior'!BG101)</f>
        <v>0</v>
      </c>
      <c r="BI102" s="9">
        <f>IF(Parametros!$P$3=1,'4 - Tabela atual'!BI101,'5 - Tabela anterior'!BH101)</f>
        <v>0</v>
      </c>
      <c r="BJ102" s="9">
        <f>IF(Parametros!$P$3=1,'4 - Tabela atual'!BJ101,'5 - Tabela anterior'!BI101)</f>
        <v>0</v>
      </c>
      <c r="BK102" s="9">
        <f>IF(Parametros!$P$3=1,'4 - Tabela atual'!BK101,'5 - Tabela anterior'!BJ101)</f>
        <v>0</v>
      </c>
      <c r="BL102" s="9">
        <f>IF(Parametros!$P$3=1,'4 - Tabela atual'!BL101,'5 - Tabela anterior'!BK101)</f>
        <v>0</v>
      </c>
      <c r="BM102" s="9">
        <f>IF(Parametros!$P$3=1,'4 - Tabela atual'!BM101,'5 - Tabela anterior'!BL101)</f>
        <v>0</v>
      </c>
      <c r="BN102" s="9">
        <f>IF(Parametros!$P$3=1,'4 - Tabela atual'!BN101,'5 - Tabela anterior'!BM101)</f>
        <v>0</v>
      </c>
      <c r="BO102" s="9">
        <f>IF(Parametros!$P$3=1,'4 - Tabela atual'!BO101,'5 - Tabela anterior'!BN101)</f>
        <v>0</v>
      </c>
      <c r="BP102" s="9">
        <f>IF(Parametros!$P$3=1,'4 - Tabela atual'!BP101,'5 - Tabela anterior'!BO101)</f>
        <v>0</v>
      </c>
      <c r="BQ102" s="9">
        <f>IF(Parametros!$P$3=1,'4 - Tabela atual'!BQ101,'5 - Tabela anterior'!BP101)</f>
        <v>0</v>
      </c>
      <c r="BR102" s="9">
        <f>IF(Parametros!$P$3=1,'4 - Tabela atual'!BR101,'5 - Tabela anterior'!BQ101)</f>
        <v>0</v>
      </c>
      <c r="BS102" s="9">
        <f>IF(Parametros!$P$3=1,'4 - Tabela atual'!BS101,'5 - Tabela anterior'!BR101)</f>
        <v>0</v>
      </c>
      <c r="BT102" s="9">
        <f>IF(Parametros!$P$3=1,'4 - Tabela atual'!BT101,'5 - Tabela anterior'!BS101)</f>
        <v>0</v>
      </c>
      <c r="BU102" s="9">
        <f>IF(Parametros!$P$3=1,'4 - Tabela atual'!BU101,'5 - Tabela anterior'!BT101)</f>
        <v>0</v>
      </c>
      <c r="BV102" s="9">
        <f>IF(Parametros!$P$3=1,'4 - Tabela atual'!BV101,'5 - Tabela anterior'!BU101)</f>
        <v>0</v>
      </c>
      <c r="BW102" s="9">
        <f>IF(Parametros!$P$3=1,'4 - Tabela atual'!BW101,'5 - Tabela anterior'!BV101)</f>
        <v>0</v>
      </c>
      <c r="BX102" s="9">
        <f>IF(Parametros!$P$3=1,'4 - Tabela atual'!BX101,'5 - Tabela anterior'!BW101)</f>
        <v>0</v>
      </c>
      <c r="BY102" s="9">
        <f>IF(Parametros!$P$3=1,'4 - Tabela atual'!BY101,'5 - Tabela anterior'!BX101)</f>
        <v>0</v>
      </c>
      <c r="BZ102" s="9">
        <f>IF(Parametros!$P$3=1,'4 - Tabela atual'!BZ101,'5 - Tabela anterior'!BY101)</f>
        <v>0</v>
      </c>
      <c r="CA102" s="9">
        <f>IF(Parametros!$P$3=1,'4 - Tabela atual'!CA101,'5 - Tabela anterior'!BZ101)</f>
        <v>0</v>
      </c>
      <c r="CB102" s="9">
        <f>IF(Parametros!$P$3=1,'4 - Tabela atual'!CB101,'5 - Tabela anterior'!CA101)</f>
        <v>0</v>
      </c>
      <c r="CC102" s="9">
        <f>IF(Parametros!$P$3=1,'4 - Tabela atual'!CC101,'5 - Tabela anterior'!CB101)</f>
        <v>0</v>
      </c>
      <c r="CD102" s="9">
        <f>IF(Parametros!$P$3=1,'4 - Tabela atual'!CD101,'5 - Tabela anterior'!CC101)</f>
        <v>0</v>
      </c>
      <c r="CE102" s="9">
        <f>IF(Parametros!$P$3=1,'4 - Tabela atual'!CE101,'5 - Tabela anterior'!CD101)</f>
        <v>0</v>
      </c>
      <c r="CF102" s="9">
        <f>IF(Parametros!$P$3=1,'4 - Tabela atual'!CF101,'5 - Tabela anterior'!CE101)</f>
        <v>0</v>
      </c>
      <c r="CG102" s="9">
        <f>IF(Parametros!$P$3=1,'4 - Tabela atual'!CG101,'5 - Tabela anterior'!CF101)</f>
        <v>0</v>
      </c>
      <c r="CH102" s="9">
        <f>IF(Parametros!$P$3=1,'4 - Tabela atual'!CH101,'5 - Tabela anterior'!CG101)</f>
        <v>0</v>
      </c>
      <c r="CI102" s="9">
        <f>IF(Parametros!$P$3=1,'4 - Tabela atual'!CI101,'5 - Tabela anterior'!CH101)</f>
        <v>0</v>
      </c>
      <c r="CJ102" s="9">
        <f>IF(Parametros!$P$3=1,'4 - Tabela atual'!CJ101,'5 - Tabela anterior'!CI101)</f>
        <v>0</v>
      </c>
      <c r="CK102" s="9">
        <f>IF(Parametros!$P$3=1,'4 - Tabela atual'!CK101,'5 - Tabela anterior'!CJ101)</f>
        <v>0</v>
      </c>
      <c r="CL102" s="9">
        <f>IF(Parametros!$P$3=1,'4 - Tabela atual'!CL101,'5 - Tabela anterior'!CK101)</f>
        <v>0</v>
      </c>
      <c r="CM102" s="9">
        <f>IF(Parametros!$P$3=1,'4 - Tabela atual'!CM101,'5 - Tabela anterior'!CL101)</f>
        <v>0</v>
      </c>
      <c r="CN102" s="9">
        <f>IF(Parametros!$P$3=1,'4 - Tabela atual'!CN101,'5 - Tabela anterior'!CM101)</f>
        <v>0</v>
      </c>
      <c r="CO102" s="9">
        <f>IF(Parametros!$P$3=1,'4 - Tabela atual'!CO101,'5 - Tabela anterior'!CN101)</f>
        <v>0</v>
      </c>
      <c r="CP102" s="9">
        <f>IF(Parametros!$P$3=1,'4 - Tabela atual'!CP101,'5 - Tabela anterior'!CO101)</f>
        <v>0</v>
      </c>
      <c r="CQ102" s="9">
        <f>IF(Parametros!$P$3=1,'4 - Tabela atual'!CQ101,'5 - Tabela anterior'!CP101)</f>
        <v>0</v>
      </c>
      <c r="CR102" s="9">
        <f>IF(Parametros!$P$3=1,'4 - Tabela atual'!CR101,'5 - Tabela anterior'!CQ101)</f>
        <v>0</v>
      </c>
      <c r="CS102" s="9">
        <f>IF(Parametros!$P$3=1,'4 - Tabela atual'!CS101,'5 - Tabela anterior'!CR101)</f>
        <v>0</v>
      </c>
      <c r="CT102" s="9">
        <f>IF(Parametros!$P$3=1,'4 - Tabela atual'!CT101,'5 - Tabela anterior'!CS101)</f>
        <v>0</v>
      </c>
      <c r="CU102" s="9">
        <f>IF(Parametros!$P$3=1,'4 - Tabela atual'!CU101,'5 - Tabela anterior'!CT101)</f>
        <v>0</v>
      </c>
      <c r="CV102" s="9">
        <f>IF(Parametros!$P$3=1,'4 - Tabela atual'!CV101,'5 - Tabela anterior'!CU101)</f>
        <v>0</v>
      </c>
      <c r="CW102" s="9">
        <f>IF(Parametros!$P$3=1,'4 - Tabela atual'!CW101,'5 - Tabela anterior'!CV101)</f>
        <v>0</v>
      </c>
      <c r="CX102" s="9">
        <f>IF(Parametros!$P$3=1,'4 - Tabela atual'!CX101,'5 - Tabela anterior'!CW101)</f>
        <v>0</v>
      </c>
      <c r="CY102" s="9">
        <f>IF(Parametros!$P$3=1,'4 - Tabela atual'!CY101,'5 - Tabela anterior'!CX101)</f>
        <v>0</v>
      </c>
      <c r="CZ102" s="9">
        <f>IF(Parametros!$P$3=1,'4 - Tabela atual'!CZ101,'5 - Tabela anterior'!CY101)</f>
        <v>0</v>
      </c>
      <c r="DA102" s="9">
        <f>IF(Parametros!$P$3=1,'4 - Tabela atual'!DA101,'5 - Tabela anterior'!CZ101)</f>
        <v>0</v>
      </c>
      <c r="DB102" s="9">
        <f>IF(Parametros!$P$3=1,'4 - Tabela atual'!DB101,'5 - Tabela anterior'!DA101)</f>
        <v>0</v>
      </c>
      <c r="DC102" s="9">
        <f>IF(Parametros!$P$3=1,'4 - Tabela atual'!DC101,'5 - Tabela anterior'!DB101)</f>
        <v>0</v>
      </c>
      <c r="DD102" s="9">
        <f>IF(Parametros!$P$3=1,'4 - Tabela atual'!DD101,'5 - Tabela anterior'!DC101)</f>
        <v>0</v>
      </c>
      <c r="DE102" s="9">
        <f>IF(Parametros!$P$3=1,'4 - Tabela atual'!DE101,'5 - Tabela anterior'!DD101)</f>
        <v>0</v>
      </c>
      <c r="DF102" s="9">
        <f>IF(Parametros!$P$3=1,'4 - Tabela atual'!DF101,'5 - Tabela anterior'!DE101)</f>
        <v>0</v>
      </c>
      <c r="DG102" s="9">
        <f>IF(Parametros!$P$3=1,'4 - Tabela atual'!DG101,'5 - Tabela anterior'!DF101)</f>
        <v>0</v>
      </c>
      <c r="DH102" s="9">
        <f>IF(Parametros!$P$3=1,'4 - Tabela atual'!DH101,'5 - Tabela anterior'!DG101)</f>
        <v>0</v>
      </c>
      <c r="DI102" s="9">
        <f>IF(Parametros!$P$3=1,'4 - Tabela atual'!DI101,'5 - Tabela anterior'!DH101)</f>
        <v>0</v>
      </c>
      <c r="DJ102" s="9">
        <f>IF(Parametros!$P$3=1,'4 - Tabela atual'!DJ101,'5 - Tabela anterior'!DI101)</f>
        <v>0</v>
      </c>
      <c r="DK102" s="9">
        <f>IF(Parametros!$P$3=1,'4 - Tabela atual'!DK101,'5 - Tabela anterior'!DJ101)</f>
        <v>0</v>
      </c>
      <c r="DL102" s="9">
        <f>IF(Parametros!$P$3=1,'4 - Tabela atual'!DL101,'5 - Tabela anterior'!DK101)</f>
        <v>0</v>
      </c>
      <c r="DM102" s="9">
        <f>IF(Parametros!$P$3=1,'4 - Tabela atual'!DM101,'5 - Tabela anterior'!DL101)</f>
        <v>0</v>
      </c>
      <c r="DN102" s="9">
        <f>IF(Parametros!$P$3=1,'4 - Tabela atual'!DN101,'5 - Tabela anterior'!DM101)</f>
        <v>0</v>
      </c>
      <c r="DO102" s="9">
        <f>IF(Parametros!$P$3=1,'4 - Tabela atual'!DO101,'5 - Tabela anterior'!DN101)</f>
        <v>0</v>
      </c>
      <c r="DP102" s="9">
        <f>IF(Parametros!$P$3=1,'4 - Tabela atual'!DP101,'5 - Tabela anterior'!DO101)</f>
        <v>0</v>
      </c>
      <c r="DQ102" s="9">
        <f>IF(Parametros!$P$3=1,'4 - Tabela atual'!DQ101,'5 - Tabela anterior'!DP101)</f>
        <v>0</v>
      </c>
      <c r="DR102" s="9">
        <f>IF(Parametros!$P$3=1,'4 - Tabela atual'!DR101,'5 - Tabela anterior'!DQ101)</f>
        <v>0</v>
      </c>
      <c r="DS102" s="9">
        <f>IF(Parametros!$P$3=1,'4 - Tabela atual'!DS101,'5 - Tabela anterior'!DR101)</f>
        <v>0</v>
      </c>
      <c r="DT102" s="9">
        <f>IF(Parametros!$P$3=1,'4 - Tabela atual'!DT101,'5 - Tabela anterior'!DS101)</f>
        <v>0</v>
      </c>
      <c r="DU102" s="9">
        <f>IF(Parametros!$P$3=1,'4 - Tabela atual'!DU101,'5 - Tabela anterior'!DT101)</f>
        <v>0</v>
      </c>
      <c r="DV102" s="9">
        <f>IF(Parametros!$P$3=1,'4 - Tabela atual'!DV101,'5 - Tabela anterior'!DU101)</f>
        <v>0</v>
      </c>
      <c r="DW102" s="9">
        <f>IF(Parametros!$P$3=1,'4 - Tabela atual'!DW101,'5 - Tabela anterior'!DV101)</f>
        <v>0</v>
      </c>
      <c r="DX102" s="9">
        <f>IF(Parametros!$P$3=1,'4 - Tabela atual'!DX101,'5 - Tabela anterior'!DW101)</f>
        <v>0</v>
      </c>
      <c r="DY102" s="9">
        <f>IF(Parametros!$P$3=1,'4 - Tabela atual'!DY101,'5 - Tabela anterior'!DX101)</f>
        <v>0</v>
      </c>
      <c r="DZ102" s="9">
        <f>IF(Parametros!$P$3=1,'4 - Tabela atual'!DZ101,'5 - Tabela anterior'!DY101)</f>
        <v>0</v>
      </c>
      <c r="EA102" s="9">
        <f>IF(Parametros!$P$3=1,'4 - Tabela atual'!EA101,'5 - Tabela anterior'!DZ101)</f>
        <v>0</v>
      </c>
      <c r="EB102" s="9">
        <f>IF(Parametros!$P$3=1,'4 - Tabela atual'!EB101,'5 - Tabela anterior'!EA101)</f>
        <v>0</v>
      </c>
      <c r="EC102" s="9">
        <f>IF(Parametros!$P$3=1,'4 - Tabela atual'!EC101,'5 - Tabela anterior'!EB101)</f>
        <v>0</v>
      </c>
      <c r="ED102" s="9">
        <f>IF(Parametros!$P$3=1,'4 - Tabela atual'!ED101,'5 - Tabela anterior'!EC101)</f>
        <v>0</v>
      </c>
      <c r="EE102" s="9">
        <f>IF(Parametros!$P$3=1,'4 - Tabela atual'!EE101,'5 - Tabela anterior'!ED101)</f>
        <v>0</v>
      </c>
      <c r="EF102" s="9">
        <f>IF(Parametros!$P$3=1,'4 - Tabela atual'!EF101,'5 - Tabela anterior'!EE101)</f>
        <v>0</v>
      </c>
      <c r="EG102" s="9">
        <f>IF(Parametros!$P$3=1,'4 - Tabela atual'!EG101,'5 - Tabela anterior'!EF101)</f>
        <v>0</v>
      </c>
      <c r="EH102" s="9">
        <f>IF(Parametros!$P$3=1,'4 - Tabela atual'!EH101,'5 - Tabela anterior'!EG101)</f>
        <v>0</v>
      </c>
      <c r="EI102" s="9">
        <f>IF(Parametros!$P$3=1,'4 - Tabela atual'!EI101,'5 - Tabela anterior'!EH101)</f>
        <v>0</v>
      </c>
      <c r="EJ102" s="9">
        <f>IF(Parametros!$P$3=1,'4 - Tabela atual'!EJ101,'5 - Tabela anterior'!EI101)</f>
        <v>0</v>
      </c>
      <c r="EK102" s="9">
        <f>IF(Parametros!$P$3=1,'4 - Tabela atual'!EK101,'5 - Tabela anterior'!EJ101)</f>
        <v>0</v>
      </c>
      <c r="EL102" s="9">
        <f>IF(Parametros!$P$3=1,'4 - Tabela atual'!EL101,'5 - Tabela anterior'!EK101)</f>
        <v>0</v>
      </c>
      <c r="EM102" s="9">
        <f>IF(Parametros!$P$3=1,'4 - Tabela atual'!EM101,'5 - Tabela anterior'!EL101)</f>
        <v>0</v>
      </c>
      <c r="EN102" s="9">
        <f>IF(Parametros!$P$3=1,'4 - Tabela atual'!EN101,'5 - Tabela anterior'!EM101)</f>
        <v>0</v>
      </c>
      <c r="EO102" s="9">
        <f>IF(Parametros!$P$3=1,'4 - Tabela atual'!EO101,'5 - Tabela anterior'!EN101)</f>
        <v>0</v>
      </c>
      <c r="EP102" s="9">
        <f>IF(Parametros!$P$3=1,'4 - Tabela atual'!EP101,'5 - Tabela anterior'!EO101)</f>
        <v>0</v>
      </c>
      <c r="EQ102" s="9">
        <f>IF(Parametros!$P$3=1,'4 - Tabela atual'!EQ101,'5 - Tabela anterior'!EP101)</f>
        <v>0</v>
      </c>
      <c r="ER102" s="9">
        <f>IF(Parametros!$P$3=1,'4 - Tabela atual'!ER101,'5 - Tabela anterior'!EQ101)</f>
        <v>0</v>
      </c>
      <c r="ES102" s="9">
        <f>IF(Parametros!$P$3=1,'4 - Tabela atual'!ES101,'5 - Tabela anterior'!ER101)</f>
        <v>0</v>
      </c>
      <c r="ET102" s="9">
        <f>IF(Parametros!$P$3=1,'4 - Tabela atual'!ET101,'5 - Tabela anterior'!ES101)</f>
        <v>0</v>
      </c>
      <c r="EU102" s="9">
        <f>IF(Parametros!$P$3=1,'4 - Tabela atual'!EU101,'5 - Tabela anterior'!ET101)</f>
        <v>0</v>
      </c>
      <c r="EV102" s="9">
        <f>IF(Parametros!$P$3=1,'4 - Tabela atual'!EV101,'5 - Tabela anterior'!EU101)</f>
        <v>0</v>
      </c>
      <c r="EW102" s="9">
        <f>IF(Parametros!$P$3=1,'4 - Tabela atual'!EW101,'5 - Tabela anterior'!EV101)</f>
        <v>0</v>
      </c>
      <c r="EX102" s="9">
        <f>IF(Parametros!$P$3=1,'4 - Tabela atual'!EX101,'5 - Tabela anterior'!EW101)</f>
        <v>0</v>
      </c>
      <c r="EY102" s="9">
        <f>IF(Parametros!$P$3=1,'4 - Tabela atual'!EY101,'5 - Tabela anterior'!EX101)</f>
        <v>0</v>
      </c>
      <c r="EZ102" s="9">
        <f>IF(Parametros!$P$3=1,'4 - Tabela atual'!EZ101,'5 - Tabela anterior'!EY101)</f>
        <v>0</v>
      </c>
      <c r="FA102" s="9">
        <f>IF(Parametros!$P$3=1,'4 - Tabela atual'!FA101,'5 - Tabela anterior'!EZ101)</f>
        <v>0</v>
      </c>
      <c r="FB102" s="9">
        <f>IF(Parametros!$P$3=1,'4 - Tabela atual'!FB101,'5 - Tabela anterior'!FA101)</f>
        <v>0</v>
      </c>
      <c r="FC102" s="9">
        <f>IF(Parametros!$P$3=1,'4 - Tabela atual'!FC101,'5 - Tabela anterior'!FB101)</f>
        <v>0</v>
      </c>
      <c r="FD102" s="9">
        <f>IF(Parametros!$P$3=1,'4 - Tabela atual'!FD101,'5 - Tabela anterior'!FC101)</f>
        <v>0</v>
      </c>
      <c r="FE102" s="9">
        <f>IF(Parametros!$P$3=1,'4 - Tabela atual'!FE101,'5 - Tabela anterior'!FD101)</f>
        <v>0</v>
      </c>
      <c r="FF102" s="9">
        <f>IF(Parametros!$P$3=1,'4 - Tabela atual'!FF101,'5 - Tabela anterior'!FE101)</f>
        <v>0</v>
      </c>
      <c r="FG102" s="9">
        <f>IF(Parametros!$P$3=1,'4 - Tabela atual'!FG101,'5 - Tabela anterior'!FF101)</f>
        <v>0</v>
      </c>
      <c r="FH102" s="9">
        <f>IF(Parametros!$P$3=1,'4 - Tabela atual'!FH101,'5 - Tabela anterior'!FG101)</f>
        <v>0</v>
      </c>
      <c r="FI102" s="9">
        <f>IF(Parametros!$P$3=1,'4 - Tabela atual'!FI101,'5 - Tabela anterior'!FH101)</f>
        <v>0</v>
      </c>
      <c r="FJ102" s="9">
        <f>IF(Parametros!$P$3=1,'4 - Tabela atual'!FJ101,'5 - Tabela anterior'!FI101)</f>
        <v>0</v>
      </c>
      <c r="FK102" s="9">
        <f>IF(Parametros!$P$3=1,'4 - Tabela atual'!FK101,'5 - Tabela anterior'!FJ101)</f>
        <v>0</v>
      </c>
      <c r="FL102" s="9">
        <f>IF(Parametros!$P$3=1,'4 - Tabela atual'!FL101,'5 - Tabela anterior'!FK101)</f>
        <v>0</v>
      </c>
      <c r="FM102" s="9">
        <f>IF(Parametros!$P$3=1,'4 - Tabela atual'!FM101,'5 - Tabela anterior'!FL101)</f>
        <v>0</v>
      </c>
      <c r="FN102" s="9">
        <f>IF(Parametros!$P$3=1,'4 - Tabela atual'!FN101,'5 - Tabela anterior'!FM101)</f>
        <v>0</v>
      </c>
      <c r="FO102" s="9">
        <f>IF(Parametros!$P$3=1,'4 - Tabela atual'!FO101,'5 - Tabela anterior'!FN101)</f>
        <v>0</v>
      </c>
      <c r="FP102" s="9">
        <f>IF(Parametros!$P$3=1,'4 - Tabela atual'!FP101,'5 - Tabela anterior'!FO101)</f>
        <v>0</v>
      </c>
      <c r="FQ102" s="9">
        <f>IF(Parametros!$P$3=1,'4 - Tabela atual'!FQ101,'5 - Tabela anterior'!FP101)</f>
        <v>0</v>
      </c>
      <c r="FR102" s="9">
        <f>IF(Parametros!$P$3=1,'4 - Tabela atual'!FR101,'5 - Tabela anterior'!FQ101)</f>
        <v>0</v>
      </c>
      <c r="FS102" s="9">
        <f>IF(Parametros!$P$3=1,'4 - Tabela atual'!FS101,'5 - Tabela anterior'!FR101)</f>
        <v>0</v>
      </c>
      <c r="FT102">
        <f>IF(Parametros!$P$3=1,'4 - Tabela atual'!FT101,'5 - Tabela anterior'!FS101)</f>
        <v>4.42</v>
      </c>
      <c r="FU102" t="str">
        <f>IF(Parametros!$P$3=1,'4 - Tabela atual'!FU101,'5 - Tabela anterior'!FT101)</f>
        <v/>
      </c>
      <c r="FV102" t="str">
        <f>IF(Parametros!$P$3=1,'4 - Tabela atual'!FV101,'5 - Tabela anterior'!FU101)</f>
        <v/>
      </c>
      <c r="FW102" t="str">
        <f>IF(Parametros!$P$3=1,'4 - Tabela atual'!FW101,'5 - Tabela anterior'!FV101)</f>
        <v/>
      </c>
      <c r="FX102" t="str">
        <f>IF(Parametros!$P$3=1,'4 - Tabela atual'!FX101,'5 - Tabela anterior'!FW101)</f>
        <v/>
      </c>
      <c r="FY102" t="str">
        <f>IF(Parametros!$P$3=1,'4 - Tabela atual'!FY101,'5 - Tabela anterior'!FX101)</f>
        <v/>
      </c>
      <c r="FZ102" t="str">
        <f>IF(Parametros!$P$3=1,'4 - Tabela atual'!FZ101,'5 - Tabela anterior'!FY101)</f>
        <v/>
      </c>
      <c r="GA102" t="str">
        <f>IF(Parametros!$P$3=1,'4 - Tabela atual'!GA101,'5 - Tabela anterior'!FZ101)</f>
        <v/>
      </c>
      <c r="GB102" t="str">
        <f>IF(Parametros!$P$3=1,'4 - Tabela atual'!GB101,'5 - Tabela anterior'!GA101)</f>
        <v/>
      </c>
      <c r="GC102" t="str">
        <f>IF(Parametros!$P$3=1,'4 - Tabela atual'!GC101,'5 - Tabela anterior'!GB101)</f>
        <v/>
      </c>
      <c r="GD102" t="str">
        <f>IF(Parametros!$P$3=1,'4 - Tabela atual'!GD101,'5 - Tabela anterior'!GC101)</f>
        <v/>
      </c>
      <c r="GE102" t="str">
        <f>IF(Parametros!$P$3=1,'4 - Tabela atual'!GE101,'5 - Tabela anterior'!GD101)</f>
        <v/>
      </c>
      <c r="GF102" t="str">
        <f>IF(Parametros!$P$3=1,'4 - Tabela atual'!GF101,'5 - Tabela anterior'!GE101)</f>
        <v/>
      </c>
      <c r="GG102" t="str">
        <f>IF(Parametros!$P$3=1,'4 - Tabela atual'!GG101,'5 - Tabela anterior'!GF101)</f>
        <v/>
      </c>
      <c r="GH102">
        <f>IF(Parametros!$P$3=1,'4 - Tabela atual'!GH101,'5 - Tabela anterior'!GG101)</f>
        <v>0</v>
      </c>
      <c r="GI102" s="8">
        <f>IF(Parametros!$P$3=1,'4 - Tabela atual'!GI101,'5 - Tabela anterior'!GH101)</f>
        <v>48289.152199999997</v>
      </c>
      <c r="GJ102" s="8">
        <f>IF(Parametros!$P$3=1,'4 - Tabela atual'!GJ101,'5 - Tabela anterior'!GI101)</f>
        <v>0</v>
      </c>
      <c r="GK102" s="8">
        <f>IF(Parametros!$P$3=1,'4 - Tabela atual'!GK101,'5 - Tabela anterior'!GJ101)</f>
        <v>0</v>
      </c>
      <c r="GL102" s="8">
        <f>IF(Parametros!$P$3=1,'4 - Tabela atual'!GL101,'5 - Tabela anterior'!GK101)</f>
        <v>0</v>
      </c>
      <c r="GM102" s="8">
        <f>IF(Parametros!$P$3=1,'4 - Tabela atual'!GM101,'5 - Tabela anterior'!GL101)</f>
        <v>0</v>
      </c>
      <c r="GN102" s="8">
        <f>IF(Parametros!$P$3=1,'4 - Tabela atual'!GN101,'5 - Tabela anterior'!GM101)</f>
        <v>0</v>
      </c>
      <c r="GO102" s="8">
        <f>IF(Parametros!$P$3=1,'4 - Tabela atual'!GO101,'5 - Tabela anterior'!GN101)</f>
        <v>0</v>
      </c>
      <c r="GP102" s="8">
        <f>IF(Parametros!$P$3=1,'4 - Tabela atual'!GP101,'5 - Tabela anterior'!GO101)</f>
        <v>0</v>
      </c>
      <c r="GQ102" s="8">
        <f>IF(Parametros!$P$3=1,'4 - Tabela atual'!GQ101,'5 - Tabela anterior'!GP101)</f>
        <v>0</v>
      </c>
      <c r="GR102" s="8">
        <f>IF(Parametros!$P$3=1,'4 - Tabela atual'!GR101,'5 - Tabela anterior'!GQ101)</f>
        <v>0</v>
      </c>
      <c r="GS102" s="8">
        <f>IF(Parametros!$P$3=1,'4 - Tabela atual'!GS101,'5 - Tabela anterior'!GR101)</f>
        <v>0</v>
      </c>
      <c r="GT102" s="8">
        <f>IF(Parametros!$P$3=1,'4 - Tabela atual'!GT101,'5 - Tabela anterior'!GS101)</f>
        <v>0</v>
      </c>
      <c r="GU102" s="8">
        <f>IF(Parametros!$P$3=1,'4 - Tabela atual'!GU101,'5 - Tabela anterior'!GT101)</f>
        <v>0</v>
      </c>
      <c r="GV102" s="8">
        <f>IF(Parametros!$P$3=1,'4 - Tabela atual'!GV101,'5 - Tabela anterior'!GU101)</f>
        <v>0</v>
      </c>
      <c r="GW102" s="8">
        <f>IF(Parametros!$P$3=1,'4 - Tabela atual'!GW101,'5 - Tabela anterior'!GV101)</f>
        <v>0</v>
      </c>
      <c r="GX102">
        <f>IF(Parametros!$P$3=1,'4 - Tabela atual'!GX101,'5 - Tabela anterior'!GW101)</f>
        <v>0</v>
      </c>
      <c r="GY102">
        <f>IF(Parametros!$P$3=1,'4 - Tabela atual'!GY101,'5 - Tabela anterior'!GX101)</f>
        <v>0</v>
      </c>
      <c r="GZ102">
        <f>IF(Parametros!$P$3=1,'4 - Tabela atual'!GZ101,'5 - Tabela anterior'!GY101)</f>
        <v>0</v>
      </c>
      <c r="HA102">
        <f>IF(Parametros!$P$3=1,'4 - Tabela atual'!HA101,'5 - Tabela anterior'!GZ101)</f>
        <v>0</v>
      </c>
      <c r="HB102">
        <f>IF(Parametros!$P$3=1,'4 - Tabela atual'!HB101,'5 - Tabela anterior'!HA101)</f>
        <v>0</v>
      </c>
      <c r="HC102">
        <f>IF(Parametros!$P$3=1,'4 - Tabela atual'!HC101,'5 - Tabela anterior'!HB101)</f>
        <v>0</v>
      </c>
      <c r="HD102">
        <f>IF(Parametros!$P$3=1,'4 - Tabela atual'!HD101,'5 - Tabela anterior'!HC101)</f>
        <v>1</v>
      </c>
      <c r="HE102" s="6" t="str">
        <f t="shared" si="3"/>
        <v>P. EMPRESAS / G. NEGÓC. (REPRISE) - (EMPS)</v>
      </c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IP102" s="5"/>
      <c r="IQ102" s="5"/>
      <c r="IR102" s="5"/>
      <c r="IS102" s="5"/>
      <c r="IT102" s="5"/>
      <c r="IU102" s="5"/>
      <c r="IV102" s="5"/>
      <c r="IW102" s="5"/>
      <c r="IX102" s="5"/>
      <c r="IY102" s="5"/>
      <c r="IZ102" s="5"/>
      <c r="JA102" s="5"/>
      <c r="JB102" s="5"/>
      <c r="JC102" s="5"/>
      <c r="JD102" s="5"/>
      <c r="JE102" s="5"/>
      <c r="JF102" s="5"/>
      <c r="JG102" s="5"/>
      <c r="JH102" s="5"/>
      <c r="JI102" s="5"/>
      <c r="JJ102" s="5"/>
      <c r="JK102" s="5"/>
      <c r="JL102" s="5"/>
    </row>
    <row r="103" spans="1:272" x14ac:dyDescent="0.2">
      <c r="A103" s="148" t="str">
        <f>IF(Parametros!$P$3=1,'4 - Tabela atual'!A102,'5 - Tabela anterior'!A102)</f>
        <v>RECA</v>
      </c>
      <c r="B103" s="112" t="str">
        <f>IF(Parametros!$P$3=1,'4 - Tabela atual'!B102,'5 - Tabela anterior'!B102)</f>
        <v>RECEITAS ESPECIAIS DA ANA MARIA BRAGA</v>
      </c>
      <c r="C103" s="9">
        <f>IF(Parametros!$P$3=1,'4 - Tabela atual'!C102,'5 - Tabela anterior'!C102)</f>
        <v>626</v>
      </c>
      <c r="D103" s="9">
        <f>IF(Parametros!$P$3=1,'4 - Tabela atual'!D102,'5 - Tabela anterior'!D102)</f>
        <v>125.2</v>
      </c>
      <c r="E103" s="9">
        <f>IF(Parametros!$P$3=1,'4 - Tabela atual'!E102,'5 - Tabela anterior'!E102)</f>
        <v>156.5</v>
      </c>
      <c r="F103" s="9">
        <f>IF(Parametros!$P$3=1,'4 - Tabela atual'!F102,'5 - Tabela anterior'!F102)</f>
        <v>234.75</v>
      </c>
      <c r="G103" s="9">
        <f>IF(Parametros!$P$3=1,'4 - Tabela atual'!G102,'5 - Tabela anterior'!G102)</f>
        <v>125.2</v>
      </c>
      <c r="H103" s="9">
        <f>IF(Parametros!$P$3=1,'4 - Tabela atual'!H102,'5 - Tabela anterior'!H102)</f>
        <v>156.5</v>
      </c>
      <c r="I103" s="9">
        <f>IF(Parametros!$P$3=1,'4 - Tabela atual'!I102,'5 - Tabela anterior'!H102)</f>
        <v>156.5</v>
      </c>
      <c r="J103" s="9">
        <f>IF(Parametros!$P$3=1,'4 - Tabela atual'!J102,'5 - Tabela anterior'!I102)</f>
        <v>156.5</v>
      </c>
      <c r="K103" s="9">
        <f>IF(Parametros!$P$3=1,'4 - Tabela atual'!K102,'5 - Tabela anterior'!J102)</f>
        <v>234.75</v>
      </c>
      <c r="L103" s="9">
        <f>IF(Parametros!$P$3=1,'4 - Tabela atual'!L102,'5 - Tabela anterior'!K102)</f>
        <v>125.2</v>
      </c>
      <c r="M103" s="9">
        <f>IF(Parametros!$P$3=1,'4 - Tabela atual'!M102,'5 - Tabela anterior'!L102)</f>
        <v>156.5</v>
      </c>
      <c r="N103" s="9">
        <f>IF(Parametros!$P$3=1,'4 - Tabela atual'!N102,'5 - Tabela anterior'!M102)</f>
        <v>281.7</v>
      </c>
      <c r="O103" s="9">
        <f>IF(Parametros!$P$3=1,'4 - Tabela atual'!O102,'5 - Tabela anterior'!N102)</f>
        <v>313</v>
      </c>
      <c r="P103" s="9">
        <f>IF(Parametros!$P$3=1,'4 - Tabela atual'!P102,'5 - Tabela anterior'!O102)</f>
        <v>939</v>
      </c>
      <c r="Q103" s="9">
        <f>IF(Parametros!$P$3=1,'4 - Tabela atual'!Q102,'5 - Tabela anterior'!P102)</f>
        <v>1252</v>
      </c>
      <c r="R103" s="9">
        <f>IF(Parametros!$P$3=1,'4 - Tabela atual'!R102,'5 - Tabela anterior'!Q102)</f>
        <v>1878</v>
      </c>
      <c r="S103" s="9">
        <f>IF(Parametros!$P$3=1,'4 - Tabela atual'!S102,'5 - Tabela anterior'!R102)</f>
        <v>2504</v>
      </c>
      <c r="T103" s="9">
        <f>IF(Parametros!$P$3=1,'4 - Tabela atual'!T102,'5 - Tabela anterior'!S102)</f>
        <v>3130</v>
      </c>
      <c r="U103" s="9">
        <f>IF(Parametros!$P$3=1,'4 - Tabela atual'!U102,'5 - Tabela anterior'!T102)</f>
        <v>3756</v>
      </c>
      <c r="V103" s="9">
        <f>IF(Parametros!$P$3=1,'4 - Tabela atual'!V102,'5 - Tabela anterior'!U102)</f>
        <v>0</v>
      </c>
      <c r="W103" s="9">
        <f>IF(Parametros!$P$3=1,'4 - Tabela atual'!W102,'5 - Tabela anterior'!V102)</f>
        <v>0</v>
      </c>
      <c r="X103" s="9">
        <f>IF(Parametros!$P$3=1,'4 - Tabela atual'!X102,'5 - Tabela anterior'!W102)</f>
        <v>0</v>
      </c>
      <c r="Y103" s="9">
        <f>IF(Parametros!$P$3=1,'4 - Tabela atual'!Y102,'5 - Tabela anterior'!X102)</f>
        <v>0</v>
      </c>
      <c r="Z103" s="9">
        <f>IF(Parametros!$P$3=1,'4 - Tabela atual'!Z102,'5 - Tabela anterior'!Y102)</f>
        <v>0</v>
      </c>
      <c r="AA103" s="9">
        <f>IF(Parametros!$P$3=1,'4 - Tabela atual'!AA102,'5 - Tabela anterior'!Z102)</f>
        <v>0</v>
      </c>
      <c r="AB103" s="9">
        <f>IF(Parametros!$P$3=1,'4 - Tabela atual'!AB102,'5 - Tabela anterior'!AA102)</f>
        <v>0</v>
      </c>
      <c r="AC103" s="9">
        <f>IF(Parametros!$P$3=1,'4 - Tabela atual'!AC102,'5 - Tabela anterior'!AB102)</f>
        <v>0</v>
      </c>
      <c r="AD103" s="9">
        <f>IF(Parametros!$P$3=1,'4 - Tabela atual'!AD102,'5 - Tabela anterior'!AC102)</f>
        <v>0</v>
      </c>
      <c r="AE103" s="9">
        <f>IF(Parametros!$P$3=1,'4 - Tabela atual'!AE102,'5 - Tabela anterior'!AD102)</f>
        <v>0</v>
      </c>
      <c r="AF103" s="9">
        <f>IF(Parametros!$P$3=1,'4 - Tabela atual'!AF102,'5 - Tabela anterior'!AE102)</f>
        <v>0</v>
      </c>
      <c r="AG103" s="9">
        <f>IF(Parametros!$P$3=1,'4 - Tabela atual'!AG102,'5 - Tabela anterior'!AF102)</f>
        <v>0</v>
      </c>
      <c r="AH103" s="9">
        <f>IF(Parametros!$P$3=1,'4 - Tabela atual'!AH102,'5 - Tabela anterior'!AG102)</f>
        <v>0</v>
      </c>
      <c r="AI103" s="9">
        <f>IF(Parametros!$P$3=1,'4 - Tabela atual'!AI102,'5 - Tabela anterior'!AH102)</f>
        <v>0</v>
      </c>
      <c r="AJ103" s="9">
        <f>IF(Parametros!$P$3=1,'4 - Tabela atual'!AJ102,'5 - Tabela anterior'!AI102)</f>
        <v>0</v>
      </c>
      <c r="AK103" s="9">
        <f>IF(Parametros!$P$3=1,'4 - Tabela atual'!AK102,'5 - Tabela anterior'!AJ102)</f>
        <v>0</v>
      </c>
      <c r="AL103" s="9">
        <f>IF(Parametros!$P$3=1,'4 - Tabela atual'!AL102,'5 - Tabela anterior'!AK102)</f>
        <v>0</v>
      </c>
      <c r="AM103" s="9">
        <f>IF(Parametros!$P$3=1,'4 - Tabela atual'!AM102,'5 - Tabela anterior'!AL102)</f>
        <v>0</v>
      </c>
      <c r="AN103" s="9">
        <f>IF(Parametros!$P$3=1,'4 - Tabela atual'!AN102,'5 - Tabela anterior'!AM102)</f>
        <v>0</v>
      </c>
      <c r="AO103" s="9">
        <f>IF(Parametros!$P$3=1,'4 - Tabela atual'!AO102,'5 - Tabela anterior'!AN102)</f>
        <v>0</v>
      </c>
      <c r="AP103" s="9">
        <f>IF(Parametros!$P$3=1,'4 - Tabela atual'!AP102,'5 - Tabela anterior'!AO102)</f>
        <v>0</v>
      </c>
      <c r="AQ103" s="9">
        <f>IF(Parametros!$P$3=1,'4 - Tabela atual'!AQ102,'5 - Tabela anterior'!AP102)</f>
        <v>0</v>
      </c>
      <c r="AR103" s="9">
        <f>IF(Parametros!$P$3=1,'4 - Tabela atual'!AR102,'5 - Tabela anterior'!AQ102)</f>
        <v>0</v>
      </c>
      <c r="AS103" s="9">
        <f>IF(Parametros!$P$3=1,'4 - Tabela atual'!AS102,'5 - Tabela anterior'!AR102)</f>
        <v>0</v>
      </c>
      <c r="AT103" s="9">
        <f>IF(Parametros!$P$3=1,'4 - Tabela atual'!AT102,'5 - Tabela anterior'!AS102)</f>
        <v>0</v>
      </c>
      <c r="AU103" s="9">
        <f>IF(Parametros!$P$3=1,'4 - Tabela atual'!AU102,'5 - Tabela anterior'!AT102)</f>
        <v>0</v>
      </c>
      <c r="AV103" s="9">
        <f>IF(Parametros!$P$3=1,'4 - Tabela atual'!AV102,'5 - Tabela anterior'!AU102)</f>
        <v>0</v>
      </c>
      <c r="AW103" s="9">
        <f>IF(Parametros!$P$3=1,'4 - Tabela atual'!AW102,'5 - Tabela anterior'!AV102)</f>
        <v>0</v>
      </c>
      <c r="AX103" s="9">
        <f>IF(Parametros!$P$3=1,'4 - Tabela atual'!AX102,'5 - Tabela anterior'!AW102)</f>
        <v>0</v>
      </c>
      <c r="AY103" s="9">
        <f>IF(Parametros!$P$3=1,'4 - Tabela atual'!AY102,'5 - Tabela anterior'!AX102)</f>
        <v>0</v>
      </c>
      <c r="AZ103" s="9">
        <f>IF(Parametros!$P$3=1,'4 - Tabela atual'!AZ102,'5 - Tabela anterior'!AY102)</f>
        <v>0</v>
      </c>
      <c r="BA103" s="9">
        <f>IF(Parametros!$P$3=1,'4 - Tabela atual'!BA102,'5 - Tabela anterior'!AZ102)</f>
        <v>0</v>
      </c>
      <c r="BB103" s="9">
        <f>IF(Parametros!$P$3=1,'4 - Tabela atual'!BB102,'5 - Tabela anterior'!BA102)</f>
        <v>0</v>
      </c>
      <c r="BC103" s="9">
        <f>IF(Parametros!$P$3=1,'4 - Tabela atual'!BC102,'5 - Tabela anterior'!BB102)</f>
        <v>0</v>
      </c>
      <c r="BD103" s="9">
        <f>IF(Parametros!$P$3=1,'4 - Tabela atual'!BD102,'5 - Tabela anterior'!BC102)</f>
        <v>0</v>
      </c>
      <c r="BE103" s="9">
        <f>IF(Parametros!$P$3=1,'4 - Tabela atual'!BE102,'5 - Tabela anterior'!BD102)</f>
        <v>0</v>
      </c>
      <c r="BF103" s="9">
        <f>IF(Parametros!$P$3=1,'4 - Tabela atual'!BF102,'5 - Tabela anterior'!BE102)</f>
        <v>0</v>
      </c>
      <c r="BG103" s="9">
        <f>IF(Parametros!$P$3=1,'4 - Tabela atual'!BG102,'5 - Tabela anterior'!BF102)</f>
        <v>0</v>
      </c>
      <c r="BH103" s="9">
        <f>IF(Parametros!$P$3=1,'4 - Tabela atual'!BH102,'5 - Tabela anterior'!BG102)</f>
        <v>0</v>
      </c>
      <c r="BI103" s="9">
        <f>IF(Parametros!$P$3=1,'4 - Tabela atual'!BI102,'5 - Tabela anterior'!BH102)</f>
        <v>0</v>
      </c>
      <c r="BJ103" s="9">
        <f>IF(Parametros!$P$3=1,'4 - Tabela atual'!BJ102,'5 - Tabela anterior'!BI102)</f>
        <v>0</v>
      </c>
      <c r="BK103" s="9">
        <f>IF(Parametros!$P$3=1,'4 - Tabela atual'!BK102,'5 - Tabela anterior'!BJ102)</f>
        <v>0</v>
      </c>
      <c r="BL103" s="9">
        <f>IF(Parametros!$P$3=1,'4 - Tabela atual'!BL102,'5 - Tabela anterior'!BK102)</f>
        <v>0</v>
      </c>
      <c r="BM103" s="9">
        <f>IF(Parametros!$P$3=1,'4 - Tabela atual'!BM102,'5 - Tabela anterior'!BL102)</f>
        <v>0</v>
      </c>
      <c r="BN103" s="9">
        <f>IF(Parametros!$P$3=1,'4 - Tabela atual'!BN102,'5 - Tabela anterior'!BM102)</f>
        <v>0</v>
      </c>
      <c r="BO103" s="9">
        <f>IF(Parametros!$P$3=1,'4 - Tabela atual'!BO102,'5 - Tabela anterior'!BN102)</f>
        <v>0</v>
      </c>
      <c r="BP103" s="9">
        <f>IF(Parametros!$P$3=1,'4 - Tabela atual'!BP102,'5 - Tabela anterior'!BO102)</f>
        <v>0</v>
      </c>
      <c r="BQ103" s="9">
        <f>IF(Parametros!$P$3=1,'4 - Tabela atual'!BQ102,'5 - Tabela anterior'!BP102)</f>
        <v>0</v>
      </c>
      <c r="BR103" s="9">
        <f>IF(Parametros!$P$3=1,'4 - Tabela atual'!BR102,'5 - Tabela anterior'!BQ102)</f>
        <v>0</v>
      </c>
      <c r="BS103" s="9">
        <f>IF(Parametros!$P$3=1,'4 - Tabela atual'!BS102,'5 - Tabela anterior'!BR102)</f>
        <v>0</v>
      </c>
      <c r="BT103" s="9">
        <f>IF(Parametros!$P$3=1,'4 - Tabela atual'!BT102,'5 - Tabela anterior'!BS102)</f>
        <v>0</v>
      </c>
      <c r="BU103" s="9">
        <f>IF(Parametros!$P$3=1,'4 - Tabela atual'!BU102,'5 - Tabela anterior'!BT102)</f>
        <v>0</v>
      </c>
      <c r="BV103" s="9">
        <f>IF(Parametros!$P$3=1,'4 - Tabela atual'!BV102,'5 - Tabela anterior'!BU102)</f>
        <v>0</v>
      </c>
      <c r="BW103" s="9">
        <f>IF(Parametros!$P$3=1,'4 - Tabela atual'!BW102,'5 - Tabela anterior'!BV102)</f>
        <v>0</v>
      </c>
      <c r="BX103" s="9">
        <f>IF(Parametros!$P$3=1,'4 - Tabela atual'!BX102,'5 - Tabela anterior'!BW102)</f>
        <v>0</v>
      </c>
      <c r="BY103" s="9">
        <f>IF(Parametros!$P$3=1,'4 - Tabela atual'!BY102,'5 - Tabela anterior'!BX102)</f>
        <v>0</v>
      </c>
      <c r="BZ103" s="9">
        <f>IF(Parametros!$P$3=1,'4 - Tabela atual'!BZ102,'5 - Tabela anterior'!BY102)</f>
        <v>0</v>
      </c>
      <c r="CA103" s="9">
        <f>IF(Parametros!$P$3=1,'4 - Tabela atual'!CA102,'5 - Tabela anterior'!BZ102)</f>
        <v>0</v>
      </c>
      <c r="CB103" s="9">
        <f>IF(Parametros!$P$3=1,'4 - Tabela atual'!CB102,'5 - Tabela anterior'!CA102)</f>
        <v>0</v>
      </c>
      <c r="CC103" s="9">
        <f>IF(Parametros!$P$3=1,'4 - Tabela atual'!CC102,'5 - Tabela anterior'!CB102)</f>
        <v>0</v>
      </c>
      <c r="CD103" s="9">
        <f>IF(Parametros!$P$3=1,'4 - Tabela atual'!CD102,'5 - Tabela anterior'!CC102)</f>
        <v>0</v>
      </c>
      <c r="CE103" s="9">
        <f>IF(Parametros!$P$3=1,'4 - Tabela atual'!CE102,'5 - Tabela anterior'!CD102)</f>
        <v>0</v>
      </c>
      <c r="CF103" s="9">
        <f>IF(Parametros!$P$3=1,'4 - Tabela atual'!CF102,'5 - Tabela anterior'!CE102)</f>
        <v>0</v>
      </c>
      <c r="CG103" s="9">
        <f>IF(Parametros!$P$3=1,'4 - Tabela atual'!CG102,'5 - Tabela anterior'!CF102)</f>
        <v>0</v>
      </c>
      <c r="CH103" s="9">
        <f>IF(Parametros!$P$3=1,'4 - Tabela atual'!CH102,'5 - Tabela anterior'!CG102)</f>
        <v>0</v>
      </c>
      <c r="CI103" s="9">
        <f>IF(Parametros!$P$3=1,'4 - Tabela atual'!CI102,'5 - Tabela anterior'!CH102)</f>
        <v>0</v>
      </c>
      <c r="CJ103" s="9">
        <f>IF(Parametros!$P$3=1,'4 - Tabela atual'!CJ102,'5 - Tabela anterior'!CI102)</f>
        <v>0</v>
      </c>
      <c r="CK103" s="9">
        <f>IF(Parametros!$P$3=1,'4 - Tabela atual'!CK102,'5 - Tabela anterior'!CJ102)</f>
        <v>0</v>
      </c>
      <c r="CL103" s="9">
        <f>IF(Parametros!$P$3=1,'4 - Tabela atual'!CL102,'5 - Tabela anterior'!CK102)</f>
        <v>0</v>
      </c>
      <c r="CM103" s="9">
        <f>IF(Parametros!$P$3=1,'4 - Tabela atual'!CM102,'5 - Tabela anterior'!CL102)</f>
        <v>0</v>
      </c>
      <c r="CN103" s="9">
        <f>IF(Parametros!$P$3=1,'4 - Tabela atual'!CN102,'5 - Tabela anterior'!CM102)</f>
        <v>0</v>
      </c>
      <c r="CO103" s="9">
        <f>IF(Parametros!$P$3=1,'4 - Tabela atual'!CO102,'5 - Tabela anterior'!CN102)</f>
        <v>0</v>
      </c>
      <c r="CP103" s="9">
        <f>IF(Parametros!$P$3=1,'4 - Tabela atual'!CP102,'5 - Tabela anterior'!CO102)</f>
        <v>0</v>
      </c>
      <c r="CQ103" s="9">
        <f>IF(Parametros!$P$3=1,'4 - Tabela atual'!CQ102,'5 - Tabela anterior'!CP102)</f>
        <v>0</v>
      </c>
      <c r="CR103" s="9">
        <f>IF(Parametros!$P$3=1,'4 - Tabela atual'!CR102,'5 - Tabela anterior'!CQ102)</f>
        <v>0</v>
      </c>
      <c r="CS103" s="9">
        <f>IF(Parametros!$P$3=1,'4 - Tabela atual'!CS102,'5 - Tabela anterior'!CR102)</f>
        <v>0</v>
      </c>
      <c r="CT103" s="9">
        <f>IF(Parametros!$P$3=1,'4 - Tabela atual'!CT102,'5 - Tabela anterior'!CS102)</f>
        <v>0</v>
      </c>
      <c r="CU103" s="9">
        <f>IF(Parametros!$P$3=1,'4 - Tabela atual'!CU102,'5 - Tabela anterior'!CT102)</f>
        <v>0</v>
      </c>
      <c r="CV103" s="9">
        <f>IF(Parametros!$P$3=1,'4 - Tabela atual'!CV102,'5 - Tabela anterior'!CU102)</f>
        <v>0</v>
      </c>
      <c r="CW103" s="9">
        <f>IF(Parametros!$P$3=1,'4 - Tabela atual'!CW102,'5 - Tabela anterior'!CV102)</f>
        <v>0</v>
      </c>
      <c r="CX103" s="9">
        <f>IF(Parametros!$P$3=1,'4 - Tabela atual'!CX102,'5 - Tabela anterior'!CW102)</f>
        <v>0</v>
      </c>
      <c r="CY103" s="9">
        <f>IF(Parametros!$P$3=1,'4 - Tabela atual'!CY102,'5 - Tabela anterior'!CX102)</f>
        <v>0</v>
      </c>
      <c r="CZ103" s="9">
        <f>IF(Parametros!$P$3=1,'4 - Tabela atual'!CZ102,'5 - Tabela anterior'!CY102)</f>
        <v>0</v>
      </c>
      <c r="DA103" s="9">
        <f>IF(Parametros!$P$3=1,'4 - Tabela atual'!DA102,'5 - Tabela anterior'!CZ102)</f>
        <v>0</v>
      </c>
      <c r="DB103" s="9">
        <f>IF(Parametros!$P$3=1,'4 - Tabela atual'!DB102,'5 - Tabela anterior'!DA102)</f>
        <v>0</v>
      </c>
      <c r="DC103" s="9">
        <f>IF(Parametros!$P$3=1,'4 - Tabela atual'!DC102,'5 - Tabela anterior'!DB102)</f>
        <v>0</v>
      </c>
      <c r="DD103" s="9">
        <f>IF(Parametros!$P$3=1,'4 - Tabela atual'!DD102,'5 - Tabela anterior'!DC102)</f>
        <v>0</v>
      </c>
      <c r="DE103" s="9">
        <f>IF(Parametros!$P$3=1,'4 - Tabela atual'!DE102,'5 - Tabela anterior'!DD102)</f>
        <v>0</v>
      </c>
      <c r="DF103" s="9">
        <f>IF(Parametros!$P$3=1,'4 - Tabela atual'!DF102,'5 - Tabela anterior'!DE102)</f>
        <v>0</v>
      </c>
      <c r="DG103" s="9">
        <f>IF(Parametros!$P$3=1,'4 - Tabela atual'!DG102,'5 - Tabela anterior'!DF102)</f>
        <v>0</v>
      </c>
      <c r="DH103" s="9">
        <f>IF(Parametros!$P$3=1,'4 - Tabela atual'!DH102,'5 - Tabela anterior'!DG102)</f>
        <v>0</v>
      </c>
      <c r="DI103" s="9">
        <f>IF(Parametros!$P$3=1,'4 - Tabela atual'!DI102,'5 - Tabela anterior'!DH102)</f>
        <v>0</v>
      </c>
      <c r="DJ103" s="9">
        <f>IF(Parametros!$P$3=1,'4 - Tabela atual'!DJ102,'5 - Tabela anterior'!DI102)</f>
        <v>0</v>
      </c>
      <c r="DK103" s="9">
        <f>IF(Parametros!$P$3=1,'4 - Tabela atual'!DK102,'5 - Tabela anterior'!DJ102)</f>
        <v>0</v>
      </c>
      <c r="DL103" s="9">
        <f>IF(Parametros!$P$3=1,'4 - Tabela atual'!DL102,'5 - Tabela anterior'!DK102)</f>
        <v>0</v>
      </c>
      <c r="DM103" s="9">
        <f>IF(Parametros!$P$3=1,'4 - Tabela atual'!DM102,'5 - Tabela anterior'!DL102)</f>
        <v>0</v>
      </c>
      <c r="DN103" s="9">
        <f>IF(Parametros!$P$3=1,'4 - Tabela atual'!DN102,'5 - Tabela anterior'!DM102)</f>
        <v>0</v>
      </c>
      <c r="DO103" s="9">
        <f>IF(Parametros!$P$3=1,'4 - Tabela atual'!DO102,'5 - Tabela anterior'!DN102)</f>
        <v>0</v>
      </c>
      <c r="DP103" s="9">
        <f>IF(Parametros!$P$3=1,'4 - Tabela atual'!DP102,'5 - Tabela anterior'!DO102)</f>
        <v>0</v>
      </c>
      <c r="DQ103" s="9">
        <f>IF(Parametros!$P$3=1,'4 - Tabela atual'!DQ102,'5 - Tabela anterior'!DP102)</f>
        <v>0</v>
      </c>
      <c r="DR103" s="9">
        <f>IF(Parametros!$P$3=1,'4 - Tabela atual'!DR102,'5 - Tabela anterior'!DQ102)</f>
        <v>0</v>
      </c>
      <c r="DS103" s="9">
        <f>IF(Parametros!$P$3=1,'4 - Tabela atual'!DS102,'5 - Tabela anterior'!DR102)</f>
        <v>0</v>
      </c>
      <c r="DT103" s="9">
        <f>IF(Parametros!$P$3=1,'4 - Tabela atual'!DT102,'5 - Tabela anterior'!DS102)</f>
        <v>0</v>
      </c>
      <c r="DU103" s="9">
        <f>IF(Parametros!$P$3=1,'4 - Tabela atual'!DU102,'5 - Tabela anterior'!DT102)</f>
        <v>0</v>
      </c>
      <c r="DV103" s="9">
        <f>IF(Parametros!$P$3=1,'4 - Tabela atual'!DV102,'5 - Tabela anterior'!DU102)</f>
        <v>0</v>
      </c>
      <c r="DW103" s="9">
        <f>IF(Parametros!$P$3=1,'4 - Tabela atual'!DW102,'5 - Tabela anterior'!DV102)</f>
        <v>0</v>
      </c>
      <c r="DX103" s="9">
        <f>IF(Parametros!$P$3=1,'4 - Tabela atual'!DX102,'5 - Tabela anterior'!DW102)</f>
        <v>0</v>
      </c>
      <c r="DY103" s="9">
        <f>IF(Parametros!$P$3=1,'4 - Tabela atual'!DY102,'5 - Tabela anterior'!DX102)</f>
        <v>0</v>
      </c>
      <c r="DZ103" s="9">
        <f>IF(Parametros!$P$3=1,'4 - Tabela atual'!DZ102,'5 - Tabela anterior'!DY102)</f>
        <v>0</v>
      </c>
      <c r="EA103" s="9">
        <f>IF(Parametros!$P$3=1,'4 - Tabela atual'!EA102,'5 - Tabela anterior'!DZ102)</f>
        <v>0</v>
      </c>
      <c r="EB103" s="9">
        <f>IF(Parametros!$P$3=1,'4 - Tabela atual'!EB102,'5 - Tabela anterior'!EA102)</f>
        <v>0</v>
      </c>
      <c r="EC103" s="9">
        <f>IF(Parametros!$P$3=1,'4 - Tabela atual'!EC102,'5 - Tabela anterior'!EB102)</f>
        <v>0</v>
      </c>
      <c r="ED103" s="9">
        <f>IF(Parametros!$P$3=1,'4 - Tabela atual'!ED102,'5 - Tabela anterior'!EC102)</f>
        <v>0</v>
      </c>
      <c r="EE103" s="9">
        <f>IF(Parametros!$P$3=1,'4 - Tabela atual'!EE102,'5 - Tabela anterior'!ED102)</f>
        <v>0</v>
      </c>
      <c r="EF103" s="9">
        <f>IF(Parametros!$P$3=1,'4 - Tabela atual'!EF102,'5 - Tabela anterior'!EE102)</f>
        <v>0</v>
      </c>
      <c r="EG103" s="9">
        <f>IF(Parametros!$P$3=1,'4 - Tabela atual'!EG102,'5 - Tabela anterior'!EF102)</f>
        <v>0</v>
      </c>
      <c r="EH103" s="9">
        <f>IF(Parametros!$P$3=1,'4 - Tabela atual'!EH102,'5 - Tabela anterior'!EG102)</f>
        <v>0</v>
      </c>
      <c r="EI103" s="9">
        <f>IF(Parametros!$P$3=1,'4 - Tabela atual'!EI102,'5 - Tabela anterior'!EH102)</f>
        <v>0</v>
      </c>
      <c r="EJ103" s="9">
        <f>IF(Parametros!$P$3=1,'4 - Tabela atual'!EJ102,'5 - Tabela anterior'!EI102)</f>
        <v>0</v>
      </c>
      <c r="EK103" s="9">
        <f>IF(Parametros!$P$3=1,'4 - Tabela atual'!EK102,'5 - Tabela anterior'!EJ102)</f>
        <v>0</v>
      </c>
      <c r="EL103" s="9">
        <f>IF(Parametros!$P$3=1,'4 - Tabela atual'!EL102,'5 - Tabela anterior'!EK102)</f>
        <v>0</v>
      </c>
      <c r="EM103" s="9">
        <f>IF(Parametros!$P$3=1,'4 - Tabela atual'!EM102,'5 - Tabela anterior'!EL102)</f>
        <v>0</v>
      </c>
      <c r="EN103" s="9">
        <f>IF(Parametros!$P$3=1,'4 - Tabela atual'!EN102,'5 - Tabela anterior'!EM102)</f>
        <v>0</v>
      </c>
      <c r="EO103" s="9">
        <f>IF(Parametros!$P$3=1,'4 - Tabela atual'!EO102,'5 - Tabela anterior'!EN102)</f>
        <v>0</v>
      </c>
      <c r="EP103" s="9">
        <f>IF(Parametros!$P$3=1,'4 - Tabela atual'!EP102,'5 - Tabela anterior'!EO102)</f>
        <v>0</v>
      </c>
      <c r="EQ103" s="9">
        <f>IF(Parametros!$P$3=1,'4 - Tabela atual'!EQ102,'5 - Tabela anterior'!EP102)</f>
        <v>0</v>
      </c>
      <c r="ER103" s="9">
        <f>IF(Parametros!$P$3=1,'4 - Tabela atual'!ER102,'5 - Tabela anterior'!EQ102)</f>
        <v>0</v>
      </c>
      <c r="ES103" s="9">
        <f>IF(Parametros!$P$3=1,'4 - Tabela atual'!ES102,'5 - Tabela anterior'!ER102)</f>
        <v>0</v>
      </c>
      <c r="ET103" s="9">
        <f>IF(Parametros!$P$3=1,'4 - Tabela atual'!ET102,'5 - Tabela anterior'!ES102)</f>
        <v>0</v>
      </c>
      <c r="EU103" s="9">
        <f>IF(Parametros!$P$3=1,'4 - Tabela atual'!EU102,'5 - Tabela anterior'!ET102)</f>
        <v>0</v>
      </c>
      <c r="EV103" s="9">
        <f>IF(Parametros!$P$3=1,'4 - Tabela atual'!EV102,'5 - Tabela anterior'!EU102)</f>
        <v>0</v>
      </c>
      <c r="EW103" s="9">
        <f>IF(Parametros!$P$3=1,'4 - Tabela atual'!EW102,'5 - Tabela anterior'!EV102)</f>
        <v>0</v>
      </c>
      <c r="EX103" s="9">
        <f>IF(Parametros!$P$3=1,'4 - Tabela atual'!EX102,'5 - Tabela anterior'!EW102)</f>
        <v>0</v>
      </c>
      <c r="EY103" s="9">
        <f>IF(Parametros!$P$3=1,'4 - Tabela atual'!EY102,'5 - Tabela anterior'!EX102)</f>
        <v>0</v>
      </c>
      <c r="EZ103" s="9">
        <f>IF(Parametros!$P$3=1,'4 - Tabela atual'!EZ102,'5 - Tabela anterior'!EY102)</f>
        <v>0</v>
      </c>
      <c r="FA103" s="9">
        <f>IF(Parametros!$P$3=1,'4 - Tabela atual'!FA102,'5 - Tabela anterior'!EZ102)</f>
        <v>0</v>
      </c>
      <c r="FB103" s="9">
        <f>IF(Parametros!$P$3=1,'4 - Tabela atual'!FB102,'5 - Tabela anterior'!FA102)</f>
        <v>0</v>
      </c>
      <c r="FC103" s="9">
        <f>IF(Parametros!$P$3=1,'4 - Tabela atual'!FC102,'5 - Tabela anterior'!FB102)</f>
        <v>0</v>
      </c>
      <c r="FD103" s="9">
        <f>IF(Parametros!$P$3=1,'4 - Tabela atual'!FD102,'5 - Tabela anterior'!FC102)</f>
        <v>0</v>
      </c>
      <c r="FE103" s="9">
        <f>IF(Parametros!$P$3=1,'4 - Tabela atual'!FE102,'5 - Tabela anterior'!FD102)</f>
        <v>0</v>
      </c>
      <c r="FF103" s="9">
        <f>IF(Parametros!$P$3=1,'4 - Tabela atual'!FF102,'5 - Tabela anterior'!FE102)</f>
        <v>0</v>
      </c>
      <c r="FG103" s="9">
        <f>IF(Parametros!$P$3=1,'4 - Tabela atual'!FG102,'5 - Tabela anterior'!FF102)</f>
        <v>0</v>
      </c>
      <c r="FH103" s="9">
        <f>IF(Parametros!$P$3=1,'4 - Tabela atual'!FH102,'5 - Tabela anterior'!FG102)</f>
        <v>0</v>
      </c>
      <c r="FI103" s="9">
        <f>IF(Parametros!$P$3=1,'4 - Tabela atual'!FI102,'5 - Tabela anterior'!FH102)</f>
        <v>0</v>
      </c>
      <c r="FJ103" s="9">
        <f>IF(Parametros!$P$3=1,'4 - Tabela atual'!FJ102,'5 - Tabela anterior'!FI102)</f>
        <v>0</v>
      </c>
      <c r="FK103" s="9">
        <f>IF(Parametros!$P$3=1,'4 - Tabela atual'!FK102,'5 - Tabela anterior'!FJ102)</f>
        <v>0</v>
      </c>
      <c r="FL103" s="9">
        <f>IF(Parametros!$P$3=1,'4 - Tabela atual'!FL102,'5 - Tabela anterior'!FK102)</f>
        <v>0</v>
      </c>
      <c r="FM103" s="9">
        <f>IF(Parametros!$P$3=1,'4 - Tabela atual'!FM102,'5 - Tabela anterior'!FL102)</f>
        <v>0</v>
      </c>
      <c r="FN103" s="9">
        <f>IF(Parametros!$P$3=1,'4 - Tabela atual'!FN102,'5 - Tabela anterior'!FM102)</f>
        <v>0</v>
      </c>
      <c r="FO103" s="9">
        <f>IF(Parametros!$P$3=1,'4 - Tabela atual'!FO102,'5 - Tabela anterior'!FN102)</f>
        <v>0</v>
      </c>
      <c r="FP103" s="9">
        <f>IF(Parametros!$P$3=1,'4 - Tabela atual'!FP102,'5 - Tabela anterior'!FO102)</f>
        <v>0</v>
      </c>
      <c r="FQ103" s="9">
        <f>IF(Parametros!$P$3=1,'4 - Tabela atual'!FQ102,'5 - Tabela anterior'!FP102)</f>
        <v>0</v>
      </c>
      <c r="FR103" s="9">
        <f>IF(Parametros!$P$3=1,'4 - Tabela atual'!FR102,'5 - Tabela anterior'!FQ102)</f>
        <v>0</v>
      </c>
      <c r="FS103" s="9">
        <f>IF(Parametros!$P$3=1,'4 - Tabela atual'!FS102,'5 - Tabela anterior'!FR102)</f>
        <v>0</v>
      </c>
      <c r="FT103" t="str">
        <f>IF(Parametros!$P$3=1,'4 - Tabela atual'!FT102,'5 - Tabela anterior'!FS102)</f>
        <v>0</v>
      </c>
      <c r="FU103" t="str">
        <f>IF(Parametros!$P$3=1,'4 - Tabela atual'!FU102,'5 - Tabela anterior'!FT102)</f>
        <v>0</v>
      </c>
      <c r="FV103" t="str">
        <f>IF(Parametros!$P$3=1,'4 - Tabela atual'!FV102,'5 - Tabela anterior'!FU102)</f>
        <v>0</v>
      </c>
      <c r="FW103" t="str">
        <f>IF(Parametros!$P$3=1,'4 - Tabela atual'!FW102,'5 - Tabela anterior'!FV102)</f>
        <v>0</v>
      </c>
      <c r="FX103">
        <f>IF(Parametros!$P$3=1,'4 - Tabela atual'!FX102,'5 - Tabela anterior'!FW102)</f>
        <v>0</v>
      </c>
      <c r="FY103">
        <f>IF(Parametros!$P$3=1,'4 - Tabela atual'!FY102,'5 - Tabela anterior'!FX102)</f>
        <v>0</v>
      </c>
      <c r="FZ103">
        <f>IF(Parametros!$P$3=1,'4 - Tabela atual'!FZ102,'5 - Tabela anterior'!FY102)</f>
        <v>0</v>
      </c>
      <c r="GA103">
        <f>IF(Parametros!$P$3=1,'4 - Tabela atual'!GA102,'5 - Tabela anterior'!FZ102)</f>
        <v>0</v>
      </c>
      <c r="GB103">
        <f>IF(Parametros!$P$3=1,'4 - Tabela atual'!GB102,'5 - Tabela anterior'!GA102)</f>
        <v>0</v>
      </c>
      <c r="GC103">
        <f>IF(Parametros!$P$3=1,'4 - Tabela atual'!GC102,'5 - Tabela anterior'!GB102)</f>
        <v>0</v>
      </c>
      <c r="GD103">
        <f>IF(Parametros!$P$3=1,'4 - Tabela atual'!GD102,'5 - Tabela anterior'!GC102)</f>
        <v>0</v>
      </c>
      <c r="GE103">
        <f>IF(Parametros!$P$3=1,'4 - Tabela atual'!GE102,'5 - Tabela anterior'!GD102)</f>
        <v>0</v>
      </c>
      <c r="GF103">
        <f>IF(Parametros!$P$3=1,'4 - Tabela atual'!GF102,'5 - Tabela anterior'!GE102)</f>
        <v>0</v>
      </c>
      <c r="GG103">
        <f>IF(Parametros!$P$3=1,'4 - Tabela atual'!GG102,'5 - Tabela anterior'!GF102)</f>
        <v>0</v>
      </c>
      <c r="GH103">
        <f>IF(Parametros!$P$3=1,'4 - Tabela atual'!GH102,'5 - Tabela anterior'!GG102)</f>
        <v>0</v>
      </c>
      <c r="GI103" s="8" t="str">
        <f>IF(Parametros!$P$3=1,'4 - Tabela atual'!GI102,'5 - Tabela anterior'!GH102)</f>
        <v>0</v>
      </c>
      <c r="GJ103" s="8">
        <f>IF(Parametros!$P$3=1,'4 - Tabela atual'!GJ102,'5 - Tabela anterior'!GI102)</f>
        <v>0</v>
      </c>
      <c r="GK103" s="8">
        <f>IF(Parametros!$P$3=1,'4 - Tabela atual'!GK102,'5 - Tabela anterior'!GJ102)</f>
        <v>0</v>
      </c>
      <c r="GL103" s="8">
        <f>IF(Parametros!$P$3=1,'4 - Tabela atual'!GL102,'5 - Tabela anterior'!GK102)</f>
        <v>0</v>
      </c>
      <c r="GM103" s="8">
        <f>IF(Parametros!$P$3=1,'4 - Tabela atual'!GM102,'5 - Tabela anterior'!GL102)</f>
        <v>0</v>
      </c>
      <c r="GN103" s="8">
        <f>IF(Parametros!$P$3=1,'4 - Tabela atual'!GN102,'5 - Tabela anterior'!GM102)</f>
        <v>0</v>
      </c>
      <c r="GO103" s="8">
        <f>IF(Parametros!$P$3=1,'4 - Tabela atual'!GO102,'5 - Tabela anterior'!GN102)</f>
        <v>0</v>
      </c>
      <c r="GP103" s="8">
        <f>IF(Parametros!$P$3=1,'4 - Tabela atual'!GP102,'5 - Tabela anterior'!GO102)</f>
        <v>0</v>
      </c>
      <c r="GQ103" s="8">
        <f>IF(Parametros!$P$3=1,'4 - Tabela atual'!GQ102,'5 - Tabela anterior'!GP102)</f>
        <v>0</v>
      </c>
      <c r="GR103" s="8">
        <f>IF(Parametros!$P$3=1,'4 - Tabela atual'!GR102,'5 - Tabela anterior'!GQ102)</f>
        <v>0</v>
      </c>
      <c r="GS103" s="8">
        <f>IF(Parametros!$P$3=1,'4 - Tabela atual'!GS102,'5 - Tabela anterior'!GR102)</f>
        <v>0</v>
      </c>
      <c r="GT103" s="8">
        <f>IF(Parametros!$P$3=1,'4 - Tabela atual'!GT102,'5 - Tabela anterior'!GS102)</f>
        <v>0</v>
      </c>
      <c r="GU103" s="8">
        <f>IF(Parametros!$P$3=1,'4 - Tabela atual'!GU102,'5 - Tabela anterior'!GT102)</f>
        <v>0</v>
      </c>
      <c r="GV103" s="8">
        <f>IF(Parametros!$P$3=1,'4 - Tabela atual'!GV102,'5 - Tabela anterior'!GU102)</f>
        <v>0</v>
      </c>
      <c r="GW103" s="8">
        <f>IF(Parametros!$P$3=1,'4 - Tabela atual'!GW102,'5 - Tabela anterior'!GV102)</f>
        <v>0</v>
      </c>
      <c r="GX103">
        <f>IF(Parametros!$P$3=1,'4 - Tabela atual'!GX102,'5 - Tabela anterior'!GW102)</f>
        <v>0</v>
      </c>
      <c r="GY103">
        <f>IF(Parametros!$P$3=1,'4 - Tabela atual'!GY102,'5 - Tabela anterior'!GX102)</f>
        <v>1</v>
      </c>
      <c r="GZ103">
        <f>IF(Parametros!$P$3=1,'4 - Tabela atual'!GZ102,'5 - Tabela anterior'!GY102)</f>
        <v>1</v>
      </c>
      <c r="HA103">
        <f>IF(Parametros!$P$3=1,'4 - Tabela atual'!HA102,'5 - Tabela anterior'!GZ102)</f>
        <v>1</v>
      </c>
      <c r="HB103">
        <f>IF(Parametros!$P$3=1,'4 - Tabela atual'!HB102,'5 - Tabela anterior'!HA102)</f>
        <v>1</v>
      </c>
      <c r="HC103">
        <f>IF(Parametros!$P$3=1,'4 - Tabela atual'!HC102,'5 - Tabela anterior'!HB102)</f>
        <v>1</v>
      </c>
      <c r="HD103">
        <f>IF(Parametros!$P$3=1,'4 - Tabela atual'!HD102,'5 - Tabela anterior'!HC102)</f>
        <v>0</v>
      </c>
      <c r="HE103" s="6" t="str">
        <f t="shared" si="3"/>
        <v>RECEITAS ESPECIAIS DA ANA MARIA BRAGA - (RECA)</v>
      </c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IP103" s="5"/>
      <c r="IQ103" s="5"/>
      <c r="IR103" s="5"/>
      <c r="IS103" s="5"/>
      <c r="IT103" s="5"/>
      <c r="IU103" s="5"/>
      <c r="IV103" s="5"/>
      <c r="IW103" s="5"/>
      <c r="IX103" s="5"/>
      <c r="IY103" s="5"/>
      <c r="IZ103" s="5"/>
      <c r="JA103" s="5"/>
      <c r="JB103" s="5"/>
      <c r="JC103" s="5"/>
      <c r="JD103" s="5"/>
      <c r="JE103" s="5"/>
      <c r="JF103" s="5"/>
      <c r="JG103" s="5"/>
      <c r="JH103" s="5"/>
      <c r="JI103" s="5"/>
      <c r="JJ103" s="5"/>
      <c r="JK103" s="5"/>
      <c r="JL103" s="5"/>
    </row>
    <row r="104" spans="1:272" x14ac:dyDescent="0.2">
      <c r="A104" s="148" t="str">
        <f>IF(Parametros!$P$3=1,'4 - Tabela atual'!A103,'5 - Tabela anterior'!A103)</f>
        <v>FUTS</v>
      </c>
      <c r="B104" s="112" t="str">
        <f>IF(Parametros!$P$3=1,'4 - Tabela atual'!B103,'5 - Tabela anterior'!B103)</f>
        <v>COPA RIO SUL DE FUTSAL - REVIVENDO AS REPRISES</v>
      </c>
      <c r="C104" s="9">
        <f>IF(Parametros!$P$3=1,'4 - Tabela atual'!C103,'5 - Tabela anterior'!C103)</f>
        <v>777</v>
      </c>
      <c r="D104" s="9">
        <f>IF(Parametros!$P$3=1,'4 - Tabela atual'!D103,'5 - Tabela anterior'!D103)</f>
        <v>155.4</v>
      </c>
      <c r="E104" s="9">
        <f>IF(Parametros!$P$3=1,'4 - Tabela atual'!E103,'5 - Tabela anterior'!E103)</f>
        <v>194.25</v>
      </c>
      <c r="F104" s="9">
        <f>IF(Parametros!$P$3=1,'4 - Tabela atual'!F103,'5 - Tabela anterior'!F103)</f>
        <v>291.375</v>
      </c>
      <c r="G104" s="9">
        <f>IF(Parametros!$P$3=1,'4 - Tabela atual'!G103,'5 - Tabela anterior'!G103)</f>
        <v>155.4</v>
      </c>
      <c r="H104" s="9">
        <f>IF(Parametros!$P$3=1,'4 - Tabela atual'!H103,'5 - Tabela anterior'!H103)</f>
        <v>194.25</v>
      </c>
      <c r="I104" s="9">
        <f>IF(Parametros!$P$3=1,'4 - Tabela atual'!I103,'5 - Tabela anterior'!H103)</f>
        <v>194.25</v>
      </c>
      <c r="J104" s="9">
        <f>IF(Parametros!$P$3=1,'4 - Tabela atual'!J103,'5 - Tabela anterior'!I103)</f>
        <v>194.25</v>
      </c>
      <c r="K104" s="9">
        <f>IF(Parametros!$P$3=1,'4 - Tabela atual'!K103,'5 - Tabela anterior'!J103)</f>
        <v>291.375</v>
      </c>
      <c r="L104" s="9">
        <f>IF(Parametros!$P$3=1,'4 - Tabela atual'!L103,'5 - Tabela anterior'!K103)</f>
        <v>155.4</v>
      </c>
      <c r="M104" s="9">
        <f>IF(Parametros!$P$3=1,'4 - Tabela atual'!M103,'5 - Tabela anterior'!L103)</f>
        <v>194.25</v>
      </c>
      <c r="N104" s="9">
        <f>IF(Parametros!$P$3=1,'4 - Tabela atual'!N103,'5 - Tabela anterior'!M103)</f>
        <v>349.65000000000003</v>
      </c>
      <c r="O104" s="9">
        <f>IF(Parametros!$P$3=1,'4 - Tabela atual'!O103,'5 - Tabela anterior'!N103)</f>
        <v>388.5</v>
      </c>
      <c r="P104" s="9">
        <f>IF(Parametros!$P$3=1,'4 - Tabela atual'!P103,'5 - Tabela anterior'!O103)</f>
        <v>1165.5</v>
      </c>
      <c r="Q104" s="9">
        <f>IF(Parametros!$P$3=1,'4 - Tabela atual'!Q103,'5 - Tabela anterior'!P103)</f>
        <v>1554</v>
      </c>
      <c r="R104" s="9">
        <f>IF(Parametros!$P$3=1,'4 - Tabela atual'!R103,'5 - Tabela anterior'!Q103)</f>
        <v>2331</v>
      </c>
      <c r="S104" s="9">
        <f>IF(Parametros!$P$3=1,'4 - Tabela atual'!S103,'5 - Tabela anterior'!R103)</f>
        <v>3108</v>
      </c>
      <c r="T104" s="9">
        <f>IF(Parametros!$P$3=1,'4 - Tabela atual'!T103,'5 - Tabela anterior'!S103)</f>
        <v>3885</v>
      </c>
      <c r="U104" s="9">
        <f>IF(Parametros!$P$3=1,'4 - Tabela atual'!U103,'5 - Tabela anterior'!T103)</f>
        <v>4662</v>
      </c>
      <c r="V104" s="9">
        <f>IF(Parametros!$P$3=1,'4 - Tabela atual'!V103,'5 - Tabela anterior'!U103)</f>
        <v>0</v>
      </c>
      <c r="W104" s="9">
        <f>IF(Parametros!$P$3=1,'4 - Tabela atual'!W103,'5 - Tabela anterior'!V103)</f>
        <v>0</v>
      </c>
      <c r="X104" s="9">
        <f>IF(Parametros!$P$3=1,'4 - Tabela atual'!X103,'5 - Tabela anterior'!W103)</f>
        <v>0</v>
      </c>
      <c r="Y104" s="9">
        <f>IF(Parametros!$P$3=1,'4 - Tabela atual'!Y103,'5 - Tabela anterior'!X103)</f>
        <v>0</v>
      </c>
      <c r="Z104" s="9">
        <f>IF(Parametros!$P$3=1,'4 - Tabela atual'!Z103,'5 - Tabela anterior'!Y103)</f>
        <v>0</v>
      </c>
      <c r="AA104" s="9">
        <f>IF(Parametros!$P$3=1,'4 - Tabela atual'!AA103,'5 - Tabela anterior'!Z103)</f>
        <v>0</v>
      </c>
      <c r="AB104" s="9">
        <f>IF(Parametros!$P$3=1,'4 - Tabela atual'!AB103,'5 - Tabela anterior'!AA103)</f>
        <v>0</v>
      </c>
      <c r="AC104" s="9">
        <f>IF(Parametros!$P$3=1,'4 - Tabela atual'!AC103,'5 - Tabela anterior'!AB103)</f>
        <v>0</v>
      </c>
      <c r="AD104" s="9">
        <f>IF(Parametros!$P$3=1,'4 - Tabela atual'!AD103,'5 - Tabela anterior'!AC103)</f>
        <v>0</v>
      </c>
      <c r="AE104" s="9">
        <f>IF(Parametros!$P$3=1,'4 - Tabela atual'!AE103,'5 - Tabela anterior'!AD103)</f>
        <v>0</v>
      </c>
      <c r="AF104" s="9">
        <f>IF(Parametros!$P$3=1,'4 - Tabela atual'!AF103,'5 - Tabela anterior'!AE103)</f>
        <v>0</v>
      </c>
      <c r="AG104" s="9">
        <f>IF(Parametros!$P$3=1,'4 - Tabela atual'!AG103,'5 - Tabela anterior'!AF103)</f>
        <v>0</v>
      </c>
      <c r="AH104" s="9">
        <f>IF(Parametros!$P$3=1,'4 - Tabela atual'!AH103,'5 - Tabela anterior'!AG103)</f>
        <v>0</v>
      </c>
      <c r="AI104" s="9">
        <f>IF(Parametros!$P$3=1,'4 - Tabela atual'!AI103,'5 - Tabela anterior'!AH103)</f>
        <v>0</v>
      </c>
      <c r="AJ104" s="9">
        <f>IF(Parametros!$P$3=1,'4 - Tabela atual'!AJ103,'5 - Tabela anterior'!AI103)</f>
        <v>0</v>
      </c>
      <c r="AK104" s="9">
        <f>IF(Parametros!$P$3=1,'4 - Tabela atual'!AK103,'5 - Tabela anterior'!AJ103)</f>
        <v>0</v>
      </c>
      <c r="AL104" s="9">
        <f>IF(Parametros!$P$3=1,'4 - Tabela atual'!AL103,'5 - Tabela anterior'!AK103)</f>
        <v>0</v>
      </c>
      <c r="AM104" s="9">
        <f>IF(Parametros!$P$3=1,'4 - Tabela atual'!AM103,'5 - Tabela anterior'!AL103)</f>
        <v>0</v>
      </c>
      <c r="AN104" s="9">
        <f>IF(Parametros!$P$3=1,'4 - Tabela atual'!AN103,'5 - Tabela anterior'!AM103)</f>
        <v>0</v>
      </c>
      <c r="AO104" s="9">
        <f>IF(Parametros!$P$3=1,'4 - Tabela atual'!AO103,'5 - Tabela anterior'!AN103)</f>
        <v>0</v>
      </c>
      <c r="AP104" s="9">
        <f>IF(Parametros!$P$3=1,'4 - Tabela atual'!AP103,'5 - Tabela anterior'!AO103)</f>
        <v>0</v>
      </c>
      <c r="AQ104" s="9">
        <f>IF(Parametros!$P$3=1,'4 - Tabela atual'!AQ103,'5 - Tabela anterior'!AP103)</f>
        <v>0</v>
      </c>
      <c r="AR104" s="9">
        <f>IF(Parametros!$P$3=1,'4 - Tabela atual'!AR103,'5 - Tabela anterior'!AQ103)</f>
        <v>0</v>
      </c>
      <c r="AS104" s="9">
        <f>IF(Parametros!$P$3=1,'4 - Tabela atual'!AS103,'5 - Tabela anterior'!AR103)</f>
        <v>0</v>
      </c>
      <c r="AT104" s="9">
        <f>IF(Parametros!$P$3=1,'4 - Tabela atual'!AT103,'5 - Tabela anterior'!AS103)</f>
        <v>0</v>
      </c>
      <c r="AU104" s="9">
        <f>IF(Parametros!$P$3=1,'4 - Tabela atual'!AU103,'5 - Tabela anterior'!AT103)</f>
        <v>0</v>
      </c>
      <c r="AV104" s="9">
        <f>IF(Parametros!$P$3=1,'4 - Tabela atual'!AV103,'5 - Tabela anterior'!AU103)</f>
        <v>0</v>
      </c>
      <c r="AW104" s="9">
        <f>IF(Parametros!$P$3=1,'4 - Tabela atual'!AW103,'5 - Tabela anterior'!AV103)</f>
        <v>0</v>
      </c>
      <c r="AX104" s="9">
        <f>IF(Parametros!$P$3=1,'4 - Tabela atual'!AX103,'5 - Tabela anterior'!AW103)</f>
        <v>0</v>
      </c>
      <c r="AY104" s="9">
        <f>IF(Parametros!$P$3=1,'4 - Tabela atual'!AY103,'5 - Tabela anterior'!AX103)</f>
        <v>0</v>
      </c>
      <c r="AZ104" s="9">
        <f>IF(Parametros!$P$3=1,'4 - Tabela atual'!AZ103,'5 - Tabela anterior'!AY103)</f>
        <v>0</v>
      </c>
      <c r="BA104" s="9">
        <f>IF(Parametros!$P$3=1,'4 - Tabela atual'!BA103,'5 - Tabela anterior'!AZ103)</f>
        <v>0</v>
      </c>
      <c r="BB104" s="9">
        <f>IF(Parametros!$P$3=1,'4 - Tabela atual'!BB103,'5 - Tabela anterior'!BA103)</f>
        <v>0</v>
      </c>
      <c r="BC104" s="9">
        <f>IF(Parametros!$P$3=1,'4 - Tabela atual'!BC103,'5 - Tabela anterior'!BB103)</f>
        <v>0</v>
      </c>
      <c r="BD104" s="9">
        <f>IF(Parametros!$P$3=1,'4 - Tabela atual'!BD103,'5 - Tabela anterior'!BC103)</f>
        <v>0</v>
      </c>
      <c r="BE104" s="9">
        <f>IF(Parametros!$P$3=1,'4 - Tabela atual'!BE103,'5 - Tabela anterior'!BD103)</f>
        <v>0</v>
      </c>
      <c r="BF104" s="9">
        <f>IF(Parametros!$P$3=1,'4 - Tabela atual'!BF103,'5 - Tabela anterior'!BE103)</f>
        <v>0</v>
      </c>
      <c r="BG104" s="9">
        <f>IF(Parametros!$P$3=1,'4 - Tabela atual'!BG103,'5 - Tabela anterior'!BF103)</f>
        <v>0</v>
      </c>
      <c r="BH104" s="9">
        <f>IF(Parametros!$P$3=1,'4 - Tabela atual'!BH103,'5 - Tabela anterior'!BG103)</f>
        <v>0</v>
      </c>
      <c r="BI104" s="9">
        <f>IF(Parametros!$P$3=1,'4 - Tabela atual'!BI103,'5 - Tabela anterior'!BH103)</f>
        <v>0</v>
      </c>
      <c r="BJ104" s="9">
        <f>IF(Parametros!$P$3=1,'4 - Tabela atual'!BJ103,'5 - Tabela anterior'!BI103)</f>
        <v>0</v>
      </c>
      <c r="BK104" s="9">
        <f>IF(Parametros!$P$3=1,'4 - Tabela atual'!BK103,'5 - Tabela anterior'!BJ103)</f>
        <v>0</v>
      </c>
      <c r="BL104" s="9">
        <f>IF(Parametros!$P$3=1,'4 - Tabela atual'!BL103,'5 - Tabela anterior'!BK103)</f>
        <v>0</v>
      </c>
      <c r="BM104" s="9">
        <f>IF(Parametros!$P$3=1,'4 - Tabela atual'!BM103,'5 - Tabela anterior'!BL103)</f>
        <v>0</v>
      </c>
      <c r="BN104" s="9">
        <f>IF(Parametros!$P$3=1,'4 - Tabela atual'!BN103,'5 - Tabela anterior'!BM103)</f>
        <v>0</v>
      </c>
      <c r="BO104" s="9">
        <f>IF(Parametros!$P$3=1,'4 - Tabela atual'!BO103,'5 - Tabela anterior'!BN103)</f>
        <v>0</v>
      </c>
      <c r="BP104" s="9">
        <f>IF(Parametros!$P$3=1,'4 - Tabela atual'!BP103,'5 - Tabela anterior'!BO103)</f>
        <v>0</v>
      </c>
      <c r="BQ104" s="9">
        <f>IF(Parametros!$P$3=1,'4 - Tabela atual'!BQ103,'5 - Tabela anterior'!BP103)</f>
        <v>0</v>
      </c>
      <c r="BR104" s="9">
        <f>IF(Parametros!$P$3=1,'4 - Tabela atual'!BR103,'5 - Tabela anterior'!BQ103)</f>
        <v>0</v>
      </c>
      <c r="BS104" s="9">
        <f>IF(Parametros!$P$3=1,'4 - Tabela atual'!BS103,'5 - Tabela anterior'!BR103)</f>
        <v>0</v>
      </c>
      <c r="BT104" s="9">
        <f>IF(Parametros!$P$3=1,'4 - Tabela atual'!BT103,'5 - Tabela anterior'!BS103)</f>
        <v>0</v>
      </c>
      <c r="BU104" s="9">
        <f>IF(Parametros!$P$3=1,'4 - Tabela atual'!BU103,'5 - Tabela anterior'!BT103)</f>
        <v>0</v>
      </c>
      <c r="BV104" s="9">
        <f>IF(Parametros!$P$3=1,'4 - Tabela atual'!BV103,'5 - Tabela anterior'!BU103)</f>
        <v>0</v>
      </c>
      <c r="BW104" s="9">
        <f>IF(Parametros!$P$3=1,'4 - Tabela atual'!BW103,'5 - Tabela anterior'!BV103)</f>
        <v>0</v>
      </c>
      <c r="BX104" s="9">
        <f>IF(Parametros!$P$3=1,'4 - Tabela atual'!BX103,'5 - Tabela anterior'!BW103)</f>
        <v>0</v>
      </c>
      <c r="BY104" s="9">
        <f>IF(Parametros!$P$3=1,'4 - Tabela atual'!BY103,'5 - Tabela anterior'!BX103)</f>
        <v>0</v>
      </c>
      <c r="BZ104" s="9">
        <f>IF(Parametros!$P$3=1,'4 - Tabela atual'!BZ103,'5 - Tabela anterior'!BY103)</f>
        <v>0</v>
      </c>
      <c r="CA104" s="9">
        <f>IF(Parametros!$P$3=1,'4 - Tabela atual'!CA103,'5 - Tabela anterior'!BZ103)</f>
        <v>0</v>
      </c>
      <c r="CB104" s="9">
        <f>IF(Parametros!$P$3=1,'4 - Tabela atual'!CB103,'5 - Tabela anterior'!CA103)</f>
        <v>0</v>
      </c>
      <c r="CC104" s="9">
        <f>IF(Parametros!$P$3=1,'4 - Tabela atual'!CC103,'5 - Tabela anterior'!CB103)</f>
        <v>0</v>
      </c>
      <c r="CD104" s="9">
        <f>IF(Parametros!$P$3=1,'4 - Tabela atual'!CD103,'5 - Tabela anterior'!CC103)</f>
        <v>0</v>
      </c>
      <c r="CE104" s="9">
        <f>IF(Parametros!$P$3=1,'4 - Tabela atual'!CE103,'5 - Tabela anterior'!CD103)</f>
        <v>0</v>
      </c>
      <c r="CF104" s="9">
        <f>IF(Parametros!$P$3=1,'4 - Tabela atual'!CF103,'5 - Tabela anterior'!CE103)</f>
        <v>0</v>
      </c>
      <c r="CG104" s="9">
        <f>IF(Parametros!$P$3=1,'4 - Tabela atual'!CG103,'5 - Tabela anterior'!CF103)</f>
        <v>0</v>
      </c>
      <c r="CH104" s="9">
        <f>IF(Parametros!$P$3=1,'4 - Tabela atual'!CH103,'5 - Tabela anterior'!CG103)</f>
        <v>0</v>
      </c>
      <c r="CI104" s="9">
        <f>IF(Parametros!$P$3=1,'4 - Tabela atual'!CI103,'5 - Tabela anterior'!CH103)</f>
        <v>0</v>
      </c>
      <c r="CJ104" s="9">
        <f>IF(Parametros!$P$3=1,'4 - Tabela atual'!CJ103,'5 - Tabela anterior'!CI103)</f>
        <v>0</v>
      </c>
      <c r="CK104" s="9">
        <f>IF(Parametros!$P$3=1,'4 - Tabela atual'!CK103,'5 - Tabela anterior'!CJ103)</f>
        <v>0</v>
      </c>
      <c r="CL104" s="9">
        <f>IF(Parametros!$P$3=1,'4 - Tabela atual'!CL103,'5 - Tabela anterior'!CK103)</f>
        <v>0</v>
      </c>
      <c r="CM104" s="9">
        <f>IF(Parametros!$P$3=1,'4 - Tabela atual'!CM103,'5 - Tabela anterior'!CL103)</f>
        <v>0</v>
      </c>
      <c r="CN104" s="9">
        <f>IF(Parametros!$P$3=1,'4 - Tabela atual'!CN103,'5 - Tabela anterior'!CM103)</f>
        <v>0</v>
      </c>
      <c r="CO104" s="9">
        <f>IF(Parametros!$P$3=1,'4 - Tabela atual'!CO103,'5 - Tabela anterior'!CN103)</f>
        <v>0</v>
      </c>
      <c r="CP104" s="9">
        <f>IF(Parametros!$P$3=1,'4 - Tabela atual'!CP103,'5 - Tabela anterior'!CO103)</f>
        <v>0</v>
      </c>
      <c r="CQ104" s="9">
        <f>IF(Parametros!$P$3=1,'4 - Tabela atual'!CQ103,'5 - Tabela anterior'!CP103)</f>
        <v>0</v>
      </c>
      <c r="CR104" s="9">
        <f>IF(Parametros!$P$3=1,'4 - Tabela atual'!CR103,'5 - Tabela anterior'!CQ103)</f>
        <v>0</v>
      </c>
      <c r="CS104" s="9">
        <f>IF(Parametros!$P$3=1,'4 - Tabela atual'!CS103,'5 - Tabela anterior'!CR103)</f>
        <v>0</v>
      </c>
      <c r="CT104" s="9">
        <f>IF(Parametros!$P$3=1,'4 - Tabela atual'!CT103,'5 - Tabela anterior'!CS103)</f>
        <v>0</v>
      </c>
      <c r="CU104" s="9">
        <f>IF(Parametros!$P$3=1,'4 - Tabela atual'!CU103,'5 - Tabela anterior'!CT103)</f>
        <v>0</v>
      </c>
      <c r="CV104" s="9">
        <f>IF(Parametros!$P$3=1,'4 - Tabela atual'!CV103,'5 - Tabela anterior'!CU103)</f>
        <v>0</v>
      </c>
      <c r="CW104" s="9">
        <f>IF(Parametros!$P$3=1,'4 - Tabela atual'!CW103,'5 - Tabela anterior'!CV103)</f>
        <v>0</v>
      </c>
      <c r="CX104" s="9">
        <f>IF(Parametros!$P$3=1,'4 - Tabela atual'!CX103,'5 - Tabela anterior'!CW103)</f>
        <v>0</v>
      </c>
      <c r="CY104" s="9">
        <f>IF(Parametros!$P$3=1,'4 - Tabela atual'!CY103,'5 - Tabela anterior'!CX103)</f>
        <v>0</v>
      </c>
      <c r="CZ104" s="9">
        <f>IF(Parametros!$P$3=1,'4 - Tabela atual'!CZ103,'5 - Tabela anterior'!CY103)</f>
        <v>0</v>
      </c>
      <c r="DA104" s="9">
        <f>IF(Parametros!$P$3=1,'4 - Tabela atual'!DA103,'5 - Tabela anterior'!CZ103)</f>
        <v>0</v>
      </c>
      <c r="DB104" s="9">
        <f>IF(Parametros!$P$3=1,'4 - Tabela atual'!DB103,'5 - Tabela anterior'!DA103)</f>
        <v>0</v>
      </c>
      <c r="DC104" s="9">
        <f>IF(Parametros!$P$3=1,'4 - Tabela atual'!DC103,'5 - Tabela anterior'!DB103)</f>
        <v>0</v>
      </c>
      <c r="DD104" s="9">
        <f>IF(Parametros!$P$3=1,'4 - Tabela atual'!DD103,'5 - Tabela anterior'!DC103)</f>
        <v>0</v>
      </c>
      <c r="DE104" s="9">
        <f>IF(Parametros!$P$3=1,'4 - Tabela atual'!DE103,'5 - Tabela anterior'!DD103)</f>
        <v>0</v>
      </c>
      <c r="DF104" s="9">
        <f>IF(Parametros!$P$3=1,'4 - Tabela atual'!DF103,'5 - Tabela anterior'!DE103)</f>
        <v>0</v>
      </c>
      <c r="DG104" s="9">
        <f>IF(Parametros!$P$3=1,'4 - Tabela atual'!DG103,'5 - Tabela anterior'!DF103)</f>
        <v>0</v>
      </c>
      <c r="DH104" s="9">
        <f>IF(Parametros!$P$3=1,'4 - Tabela atual'!DH103,'5 - Tabela anterior'!DG103)</f>
        <v>0</v>
      </c>
      <c r="DI104" s="9">
        <f>IF(Parametros!$P$3=1,'4 - Tabela atual'!DI103,'5 - Tabela anterior'!DH103)</f>
        <v>0</v>
      </c>
      <c r="DJ104" s="9">
        <f>IF(Parametros!$P$3=1,'4 - Tabela atual'!DJ103,'5 - Tabela anterior'!DI103)</f>
        <v>0</v>
      </c>
      <c r="DK104" s="9">
        <f>IF(Parametros!$P$3=1,'4 - Tabela atual'!DK103,'5 - Tabela anterior'!DJ103)</f>
        <v>0</v>
      </c>
      <c r="DL104" s="9">
        <f>IF(Parametros!$P$3=1,'4 - Tabela atual'!DL103,'5 - Tabela anterior'!DK103)</f>
        <v>0</v>
      </c>
      <c r="DM104" s="9">
        <f>IF(Parametros!$P$3=1,'4 - Tabela atual'!DM103,'5 - Tabela anterior'!DL103)</f>
        <v>0</v>
      </c>
      <c r="DN104" s="9">
        <f>IF(Parametros!$P$3=1,'4 - Tabela atual'!DN103,'5 - Tabela anterior'!DM103)</f>
        <v>0</v>
      </c>
      <c r="DO104" s="9">
        <f>IF(Parametros!$P$3=1,'4 - Tabela atual'!DO103,'5 - Tabela anterior'!DN103)</f>
        <v>0</v>
      </c>
      <c r="DP104" s="9">
        <f>IF(Parametros!$P$3=1,'4 - Tabela atual'!DP103,'5 - Tabela anterior'!DO103)</f>
        <v>0</v>
      </c>
      <c r="DQ104" s="9">
        <f>IF(Parametros!$P$3=1,'4 - Tabela atual'!DQ103,'5 - Tabela anterior'!DP103)</f>
        <v>0</v>
      </c>
      <c r="DR104" s="9">
        <f>IF(Parametros!$P$3=1,'4 - Tabela atual'!DR103,'5 - Tabela anterior'!DQ103)</f>
        <v>0</v>
      </c>
      <c r="DS104" s="9">
        <f>IF(Parametros!$P$3=1,'4 - Tabela atual'!DS103,'5 - Tabela anterior'!DR103)</f>
        <v>0</v>
      </c>
      <c r="DT104" s="9">
        <f>IF(Parametros!$P$3=1,'4 - Tabela atual'!DT103,'5 - Tabela anterior'!DS103)</f>
        <v>0</v>
      </c>
      <c r="DU104" s="9">
        <f>IF(Parametros!$P$3=1,'4 - Tabela atual'!DU103,'5 - Tabela anterior'!DT103)</f>
        <v>0</v>
      </c>
      <c r="DV104" s="9">
        <f>IF(Parametros!$P$3=1,'4 - Tabela atual'!DV103,'5 - Tabela anterior'!DU103)</f>
        <v>0</v>
      </c>
      <c r="DW104" s="9">
        <f>IF(Parametros!$P$3=1,'4 - Tabela atual'!DW103,'5 - Tabela anterior'!DV103)</f>
        <v>0</v>
      </c>
      <c r="DX104" s="9">
        <f>IF(Parametros!$P$3=1,'4 - Tabela atual'!DX103,'5 - Tabela anterior'!DW103)</f>
        <v>0</v>
      </c>
      <c r="DY104" s="9">
        <f>IF(Parametros!$P$3=1,'4 - Tabela atual'!DY103,'5 - Tabela anterior'!DX103)</f>
        <v>0</v>
      </c>
      <c r="DZ104" s="9">
        <f>IF(Parametros!$P$3=1,'4 - Tabela atual'!DZ103,'5 - Tabela anterior'!DY103)</f>
        <v>0</v>
      </c>
      <c r="EA104" s="9">
        <f>IF(Parametros!$P$3=1,'4 - Tabela atual'!EA103,'5 - Tabela anterior'!DZ103)</f>
        <v>0</v>
      </c>
      <c r="EB104" s="9">
        <f>IF(Parametros!$P$3=1,'4 - Tabela atual'!EB103,'5 - Tabela anterior'!EA103)</f>
        <v>0</v>
      </c>
      <c r="EC104" s="9">
        <f>IF(Parametros!$P$3=1,'4 - Tabela atual'!EC103,'5 - Tabela anterior'!EB103)</f>
        <v>0</v>
      </c>
      <c r="ED104" s="9">
        <f>IF(Parametros!$P$3=1,'4 - Tabela atual'!ED103,'5 - Tabela anterior'!EC103)</f>
        <v>0</v>
      </c>
      <c r="EE104" s="9">
        <f>IF(Parametros!$P$3=1,'4 - Tabela atual'!EE103,'5 - Tabela anterior'!ED103)</f>
        <v>0</v>
      </c>
      <c r="EF104" s="9">
        <f>IF(Parametros!$P$3=1,'4 - Tabela atual'!EF103,'5 - Tabela anterior'!EE103)</f>
        <v>0</v>
      </c>
      <c r="EG104" s="9">
        <f>IF(Parametros!$P$3=1,'4 - Tabela atual'!EG103,'5 - Tabela anterior'!EF103)</f>
        <v>0</v>
      </c>
      <c r="EH104" s="9">
        <f>IF(Parametros!$P$3=1,'4 - Tabela atual'!EH103,'5 - Tabela anterior'!EG103)</f>
        <v>0</v>
      </c>
      <c r="EI104" s="9">
        <f>IF(Parametros!$P$3=1,'4 - Tabela atual'!EI103,'5 - Tabela anterior'!EH103)</f>
        <v>0</v>
      </c>
      <c r="EJ104" s="9">
        <f>IF(Parametros!$P$3=1,'4 - Tabela atual'!EJ103,'5 - Tabela anterior'!EI103)</f>
        <v>0</v>
      </c>
      <c r="EK104" s="9">
        <f>IF(Parametros!$P$3=1,'4 - Tabela atual'!EK103,'5 - Tabela anterior'!EJ103)</f>
        <v>0</v>
      </c>
      <c r="EL104" s="9">
        <f>IF(Parametros!$P$3=1,'4 - Tabela atual'!EL103,'5 - Tabela anterior'!EK103)</f>
        <v>0</v>
      </c>
      <c r="EM104" s="9">
        <f>IF(Parametros!$P$3=1,'4 - Tabela atual'!EM103,'5 - Tabela anterior'!EL103)</f>
        <v>0</v>
      </c>
      <c r="EN104" s="9">
        <f>IF(Parametros!$P$3=1,'4 - Tabela atual'!EN103,'5 - Tabela anterior'!EM103)</f>
        <v>0</v>
      </c>
      <c r="EO104" s="9">
        <f>IF(Parametros!$P$3=1,'4 - Tabela atual'!EO103,'5 - Tabela anterior'!EN103)</f>
        <v>0</v>
      </c>
      <c r="EP104" s="9">
        <f>IF(Parametros!$P$3=1,'4 - Tabela atual'!EP103,'5 - Tabela anterior'!EO103)</f>
        <v>0</v>
      </c>
      <c r="EQ104" s="9">
        <f>IF(Parametros!$P$3=1,'4 - Tabela atual'!EQ103,'5 - Tabela anterior'!EP103)</f>
        <v>0</v>
      </c>
      <c r="ER104" s="9">
        <f>IF(Parametros!$P$3=1,'4 - Tabela atual'!ER103,'5 - Tabela anterior'!EQ103)</f>
        <v>0</v>
      </c>
      <c r="ES104" s="9">
        <f>IF(Parametros!$P$3=1,'4 - Tabela atual'!ES103,'5 - Tabela anterior'!ER103)</f>
        <v>0</v>
      </c>
      <c r="ET104" s="9">
        <f>IF(Parametros!$P$3=1,'4 - Tabela atual'!ET103,'5 - Tabela anterior'!ES103)</f>
        <v>0</v>
      </c>
      <c r="EU104" s="9">
        <f>IF(Parametros!$P$3=1,'4 - Tabela atual'!EU103,'5 - Tabela anterior'!ET103)</f>
        <v>0</v>
      </c>
      <c r="EV104" s="9">
        <f>IF(Parametros!$P$3=1,'4 - Tabela atual'!EV103,'5 - Tabela anterior'!EU103)</f>
        <v>0</v>
      </c>
      <c r="EW104" s="9">
        <f>IF(Parametros!$P$3=1,'4 - Tabela atual'!EW103,'5 - Tabela anterior'!EV103)</f>
        <v>0</v>
      </c>
      <c r="EX104" s="9">
        <f>IF(Parametros!$P$3=1,'4 - Tabela atual'!EX103,'5 - Tabela anterior'!EW103)</f>
        <v>0</v>
      </c>
      <c r="EY104" s="9">
        <f>IF(Parametros!$P$3=1,'4 - Tabela atual'!EY103,'5 - Tabela anterior'!EX103)</f>
        <v>0</v>
      </c>
      <c r="EZ104" s="9">
        <f>IF(Parametros!$P$3=1,'4 - Tabela atual'!EZ103,'5 - Tabela anterior'!EY103)</f>
        <v>0</v>
      </c>
      <c r="FA104" s="9">
        <f>IF(Parametros!$P$3=1,'4 - Tabela atual'!FA103,'5 - Tabela anterior'!EZ103)</f>
        <v>0</v>
      </c>
      <c r="FB104" s="9">
        <f>IF(Parametros!$P$3=1,'4 - Tabela atual'!FB103,'5 - Tabela anterior'!FA103)</f>
        <v>0</v>
      </c>
      <c r="FC104" s="9">
        <f>IF(Parametros!$P$3=1,'4 - Tabela atual'!FC103,'5 - Tabela anterior'!FB103)</f>
        <v>0</v>
      </c>
      <c r="FD104" s="9">
        <f>IF(Parametros!$P$3=1,'4 - Tabela atual'!FD103,'5 - Tabela anterior'!FC103)</f>
        <v>0</v>
      </c>
      <c r="FE104" s="9">
        <f>IF(Parametros!$P$3=1,'4 - Tabela atual'!FE103,'5 - Tabela anterior'!FD103)</f>
        <v>0</v>
      </c>
      <c r="FF104" s="9">
        <f>IF(Parametros!$P$3=1,'4 - Tabela atual'!FF103,'5 - Tabela anterior'!FE103)</f>
        <v>0</v>
      </c>
      <c r="FG104" s="9">
        <f>IF(Parametros!$P$3=1,'4 - Tabela atual'!FG103,'5 - Tabela anterior'!FF103)</f>
        <v>0</v>
      </c>
      <c r="FH104" s="9">
        <f>IF(Parametros!$P$3=1,'4 - Tabela atual'!FH103,'5 - Tabela anterior'!FG103)</f>
        <v>0</v>
      </c>
      <c r="FI104" s="9">
        <f>IF(Parametros!$P$3=1,'4 - Tabela atual'!FI103,'5 - Tabela anterior'!FH103)</f>
        <v>0</v>
      </c>
      <c r="FJ104" s="9">
        <f>IF(Parametros!$P$3=1,'4 - Tabela atual'!FJ103,'5 - Tabela anterior'!FI103)</f>
        <v>0</v>
      </c>
      <c r="FK104" s="9">
        <f>IF(Parametros!$P$3=1,'4 - Tabela atual'!FK103,'5 - Tabela anterior'!FJ103)</f>
        <v>0</v>
      </c>
      <c r="FL104" s="9">
        <f>IF(Parametros!$P$3=1,'4 - Tabela atual'!FL103,'5 - Tabela anterior'!FK103)</f>
        <v>0</v>
      </c>
      <c r="FM104" s="9">
        <f>IF(Parametros!$P$3=1,'4 - Tabela atual'!FM103,'5 - Tabela anterior'!FL103)</f>
        <v>0</v>
      </c>
      <c r="FN104" s="9">
        <f>IF(Parametros!$P$3=1,'4 - Tabela atual'!FN103,'5 - Tabela anterior'!FM103)</f>
        <v>0</v>
      </c>
      <c r="FO104" s="9">
        <f>IF(Parametros!$P$3=1,'4 - Tabela atual'!FO103,'5 - Tabela anterior'!FN103)</f>
        <v>0</v>
      </c>
      <c r="FP104" s="9">
        <f>IF(Parametros!$P$3=1,'4 - Tabela atual'!FP103,'5 - Tabela anterior'!FO103)</f>
        <v>0</v>
      </c>
      <c r="FQ104" s="9">
        <f>IF(Parametros!$P$3=1,'4 - Tabela atual'!FQ103,'5 - Tabela anterior'!FP103)</f>
        <v>0</v>
      </c>
      <c r="FR104" s="9">
        <f>IF(Parametros!$P$3=1,'4 - Tabela atual'!FR103,'5 - Tabela anterior'!FQ103)</f>
        <v>0</v>
      </c>
      <c r="FS104" s="9">
        <f>IF(Parametros!$P$3=1,'4 - Tabela atual'!FS103,'5 - Tabela anterior'!FR103)</f>
        <v>0</v>
      </c>
      <c r="FT104" t="str">
        <f>IF(Parametros!$P$3=1,'4 - Tabela atual'!FT103,'5 - Tabela anterior'!FS103)</f>
        <v>0</v>
      </c>
      <c r="FU104" t="str">
        <f>IF(Parametros!$P$3=1,'4 - Tabela atual'!FU103,'5 - Tabela anterior'!FT103)</f>
        <v>0</v>
      </c>
      <c r="FV104" t="str">
        <f>IF(Parametros!$P$3=1,'4 - Tabela atual'!FV103,'5 - Tabela anterior'!FU103)</f>
        <v>0</v>
      </c>
      <c r="FW104" t="str">
        <f>IF(Parametros!$P$3=1,'4 - Tabela atual'!FW103,'5 - Tabela anterior'!FV103)</f>
        <v>0</v>
      </c>
      <c r="FX104">
        <f>IF(Parametros!$P$3=1,'4 - Tabela atual'!FX103,'5 - Tabela anterior'!FW103)</f>
        <v>0</v>
      </c>
      <c r="FY104">
        <f>IF(Parametros!$P$3=1,'4 - Tabela atual'!FY103,'5 - Tabela anterior'!FX103)</f>
        <v>0</v>
      </c>
      <c r="FZ104">
        <f>IF(Parametros!$P$3=1,'4 - Tabela atual'!FZ103,'5 - Tabela anterior'!FY103)</f>
        <v>0</v>
      </c>
      <c r="GA104">
        <f>IF(Parametros!$P$3=1,'4 - Tabela atual'!GA103,'5 - Tabela anterior'!FZ103)</f>
        <v>0</v>
      </c>
      <c r="GB104">
        <f>IF(Parametros!$P$3=1,'4 - Tabela atual'!GB103,'5 - Tabela anterior'!GA103)</f>
        <v>0</v>
      </c>
      <c r="GC104">
        <f>IF(Parametros!$P$3=1,'4 - Tabela atual'!GC103,'5 - Tabela anterior'!GB103)</f>
        <v>0</v>
      </c>
      <c r="GD104">
        <f>IF(Parametros!$P$3=1,'4 - Tabela atual'!GD103,'5 - Tabela anterior'!GC103)</f>
        <v>0</v>
      </c>
      <c r="GE104">
        <f>IF(Parametros!$P$3=1,'4 - Tabela atual'!GE103,'5 - Tabela anterior'!GD103)</f>
        <v>0</v>
      </c>
      <c r="GF104">
        <f>IF(Parametros!$P$3=1,'4 - Tabela atual'!GF103,'5 - Tabela anterior'!GE103)</f>
        <v>0</v>
      </c>
      <c r="GG104">
        <f>IF(Parametros!$P$3=1,'4 - Tabela atual'!GG103,'5 - Tabela anterior'!GF103)</f>
        <v>0</v>
      </c>
      <c r="GH104">
        <f>IF(Parametros!$P$3=1,'4 - Tabela atual'!GH103,'5 - Tabela anterior'!GG103)</f>
        <v>0</v>
      </c>
      <c r="GI104" s="8" t="str">
        <f>IF(Parametros!$P$3=1,'4 - Tabela atual'!GI103,'5 - Tabela anterior'!GH103)</f>
        <v>0</v>
      </c>
      <c r="GJ104" s="8">
        <f>IF(Parametros!$P$3=1,'4 - Tabela atual'!GJ103,'5 - Tabela anterior'!GI103)</f>
        <v>0</v>
      </c>
      <c r="GK104" s="8">
        <f>IF(Parametros!$P$3=1,'4 - Tabela atual'!GK103,'5 - Tabela anterior'!GJ103)</f>
        <v>0</v>
      </c>
      <c r="GL104" s="8">
        <f>IF(Parametros!$P$3=1,'4 - Tabela atual'!GL103,'5 - Tabela anterior'!GK103)</f>
        <v>0</v>
      </c>
      <c r="GM104" s="8">
        <f>IF(Parametros!$P$3=1,'4 - Tabela atual'!GM103,'5 - Tabela anterior'!GL103)</f>
        <v>0</v>
      </c>
      <c r="GN104" s="8">
        <f>IF(Parametros!$P$3=1,'4 - Tabela atual'!GN103,'5 - Tabela anterior'!GM103)</f>
        <v>0</v>
      </c>
      <c r="GO104" s="8">
        <f>IF(Parametros!$P$3=1,'4 - Tabela atual'!GO103,'5 - Tabela anterior'!GN103)</f>
        <v>0</v>
      </c>
      <c r="GP104" s="8">
        <f>IF(Parametros!$P$3=1,'4 - Tabela atual'!GP103,'5 - Tabela anterior'!GO103)</f>
        <v>0</v>
      </c>
      <c r="GQ104" s="8">
        <f>IF(Parametros!$P$3=1,'4 - Tabela atual'!GQ103,'5 - Tabela anterior'!GP103)</f>
        <v>0</v>
      </c>
      <c r="GR104" s="8">
        <f>IF(Parametros!$P$3=1,'4 - Tabela atual'!GR103,'5 - Tabela anterior'!GQ103)</f>
        <v>0</v>
      </c>
      <c r="GS104" s="8">
        <f>IF(Parametros!$P$3=1,'4 - Tabela atual'!GS103,'5 - Tabela anterior'!GR103)</f>
        <v>0</v>
      </c>
      <c r="GT104" s="8">
        <f>IF(Parametros!$P$3=1,'4 - Tabela atual'!GT103,'5 - Tabela anterior'!GS103)</f>
        <v>0</v>
      </c>
      <c r="GU104" s="8">
        <f>IF(Parametros!$P$3=1,'4 - Tabela atual'!GU103,'5 - Tabela anterior'!GT103)</f>
        <v>0</v>
      </c>
      <c r="GV104" s="8">
        <f>IF(Parametros!$P$3=1,'4 - Tabela atual'!GV103,'5 - Tabela anterior'!GU103)</f>
        <v>0</v>
      </c>
      <c r="GW104" s="8">
        <f>IF(Parametros!$P$3=1,'4 - Tabela atual'!GW103,'5 - Tabela anterior'!GV103)</f>
        <v>0</v>
      </c>
      <c r="GX104">
        <f>IF(Parametros!$P$3=1,'4 - Tabela atual'!GX103,'5 - Tabela anterior'!GW103)</f>
        <v>0</v>
      </c>
      <c r="GY104">
        <f>IF(Parametros!$P$3=1,'4 - Tabela atual'!GY103,'5 - Tabela anterior'!GX103)</f>
        <v>0</v>
      </c>
      <c r="GZ104">
        <f>IF(Parametros!$P$3=1,'4 - Tabela atual'!GZ103,'5 - Tabela anterior'!GY103)</f>
        <v>0</v>
      </c>
      <c r="HA104">
        <f>IF(Parametros!$P$3=1,'4 - Tabela atual'!HA103,'5 - Tabela anterior'!GZ103)</f>
        <v>0</v>
      </c>
      <c r="HB104">
        <f>IF(Parametros!$P$3=1,'4 - Tabela atual'!HB103,'5 - Tabela anterior'!HA103)</f>
        <v>0</v>
      </c>
      <c r="HC104">
        <f>IF(Parametros!$P$3=1,'4 - Tabela atual'!HC103,'5 - Tabela anterior'!HB103)</f>
        <v>0</v>
      </c>
      <c r="HD104">
        <f>IF(Parametros!$P$3=1,'4 - Tabela atual'!HD103,'5 - Tabela anterior'!HC103)</f>
        <v>1</v>
      </c>
      <c r="HE104" s="6" t="str">
        <f t="shared" si="3"/>
        <v>COPA RIO SUL DE FUTSAL - REVIVENDO AS REPRISES - (FUTS)</v>
      </c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IP104" s="5"/>
      <c r="IQ104" s="5"/>
      <c r="IR104" s="5"/>
      <c r="IS104" s="5"/>
      <c r="IT104" s="5"/>
      <c r="IU104" s="5"/>
      <c r="IV104" s="5"/>
      <c r="IW104" s="5"/>
      <c r="IX104" s="5"/>
      <c r="IY104" s="5"/>
      <c r="IZ104" s="5"/>
      <c r="JA104" s="5"/>
      <c r="JB104" s="5"/>
      <c r="JC104" s="5"/>
      <c r="JD104" s="5"/>
      <c r="JE104" s="5"/>
      <c r="JF104" s="5"/>
      <c r="JG104" s="5"/>
      <c r="JH104" s="5"/>
      <c r="JI104" s="5"/>
      <c r="JJ104" s="5"/>
      <c r="JK104" s="5"/>
      <c r="JL104" s="5"/>
    </row>
    <row r="105" spans="1:272" x14ac:dyDescent="0.2">
      <c r="A105" s="148">
        <f>IF(Parametros!$P$3=1,'4 - Tabela atual'!A104,'5 - Tabela anterior'!A104)</f>
        <v>0</v>
      </c>
      <c r="B105" s="112">
        <f>IF(Parametros!$P$3=1,'4 - Tabela atual'!B104,'5 - Tabela anterior'!B104)</f>
        <v>0</v>
      </c>
      <c r="C105" s="9">
        <f>IF(Parametros!$P$3=1,'4 - Tabela atual'!C104,'5 - Tabela anterior'!C104)</f>
        <v>0</v>
      </c>
      <c r="D105" s="9">
        <f>IF(Parametros!$P$3=1,'4 - Tabela atual'!D104,'5 - Tabela anterior'!D104)</f>
        <v>0</v>
      </c>
      <c r="E105" s="9"/>
      <c r="F105" s="9"/>
      <c r="G105" s="9"/>
      <c r="H105" s="9"/>
      <c r="I105" s="9">
        <f>IF(Parametros!$P$3=1,'4 - Tabela atual'!I104,'5 - Tabela anterior'!H104)</f>
        <v>0</v>
      </c>
      <c r="J105" s="9"/>
      <c r="K105" s="9"/>
      <c r="L105" s="9"/>
      <c r="M105" s="9"/>
      <c r="N105" s="9">
        <f>IF(Parametros!$P$3=1,'4 - Tabela atual'!N104,'5 - Tabela anterior'!M104)</f>
        <v>0</v>
      </c>
      <c r="O105" s="9">
        <f>IF(Parametros!$P$3=1,'4 - Tabela atual'!O104,'5 - Tabela anterior'!N104)</f>
        <v>0</v>
      </c>
      <c r="P105" s="9">
        <f>IF(Parametros!$P$3=1,'4 - Tabela atual'!P104,'5 - Tabela anterior'!O104)</f>
        <v>0</v>
      </c>
      <c r="Q105" s="9">
        <f>IF(Parametros!$P$3=1,'4 - Tabela atual'!Q104,'5 - Tabela anterior'!P104)</f>
        <v>0</v>
      </c>
      <c r="R105" s="9">
        <f>IF(Parametros!$P$3=1,'4 - Tabela atual'!R104,'5 - Tabela anterior'!Q104)</f>
        <v>0</v>
      </c>
      <c r="S105" s="9">
        <f>IF(Parametros!$P$3=1,'4 - Tabela atual'!S104,'5 - Tabela anterior'!R104)</f>
        <v>0</v>
      </c>
      <c r="T105" s="9">
        <f>IF(Parametros!$P$3=1,'4 - Tabela atual'!T104,'5 - Tabela anterior'!S104)</f>
        <v>0</v>
      </c>
      <c r="U105" s="9">
        <f>IF(Parametros!$P$3=1,'4 - Tabela atual'!U104,'5 - Tabela anterior'!T104)</f>
        <v>0</v>
      </c>
      <c r="V105" s="9">
        <f>IF(Parametros!$P$3=1,'4 - Tabela atual'!V104,'5 - Tabela anterior'!U104)</f>
        <v>0</v>
      </c>
      <c r="W105" s="9">
        <f>IF(Parametros!$P$3=1,'4 - Tabela atual'!W104,'5 - Tabela anterior'!V104)</f>
        <v>0</v>
      </c>
      <c r="X105" s="9">
        <f>IF(Parametros!$P$3=1,'4 - Tabela atual'!X104,'5 - Tabela anterior'!W104)</f>
        <v>0</v>
      </c>
      <c r="Y105" s="9">
        <f>IF(Parametros!$P$3=1,'4 - Tabela atual'!Y104,'5 - Tabela anterior'!X104)</f>
        <v>0</v>
      </c>
      <c r="Z105" s="9">
        <f>IF(Parametros!$P$3=1,'4 - Tabela atual'!Z104,'5 - Tabela anterior'!Y104)</f>
        <v>0</v>
      </c>
      <c r="AA105" s="9">
        <f>IF(Parametros!$P$3=1,'4 - Tabela atual'!AA104,'5 - Tabela anterior'!Z104)</f>
        <v>0</v>
      </c>
      <c r="AB105" s="9">
        <f>IF(Parametros!$P$3=1,'4 - Tabela atual'!AB104,'5 - Tabela anterior'!AA104)</f>
        <v>0</v>
      </c>
      <c r="AC105" s="9">
        <f>IF(Parametros!$P$3=1,'4 - Tabela atual'!AC104,'5 - Tabela anterior'!AB104)</f>
        <v>0</v>
      </c>
      <c r="AD105" s="9">
        <f>IF(Parametros!$P$3=1,'4 - Tabela atual'!AD104,'5 - Tabela anterior'!AC104)</f>
        <v>0</v>
      </c>
      <c r="AE105" s="9">
        <f>IF(Parametros!$P$3=1,'4 - Tabela atual'!AE104,'5 - Tabela anterior'!AD104)</f>
        <v>0</v>
      </c>
      <c r="AF105" s="9">
        <f>IF(Parametros!$P$3=1,'4 - Tabela atual'!AF104,'5 - Tabela anterior'!AE104)</f>
        <v>0</v>
      </c>
      <c r="AG105" s="9">
        <f>IF(Parametros!$P$3=1,'4 - Tabela atual'!AG104,'5 - Tabela anterior'!AF104)</f>
        <v>0</v>
      </c>
      <c r="AH105" s="9">
        <f>IF(Parametros!$P$3=1,'4 - Tabela atual'!AH104,'5 - Tabela anterior'!AG104)</f>
        <v>0</v>
      </c>
      <c r="AI105" s="9">
        <f>IF(Parametros!$P$3=1,'4 - Tabela atual'!AI104,'5 - Tabela anterior'!AH104)</f>
        <v>0</v>
      </c>
      <c r="AJ105" s="9">
        <f>IF(Parametros!$P$3=1,'4 - Tabela atual'!AJ104,'5 - Tabela anterior'!AI104)</f>
        <v>0</v>
      </c>
      <c r="AK105" s="9">
        <f>IF(Parametros!$P$3=1,'4 - Tabela atual'!AK104,'5 - Tabela anterior'!AJ104)</f>
        <v>0</v>
      </c>
      <c r="AL105" s="9">
        <f>IF(Parametros!$P$3=1,'4 - Tabela atual'!AL104,'5 - Tabela anterior'!AK104)</f>
        <v>0</v>
      </c>
      <c r="AM105" s="9">
        <f>IF(Parametros!$P$3=1,'4 - Tabela atual'!AM104,'5 - Tabela anterior'!AL104)</f>
        <v>0</v>
      </c>
      <c r="AN105" s="9">
        <f>IF(Parametros!$P$3=1,'4 - Tabela atual'!AN104,'5 - Tabela anterior'!AM104)</f>
        <v>0</v>
      </c>
      <c r="AO105" s="9">
        <f>IF(Parametros!$P$3=1,'4 - Tabela atual'!AO104,'5 - Tabela anterior'!AN104)</f>
        <v>0</v>
      </c>
      <c r="AP105" s="9">
        <f>IF(Parametros!$P$3=1,'4 - Tabela atual'!AP104,'5 - Tabela anterior'!AO104)</f>
        <v>0</v>
      </c>
      <c r="AQ105" s="9">
        <f>IF(Parametros!$P$3=1,'4 - Tabela atual'!AQ104,'5 - Tabela anterior'!AP104)</f>
        <v>0</v>
      </c>
      <c r="AR105" s="9">
        <f>IF(Parametros!$P$3=1,'4 - Tabela atual'!AR104,'5 - Tabela anterior'!AQ104)</f>
        <v>0</v>
      </c>
      <c r="AS105" s="9">
        <f>IF(Parametros!$P$3=1,'4 - Tabela atual'!AS104,'5 - Tabela anterior'!AR104)</f>
        <v>0</v>
      </c>
      <c r="AT105" s="9">
        <f>IF(Parametros!$P$3=1,'4 - Tabela atual'!AT104,'5 - Tabela anterior'!AS104)</f>
        <v>0</v>
      </c>
      <c r="AU105" s="9">
        <f>IF(Parametros!$P$3=1,'4 - Tabela atual'!AU104,'5 - Tabela anterior'!AT104)</f>
        <v>0</v>
      </c>
      <c r="AV105" s="9">
        <f>IF(Parametros!$P$3=1,'4 - Tabela atual'!AV104,'5 - Tabela anterior'!AU104)</f>
        <v>0</v>
      </c>
      <c r="AW105" s="9">
        <f>IF(Parametros!$P$3=1,'4 - Tabela atual'!AW104,'5 - Tabela anterior'!AV104)</f>
        <v>0</v>
      </c>
      <c r="AX105" s="9">
        <f>IF(Parametros!$P$3=1,'4 - Tabela atual'!AX104,'5 - Tabela anterior'!AW104)</f>
        <v>0</v>
      </c>
      <c r="AY105" s="9">
        <f>IF(Parametros!$P$3=1,'4 - Tabela atual'!AY104,'5 - Tabela anterior'!AX104)</f>
        <v>0</v>
      </c>
      <c r="AZ105" s="9">
        <f>IF(Parametros!$P$3=1,'4 - Tabela atual'!AZ104,'5 - Tabela anterior'!AY104)</f>
        <v>0</v>
      </c>
      <c r="BA105" s="9">
        <f>IF(Parametros!$P$3=1,'4 - Tabela atual'!BA104,'5 - Tabela anterior'!AZ104)</f>
        <v>0</v>
      </c>
      <c r="BB105" s="9">
        <f>IF(Parametros!$P$3=1,'4 - Tabela atual'!BB104,'5 - Tabela anterior'!BA104)</f>
        <v>0</v>
      </c>
      <c r="BC105" s="9">
        <f>IF(Parametros!$P$3=1,'4 - Tabela atual'!BC104,'5 - Tabela anterior'!BB104)</f>
        <v>0</v>
      </c>
      <c r="BD105" s="9">
        <f>IF(Parametros!$P$3=1,'4 - Tabela atual'!BD104,'5 - Tabela anterior'!BC104)</f>
        <v>0</v>
      </c>
      <c r="BE105" s="9">
        <f>IF(Parametros!$P$3=1,'4 - Tabela atual'!BE104,'5 - Tabela anterior'!BD104)</f>
        <v>0</v>
      </c>
      <c r="BF105" s="9">
        <f>IF(Parametros!$P$3=1,'4 - Tabela atual'!BF104,'5 - Tabela anterior'!BE104)</f>
        <v>0</v>
      </c>
      <c r="BG105" s="9">
        <f>IF(Parametros!$P$3=1,'4 - Tabela atual'!BG104,'5 - Tabela anterior'!BF104)</f>
        <v>0</v>
      </c>
      <c r="BH105" s="9">
        <f>IF(Parametros!$P$3=1,'4 - Tabela atual'!BH104,'5 - Tabela anterior'!BG104)</f>
        <v>0</v>
      </c>
      <c r="BI105" s="9">
        <f>IF(Parametros!$P$3=1,'4 - Tabela atual'!BI104,'5 - Tabela anterior'!BH104)</f>
        <v>0</v>
      </c>
      <c r="BJ105" s="9">
        <f>IF(Parametros!$P$3=1,'4 - Tabela atual'!BJ104,'5 - Tabela anterior'!BI104)</f>
        <v>0</v>
      </c>
      <c r="BK105" s="9">
        <f>IF(Parametros!$P$3=1,'4 - Tabela atual'!BK104,'5 - Tabela anterior'!BJ104)</f>
        <v>0</v>
      </c>
      <c r="BL105" s="9">
        <f>IF(Parametros!$P$3=1,'4 - Tabela atual'!BL104,'5 - Tabela anterior'!BK104)</f>
        <v>0</v>
      </c>
      <c r="BM105" s="9">
        <f>IF(Parametros!$P$3=1,'4 - Tabela atual'!BM104,'5 - Tabela anterior'!BL104)</f>
        <v>0</v>
      </c>
      <c r="BN105" s="9">
        <f>IF(Parametros!$P$3=1,'4 - Tabela atual'!BN104,'5 - Tabela anterior'!BM104)</f>
        <v>0</v>
      </c>
      <c r="BO105" s="9">
        <f>IF(Parametros!$P$3=1,'4 - Tabela atual'!BO104,'5 - Tabela anterior'!BN104)</f>
        <v>0</v>
      </c>
      <c r="BP105" s="9">
        <f>IF(Parametros!$P$3=1,'4 - Tabela atual'!BP104,'5 - Tabela anterior'!BO104)</f>
        <v>0</v>
      </c>
      <c r="BQ105" s="9">
        <f>IF(Parametros!$P$3=1,'4 - Tabela atual'!BQ104,'5 - Tabela anterior'!BP104)</f>
        <v>0</v>
      </c>
      <c r="BR105" s="9">
        <f>IF(Parametros!$P$3=1,'4 - Tabela atual'!BR104,'5 - Tabela anterior'!BQ104)</f>
        <v>0</v>
      </c>
      <c r="BS105" s="9">
        <f>IF(Parametros!$P$3=1,'4 - Tabela atual'!BS104,'5 - Tabela anterior'!BR104)</f>
        <v>0</v>
      </c>
      <c r="BT105" s="9">
        <f>IF(Parametros!$P$3=1,'4 - Tabela atual'!BT104,'5 - Tabela anterior'!BS104)</f>
        <v>0</v>
      </c>
      <c r="BU105" s="9">
        <f>IF(Parametros!$P$3=1,'4 - Tabela atual'!BU104,'5 - Tabela anterior'!BT104)</f>
        <v>0</v>
      </c>
      <c r="BV105" s="9">
        <f>IF(Parametros!$P$3=1,'4 - Tabela atual'!BV104,'5 - Tabela anterior'!BU104)</f>
        <v>0</v>
      </c>
      <c r="BW105" s="9">
        <f>IF(Parametros!$P$3=1,'4 - Tabela atual'!BW104,'5 - Tabela anterior'!BV104)</f>
        <v>0</v>
      </c>
      <c r="BX105" s="9">
        <f>IF(Parametros!$P$3=1,'4 - Tabela atual'!BX104,'5 - Tabela anterior'!BW104)</f>
        <v>0</v>
      </c>
      <c r="BY105" s="9">
        <f>IF(Parametros!$P$3=1,'4 - Tabela atual'!BY104,'5 - Tabela anterior'!BX104)</f>
        <v>0</v>
      </c>
      <c r="BZ105" s="9">
        <f>IF(Parametros!$P$3=1,'4 - Tabela atual'!BZ104,'5 - Tabela anterior'!BY104)</f>
        <v>0</v>
      </c>
      <c r="CA105" s="9">
        <f>IF(Parametros!$P$3=1,'4 - Tabela atual'!CA104,'5 - Tabela anterior'!BZ104)</f>
        <v>0</v>
      </c>
      <c r="CB105" s="9">
        <f>IF(Parametros!$P$3=1,'4 - Tabela atual'!CB104,'5 - Tabela anterior'!CA104)</f>
        <v>0</v>
      </c>
      <c r="CC105" s="9">
        <f>IF(Parametros!$P$3=1,'4 - Tabela atual'!CC104,'5 - Tabela anterior'!CB104)</f>
        <v>0</v>
      </c>
      <c r="CD105" s="9">
        <f>IF(Parametros!$P$3=1,'4 - Tabela atual'!CD104,'5 - Tabela anterior'!CC104)</f>
        <v>0</v>
      </c>
      <c r="CE105" s="9">
        <f>IF(Parametros!$P$3=1,'4 - Tabela atual'!CE104,'5 - Tabela anterior'!CD104)</f>
        <v>0</v>
      </c>
      <c r="CF105" s="9">
        <f>IF(Parametros!$P$3=1,'4 - Tabela atual'!CF104,'5 - Tabela anterior'!CE104)</f>
        <v>0</v>
      </c>
      <c r="CG105" s="9">
        <f>IF(Parametros!$P$3=1,'4 - Tabela atual'!CG104,'5 - Tabela anterior'!CF104)</f>
        <v>0</v>
      </c>
      <c r="CH105" s="9">
        <f>IF(Parametros!$P$3=1,'4 - Tabela atual'!CH104,'5 - Tabela anterior'!CG104)</f>
        <v>0</v>
      </c>
      <c r="CI105" s="9">
        <f>IF(Parametros!$P$3=1,'4 - Tabela atual'!CI104,'5 - Tabela anterior'!CH104)</f>
        <v>0</v>
      </c>
      <c r="CJ105" s="9">
        <f>IF(Parametros!$P$3=1,'4 - Tabela atual'!CJ104,'5 - Tabela anterior'!CI104)</f>
        <v>0</v>
      </c>
      <c r="CK105" s="9">
        <f>IF(Parametros!$P$3=1,'4 - Tabela atual'!CK104,'5 - Tabela anterior'!CJ104)</f>
        <v>0</v>
      </c>
      <c r="CL105" s="9">
        <f>IF(Parametros!$P$3=1,'4 - Tabela atual'!CL104,'5 - Tabela anterior'!CK104)</f>
        <v>0</v>
      </c>
      <c r="CM105" s="9">
        <f>IF(Parametros!$P$3=1,'4 - Tabela atual'!CM104,'5 - Tabela anterior'!CL104)</f>
        <v>0</v>
      </c>
      <c r="CN105" s="9">
        <f>IF(Parametros!$P$3=1,'4 - Tabela atual'!CN104,'5 - Tabela anterior'!CM104)</f>
        <v>0</v>
      </c>
      <c r="CO105" s="9">
        <f>IF(Parametros!$P$3=1,'4 - Tabela atual'!CO104,'5 - Tabela anterior'!CN104)</f>
        <v>0</v>
      </c>
      <c r="CP105" s="9">
        <f>IF(Parametros!$P$3=1,'4 - Tabela atual'!CP104,'5 - Tabela anterior'!CO104)</f>
        <v>0</v>
      </c>
      <c r="CQ105" s="9">
        <f>IF(Parametros!$P$3=1,'4 - Tabela atual'!CQ104,'5 - Tabela anterior'!CP104)</f>
        <v>0</v>
      </c>
      <c r="CR105" s="9">
        <f>IF(Parametros!$P$3=1,'4 - Tabela atual'!CR104,'5 - Tabela anterior'!CQ104)</f>
        <v>0</v>
      </c>
      <c r="CS105" s="9">
        <f>IF(Parametros!$P$3=1,'4 - Tabela atual'!CS104,'5 - Tabela anterior'!CR104)</f>
        <v>0</v>
      </c>
      <c r="CT105" s="9">
        <f>IF(Parametros!$P$3=1,'4 - Tabela atual'!CT104,'5 - Tabela anterior'!CS104)</f>
        <v>0</v>
      </c>
      <c r="CU105" s="9">
        <f>IF(Parametros!$P$3=1,'4 - Tabela atual'!CU104,'5 - Tabela anterior'!CT104)</f>
        <v>0</v>
      </c>
      <c r="CV105" s="9">
        <f>IF(Parametros!$P$3=1,'4 - Tabela atual'!CV104,'5 - Tabela anterior'!CU104)</f>
        <v>0</v>
      </c>
      <c r="CW105" s="9">
        <f>IF(Parametros!$P$3=1,'4 - Tabela atual'!CW104,'5 - Tabela anterior'!CV104)</f>
        <v>0</v>
      </c>
      <c r="CX105" s="9">
        <f>IF(Parametros!$P$3=1,'4 - Tabela atual'!CX104,'5 - Tabela anterior'!CW104)</f>
        <v>0</v>
      </c>
      <c r="CY105" s="9">
        <f>IF(Parametros!$P$3=1,'4 - Tabela atual'!CY104,'5 - Tabela anterior'!CX104)</f>
        <v>0</v>
      </c>
      <c r="CZ105" s="9">
        <f>IF(Parametros!$P$3=1,'4 - Tabela atual'!CZ104,'5 - Tabela anterior'!CY104)</f>
        <v>0</v>
      </c>
      <c r="DA105" s="9">
        <f>IF(Parametros!$P$3=1,'4 - Tabela atual'!DA104,'5 - Tabela anterior'!CZ104)</f>
        <v>0</v>
      </c>
      <c r="DB105" s="9">
        <f>IF(Parametros!$P$3=1,'4 - Tabela atual'!DB104,'5 - Tabela anterior'!DA104)</f>
        <v>0</v>
      </c>
      <c r="DC105" s="9">
        <f>IF(Parametros!$P$3=1,'4 - Tabela atual'!DC104,'5 - Tabela anterior'!DB104)</f>
        <v>0</v>
      </c>
      <c r="DD105" s="9">
        <f>IF(Parametros!$P$3=1,'4 - Tabela atual'!DD104,'5 - Tabela anterior'!DC104)</f>
        <v>0</v>
      </c>
      <c r="DE105" s="9">
        <f>IF(Parametros!$P$3=1,'4 - Tabela atual'!DE104,'5 - Tabela anterior'!DD104)</f>
        <v>0</v>
      </c>
      <c r="DF105" s="9">
        <f>IF(Parametros!$P$3=1,'4 - Tabela atual'!DF104,'5 - Tabela anterior'!DE104)</f>
        <v>0</v>
      </c>
      <c r="DG105" s="9">
        <f>IF(Parametros!$P$3=1,'4 - Tabela atual'!DG104,'5 - Tabela anterior'!DF104)</f>
        <v>0</v>
      </c>
      <c r="DH105" s="9">
        <f>IF(Parametros!$P$3=1,'4 - Tabela atual'!DH104,'5 - Tabela anterior'!DG104)</f>
        <v>0</v>
      </c>
      <c r="DI105" s="9">
        <f>IF(Parametros!$P$3=1,'4 - Tabela atual'!DI104,'5 - Tabela anterior'!DH104)</f>
        <v>0</v>
      </c>
      <c r="DJ105" s="9">
        <f>IF(Parametros!$P$3=1,'4 - Tabela atual'!DJ104,'5 - Tabela anterior'!DI104)</f>
        <v>0</v>
      </c>
      <c r="DK105" s="9">
        <f>IF(Parametros!$P$3=1,'4 - Tabela atual'!DK104,'5 - Tabela anterior'!DJ104)</f>
        <v>0</v>
      </c>
      <c r="DL105" s="9">
        <f>IF(Parametros!$P$3=1,'4 - Tabela atual'!DL104,'5 - Tabela anterior'!DK104)</f>
        <v>0</v>
      </c>
      <c r="DM105" s="9">
        <f>IF(Parametros!$P$3=1,'4 - Tabela atual'!DM104,'5 - Tabela anterior'!DL104)</f>
        <v>0</v>
      </c>
      <c r="DN105" s="9">
        <f>IF(Parametros!$P$3=1,'4 - Tabela atual'!DN104,'5 - Tabela anterior'!DM104)</f>
        <v>0</v>
      </c>
      <c r="DO105" s="9">
        <f>IF(Parametros!$P$3=1,'4 - Tabela atual'!DO104,'5 - Tabela anterior'!DN104)</f>
        <v>0</v>
      </c>
      <c r="DP105" s="9">
        <f>IF(Parametros!$P$3=1,'4 - Tabela atual'!DP104,'5 - Tabela anterior'!DO104)</f>
        <v>0</v>
      </c>
      <c r="DQ105" s="9">
        <f>IF(Parametros!$P$3=1,'4 - Tabela atual'!DQ104,'5 - Tabela anterior'!DP104)</f>
        <v>0</v>
      </c>
      <c r="DR105" s="9">
        <f>IF(Parametros!$P$3=1,'4 - Tabela atual'!DR104,'5 - Tabela anterior'!DQ104)</f>
        <v>0</v>
      </c>
      <c r="DS105" s="9">
        <f>IF(Parametros!$P$3=1,'4 - Tabela atual'!DS104,'5 - Tabela anterior'!DR104)</f>
        <v>0</v>
      </c>
      <c r="DT105" s="9">
        <f>IF(Parametros!$P$3=1,'4 - Tabela atual'!DT104,'5 - Tabela anterior'!DS104)</f>
        <v>0</v>
      </c>
      <c r="DU105" s="9">
        <f>IF(Parametros!$P$3=1,'4 - Tabela atual'!DU104,'5 - Tabela anterior'!DT104)</f>
        <v>0</v>
      </c>
      <c r="DV105" s="9">
        <f>IF(Parametros!$P$3=1,'4 - Tabela atual'!DV104,'5 - Tabela anterior'!DU104)</f>
        <v>0</v>
      </c>
      <c r="DW105" s="9">
        <f>IF(Parametros!$P$3=1,'4 - Tabela atual'!DW104,'5 - Tabela anterior'!DV104)</f>
        <v>0</v>
      </c>
      <c r="DX105" s="9">
        <f>IF(Parametros!$P$3=1,'4 - Tabela atual'!DX104,'5 - Tabela anterior'!DW104)</f>
        <v>0</v>
      </c>
      <c r="DY105" s="9">
        <f>IF(Parametros!$P$3=1,'4 - Tabela atual'!DY104,'5 - Tabela anterior'!DX104)</f>
        <v>0</v>
      </c>
      <c r="DZ105" s="9">
        <f>IF(Parametros!$P$3=1,'4 - Tabela atual'!DZ104,'5 - Tabela anterior'!DY104)</f>
        <v>0</v>
      </c>
      <c r="EA105" s="9">
        <f>IF(Parametros!$P$3=1,'4 - Tabela atual'!EA104,'5 - Tabela anterior'!DZ104)</f>
        <v>0</v>
      </c>
      <c r="EB105" s="9">
        <f>IF(Parametros!$P$3=1,'4 - Tabela atual'!EB104,'5 - Tabela anterior'!EA104)</f>
        <v>0</v>
      </c>
      <c r="EC105" s="9">
        <f>IF(Parametros!$P$3=1,'4 - Tabela atual'!EC104,'5 - Tabela anterior'!EB104)</f>
        <v>0</v>
      </c>
      <c r="ED105" s="9">
        <f>IF(Parametros!$P$3=1,'4 - Tabela atual'!ED104,'5 - Tabela anterior'!EC104)</f>
        <v>0</v>
      </c>
      <c r="EE105" s="9">
        <f>IF(Parametros!$P$3=1,'4 - Tabela atual'!EE104,'5 - Tabela anterior'!ED104)</f>
        <v>0</v>
      </c>
      <c r="EF105" s="9">
        <f>IF(Parametros!$P$3=1,'4 - Tabela atual'!EF104,'5 - Tabela anterior'!EE104)</f>
        <v>0</v>
      </c>
      <c r="EG105" s="9">
        <f>IF(Parametros!$P$3=1,'4 - Tabela atual'!EG104,'5 - Tabela anterior'!EF104)</f>
        <v>0</v>
      </c>
      <c r="EH105" s="9">
        <f>IF(Parametros!$P$3=1,'4 - Tabela atual'!EH104,'5 - Tabela anterior'!EG104)</f>
        <v>0</v>
      </c>
      <c r="EI105" s="9">
        <f>IF(Parametros!$P$3=1,'4 - Tabela atual'!EI104,'5 - Tabela anterior'!EH104)</f>
        <v>0</v>
      </c>
      <c r="EJ105" s="9">
        <f>IF(Parametros!$P$3=1,'4 - Tabela atual'!EJ104,'5 - Tabela anterior'!EI104)</f>
        <v>0</v>
      </c>
      <c r="EK105" s="9">
        <f>IF(Parametros!$P$3=1,'4 - Tabela atual'!EK104,'5 - Tabela anterior'!EJ104)</f>
        <v>0</v>
      </c>
      <c r="EL105" s="9">
        <f>IF(Parametros!$P$3=1,'4 - Tabela atual'!EL104,'5 - Tabela anterior'!EK104)</f>
        <v>0</v>
      </c>
      <c r="EM105" s="9">
        <f>IF(Parametros!$P$3=1,'4 - Tabela atual'!EM104,'5 - Tabela anterior'!EL104)</f>
        <v>0</v>
      </c>
      <c r="EN105" s="9">
        <f>IF(Parametros!$P$3=1,'4 - Tabela atual'!EN104,'5 - Tabela anterior'!EM104)</f>
        <v>0</v>
      </c>
      <c r="EO105" s="9">
        <f>IF(Parametros!$P$3=1,'4 - Tabela atual'!EO104,'5 - Tabela anterior'!EN104)</f>
        <v>0</v>
      </c>
      <c r="EP105" s="9">
        <f>IF(Parametros!$P$3=1,'4 - Tabela atual'!EP104,'5 - Tabela anterior'!EO104)</f>
        <v>0</v>
      </c>
      <c r="EQ105" s="9">
        <f>IF(Parametros!$P$3=1,'4 - Tabela atual'!EQ104,'5 - Tabela anterior'!EP104)</f>
        <v>0</v>
      </c>
      <c r="ER105" s="9">
        <f>IF(Parametros!$P$3=1,'4 - Tabela atual'!ER104,'5 - Tabela anterior'!EQ104)</f>
        <v>0</v>
      </c>
      <c r="ES105" s="9">
        <f>IF(Parametros!$P$3=1,'4 - Tabela atual'!ES104,'5 - Tabela anterior'!ER104)</f>
        <v>0</v>
      </c>
      <c r="ET105" s="9">
        <f>IF(Parametros!$P$3=1,'4 - Tabela atual'!ET104,'5 - Tabela anterior'!ES104)</f>
        <v>0</v>
      </c>
      <c r="EU105" s="9">
        <f>IF(Parametros!$P$3=1,'4 - Tabela atual'!EU104,'5 - Tabela anterior'!ET104)</f>
        <v>0</v>
      </c>
      <c r="EV105" s="9">
        <f>IF(Parametros!$P$3=1,'4 - Tabela atual'!EV104,'5 - Tabela anterior'!EU104)</f>
        <v>0</v>
      </c>
      <c r="EW105" s="9">
        <f>IF(Parametros!$P$3=1,'4 - Tabela atual'!EW104,'5 - Tabela anterior'!EV104)</f>
        <v>0</v>
      </c>
      <c r="EX105" s="9">
        <f>IF(Parametros!$P$3=1,'4 - Tabela atual'!EX104,'5 - Tabela anterior'!EW104)</f>
        <v>0</v>
      </c>
      <c r="EY105" s="9">
        <f>IF(Parametros!$P$3=1,'4 - Tabela atual'!EY104,'5 - Tabela anterior'!EX104)</f>
        <v>0</v>
      </c>
      <c r="EZ105" s="9">
        <f>IF(Parametros!$P$3=1,'4 - Tabela atual'!EZ104,'5 - Tabela anterior'!EY104)</f>
        <v>0</v>
      </c>
      <c r="FA105" s="9">
        <f>IF(Parametros!$P$3=1,'4 - Tabela atual'!FA104,'5 - Tabela anterior'!EZ104)</f>
        <v>0</v>
      </c>
      <c r="FB105" s="9">
        <f>IF(Parametros!$P$3=1,'4 - Tabela atual'!FB104,'5 - Tabela anterior'!FA104)</f>
        <v>0</v>
      </c>
      <c r="FC105" s="9">
        <f>IF(Parametros!$P$3=1,'4 - Tabela atual'!FC104,'5 - Tabela anterior'!FB104)</f>
        <v>0</v>
      </c>
      <c r="FD105" s="9">
        <f>IF(Parametros!$P$3=1,'4 - Tabela atual'!FD104,'5 - Tabela anterior'!FC104)</f>
        <v>0</v>
      </c>
      <c r="FE105" s="9">
        <f>IF(Parametros!$P$3=1,'4 - Tabela atual'!FE104,'5 - Tabela anterior'!FD104)</f>
        <v>0</v>
      </c>
      <c r="FF105" s="9">
        <f>IF(Parametros!$P$3=1,'4 - Tabela atual'!FF104,'5 - Tabela anterior'!FE104)</f>
        <v>0</v>
      </c>
      <c r="FG105" s="9">
        <f>IF(Parametros!$P$3=1,'4 - Tabela atual'!FG104,'5 - Tabela anterior'!FF104)</f>
        <v>0</v>
      </c>
      <c r="FH105" s="9">
        <f>IF(Parametros!$P$3=1,'4 - Tabela atual'!FH104,'5 - Tabela anterior'!FG104)</f>
        <v>0</v>
      </c>
      <c r="FI105" s="9">
        <f>IF(Parametros!$P$3=1,'4 - Tabela atual'!FI104,'5 - Tabela anterior'!FH104)</f>
        <v>0</v>
      </c>
      <c r="FJ105" s="9">
        <f>IF(Parametros!$P$3=1,'4 - Tabela atual'!FJ104,'5 - Tabela anterior'!FI104)</f>
        <v>0</v>
      </c>
      <c r="FK105" s="9">
        <f>IF(Parametros!$P$3=1,'4 - Tabela atual'!FK104,'5 - Tabela anterior'!FJ104)</f>
        <v>0</v>
      </c>
      <c r="FL105" s="9">
        <f>IF(Parametros!$P$3=1,'4 - Tabela atual'!FL104,'5 - Tabela anterior'!FK104)</f>
        <v>0</v>
      </c>
      <c r="FM105" s="9">
        <f>IF(Parametros!$P$3=1,'4 - Tabela atual'!FM104,'5 - Tabela anterior'!FL104)</f>
        <v>0</v>
      </c>
      <c r="FN105" s="9">
        <f>IF(Parametros!$P$3=1,'4 - Tabela atual'!FN104,'5 - Tabela anterior'!FM104)</f>
        <v>0</v>
      </c>
      <c r="FO105" s="9">
        <f>IF(Parametros!$P$3=1,'4 - Tabela atual'!FO104,'5 - Tabela anterior'!FN104)</f>
        <v>0</v>
      </c>
      <c r="FP105" s="9">
        <f>IF(Parametros!$P$3=1,'4 - Tabela atual'!FP104,'5 - Tabela anterior'!FO104)</f>
        <v>0</v>
      </c>
      <c r="FQ105" s="9">
        <f>IF(Parametros!$P$3=1,'4 - Tabela atual'!FQ104,'5 - Tabela anterior'!FP104)</f>
        <v>0</v>
      </c>
      <c r="FR105" s="9">
        <f>IF(Parametros!$P$3=1,'4 - Tabela atual'!FR104,'5 - Tabela anterior'!FQ104)</f>
        <v>0</v>
      </c>
      <c r="FS105" s="9">
        <f>IF(Parametros!$P$3=1,'4 - Tabela atual'!FS104,'5 - Tabela anterior'!FR104)</f>
        <v>0</v>
      </c>
      <c r="FT105" t="str">
        <f>IF(Parametros!$P$3=1,'4 - Tabela atual'!FT104,'5 - Tabela anterior'!FS104)</f>
        <v>0</v>
      </c>
      <c r="FU105" t="str">
        <f>IF(Parametros!$P$3=1,'4 - Tabela atual'!FU104,'5 - Tabela anterior'!FT104)</f>
        <v>0</v>
      </c>
      <c r="FV105" t="str">
        <f>IF(Parametros!$P$3=1,'4 - Tabela atual'!FV104,'5 - Tabela anterior'!FU104)</f>
        <v>0</v>
      </c>
      <c r="FW105" t="str">
        <f>IF(Parametros!$P$3=1,'4 - Tabela atual'!FW104,'5 - Tabela anterior'!FV104)</f>
        <v>0</v>
      </c>
      <c r="FX105">
        <f>IF(Parametros!$P$3=1,'4 - Tabela atual'!FX104,'5 - Tabela anterior'!FW104)</f>
        <v>0</v>
      </c>
      <c r="FY105">
        <f>IF(Parametros!$P$3=1,'4 - Tabela atual'!FY104,'5 - Tabela anterior'!FX104)</f>
        <v>0</v>
      </c>
      <c r="FZ105">
        <f>IF(Parametros!$P$3=1,'4 - Tabela atual'!FZ104,'5 - Tabela anterior'!FY104)</f>
        <v>0</v>
      </c>
      <c r="GA105">
        <f>IF(Parametros!$P$3=1,'4 - Tabela atual'!GA104,'5 - Tabela anterior'!FZ104)</f>
        <v>0</v>
      </c>
      <c r="GB105">
        <f>IF(Parametros!$P$3=1,'4 - Tabela atual'!GB104,'5 - Tabela anterior'!GA104)</f>
        <v>0</v>
      </c>
      <c r="GC105">
        <f>IF(Parametros!$P$3=1,'4 - Tabela atual'!GC104,'5 - Tabela anterior'!GB104)</f>
        <v>0</v>
      </c>
      <c r="GD105">
        <f>IF(Parametros!$P$3=1,'4 - Tabela atual'!GD104,'5 - Tabela anterior'!GC104)</f>
        <v>0</v>
      </c>
      <c r="GE105">
        <f>IF(Parametros!$P$3=1,'4 - Tabela atual'!GE104,'5 - Tabela anterior'!GD104)</f>
        <v>0</v>
      </c>
      <c r="GF105">
        <f>IF(Parametros!$P$3=1,'4 - Tabela atual'!GF104,'5 - Tabela anterior'!GE104)</f>
        <v>0</v>
      </c>
      <c r="GG105">
        <f>IF(Parametros!$P$3=1,'4 - Tabela atual'!GG104,'5 - Tabela anterior'!GF104)</f>
        <v>0</v>
      </c>
      <c r="GH105">
        <f>IF(Parametros!$P$3=1,'4 - Tabela atual'!GH104,'5 - Tabela anterior'!GG104)</f>
        <v>0</v>
      </c>
      <c r="GI105" s="8" t="str">
        <f>IF(Parametros!$P$3=1,'4 - Tabela atual'!GI104,'5 - Tabela anterior'!GH104)</f>
        <v>0</v>
      </c>
      <c r="GJ105" s="8">
        <f>IF(Parametros!$P$3=1,'4 - Tabela atual'!GJ104,'5 - Tabela anterior'!GI104)</f>
        <v>0</v>
      </c>
      <c r="GK105" s="8">
        <f>IF(Parametros!$P$3=1,'4 - Tabela atual'!GK104,'5 - Tabela anterior'!GJ104)</f>
        <v>0</v>
      </c>
      <c r="GL105" s="8">
        <f>IF(Parametros!$P$3=1,'4 - Tabela atual'!GL104,'5 - Tabela anterior'!GK104)</f>
        <v>0</v>
      </c>
      <c r="GM105" s="8">
        <f>IF(Parametros!$P$3=1,'4 - Tabela atual'!GM104,'5 - Tabela anterior'!GL104)</f>
        <v>0</v>
      </c>
      <c r="GN105" s="8">
        <f>IF(Parametros!$P$3=1,'4 - Tabela atual'!GN104,'5 - Tabela anterior'!GM104)</f>
        <v>0</v>
      </c>
      <c r="GO105" s="8">
        <f>IF(Parametros!$P$3=1,'4 - Tabela atual'!GO104,'5 - Tabela anterior'!GN104)</f>
        <v>0</v>
      </c>
      <c r="GP105" s="8">
        <f>IF(Parametros!$P$3=1,'4 - Tabela atual'!GP104,'5 - Tabela anterior'!GO104)</f>
        <v>0</v>
      </c>
      <c r="GQ105" s="8">
        <f>IF(Parametros!$P$3=1,'4 - Tabela atual'!GQ104,'5 - Tabela anterior'!GP104)</f>
        <v>0</v>
      </c>
      <c r="GR105" s="8">
        <f>IF(Parametros!$P$3=1,'4 - Tabela atual'!GR104,'5 - Tabela anterior'!GQ104)</f>
        <v>0</v>
      </c>
      <c r="GS105" s="8">
        <f>IF(Parametros!$P$3=1,'4 - Tabela atual'!GS104,'5 - Tabela anterior'!GR104)</f>
        <v>0</v>
      </c>
      <c r="GT105" s="8">
        <f>IF(Parametros!$P$3=1,'4 - Tabela atual'!GT104,'5 - Tabela anterior'!GS104)</f>
        <v>0</v>
      </c>
      <c r="GU105" s="8">
        <f>IF(Parametros!$P$3=1,'4 - Tabela atual'!GU104,'5 - Tabela anterior'!GT104)</f>
        <v>0</v>
      </c>
      <c r="GV105" s="8">
        <f>IF(Parametros!$P$3=1,'4 - Tabela atual'!GV104,'5 - Tabela anterior'!GU104)</f>
        <v>0</v>
      </c>
      <c r="GW105" s="8">
        <f>IF(Parametros!$P$3=1,'4 - Tabela atual'!GW104,'5 - Tabela anterior'!GV104)</f>
        <v>0</v>
      </c>
      <c r="GX105">
        <f>IF(Parametros!$P$3=1,'4 - Tabela atual'!GX104,'5 - Tabela anterior'!GW104)</f>
        <v>0</v>
      </c>
      <c r="GY105">
        <f>IF(Parametros!$P$3=1,'4 - Tabela atual'!GY104,'5 - Tabela anterior'!GX104)</f>
        <v>0</v>
      </c>
      <c r="GZ105">
        <f>IF(Parametros!$P$3=1,'4 - Tabela atual'!GZ104,'5 - Tabela anterior'!GY104)</f>
        <v>0</v>
      </c>
      <c r="HA105">
        <f>IF(Parametros!$P$3=1,'4 - Tabela atual'!HA104,'5 - Tabela anterior'!GZ104)</f>
        <v>0</v>
      </c>
      <c r="HB105">
        <f>IF(Parametros!$P$3=1,'4 - Tabela atual'!HB104,'5 - Tabela anterior'!HA104)</f>
        <v>0</v>
      </c>
      <c r="HC105">
        <f>IF(Parametros!$P$3=1,'4 - Tabela atual'!HC104,'5 - Tabela anterior'!HB104)</f>
        <v>0</v>
      </c>
      <c r="HD105">
        <f>IF(Parametros!$P$3=1,'4 - Tabela atual'!HD104,'5 - Tabela anterior'!HC104)</f>
        <v>0</v>
      </c>
      <c r="HE105" s="6" t="str">
        <f t="shared" si="3"/>
        <v>0 - (0)</v>
      </c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IP105" s="5"/>
      <c r="IQ105" s="5"/>
      <c r="IR105" s="5"/>
      <c r="IS105" s="5"/>
      <c r="IT105" s="5"/>
      <c r="IU105" s="5"/>
      <c r="IV105" s="5"/>
      <c r="IW105" s="5"/>
      <c r="IX105" s="5"/>
      <c r="IY105" s="5"/>
      <c r="IZ105" s="5"/>
      <c r="JA105" s="5"/>
      <c r="JB105" s="5"/>
      <c r="JC105" s="5"/>
      <c r="JD105" s="5"/>
      <c r="JE105" s="5"/>
      <c r="JF105" s="5"/>
      <c r="JG105" s="5"/>
      <c r="JH105" s="5"/>
      <c r="JI105" s="5"/>
      <c r="JJ105" s="5"/>
      <c r="JK105" s="5"/>
      <c r="JL105" s="5"/>
    </row>
    <row r="106" spans="1:272" x14ac:dyDescent="0.2">
      <c r="A106" s="148">
        <f>IF(Parametros!$P$3=1,'4 - Tabela atual'!A105,'5 - Tabela anterior'!A105)</f>
        <v>0</v>
      </c>
      <c r="B106" s="112">
        <f>IF(Parametros!$P$3=1,'4 - Tabela atual'!B105,'5 - Tabela anterior'!B105)</f>
        <v>0</v>
      </c>
      <c r="C106" s="9">
        <f>IF(Parametros!$P$3=1,'4 - Tabela atual'!C105,'5 - Tabela anterior'!C105)</f>
        <v>0</v>
      </c>
      <c r="D106" s="9">
        <f>IF(Parametros!$P$3=1,'4 - Tabela atual'!D105,'5 - Tabela anterior'!D105)</f>
        <v>0</v>
      </c>
      <c r="E106" s="9"/>
      <c r="F106" s="9"/>
      <c r="G106" s="9"/>
      <c r="H106" s="9"/>
      <c r="I106" s="9">
        <f>IF(Parametros!$P$3=1,'4 - Tabela atual'!I105,'5 - Tabela anterior'!H105)</f>
        <v>0</v>
      </c>
      <c r="J106" s="9"/>
      <c r="K106" s="9"/>
      <c r="L106" s="9"/>
      <c r="M106" s="9"/>
      <c r="N106" s="9">
        <f>IF(Parametros!$P$3=1,'4 - Tabela atual'!N105,'5 - Tabela anterior'!M105)</f>
        <v>0</v>
      </c>
      <c r="O106" s="9">
        <f>IF(Parametros!$P$3=1,'4 - Tabela atual'!O105,'5 - Tabela anterior'!N105)</f>
        <v>0</v>
      </c>
      <c r="P106" s="9">
        <f>IF(Parametros!$P$3=1,'4 - Tabela atual'!P105,'5 - Tabela anterior'!O105)</f>
        <v>0</v>
      </c>
      <c r="Q106" s="9">
        <f>IF(Parametros!$P$3=1,'4 - Tabela atual'!Q105,'5 - Tabela anterior'!P105)</f>
        <v>0</v>
      </c>
      <c r="R106" s="9">
        <f>IF(Parametros!$P$3=1,'4 - Tabela atual'!R105,'5 - Tabela anterior'!Q105)</f>
        <v>0</v>
      </c>
      <c r="S106" s="9">
        <f>IF(Parametros!$P$3=1,'4 - Tabela atual'!S105,'5 - Tabela anterior'!R105)</f>
        <v>0</v>
      </c>
      <c r="T106" s="9">
        <f>IF(Parametros!$P$3=1,'4 - Tabela atual'!T105,'5 - Tabela anterior'!S105)</f>
        <v>0</v>
      </c>
      <c r="U106" s="9">
        <f>IF(Parametros!$P$3=1,'4 - Tabela atual'!U105,'5 - Tabela anterior'!T105)</f>
        <v>0</v>
      </c>
      <c r="V106" s="9">
        <f>IF(Parametros!$P$3=1,'4 - Tabela atual'!V105,'5 - Tabela anterior'!U105)</f>
        <v>0</v>
      </c>
      <c r="W106" s="9">
        <f>IF(Parametros!$P$3=1,'4 - Tabela atual'!W105,'5 - Tabela anterior'!V105)</f>
        <v>0</v>
      </c>
      <c r="X106" s="9">
        <f>IF(Parametros!$P$3=1,'4 - Tabela atual'!X105,'5 - Tabela anterior'!W105)</f>
        <v>0</v>
      </c>
      <c r="Y106" s="9">
        <f>IF(Parametros!$P$3=1,'4 - Tabela atual'!Y105,'5 - Tabela anterior'!X105)</f>
        <v>0</v>
      </c>
      <c r="Z106" s="9">
        <f>IF(Parametros!$P$3=1,'4 - Tabela atual'!Z105,'5 - Tabela anterior'!Y105)</f>
        <v>0</v>
      </c>
      <c r="AA106" s="9">
        <f>IF(Parametros!$P$3=1,'4 - Tabela atual'!AA105,'5 - Tabela anterior'!Z105)</f>
        <v>0</v>
      </c>
      <c r="AB106" s="9">
        <f>IF(Parametros!$P$3=1,'4 - Tabela atual'!AB105,'5 - Tabela anterior'!AA105)</f>
        <v>0</v>
      </c>
      <c r="AC106" s="9">
        <f>IF(Parametros!$P$3=1,'4 - Tabela atual'!AC105,'5 - Tabela anterior'!AB105)</f>
        <v>0</v>
      </c>
      <c r="AD106" s="9">
        <f>IF(Parametros!$P$3=1,'4 - Tabela atual'!AD105,'5 - Tabela anterior'!AC105)</f>
        <v>0</v>
      </c>
      <c r="AE106" s="9">
        <f>IF(Parametros!$P$3=1,'4 - Tabela atual'!AE105,'5 - Tabela anterior'!AD105)</f>
        <v>0</v>
      </c>
      <c r="AF106" s="9">
        <f>IF(Parametros!$P$3=1,'4 - Tabela atual'!AF105,'5 - Tabela anterior'!AE105)</f>
        <v>0</v>
      </c>
      <c r="AG106" s="9">
        <f>IF(Parametros!$P$3=1,'4 - Tabela atual'!AG105,'5 - Tabela anterior'!AF105)</f>
        <v>0</v>
      </c>
      <c r="AH106" s="9">
        <f>IF(Parametros!$P$3=1,'4 - Tabela atual'!AH105,'5 - Tabela anterior'!AG105)</f>
        <v>0</v>
      </c>
      <c r="AI106" s="9">
        <f>IF(Parametros!$P$3=1,'4 - Tabela atual'!AI105,'5 - Tabela anterior'!AH105)</f>
        <v>0</v>
      </c>
      <c r="AJ106" s="9">
        <f>IF(Parametros!$P$3=1,'4 - Tabela atual'!AJ105,'5 - Tabela anterior'!AI105)</f>
        <v>0</v>
      </c>
      <c r="AK106" s="9">
        <f>IF(Parametros!$P$3=1,'4 - Tabela atual'!AK105,'5 - Tabela anterior'!AJ105)</f>
        <v>0</v>
      </c>
      <c r="AL106" s="9">
        <f>IF(Parametros!$P$3=1,'4 - Tabela atual'!AL105,'5 - Tabela anterior'!AK105)</f>
        <v>0</v>
      </c>
      <c r="AM106" s="9">
        <f>IF(Parametros!$P$3=1,'4 - Tabela atual'!AM105,'5 - Tabela anterior'!AL105)</f>
        <v>0</v>
      </c>
      <c r="AN106" s="9">
        <f>IF(Parametros!$P$3=1,'4 - Tabela atual'!AN105,'5 - Tabela anterior'!AM105)</f>
        <v>0</v>
      </c>
      <c r="AO106" s="9">
        <f>IF(Parametros!$P$3=1,'4 - Tabela atual'!AO105,'5 - Tabela anterior'!AN105)</f>
        <v>0</v>
      </c>
      <c r="AP106" s="9">
        <f>IF(Parametros!$P$3=1,'4 - Tabela atual'!AP105,'5 - Tabela anterior'!AO105)</f>
        <v>0</v>
      </c>
      <c r="AQ106" s="9">
        <f>IF(Parametros!$P$3=1,'4 - Tabela atual'!AQ105,'5 - Tabela anterior'!AP105)</f>
        <v>0</v>
      </c>
      <c r="AR106" s="9">
        <f>IF(Parametros!$P$3=1,'4 - Tabela atual'!AR105,'5 - Tabela anterior'!AQ105)</f>
        <v>0</v>
      </c>
      <c r="AS106" s="9">
        <f>IF(Parametros!$P$3=1,'4 - Tabela atual'!AS105,'5 - Tabela anterior'!AR105)</f>
        <v>0</v>
      </c>
      <c r="AT106" s="9">
        <f>IF(Parametros!$P$3=1,'4 - Tabela atual'!AT105,'5 - Tabela anterior'!AS105)</f>
        <v>0</v>
      </c>
      <c r="AU106" s="9">
        <f>IF(Parametros!$P$3=1,'4 - Tabela atual'!AU105,'5 - Tabela anterior'!AT105)</f>
        <v>0</v>
      </c>
      <c r="AV106" s="9">
        <f>IF(Parametros!$P$3=1,'4 - Tabela atual'!AV105,'5 - Tabela anterior'!AU105)</f>
        <v>0</v>
      </c>
      <c r="AW106" s="9">
        <f>IF(Parametros!$P$3=1,'4 - Tabela atual'!AW105,'5 - Tabela anterior'!AV105)</f>
        <v>0</v>
      </c>
      <c r="AX106" s="9">
        <f>IF(Parametros!$P$3=1,'4 - Tabela atual'!AX105,'5 - Tabela anterior'!AW105)</f>
        <v>0</v>
      </c>
      <c r="AY106" s="9">
        <f>IF(Parametros!$P$3=1,'4 - Tabela atual'!AY105,'5 - Tabela anterior'!AX105)</f>
        <v>0</v>
      </c>
      <c r="AZ106" s="9">
        <f>IF(Parametros!$P$3=1,'4 - Tabela atual'!AZ105,'5 - Tabela anterior'!AY105)</f>
        <v>0</v>
      </c>
      <c r="BA106" s="9">
        <f>IF(Parametros!$P$3=1,'4 - Tabela atual'!BA105,'5 - Tabela anterior'!AZ105)</f>
        <v>0</v>
      </c>
      <c r="BB106" s="9">
        <f>IF(Parametros!$P$3=1,'4 - Tabela atual'!BB105,'5 - Tabela anterior'!BA105)</f>
        <v>0</v>
      </c>
      <c r="BC106" s="9">
        <f>IF(Parametros!$P$3=1,'4 - Tabela atual'!BC105,'5 - Tabela anterior'!BB105)</f>
        <v>0</v>
      </c>
      <c r="BD106" s="9">
        <f>IF(Parametros!$P$3=1,'4 - Tabela atual'!BD105,'5 - Tabela anterior'!BC105)</f>
        <v>0</v>
      </c>
      <c r="BE106" s="9">
        <f>IF(Parametros!$P$3=1,'4 - Tabela atual'!BE105,'5 - Tabela anterior'!BD105)</f>
        <v>0</v>
      </c>
      <c r="BF106" s="9">
        <f>IF(Parametros!$P$3=1,'4 - Tabela atual'!BF105,'5 - Tabela anterior'!BE105)</f>
        <v>0</v>
      </c>
      <c r="BG106" s="9">
        <f>IF(Parametros!$P$3=1,'4 - Tabela atual'!BG105,'5 - Tabela anterior'!BF105)</f>
        <v>0</v>
      </c>
      <c r="BH106" s="9">
        <f>IF(Parametros!$P$3=1,'4 - Tabela atual'!BH105,'5 - Tabela anterior'!BG105)</f>
        <v>0</v>
      </c>
      <c r="BI106" s="9">
        <f>IF(Parametros!$P$3=1,'4 - Tabela atual'!BI105,'5 - Tabela anterior'!BH105)</f>
        <v>0</v>
      </c>
      <c r="BJ106" s="9">
        <f>IF(Parametros!$P$3=1,'4 - Tabela atual'!BJ105,'5 - Tabela anterior'!BI105)</f>
        <v>0</v>
      </c>
      <c r="BK106" s="9">
        <f>IF(Parametros!$P$3=1,'4 - Tabela atual'!BK105,'5 - Tabela anterior'!BJ105)</f>
        <v>0</v>
      </c>
      <c r="BL106" s="9">
        <f>IF(Parametros!$P$3=1,'4 - Tabela atual'!BL105,'5 - Tabela anterior'!BK105)</f>
        <v>0</v>
      </c>
      <c r="BM106" s="9">
        <f>IF(Parametros!$P$3=1,'4 - Tabela atual'!BM105,'5 - Tabela anterior'!BL105)</f>
        <v>0</v>
      </c>
      <c r="BN106" s="9">
        <f>IF(Parametros!$P$3=1,'4 - Tabela atual'!BN105,'5 - Tabela anterior'!BM105)</f>
        <v>0</v>
      </c>
      <c r="BO106" s="9">
        <f>IF(Parametros!$P$3=1,'4 - Tabela atual'!BO105,'5 - Tabela anterior'!BN105)</f>
        <v>0</v>
      </c>
      <c r="BP106" s="9">
        <f>IF(Parametros!$P$3=1,'4 - Tabela atual'!BP105,'5 - Tabela anterior'!BO105)</f>
        <v>0</v>
      </c>
      <c r="BQ106" s="9">
        <f>IF(Parametros!$P$3=1,'4 - Tabela atual'!BQ105,'5 - Tabela anterior'!BP105)</f>
        <v>0</v>
      </c>
      <c r="BR106" s="9">
        <f>IF(Parametros!$P$3=1,'4 - Tabela atual'!BR105,'5 - Tabela anterior'!BQ105)</f>
        <v>0</v>
      </c>
      <c r="BS106" s="9">
        <f>IF(Parametros!$P$3=1,'4 - Tabela atual'!BS105,'5 - Tabela anterior'!BR105)</f>
        <v>0</v>
      </c>
      <c r="BT106" s="9">
        <f>IF(Parametros!$P$3=1,'4 - Tabela atual'!BT105,'5 - Tabela anterior'!BS105)</f>
        <v>0</v>
      </c>
      <c r="BU106" s="9">
        <f>IF(Parametros!$P$3=1,'4 - Tabela atual'!BU105,'5 - Tabela anterior'!BT105)</f>
        <v>0</v>
      </c>
      <c r="BV106" s="9">
        <f>IF(Parametros!$P$3=1,'4 - Tabela atual'!BV105,'5 - Tabela anterior'!BU105)</f>
        <v>0</v>
      </c>
      <c r="BW106" s="9">
        <f>IF(Parametros!$P$3=1,'4 - Tabela atual'!BW105,'5 - Tabela anterior'!BV105)</f>
        <v>0</v>
      </c>
      <c r="BX106" s="9">
        <f>IF(Parametros!$P$3=1,'4 - Tabela atual'!BX105,'5 - Tabela anterior'!BW105)</f>
        <v>0</v>
      </c>
      <c r="BY106" s="9">
        <f>IF(Parametros!$P$3=1,'4 - Tabela atual'!BY105,'5 - Tabela anterior'!BX105)</f>
        <v>0</v>
      </c>
      <c r="BZ106" s="9">
        <f>IF(Parametros!$P$3=1,'4 - Tabela atual'!BZ105,'5 - Tabela anterior'!BY105)</f>
        <v>0</v>
      </c>
      <c r="CA106" s="9">
        <f>IF(Parametros!$P$3=1,'4 - Tabela atual'!CA105,'5 - Tabela anterior'!BZ105)</f>
        <v>0</v>
      </c>
      <c r="CB106" s="9">
        <f>IF(Parametros!$P$3=1,'4 - Tabela atual'!CB105,'5 - Tabela anterior'!CA105)</f>
        <v>0</v>
      </c>
      <c r="CC106" s="9">
        <f>IF(Parametros!$P$3=1,'4 - Tabela atual'!CC105,'5 - Tabela anterior'!CB105)</f>
        <v>0</v>
      </c>
      <c r="CD106" s="9">
        <f>IF(Parametros!$P$3=1,'4 - Tabela atual'!CD105,'5 - Tabela anterior'!CC105)</f>
        <v>0</v>
      </c>
      <c r="CE106" s="9">
        <f>IF(Parametros!$P$3=1,'4 - Tabela atual'!CE105,'5 - Tabela anterior'!CD105)</f>
        <v>0</v>
      </c>
      <c r="CF106" s="9">
        <f>IF(Parametros!$P$3=1,'4 - Tabela atual'!CF105,'5 - Tabela anterior'!CE105)</f>
        <v>0</v>
      </c>
      <c r="CG106" s="9">
        <f>IF(Parametros!$P$3=1,'4 - Tabela atual'!CG105,'5 - Tabela anterior'!CF105)</f>
        <v>0</v>
      </c>
      <c r="CH106" s="9">
        <f>IF(Parametros!$P$3=1,'4 - Tabela atual'!CH105,'5 - Tabela anterior'!CG105)</f>
        <v>0</v>
      </c>
      <c r="CI106" s="9">
        <f>IF(Parametros!$P$3=1,'4 - Tabela atual'!CI105,'5 - Tabela anterior'!CH105)</f>
        <v>0</v>
      </c>
      <c r="CJ106" s="9">
        <f>IF(Parametros!$P$3=1,'4 - Tabela atual'!CJ105,'5 - Tabela anterior'!CI105)</f>
        <v>0</v>
      </c>
      <c r="CK106" s="9">
        <f>IF(Parametros!$P$3=1,'4 - Tabela atual'!CK105,'5 - Tabela anterior'!CJ105)</f>
        <v>0</v>
      </c>
      <c r="CL106" s="9">
        <f>IF(Parametros!$P$3=1,'4 - Tabela atual'!CL105,'5 - Tabela anterior'!CK105)</f>
        <v>0</v>
      </c>
      <c r="CM106" s="9">
        <f>IF(Parametros!$P$3=1,'4 - Tabela atual'!CM105,'5 - Tabela anterior'!CL105)</f>
        <v>0</v>
      </c>
      <c r="CN106" s="9">
        <f>IF(Parametros!$P$3=1,'4 - Tabela atual'!CN105,'5 - Tabela anterior'!CM105)</f>
        <v>0</v>
      </c>
      <c r="CO106" s="9">
        <f>IF(Parametros!$P$3=1,'4 - Tabela atual'!CO105,'5 - Tabela anterior'!CN105)</f>
        <v>0</v>
      </c>
      <c r="CP106" s="9">
        <f>IF(Parametros!$P$3=1,'4 - Tabela atual'!CP105,'5 - Tabela anterior'!CO105)</f>
        <v>0</v>
      </c>
      <c r="CQ106" s="9">
        <f>IF(Parametros!$P$3=1,'4 - Tabela atual'!CQ105,'5 - Tabela anterior'!CP105)</f>
        <v>0</v>
      </c>
      <c r="CR106" s="9">
        <f>IF(Parametros!$P$3=1,'4 - Tabela atual'!CR105,'5 - Tabela anterior'!CQ105)</f>
        <v>0</v>
      </c>
      <c r="CS106" s="9">
        <f>IF(Parametros!$P$3=1,'4 - Tabela atual'!CS105,'5 - Tabela anterior'!CR105)</f>
        <v>0</v>
      </c>
      <c r="CT106" s="9">
        <f>IF(Parametros!$P$3=1,'4 - Tabela atual'!CT105,'5 - Tabela anterior'!CS105)</f>
        <v>0</v>
      </c>
      <c r="CU106" s="9">
        <f>IF(Parametros!$P$3=1,'4 - Tabela atual'!CU105,'5 - Tabela anterior'!CT105)</f>
        <v>0</v>
      </c>
      <c r="CV106" s="9">
        <f>IF(Parametros!$P$3=1,'4 - Tabela atual'!CV105,'5 - Tabela anterior'!CU105)</f>
        <v>0</v>
      </c>
      <c r="CW106" s="9">
        <f>IF(Parametros!$P$3=1,'4 - Tabela atual'!CW105,'5 - Tabela anterior'!CV105)</f>
        <v>0</v>
      </c>
      <c r="CX106" s="9">
        <f>IF(Parametros!$P$3=1,'4 - Tabela atual'!CX105,'5 - Tabela anterior'!CW105)</f>
        <v>0</v>
      </c>
      <c r="CY106" s="9">
        <f>IF(Parametros!$P$3=1,'4 - Tabela atual'!CY105,'5 - Tabela anterior'!CX105)</f>
        <v>0</v>
      </c>
      <c r="CZ106" s="9">
        <f>IF(Parametros!$P$3=1,'4 - Tabela atual'!CZ105,'5 - Tabela anterior'!CY105)</f>
        <v>0</v>
      </c>
      <c r="DA106" s="9">
        <f>IF(Parametros!$P$3=1,'4 - Tabela atual'!DA105,'5 - Tabela anterior'!CZ105)</f>
        <v>0</v>
      </c>
      <c r="DB106" s="9">
        <f>IF(Parametros!$P$3=1,'4 - Tabela atual'!DB105,'5 - Tabela anterior'!DA105)</f>
        <v>0</v>
      </c>
      <c r="DC106" s="9">
        <f>IF(Parametros!$P$3=1,'4 - Tabela atual'!DC105,'5 - Tabela anterior'!DB105)</f>
        <v>0</v>
      </c>
      <c r="DD106" s="9">
        <f>IF(Parametros!$P$3=1,'4 - Tabela atual'!DD105,'5 - Tabela anterior'!DC105)</f>
        <v>0</v>
      </c>
      <c r="DE106" s="9">
        <f>IF(Parametros!$P$3=1,'4 - Tabela atual'!DE105,'5 - Tabela anterior'!DD105)</f>
        <v>0</v>
      </c>
      <c r="DF106" s="9">
        <f>IF(Parametros!$P$3=1,'4 - Tabela atual'!DF105,'5 - Tabela anterior'!DE105)</f>
        <v>0</v>
      </c>
      <c r="DG106" s="9">
        <f>IF(Parametros!$P$3=1,'4 - Tabela atual'!DG105,'5 - Tabela anterior'!DF105)</f>
        <v>0</v>
      </c>
      <c r="DH106" s="9">
        <f>IF(Parametros!$P$3=1,'4 - Tabela atual'!DH105,'5 - Tabela anterior'!DG105)</f>
        <v>0</v>
      </c>
      <c r="DI106" s="9">
        <f>IF(Parametros!$P$3=1,'4 - Tabela atual'!DI105,'5 - Tabela anterior'!DH105)</f>
        <v>0</v>
      </c>
      <c r="DJ106" s="9">
        <f>IF(Parametros!$P$3=1,'4 - Tabela atual'!DJ105,'5 - Tabela anterior'!DI105)</f>
        <v>0</v>
      </c>
      <c r="DK106" s="9">
        <f>IF(Parametros!$P$3=1,'4 - Tabela atual'!DK105,'5 - Tabela anterior'!DJ105)</f>
        <v>0</v>
      </c>
      <c r="DL106" s="9">
        <f>IF(Parametros!$P$3=1,'4 - Tabela atual'!DL105,'5 - Tabela anterior'!DK105)</f>
        <v>0</v>
      </c>
      <c r="DM106" s="9">
        <f>IF(Parametros!$P$3=1,'4 - Tabela atual'!DM105,'5 - Tabela anterior'!DL105)</f>
        <v>0</v>
      </c>
      <c r="DN106" s="9">
        <f>IF(Parametros!$P$3=1,'4 - Tabela atual'!DN105,'5 - Tabela anterior'!DM105)</f>
        <v>0</v>
      </c>
      <c r="DO106" s="9">
        <f>IF(Parametros!$P$3=1,'4 - Tabela atual'!DO105,'5 - Tabela anterior'!DN105)</f>
        <v>0</v>
      </c>
      <c r="DP106" s="9">
        <f>IF(Parametros!$P$3=1,'4 - Tabela atual'!DP105,'5 - Tabela anterior'!DO105)</f>
        <v>0</v>
      </c>
      <c r="DQ106" s="9">
        <f>IF(Parametros!$P$3=1,'4 - Tabela atual'!DQ105,'5 - Tabela anterior'!DP105)</f>
        <v>0</v>
      </c>
      <c r="DR106" s="9">
        <f>IF(Parametros!$P$3=1,'4 - Tabela atual'!DR105,'5 - Tabela anterior'!DQ105)</f>
        <v>0</v>
      </c>
      <c r="DS106" s="9">
        <f>IF(Parametros!$P$3=1,'4 - Tabela atual'!DS105,'5 - Tabela anterior'!DR105)</f>
        <v>0</v>
      </c>
      <c r="DT106" s="9">
        <f>IF(Parametros!$P$3=1,'4 - Tabela atual'!DT105,'5 - Tabela anterior'!DS105)</f>
        <v>0</v>
      </c>
      <c r="DU106" s="9">
        <f>IF(Parametros!$P$3=1,'4 - Tabela atual'!DU105,'5 - Tabela anterior'!DT105)</f>
        <v>0</v>
      </c>
      <c r="DV106" s="9">
        <f>IF(Parametros!$P$3=1,'4 - Tabela atual'!DV105,'5 - Tabela anterior'!DU105)</f>
        <v>0</v>
      </c>
      <c r="DW106" s="9">
        <f>IF(Parametros!$P$3=1,'4 - Tabela atual'!DW105,'5 - Tabela anterior'!DV105)</f>
        <v>0</v>
      </c>
      <c r="DX106" s="9">
        <f>IF(Parametros!$P$3=1,'4 - Tabela atual'!DX105,'5 - Tabela anterior'!DW105)</f>
        <v>0</v>
      </c>
      <c r="DY106" s="9">
        <f>IF(Parametros!$P$3=1,'4 - Tabela atual'!DY105,'5 - Tabela anterior'!DX105)</f>
        <v>0</v>
      </c>
      <c r="DZ106" s="9">
        <f>IF(Parametros!$P$3=1,'4 - Tabela atual'!DZ105,'5 - Tabela anterior'!DY105)</f>
        <v>0</v>
      </c>
      <c r="EA106" s="9">
        <f>IF(Parametros!$P$3=1,'4 - Tabela atual'!EA105,'5 - Tabela anterior'!DZ105)</f>
        <v>0</v>
      </c>
      <c r="EB106" s="9">
        <f>IF(Parametros!$P$3=1,'4 - Tabela atual'!EB105,'5 - Tabela anterior'!EA105)</f>
        <v>0</v>
      </c>
      <c r="EC106" s="9">
        <f>IF(Parametros!$P$3=1,'4 - Tabela atual'!EC105,'5 - Tabela anterior'!EB105)</f>
        <v>0</v>
      </c>
      <c r="ED106" s="9">
        <f>IF(Parametros!$P$3=1,'4 - Tabela atual'!ED105,'5 - Tabela anterior'!EC105)</f>
        <v>0</v>
      </c>
      <c r="EE106" s="9">
        <f>IF(Parametros!$P$3=1,'4 - Tabela atual'!EE105,'5 - Tabela anterior'!ED105)</f>
        <v>0</v>
      </c>
      <c r="EF106" s="9">
        <f>IF(Parametros!$P$3=1,'4 - Tabela atual'!EF105,'5 - Tabela anterior'!EE105)</f>
        <v>0</v>
      </c>
      <c r="EG106" s="9">
        <f>IF(Parametros!$P$3=1,'4 - Tabela atual'!EG105,'5 - Tabela anterior'!EF105)</f>
        <v>0</v>
      </c>
      <c r="EH106" s="9">
        <f>IF(Parametros!$P$3=1,'4 - Tabela atual'!EH105,'5 - Tabela anterior'!EG105)</f>
        <v>0</v>
      </c>
      <c r="EI106" s="9">
        <f>IF(Parametros!$P$3=1,'4 - Tabela atual'!EI105,'5 - Tabela anterior'!EH105)</f>
        <v>0</v>
      </c>
      <c r="EJ106" s="9">
        <f>IF(Parametros!$P$3=1,'4 - Tabela atual'!EJ105,'5 - Tabela anterior'!EI105)</f>
        <v>0</v>
      </c>
      <c r="EK106" s="9">
        <f>IF(Parametros!$P$3=1,'4 - Tabela atual'!EK105,'5 - Tabela anterior'!EJ105)</f>
        <v>0</v>
      </c>
      <c r="EL106" s="9">
        <f>IF(Parametros!$P$3=1,'4 - Tabela atual'!EL105,'5 - Tabela anterior'!EK105)</f>
        <v>0</v>
      </c>
      <c r="EM106" s="9">
        <f>IF(Parametros!$P$3=1,'4 - Tabela atual'!EM105,'5 - Tabela anterior'!EL105)</f>
        <v>0</v>
      </c>
      <c r="EN106" s="9">
        <f>IF(Parametros!$P$3=1,'4 - Tabela atual'!EN105,'5 - Tabela anterior'!EM105)</f>
        <v>0</v>
      </c>
      <c r="EO106" s="9">
        <f>IF(Parametros!$P$3=1,'4 - Tabela atual'!EO105,'5 - Tabela anterior'!EN105)</f>
        <v>0</v>
      </c>
      <c r="EP106" s="9">
        <f>IF(Parametros!$P$3=1,'4 - Tabela atual'!EP105,'5 - Tabela anterior'!EO105)</f>
        <v>0</v>
      </c>
      <c r="EQ106" s="9">
        <f>IF(Parametros!$P$3=1,'4 - Tabela atual'!EQ105,'5 - Tabela anterior'!EP105)</f>
        <v>0</v>
      </c>
      <c r="ER106" s="9">
        <f>IF(Parametros!$P$3=1,'4 - Tabela atual'!ER105,'5 - Tabela anterior'!EQ105)</f>
        <v>0</v>
      </c>
      <c r="ES106" s="9">
        <f>IF(Parametros!$P$3=1,'4 - Tabela atual'!ES105,'5 - Tabela anterior'!ER105)</f>
        <v>0</v>
      </c>
      <c r="ET106" s="9">
        <f>IF(Parametros!$P$3=1,'4 - Tabela atual'!ET105,'5 - Tabela anterior'!ES105)</f>
        <v>0</v>
      </c>
      <c r="EU106" s="9">
        <f>IF(Parametros!$P$3=1,'4 - Tabela atual'!EU105,'5 - Tabela anterior'!ET105)</f>
        <v>0</v>
      </c>
      <c r="EV106" s="9">
        <f>IF(Parametros!$P$3=1,'4 - Tabela atual'!EV105,'5 - Tabela anterior'!EU105)</f>
        <v>0</v>
      </c>
      <c r="EW106" s="9">
        <f>IF(Parametros!$P$3=1,'4 - Tabela atual'!EW105,'5 - Tabela anterior'!EV105)</f>
        <v>0</v>
      </c>
      <c r="EX106" s="9">
        <f>IF(Parametros!$P$3=1,'4 - Tabela atual'!EX105,'5 - Tabela anterior'!EW105)</f>
        <v>0</v>
      </c>
      <c r="EY106" s="9">
        <f>IF(Parametros!$P$3=1,'4 - Tabela atual'!EY105,'5 - Tabela anterior'!EX105)</f>
        <v>0</v>
      </c>
      <c r="EZ106" s="9">
        <f>IF(Parametros!$P$3=1,'4 - Tabela atual'!EZ105,'5 - Tabela anterior'!EY105)</f>
        <v>0</v>
      </c>
      <c r="FA106" s="9">
        <f>IF(Parametros!$P$3=1,'4 - Tabela atual'!FA105,'5 - Tabela anterior'!EZ105)</f>
        <v>0</v>
      </c>
      <c r="FB106" s="9">
        <f>IF(Parametros!$P$3=1,'4 - Tabela atual'!FB105,'5 - Tabela anterior'!FA105)</f>
        <v>0</v>
      </c>
      <c r="FC106" s="9">
        <f>IF(Parametros!$P$3=1,'4 - Tabela atual'!FC105,'5 - Tabela anterior'!FB105)</f>
        <v>0</v>
      </c>
      <c r="FD106" s="9">
        <f>IF(Parametros!$P$3=1,'4 - Tabela atual'!FD105,'5 - Tabela anterior'!FC105)</f>
        <v>0</v>
      </c>
      <c r="FE106" s="9">
        <f>IF(Parametros!$P$3=1,'4 - Tabela atual'!FE105,'5 - Tabela anterior'!FD105)</f>
        <v>0</v>
      </c>
      <c r="FF106" s="9">
        <f>IF(Parametros!$P$3=1,'4 - Tabela atual'!FF105,'5 - Tabela anterior'!FE105)</f>
        <v>0</v>
      </c>
      <c r="FG106" s="9">
        <f>IF(Parametros!$P$3=1,'4 - Tabela atual'!FG105,'5 - Tabela anterior'!FF105)</f>
        <v>0</v>
      </c>
      <c r="FH106" s="9">
        <f>IF(Parametros!$P$3=1,'4 - Tabela atual'!FH105,'5 - Tabela anterior'!FG105)</f>
        <v>0</v>
      </c>
      <c r="FI106" s="9">
        <f>IF(Parametros!$P$3=1,'4 - Tabela atual'!FI105,'5 - Tabela anterior'!FH105)</f>
        <v>0</v>
      </c>
      <c r="FJ106" s="9">
        <f>IF(Parametros!$P$3=1,'4 - Tabela atual'!FJ105,'5 - Tabela anterior'!FI105)</f>
        <v>0</v>
      </c>
      <c r="FK106" s="9">
        <f>IF(Parametros!$P$3=1,'4 - Tabela atual'!FK105,'5 - Tabela anterior'!FJ105)</f>
        <v>0</v>
      </c>
      <c r="FL106" s="9">
        <f>IF(Parametros!$P$3=1,'4 - Tabela atual'!FL105,'5 - Tabela anterior'!FK105)</f>
        <v>0</v>
      </c>
      <c r="FM106" s="9">
        <f>IF(Parametros!$P$3=1,'4 - Tabela atual'!FM105,'5 - Tabela anterior'!FL105)</f>
        <v>0</v>
      </c>
      <c r="FN106" s="9">
        <f>IF(Parametros!$P$3=1,'4 - Tabela atual'!FN105,'5 - Tabela anterior'!FM105)</f>
        <v>0</v>
      </c>
      <c r="FO106" s="9">
        <f>IF(Parametros!$P$3=1,'4 - Tabela atual'!FO105,'5 - Tabela anterior'!FN105)</f>
        <v>0</v>
      </c>
      <c r="FP106" s="9">
        <f>IF(Parametros!$P$3=1,'4 - Tabela atual'!FP105,'5 - Tabela anterior'!FO105)</f>
        <v>0</v>
      </c>
      <c r="FQ106" s="9">
        <f>IF(Parametros!$P$3=1,'4 - Tabela atual'!FQ105,'5 - Tabela anterior'!FP105)</f>
        <v>0</v>
      </c>
      <c r="FR106" s="9">
        <f>IF(Parametros!$P$3=1,'4 - Tabela atual'!FR105,'5 - Tabela anterior'!FQ105)</f>
        <v>0</v>
      </c>
      <c r="FS106" s="9">
        <f>IF(Parametros!$P$3=1,'4 - Tabela atual'!FS105,'5 - Tabela anterior'!FR105)</f>
        <v>0</v>
      </c>
      <c r="FT106" t="str">
        <f>IF(Parametros!$P$3=1,'4 - Tabela atual'!FT105,'5 - Tabela anterior'!FS105)</f>
        <v>0</v>
      </c>
      <c r="FU106" t="str">
        <f>IF(Parametros!$P$3=1,'4 - Tabela atual'!FU105,'5 - Tabela anterior'!FT105)</f>
        <v>0</v>
      </c>
      <c r="FV106" t="str">
        <f>IF(Parametros!$P$3=1,'4 - Tabela atual'!FV105,'5 - Tabela anterior'!FU105)</f>
        <v>0</v>
      </c>
      <c r="FW106" t="str">
        <f>IF(Parametros!$P$3=1,'4 - Tabela atual'!FW105,'5 - Tabela anterior'!FV105)</f>
        <v>0</v>
      </c>
      <c r="FX106">
        <f>IF(Parametros!$P$3=1,'4 - Tabela atual'!FX105,'5 - Tabela anterior'!FW105)</f>
        <v>0</v>
      </c>
      <c r="FY106">
        <f>IF(Parametros!$P$3=1,'4 - Tabela atual'!FY105,'5 - Tabela anterior'!FX105)</f>
        <v>0</v>
      </c>
      <c r="FZ106">
        <f>IF(Parametros!$P$3=1,'4 - Tabela atual'!FZ105,'5 - Tabela anterior'!FY105)</f>
        <v>0</v>
      </c>
      <c r="GA106">
        <f>IF(Parametros!$P$3=1,'4 - Tabela atual'!GA105,'5 - Tabela anterior'!FZ105)</f>
        <v>0</v>
      </c>
      <c r="GB106">
        <f>IF(Parametros!$P$3=1,'4 - Tabela atual'!GB105,'5 - Tabela anterior'!GA105)</f>
        <v>0</v>
      </c>
      <c r="GC106">
        <f>IF(Parametros!$P$3=1,'4 - Tabela atual'!GC105,'5 - Tabela anterior'!GB105)</f>
        <v>0</v>
      </c>
      <c r="GD106">
        <f>IF(Parametros!$P$3=1,'4 - Tabela atual'!GD105,'5 - Tabela anterior'!GC105)</f>
        <v>0</v>
      </c>
      <c r="GE106">
        <f>IF(Parametros!$P$3=1,'4 - Tabela atual'!GE105,'5 - Tabela anterior'!GD105)</f>
        <v>0</v>
      </c>
      <c r="GF106">
        <f>IF(Parametros!$P$3=1,'4 - Tabela atual'!GF105,'5 - Tabela anterior'!GE105)</f>
        <v>0</v>
      </c>
      <c r="GG106">
        <f>IF(Parametros!$P$3=1,'4 - Tabela atual'!GG105,'5 - Tabela anterior'!GF105)</f>
        <v>0</v>
      </c>
      <c r="GH106">
        <f>IF(Parametros!$P$3=1,'4 - Tabela atual'!GH105,'5 - Tabela anterior'!GG105)</f>
        <v>0</v>
      </c>
      <c r="GI106" s="8" t="str">
        <f>IF(Parametros!$P$3=1,'4 - Tabela atual'!GI105,'5 - Tabela anterior'!GH105)</f>
        <v>0</v>
      </c>
      <c r="GJ106" s="8">
        <f>IF(Parametros!$P$3=1,'4 - Tabela atual'!GJ105,'5 - Tabela anterior'!GI105)</f>
        <v>0</v>
      </c>
      <c r="GK106" s="8">
        <f>IF(Parametros!$P$3=1,'4 - Tabela atual'!GK105,'5 - Tabela anterior'!GJ105)</f>
        <v>0</v>
      </c>
      <c r="GL106" s="8">
        <f>IF(Parametros!$P$3=1,'4 - Tabela atual'!GL105,'5 - Tabela anterior'!GK105)</f>
        <v>0</v>
      </c>
      <c r="GM106" s="8">
        <f>IF(Parametros!$P$3=1,'4 - Tabela atual'!GM105,'5 - Tabela anterior'!GL105)</f>
        <v>0</v>
      </c>
      <c r="GN106" s="8">
        <f>IF(Parametros!$P$3=1,'4 - Tabela atual'!GN105,'5 - Tabela anterior'!GM105)</f>
        <v>0</v>
      </c>
      <c r="GO106" s="8">
        <f>IF(Parametros!$P$3=1,'4 - Tabela atual'!GO105,'5 - Tabela anterior'!GN105)</f>
        <v>0</v>
      </c>
      <c r="GP106" s="8">
        <f>IF(Parametros!$P$3=1,'4 - Tabela atual'!GP105,'5 - Tabela anterior'!GO105)</f>
        <v>0</v>
      </c>
      <c r="GQ106" s="8">
        <f>IF(Parametros!$P$3=1,'4 - Tabela atual'!GQ105,'5 - Tabela anterior'!GP105)</f>
        <v>0</v>
      </c>
      <c r="GR106" s="8">
        <f>IF(Parametros!$P$3=1,'4 - Tabela atual'!GR105,'5 - Tabela anterior'!GQ105)</f>
        <v>0</v>
      </c>
      <c r="GS106" s="8">
        <f>IF(Parametros!$P$3=1,'4 - Tabela atual'!GS105,'5 - Tabela anterior'!GR105)</f>
        <v>0</v>
      </c>
      <c r="GT106" s="8">
        <f>IF(Parametros!$P$3=1,'4 - Tabela atual'!GT105,'5 - Tabela anterior'!GS105)</f>
        <v>0</v>
      </c>
      <c r="GU106" s="8">
        <f>IF(Parametros!$P$3=1,'4 - Tabela atual'!GU105,'5 - Tabela anterior'!GT105)</f>
        <v>0</v>
      </c>
      <c r="GV106" s="8">
        <f>IF(Parametros!$P$3=1,'4 - Tabela atual'!GV105,'5 - Tabela anterior'!GU105)</f>
        <v>0</v>
      </c>
      <c r="GW106" s="8">
        <f>IF(Parametros!$P$3=1,'4 - Tabela atual'!GW105,'5 - Tabela anterior'!GV105)</f>
        <v>0</v>
      </c>
      <c r="GX106">
        <f>IF(Parametros!$P$3=1,'4 - Tabela atual'!GX105,'5 - Tabela anterior'!GW105)</f>
        <v>0</v>
      </c>
      <c r="GY106">
        <f>IF(Parametros!$P$3=1,'4 - Tabela atual'!GY105,'5 - Tabela anterior'!GX105)</f>
        <v>0</v>
      </c>
      <c r="GZ106">
        <f>IF(Parametros!$P$3=1,'4 - Tabela atual'!GZ105,'5 - Tabela anterior'!GY105)</f>
        <v>0</v>
      </c>
      <c r="HA106">
        <f>IF(Parametros!$P$3=1,'4 - Tabela atual'!HA105,'5 - Tabela anterior'!GZ105)</f>
        <v>0</v>
      </c>
      <c r="HB106">
        <f>IF(Parametros!$P$3=1,'4 - Tabela atual'!HB105,'5 - Tabela anterior'!HA105)</f>
        <v>0</v>
      </c>
      <c r="HC106">
        <f>IF(Parametros!$P$3=1,'4 - Tabela atual'!HC105,'5 - Tabela anterior'!HB105)</f>
        <v>0</v>
      </c>
      <c r="HD106">
        <f>IF(Parametros!$P$3=1,'4 - Tabela atual'!HD105,'5 - Tabela anterior'!HC105)</f>
        <v>0</v>
      </c>
      <c r="HE106" s="6" t="str">
        <f t="shared" si="3"/>
        <v>0 - (0)</v>
      </c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IP106" s="5"/>
      <c r="IQ106" s="5"/>
      <c r="IR106" s="5"/>
      <c r="IS106" s="5"/>
      <c r="IT106" s="5"/>
      <c r="IU106" s="5"/>
      <c r="IV106" s="5"/>
      <c r="IW106" s="5"/>
      <c r="IX106" s="5"/>
      <c r="IY106" s="5"/>
      <c r="IZ106" s="5"/>
      <c r="JA106" s="5"/>
      <c r="JB106" s="5"/>
      <c r="JC106" s="5"/>
      <c r="JD106" s="5"/>
      <c r="JE106" s="5"/>
      <c r="JF106" s="5"/>
      <c r="JG106" s="5"/>
      <c r="JH106" s="5"/>
      <c r="JI106" s="5"/>
      <c r="JJ106" s="5"/>
      <c r="JK106" s="5"/>
      <c r="JL106" s="5"/>
    </row>
    <row r="107" spans="1:272" x14ac:dyDescent="0.2">
      <c r="A107" s="148">
        <f>IF(Parametros!$P$3=1,'4 - Tabela atual'!A106,'5 - Tabela anterior'!A106)</f>
        <v>0</v>
      </c>
      <c r="B107" s="112">
        <f>IF(Parametros!$P$3=1,'4 - Tabela atual'!B106,'5 - Tabela anterior'!B106)</f>
        <v>0</v>
      </c>
      <c r="C107" s="9">
        <f>IF(Parametros!$P$3=1,'4 - Tabela atual'!C106,'5 - Tabela anterior'!C106)</f>
        <v>0</v>
      </c>
      <c r="D107" s="9">
        <f>IF(Parametros!$P$3=1,'4 - Tabela atual'!D106,'5 - Tabela anterior'!D106)</f>
        <v>0</v>
      </c>
      <c r="E107" s="9"/>
      <c r="F107" s="9"/>
      <c r="G107" s="9"/>
      <c r="H107" s="9"/>
      <c r="I107" s="9">
        <f>IF(Parametros!$P$3=1,'4 - Tabela atual'!I106,'5 - Tabela anterior'!H106)</f>
        <v>0</v>
      </c>
      <c r="J107" s="9"/>
      <c r="K107" s="9"/>
      <c r="L107" s="9"/>
      <c r="M107" s="9"/>
      <c r="N107" s="9">
        <f>IF(Parametros!$P$3=1,'4 - Tabela atual'!N106,'5 - Tabela anterior'!M106)</f>
        <v>0</v>
      </c>
      <c r="O107" s="9">
        <f>IF(Parametros!$P$3=1,'4 - Tabela atual'!O106,'5 - Tabela anterior'!N106)</f>
        <v>0</v>
      </c>
      <c r="P107" s="9">
        <f>IF(Parametros!$P$3=1,'4 - Tabela atual'!P106,'5 - Tabela anterior'!O106)</f>
        <v>0</v>
      </c>
      <c r="Q107" s="9">
        <f>IF(Parametros!$P$3=1,'4 - Tabela atual'!Q106,'5 - Tabela anterior'!P106)</f>
        <v>0</v>
      </c>
      <c r="R107" s="9">
        <f>IF(Parametros!$P$3=1,'4 - Tabela atual'!R106,'5 - Tabela anterior'!Q106)</f>
        <v>0</v>
      </c>
      <c r="S107" s="9">
        <f>IF(Parametros!$P$3=1,'4 - Tabela atual'!S106,'5 - Tabela anterior'!R106)</f>
        <v>0</v>
      </c>
      <c r="T107" s="9">
        <f>IF(Parametros!$P$3=1,'4 - Tabela atual'!T106,'5 - Tabela anterior'!S106)</f>
        <v>0</v>
      </c>
      <c r="U107" s="9">
        <f>IF(Parametros!$P$3=1,'4 - Tabela atual'!U106,'5 - Tabela anterior'!T106)</f>
        <v>0</v>
      </c>
      <c r="V107" s="9">
        <f>IF(Parametros!$P$3=1,'4 - Tabela atual'!V106,'5 - Tabela anterior'!U106)</f>
        <v>0</v>
      </c>
      <c r="W107" s="9">
        <f>IF(Parametros!$P$3=1,'4 - Tabela atual'!W106,'5 - Tabela anterior'!V106)</f>
        <v>0</v>
      </c>
      <c r="X107" s="9">
        <f>IF(Parametros!$P$3=1,'4 - Tabela atual'!X106,'5 - Tabela anterior'!W106)</f>
        <v>0</v>
      </c>
      <c r="Y107" s="9">
        <f>IF(Parametros!$P$3=1,'4 - Tabela atual'!Y106,'5 - Tabela anterior'!X106)</f>
        <v>0</v>
      </c>
      <c r="Z107" s="9">
        <f>IF(Parametros!$P$3=1,'4 - Tabela atual'!Z106,'5 - Tabela anterior'!Y106)</f>
        <v>0</v>
      </c>
      <c r="AA107" s="9">
        <f>IF(Parametros!$P$3=1,'4 - Tabela atual'!AA106,'5 - Tabela anterior'!Z106)</f>
        <v>0</v>
      </c>
      <c r="AB107" s="9">
        <f>IF(Parametros!$P$3=1,'4 - Tabela atual'!AB106,'5 - Tabela anterior'!AA106)</f>
        <v>0</v>
      </c>
      <c r="AC107" s="9">
        <f>IF(Parametros!$P$3=1,'4 - Tabela atual'!AC106,'5 - Tabela anterior'!AB106)</f>
        <v>0</v>
      </c>
      <c r="AD107" s="9">
        <f>IF(Parametros!$P$3=1,'4 - Tabela atual'!AD106,'5 - Tabela anterior'!AC106)</f>
        <v>0</v>
      </c>
      <c r="AE107" s="9">
        <f>IF(Parametros!$P$3=1,'4 - Tabela atual'!AE106,'5 - Tabela anterior'!AD106)</f>
        <v>0</v>
      </c>
      <c r="AF107" s="9">
        <f>IF(Parametros!$P$3=1,'4 - Tabela atual'!AF106,'5 - Tabela anterior'!AE106)</f>
        <v>0</v>
      </c>
      <c r="AG107" s="9">
        <f>IF(Parametros!$P$3=1,'4 - Tabela atual'!AG106,'5 - Tabela anterior'!AF106)</f>
        <v>0</v>
      </c>
      <c r="AH107" s="9">
        <f>IF(Parametros!$P$3=1,'4 - Tabela atual'!AH106,'5 - Tabela anterior'!AG106)</f>
        <v>0</v>
      </c>
      <c r="AI107" s="9">
        <f>IF(Parametros!$P$3=1,'4 - Tabela atual'!AI106,'5 - Tabela anterior'!AH106)</f>
        <v>0</v>
      </c>
      <c r="AJ107" s="9">
        <f>IF(Parametros!$P$3=1,'4 - Tabela atual'!AJ106,'5 - Tabela anterior'!AI106)</f>
        <v>0</v>
      </c>
      <c r="AK107" s="9">
        <f>IF(Parametros!$P$3=1,'4 - Tabela atual'!AK106,'5 - Tabela anterior'!AJ106)</f>
        <v>0</v>
      </c>
      <c r="AL107" s="9">
        <f>IF(Parametros!$P$3=1,'4 - Tabela atual'!AL106,'5 - Tabela anterior'!AK106)</f>
        <v>0</v>
      </c>
      <c r="AM107" s="9">
        <f>IF(Parametros!$P$3=1,'4 - Tabela atual'!AM106,'5 - Tabela anterior'!AL106)</f>
        <v>0</v>
      </c>
      <c r="AN107" s="9">
        <f>IF(Parametros!$P$3=1,'4 - Tabela atual'!AN106,'5 - Tabela anterior'!AM106)</f>
        <v>0</v>
      </c>
      <c r="AO107" s="9">
        <f>IF(Parametros!$P$3=1,'4 - Tabela atual'!AO106,'5 - Tabela anterior'!AN106)</f>
        <v>0</v>
      </c>
      <c r="AP107" s="9">
        <f>IF(Parametros!$P$3=1,'4 - Tabela atual'!AP106,'5 - Tabela anterior'!AO106)</f>
        <v>0</v>
      </c>
      <c r="AQ107" s="9">
        <f>IF(Parametros!$P$3=1,'4 - Tabela atual'!AQ106,'5 - Tabela anterior'!AP106)</f>
        <v>0</v>
      </c>
      <c r="AR107" s="9">
        <f>IF(Parametros!$P$3=1,'4 - Tabela atual'!AR106,'5 - Tabela anterior'!AQ106)</f>
        <v>0</v>
      </c>
      <c r="AS107" s="9">
        <f>IF(Parametros!$P$3=1,'4 - Tabela atual'!AS106,'5 - Tabela anterior'!AR106)</f>
        <v>0</v>
      </c>
      <c r="AT107" s="9">
        <f>IF(Parametros!$P$3=1,'4 - Tabela atual'!AT106,'5 - Tabela anterior'!AS106)</f>
        <v>0</v>
      </c>
      <c r="AU107" s="9">
        <f>IF(Parametros!$P$3=1,'4 - Tabela atual'!AU106,'5 - Tabela anterior'!AT106)</f>
        <v>0</v>
      </c>
      <c r="AV107" s="9">
        <f>IF(Parametros!$P$3=1,'4 - Tabela atual'!AV106,'5 - Tabela anterior'!AU106)</f>
        <v>0</v>
      </c>
      <c r="AW107" s="9">
        <f>IF(Parametros!$P$3=1,'4 - Tabela atual'!AW106,'5 - Tabela anterior'!AV106)</f>
        <v>0</v>
      </c>
      <c r="AX107" s="9">
        <f>IF(Parametros!$P$3=1,'4 - Tabela atual'!AX106,'5 - Tabela anterior'!AW106)</f>
        <v>0</v>
      </c>
      <c r="AY107" s="9">
        <f>IF(Parametros!$P$3=1,'4 - Tabela atual'!AY106,'5 - Tabela anterior'!AX106)</f>
        <v>0</v>
      </c>
      <c r="AZ107" s="9">
        <f>IF(Parametros!$P$3=1,'4 - Tabela atual'!AZ106,'5 - Tabela anterior'!AY106)</f>
        <v>0</v>
      </c>
      <c r="BA107" s="9">
        <f>IF(Parametros!$P$3=1,'4 - Tabela atual'!BA106,'5 - Tabela anterior'!AZ106)</f>
        <v>0</v>
      </c>
      <c r="BB107" s="9">
        <f>IF(Parametros!$P$3=1,'4 - Tabela atual'!BB106,'5 - Tabela anterior'!BA106)</f>
        <v>0</v>
      </c>
      <c r="BC107" s="9">
        <f>IF(Parametros!$P$3=1,'4 - Tabela atual'!BC106,'5 - Tabela anterior'!BB106)</f>
        <v>0</v>
      </c>
      <c r="BD107" s="9">
        <f>IF(Parametros!$P$3=1,'4 - Tabela atual'!BD106,'5 - Tabela anterior'!BC106)</f>
        <v>0</v>
      </c>
      <c r="BE107" s="9">
        <f>IF(Parametros!$P$3=1,'4 - Tabela atual'!BE106,'5 - Tabela anterior'!BD106)</f>
        <v>0</v>
      </c>
      <c r="BF107" s="9">
        <f>IF(Parametros!$P$3=1,'4 - Tabela atual'!BF106,'5 - Tabela anterior'!BE106)</f>
        <v>0</v>
      </c>
      <c r="BG107" s="9">
        <f>IF(Parametros!$P$3=1,'4 - Tabela atual'!BG106,'5 - Tabela anterior'!BF106)</f>
        <v>0</v>
      </c>
      <c r="BH107" s="9">
        <f>IF(Parametros!$P$3=1,'4 - Tabela atual'!BH106,'5 - Tabela anterior'!BG106)</f>
        <v>0</v>
      </c>
      <c r="BI107" s="9">
        <f>IF(Parametros!$P$3=1,'4 - Tabela atual'!BI106,'5 - Tabela anterior'!BH106)</f>
        <v>0</v>
      </c>
      <c r="BJ107" s="9">
        <f>IF(Parametros!$P$3=1,'4 - Tabela atual'!BJ106,'5 - Tabela anterior'!BI106)</f>
        <v>0</v>
      </c>
      <c r="BK107" s="9">
        <f>IF(Parametros!$P$3=1,'4 - Tabela atual'!BK106,'5 - Tabela anterior'!BJ106)</f>
        <v>0</v>
      </c>
      <c r="BL107" s="9">
        <f>IF(Parametros!$P$3=1,'4 - Tabela atual'!BL106,'5 - Tabela anterior'!BK106)</f>
        <v>0</v>
      </c>
      <c r="BM107" s="9">
        <f>IF(Parametros!$P$3=1,'4 - Tabela atual'!BM106,'5 - Tabela anterior'!BL106)</f>
        <v>0</v>
      </c>
      <c r="BN107" s="9">
        <f>IF(Parametros!$P$3=1,'4 - Tabela atual'!BN106,'5 - Tabela anterior'!BM106)</f>
        <v>0</v>
      </c>
      <c r="BO107" s="9">
        <f>IF(Parametros!$P$3=1,'4 - Tabela atual'!BO106,'5 - Tabela anterior'!BN106)</f>
        <v>0</v>
      </c>
      <c r="BP107" s="9">
        <f>IF(Parametros!$P$3=1,'4 - Tabela atual'!BP106,'5 - Tabela anterior'!BO106)</f>
        <v>0</v>
      </c>
      <c r="BQ107" s="9">
        <f>IF(Parametros!$P$3=1,'4 - Tabela atual'!BQ106,'5 - Tabela anterior'!BP106)</f>
        <v>0</v>
      </c>
      <c r="BR107" s="9">
        <f>IF(Parametros!$P$3=1,'4 - Tabela atual'!BR106,'5 - Tabela anterior'!BQ106)</f>
        <v>0</v>
      </c>
      <c r="BS107" s="9">
        <f>IF(Parametros!$P$3=1,'4 - Tabela atual'!BS106,'5 - Tabela anterior'!BR106)</f>
        <v>0</v>
      </c>
      <c r="BT107" s="9">
        <f>IF(Parametros!$P$3=1,'4 - Tabela atual'!BT106,'5 - Tabela anterior'!BS106)</f>
        <v>0</v>
      </c>
      <c r="BU107" s="9">
        <f>IF(Parametros!$P$3=1,'4 - Tabela atual'!BU106,'5 - Tabela anterior'!BT106)</f>
        <v>0</v>
      </c>
      <c r="BV107" s="9">
        <f>IF(Parametros!$P$3=1,'4 - Tabela atual'!BV106,'5 - Tabela anterior'!BU106)</f>
        <v>0</v>
      </c>
      <c r="BW107" s="9">
        <f>IF(Parametros!$P$3=1,'4 - Tabela atual'!BW106,'5 - Tabela anterior'!BV106)</f>
        <v>0</v>
      </c>
      <c r="BX107" s="9">
        <f>IF(Parametros!$P$3=1,'4 - Tabela atual'!BX106,'5 - Tabela anterior'!BW106)</f>
        <v>0</v>
      </c>
      <c r="BY107" s="9">
        <f>IF(Parametros!$P$3=1,'4 - Tabela atual'!BY106,'5 - Tabela anterior'!BX106)</f>
        <v>0</v>
      </c>
      <c r="BZ107" s="9">
        <f>IF(Parametros!$P$3=1,'4 - Tabela atual'!BZ106,'5 - Tabela anterior'!BY106)</f>
        <v>0</v>
      </c>
      <c r="CA107" s="9">
        <f>IF(Parametros!$P$3=1,'4 - Tabela atual'!CA106,'5 - Tabela anterior'!BZ106)</f>
        <v>0</v>
      </c>
      <c r="CB107" s="9">
        <f>IF(Parametros!$P$3=1,'4 - Tabela atual'!CB106,'5 - Tabela anterior'!CA106)</f>
        <v>0</v>
      </c>
      <c r="CC107" s="9">
        <f>IF(Parametros!$P$3=1,'4 - Tabela atual'!CC106,'5 - Tabela anterior'!CB106)</f>
        <v>0</v>
      </c>
      <c r="CD107" s="9">
        <f>IF(Parametros!$P$3=1,'4 - Tabela atual'!CD106,'5 - Tabela anterior'!CC106)</f>
        <v>0</v>
      </c>
      <c r="CE107" s="9">
        <f>IF(Parametros!$P$3=1,'4 - Tabela atual'!CE106,'5 - Tabela anterior'!CD106)</f>
        <v>0</v>
      </c>
      <c r="CF107" s="9">
        <f>IF(Parametros!$P$3=1,'4 - Tabela atual'!CF106,'5 - Tabela anterior'!CE106)</f>
        <v>0</v>
      </c>
      <c r="CG107" s="9">
        <f>IF(Parametros!$P$3=1,'4 - Tabela atual'!CG106,'5 - Tabela anterior'!CF106)</f>
        <v>0</v>
      </c>
      <c r="CH107" s="9">
        <f>IF(Parametros!$P$3=1,'4 - Tabela atual'!CH106,'5 - Tabela anterior'!CG106)</f>
        <v>0</v>
      </c>
      <c r="CI107" s="9">
        <f>IF(Parametros!$P$3=1,'4 - Tabela atual'!CI106,'5 - Tabela anterior'!CH106)</f>
        <v>0</v>
      </c>
      <c r="CJ107" s="9">
        <f>IF(Parametros!$P$3=1,'4 - Tabela atual'!CJ106,'5 - Tabela anterior'!CI106)</f>
        <v>0</v>
      </c>
      <c r="CK107" s="9">
        <f>IF(Parametros!$P$3=1,'4 - Tabela atual'!CK106,'5 - Tabela anterior'!CJ106)</f>
        <v>0</v>
      </c>
      <c r="CL107" s="9">
        <f>IF(Parametros!$P$3=1,'4 - Tabela atual'!CL106,'5 - Tabela anterior'!CK106)</f>
        <v>0</v>
      </c>
      <c r="CM107" s="9">
        <f>IF(Parametros!$P$3=1,'4 - Tabela atual'!CM106,'5 - Tabela anterior'!CL106)</f>
        <v>0</v>
      </c>
      <c r="CN107" s="9">
        <f>IF(Parametros!$P$3=1,'4 - Tabela atual'!CN106,'5 - Tabela anterior'!CM106)</f>
        <v>0</v>
      </c>
      <c r="CO107" s="9">
        <f>IF(Parametros!$P$3=1,'4 - Tabela atual'!CO106,'5 - Tabela anterior'!CN106)</f>
        <v>0</v>
      </c>
      <c r="CP107" s="9">
        <f>IF(Parametros!$P$3=1,'4 - Tabela atual'!CP106,'5 - Tabela anterior'!CO106)</f>
        <v>0</v>
      </c>
      <c r="CQ107" s="9">
        <f>IF(Parametros!$P$3=1,'4 - Tabela atual'!CQ106,'5 - Tabela anterior'!CP106)</f>
        <v>0</v>
      </c>
      <c r="CR107" s="9">
        <f>IF(Parametros!$P$3=1,'4 - Tabela atual'!CR106,'5 - Tabela anterior'!CQ106)</f>
        <v>0</v>
      </c>
      <c r="CS107" s="9">
        <f>IF(Parametros!$P$3=1,'4 - Tabela atual'!CS106,'5 - Tabela anterior'!CR106)</f>
        <v>0</v>
      </c>
      <c r="CT107" s="9">
        <f>IF(Parametros!$P$3=1,'4 - Tabela atual'!CT106,'5 - Tabela anterior'!CS106)</f>
        <v>0</v>
      </c>
      <c r="CU107" s="9">
        <f>IF(Parametros!$P$3=1,'4 - Tabela atual'!CU106,'5 - Tabela anterior'!CT106)</f>
        <v>0</v>
      </c>
      <c r="CV107" s="9">
        <f>IF(Parametros!$P$3=1,'4 - Tabela atual'!CV106,'5 - Tabela anterior'!CU106)</f>
        <v>0</v>
      </c>
      <c r="CW107" s="9">
        <f>IF(Parametros!$P$3=1,'4 - Tabela atual'!CW106,'5 - Tabela anterior'!CV106)</f>
        <v>0</v>
      </c>
      <c r="CX107" s="9">
        <f>IF(Parametros!$P$3=1,'4 - Tabela atual'!CX106,'5 - Tabela anterior'!CW106)</f>
        <v>0</v>
      </c>
      <c r="CY107" s="9">
        <f>IF(Parametros!$P$3=1,'4 - Tabela atual'!CY106,'5 - Tabela anterior'!CX106)</f>
        <v>0</v>
      </c>
      <c r="CZ107" s="9">
        <f>IF(Parametros!$P$3=1,'4 - Tabela atual'!CZ106,'5 - Tabela anterior'!CY106)</f>
        <v>0</v>
      </c>
      <c r="DA107" s="9">
        <f>IF(Parametros!$P$3=1,'4 - Tabela atual'!DA106,'5 - Tabela anterior'!CZ106)</f>
        <v>0</v>
      </c>
      <c r="DB107" s="9">
        <f>IF(Parametros!$P$3=1,'4 - Tabela atual'!DB106,'5 - Tabela anterior'!DA106)</f>
        <v>0</v>
      </c>
      <c r="DC107" s="9">
        <f>IF(Parametros!$P$3=1,'4 - Tabela atual'!DC106,'5 - Tabela anterior'!DB106)</f>
        <v>0</v>
      </c>
      <c r="DD107" s="9">
        <f>IF(Parametros!$P$3=1,'4 - Tabela atual'!DD106,'5 - Tabela anterior'!DC106)</f>
        <v>0</v>
      </c>
      <c r="DE107" s="9">
        <f>IF(Parametros!$P$3=1,'4 - Tabela atual'!DE106,'5 - Tabela anterior'!DD106)</f>
        <v>0</v>
      </c>
      <c r="DF107" s="9">
        <f>IF(Parametros!$P$3=1,'4 - Tabela atual'!DF106,'5 - Tabela anterior'!DE106)</f>
        <v>0</v>
      </c>
      <c r="DG107" s="9">
        <f>IF(Parametros!$P$3=1,'4 - Tabela atual'!DG106,'5 - Tabela anterior'!DF106)</f>
        <v>0</v>
      </c>
      <c r="DH107" s="9">
        <f>IF(Parametros!$P$3=1,'4 - Tabela atual'!DH106,'5 - Tabela anterior'!DG106)</f>
        <v>0</v>
      </c>
      <c r="DI107" s="9">
        <f>IF(Parametros!$P$3=1,'4 - Tabela atual'!DI106,'5 - Tabela anterior'!DH106)</f>
        <v>0</v>
      </c>
      <c r="DJ107" s="9">
        <f>IF(Parametros!$P$3=1,'4 - Tabela atual'!DJ106,'5 - Tabela anterior'!DI106)</f>
        <v>0</v>
      </c>
      <c r="DK107" s="9">
        <f>IF(Parametros!$P$3=1,'4 - Tabela atual'!DK106,'5 - Tabela anterior'!DJ106)</f>
        <v>0</v>
      </c>
      <c r="DL107" s="9">
        <f>IF(Parametros!$P$3=1,'4 - Tabela atual'!DL106,'5 - Tabela anterior'!DK106)</f>
        <v>0</v>
      </c>
      <c r="DM107" s="9">
        <f>IF(Parametros!$P$3=1,'4 - Tabela atual'!DM106,'5 - Tabela anterior'!DL106)</f>
        <v>0</v>
      </c>
      <c r="DN107" s="9">
        <f>IF(Parametros!$P$3=1,'4 - Tabela atual'!DN106,'5 - Tabela anterior'!DM106)</f>
        <v>0</v>
      </c>
      <c r="DO107" s="9">
        <f>IF(Parametros!$P$3=1,'4 - Tabela atual'!DO106,'5 - Tabela anterior'!DN106)</f>
        <v>0</v>
      </c>
      <c r="DP107" s="9">
        <f>IF(Parametros!$P$3=1,'4 - Tabela atual'!DP106,'5 - Tabela anterior'!DO106)</f>
        <v>0</v>
      </c>
      <c r="DQ107" s="9">
        <f>IF(Parametros!$P$3=1,'4 - Tabela atual'!DQ106,'5 - Tabela anterior'!DP106)</f>
        <v>0</v>
      </c>
      <c r="DR107" s="9">
        <f>IF(Parametros!$P$3=1,'4 - Tabela atual'!DR106,'5 - Tabela anterior'!DQ106)</f>
        <v>0</v>
      </c>
      <c r="DS107" s="9">
        <f>IF(Parametros!$P$3=1,'4 - Tabela atual'!DS106,'5 - Tabela anterior'!DR106)</f>
        <v>0</v>
      </c>
      <c r="DT107" s="9">
        <f>IF(Parametros!$P$3=1,'4 - Tabela atual'!DT106,'5 - Tabela anterior'!DS106)</f>
        <v>0</v>
      </c>
      <c r="DU107" s="9">
        <f>IF(Parametros!$P$3=1,'4 - Tabela atual'!DU106,'5 - Tabela anterior'!DT106)</f>
        <v>0</v>
      </c>
      <c r="DV107" s="9">
        <f>IF(Parametros!$P$3=1,'4 - Tabela atual'!DV106,'5 - Tabela anterior'!DU106)</f>
        <v>0</v>
      </c>
      <c r="DW107" s="9">
        <f>IF(Parametros!$P$3=1,'4 - Tabela atual'!DW106,'5 - Tabela anterior'!DV106)</f>
        <v>0</v>
      </c>
      <c r="DX107" s="9">
        <f>IF(Parametros!$P$3=1,'4 - Tabela atual'!DX106,'5 - Tabela anterior'!DW106)</f>
        <v>0</v>
      </c>
      <c r="DY107" s="9">
        <f>IF(Parametros!$P$3=1,'4 - Tabela atual'!DY106,'5 - Tabela anterior'!DX106)</f>
        <v>0</v>
      </c>
      <c r="DZ107" s="9">
        <f>IF(Parametros!$P$3=1,'4 - Tabela atual'!DZ106,'5 - Tabela anterior'!DY106)</f>
        <v>0</v>
      </c>
      <c r="EA107" s="9">
        <f>IF(Parametros!$P$3=1,'4 - Tabela atual'!EA106,'5 - Tabela anterior'!DZ106)</f>
        <v>0</v>
      </c>
      <c r="EB107" s="9">
        <f>IF(Parametros!$P$3=1,'4 - Tabela atual'!EB106,'5 - Tabela anterior'!EA106)</f>
        <v>0</v>
      </c>
      <c r="EC107" s="9">
        <f>IF(Parametros!$P$3=1,'4 - Tabela atual'!EC106,'5 - Tabela anterior'!EB106)</f>
        <v>0</v>
      </c>
      <c r="ED107" s="9">
        <f>IF(Parametros!$P$3=1,'4 - Tabela atual'!ED106,'5 - Tabela anterior'!EC106)</f>
        <v>0</v>
      </c>
      <c r="EE107" s="9">
        <f>IF(Parametros!$P$3=1,'4 - Tabela atual'!EE106,'5 - Tabela anterior'!ED106)</f>
        <v>0</v>
      </c>
      <c r="EF107" s="9">
        <f>IF(Parametros!$P$3=1,'4 - Tabela atual'!EF106,'5 - Tabela anterior'!EE106)</f>
        <v>0</v>
      </c>
      <c r="EG107" s="9">
        <f>IF(Parametros!$P$3=1,'4 - Tabela atual'!EG106,'5 - Tabela anterior'!EF106)</f>
        <v>0</v>
      </c>
      <c r="EH107" s="9">
        <f>IF(Parametros!$P$3=1,'4 - Tabela atual'!EH106,'5 - Tabela anterior'!EG106)</f>
        <v>0</v>
      </c>
      <c r="EI107" s="9">
        <f>IF(Parametros!$P$3=1,'4 - Tabela atual'!EI106,'5 - Tabela anterior'!EH106)</f>
        <v>0</v>
      </c>
      <c r="EJ107" s="9">
        <f>IF(Parametros!$P$3=1,'4 - Tabela atual'!EJ106,'5 - Tabela anterior'!EI106)</f>
        <v>0</v>
      </c>
      <c r="EK107" s="9">
        <f>IF(Parametros!$P$3=1,'4 - Tabela atual'!EK106,'5 - Tabela anterior'!EJ106)</f>
        <v>0</v>
      </c>
      <c r="EL107" s="9">
        <f>IF(Parametros!$P$3=1,'4 - Tabela atual'!EL106,'5 - Tabela anterior'!EK106)</f>
        <v>0</v>
      </c>
      <c r="EM107" s="9">
        <f>IF(Parametros!$P$3=1,'4 - Tabela atual'!EM106,'5 - Tabela anterior'!EL106)</f>
        <v>0</v>
      </c>
      <c r="EN107" s="9">
        <f>IF(Parametros!$P$3=1,'4 - Tabela atual'!EN106,'5 - Tabela anterior'!EM106)</f>
        <v>0</v>
      </c>
      <c r="EO107" s="9">
        <f>IF(Parametros!$P$3=1,'4 - Tabela atual'!EO106,'5 - Tabela anterior'!EN106)</f>
        <v>0</v>
      </c>
      <c r="EP107" s="9">
        <f>IF(Parametros!$P$3=1,'4 - Tabela atual'!EP106,'5 - Tabela anterior'!EO106)</f>
        <v>0</v>
      </c>
      <c r="EQ107" s="9">
        <f>IF(Parametros!$P$3=1,'4 - Tabela atual'!EQ106,'5 - Tabela anterior'!EP106)</f>
        <v>0</v>
      </c>
      <c r="ER107" s="9">
        <f>IF(Parametros!$P$3=1,'4 - Tabela atual'!ER106,'5 - Tabela anterior'!EQ106)</f>
        <v>0</v>
      </c>
      <c r="ES107" s="9">
        <f>IF(Parametros!$P$3=1,'4 - Tabela atual'!ES106,'5 - Tabela anterior'!ER106)</f>
        <v>0</v>
      </c>
      <c r="ET107" s="9">
        <f>IF(Parametros!$P$3=1,'4 - Tabela atual'!ET106,'5 - Tabela anterior'!ES106)</f>
        <v>0</v>
      </c>
      <c r="EU107" s="9">
        <f>IF(Parametros!$P$3=1,'4 - Tabela atual'!EU106,'5 - Tabela anterior'!ET106)</f>
        <v>0</v>
      </c>
      <c r="EV107" s="9">
        <f>IF(Parametros!$P$3=1,'4 - Tabela atual'!EV106,'5 - Tabela anterior'!EU106)</f>
        <v>0</v>
      </c>
      <c r="EW107" s="9">
        <f>IF(Parametros!$P$3=1,'4 - Tabela atual'!EW106,'5 - Tabela anterior'!EV106)</f>
        <v>0</v>
      </c>
      <c r="EX107" s="9">
        <f>IF(Parametros!$P$3=1,'4 - Tabela atual'!EX106,'5 - Tabela anterior'!EW106)</f>
        <v>0</v>
      </c>
      <c r="EY107" s="9">
        <f>IF(Parametros!$P$3=1,'4 - Tabela atual'!EY106,'5 - Tabela anterior'!EX106)</f>
        <v>0</v>
      </c>
      <c r="EZ107" s="9">
        <f>IF(Parametros!$P$3=1,'4 - Tabela atual'!EZ106,'5 - Tabela anterior'!EY106)</f>
        <v>0</v>
      </c>
      <c r="FA107" s="9">
        <f>IF(Parametros!$P$3=1,'4 - Tabela atual'!FA106,'5 - Tabela anterior'!EZ106)</f>
        <v>0</v>
      </c>
      <c r="FB107" s="9">
        <f>IF(Parametros!$P$3=1,'4 - Tabela atual'!FB106,'5 - Tabela anterior'!FA106)</f>
        <v>0</v>
      </c>
      <c r="FC107" s="9">
        <f>IF(Parametros!$P$3=1,'4 - Tabela atual'!FC106,'5 - Tabela anterior'!FB106)</f>
        <v>0</v>
      </c>
      <c r="FD107" s="9">
        <f>IF(Parametros!$P$3=1,'4 - Tabela atual'!FD106,'5 - Tabela anterior'!FC106)</f>
        <v>0</v>
      </c>
      <c r="FE107" s="9">
        <f>IF(Parametros!$P$3=1,'4 - Tabela atual'!FE106,'5 - Tabela anterior'!FD106)</f>
        <v>0</v>
      </c>
      <c r="FF107" s="9">
        <f>IF(Parametros!$P$3=1,'4 - Tabela atual'!FF106,'5 - Tabela anterior'!FE106)</f>
        <v>0</v>
      </c>
      <c r="FG107" s="9">
        <f>IF(Parametros!$P$3=1,'4 - Tabela atual'!FG106,'5 - Tabela anterior'!FF106)</f>
        <v>0</v>
      </c>
      <c r="FH107" s="9">
        <f>IF(Parametros!$P$3=1,'4 - Tabela atual'!FH106,'5 - Tabela anterior'!FG106)</f>
        <v>0</v>
      </c>
      <c r="FI107" s="9">
        <f>IF(Parametros!$P$3=1,'4 - Tabela atual'!FI106,'5 - Tabela anterior'!FH106)</f>
        <v>0</v>
      </c>
      <c r="FJ107" s="9">
        <f>IF(Parametros!$P$3=1,'4 - Tabela atual'!FJ106,'5 - Tabela anterior'!FI106)</f>
        <v>0</v>
      </c>
      <c r="FK107" s="9">
        <f>IF(Parametros!$P$3=1,'4 - Tabela atual'!FK106,'5 - Tabela anterior'!FJ106)</f>
        <v>0</v>
      </c>
      <c r="FL107" s="9">
        <f>IF(Parametros!$P$3=1,'4 - Tabela atual'!FL106,'5 - Tabela anterior'!FK106)</f>
        <v>0</v>
      </c>
      <c r="FM107" s="9">
        <f>IF(Parametros!$P$3=1,'4 - Tabela atual'!FM106,'5 - Tabela anterior'!FL106)</f>
        <v>0</v>
      </c>
      <c r="FN107" s="9">
        <f>IF(Parametros!$P$3=1,'4 - Tabela atual'!FN106,'5 - Tabela anterior'!FM106)</f>
        <v>0</v>
      </c>
      <c r="FO107" s="9">
        <f>IF(Parametros!$P$3=1,'4 - Tabela atual'!FO106,'5 - Tabela anterior'!FN106)</f>
        <v>0</v>
      </c>
      <c r="FP107" s="9">
        <f>IF(Parametros!$P$3=1,'4 - Tabela atual'!FP106,'5 - Tabela anterior'!FO106)</f>
        <v>0</v>
      </c>
      <c r="FQ107" s="9">
        <f>IF(Parametros!$P$3=1,'4 - Tabela atual'!FQ106,'5 - Tabela anterior'!FP106)</f>
        <v>0</v>
      </c>
      <c r="FR107" s="9">
        <f>IF(Parametros!$P$3=1,'4 - Tabela atual'!FR106,'5 - Tabela anterior'!FQ106)</f>
        <v>0</v>
      </c>
      <c r="FS107" s="9">
        <f>IF(Parametros!$P$3=1,'4 - Tabela atual'!FS106,'5 - Tabela anterior'!FR106)</f>
        <v>0</v>
      </c>
      <c r="FT107" t="str">
        <f>IF(Parametros!$P$3=1,'4 - Tabela atual'!FT106,'5 - Tabela anterior'!FS106)</f>
        <v>0</v>
      </c>
      <c r="FU107" t="str">
        <f>IF(Parametros!$P$3=1,'4 - Tabela atual'!FU106,'5 - Tabela anterior'!FT106)</f>
        <v>0</v>
      </c>
      <c r="FV107" t="str">
        <f>IF(Parametros!$P$3=1,'4 - Tabela atual'!FV106,'5 - Tabela anterior'!FU106)</f>
        <v>0</v>
      </c>
      <c r="FW107" t="str">
        <f>IF(Parametros!$P$3=1,'4 - Tabela atual'!FW106,'5 - Tabela anterior'!FV106)</f>
        <v>0</v>
      </c>
      <c r="FX107">
        <f>IF(Parametros!$P$3=1,'4 - Tabela atual'!FX106,'5 - Tabela anterior'!FW106)</f>
        <v>0</v>
      </c>
      <c r="FY107">
        <f>IF(Parametros!$P$3=1,'4 - Tabela atual'!FY106,'5 - Tabela anterior'!FX106)</f>
        <v>0</v>
      </c>
      <c r="FZ107">
        <f>IF(Parametros!$P$3=1,'4 - Tabela atual'!FZ106,'5 - Tabela anterior'!FY106)</f>
        <v>0</v>
      </c>
      <c r="GA107">
        <f>IF(Parametros!$P$3=1,'4 - Tabela atual'!GA106,'5 - Tabela anterior'!FZ106)</f>
        <v>0</v>
      </c>
      <c r="GB107">
        <f>IF(Parametros!$P$3=1,'4 - Tabela atual'!GB106,'5 - Tabela anterior'!GA106)</f>
        <v>0</v>
      </c>
      <c r="GC107">
        <f>IF(Parametros!$P$3=1,'4 - Tabela atual'!GC106,'5 - Tabela anterior'!GB106)</f>
        <v>0</v>
      </c>
      <c r="GD107">
        <f>IF(Parametros!$P$3=1,'4 - Tabela atual'!GD106,'5 - Tabela anterior'!GC106)</f>
        <v>0</v>
      </c>
      <c r="GE107">
        <f>IF(Parametros!$P$3=1,'4 - Tabela atual'!GE106,'5 - Tabela anterior'!GD106)</f>
        <v>0</v>
      </c>
      <c r="GF107">
        <f>IF(Parametros!$P$3=1,'4 - Tabela atual'!GF106,'5 - Tabela anterior'!GE106)</f>
        <v>0</v>
      </c>
      <c r="GG107">
        <f>IF(Parametros!$P$3=1,'4 - Tabela atual'!GG106,'5 - Tabela anterior'!GF106)</f>
        <v>0</v>
      </c>
      <c r="GH107">
        <f>IF(Parametros!$P$3=1,'4 - Tabela atual'!GH106,'5 - Tabela anterior'!GG106)</f>
        <v>0</v>
      </c>
      <c r="GI107" s="8" t="str">
        <f>IF(Parametros!$P$3=1,'4 - Tabela atual'!GI106,'5 - Tabela anterior'!GH106)</f>
        <v>0</v>
      </c>
      <c r="GJ107" s="8">
        <f>IF(Parametros!$P$3=1,'4 - Tabela atual'!GJ106,'5 - Tabela anterior'!GI106)</f>
        <v>0</v>
      </c>
      <c r="GK107" s="8">
        <f>IF(Parametros!$P$3=1,'4 - Tabela atual'!GK106,'5 - Tabela anterior'!GJ106)</f>
        <v>0</v>
      </c>
      <c r="GL107" s="8">
        <f>IF(Parametros!$P$3=1,'4 - Tabela atual'!GL106,'5 - Tabela anterior'!GK106)</f>
        <v>0</v>
      </c>
      <c r="GM107" s="8">
        <f>IF(Parametros!$P$3=1,'4 - Tabela atual'!GM106,'5 - Tabela anterior'!GL106)</f>
        <v>0</v>
      </c>
      <c r="GN107" s="8">
        <f>IF(Parametros!$P$3=1,'4 - Tabela atual'!GN106,'5 - Tabela anterior'!GM106)</f>
        <v>0</v>
      </c>
      <c r="GO107" s="8">
        <f>IF(Parametros!$P$3=1,'4 - Tabela atual'!GO106,'5 - Tabela anterior'!GN106)</f>
        <v>0</v>
      </c>
      <c r="GP107" s="8">
        <f>IF(Parametros!$P$3=1,'4 - Tabela atual'!GP106,'5 - Tabela anterior'!GO106)</f>
        <v>0</v>
      </c>
      <c r="GQ107" s="8">
        <f>IF(Parametros!$P$3=1,'4 - Tabela atual'!GQ106,'5 - Tabela anterior'!GP106)</f>
        <v>0</v>
      </c>
      <c r="GR107" s="8">
        <f>IF(Parametros!$P$3=1,'4 - Tabela atual'!GR106,'5 - Tabela anterior'!GQ106)</f>
        <v>0</v>
      </c>
      <c r="GS107" s="8">
        <f>IF(Parametros!$P$3=1,'4 - Tabela atual'!GS106,'5 - Tabela anterior'!GR106)</f>
        <v>0</v>
      </c>
      <c r="GT107" s="8">
        <f>IF(Parametros!$P$3=1,'4 - Tabela atual'!GT106,'5 - Tabela anterior'!GS106)</f>
        <v>0</v>
      </c>
      <c r="GU107" s="8">
        <f>IF(Parametros!$P$3=1,'4 - Tabela atual'!GU106,'5 - Tabela anterior'!GT106)</f>
        <v>0</v>
      </c>
      <c r="GV107" s="8">
        <f>IF(Parametros!$P$3=1,'4 - Tabela atual'!GV106,'5 - Tabela anterior'!GU106)</f>
        <v>0</v>
      </c>
      <c r="GW107" s="8">
        <f>IF(Parametros!$P$3=1,'4 - Tabela atual'!GW106,'5 - Tabela anterior'!GV106)</f>
        <v>0</v>
      </c>
      <c r="GX107">
        <f>IF(Parametros!$P$3=1,'4 - Tabela atual'!GX106,'5 - Tabela anterior'!GW106)</f>
        <v>0</v>
      </c>
      <c r="GY107">
        <f>IF(Parametros!$P$3=1,'4 - Tabela atual'!GY106,'5 - Tabela anterior'!GX106)</f>
        <v>0</v>
      </c>
      <c r="GZ107">
        <f>IF(Parametros!$P$3=1,'4 - Tabela atual'!GZ106,'5 - Tabela anterior'!GY106)</f>
        <v>0</v>
      </c>
      <c r="HA107">
        <f>IF(Parametros!$P$3=1,'4 - Tabela atual'!HA106,'5 - Tabela anterior'!GZ106)</f>
        <v>0</v>
      </c>
      <c r="HB107">
        <f>IF(Parametros!$P$3=1,'4 - Tabela atual'!HB106,'5 - Tabela anterior'!HA106)</f>
        <v>0</v>
      </c>
      <c r="HC107">
        <f>IF(Parametros!$P$3=1,'4 - Tabela atual'!HC106,'5 - Tabela anterior'!HB106)</f>
        <v>0</v>
      </c>
      <c r="HD107">
        <f>IF(Parametros!$P$3=1,'4 - Tabela atual'!HD106,'5 - Tabela anterior'!HC106)</f>
        <v>0</v>
      </c>
      <c r="HE107" s="6" t="str">
        <f t="shared" si="3"/>
        <v>0 - (0)</v>
      </c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IP107" s="5"/>
      <c r="IQ107" s="5"/>
      <c r="IR107" s="5"/>
      <c r="IS107" s="5"/>
      <c r="IT107" s="5"/>
      <c r="IU107" s="5"/>
      <c r="IV107" s="5"/>
      <c r="IW107" s="5"/>
      <c r="IX107" s="5"/>
      <c r="IY107" s="5"/>
      <c r="IZ107" s="5"/>
      <c r="JA107" s="5"/>
      <c r="JB107" s="5"/>
      <c r="JC107" s="5"/>
      <c r="JD107" s="5"/>
      <c r="JE107" s="5"/>
      <c r="JF107" s="5"/>
      <c r="JG107" s="5"/>
      <c r="JH107" s="5"/>
      <c r="JI107" s="5"/>
      <c r="JJ107" s="5"/>
      <c r="JK107" s="5"/>
      <c r="JL107" s="5"/>
    </row>
    <row r="108" spans="1:272" x14ac:dyDescent="0.2">
      <c r="A108" s="148">
        <f>IF(Parametros!$P$3=1,'4 - Tabela atual'!A107,'5 - Tabela anterior'!A107)</f>
        <v>0</v>
      </c>
      <c r="B108" s="112">
        <f>IF(Parametros!$P$3=1,'4 - Tabela atual'!B107,'5 - Tabela anterior'!B107)</f>
        <v>0</v>
      </c>
      <c r="C108" s="9">
        <f>IF(Parametros!$P$3=1,'4 - Tabela atual'!C107,'5 - Tabela anterior'!C107)</f>
        <v>0</v>
      </c>
      <c r="D108" s="9">
        <f>IF(Parametros!$P$3=1,'4 - Tabela atual'!D107,'5 - Tabela anterior'!D107)</f>
        <v>0</v>
      </c>
      <c r="E108" s="9"/>
      <c r="F108" s="9"/>
      <c r="G108" s="9"/>
      <c r="H108" s="9"/>
      <c r="I108" s="9">
        <f>IF(Parametros!$P$3=1,'4 - Tabela atual'!I107,'5 - Tabela anterior'!H107)</f>
        <v>0</v>
      </c>
      <c r="J108" s="9"/>
      <c r="K108" s="9"/>
      <c r="L108" s="9"/>
      <c r="M108" s="9"/>
      <c r="N108" s="9">
        <f>IF(Parametros!$P$3=1,'4 - Tabela atual'!N107,'5 - Tabela anterior'!M107)</f>
        <v>0</v>
      </c>
      <c r="O108" s="9">
        <f>IF(Parametros!$P$3=1,'4 - Tabela atual'!O107,'5 - Tabela anterior'!N107)</f>
        <v>0</v>
      </c>
      <c r="P108" s="9">
        <f>IF(Parametros!$P$3=1,'4 - Tabela atual'!P107,'5 - Tabela anterior'!O107)</f>
        <v>0</v>
      </c>
      <c r="Q108" s="9">
        <f>IF(Parametros!$P$3=1,'4 - Tabela atual'!Q107,'5 - Tabela anterior'!P107)</f>
        <v>0</v>
      </c>
      <c r="R108" s="9">
        <f>IF(Parametros!$P$3=1,'4 - Tabela atual'!R107,'5 - Tabela anterior'!Q107)</f>
        <v>0</v>
      </c>
      <c r="S108" s="9">
        <f>IF(Parametros!$P$3=1,'4 - Tabela atual'!S107,'5 - Tabela anterior'!R107)</f>
        <v>0</v>
      </c>
      <c r="T108" s="9">
        <f>IF(Parametros!$P$3=1,'4 - Tabela atual'!T107,'5 - Tabela anterior'!S107)</f>
        <v>0</v>
      </c>
      <c r="U108" s="9">
        <f>IF(Parametros!$P$3=1,'4 - Tabela atual'!U107,'5 - Tabela anterior'!T107)</f>
        <v>0</v>
      </c>
      <c r="V108" s="9">
        <f>IF(Parametros!$P$3=1,'4 - Tabela atual'!V107,'5 - Tabela anterior'!U107)</f>
        <v>0</v>
      </c>
      <c r="W108" s="9">
        <f>IF(Parametros!$P$3=1,'4 - Tabela atual'!W107,'5 - Tabela anterior'!V107)</f>
        <v>0</v>
      </c>
      <c r="X108" s="9">
        <f>IF(Parametros!$P$3=1,'4 - Tabela atual'!X107,'5 - Tabela anterior'!W107)</f>
        <v>0</v>
      </c>
      <c r="Y108" s="9">
        <f>IF(Parametros!$P$3=1,'4 - Tabela atual'!Y107,'5 - Tabela anterior'!X107)</f>
        <v>0</v>
      </c>
      <c r="Z108" s="9">
        <f>IF(Parametros!$P$3=1,'4 - Tabela atual'!Z107,'5 - Tabela anterior'!Y107)</f>
        <v>0</v>
      </c>
      <c r="AA108" s="9">
        <f>IF(Parametros!$P$3=1,'4 - Tabela atual'!AA107,'5 - Tabela anterior'!Z107)</f>
        <v>0</v>
      </c>
      <c r="AB108" s="9">
        <f>IF(Parametros!$P$3=1,'4 - Tabela atual'!AB107,'5 - Tabela anterior'!AA107)</f>
        <v>0</v>
      </c>
      <c r="AC108" s="9">
        <f>IF(Parametros!$P$3=1,'4 - Tabela atual'!AC107,'5 - Tabela anterior'!AB107)</f>
        <v>0</v>
      </c>
      <c r="AD108" s="9">
        <f>IF(Parametros!$P$3=1,'4 - Tabela atual'!AD107,'5 - Tabela anterior'!AC107)</f>
        <v>0</v>
      </c>
      <c r="AE108" s="9">
        <f>IF(Parametros!$P$3=1,'4 - Tabela atual'!AE107,'5 - Tabela anterior'!AD107)</f>
        <v>0</v>
      </c>
      <c r="AF108" s="9">
        <f>IF(Parametros!$P$3=1,'4 - Tabela atual'!AF107,'5 - Tabela anterior'!AE107)</f>
        <v>0</v>
      </c>
      <c r="AG108" s="9">
        <f>IF(Parametros!$P$3=1,'4 - Tabela atual'!AG107,'5 - Tabela anterior'!AF107)</f>
        <v>0</v>
      </c>
      <c r="AH108" s="9">
        <f>IF(Parametros!$P$3=1,'4 - Tabela atual'!AH107,'5 - Tabela anterior'!AG107)</f>
        <v>0</v>
      </c>
      <c r="AI108" s="9">
        <f>IF(Parametros!$P$3=1,'4 - Tabela atual'!AI107,'5 - Tabela anterior'!AH107)</f>
        <v>0</v>
      </c>
      <c r="AJ108" s="9">
        <f>IF(Parametros!$P$3=1,'4 - Tabela atual'!AJ107,'5 - Tabela anterior'!AI107)</f>
        <v>0</v>
      </c>
      <c r="AK108" s="9">
        <f>IF(Parametros!$P$3=1,'4 - Tabela atual'!AK107,'5 - Tabela anterior'!AJ107)</f>
        <v>0</v>
      </c>
      <c r="AL108" s="9">
        <f>IF(Parametros!$P$3=1,'4 - Tabela atual'!AL107,'5 - Tabela anterior'!AK107)</f>
        <v>0</v>
      </c>
      <c r="AM108" s="9">
        <f>IF(Parametros!$P$3=1,'4 - Tabela atual'!AM107,'5 - Tabela anterior'!AL107)</f>
        <v>0</v>
      </c>
      <c r="AN108" s="9">
        <f>IF(Parametros!$P$3=1,'4 - Tabela atual'!AN107,'5 - Tabela anterior'!AM107)</f>
        <v>0</v>
      </c>
      <c r="AO108" s="9">
        <f>IF(Parametros!$P$3=1,'4 - Tabela atual'!AO107,'5 - Tabela anterior'!AN107)</f>
        <v>0</v>
      </c>
      <c r="AP108" s="9">
        <f>IF(Parametros!$P$3=1,'4 - Tabela atual'!AP107,'5 - Tabela anterior'!AO107)</f>
        <v>0</v>
      </c>
      <c r="AQ108" s="9">
        <f>IF(Parametros!$P$3=1,'4 - Tabela atual'!AQ107,'5 - Tabela anterior'!AP107)</f>
        <v>0</v>
      </c>
      <c r="AR108" s="9">
        <f>IF(Parametros!$P$3=1,'4 - Tabela atual'!AR107,'5 - Tabela anterior'!AQ107)</f>
        <v>0</v>
      </c>
      <c r="AS108" s="9">
        <f>IF(Parametros!$P$3=1,'4 - Tabela atual'!AS107,'5 - Tabela anterior'!AR107)</f>
        <v>0</v>
      </c>
      <c r="AT108" s="9">
        <f>IF(Parametros!$P$3=1,'4 - Tabela atual'!AT107,'5 - Tabela anterior'!AS107)</f>
        <v>0</v>
      </c>
      <c r="AU108" s="9">
        <f>IF(Parametros!$P$3=1,'4 - Tabela atual'!AU107,'5 - Tabela anterior'!AT107)</f>
        <v>0</v>
      </c>
      <c r="AV108" s="9">
        <f>IF(Parametros!$P$3=1,'4 - Tabela atual'!AV107,'5 - Tabela anterior'!AU107)</f>
        <v>0</v>
      </c>
      <c r="AW108" s="9">
        <f>IF(Parametros!$P$3=1,'4 - Tabela atual'!AW107,'5 - Tabela anterior'!AV107)</f>
        <v>0</v>
      </c>
      <c r="AX108" s="9">
        <f>IF(Parametros!$P$3=1,'4 - Tabela atual'!AX107,'5 - Tabela anterior'!AW107)</f>
        <v>0</v>
      </c>
      <c r="AY108" s="9">
        <f>IF(Parametros!$P$3=1,'4 - Tabela atual'!AY107,'5 - Tabela anterior'!AX107)</f>
        <v>0</v>
      </c>
      <c r="AZ108" s="9">
        <f>IF(Parametros!$P$3=1,'4 - Tabela atual'!AZ107,'5 - Tabela anterior'!AY107)</f>
        <v>0</v>
      </c>
      <c r="BA108" s="9">
        <f>IF(Parametros!$P$3=1,'4 - Tabela atual'!BA107,'5 - Tabela anterior'!AZ107)</f>
        <v>0</v>
      </c>
      <c r="BB108" s="9">
        <f>IF(Parametros!$P$3=1,'4 - Tabela atual'!BB107,'5 - Tabela anterior'!BA107)</f>
        <v>0</v>
      </c>
      <c r="BC108" s="9">
        <f>IF(Parametros!$P$3=1,'4 - Tabela atual'!BC107,'5 - Tabela anterior'!BB107)</f>
        <v>0</v>
      </c>
      <c r="BD108" s="9">
        <f>IF(Parametros!$P$3=1,'4 - Tabela atual'!BD107,'5 - Tabela anterior'!BC107)</f>
        <v>0</v>
      </c>
      <c r="BE108" s="9">
        <f>IF(Parametros!$P$3=1,'4 - Tabela atual'!BE107,'5 - Tabela anterior'!BD107)</f>
        <v>0</v>
      </c>
      <c r="BF108" s="9">
        <f>IF(Parametros!$P$3=1,'4 - Tabela atual'!BF107,'5 - Tabela anterior'!BE107)</f>
        <v>0</v>
      </c>
      <c r="BG108" s="9">
        <f>IF(Parametros!$P$3=1,'4 - Tabela atual'!BG107,'5 - Tabela anterior'!BF107)</f>
        <v>0</v>
      </c>
      <c r="BH108" s="9">
        <f>IF(Parametros!$P$3=1,'4 - Tabela atual'!BH107,'5 - Tabela anterior'!BG107)</f>
        <v>0</v>
      </c>
      <c r="BI108" s="9">
        <f>IF(Parametros!$P$3=1,'4 - Tabela atual'!BI107,'5 - Tabela anterior'!BH107)</f>
        <v>0</v>
      </c>
      <c r="BJ108" s="9">
        <f>IF(Parametros!$P$3=1,'4 - Tabela atual'!BJ107,'5 - Tabela anterior'!BI107)</f>
        <v>0</v>
      </c>
      <c r="BK108" s="9">
        <f>IF(Parametros!$P$3=1,'4 - Tabela atual'!BK107,'5 - Tabela anterior'!BJ107)</f>
        <v>0</v>
      </c>
      <c r="BL108" s="9">
        <f>IF(Parametros!$P$3=1,'4 - Tabela atual'!BL107,'5 - Tabela anterior'!BK107)</f>
        <v>0</v>
      </c>
      <c r="BM108" s="9">
        <f>IF(Parametros!$P$3=1,'4 - Tabela atual'!BM107,'5 - Tabela anterior'!BL107)</f>
        <v>0</v>
      </c>
      <c r="BN108" s="9">
        <f>IF(Parametros!$P$3=1,'4 - Tabela atual'!BN107,'5 - Tabela anterior'!BM107)</f>
        <v>0</v>
      </c>
      <c r="BO108" s="9">
        <f>IF(Parametros!$P$3=1,'4 - Tabela atual'!BO107,'5 - Tabela anterior'!BN107)</f>
        <v>0</v>
      </c>
      <c r="BP108" s="9">
        <f>IF(Parametros!$P$3=1,'4 - Tabela atual'!BP107,'5 - Tabela anterior'!BO107)</f>
        <v>0</v>
      </c>
      <c r="BQ108" s="9">
        <f>IF(Parametros!$P$3=1,'4 - Tabela atual'!BQ107,'5 - Tabela anterior'!BP107)</f>
        <v>0</v>
      </c>
      <c r="BR108" s="9">
        <f>IF(Parametros!$P$3=1,'4 - Tabela atual'!BR107,'5 - Tabela anterior'!BQ107)</f>
        <v>0</v>
      </c>
      <c r="BS108" s="9">
        <f>IF(Parametros!$P$3=1,'4 - Tabela atual'!BS107,'5 - Tabela anterior'!BR107)</f>
        <v>0</v>
      </c>
      <c r="BT108" s="9">
        <f>IF(Parametros!$P$3=1,'4 - Tabela atual'!BT107,'5 - Tabela anterior'!BS107)</f>
        <v>0</v>
      </c>
      <c r="BU108" s="9">
        <f>IF(Parametros!$P$3=1,'4 - Tabela atual'!BU107,'5 - Tabela anterior'!BT107)</f>
        <v>0</v>
      </c>
      <c r="BV108" s="9">
        <f>IF(Parametros!$P$3=1,'4 - Tabela atual'!BV107,'5 - Tabela anterior'!BU107)</f>
        <v>0</v>
      </c>
      <c r="BW108" s="9">
        <f>IF(Parametros!$P$3=1,'4 - Tabela atual'!BW107,'5 - Tabela anterior'!BV107)</f>
        <v>0</v>
      </c>
      <c r="BX108" s="9">
        <f>IF(Parametros!$P$3=1,'4 - Tabela atual'!BX107,'5 - Tabela anterior'!BW107)</f>
        <v>0</v>
      </c>
      <c r="BY108" s="9">
        <f>IF(Parametros!$P$3=1,'4 - Tabela atual'!BY107,'5 - Tabela anterior'!BX107)</f>
        <v>0</v>
      </c>
      <c r="BZ108" s="9">
        <f>IF(Parametros!$P$3=1,'4 - Tabela atual'!BZ107,'5 - Tabela anterior'!BY107)</f>
        <v>0</v>
      </c>
      <c r="CA108" s="9">
        <f>IF(Parametros!$P$3=1,'4 - Tabela atual'!CA107,'5 - Tabela anterior'!BZ107)</f>
        <v>0</v>
      </c>
      <c r="CB108" s="9">
        <f>IF(Parametros!$P$3=1,'4 - Tabela atual'!CB107,'5 - Tabela anterior'!CA107)</f>
        <v>0</v>
      </c>
      <c r="CC108" s="9">
        <f>IF(Parametros!$P$3=1,'4 - Tabela atual'!CC107,'5 - Tabela anterior'!CB107)</f>
        <v>0</v>
      </c>
      <c r="CD108" s="9">
        <f>IF(Parametros!$P$3=1,'4 - Tabela atual'!CD107,'5 - Tabela anterior'!CC107)</f>
        <v>0</v>
      </c>
      <c r="CE108" s="9">
        <f>IF(Parametros!$P$3=1,'4 - Tabela atual'!CE107,'5 - Tabela anterior'!CD107)</f>
        <v>0</v>
      </c>
      <c r="CF108" s="9">
        <f>IF(Parametros!$P$3=1,'4 - Tabela atual'!CF107,'5 - Tabela anterior'!CE107)</f>
        <v>0</v>
      </c>
      <c r="CG108" s="9">
        <f>IF(Parametros!$P$3=1,'4 - Tabela atual'!CG107,'5 - Tabela anterior'!CF107)</f>
        <v>0</v>
      </c>
      <c r="CH108" s="9">
        <f>IF(Parametros!$P$3=1,'4 - Tabela atual'!CH107,'5 - Tabela anterior'!CG107)</f>
        <v>0</v>
      </c>
      <c r="CI108" s="9">
        <f>IF(Parametros!$P$3=1,'4 - Tabela atual'!CI107,'5 - Tabela anterior'!CH107)</f>
        <v>0</v>
      </c>
      <c r="CJ108" s="9">
        <f>IF(Parametros!$P$3=1,'4 - Tabela atual'!CJ107,'5 - Tabela anterior'!CI107)</f>
        <v>0</v>
      </c>
      <c r="CK108" s="9">
        <f>IF(Parametros!$P$3=1,'4 - Tabela atual'!CK107,'5 - Tabela anterior'!CJ107)</f>
        <v>0</v>
      </c>
      <c r="CL108" s="9">
        <f>IF(Parametros!$P$3=1,'4 - Tabela atual'!CL107,'5 - Tabela anterior'!CK107)</f>
        <v>0</v>
      </c>
      <c r="CM108" s="9">
        <f>IF(Parametros!$P$3=1,'4 - Tabela atual'!CM107,'5 - Tabela anterior'!CL107)</f>
        <v>0</v>
      </c>
      <c r="CN108" s="9">
        <f>IF(Parametros!$P$3=1,'4 - Tabela atual'!CN107,'5 - Tabela anterior'!CM107)</f>
        <v>0</v>
      </c>
      <c r="CO108" s="9">
        <f>IF(Parametros!$P$3=1,'4 - Tabela atual'!CO107,'5 - Tabela anterior'!CN107)</f>
        <v>0</v>
      </c>
      <c r="CP108" s="9">
        <f>IF(Parametros!$P$3=1,'4 - Tabela atual'!CP107,'5 - Tabela anterior'!CO107)</f>
        <v>0</v>
      </c>
      <c r="CQ108" s="9">
        <f>IF(Parametros!$P$3=1,'4 - Tabela atual'!CQ107,'5 - Tabela anterior'!CP107)</f>
        <v>0</v>
      </c>
      <c r="CR108" s="9">
        <f>IF(Parametros!$P$3=1,'4 - Tabela atual'!CR107,'5 - Tabela anterior'!CQ107)</f>
        <v>0</v>
      </c>
      <c r="CS108" s="9">
        <f>IF(Parametros!$P$3=1,'4 - Tabela atual'!CS107,'5 - Tabela anterior'!CR107)</f>
        <v>0</v>
      </c>
      <c r="CT108" s="9">
        <f>IF(Parametros!$P$3=1,'4 - Tabela atual'!CT107,'5 - Tabela anterior'!CS107)</f>
        <v>0</v>
      </c>
      <c r="CU108" s="9">
        <f>IF(Parametros!$P$3=1,'4 - Tabela atual'!CU107,'5 - Tabela anterior'!CT107)</f>
        <v>0</v>
      </c>
      <c r="CV108" s="9">
        <f>IF(Parametros!$P$3=1,'4 - Tabela atual'!CV107,'5 - Tabela anterior'!CU107)</f>
        <v>0</v>
      </c>
      <c r="CW108" s="9">
        <f>IF(Parametros!$P$3=1,'4 - Tabela atual'!CW107,'5 - Tabela anterior'!CV107)</f>
        <v>0</v>
      </c>
      <c r="CX108" s="9">
        <f>IF(Parametros!$P$3=1,'4 - Tabela atual'!CX107,'5 - Tabela anterior'!CW107)</f>
        <v>0</v>
      </c>
      <c r="CY108" s="9">
        <f>IF(Parametros!$P$3=1,'4 - Tabela atual'!CY107,'5 - Tabela anterior'!CX107)</f>
        <v>0</v>
      </c>
      <c r="CZ108" s="9">
        <f>IF(Parametros!$P$3=1,'4 - Tabela atual'!CZ107,'5 - Tabela anterior'!CY107)</f>
        <v>0</v>
      </c>
      <c r="DA108" s="9">
        <f>IF(Parametros!$P$3=1,'4 - Tabela atual'!DA107,'5 - Tabela anterior'!CZ107)</f>
        <v>0</v>
      </c>
      <c r="DB108" s="9">
        <f>IF(Parametros!$P$3=1,'4 - Tabela atual'!DB107,'5 - Tabela anterior'!DA107)</f>
        <v>0</v>
      </c>
      <c r="DC108" s="9">
        <f>IF(Parametros!$P$3=1,'4 - Tabela atual'!DC107,'5 - Tabela anterior'!DB107)</f>
        <v>0</v>
      </c>
      <c r="DD108" s="9">
        <f>IF(Parametros!$P$3=1,'4 - Tabela atual'!DD107,'5 - Tabela anterior'!DC107)</f>
        <v>0</v>
      </c>
      <c r="DE108" s="9">
        <f>IF(Parametros!$P$3=1,'4 - Tabela atual'!DE107,'5 - Tabela anterior'!DD107)</f>
        <v>0</v>
      </c>
      <c r="DF108" s="9">
        <f>IF(Parametros!$P$3=1,'4 - Tabela atual'!DF107,'5 - Tabela anterior'!DE107)</f>
        <v>0</v>
      </c>
      <c r="DG108" s="9">
        <f>IF(Parametros!$P$3=1,'4 - Tabela atual'!DG107,'5 - Tabela anterior'!DF107)</f>
        <v>0</v>
      </c>
      <c r="DH108" s="9">
        <f>IF(Parametros!$P$3=1,'4 - Tabela atual'!DH107,'5 - Tabela anterior'!DG107)</f>
        <v>0</v>
      </c>
      <c r="DI108" s="9">
        <f>IF(Parametros!$P$3=1,'4 - Tabela atual'!DI107,'5 - Tabela anterior'!DH107)</f>
        <v>0</v>
      </c>
      <c r="DJ108" s="9">
        <f>IF(Parametros!$P$3=1,'4 - Tabela atual'!DJ107,'5 - Tabela anterior'!DI107)</f>
        <v>0</v>
      </c>
      <c r="DK108" s="9">
        <f>IF(Parametros!$P$3=1,'4 - Tabela atual'!DK107,'5 - Tabela anterior'!DJ107)</f>
        <v>0</v>
      </c>
      <c r="DL108" s="9">
        <f>IF(Parametros!$P$3=1,'4 - Tabela atual'!DL107,'5 - Tabela anterior'!DK107)</f>
        <v>0</v>
      </c>
      <c r="DM108" s="9">
        <f>IF(Parametros!$P$3=1,'4 - Tabela atual'!DM107,'5 - Tabela anterior'!DL107)</f>
        <v>0</v>
      </c>
      <c r="DN108" s="9">
        <f>IF(Parametros!$P$3=1,'4 - Tabela atual'!DN107,'5 - Tabela anterior'!DM107)</f>
        <v>0</v>
      </c>
      <c r="DO108" s="9">
        <f>IF(Parametros!$P$3=1,'4 - Tabela atual'!DO107,'5 - Tabela anterior'!DN107)</f>
        <v>0</v>
      </c>
      <c r="DP108" s="9">
        <f>IF(Parametros!$P$3=1,'4 - Tabela atual'!DP107,'5 - Tabela anterior'!DO107)</f>
        <v>0</v>
      </c>
      <c r="DQ108" s="9">
        <f>IF(Parametros!$P$3=1,'4 - Tabela atual'!DQ107,'5 - Tabela anterior'!DP107)</f>
        <v>0</v>
      </c>
      <c r="DR108" s="9">
        <f>IF(Parametros!$P$3=1,'4 - Tabela atual'!DR107,'5 - Tabela anterior'!DQ107)</f>
        <v>0</v>
      </c>
      <c r="DS108" s="9">
        <f>IF(Parametros!$P$3=1,'4 - Tabela atual'!DS107,'5 - Tabela anterior'!DR107)</f>
        <v>0</v>
      </c>
      <c r="DT108" s="9">
        <f>IF(Parametros!$P$3=1,'4 - Tabela atual'!DT107,'5 - Tabela anterior'!DS107)</f>
        <v>0</v>
      </c>
      <c r="DU108" s="9">
        <f>IF(Parametros!$P$3=1,'4 - Tabela atual'!DU107,'5 - Tabela anterior'!DT107)</f>
        <v>0</v>
      </c>
      <c r="DV108" s="9">
        <f>IF(Parametros!$P$3=1,'4 - Tabela atual'!DV107,'5 - Tabela anterior'!DU107)</f>
        <v>0</v>
      </c>
      <c r="DW108" s="9">
        <f>IF(Parametros!$P$3=1,'4 - Tabela atual'!DW107,'5 - Tabela anterior'!DV107)</f>
        <v>0</v>
      </c>
      <c r="DX108" s="9">
        <f>IF(Parametros!$P$3=1,'4 - Tabela atual'!DX107,'5 - Tabela anterior'!DW107)</f>
        <v>0</v>
      </c>
      <c r="DY108" s="9">
        <f>IF(Parametros!$P$3=1,'4 - Tabela atual'!DY107,'5 - Tabela anterior'!DX107)</f>
        <v>0</v>
      </c>
      <c r="DZ108" s="9">
        <f>IF(Parametros!$P$3=1,'4 - Tabela atual'!DZ107,'5 - Tabela anterior'!DY107)</f>
        <v>0</v>
      </c>
      <c r="EA108" s="9">
        <f>IF(Parametros!$P$3=1,'4 - Tabela atual'!EA107,'5 - Tabela anterior'!DZ107)</f>
        <v>0</v>
      </c>
      <c r="EB108" s="9">
        <f>IF(Parametros!$P$3=1,'4 - Tabela atual'!EB107,'5 - Tabela anterior'!EA107)</f>
        <v>0</v>
      </c>
      <c r="EC108" s="9">
        <f>IF(Parametros!$P$3=1,'4 - Tabela atual'!EC107,'5 - Tabela anterior'!EB107)</f>
        <v>0</v>
      </c>
      <c r="ED108" s="9">
        <f>IF(Parametros!$P$3=1,'4 - Tabela atual'!ED107,'5 - Tabela anterior'!EC107)</f>
        <v>0</v>
      </c>
      <c r="EE108" s="9">
        <f>IF(Parametros!$P$3=1,'4 - Tabela atual'!EE107,'5 - Tabela anterior'!ED107)</f>
        <v>0</v>
      </c>
      <c r="EF108" s="9">
        <f>IF(Parametros!$P$3=1,'4 - Tabela atual'!EF107,'5 - Tabela anterior'!EE107)</f>
        <v>0</v>
      </c>
      <c r="EG108" s="9">
        <f>IF(Parametros!$P$3=1,'4 - Tabela atual'!EG107,'5 - Tabela anterior'!EF107)</f>
        <v>0</v>
      </c>
      <c r="EH108" s="9">
        <f>IF(Parametros!$P$3=1,'4 - Tabela atual'!EH107,'5 - Tabela anterior'!EG107)</f>
        <v>0</v>
      </c>
      <c r="EI108" s="9">
        <f>IF(Parametros!$P$3=1,'4 - Tabela atual'!EI107,'5 - Tabela anterior'!EH107)</f>
        <v>0</v>
      </c>
      <c r="EJ108" s="9">
        <f>IF(Parametros!$P$3=1,'4 - Tabela atual'!EJ107,'5 - Tabela anterior'!EI107)</f>
        <v>0</v>
      </c>
      <c r="EK108" s="9">
        <f>IF(Parametros!$P$3=1,'4 - Tabela atual'!EK107,'5 - Tabela anterior'!EJ107)</f>
        <v>0</v>
      </c>
      <c r="EL108" s="9">
        <f>IF(Parametros!$P$3=1,'4 - Tabela atual'!EL107,'5 - Tabela anterior'!EK107)</f>
        <v>0</v>
      </c>
      <c r="EM108" s="9">
        <f>IF(Parametros!$P$3=1,'4 - Tabela atual'!EM107,'5 - Tabela anterior'!EL107)</f>
        <v>0</v>
      </c>
      <c r="EN108" s="9">
        <f>IF(Parametros!$P$3=1,'4 - Tabela atual'!EN107,'5 - Tabela anterior'!EM107)</f>
        <v>0</v>
      </c>
      <c r="EO108" s="9">
        <f>IF(Parametros!$P$3=1,'4 - Tabela atual'!EO107,'5 - Tabela anterior'!EN107)</f>
        <v>0</v>
      </c>
      <c r="EP108" s="9">
        <f>IF(Parametros!$P$3=1,'4 - Tabela atual'!EP107,'5 - Tabela anterior'!EO107)</f>
        <v>0</v>
      </c>
      <c r="EQ108" s="9">
        <f>IF(Parametros!$P$3=1,'4 - Tabela atual'!EQ107,'5 - Tabela anterior'!EP107)</f>
        <v>0</v>
      </c>
      <c r="ER108" s="9">
        <f>IF(Parametros!$P$3=1,'4 - Tabela atual'!ER107,'5 - Tabela anterior'!EQ107)</f>
        <v>0</v>
      </c>
      <c r="ES108" s="9">
        <f>IF(Parametros!$P$3=1,'4 - Tabela atual'!ES107,'5 - Tabela anterior'!ER107)</f>
        <v>0</v>
      </c>
      <c r="ET108" s="9">
        <f>IF(Parametros!$P$3=1,'4 - Tabela atual'!ET107,'5 - Tabela anterior'!ES107)</f>
        <v>0</v>
      </c>
      <c r="EU108" s="9">
        <f>IF(Parametros!$P$3=1,'4 - Tabela atual'!EU107,'5 - Tabela anterior'!ET107)</f>
        <v>0</v>
      </c>
      <c r="EV108" s="9">
        <f>IF(Parametros!$P$3=1,'4 - Tabela atual'!EV107,'5 - Tabela anterior'!EU107)</f>
        <v>0</v>
      </c>
      <c r="EW108" s="9">
        <f>IF(Parametros!$P$3=1,'4 - Tabela atual'!EW107,'5 - Tabela anterior'!EV107)</f>
        <v>0</v>
      </c>
      <c r="EX108" s="9">
        <f>IF(Parametros!$P$3=1,'4 - Tabela atual'!EX107,'5 - Tabela anterior'!EW107)</f>
        <v>0</v>
      </c>
      <c r="EY108" s="9">
        <f>IF(Parametros!$P$3=1,'4 - Tabela atual'!EY107,'5 - Tabela anterior'!EX107)</f>
        <v>0</v>
      </c>
      <c r="EZ108" s="9">
        <f>IF(Parametros!$P$3=1,'4 - Tabela atual'!EZ107,'5 - Tabela anterior'!EY107)</f>
        <v>0</v>
      </c>
      <c r="FA108" s="9">
        <f>IF(Parametros!$P$3=1,'4 - Tabela atual'!FA107,'5 - Tabela anterior'!EZ107)</f>
        <v>0</v>
      </c>
      <c r="FB108" s="9">
        <f>IF(Parametros!$P$3=1,'4 - Tabela atual'!FB107,'5 - Tabela anterior'!FA107)</f>
        <v>0</v>
      </c>
      <c r="FC108" s="9">
        <f>IF(Parametros!$P$3=1,'4 - Tabela atual'!FC107,'5 - Tabela anterior'!FB107)</f>
        <v>0</v>
      </c>
      <c r="FD108" s="9">
        <f>IF(Parametros!$P$3=1,'4 - Tabela atual'!FD107,'5 - Tabela anterior'!FC107)</f>
        <v>0</v>
      </c>
      <c r="FE108" s="9">
        <f>IF(Parametros!$P$3=1,'4 - Tabela atual'!FE107,'5 - Tabela anterior'!FD107)</f>
        <v>0</v>
      </c>
      <c r="FF108" s="9">
        <f>IF(Parametros!$P$3=1,'4 - Tabela atual'!FF107,'5 - Tabela anterior'!FE107)</f>
        <v>0</v>
      </c>
      <c r="FG108" s="9">
        <f>IF(Parametros!$P$3=1,'4 - Tabela atual'!FG107,'5 - Tabela anterior'!FF107)</f>
        <v>0</v>
      </c>
      <c r="FH108" s="9">
        <f>IF(Parametros!$P$3=1,'4 - Tabela atual'!FH107,'5 - Tabela anterior'!FG107)</f>
        <v>0</v>
      </c>
      <c r="FI108" s="9">
        <f>IF(Parametros!$P$3=1,'4 - Tabela atual'!FI107,'5 - Tabela anterior'!FH107)</f>
        <v>0</v>
      </c>
      <c r="FJ108" s="9">
        <f>IF(Parametros!$P$3=1,'4 - Tabela atual'!FJ107,'5 - Tabela anterior'!FI107)</f>
        <v>0</v>
      </c>
      <c r="FK108" s="9">
        <f>IF(Parametros!$P$3=1,'4 - Tabela atual'!FK107,'5 - Tabela anterior'!FJ107)</f>
        <v>0</v>
      </c>
      <c r="FL108" s="9">
        <f>IF(Parametros!$P$3=1,'4 - Tabela atual'!FL107,'5 - Tabela anterior'!FK107)</f>
        <v>0</v>
      </c>
      <c r="FM108" s="9">
        <f>IF(Parametros!$P$3=1,'4 - Tabela atual'!FM107,'5 - Tabela anterior'!FL107)</f>
        <v>0</v>
      </c>
      <c r="FN108" s="9">
        <f>IF(Parametros!$P$3=1,'4 - Tabela atual'!FN107,'5 - Tabela anterior'!FM107)</f>
        <v>0</v>
      </c>
      <c r="FO108" s="9">
        <f>IF(Parametros!$P$3=1,'4 - Tabela atual'!FO107,'5 - Tabela anterior'!FN107)</f>
        <v>0</v>
      </c>
      <c r="FP108" s="9">
        <f>IF(Parametros!$P$3=1,'4 - Tabela atual'!FP107,'5 - Tabela anterior'!FO107)</f>
        <v>0</v>
      </c>
      <c r="FQ108" s="9">
        <f>IF(Parametros!$P$3=1,'4 - Tabela atual'!FQ107,'5 - Tabela anterior'!FP107)</f>
        <v>0</v>
      </c>
      <c r="FR108" s="9">
        <f>IF(Parametros!$P$3=1,'4 - Tabela atual'!FR107,'5 - Tabela anterior'!FQ107)</f>
        <v>0</v>
      </c>
      <c r="FS108" s="9">
        <f>IF(Parametros!$P$3=1,'4 - Tabela atual'!FS107,'5 - Tabela anterior'!FR107)</f>
        <v>0</v>
      </c>
      <c r="FT108" t="str">
        <f>IF(Parametros!$P$3=1,'4 - Tabela atual'!FT107,'5 - Tabela anterior'!FS107)</f>
        <v>0</v>
      </c>
      <c r="FU108" t="str">
        <f>IF(Parametros!$P$3=1,'4 - Tabela atual'!FU107,'5 - Tabela anterior'!FT107)</f>
        <v>0</v>
      </c>
      <c r="FV108" t="str">
        <f>IF(Parametros!$P$3=1,'4 - Tabela atual'!FV107,'5 - Tabela anterior'!FU107)</f>
        <v>0</v>
      </c>
      <c r="FW108" t="str">
        <f>IF(Parametros!$P$3=1,'4 - Tabela atual'!FW107,'5 - Tabela anterior'!FV107)</f>
        <v>0</v>
      </c>
      <c r="FX108">
        <f>IF(Parametros!$P$3=1,'4 - Tabela atual'!FX107,'5 - Tabela anterior'!FW107)</f>
        <v>0</v>
      </c>
      <c r="FY108">
        <f>IF(Parametros!$P$3=1,'4 - Tabela atual'!FY107,'5 - Tabela anterior'!FX107)</f>
        <v>0</v>
      </c>
      <c r="FZ108">
        <f>IF(Parametros!$P$3=1,'4 - Tabela atual'!FZ107,'5 - Tabela anterior'!FY107)</f>
        <v>0</v>
      </c>
      <c r="GA108">
        <f>IF(Parametros!$P$3=1,'4 - Tabela atual'!GA107,'5 - Tabela anterior'!FZ107)</f>
        <v>0</v>
      </c>
      <c r="GB108">
        <f>IF(Parametros!$P$3=1,'4 - Tabela atual'!GB107,'5 - Tabela anterior'!GA107)</f>
        <v>0</v>
      </c>
      <c r="GC108">
        <f>IF(Parametros!$P$3=1,'4 - Tabela atual'!GC107,'5 - Tabela anterior'!GB107)</f>
        <v>0</v>
      </c>
      <c r="GD108">
        <f>IF(Parametros!$P$3=1,'4 - Tabela atual'!GD107,'5 - Tabela anterior'!GC107)</f>
        <v>0</v>
      </c>
      <c r="GE108">
        <f>IF(Parametros!$P$3=1,'4 - Tabela atual'!GE107,'5 - Tabela anterior'!GD107)</f>
        <v>0</v>
      </c>
      <c r="GF108">
        <f>IF(Parametros!$P$3=1,'4 - Tabela atual'!GF107,'5 - Tabela anterior'!GE107)</f>
        <v>0</v>
      </c>
      <c r="GG108">
        <f>IF(Parametros!$P$3=1,'4 - Tabela atual'!GG107,'5 - Tabela anterior'!GF107)</f>
        <v>0</v>
      </c>
      <c r="GH108">
        <f>IF(Parametros!$P$3=1,'4 - Tabela atual'!GH107,'5 - Tabela anterior'!GG107)</f>
        <v>0</v>
      </c>
      <c r="GI108" s="8" t="str">
        <f>IF(Parametros!$P$3=1,'4 - Tabela atual'!GI107,'5 - Tabela anterior'!GH107)</f>
        <v>0</v>
      </c>
      <c r="GJ108" s="8">
        <f>IF(Parametros!$P$3=1,'4 - Tabela atual'!GJ107,'5 - Tabela anterior'!GI107)</f>
        <v>0</v>
      </c>
      <c r="GK108" s="8">
        <f>IF(Parametros!$P$3=1,'4 - Tabela atual'!GK107,'5 - Tabela anterior'!GJ107)</f>
        <v>0</v>
      </c>
      <c r="GL108" s="8">
        <f>IF(Parametros!$P$3=1,'4 - Tabela atual'!GL107,'5 - Tabela anterior'!GK107)</f>
        <v>0</v>
      </c>
      <c r="GM108" s="8">
        <f>IF(Parametros!$P$3=1,'4 - Tabela atual'!GM107,'5 - Tabela anterior'!GL107)</f>
        <v>0</v>
      </c>
      <c r="GN108" s="8">
        <f>IF(Parametros!$P$3=1,'4 - Tabela atual'!GN107,'5 - Tabela anterior'!GM107)</f>
        <v>0</v>
      </c>
      <c r="GO108" s="8">
        <f>IF(Parametros!$P$3=1,'4 - Tabela atual'!GO107,'5 - Tabela anterior'!GN107)</f>
        <v>0</v>
      </c>
      <c r="GP108" s="8">
        <f>IF(Parametros!$P$3=1,'4 - Tabela atual'!GP107,'5 - Tabela anterior'!GO107)</f>
        <v>0</v>
      </c>
      <c r="GQ108" s="8">
        <f>IF(Parametros!$P$3=1,'4 - Tabela atual'!GQ107,'5 - Tabela anterior'!GP107)</f>
        <v>0</v>
      </c>
      <c r="GR108" s="8">
        <f>IF(Parametros!$P$3=1,'4 - Tabela atual'!GR107,'5 - Tabela anterior'!GQ107)</f>
        <v>0</v>
      </c>
      <c r="GS108" s="8">
        <f>IF(Parametros!$P$3=1,'4 - Tabela atual'!GS107,'5 - Tabela anterior'!GR107)</f>
        <v>0</v>
      </c>
      <c r="GT108" s="8">
        <f>IF(Parametros!$P$3=1,'4 - Tabela atual'!GT107,'5 - Tabela anterior'!GS107)</f>
        <v>0</v>
      </c>
      <c r="GU108" s="8">
        <f>IF(Parametros!$P$3=1,'4 - Tabela atual'!GU107,'5 - Tabela anterior'!GT107)</f>
        <v>0</v>
      </c>
      <c r="GV108" s="8">
        <f>IF(Parametros!$P$3=1,'4 - Tabela atual'!GV107,'5 - Tabela anterior'!GU107)</f>
        <v>0</v>
      </c>
      <c r="GW108" s="8">
        <f>IF(Parametros!$P$3=1,'4 - Tabela atual'!GW107,'5 - Tabela anterior'!GV107)</f>
        <v>0</v>
      </c>
      <c r="GX108">
        <f>IF(Parametros!$P$3=1,'4 - Tabela atual'!GX107,'5 - Tabela anterior'!GW107)</f>
        <v>0</v>
      </c>
      <c r="GY108">
        <f>IF(Parametros!$P$3=1,'4 - Tabela atual'!GY107,'5 - Tabela anterior'!GX107)</f>
        <v>0</v>
      </c>
      <c r="GZ108">
        <f>IF(Parametros!$P$3=1,'4 - Tabela atual'!GZ107,'5 - Tabela anterior'!GY107)</f>
        <v>0</v>
      </c>
      <c r="HA108">
        <f>IF(Parametros!$P$3=1,'4 - Tabela atual'!HA107,'5 - Tabela anterior'!GZ107)</f>
        <v>0</v>
      </c>
      <c r="HB108">
        <f>IF(Parametros!$P$3=1,'4 - Tabela atual'!HB107,'5 - Tabela anterior'!HA107)</f>
        <v>0</v>
      </c>
      <c r="HC108">
        <f>IF(Parametros!$P$3=1,'4 - Tabela atual'!HC107,'5 - Tabela anterior'!HB107)</f>
        <v>0</v>
      </c>
      <c r="HD108">
        <f>IF(Parametros!$P$3=1,'4 - Tabela atual'!HD107,'5 - Tabela anterior'!HC107)</f>
        <v>0</v>
      </c>
      <c r="HE108" s="6" t="str">
        <f t="shared" si="3"/>
        <v>0 - (0)</v>
      </c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IP108" s="5"/>
      <c r="IQ108" s="5"/>
      <c r="IR108" s="5"/>
      <c r="IS108" s="5"/>
      <c r="IT108" s="5"/>
      <c r="IU108" s="5"/>
      <c r="IV108" s="5"/>
      <c r="IW108" s="5"/>
      <c r="IX108" s="5"/>
      <c r="IY108" s="5"/>
      <c r="IZ108" s="5"/>
      <c r="JA108" s="5"/>
      <c r="JB108" s="5"/>
      <c r="JC108" s="5"/>
      <c r="JD108" s="5"/>
      <c r="JE108" s="5"/>
      <c r="JF108" s="5"/>
      <c r="JG108" s="5"/>
      <c r="JH108" s="5"/>
      <c r="JI108" s="5"/>
      <c r="JJ108" s="5"/>
      <c r="JK108" s="5"/>
      <c r="JL108" s="5"/>
    </row>
    <row r="109" spans="1:272" x14ac:dyDescent="0.2">
      <c r="A109" s="148">
        <f>IF(Parametros!$P$3=1,'4 - Tabela atual'!A108,'5 - Tabela anterior'!A108)</f>
        <v>0</v>
      </c>
      <c r="B109" s="112">
        <f>IF(Parametros!$P$3=1,'4 - Tabela atual'!B108,'5 - Tabela anterior'!B108)</f>
        <v>0</v>
      </c>
      <c r="C109" s="9">
        <f>IF(Parametros!$P$3=1,'4 - Tabela atual'!C108,'5 - Tabela anterior'!C108)</f>
        <v>0</v>
      </c>
      <c r="D109" s="9">
        <f>IF(Parametros!$P$3=1,'4 - Tabela atual'!D108,'5 - Tabela anterior'!D108)</f>
        <v>0</v>
      </c>
      <c r="E109" s="9"/>
      <c r="F109" s="9"/>
      <c r="G109" s="9"/>
      <c r="H109" s="9"/>
      <c r="I109" s="9">
        <f>IF(Parametros!$P$3=1,'4 - Tabela atual'!I108,'5 - Tabela anterior'!H108)</f>
        <v>0</v>
      </c>
      <c r="J109" s="9"/>
      <c r="K109" s="9"/>
      <c r="L109" s="9"/>
      <c r="M109" s="9"/>
      <c r="N109" s="9">
        <f>IF(Parametros!$P$3=1,'4 - Tabela atual'!N108,'5 - Tabela anterior'!M108)</f>
        <v>0</v>
      </c>
      <c r="O109" s="9">
        <f>IF(Parametros!$P$3=1,'4 - Tabela atual'!O108,'5 - Tabela anterior'!N108)</f>
        <v>0</v>
      </c>
      <c r="P109" s="9">
        <f>IF(Parametros!$P$3=1,'4 - Tabela atual'!P108,'5 - Tabela anterior'!O108)</f>
        <v>0</v>
      </c>
      <c r="Q109" s="9">
        <f>IF(Parametros!$P$3=1,'4 - Tabela atual'!Q108,'5 - Tabela anterior'!P108)</f>
        <v>0</v>
      </c>
      <c r="R109" s="9">
        <f>IF(Parametros!$P$3=1,'4 - Tabela atual'!R108,'5 - Tabela anterior'!Q108)</f>
        <v>0</v>
      </c>
      <c r="S109" s="9">
        <f>IF(Parametros!$P$3=1,'4 - Tabela atual'!S108,'5 - Tabela anterior'!R108)</f>
        <v>0</v>
      </c>
      <c r="T109" s="9">
        <f>IF(Parametros!$P$3=1,'4 - Tabela atual'!T108,'5 - Tabela anterior'!S108)</f>
        <v>0</v>
      </c>
      <c r="U109" s="9">
        <f>IF(Parametros!$P$3=1,'4 - Tabela atual'!U108,'5 - Tabela anterior'!T108)</f>
        <v>0</v>
      </c>
      <c r="V109" s="9">
        <f>IF(Parametros!$P$3=1,'4 - Tabela atual'!V108,'5 - Tabela anterior'!U108)</f>
        <v>0</v>
      </c>
      <c r="W109" s="9">
        <f>IF(Parametros!$P$3=1,'4 - Tabela atual'!W108,'5 - Tabela anterior'!V108)</f>
        <v>0</v>
      </c>
      <c r="X109" s="9">
        <f>IF(Parametros!$P$3=1,'4 - Tabela atual'!X108,'5 - Tabela anterior'!W108)</f>
        <v>0</v>
      </c>
      <c r="Y109" s="9">
        <f>IF(Parametros!$P$3=1,'4 - Tabela atual'!Y108,'5 - Tabela anterior'!X108)</f>
        <v>0</v>
      </c>
      <c r="Z109" s="9">
        <f>IF(Parametros!$P$3=1,'4 - Tabela atual'!Z108,'5 - Tabela anterior'!Y108)</f>
        <v>0</v>
      </c>
      <c r="AA109" s="9">
        <f>IF(Parametros!$P$3=1,'4 - Tabela atual'!AA108,'5 - Tabela anterior'!Z108)</f>
        <v>0</v>
      </c>
      <c r="AB109" s="9">
        <f>IF(Parametros!$P$3=1,'4 - Tabela atual'!AB108,'5 - Tabela anterior'!AA108)</f>
        <v>0</v>
      </c>
      <c r="AC109" s="9">
        <f>IF(Parametros!$P$3=1,'4 - Tabela atual'!AC108,'5 - Tabela anterior'!AB108)</f>
        <v>0</v>
      </c>
      <c r="AD109" s="9">
        <f>IF(Parametros!$P$3=1,'4 - Tabela atual'!AD108,'5 - Tabela anterior'!AC108)</f>
        <v>0</v>
      </c>
      <c r="AE109" s="9">
        <f>IF(Parametros!$P$3=1,'4 - Tabela atual'!AE108,'5 - Tabela anterior'!AD108)</f>
        <v>0</v>
      </c>
      <c r="AF109" s="9">
        <f>IF(Parametros!$P$3=1,'4 - Tabela atual'!AF108,'5 - Tabela anterior'!AE108)</f>
        <v>0</v>
      </c>
      <c r="AG109" s="9">
        <f>IF(Parametros!$P$3=1,'4 - Tabela atual'!AG108,'5 - Tabela anterior'!AF108)</f>
        <v>0</v>
      </c>
      <c r="AH109" s="9">
        <f>IF(Parametros!$P$3=1,'4 - Tabela atual'!AH108,'5 - Tabela anterior'!AG108)</f>
        <v>0</v>
      </c>
      <c r="AI109" s="9">
        <f>IF(Parametros!$P$3=1,'4 - Tabela atual'!AI108,'5 - Tabela anterior'!AH108)</f>
        <v>0</v>
      </c>
      <c r="AJ109" s="9">
        <f>IF(Parametros!$P$3=1,'4 - Tabela atual'!AJ108,'5 - Tabela anterior'!AI108)</f>
        <v>0</v>
      </c>
      <c r="AK109" s="9">
        <f>IF(Parametros!$P$3=1,'4 - Tabela atual'!AK108,'5 - Tabela anterior'!AJ108)</f>
        <v>0</v>
      </c>
      <c r="AL109" s="9">
        <f>IF(Parametros!$P$3=1,'4 - Tabela atual'!AL108,'5 - Tabela anterior'!AK108)</f>
        <v>0</v>
      </c>
      <c r="AM109" s="9">
        <f>IF(Parametros!$P$3=1,'4 - Tabela atual'!AM108,'5 - Tabela anterior'!AL108)</f>
        <v>0</v>
      </c>
      <c r="AN109" s="9">
        <f>IF(Parametros!$P$3=1,'4 - Tabela atual'!AN108,'5 - Tabela anterior'!AM108)</f>
        <v>0</v>
      </c>
      <c r="AO109" s="9">
        <f>IF(Parametros!$P$3=1,'4 - Tabela atual'!AO108,'5 - Tabela anterior'!AN108)</f>
        <v>0</v>
      </c>
      <c r="AP109" s="9">
        <f>IF(Parametros!$P$3=1,'4 - Tabela atual'!AP108,'5 - Tabela anterior'!AO108)</f>
        <v>0</v>
      </c>
      <c r="AQ109" s="9">
        <f>IF(Parametros!$P$3=1,'4 - Tabela atual'!AQ108,'5 - Tabela anterior'!AP108)</f>
        <v>0</v>
      </c>
      <c r="AR109" s="9">
        <f>IF(Parametros!$P$3=1,'4 - Tabela atual'!AR108,'5 - Tabela anterior'!AQ108)</f>
        <v>0</v>
      </c>
      <c r="AS109" s="9">
        <f>IF(Parametros!$P$3=1,'4 - Tabela atual'!AS108,'5 - Tabela anterior'!AR108)</f>
        <v>0</v>
      </c>
      <c r="AT109" s="9">
        <f>IF(Parametros!$P$3=1,'4 - Tabela atual'!AT108,'5 - Tabela anterior'!AS108)</f>
        <v>0</v>
      </c>
      <c r="AU109" s="9">
        <f>IF(Parametros!$P$3=1,'4 - Tabela atual'!AU108,'5 - Tabela anterior'!AT108)</f>
        <v>0</v>
      </c>
      <c r="AV109" s="9">
        <f>IF(Parametros!$P$3=1,'4 - Tabela atual'!AV108,'5 - Tabela anterior'!AU108)</f>
        <v>0</v>
      </c>
      <c r="AW109" s="9">
        <f>IF(Parametros!$P$3=1,'4 - Tabela atual'!AW108,'5 - Tabela anterior'!AV108)</f>
        <v>0</v>
      </c>
      <c r="AX109" s="9">
        <f>IF(Parametros!$P$3=1,'4 - Tabela atual'!AX108,'5 - Tabela anterior'!AW108)</f>
        <v>0</v>
      </c>
      <c r="AY109" s="9">
        <f>IF(Parametros!$P$3=1,'4 - Tabela atual'!AY108,'5 - Tabela anterior'!AX108)</f>
        <v>0</v>
      </c>
      <c r="AZ109" s="9">
        <f>IF(Parametros!$P$3=1,'4 - Tabela atual'!AZ108,'5 - Tabela anterior'!AY108)</f>
        <v>0</v>
      </c>
      <c r="BA109" s="9">
        <f>IF(Parametros!$P$3=1,'4 - Tabela atual'!BA108,'5 - Tabela anterior'!AZ108)</f>
        <v>0</v>
      </c>
      <c r="BB109" s="9">
        <f>IF(Parametros!$P$3=1,'4 - Tabela atual'!BB108,'5 - Tabela anterior'!BA108)</f>
        <v>0</v>
      </c>
      <c r="BC109" s="9">
        <f>IF(Parametros!$P$3=1,'4 - Tabela atual'!BC108,'5 - Tabela anterior'!BB108)</f>
        <v>0</v>
      </c>
      <c r="BD109" s="9">
        <f>IF(Parametros!$P$3=1,'4 - Tabela atual'!BD108,'5 - Tabela anterior'!BC108)</f>
        <v>0</v>
      </c>
      <c r="BE109" s="9">
        <f>IF(Parametros!$P$3=1,'4 - Tabela atual'!BE108,'5 - Tabela anterior'!BD108)</f>
        <v>0</v>
      </c>
      <c r="BF109" s="9">
        <f>IF(Parametros!$P$3=1,'4 - Tabela atual'!BF108,'5 - Tabela anterior'!BE108)</f>
        <v>0</v>
      </c>
      <c r="BG109" s="9">
        <f>IF(Parametros!$P$3=1,'4 - Tabela atual'!BG108,'5 - Tabela anterior'!BF108)</f>
        <v>0</v>
      </c>
      <c r="BH109" s="9">
        <f>IF(Parametros!$P$3=1,'4 - Tabela atual'!BH108,'5 - Tabela anterior'!BG108)</f>
        <v>0</v>
      </c>
      <c r="BI109" s="9">
        <f>IF(Parametros!$P$3=1,'4 - Tabela atual'!BI108,'5 - Tabela anterior'!BH108)</f>
        <v>0</v>
      </c>
      <c r="BJ109" s="9">
        <f>IF(Parametros!$P$3=1,'4 - Tabela atual'!BJ108,'5 - Tabela anterior'!BI108)</f>
        <v>0</v>
      </c>
      <c r="BK109" s="9">
        <f>IF(Parametros!$P$3=1,'4 - Tabela atual'!BK108,'5 - Tabela anterior'!BJ108)</f>
        <v>0</v>
      </c>
      <c r="BL109" s="9">
        <f>IF(Parametros!$P$3=1,'4 - Tabela atual'!BL108,'5 - Tabela anterior'!BK108)</f>
        <v>0</v>
      </c>
      <c r="BM109" s="9">
        <f>IF(Parametros!$P$3=1,'4 - Tabela atual'!BM108,'5 - Tabela anterior'!BL108)</f>
        <v>0</v>
      </c>
      <c r="BN109" s="9">
        <f>IF(Parametros!$P$3=1,'4 - Tabela atual'!BN108,'5 - Tabela anterior'!BM108)</f>
        <v>0</v>
      </c>
      <c r="BO109" s="9">
        <f>IF(Parametros!$P$3=1,'4 - Tabela atual'!BO108,'5 - Tabela anterior'!BN108)</f>
        <v>0</v>
      </c>
      <c r="BP109" s="9">
        <f>IF(Parametros!$P$3=1,'4 - Tabela atual'!BP108,'5 - Tabela anterior'!BO108)</f>
        <v>0</v>
      </c>
      <c r="BQ109" s="9">
        <f>IF(Parametros!$P$3=1,'4 - Tabela atual'!BQ108,'5 - Tabela anterior'!BP108)</f>
        <v>0</v>
      </c>
      <c r="BR109" s="9">
        <f>IF(Parametros!$P$3=1,'4 - Tabela atual'!BR108,'5 - Tabela anterior'!BQ108)</f>
        <v>0</v>
      </c>
      <c r="BS109" s="9">
        <f>IF(Parametros!$P$3=1,'4 - Tabela atual'!BS108,'5 - Tabela anterior'!BR108)</f>
        <v>0</v>
      </c>
      <c r="BT109" s="9">
        <f>IF(Parametros!$P$3=1,'4 - Tabela atual'!BT108,'5 - Tabela anterior'!BS108)</f>
        <v>0</v>
      </c>
      <c r="BU109" s="9">
        <f>IF(Parametros!$P$3=1,'4 - Tabela atual'!BU108,'5 - Tabela anterior'!BT108)</f>
        <v>0</v>
      </c>
      <c r="BV109" s="9">
        <f>IF(Parametros!$P$3=1,'4 - Tabela atual'!BV108,'5 - Tabela anterior'!BU108)</f>
        <v>0</v>
      </c>
      <c r="BW109" s="9">
        <f>IF(Parametros!$P$3=1,'4 - Tabela atual'!BW108,'5 - Tabela anterior'!BV108)</f>
        <v>0</v>
      </c>
      <c r="BX109" s="9">
        <f>IF(Parametros!$P$3=1,'4 - Tabela atual'!BX108,'5 - Tabela anterior'!BW108)</f>
        <v>0</v>
      </c>
      <c r="BY109" s="9">
        <f>IF(Parametros!$P$3=1,'4 - Tabela atual'!BY108,'5 - Tabela anterior'!BX108)</f>
        <v>0</v>
      </c>
      <c r="BZ109" s="9">
        <f>IF(Parametros!$P$3=1,'4 - Tabela atual'!BZ108,'5 - Tabela anterior'!BY108)</f>
        <v>0</v>
      </c>
      <c r="CA109" s="9">
        <f>IF(Parametros!$P$3=1,'4 - Tabela atual'!CA108,'5 - Tabela anterior'!BZ108)</f>
        <v>0</v>
      </c>
      <c r="CB109" s="9">
        <f>IF(Parametros!$P$3=1,'4 - Tabela atual'!CB108,'5 - Tabela anterior'!CA108)</f>
        <v>0</v>
      </c>
      <c r="CC109" s="9">
        <f>IF(Parametros!$P$3=1,'4 - Tabela atual'!CC108,'5 - Tabela anterior'!CB108)</f>
        <v>0</v>
      </c>
      <c r="CD109" s="9">
        <f>IF(Parametros!$P$3=1,'4 - Tabela atual'!CD108,'5 - Tabela anterior'!CC108)</f>
        <v>0</v>
      </c>
      <c r="CE109" s="9">
        <f>IF(Parametros!$P$3=1,'4 - Tabela atual'!CE108,'5 - Tabela anterior'!CD108)</f>
        <v>0</v>
      </c>
      <c r="CF109" s="9">
        <f>IF(Parametros!$P$3=1,'4 - Tabela atual'!CF108,'5 - Tabela anterior'!CE108)</f>
        <v>0</v>
      </c>
      <c r="CG109" s="9">
        <f>IF(Parametros!$P$3=1,'4 - Tabela atual'!CG108,'5 - Tabela anterior'!CF108)</f>
        <v>0</v>
      </c>
      <c r="CH109" s="9">
        <f>IF(Parametros!$P$3=1,'4 - Tabela atual'!CH108,'5 - Tabela anterior'!CG108)</f>
        <v>0</v>
      </c>
      <c r="CI109" s="9">
        <f>IF(Parametros!$P$3=1,'4 - Tabela atual'!CI108,'5 - Tabela anterior'!CH108)</f>
        <v>0</v>
      </c>
      <c r="CJ109" s="9">
        <f>IF(Parametros!$P$3=1,'4 - Tabela atual'!CJ108,'5 - Tabela anterior'!CI108)</f>
        <v>0</v>
      </c>
      <c r="CK109" s="9">
        <f>IF(Parametros!$P$3=1,'4 - Tabela atual'!CK108,'5 - Tabela anterior'!CJ108)</f>
        <v>0</v>
      </c>
      <c r="CL109" s="9">
        <f>IF(Parametros!$P$3=1,'4 - Tabela atual'!CL108,'5 - Tabela anterior'!CK108)</f>
        <v>0</v>
      </c>
      <c r="CM109" s="9">
        <f>IF(Parametros!$P$3=1,'4 - Tabela atual'!CM108,'5 - Tabela anterior'!CL108)</f>
        <v>0</v>
      </c>
      <c r="CN109" s="9">
        <f>IF(Parametros!$P$3=1,'4 - Tabela atual'!CN108,'5 - Tabela anterior'!CM108)</f>
        <v>0</v>
      </c>
      <c r="CO109" s="9">
        <f>IF(Parametros!$P$3=1,'4 - Tabela atual'!CO108,'5 - Tabela anterior'!CN108)</f>
        <v>0</v>
      </c>
      <c r="CP109" s="9">
        <f>IF(Parametros!$P$3=1,'4 - Tabela atual'!CP108,'5 - Tabela anterior'!CO108)</f>
        <v>0</v>
      </c>
      <c r="CQ109" s="9">
        <f>IF(Parametros!$P$3=1,'4 - Tabela atual'!CQ108,'5 - Tabela anterior'!CP108)</f>
        <v>0</v>
      </c>
      <c r="CR109" s="9">
        <f>IF(Parametros!$P$3=1,'4 - Tabela atual'!CR108,'5 - Tabela anterior'!CQ108)</f>
        <v>0</v>
      </c>
      <c r="CS109" s="9">
        <f>IF(Parametros!$P$3=1,'4 - Tabela atual'!CS108,'5 - Tabela anterior'!CR108)</f>
        <v>0</v>
      </c>
      <c r="CT109" s="9">
        <f>IF(Parametros!$P$3=1,'4 - Tabela atual'!CT108,'5 - Tabela anterior'!CS108)</f>
        <v>0</v>
      </c>
      <c r="CU109" s="9">
        <f>IF(Parametros!$P$3=1,'4 - Tabela atual'!CU108,'5 - Tabela anterior'!CT108)</f>
        <v>0</v>
      </c>
      <c r="CV109" s="9">
        <f>IF(Parametros!$P$3=1,'4 - Tabela atual'!CV108,'5 - Tabela anterior'!CU108)</f>
        <v>0</v>
      </c>
      <c r="CW109" s="9">
        <f>IF(Parametros!$P$3=1,'4 - Tabela atual'!CW108,'5 - Tabela anterior'!CV108)</f>
        <v>0</v>
      </c>
      <c r="CX109" s="9">
        <f>IF(Parametros!$P$3=1,'4 - Tabela atual'!CX108,'5 - Tabela anterior'!CW108)</f>
        <v>0</v>
      </c>
      <c r="CY109" s="9">
        <f>IF(Parametros!$P$3=1,'4 - Tabela atual'!CY108,'5 - Tabela anterior'!CX108)</f>
        <v>0</v>
      </c>
      <c r="CZ109" s="9">
        <f>IF(Parametros!$P$3=1,'4 - Tabela atual'!CZ108,'5 - Tabela anterior'!CY108)</f>
        <v>0</v>
      </c>
      <c r="DA109" s="9">
        <f>IF(Parametros!$P$3=1,'4 - Tabela atual'!DA108,'5 - Tabela anterior'!CZ108)</f>
        <v>0</v>
      </c>
      <c r="DB109" s="9">
        <f>IF(Parametros!$P$3=1,'4 - Tabela atual'!DB108,'5 - Tabela anterior'!DA108)</f>
        <v>0</v>
      </c>
      <c r="DC109" s="9">
        <f>IF(Parametros!$P$3=1,'4 - Tabela atual'!DC108,'5 - Tabela anterior'!DB108)</f>
        <v>0</v>
      </c>
      <c r="DD109" s="9">
        <f>IF(Parametros!$P$3=1,'4 - Tabela atual'!DD108,'5 - Tabela anterior'!DC108)</f>
        <v>0</v>
      </c>
      <c r="DE109" s="9">
        <f>IF(Parametros!$P$3=1,'4 - Tabela atual'!DE108,'5 - Tabela anterior'!DD108)</f>
        <v>0</v>
      </c>
      <c r="DF109" s="9">
        <f>IF(Parametros!$P$3=1,'4 - Tabela atual'!DF108,'5 - Tabela anterior'!DE108)</f>
        <v>0</v>
      </c>
      <c r="DG109" s="9">
        <f>IF(Parametros!$P$3=1,'4 - Tabela atual'!DG108,'5 - Tabela anterior'!DF108)</f>
        <v>0</v>
      </c>
      <c r="DH109" s="9">
        <f>IF(Parametros!$P$3=1,'4 - Tabela atual'!DH108,'5 - Tabela anterior'!DG108)</f>
        <v>0</v>
      </c>
      <c r="DI109" s="9">
        <f>IF(Parametros!$P$3=1,'4 - Tabela atual'!DI108,'5 - Tabela anterior'!DH108)</f>
        <v>0</v>
      </c>
      <c r="DJ109" s="9">
        <f>IF(Parametros!$P$3=1,'4 - Tabela atual'!DJ108,'5 - Tabela anterior'!DI108)</f>
        <v>0</v>
      </c>
      <c r="DK109" s="9">
        <f>IF(Parametros!$P$3=1,'4 - Tabela atual'!DK108,'5 - Tabela anterior'!DJ108)</f>
        <v>0</v>
      </c>
      <c r="DL109" s="9">
        <f>IF(Parametros!$P$3=1,'4 - Tabela atual'!DL108,'5 - Tabela anterior'!DK108)</f>
        <v>0</v>
      </c>
      <c r="DM109" s="9">
        <f>IF(Parametros!$P$3=1,'4 - Tabela atual'!DM108,'5 - Tabela anterior'!DL108)</f>
        <v>0</v>
      </c>
      <c r="DN109" s="9">
        <f>IF(Parametros!$P$3=1,'4 - Tabela atual'!DN108,'5 - Tabela anterior'!DM108)</f>
        <v>0</v>
      </c>
      <c r="DO109" s="9">
        <f>IF(Parametros!$P$3=1,'4 - Tabela atual'!DO108,'5 - Tabela anterior'!DN108)</f>
        <v>0</v>
      </c>
      <c r="DP109" s="9">
        <f>IF(Parametros!$P$3=1,'4 - Tabela atual'!DP108,'5 - Tabela anterior'!DO108)</f>
        <v>0</v>
      </c>
      <c r="DQ109" s="9">
        <f>IF(Parametros!$P$3=1,'4 - Tabela atual'!DQ108,'5 - Tabela anterior'!DP108)</f>
        <v>0</v>
      </c>
      <c r="DR109" s="9">
        <f>IF(Parametros!$P$3=1,'4 - Tabela atual'!DR108,'5 - Tabela anterior'!DQ108)</f>
        <v>0</v>
      </c>
      <c r="DS109" s="9">
        <f>IF(Parametros!$P$3=1,'4 - Tabela atual'!DS108,'5 - Tabela anterior'!DR108)</f>
        <v>0</v>
      </c>
      <c r="DT109" s="9">
        <f>IF(Parametros!$P$3=1,'4 - Tabela atual'!DT108,'5 - Tabela anterior'!DS108)</f>
        <v>0</v>
      </c>
      <c r="DU109" s="9">
        <f>IF(Parametros!$P$3=1,'4 - Tabela atual'!DU108,'5 - Tabela anterior'!DT108)</f>
        <v>0</v>
      </c>
      <c r="DV109" s="9">
        <f>IF(Parametros!$P$3=1,'4 - Tabela atual'!DV108,'5 - Tabela anterior'!DU108)</f>
        <v>0</v>
      </c>
      <c r="DW109" s="9">
        <f>IF(Parametros!$P$3=1,'4 - Tabela atual'!DW108,'5 - Tabela anterior'!DV108)</f>
        <v>0</v>
      </c>
      <c r="DX109" s="9">
        <f>IF(Parametros!$P$3=1,'4 - Tabela atual'!DX108,'5 - Tabela anterior'!DW108)</f>
        <v>0</v>
      </c>
      <c r="DY109" s="9">
        <f>IF(Parametros!$P$3=1,'4 - Tabela atual'!DY108,'5 - Tabela anterior'!DX108)</f>
        <v>0</v>
      </c>
      <c r="DZ109" s="9">
        <f>IF(Parametros!$P$3=1,'4 - Tabela atual'!DZ108,'5 - Tabela anterior'!DY108)</f>
        <v>0</v>
      </c>
      <c r="EA109" s="9">
        <f>IF(Parametros!$P$3=1,'4 - Tabela atual'!EA108,'5 - Tabela anterior'!DZ108)</f>
        <v>0</v>
      </c>
      <c r="EB109" s="9">
        <f>IF(Parametros!$P$3=1,'4 - Tabela atual'!EB108,'5 - Tabela anterior'!EA108)</f>
        <v>0</v>
      </c>
      <c r="EC109" s="9">
        <f>IF(Parametros!$P$3=1,'4 - Tabela atual'!EC108,'5 - Tabela anterior'!EB108)</f>
        <v>0</v>
      </c>
      <c r="ED109" s="9">
        <f>IF(Parametros!$P$3=1,'4 - Tabela atual'!ED108,'5 - Tabela anterior'!EC108)</f>
        <v>0</v>
      </c>
      <c r="EE109" s="9">
        <f>IF(Parametros!$P$3=1,'4 - Tabela atual'!EE108,'5 - Tabela anterior'!ED108)</f>
        <v>0</v>
      </c>
      <c r="EF109" s="9">
        <f>IF(Parametros!$P$3=1,'4 - Tabela atual'!EF108,'5 - Tabela anterior'!EE108)</f>
        <v>0</v>
      </c>
      <c r="EG109" s="9">
        <f>IF(Parametros!$P$3=1,'4 - Tabela atual'!EG108,'5 - Tabela anterior'!EF108)</f>
        <v>0</v>
      </c>
      <c r="EH109" s="9">
        <f>IF(Parametros!$P$3=1,'4 - Tabela atual'!EH108,'5 - Tabela anterior'!EG108)</f>
        <v>0</v>
      </c>
      <c r="EI109" s="9">
        <f>IF(Parametros!$P$3=1,'4 - Tabela atual'!EI108,'5 - Tabela anterior'!EH108)</f>
        <v>0</v>
      </c>
      <c r="EJ109" s="9">
        <f>IF(Parametros!$P$3=1,'4 - Tabela atual'!EJ108,'5 - Tabela anterior'!EI108)</f>
        <v>0</v>
      </c>
      <c r="EK109" s="9">
        <f>IF(Parametros!$P$3=1,'4 - Tabela atual'!EK108,'5 - Tabela anterior'!EJ108)</f>
        <v>0</v>
      </c>
      <c r="EL109" s="9">
        <f>IF(Parametros!$P$3=1,'4 - Tabela atual'!EL108,'5 - Tabela anterior'!EK108)</f>
        <v>0</v>
      </c>
      <c r="EM109" s="9">
        <f>IF(Parametros!$P$3=1,'4 - Tabela atual'!EM108,'5 - Tabela anterior'!EL108)</f>
        <v>0</v>
      </c>
      <c r="EN109" s="9">
        <f>IF(Parametros!$P$3=1,'4 - Tabela atual'!EN108,'5 - Tabela anterior'!EM108)</f>
        <v>0</v>
      </c>
      <c r="EO109" s="9">
        <f>IF(Parametros!$P$3=1,'4 - Tabela atual'!EO108,'5 - Tabela anterior'!EN108)</f>
        <v>0</v>
      </c>
      <c r="EP109" s="9">
        <f>IF(Parametros!$P$3=1,'4 - Tabela atual'!EP108,'5 - Tabela anterior'!EO108)</f>
        <v>0</v>
      </c>
      <c r="EQ109" s="9">
        <f>IF(Parametros!$P$3=1,'4 - Tabela atual'!EQ108,'5 - Tabela anterior'!EP108)</f>
        <v>0</v>
      </c>
      <c r="ER109" s="9">
        <f>IF(Parametros!$P$3=1,'4 - Tabela atual'!ER108,'5 - Tabela anterior'!EQ108)</f>
        <v>0</v>
      </c>
      <c r="ES109" s="9">
        <f>IF(Parametros!$P$3=1,'4 - Tabela atual'!ES108,'5 - Tabela anterior'!ER108)</f>
        <v>0</v>
      </c>
      <c r="ET109" s="9">
        <f>IF(Parametros!$P$3=1,'4 - Tabela atual'!ET108,'5 - Tabela anterior'!ES108)</f>
        <v>0</v>
      </c>
      <c r="EU109" s="9">
        <f>IF(Parametros!$P$3=1,'4 - Tabela atual'!EU108,'5 - Tabela anterior'!ET108)</f>
        <v>0</v>
      </c>
      <c r="EV109" s="9">
        <f>IF(Parametros!$P$3=1,'4 - Tabela atual'!EV108,'5 - Tabela anterior'!EU108)</f>
        <v>0</v>
      </c>
      <c r="EW109" s="9">
        <f>IF(Parametros!$P$3=1,'4 - Tabela atual'!EW108,'5 - Tabela anterior'!EV108)</f>
        <v>0</v>
      </c>
      <c r="EX109" s="9">
        <f>IF(Parametros!$P$3=1,'4 - Tabela atual'!EX108,'5 - Tabela anterior'!EW108)</f>
        <v>0</v>
      </c>
      <c r="EY109" s="9">
        <f>IF(Parametros!$P$3=1,'4 - Tabela atual'!EY108,'5 - Tabela anterior'!EX108)</f>
        <v>0</v>
      </c>
      <c r="EZ109" s="9">
        <f>IF(Parametros!$P$3=1,'4 - Tabela atual'!EZ108,'5 - Tabela anterior'!EY108)</f>
        <v>0</v>
      </c>
      <c r="FA109" s="9">
        <f>IF(Parametros!$P$3=1,'4 - Tabela atual'!FA108,'5 - Tabela anterior'!EZ108)</f>
        <v>0</v>
      </c>
      <c r="FB109" s="9">
        <f>IF(Parametros!$P$3=1,'4 - Tabela atual'!FB108,'5 - Tabela anterior'!FA108)</f>
        <v>0</v>
      </c>
      <c r="FC109" s="9">
        <f>IF(Parametros!$P$3=1,'4 - Tabela atual'!FC108,'5 - Tabela anterior'!FB108)</f>
        <v>0</v>
      </c>
      <c r="FD109" s="9">
        <f>IF(Parametros!$P$3=1,'4 - Tabela atual'!FD108,'5 - Tabela anterior'!FC108)</f>
        <v>0</v>
      </c>
      <c r="FE109" s="9">
        <f>IF(Parametros!$P$3=1,'4 - Tabela atual'!FE108,'5 - Tabela anterior'!FD108)</f>
        <v>0</v>
      </c>
      <c r="FF109" s="9">
        <f>IF(Parametros!$P$3=1,'4 - Tabela atual'!FF108,'5 - Tabela anterior'!FE108)</f>
        <v>0</v>
      </c>
      <c r="FG109" s="9">
        <f>IF(Parametros!$P$3=1,'4 - Tabela atual'!FG108,'5 - Tabela anterior'!FF108)</f>
        <v>0</v>
      </c>
      <c r="FH109" s="9">
        <f>IF(Parametros!$P$3=1,'4 - Tabela atual'!FH108,'5 - Tabela anterior'!FG108)</f>
        <v>0</v>
      </c>
      <c r="FI109" s="9">
        <f>IF(Parametros!$P$3=1,'4 - Tabela atual'!FI108,'5 - Tabela anterior'!FH108)</f>
        <v>0</v>
      </c>
      <c r="FJ109" s="9">
        <f>IF(Parametros!$P$3=1,'4 - Tabela atual'!FJ108,'5 - Tabela anterior'!FI108)</f>
        <v>0</v>
      </c>
      <c r="FK109" s="9">
        <f>IF(Parametros!$P$3=1,'4 - Tabela atual'!FK108,'5 - Tabela anterior'!FJ108)</f>
        <v>0</v>
      </c>
      <c r="FL109" s="9">
        <f>IF(Parametros!$P$3=1,'4 - Tabela atual'!FL108,'5 - Tabela anterior'!FK108)</f>
        <v>0</v>
      </c>
      <c r="FM109" s="9">
        <f>IF(Parametros!$P$3=1,'4 - Tabela atual'!FM108,'5 - Tabela anterior'!FL108)</f>
        <v>0</v>
      </c>
      <c r="FN109" s="9">
        <f>IF(Parametros!$P$3=1,'4 - Tabela atual'!FN108,'5 - Tabela anterior'!FM108)</f>
        <v>0</v>
      </c>
      <c r="FO109" s="9">
        <f>IF(Parametros!$P$3=1,'4 - Tabela atual'!FO108,'5 - Tabela anterior'!FN108)</f>
        <v>0</v>
      </c>
      <c r="FP109" s="9">
        <f>IF(Parametros!$P$3=1,'4 - Tabela atual'!FP108,'5 - Tabela anterior'!FO108)</f>
        <v>0</v>
      </c>
      <c r="FQ109" s="9">
        <f>IF(Parametros!$P$3=1,'4 - Tabela atual'!FQ108,'5 - Tabela anterior'!FP108)</f>
        <v>0</v>
      </c>
      <c r="FR109" s="9">
        <f>IF(Parametros!$P$3=1,'4 - Tabela atual'!FR108,'5 - Tabela anterior'!FQ108)</f>
        <v>0</v>
      </c>
      <c r="FS109" s="9">
        <f>IF(Parametros!$P$3=1,'4 - Tabela atual'!FS108,'5 - Tabela anterior'!FR108)</f>
        <v>0</v>
      </c>
      <c r="FT109" t="str">
        <f>IF(Parametros!$P$3=1,'4 - Tabela atual'!FT108,'5 - Tabela anterior'!FS108)</f>
        <v>0</v>
      </c>
      <c r="FU109" t="str">
        <f>IF(Parametros!$P$3=1,'4 - Tabela atual'!FU108,'5 - Tabela anterior'!FT108)</f>
        <v>0</v>
      </c>
      <c r="FV109" t="str">
        <f>IF(Parametros!$P$3=1,'4 - Tabela atual'!FV108,'5 - Tabela anterior'!FU108)</f>
        <v>0</v>
      </c>
      <c r="FW109" t="str">
        <f>IF(Parametros!$P$3=1,'4 - Tabela atual'!FW108,'5 - Tabela anterior'!FV108)</f>
        <v>0</v>
      </c>
      <c r="FX109">
        <f>IF(Parametros!$P$3=1,'4 - Tabela atual'!FX108,'5 - Tabela anterior'!FW108)</f>
        <v>0</v>
      </c>
      <c r="FY109">
        <f>IF(Parametros!$P$3=1,'4 - Tabela atual'!FY108,'5 - Tabela anterior'!FX108)</f>
        <v>0</v>
      </c>
      <c r="FZ109">
        <f>IF(Parametros!$P$3=1,'4 - Tabela atual'!FZ108,'5 - Tabela anterior'!FY108)</f>
        <v>0</v>
      </c>
      <c r="GA109">
        <f>IF(Parametros!$P$3=1,'4 - Tabela atual'!GA108,'5 - Tabela anterior'!FZ108)</f>
        <v>0</v>
      </c>
      <c r="GB109">
        <f>IF(Parametros!$P$3=1,'4 - Tabela atual'!GB108,'5 - Tabela anterior'!GA108)</f>
        <v>0</v>
      </c>
      <c r="GC109">
        <f>IF(Parametros!$P$3=1,'4 - Tabela atual'!GC108,'5 - Tabela anterior'!GB108)</f>
        <v>0</v>
      </c>
      <c r="GD109">
        <f>IF(Parametros!$P$3=1,'4 - Tabela atual'!GD108,'5 - Tabela anterior'!GC108)</f>
        <v>0</v>
      </c>
      <c r="GE109">
        <f>IF(Parametros!$P$3=1,'4 - Tabela atual'!GE108,'5 - Tabela anterior'!GD108)</f>
        <v>0</v>
      </c>
      <c r="GF109">
        <f>IF(Parametros!$P$3=1,'4 - Tabela atual'!GF108,'5 - Tabela anterior'!GE108)</f>
        <v>0</v>
      </c>
      <c r="GG109">
        <f>IF(Parametros!$P$3=1,'4 - Tabela atual'!GG108,'5 - Tabela anterior'!GF108)</f>
        <v>0</v>
      </c>
      <c r="GH109">
        <f>IF(Parametros!$P$3=1,'4 - Tabela atual'!GH108,'5 - Tabela anterior'!GG108)</f>
        <v>0</v>
      </c>
      <c r="GI109" s="8" t="str">
        <f>IF(Parametros!$P$3=1,'4 - Tabela atual'!GI108,'5 - Tabela anterior'!GH108)</f>
        <v>0</v>
      </c>
      <c r="GJ109" s="8">
        <f>IF(Parametros!$P$3=1,'4 - Tabela atual'!GJ108,'5 - Tabela anterior'!GI108)</f>
        <v>0</v>
      </c>
      <c r="GK109" s="8">
        <f>IF(Parametros!$P$3=1,'4 - Tabela atual'!GK108,'5 - Tabela anterior'!GJ108)</f>
        <v>0</v>
      </c>
      <c r="GL109" s="8">
        <f>IF(Parametros!$P$3=1,'4 - Tabela atual'!GL108,'5 - Tabela anterior'!GK108)</f>
        <v>0</v>
      </c>
      <c r="GM109" s="8">
        <f>IF(Parametros!$P$3=1,'4 - Tabela atual'!GM108,'5 - Tabela anterior'!GL108)</f>
        <v>0</v>
      </c>
      <c r="GN109" s="8">
        <f>IF(Parametros!$P$3=1,'4 - Tabela atual'!GN108,'5 - Tabela anterior'!GM108)</f>
        <v>0</v>
      </c>
      <c r="GO109" s="8">
        <f>IF(Parametros!$P$3=1,'4 - Tabela atual'!GO108,'5 - Tabela anterior'!GN108)</f>
        <v>0</v>
      </c>
      <c r="GP109" s="8">
        <f>IF(Parametros!$P$3=1,'4 - Tabela atual'!GP108,'5 - Tabela anterior'!GO108)</f>
        <v>0</v>
      </c>
      <c r="GQ109" s="8">
        <f>IF(Parametros!$P$3=1,'4 - Tabela atual'!GQ108,'5 - Tabela anterior'!GP108)</f>
        <v>0</v>
      </c>
      <c r="GR109" s="8">
        <f>IF(Parametros!$P$3=1,'4 - Tabela atual'!GR108,'5 - Tabela anterior'!GQ108)</f>
        <v>0</v>
      </c>
      <c r="GS109" s="8">
        <f>IF(Parametros!$P$3=1,'4 - Tabela atual'!GS108,'5 - Tabela anterior'!GR108)</f>
        <v>0</v>
      </c>
      <c r="GT109" s="8">
        <f>IF(Parametros!$P$3=1,'4 - Tabela atual'!GT108,'5 - Tabela anterior'!GS108)</f>
        <v>0</v>
      </c>
      <c r="GU109" s="8">
        <f>IF(Parametros!$P$3=1,'4 - Tabela atual'!GU108,'5 - Tabela anterior'!GT108)</f>
        <v>0</v>
      </c>
      <c r="GV109" s="8">
        <f>IF(Parametros!$P$3=1,'4 - Tabela atual'!GV108,'5 - Tabela anterior'!GU108)</f>
        <v>0</v>
      </c>
      <c r="GW109" s="8">
        <f>IF(Parametros!$P$3=1,'4 - Tabela atual'!GW108,'5 - Tabela anterior'!GV108)</f>
        <v>0</v>
      </c>
      <c r="GX109">
        <f>IF(Parametros!$P$3=1,'4 - Tabela atual'!GX108,'5 - Tabela anterior'!GW108)</f>
        <v>0</v>
      </c>
      <c r="GY109">
        <f>IF(Parametros!$P$3=1,'4 - Tabela atual'!GY108,'5 - Tabela anterior'!GX108)</f>
        <v>0</v>
      </c>
      <c r="GZ109">
        <f>IF(Parametros!$P$3=1,'4 - Tabela atual'!GZ108,'5 - Tabela anterior'!GY108)</f>
        <v>0</v>
      </c>
      <c r="HA109">
        <f>IF(Parametros!$P$3=1,'4 - Tabela atual'!HA108,'5 - Tabela anterior'!GZ108)</f>
        <v>0</v>
      </c>
      <c r="HB109">
        <f>IF(Parametros!$P$3=1,'4 - Tabela atual'!HB108,'5 - Tabela anterior'!HA108)</f>
        <v>0</v>
      </c>
      <c r="HC109">
        <f>IF(Parametros!$P$3=1,'4 - Tabela atual'!HC108,'5 - Tabela anterior'!HB108)</f>
        <v>0</v>
      </c>
      <c r="HD109">
        <f>IF(Parametros!$P$3=1,'4 - Tabela atual'!HD108,'5 - Tabela anterior'!HC108)</f>
        <v>0</v>
      </c>
      <c r="HE109" s="6" t="str">
        <f t="shared" si="3"/>
        <v>0 - (0)</v>
      </c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IP109" s="5"/>
      <c r="IQ109" s="5"/>
      <c r="IR109" s="5"/>
      <c r="IS109" s="5"/>
      <c r="IT109" s="5"/>
      <c r="IU109" s="5"/>
      <c r="IV109" s="5"/>
      <c r="IW109" s="5"/>
      <c r="IX109" s="5"/>
      <c r="IY109" s="5"/>
      <c r="IZ109" s="5"/>
      <c r="JA109" s="5"/>
      <c r="JB109" s="5"/>
      <c r="JC109" s="5"/>
      <c r="JD109" s="5"/>
      <c r="JE109" s="5"/>
      <c r="JF109" s="5"/>
      <c r="JG109" s="5"/>
      <c r="JH109" s="5"/>
      <c r="JI109" s="5"/>
      <c r="JJ109" s="5"/>
      <c r="JK109" s="5"/>
      <c r="JL109" s="5"/>
    </row>
    <row r="110" spans="1:272" x14ac:dyDescent="0.2">
      <c r="A110" s="148">
        <f>IF(Parametros!$P$3=1,'4 - Tabela atual'!A109,'5 - Tabela anterior'!A109)</f>
        <v>0</v>
      </c>
      <c r="B110" s="112">
        <f>IF(Parametros!$P$3=1,'4 - Tabela atual'!B109,'5 - Tabela anterior'!B109)</f>
        <v>0</v>
      </c>
      <c r="C110" s="9">
        <f>IF(Parametros!$P$3=1,'4 - Tabela atual'!C109,'5 - Tabela anterior'!C109)</f>
        <v>0</v>
      </c>
      <c r="D110" s="9">
        <f>IF(Parametros!$P$3=1,'4 - Tabela atual'!D109,'5 - Tabela anterior'!D109)</f>
        <v>0</v>
      </c>
      <c r="E110" s="9"/>
      <c r="F110" s="9"/>
      <c r="G110" s="9"/>
      <c r="H110" s="9"/>
      <c r="I110" s="9">
        <f>IF(Parametros!$P$3=1,'4 - Tabela atual'!I109,'5 - Tabela anterior'!H109)</f>
        <v>0</v>
      </c>
      <c r="J110" s="9"/>
      <c r="K110" s="9"/>
      <c r="L110" s="9"/>
      <c r="M110" s="9"/>
      <c r="N110" s="9">
        <f>IF(Parametros!$P$3=1,'4 - Tabela atual'!N109,'5 - Tabela anterior'!M109)</f>
        <v>0</v>
      </c>
      <c r="O110" s="9">
        <f>IF(Parametros!$P$3=1,'4 - Tabela atual'!O109,'5 - Tabela anterior'!N109)</f>
        <v>0</v>
      </c>
      <c r="P110" s="9">
        <f>IF(Parametros!$P$3=1,'4 - Tabela atual'!P109,'5 - Tabela anterior'!O109)</f>
        <v>0</v>
      </c>
      <c r="Q110" s="9">
        <f>IF(Parametros!$P$3=1,'4 - Tabela atual'!Q109,'5 - Tabela anterior'!P109)</f>
        <v>0</v>
      </c>
      <c r="R110" s="9">
        <f>IF(Parametros!$P$3=1,'4 - Tabela atual'!R109,'5 - Tabela anterior'!Q109)</f>
        <v>0</v>
      </c>
      <c r="S110" s="9">
        <f>IF(Parametros!$P$3=1,'4 - Tabela atual'!S109,'5 - Tabela anterior'!R109)</f>
        <v>0</v>
      </c>
      <c r="T110" s="9">
        <f>IF(Parametros!$P$3=1,'4 - Tabela atual'!T109,'5 - Tabela anterior'!S109)</f>
        <v>0</v>
      </c>
      <c r="U110" s="9">
        <f>IF(Parametros!$P$3=1,'4 - Tabela atual'!U109,'5 - Tabela anterior'!T109)</f>
        <v>0</v>
      </c>
      <c r="V110" s="9">
        <f>IF(Parametros!$P$3=1,'4 - Tabela atual'!V109,'5 - Tabela anterior'!U109)</f>
        <v>0</v>
      </c>
      <c r="W110" s="9">
        <f>IF(Parametros!$P$3=1,'4 - Tabela atual'!W109,'5 - Tabela anterior'!V109)</f>
        <v>0</v>
      </c>
      <c r="X110" s="9">
        <f>IF(Parametros!$P$3=1,'4 - Tabela atual'!X109,'5 - Tabela anterior'!W109)</f>
        <v>0</v>
      </c>
      <c r="Y110" s="9">
        <f>IF(Parametros!$P$3=1,'4 - Tabela atual'!Y109,'5 - Tabela anterior'!X109)</f>
        <v>0</v>
      </c>
      <c r="Z110" s="9">
        <f>IF(Parametros!$P$3=1,'4 - Tabela atual'!Z109,'5 - Tabela anterior'!Y109)</f>
        <v>0</v>
      </c>
      <c r="AA110" s="9">
        <f>IF(Parametros!$P$3=1,'4 - Tabela atual'!AA109,'5 - Tabela anterior'!Z109)</f>
        <v>0</v>
      </c>
      <c r="AB110" s="9">
        <f>IF(Parametros!$P$3=1,'4 - Tabela atual'!AB109,'5 - Tabela anterior'!AA109)</f>
        <v>0</v>
      </c>
      <c r="AC110" s="9">
        <f>IF(Parametros!$P$3=1,'4 - Tabela atual'!AC109,'5 - Tabela anterior'!AB109)</f>
        <v>0</v>
      </c>
      <c r="AD110" s="9">
        <f>IF(Parametros!$P$3=1,'4 - Tabela atual'!AD109,'5 - Tabela anterior'!AC109)</f>
        <v>0</v>
      </c>
      <c r="AE110" s="9">
        <f>IF(Parametros!$P$3=1,'4 - Tabela atual'!AE109,'5 - Tabela anterior'!AD109)</f>
        <v>0</v>
      </c>
      <c r="AF110" s="9">
        <f>IF(Parametros!$P$3=1,'4 - Tabela atual'!AF109,'5 - Tabela anterior'!AE109)</f>
        <v>0</v>
      </c>
      <c r="AG110" s="9">
        <f>IF(Parametros!$P$3=1,'4 - Tabela atual'!AG109,'5 - Tabela anterior'!AF109)</f>
        <v>0</v>
      </c>
      <c r="AH110" s="9">
        <f>IF(Parametros!$P$3=1,'4 - Tabela atual'!AH109,'5 - Tabela anterior'!AG109)</f>
        <v>0</v>
      </c>
      <c r="AI110" s="9">
        <f>IF(Parametros!$P$3=1,'4 - Tabela atual'!AI109,'5 - Tabela anterior'!AH109)</f>
        <v>0</v>
      </c>
      <c r="AJ110" s="9">
        <f>IF(Parametros!$P$3=1,'4 - Tabela atual'!AJ109,'5 - Tabela anterior'!AI109)</f>
        <v>0</v>
      </c>
      <c r="AK110" s="9">
        <f>IF(Parametros!$P$3=1,'4 - Tabela atual'!AK109,'5 - Tabela anterior'!AJ109)</f>
        <v>0</v>
      </c>
      <c r="AL110" s="9">
        <f>IF(Parametros!$P$3=1,'4 - Tabela atual'!AL109,'5 - Tabela anterior'!AK109)</f>
        <v>0</v>
      </c>
      <c r="AM110" s="9">
        <f>IF(Parametros!$P$3=1,'4 - Tabela atual'!AM109,'5 - Tabela anterior'!AL109)</f>
        <v>0</v>
      </c>
      <c r="AN110" s="9">
        <f>IF(Parametros!$P$3=1,'4 - Tabela atual'!AN109,'5 - Tabela anterior'!AM109)</f>
        <v>0</v>
      </c>
      <c r="AO110" s="9">
        <f>IF(Parametros!$P$3=1,'4 - Tabela atual'!AO109,'5 - Tabela anterior'!AN109)</f>
        <v>0</v>
      </c>
      <c r="AP110" s="9">
        <f>IF(Parametros!$P$3=1,'4 - Tabela atual'!AP109,'5 - Tabela anterior'!AO109)</f>
        <v>0</v>
      </c>
      <c r="AQ110" s="9">
        <f>IF(Parametros!$P$3=1,'4 - Tabela atual'!AQ109,'5 - Tabela anterior'!AP109)</f>
        <v>0</v>
      </c>
      <c r="AR110" s="9">
        <f>IF(Parametros!$P$3=1,'4 - Tabela atual'!AR109,'5 - Tabela anterior'!AQ109)</f>
        <v>0</v>
      </c>
      <c r="AS110" s="9">
        <f>IF(Parametros!$P$3=1,'4 - Tabela atual'!AS109,'5 - Tabela anterior'!AR109)</f>
        <v>0</v>
      </c>
      <c r="AT110" s="9">
        <f>IF(Parametros!$P$3=1,'4 - Tabela atual'!AT109,'5 - Tabela anterior'!AS109)</f>
        <v>0</v>
      </c>
      <c r="AU110" s="9">
        <f>IF(Parametros!$P$3=1,'4 - Tabela atual'!AU109,'5 - Tabela anterior'!AT109)</f>
        <v>0</v>
      </c>
      <c r="AV110" s="9">
        <f>IF(Parametros!$P$3=1,'4 - Tabela atual'!AV109,'5 - Tabela anterior'!AU109)</f>
        <v>0</v>
      </c>
      <c r="AW110" s="9">
        <f>IF(Parametros!$P$3=1,'4 - Tabela atual'!AW109,'5 - Tabela anterior'!AV109)</f>
        <v>0</v>
      </c>
      <c r="AX110" s="9">
        <f>IF(Parametros!$P$3=1,'4 - Tabela atual'!AX109,'5 - Tabela anterior'!AW109)</f>
        <v>0</v>
      </c>
      <c r="AY110" s="9">
        <f>IF(Parametros!$P$3=1,'4 - Tabela atual'!AY109,'5 - Tabela anterior'!AX109)</f>
        <v>0</v>
      </c>
      <c r="AZ110" s="9">
        <f>IF(Parametros!$P$3=1,'4 - Tabela atual'!AZ109,'5 - Tabela anterior'!AY109)</f>
        <v>0</v>
      </c>
      <c r="BA110" s="9">
        <f>IF(Parametros!$P$3=1,'4 - Tabela atual'!BA109,'5 - Tabela anterior'!AZ109)</f>
        <v>0</v>
      </c>
      <c r="BB110" s="9">
        <f>IF(Parametros!$P$3=1,'4 - Tabela atual'!BB109,'5 - Tabela anterior'!BA109)</f>
        <v>0</v>
      </c>
      <c r="BC110" s="9">
        <f>IF(Parametros!$P$3=1,'4 - Tabela atual'!BC109,'5 - Tabela anterior'!BB109)</f>
        <v>0</v>
      </c>
      <c r="BD110" s="9">
        <f>IF(Parametros!$P$3=1,'4 - Tabela atual'!BD109,'5 - Tabela anterior'!BC109)</f>
        <v>0</v>
      </c>
      <c r="BE110" s="9">
        <f>IF(Parametros!$P$3=1,'4 - Tabela atual'!BE109,'5 - Tabela anterior'!BD109)</f>
        <v>0</v>
      </c>
      <c r="BF110" s="9">
        <f>IF(Parametros!$P$3=1,'4 - Tabela atual'!BF109,'5 - Tabela anterior'!BE109)</f>
        <v>0</v>
      </c>
      <c r="BG110" s="9">
        <f>IF(Parametros!$P$3=1,'4 - Tabela atual'!BG109,'5 - Tabela anterior'!BF109)</f>
        <v>0</v>
      </c>
      <c r="BH110" s="9">
        <f>IF(Parametros!$P$3=1,'4 - Tabela atual'!BH109,'5 - Tabela anterior'!BG109)</f>
        <v>0</v>
      </c>
      <c r="BI110" s="9">
        <f>IF(Parametros!$P$3=1,'4 - Tabela atual'!BI109,'5 - Tabela anterior'!BH109)</f>
        <v>0</v>
      </c>
      <c r="BJ110" s="9">
        <f>IF(Parametros!$P$3=1,'4 - Tabela atual'!BJ109,'5 - Tabela anterior'!BI109)</f>
        <v>0</v>
      </c>
      <c r="BK110" s="9">
        <f>IF(Parametros!$P$3=1,'4 - Tabela atual'!BK109,'5 - Tabela anterior'!BJ109)</f>
        <v>0</v>
      </c>
      <c r="BL110" s="9">
        <f>IF(Parametros!$P$3=1,'4 - Tabela atual'!BL109,'5 - Tabela anterior'!BK109)</f>
        <v>0</v>
      </c>
      <c r="BM110" s="9">
        <f>IF(Parametros!$P$3=1,'4 - Tabela atual'!BM109,'5 - Tabela anterior'!BL109)</f>
        <v>0</v>
      </c>
      <c r="BN110" s="9">
        <f>IF(Parametros!$P$3=1,'4 - Tabela atual'!BN109,'5 - Tabela anterior'!BM109)</f>
        <v>0</v>
      </c>
      <c r="BO110" s="9">
        <f>IF(Parametros!$P$3=1,'4 - Tabela atual'!BO109,'5 - Tabela anterior'!BN109)</f>
        <v>0</v>
      </c>
      <c r="BP110" s="9">
        <f>IF(Parametros!$P$3=1,'4 - Tabela atual'!BP109,'5 - Tabela anterior'!BO109)</f>
        <v>0</v>
      </c>
      <c r="BQ110" s="9">
        <f>IF(Parametros!$P$3=1,'4 - Tabela atual'!BQ109,'5 - Tabela anterior'!BP109)</f>
        <v>0</v>
      </c>
      <c r="BR110" s="9">
        <f>IF(Parametros!$P$3=1,'4 - Tabela atual'!BR109,'5 - Tabela anterior'!BQ109)</f>
        <v>0</v>
      </c>
      <c r="BS110" s="9">
        <f>IF(Parametros!$P$3=1,'4 - Tabela atual'!BS109,'5 - Tabela anterior'!BR109)</f>
        <v>0</v>
      </c>
      <c r="BT110" s="9">
        <f>IF(Parametros!$P$3=1,'4 - Tabela atual'!BT109,'5 - Tabela anterior'!BS109)</f>
        <v>0</v>
      </c>
      <c r="BU110" s="9">
        <f>IF(Parametros!$P$3=1,'4 - Tabela atual'!BU109,'5 - Tabela anterior'!BT109)</f>
        <v>0</v>
      </c>
      <c r="BV110" s="9">
        <f>IF(Parametros!$P$3=1,'4 - Tabela atual'!BV109,'5 - Tabela anterior'!BU109)</f>
        <v>0</v>
      </c>
      <c r="BW110" s="9">
        <f>IF(Parametros!$P$3=1,'4 - Tabela atual'!BW109,'5 - Tabela anterior'!BV109)</f>
        <v>0</v>
      </c>
      <c r="BX110" s="9">
        <f>IF(Parametros!$P$3=1,'4 - Tabela atual'!BX109,'5 - Tabela anterior'!BW109)</f>
        <v>0</v>
      </c>
      <c r="BY110" s="9">
        <f>IF(Parametros!$P$3=1,'4 - Tabela atual'!BY109,'5 - Tabela anterior'!BX109)</f>
        <v>0</v>
      </c>
      <c r="BZ110" s="9">
        <f>IF(Parametros!$P$3=1,'4 - Tabela atual'!BZ109,'5 - Tabela anterior'!BY109)</f>
        <v>0</v>
      </c>
      <c r="CA110" s="9">
        <f>IF(Parametros!$P$3=1,'4 - Tabela atual'!CA109,'5 - Tabela anterior'!BZ109)</f>
        <v>0</v>
      </c>
      <c r="CB110" s="9">
        <f>IF(Parametros!$P$3=1,'4 - Tabela atual'!CB109,'5 - Tabela anterior'!CA109)</f>
        <v>0</v>
      </c>
      <c r="CC110" s="9">
        <f>IF(Parametros!$P$3=1,'4 - Tabela atual'!CC109,'5 - Tabela anterior'!CB109)</f>
        <v>0</v>
      </c>
      <c r="CD110" s="9">
        <f>IF(Parametros!$P$3=1,'4 - Tabela atual'!CD109,'5 - Tabela anterior'!CC109)</f>
        <v>0</v>
      </c>
      <c r="CE110" s="9">
        <f>IF(Parametros!$P$3=1,'4 - Tabela atual'!CE109,'5 - Tabela anterior'!CD109)</f>
        <v>0</v>
      </c>
      <c r="CF110" s="9">
        <f>IF(Parametros!$P$3=1,'4 - Tabela atual'!CF109,'5 - Tabela anterior'!CE109)</f>
        <v>0</v>
      </c>
      <c r="CG110" s="9">
        <f>IF(Parametros!$P$3=1,'4 - Tabela atual'!CG109,'5 - Tabela anterior'!CF109)</f>
        <v>0</v>
      </c>
      <c r="CH110" s="9">
        <f>IF(Parametros!$P$3=1,'4 - Tabela atual'!CH109,'5 - Tabela anterior'!CG109)</f>
        <v>0</v>
      </c>
      <c r="CI110" s="9">
        <f>IF(Parametros!$P$3=1,'4 - Tabela atual'!CI109,'5 - Tabela anterior'!CH109)</f>
        <v>0</v>
      </c>
      <c r="CJ110" s="9">
        <f>IF(Parametros!$P$3=1,'4 - Tabela atual'!CJ109,'5 - Tabela anterior'!CI109)</f>
        <v>0</v>
      </c>
      <c r="CK110" s="9">
        <f>IF(Parametros!$P$3=1,'4 - Tabela atual'!CK109,'5 - Tabela anterior'!CJ109)</f>
        <v>0</v>
      </c>
      <c r="CL110" s="9">
        <f>IF(Parametros!$P$3=1,'4 - Tabela atual'!CL109,'5 - Tabela anterior'!CK109)</f>
        <v>0</v>
      </c>
      <c r="CM110" s="9">
        <f>IF(Parametros!$P$3=1,'4 - Tabela atual'!CM109,'5 - Tabela anterior'!CL109)</f>
        <v>0</v>
      </c>
      <c r="CN110" s="9">
        <f>IF(Parametros!$P$3=1,'4 - Tabela atual'!CN109,'5 - Tabela anterior'!CM109)</f>
        <v>0</v>
      </c>
      <c r="CO110" s="9">
        <f>IF(Parametros!$P$3=1,'4 - Tabela atual'!CO109,'5 - Tabela anterior'!CN109)</f>
        <v>0</v>
      </c>
      <c r="CP110" s="9">
        <f>IF(Parametros!$P$3=1,'4 - Tabela atual'!CP109,'5 - Tabela anterior'!CO109)</f>
        <v>0</v>
      </c>
      <c r="CQ110" s="9">
        <f>IF(Parametros!$P$3=1,'4 - Tabela atual'!CQ109,'5 - Tabela anterior'!CP109)</f>
        <v>0</v>
      </c>
      <c r="CR110" s="9">
        <f>IF(Parametros!$P$3=1,'4 - Tabela atual'!CR109,'5 - Tabela anterior'!CQ109)</f>
        <v>0</v>
      </c>
      <c r="CS110" s="9">
        <f>IF(Parametros!$P$3=1,'4 - Tabela atual'!CS109,'5 - Tabela anterior'!CR109)</f>
        <v>0</v>
      </c>
      <c r="CT110" s="9">
        <f>IF(Parametros!$P$3=1,'4 - Tabela atual'!CT109,'5 - Tabela anterior'!CS109)</f>
        <v>0</v>
      </c>
      <c r="CU110" s="9">
        <f>IF(Parametros!$P$3=1,'4 - Tabela atual'!CU109,'5 - Tabela anterior'!CT109)</f>
        <v>0</v>
      </c>
      <c r="CV110" s="9">
        <f>IF(Parametros!$P$3=1,'4 - Tabela atual'!CV109,'5 - Tabela anterior'!CU109)</f>
        <v>0</v>
      </c>
      <c r="CW110" s="9">
        <f>IF(Parametros!$P$3=1,'4 - Tabela atual'!CW109,'5 - Tabela anterior'!CV109)</f>
        <v>0</v>
      </c>
      <c r="CX110" s="9">
        <f>IF(Parametros!$P$3=1,'4 - Tabela atual'!CX109,'5 - Tabela anterior'!CW109)</f>
        <v>0</v>
      </c>
      <c r="CY110" s="9">
        <f>IF(Parametros!$P$3=1,'4 - Tabela atual'!CY109,'5 - Tabela anterior'!CX109)</f>
        <v>0</v>
      </c>
      <c r="CZ110" s="9">
        <f>IF(Parametros!$P$3=1,'4 - Tabela atual'!CZ109,'5 - Tabela anterior'!CY109)</f>
        <v>0</v>
      </c>
      <c r="DA110" s="9">
        <f>IF(Parametros!$P$3=1,'4 - Tabela atual'!DA109,'5 - Tabela anterior'!CZ109)</f>
        <v>0</v>
      </c>
      <c r="DB110" s="9">
        <f>IF(Parametros!$P$3=1,'4 - Tabela atual'!DB109,'5 - Tabela anterior'!DA109)</f>
        <v>0</v>
      </c>
      <c r="DC110" s="9">
        <f>IF(Parametros!$P$3=1,'4 - Tabela atual'!DC109,'5 - Tabela anterior'!DB109)</f>
        <v>0</v>
      </c>
      <c r="DD110" s="9">
        <f>IF(Parametros!$P$3=1,'4 - Tabela atual'!DD109,'5 - Tabela anterior'!DC109)</f>
        <v>0</v>
      </c>
      <c r="DE110" s="9">
        <f>IF(Parametros!$P$3=1,'4 - Tabela atual'!DE109,'5 - Tabela anterior'!DD109)</f>
        <v>0</v>
      </c>
      <c r="DF110" s="9">
        <f>IF(Parametros!$P$3=1,'4 - Tabela atual'!DF109,'5 - Tabela anterior'!DE109)</f>
        <v>0</v>
      </c>
      <c r="DG110" s="9">
        <f>IF(Parametros!$P$3=1,'4 - Tabela atual'!DG109,'5 - Tabela anterior'!DF109)</f>
        <v>0</v>
      </c>
      <c r="DH110" s="9">
        <f>IF(Parametros!$P$3=1,'4 - Tabela atual'!DH109,'5 - Tabela anterior'!DG109)</f>
        <v>0</v>
      </c>
      <c r="DI110" s="9">
        <f>IF(Parametros!$P$3=1,'4 - Tabela atual'!DI109,'5 - Tabela anterior'!DH109)</f>
        <v>0</v>
      </c>
      <c r="DJ110" s="9">
        <f>IF(Parametros!$P$3=1,'4 - Tabela atual'!DJ109,'5 - Tabela anterior'!DI109)</f>
        <v>0</v>
      </c>
      <c r="DK110" s="9">
        <f>IF(Parametros!$P$3=1,'4 - Tabela atual'!DK109,'5 - Tabela anterior'!DJ109)</f>
        <v>0</v>
      </c>
      <c r="DL110" s="9">
        <f>IF(Parametros!$P$3=1,'4 - Tabela atual'!DL109,'5 - Tabela anterior'!DK109)</f>
        <v>0</v>
      </c>
      <c r="DM110" s="9">
        <f>IF(Parametros!$P$3=1,'4 - Tabela atual'!DM109,'5 - Tabela anterior'!DL109)</f>
        <v>0</v>
      </c>
      <c r="DN110" s="9">
        <f>IF(Parametros!$P$3=1,'4 - Tabela atual'!DN109,'5 - Tabela anterior'!DM109)</f>
        <v>0</v>
      </c>
      <c r="DO110" s="9">
        <f>IF(Parametros!$P$3=1,'4 - Tabela atual'!DO109,'5 - Tabela anterior'!DN109)</f>
        <v>0</v>
      </c>
      <c r="DP110" s="9">
        <f>IF(Parametros!$P$3=1,'4 - Tabela atual'!DP109,'5 - Tabela anterior'!DO109)</f>
        <v>0</v>
      </c>
      <c r="DQ110" s="9">
        <f>IF(Parametros!$P$3=1,'4 - Tabela atual'!DQ109,'5 - Tabela anterior'!DP109)</f>
        <v>0</v>
      </c>
      <c r="DR110" s="9">
        <f>IF(Parametros!$P$3=1,'4 - Tabela atual'!DR109,'5 - Tabela anterior'!DQ109)</f>
        <v>0</v>
      </c>
      <c r="DS110" s="9">
        <f>IF(Parametros!$P$3=1,'4 - Tabela atual'!DS109,'5 - Tabela anterior'!DR109)</f>
        <v>0</v>
      </c>
      <c r="DT110" s="9">
        <f>IF(Parametros!$P$3=1,'4 - Tabela atual'!DT109,'5 - Tabela anterior'!DS109)</f>
        <v>0</v>
      </c>
      <c r="DU110" s="9">
        <f>IF(Parametros!$P$3=1,'4 - Tabela atual'!DU109,'5 - Tabela anterior'!DT109)</f>
        <v>0</v>
      </c>
      <c r="DV110" s="9">
        <f>IF(Parametros!$P$3=1,'4 - Tabela atual'!DV109,'5 - Tabela anterior'!DU109)</f>
        <v>0</v>
      </c>
      <c r="DW110" s="9">
        <f>IF(Parametros!$P$3=1,'4 - Tabela atual'!DW109,'5 - Tabela anterior'!DV109)</f>
        <v>0</v>
      </c>
      <c r="DX110" s="9">
        <f>IF(Parametros!$P$3=1,'4 - Tabela atual'!DX109,'5 - Tabela anterior'!DW109)</f>
        <v>0</v>
      </c>
      <c r="DY110" s="9">
        <f>IF(Parametros!$P$3=1,'4 - Tabela atual'!DY109,'5 - Tabela anterior'!DX109)</f>
        <v>0</v>
      </c>
      <c r="DZ110" s="9">
        <f>IF(Parametros!$P$3=1,'4 - Tabela atual'!DZ109,'5 - Tabela anterior'!DY109)</f>
        <v>0</v>
      </c>
      <c r="EA110" s="9">
        <f>IF(Parametros!$P$3=1,'4 - Tabela atual'!EA109,'5 - Tabela anterior'!DZ109)</f>
        <v>0</v>
      </c>
      <c r="EB110" s="9">
        <f>IF(Parametros!$P$3=1,'4 - Tabela atual'!EB109,'5 - Tabela anterior'!EA109)</f>
        <v>0</v>
      </c>
      <c r="EC110" s="9">
        <f>IF(Parametros!$P$3=1,'4 - Tabela atual'!EC109,'5 - Tabela anterior'!EB109)</f>
        <v>0</v>
      </c>
      <c r="ED110" s="9">
        <f>IF(Parametros!$P$3=1,'4 - Tabela atual'!ED109,'5 - Tabela anterior'!EC109)</f>
        <v>0</v>
      </c>
      <c r="EE110" s="9">
        <f>IF(Parametros!$P$3=1,'4 - Tabela atual'!EE109,'5 - Tabela anterior'!ED109)</f>
        <v>0</v>
      </c>
      <c r="EF110" s="9">
        <f>IF(Parametros!$P$3=1,'4 - Tabela atual'!EF109,'5 - Tabela anterior'!EE109)</f>
        <v>0</v>
      </c>
      <c r="EG110" s="9">
        <f>IF(Parametros!$P$3=1,'4 - Tabela atual'!EG109,'5 - Tabela anterior'!EF109)</f>
        <v>0</v>
      </c>
      <c r="EH110" s="9">
        <f>IF(Parametros!$P$3=1,'4 - Tabela atual'!EH109,'5 - Tabela anterior'!EG109)</f>
        <v>0</v>
      </c>
      <c r="EI110" s="9">
        <f>IF(Parametros!$P$3=1,'4 - Tabela atual'!EI109,'5 - Tabela anterior'!EH109)</f>
        <v>0</v>
      </c>
      <c r="EJ110" s="9">
        <f>IF(Parametros!$P$3=1,'4 - Tabela atual'!EJ109,'5 - Tabela anterior'!EI109)</f>
        <v>0</v>
      </c>
      <c r="EK110" s="9">
        <f>IF(Parametros!$P$3=1,'4 - Tabela atual'!EK109,'5 - Tabela anterior'!EJ109)</f>
        <v>0</v>
      </c>
      <c r="EL110" s="9">
        <f>IF(Parametros!$P$3=1,'4 - Tabela atual'!EL109,'5 - Tabela anterior'!EK109)</f>
        <v>0</v>
      </c>
      <c r="EM110" s="9">
        <f>IF(Parametros!$P$3=1,'4 - Tabela atual'!EM109,'5 - Tabela anterior'!EL109)</f>
        <v>0</v>
      </c>
      <c r="EN110" s="9">
        <f>IF(Parametros!$P$3=1,'4 - Tabela atual'!EN109,'5 - Tabela anterior'!EM109)</f>
        <v>0</v>
      </c>
      <c r="EO110" s="9">
        <f>IF(Parametros!$P$3=1,'4 - Tabela atual'!EO109,'5 - Tabela anterior'!EN109)</f>
        <v>0</v>
      </c>
      <c r="EP110" s="9">
        <f>IF(Parametros!$P$3=1,'4 - Tabela atual'!EP109,'5 - Tabela anterior'!EO109)</f>
        <v>0</v>
      </c>
      <c r="EQ110" s="9">
        <f>IF(Parametros!$P$3=1,'4 - Tabela atual'!EQ109,'5 - Tabela anterior'!EP109)</f>
        <v>0</v>
      </c>
      <c r="ER110" s="9">
        <f>IF(Parametros!$P$3=1,'4 - Tabela atual'!ER109,'5 - Tabela anterior'!EQ109)</f>
        <v>0</v>
      </c>
      <c r="ES110" s="9">
        <f>IF(Parametros!$P$3=1,'4 - Tabela atual'!ES109,'5 - Tabela anterior'!ER109)</f>
        <v>0</v>
      </c>
      <c r="ET110" s="9">
        <f>IF(Parametros!$P$3=1,'4 - Tabela atual'!ET109,'5 - Tabela anterior'!ES109)</f>
        <v>0</v>
      </c>
      <c r="EU110" s="9">
        <f>IF(Parametros!$P$3=1,'4 - Tabela atual'!EU109,'5 - Tabela anterior'!ET109)</f>
        <v>0</v>
      </c>
      <c r="EV110" s="9">
        <f>IF(Parametros!$P$3=1,'4 - Tabela atual'!EV109,'5 - Tabela anterior'!EU109)</f>
        <v>0</v>
      </c>
      <c r="EW110" s="9">
        <f>IF(Parametros!$P$3=1,'4 - Tabela atual'!EW109,'5 - Tabela anterior'!EV109)</f>
        <v>0</v>
      </c>
      <c r="EX110" s="9">
        <f>IF(Parametros!$P$3=1,'4 - Tabela atual'!EX109,'5 - Tabela anterior'!EW109)</f>
        <v>0</v>
      </c>
      <c r="EY110" s="9">
        <f>IF(Parametros!$P$3=1,'4 - Tabela atual'!EY109,'5 - Tabela anterior'!EX109)</f>
        <v>0</v>
      </c>
      <c r="EZ110" s="9">
        <f>IF(Parametros!$P$3=1,'4 - Tabela atual'!EZ109,'5 - Tabela anterior'!EY109)</f>
        <v>0</v>
      </c>
      <c r="FA110" s="9">
        <f>IF(Parametros!$P$3=1,'4 - Tabela atual'!FA109,'5 - Tabela anterior'!EZ109)</f>
        <v>0</v>
      </c>
      <c r="FB110" s="9">
        <f>IF(Parametros!$P$3=1,'4 - Tabela atual'!FB109,'5 - Tabela anterior'!FA109)</f>
        <v>0</v>
      </c>
      <c r="FC110" s="9">
        <f>IF(Parametros!$P$3=1,'4 - Tabela atual'!FC109,'5 - Tabela anterior'!FB109)</f>
        <v>0</v>
      </c>
      <c r="FD110" s="9">
        <f>IF(Parametros!$P$3=1,'4 - Tabela atual'!FD109,'5 - Tabela anterior'!FC109)</f>
        <v>0</v>
      </c>
      <c r="FE110" s="9">
        <f>IF(Parametros!$P$3=1,'4 - Tabela atual'!FE109,'5 - Tabela anterior'!FD109)</f>
        <v>0</v>
      </c>
      <c r="FF110" s="9">
        <f>IF(Parametros!$P$3=1,'4 - Tabela atual'!FF109,'5 - Tabela anterior'!FE109)</f>
        <v>0</v>
      </c>
      <c r="FG110" s="9">
        <f>IF(Parametros!$P$3=1,'4 - Tabela atual'!FG109,'5 - Tabela anterior'!FF109)</f>
        <v>0</v>
      </c>
      <c r="FH110" s="9">
        <f>IF(Parametros!$P$3=1,'4 - Tabela atual'!FH109,'5 - Tabela anterior'!FG109)</f>
        <v>0</v>
      </c>
      <c r="FI110" s="9">
        <f>IF(Parametros!$P$3=1,'4 - Tabela atual'!FI109,'5 - Tabela anterior'!FH109)</f>
        <v>0</v>
      </c>
      <c r="FJ110" s="9">
        <f>IF(Parametros!$P$3=1,'4 - Tabela atual'!FJ109,'5 - Tabela anterior'!FI109)</f>
        <v>0</v>
      </c>
      <c r="FK110" s="9">
        <f>IF(Parametros!$P$3=1,'4 - Tabela atual'!FK109,'5 - Tabela anterior'!FJ109)</f>
        <v>0</v>
      </c>
      <c r="FL110" s="9">
        <f>IF(Parametros!$P$3=1,'4 - Tabela atual'!FL109,'5 - Tabela anterior'!FK109)</f>
        <v>0</v>
      </c>
      <c r="FM110" s="9">
        <f>IF(Parametros!$P$3=1,'4 - Tabela atual'!FM109,'5 - Tabela anterior'!FL109)</f>
        <v>0</v>
      </c>
      <c r="FN110" s="9">
        <f>IF(Parametros!$P$3=1,'4 - Tabela atual'!FN109,'5 - Tabela anterior'!FM109)</f>
        <v>0</v>
      </c>
      <c r="FO110" s="9">
        <f>IF(Parametros!$P$3=1,'4 - Tabela atual'!FO109,'5 - Tabela anterior'!FN109)</f>
        <v>0</v>
      </c>
      <c r="FP110" s="9">
        <f>IF(Parametros!$P$3=1,'4 - Tabela atual'!FP109,'5 - Tabela anterior'!FO109)</f>
        <v>0</v>
      </c>
      <c r="FQ110" s="9">
        <f>IF(Parametros!$P$3=1,'4 - Tabela atual'!FQ109,'5 - Tabela anterior'!FP109)</f>
        <v>0</v>
      </c>
      <c r="FR110" s="9">
        <f>IF(Parametros!$P$3=1,'4 - Tabela atual'!FR109,'5 - Tabela anterior'!FQ109)</f>
        <v>0</v>
      </c>
      <c r="FS110" s="9">
        <f>IF(Parametros!$P$3=1,'4 - Tabela atual'!FS109,'5 - Tabela anterior'!FR109)</f>
        <v>0</v>
      </c>
      <c r="FT110" t="str">
        <f>IF(Parametros!$P$3=1,'4 - Tabela atual'!FT109,'5 - Tabela anterior'!FS109)</f>
        <v>0</v>
      </c>
      <c r="FU110" t="str">
        <f>IF(Parametros!$P$3=1,'4 - Tabela atual'!FU109,'5 - Tabela anterior'!FT109)</f>
        <v>0</v>
      </c>
      <c r="FV110" t="str">
        <f>IF(Parametros!$P$3=1,'4 - Tabela atual'!FV109,'5 - Tabela anterior'!FU109)</f>
        <v>0</v>
      </c>
      <c r="FW110" t="str">
        <f>IF(Parametros!$P$3=1,'4 - Tabela atual'!FW109,'5 - Tabela anterior'!FV109)</f>
        <v>0</v>
      </c>
      <c r="FX110">
        <f>IF(Parametros!$P$3=1,'4 - Tabela atual'!FX109,'5 - Tabela anterior'!FW109)</f>
        <v>0</v>
      </c>
      <c r="FY110">
        <f>IF(Parametros!$P$3=1,'4 - Tabela atual'!FY109,'5 - Tabela anterior'!FX109)</f>
        <v>0</v>
      </c>
      <c r="FZ110">
        <f>IF(Parametros!$P$3=1,'4 - Tabela atual'!FZ109,'5 - Tabela anterior'!FY109)</f>
        <v>0</v>
      </c>
      <c r="GA110">
        <f>IF(Parametros!$P$3=1,'4 - Tabela atual'!GA109,'5 - Tabela anterior'!FZ109)</f>
        <v>0</v>
      </c>
      <c r="GB110">
        <f>IF(Parametros!$P$3=1,'4 - Tabela atual'!GB109,'5 - Tabela anterior'!GA109)</f>
        <v>0</v>
      </c>
      <c r="GC110">
        <f>IF(Parametros!$P$3=1,'4 - Tabela atual'!GC109,'5 - Tabela anterior'!GB109)</f>
        <v>0</v>
      </c>
      <c r="GD110">
        <f>IF(Parametros!$P$3=1,'4 - Tabela atual'!GD109,'5 - Tabela anterior'!GC109)</f>
        <v>0</v>
      </c>
      <c r="GE110">
        <f>IF(Parametros!$P$3=1,'4 - Tabela atual'!GE109,'5 - Tabela anterior'!GD109)</f>
        <v>0</v>
      </c>
      <c r="GF110">
        <f>IF(Parametros!$P$3=1,'4 - Tabela atual'!GF109,'5 - Tabela anterior'!GE109)</f>
        <v>0</v>
      </c>
      <c r="GG110">
        <f>IF(Parametros!$P$3=1,'4 - Tabela atual'!GG109,'5 - Tabela anterior'!GF109)</f>
        <v>0</v>
      </c>
      <c r="GH110">
        <f>IF(Parametros!$P$3=1,'4 - Tabela atual'!GH109,'5 - Tabela anterior'!GG109)</f>
        <v>0</v>
      </c>
      <c r="GI110" s="8" t="str">
        <f>IF(Parametros!$P$3=1,'4 - Tabela atual'!GI109,'5 - Tabela anterior'!GH109)</f>
        <v>0</v>
      </c>
      <c r="GJ110" s="8">
        <f>IF(Parametros!$P$3=1,'4 - Tabela atual'!GJ109,'5 - Tabela anterior'!GI109)</f>
        <v>0</v>
      </c>
      <c r="GK110" s="8">
        <f>IF(Parametros!$P$3=1,'4 - Tabela atual'!GK109,'5 - Tabela anterior'!GJ109)</f>
        <v>0</v>
      </c>
      <c r="GL110" s="8">
        <f>IF(Parametros!$P$3=1,'4 - Tabela atual'!GL109,'5 - Tabela anterior'!GK109)</f>
        <v>0</v>
      </c>
      <c r="GM110" s="8">
        <f>IF(Parametros!$P$3=1,'4 - Tabela atual'!GM109,'5 - Tabela anterior'!GL109)</f>
        <v>0</v>
      </c>
      <c r="GN110" s="8">
        <f>IF(Parametros!$P$3=1,'4 - Tabela atual'!GN109,'5 - Tabela anterior'!GM109)</f>
        <v>0</v>
      </c>
      <c r="GO110" s="8">
        <f>IF(Parametros!$P$3=1,'4 - Tabela atual'!GO109,'5 - Tabela anterior'!GN109)</f>
        <v>0</v>
      </c>
      <c r="GP110" s="8">
        <f>IF(Parametros!$P$3=1,'4 - Tabela atual'!GP109,'5 - Tabela anterior'!GO109)</f>
        <v>0</v>
      </c>
      <c r="GQ110" s="8">
        <f>IF(Parametros!$P$3=1,'4 - Tabela atual'!GQ109,'5 - Tabela anterior'!GP109)</f>
        <v>0</v>
      </c>
      <c r="GR110" s="8">
        <f>IF(Parametros!$P$3=1,'4 - Tabela atual'!GR109,'5 - Tabela anterior'!GQ109)</f>
        <v>0</v>
      </c>
      <c r="GS110" s="8">
        <f>IF(Parametros!$P$3=1,'4 - Tabela atual'!GS109,'5 - Tabela anterior'!GR109)</f>
        <v>0</v>
      </c>
      <c r="GT110" s="8">
        <f>IF(Parametros!$P$3=1,'4 - Tabela atual'!GT109,'5 - Tabela anterior'!GS109)</f>
        <v>0</v>
      </c>
      <c r="GU110" s="8">
        <f>IF(Parametros!$P$3=1,'4 - Tabela atual'!GU109,'5 - Tabela anterior'!GT109)</f>
        <v>0</v>
      </c>
      <c r="GV110" s="8">
        <f>IF(Parametros!$P$3=1,'4 - Tabela atual'!GV109,'5 - Tabela anterior'!GU109)</f>
        <v>0</v>
      </c>
      <c r="GW110" s="8">
        <f>IF(Parametros!$P$3=1,'4 - Tabela atual'!GW109,'5 - Tabela anterior'!GV109)</f>
        <v>0</v>
      </c>
      <c r="GX110">
        <f>IF(Parametros!$P$3=1,'4 - Tabela atual'!GX109,'5 - Tabela anterior'!GW109)</f>
        <v>0</v>
      </c>
      <c r="GY110">
        <f>IF(Parametros!$P$3=1,'4 - Tabela atual'!GY109,'5 - Tabela anterior'!GX109)</f>
        <v>0</v>
      </c>
      <c r="GZ110">
        <f>IF(Parametros!$P$3=1,'4 - Tabela atual'!GZ109,'5 - Tabela anterior'!GY109)</f>
        <v>0</v>
      </c>
      <c r="HA110">
        <f>IF(Parametros!$P$3=1,'4 - Tabela atual'!HA109,'5 - Tabela anterior'!GZ109)</f>
        <v>0</v>
      </c>
      <c r="HB110">
        <f>IF(Parametros!$P$3=1,'4 - Tabela atual'!HB109,'5 - Tabela anterior'!HA109)</f>
        <v>0</v>
      </c>
      <c r="HC110">
        <f>IF(Parametros!$P$3=1,'4 - Tabela atual'!HC109,'5 - Tabela anterior'!HB109)</f>
        <v>0</v>
      </c>
      <c r="HD110">
        <f>IF(Parametros!$P$3=1,'4 - Tabela atual'!HD109,'5 - Tabela anterior'!HC109)</f>
        <v>0</v>
      </c>
      <c r="HE110" s="6" t="str">
        <f t="shared" si="3"/>
        <v>0 - (0)</v>
      </c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IP110" s="5"/>
      <c r="IQ110" s="5"/>
      <c r="IR110" s="5"/>
      <c r="IS110" s="5"/>
      <c r="IT110" s="5"/>
      <c r="IU110" s="5"/>
      <c r="IV110" s="5"/>
      <c r="IW110" s="5"/>
      <c r="IX110" s="5"/>
      <c r="IY110" s="5"/>
      <c r="IZ110" s="5"/>
      <c r="JA110" s="5"/>
      <c r="JB110" s="5"/>
      <c r="JC110" s="5"/>
      <c r="JD110" s="5"/>
      <c r="JE110" s="5"/>
      <c r="JF110" s="5"/>
      <c r="JG110" s="5"/>
      <c r="JH110" s="5"/>
      <c r="JI110" s="5"/>
      <c r="JJ110" s="5"/>
      <c r="JK110" s="5"/>
      <c r="JL110" s="5"/>
    </row>
    <row r="111" spans="1:272" x14ac:dyDescent="0.2">
      <c r="A111" s="148">
        <f>IF(Parametros!$P$3=1,'4 - Tabela atual'!A110,'5 - Tabela anterior'!A110)</f>
        <v>0</v>
      </c>
      <c r="B111" s="112">
        <f>IF(Parametros!$P$3=1,'4 - Tabela atual'!B110,'5 - Tabela anterior'!B110)</f>
        <v>0</v>
      </c>
      <c r="C111" s="9">
        <f>IF(Parametros!$P$3=1,'4 - Tabela atual'!C110,'5 - Tabela anterior'!C110)</f>
        <v>0</v>
      </c>
      <c r="D111" s="9">
        <f>IF(Parametros!$P$3=1,'4 - Tabela atual'!D110,'5 - Tabela anterior'!D110)</f>
        <v>0</v>
      </c>
      <c r="E111" s="9"/>
      <c r="F111" s="9"/>
      <c r="G111" s="9"/>
      <c r="H111" s="9"/>
      <c r="I111" s="9">
        <f>IF(Parametros!$P$3=1,'4 - Tabela atual'!I110,'5 - Tabela anterior'!H110)</f>
        <v>0</v>
      </c>
      <c r="J111" s="9"/>
      <c r="K111" s="9"/>
      <c r="L111" s="9"/>
      <c r="M111" s="9"/>
      <c r="N111" s="9">
        <f>IF(Parametros!$P$3=1,'4 - Tabela atual'!N110,'5 - Tabela anterior'!M110)</f>
        <v>0</v>
      </c>
      <c r="O111" s="9">
        <f>IF(Parametros!$P$3=1,'4 - Tabela atual'!O110,'5 - Tabela anterior'!N110)</f>
        <v>0</v>
      </c>
      <c r="P111" s="9">
        <f>IF(Parametros!$P$3=1,'4 - Tabela atual'!P110,'5 - Tabela anterior'!O110)</f>
        <v>0</v>
      </c>
      <c r="Q111" s="9">
        <f>IF(Parametros!$P$3=1,'4 - Tabela atual'!Q110,'5 - Tabela anterior'!P110)</f>
        <v>0</v>
      </c>
      <c r="R111" s="9">
        <f>IF(Parametros!$P$3=1,'4 - Tabela atual'!R110,'5 - Tabela anterior'!Q110)</f>
        <v>0</v>
      </c>
      <c r="S111" s="9">
        <f>IF(Parametros!$P$3=1,'4 - Tabela atual'!S110,'5 - Tabela anterior'!R110)</f>
        <v>0</v>
      </c>
      <c r="T111" s="9">
        <f>IF(Parametros!$P$3=1,'4 - Tabela atual'!T110,'5 - Tabela anterior'!S110)</f>
        <v>0</v>
      </c>
      <c r="U111" s="9">
        <f>IF(Parametros!$P$3=1,'4 - Tabela atual'!U110,'5 - Tabela anterior'!T110)</f>
        <v>0</v>
      </c>
      <c r="V111" s="9">
        <f>IF(Parametros!$P$3=1,'4 - Tabela atual'!V110,'5 - Tabela anterior'!U110)</f>
        <v>0</v>
      </c>
      <c r="W111" s="9">
        <f>IF(Parametros!$P$3=1,'4 - Tabela atual'!W110,'5 - Tabela anterior'!V110)</f>
        <v>0</v>
      </c>
      <c r="X111" s="9">
        <f>IF(Parametros!$P$3=1,'4 - Tabela atual'!X110,'5 - Tabela anterior'!W110)</f>
        <v>0</v>
      </c>
      <c r="Y111" s="9">
        <f>IF(Parametros!$P$3=1,'4 - Tabela atual'!Y110,'5 - Tabela anterior'!X110)</f>
        <v>0</v>
      </c>
      <c r="Z111" s="9">
        <f>IF(Parametros!$P$3=1,'4 - Tabela atual'!Z110,'5 - Tabela anterior'!Y110)</f>
        <v>0</v>
      </c>
      <c r="AA111" s="9">
        <f>IF(Parametros!$P$3=1,'4 - Tabela atual'!AA110,'5 - Tabela anterior'!Z110)</f>
        <v>0</v>
      </c>
      <c r="AB111" s="9">
        <f>IF(Parametros!$P$3=1,'4 - Tabela atual'!AB110,'5 - Tabela anterior'!AA110)</f>
        <v>0</v>
      </c>
      <c r="AC111" s="9">
        <f>IF(Parametros!$P$3=1,'4 - Tabela atual'!AC110,'5 - Tabela anterior'!AB110)</f>
        <v>0</v>
      </c>
      <c r="AD111" s="9">
        <f>IF(Parametros!$P$3=1,'4 - Tabela atual'!AD110,'5 - Tabela anterior'!AC110)</f>
        <v>0</v>
      </c>
      <c r="AE111" s="9">
        <f>IF(Parametros!$P$3=1,'4 - Tabela atual'!AE110,'5 - Tabela anterior'!AD110)</f>
        <v>0</v>
      </c>
      <c r="AF111" s="9">
        <f>IF(Parametros!$P$3=1,'4 - Tabela atual'!AF110,'5 - Tabela anterior'!AE110)</f>
        <v>0</v>
      </c>
      <c r="AG111" s="9">
        <f>IF(Parametros!$P$3=1,'4 - Tabela atual'!AG110,'5 - Tabela anterior'!AF110)</f>
        <v>0</v>
      </c>
      <c r="AH111" s="9">
        <f>IF(Parametros!$P$3=1,'4 - Tabela atual'!AH110,'5 - Tabela anterior'!AG110)</f>
        <v>0</v>
      </c>
      <c r="AI111" s="9">
        <f>IF(Parametros!$P$3=1,'4 - Tabela atual'!AI110,'5 - Tabela anterior'!AH110)</f>
        <v>0</v>
      </c>
      <c r="AJ111" s="9">
        <f>IF(Parametros!$P$3=1,'4 - Tabela atual'!AJ110,'5 - Tabela anterior'!AI110)</f>
        <v>0</v>
      </c>
      <c r="AK111" s="9">
        <f>IF(Parametros!$P$3=1,'4 - Tabela atual'!AK110,'5 - Tabela anterior'!AJ110)</f>
        <v>0</v>
      </c>
      <c r="AL111" s="9">
        <f>IF(Parametros!$P$3=1,'4 - Tabela atual'!AL110,'5 - Tabela anterior'!AK110)</f>
        <v>0</v>
      </c>
      <c r="AM111" s="9">
        <f>IF(Parametros!$P$3=1,'4 - Tabela atual'!AM110,'5 - Tabela anterior'!AL110)</f>
        <v>0</v>
      </c>
      <c r="AN111" s="9">
        <f>IF(Parametros!$P$3=1,'4 - Tabela atual'!AN110,'5 - Tabela anterior'!AM110)</f>
        <v>0</v>
      </c>
      <c r="AO111" s="9">
        <f>IF(Parametros!$P$3=1,'4 - Tabela atual'!AO110,'5 - Tabela anterior'!AN110)</f>
        <v>0</v>
      </c>
      <c r="AP111" s="9">
        <f>IF(Parametros!$P$3=1,'4 - Tabela atual'!AP110,'5 - Tabela anterior'!AO110)</f>
        <v>0</v>
      </c>
      <c r="AQ111" s="9">
        <f>IF(Parametros!$P$3=1,'4 - Tabela atual'!AQ110,'5 - Tabela anterior'!AP110)</f>
        <v>0</v>
      </c>
      <c r="AR111" s="9">
        <f>IF(Parametros!$P$3=1,'4 - Tabela atual'!AR110,'5 - Tabela anterior'!AQ110)</f>
        <v>0</v>
      </c>
      <c r="AS111" s="9">
        <f>IF(Parametros!$P$3=1,'4 - Tabela atual'!AS110,'5 - Tabela anterior'!AR110)</f>
        <v>0</v>
      </c>
      <c r="AT111" s="9">
        <f>IF(Parametros!$P$3=1,'4 - Tabela atual'!AT110,'5 - Tabela anterior'!AS110)</f>
        <v>0</v>
      </c>
      <c r="AU111" s="9">
        <f>IF(Parametros!$P$3=1,'4 - Tabela atual'!AU110,'5 - Tabela anterior'!AT110)</f>
        <v>0</v>
      </c>
      <c r="AV111" s="9">
        <f>IF(Parametros!$P$3=1,'4 - Tabela atual'!AV110,'5 - Tabela anterior'!AU110)</f>
        <v>0</v>
      </c>
      <c r="AW111" s="9">
        <f>IF(Parametros!$P$3=1,'4 - Tabela atual'!AW110,'5 - Tabela anterior'!AV110)</f>
        <v>0</v>
      </c>
      <c r="AX111" s="9">
        <f>IF(Parametros!$P$3=1,'4 - Tabela atual'!AX110,'5 - Tabela anterior'!AW110)</f>
        <v>0</v>
      </c>
      <c r="AY111" s="9">
        <f>IF(Parametros!$P$3=1,'4 - Tabela atual'!AY110,'5 - Tabela anterior'!AX110)</f>
        <v>0</v>
      </c>
      <c r="AZ111" s="9">
        <f>IF(Parametros!$P$3=1,'4 - Tabela atual'!AZ110,'5 - Tabela anterior'!AY110)</f>
        <v>0</v>
      </c>
      <c r="BA111" s="9">
        <f>IF(Parametros!$P$3=1,'4 - Tabela atual'!BA110,'5 - Tabela anterior'!AZ110)</f>
        <v>0</v>
      </c>
      <c r="BB111" s="9">
        <f>IF(Parametros!$P$3=1,'4 - Tabela atual'!BB110,'5 - Tabela anterior'!BA110)</f>
        <v>0</v>
      </c>
      <c r="BC111" s="9">
        <f>IF(Parametros!$P$3=1,'4 - Tabela atual'!BC110,'5 - Tabela anterior'!BB110)</f>
        <v>0</v>
      </c>
      <c r="BD111" s="9">
        <f>IF(Parametros!$P$3=1,'4 - Tabela atual'!BD110,'5 - Tabela anterior'!BC110)</f>
        <v>0</v>
      </c>
      <c r="BE111" s="9">
        <f>IF(Parametros!$P$3=1,'4 - Tabela atual'!BE110,'5 - Tabela anterior'!BD110)</f>
        <v>0</v>
      </c>
      <c r="BF111" s="9">
        <f>IF(Parametros!$P$3=1,'4 - Tabela atual'!BF110,'5 - Tabela anterior'!BE110)</f>
        <v>0</v>
      </c>
      <c r="BG111" s="9">
        <f>IF(Parametros!$P$3=1,'4 - Tabela atual'!BG110,'5 - Tabela anterior'!BF110)</f>
        <v>0</v>
      </c>
      <c r="BH111" s="9">
        <f>IF(Parametros!$P$3=1,'4 - Tabela atual'!BH110,'5 - Tabela anterior'!BG110)</f>
        <v>0</v>
      </c>
      <c r="BI111" s="9">
        <f>IF(Parametros!$P$3=1,'4 - Tabela atual'!BI110,'5 - Tabela anterior'!BH110)</f>
        <v>0</v>
      </c>
      <c r="BJ111" s="9">
        <f>IF(Parametros!$P$3=1,'4 - Tabela atual'!BJ110,'5 - Tabela anterior'!BI110)</f>
        <v>0</v>
      </c>
      <c r="BK111" s="9">
        <f>IF(Parametros!$P$3=1,'4 - Tabela atual'!BK110,'5 - Tabela anterior'!BJ110)</f>
        <v>0</v>
      </c>
      <c r="BL111" s="9">
        <f>IF(Parametros!$P$3=1,'4 - Tabela atual'!BL110,'5 - Tabela anterior'!BK110)</f>
        <v>0</v>
      </c>
      <c r="BM111" s="9">
        <f>IF(Parametros!$P$3=1,'4 - Tabela atual'!BM110,'5 - Tabela anterior'!BL110)</f>
        <v>0</v>
      </c>
      <c r="BN111" s="9">
        <f>IF(Parametros!$P$3=1,'4 - Tabela atual'!BN110,'5 - Tabela anterior'!BM110)</f>
        <v>0</v>
      </c>
      <c r="BO111" s="9">
        <f>IF(Parametros!$P$3=1,'4 - Tabela atual'!BO110,'5 - Tabela anterior'!BN110)</f>
        <v>0</v>
      </c>
      <c r="BP111" s="9">
        <f>IF(Parametros!$P$3=1,'4 - Tabela atual'!BP110,'5 - Tabela anterior'!BO110)</f>
        <v>0</v>
      </c>
      <c r="BQ111" s="9">
        <f>IF(Parametros!$P$3=1,'4 - Tabela atual'!BQ110,'5 - Tabela anterior'!BP110)</f>
        <v>0</v>
      </c>
      <c r="BR111" s="9">
        <f>IF(Parametros!$P$3=1,'4 - Tabela atual'!BR110,'5 - Tabela anterior'!BQ110)</f>
        <v>0</v>
      </c>
      <c r="BS111" s="9">
        <f>IF(Parametros!$P$3=1,'4 - Tabela atual'!BS110,'5 - Tabela anterior'!BR110)</f>
        <v>0</v>
      </c>
      <c r="BT111" s="9">
        <f>IF(Parametros!$P$3=1,'4 - Tabela atual'!BT110,'5 - Tabela anterior'!BS110)</f>
        <v>0</v>
      </c>
      <c r="BU111" s="9">
        <f>IF(Parametros!$P$3=1,'4 - Tabela atual'!BU110,'5 - Tabela anterior'!BT110)</f>
        <v>0</v>
      </c>
      <c r="BV111" s="9">
        <f>IF(Parametros!$P$3=1,'4 - Tabela atual'!BV110,'5 - Tabela anterior'!BU110)</f>
        <v>0</v>
      </c>
      <c r="BW111" s="9">
        <f>IF(Parametros!$P$3=1,'4 - Tabela atual'!BW110,'5 - Tabela anterior'!BV110)</f>
        <v>0</v>
      </c>
      <c r="BX111" s="9">
        <f>IF(Parametros!$P$3=1,'4 - Tabela atual'!BX110,'5 - Tabela anterior'!BW110)</f>
        <v>0</v>
      </c>
      <c r="BY111" s="9">
        <f>IF(Parametros!$P$3=1,'4 - Tabela atual'!BY110,'5 - Tabela anterior'!BX110)</f>
        <v>0</v>
      </c>
      <c r="BZ111" s="9">
        <f>IF(Parametros!$P$3=1,'4 - Tabela atual'!BZ110,'5 - Tabela anterior'!BY110)</f>
        <v>0</v>
      </c>
      <c r="CA111" s="9">
        <f>IF(Parametros!$P$3=1,'4 - Tabela atual'!CA110,'5 - Tabela anterior'!BZ110)</f>
        <v>0</v>
      </c>
      <c r="CB111" s="9">
        <f>IF(Parametros!$P$3=1,'4 - Tabela atual'!CB110,'5 - Tabela anterior'!CA110)</f>
        <v>0</v>
      </c>
      <c r="CC111" s="9">
        <f>IF(Parametros!$P$3=1,'4 - Tabela atual'!CC110,'5 - Tabela anterior'!CB110)</f>
        <v>0</v>
      </c>
      <c r="CD111" s="9">
        <f>IF(Parametros!$P$3=1,'4 - Tabela atual'!CD110,'5 - Tabela anterior'!CC110)</f>
        <v>0</v>
      </c>
      <c r="CE111" s="9">
        <f>IF(Parametros!$P$3=1,'4 - Tabela atual'!CE110,'5 - Tabela anterior'!CD110)</f>
        <v>0</v>
      </c>
      <c r="CF111" s="9">
        <f>IF(Parametros!$P$3=1,'4 - Tabela atual'!CF110,'5 - Tabela anterior'!CE110)</f>
        <v>0</v>
      </c>
      <c r="CG111" s="9">
        <f>IF(Parametros!$P$3=1,'4 - Tabela atual'!CG110,'5 - Tabela anterior'!CF110)</f>
        <v>0</v>
      </c>
      <c r="CH111" s="9">
        <f>IF(Parametros!$P$3=1,'4 - Tabela atual'!CH110,'5 - Tabela anterior'!CG110)</f>
        <v>0</v>
      </c>
      <c r="CI111" s="9">
        <f>IF(Parametros!$P$3=1,'4 - Tabela atual'!CI110,'5 - Tabela anterior'!CH110)</f>
        <v>0</v>
      </c>
      <c r="CJ111" s="9">
        <f>IF(Parametros!$P$3=1,'4 - Tabela atual'!CJ110,'5 - Tabela anterior'!CI110)</f>
        <v>0</v>
      </c>
      <c r="CK111" s="9">
        <f>IF(Parametros!$P$3=1,'4 - Tabela atual'!CK110,'5 - Tabela anterior'!CJ110)</f>
        <v>0</v>
      </c>
      <c r="CL111" s="9">
        <f>IF(Parametros!$P$3=1,'4 - Tabela atual'!CL110,'5 - Tabela anterior'!CK110)</f>
        <v>0</v>
      </c>
      <c r="CM111" s="9">
        <f>IF(Parametros!$P$3=1,'4 - Tabela atual'!CM110,'5 - Tabela anterior'!CL110)</f>
        <v>0</v>
      </c>
      <c r="CN111" s="9">
        <f>IF(Parametros!$P$3=1,'4 - Tabela atual'!CN110,'5 - Tabela anterior'!CM110)</f>
        <v>0</v>
      </c>
      <c r="CO111" s="9">
        <f>IF(Parametros!$P$3=1,'4 - Tabela atual'!CO110,'5 - Tabela anterior'!CN110)</f>
        <v>0</v>
      </c>
      <c r="CP111" s="9">
        <f>IF(Parametros!$P$3=1,'4 - Tabela atual'!CP110,'5 - Tabela anterior'!CO110)</f>
        <v>0</v>
      </c>
      <c r="CQ111" s="9">
        <f>IF(Parametros!$P$3=1,'4 - Tabela atual'!CQ110,'5 - Tabela anterior'!CP110)</f>
        <v>0</v>
      </c>
      <c r="CR111" s="9">
        <f>IF(Parametros!$P$3=1,'4 - Tabela atual'!CR110,'5 - Tabela anterior'!CQ110)</f>
        <v>0</v>
      </c>
      <c r="CS111" s="9">
        <f>IF(Parametros!$P$3=1,'4 - Tabela atual'!CS110,'5 - Tabela anterior'!CR110)</f>
        <v>0</v>
      </c>
      <c r="CT111" s="9">
        <f>IF(Parametros!$P$3=1,'4 - Tabela atual'!CT110,'5 - Tabela anterior'!CS110)</f>
        <v>0</v>
      </c>
      <c r="CU111" s="9">
        <f>IF(Parametros!$P$3=1,'4 - Tabela atual'!CU110,'5 - Tabela anterior'!CT110)</f>
        <v>0</v>
      </c>
      <c r="CV111" s="9">
        <f>IF(Parametros!$P$3=1,'4 - Tabela atual'!CV110,'5 - Tabela anterior'!CU110)</f>
        <v>0</v>
      </c>
      <c r="CW111" s="9">
        <f>IF(Parametros!$P$3=1,'4 - Tabela atual'!CW110,'5 - Tabela anterior'!CV110)</f>
        <v>0</v>
      </c>
      <c r="CX111" s="9">
        <f>IF(Parametros!$P$3=1,'4 - Tabela atual'!CX110,'5 - Tabela anterior'!CW110)</f>
        <v>0</v>
      </c>
      <c r="CY111" s="9">
        <f>IF(Parametros!$P$3=1,'4 - Tabela atual'!CY110,'5 - Tabela anterior'!CX110)</f>
        <v>0</v>
      </c>
      <c r="CZ111" s="9">
        <f>IF(Parametros!$P$3=1,'4 - Tabela atual'!CZ110,'5 - Tabela anterior'!CY110)</f>
        <v>0</v>
      </c>
      <c r="DA111" s="9">
        <f>IF(Parametros!$P$3=1,'4 - Tabela atual'!DA110,'5 - Tabela anterior'!CZ110)</f>
        <v>0</v>
      </c>
      <c r="DB111" s="9">
        <f>IF(Parametros!$P$3=1,'4 - Tabela atual'!DB110,'5 - Tabela anterior'!DA110)</f>
        <v>0</v>
      </c>
      <c r="DC111" s="9">
        <f>IF(Parametros!$P$3=1,'4 - Tabela atual'!DC110,'5 - Tabela anterior'!DB110)</f>
        <v>0</v>
      </c>
      <c r="DD111" s="9">
        <f>IF(Parametros!$P$3=1,'4 - Tabela atual'!DD110,'5 - Tabela anterior'!DC110)</f>
        <v>0</v>
      </c>
      <c r="DE111" s="9">
        <f>IF(Parametros!$P$3=1,'4 - Tabela atual'!DE110,'5 - Tabela anterior'!DD110)</f>
        <v>0</v>
      </c>
      <c r="DF111" s="9">
        <f>IF(Parametros!$P$3=1,'4 - Tabela atual'!DF110,'5 - Tabela anterior'!DE110)</f>
        <v>0</v>
      </c>
      <c r="DG111" s="9">
        <f>IF(Parametros!$P$3=1,'4 - Tabela atual'!DG110,'5 - Tabela anterior'!DF110)</f>
        <v>0</v>
      </c>
      <c r="DH111" s="9">
        <f>IF(Parametros!$P$3=1,'4 - Tabela atual'!DH110,'5 - Tabela anterior'!DG110)</f>
        <v>0</v>
      </c>
      <c r="DI111" s="9">
        <f>IF(Parametros!$P$3=1,'4 - Tabela atual'!DI110,'5 - Tabela anterior'!DH110)</f>
        <v>0</v>
      </c>
      <c r="DJ111" s="9">
        <f>IF(Parametros!$P$3=1,'4 - Tabela atual'!DJ110,'5 - Tabela anterior'!DI110)</f>
        <v>0</v>
      </c>
      <c r="DK111" s="9">
        <f>IF(Parametros!$P$3=1,'4 - Tabela atual'!DK110,'5 - Tabela anterior'!DJ110)</f>
        <v>0</v>
      </c>
      <c r="DL111" s="9">
        <f>IF(Parametros!$P$3=1,'4 - Tabela atual'!DL110,'5 - Tabela anterior'!DK110)</f>
        <v>0</v>
      </c>
      <c r="DM111" s="9">
        <f>IF(Parametros!$P$3=1,'4 - Tabela atual'!DM110,'5 - Tabela anterior'!DL110)</f>
        <v>0</v>
      </c>
      <c r="DN111" s="9">
        <f>IF(Parametros!$P$3=1,'4 - Tabela atual'!DN110,'5 - Tabela anterior'!DM110)</f>
        <v>0</v>
      </c>
      <c r="DO111" s="9">
        <f>IF(Parametros!$P$3=1,'4 - Tabela atual'!DO110,'5 - Tabela anterior'!DN110)</f>
        <v>0</v>
      </c>
      <c r="DP111" s="9">
        <f>IF(Parametros!$P$3=1,'4 - Tabela atual'!DP110,'5 - Tabela anterior'!DO110)</f>
        <v>0</v>
      </c>
      <c r="DQ111" s="9">
        <f>IF(Parametros!$P$3=1,'4 - Tabela atual'!DQ110,'5 - Tabela anterior'!DP110)</f>
        <v>0</v>
      </c>
      <c r="DR111" s="9">
        <f>IF(Parametros!$P$3=1,'4 - Tabela atual'!DR110,'5 - Tabela anterior'!DQ110)</f>
        <v>0</v>
      </c>
      <c r="DS111" s="9">
        <f>IF(Parametros!$P$3=1,'4 - Tabela atual'!DS110,'5 - Tabela anterior'!DR110)</f>
        <v>0</v>
      </c>
      <c r="DT111" s="9">
        <f>IF(Parametros!$P$3=1,'4 - Tabela atual'!DT110,'5 - Tabela anterior'!DS110)</f>
        <v>0</v>
      </c>
      <c r="DU111" s="9">
        <f>IF(Parametros!$P$3=1,'4 - Tabela atual'!DU110,'5 - Tabela anterior'!DT110)</f>
        <v>0</v>
      </c>
      <c r="DV111" s="9">
        <f>IF(Parametros!$P$3=1,'4 - Tabela atual'!DV110,'5 - Tabela anterior'!DU110)</f>
        <v>0</v>
      </c>
      <c r="DW111" s="9">
        <f>IF(Parametros!$P$3=1,'4 - Tabela atual'!DW110,'5 - Tabela anterior'!DV110)</f>
        <v>0</v>
      </c>
      <c r="DX111" s="9">
        <f>IF(Parametros!$P$3=1,'4 - Tabela atual'!DX110,'5 - Tabela anterior'!DW110)</f>
        <v>0</v>
      </c>
      <c r="DY111" s="9">
        <f>IF(Parametros!$P$3=1,'4 - Tabela atual'!DY110,'5 - Tabela anterior'!DX110)</f>
        <v>0</v>
      </c>
      <c r="DZ111" s="9">
        <f>IF(Parametros!$P$3=1,'4 - Tabela atual'!DZ110,'5 - Tabela anterior'!DY110)</f>
        <v>0</v>
      </c>
      <c r="EA111" s="9">
        <f>IF(Parametros!$P$3=1,'4 - Tabela atual'!EA110,'5 - Tabela anterior'!DZ110)</f>
        <v>0</v>
      </c>
      <c r="EB111" s="9">
        <f>IF(Parametros!$P$3=1,'4 - Tabela atual'!EB110,'5 - Tabela anterior'!EA110)</f>
        <v>0</v>
      </c>
      <c r="EC111" s="9">
        <f>IF(Parametros!$P$3=1,'4 - Tabela atual'!EC110,'5 - Tabela anterior'!EB110)</f>
        <v>0</v>
      </c>
      <c r="ED111" s="9">
        <f>IF(Parametros!$P$3=1,'4 - Tabela atual'!ED110,'5 - Tabela anterior'!EC110)</f>
        <v>0</v>
      </c>
      <c r="EE111" s="9">
        <f>IF(Parametros!$P$3=1,'4 - Tabela atual'!EE110,'5 - Tabela anterior'!ED110)</f>
        <v>0</v>
      </c>
      <c r="EF111" s="9">
        <f>IF(Parametros!$P$3=1,'4 - Tabela atual'!EF110,'5 - Tabela anterior'!EE110)</f>
        <v>0</v>
      </c>
      <c r="EG111" s="9">
        <f>IF(Parametros!$P$3=1,'4 - Tabela atual'!EG110,'5 - Tabela anterior'!EF110)</f>
        <v>0</v>
      </c>
      <c r="EH111" s="9">
        <f>IF(Parametros!$P$3=1,'4 - Tabela atual'!EH110,'5 - Tabela anterior'!EG110)</f>
        <v>0</v>
      </c>
      <c r="EI111" s="9">
        <f>IF(Parametros!$P$3=1,'4 - Tabela atual'!EI110,'5 - Tabela anterior'!EH110)</f>
        <v>0</v>
      </c>
      <c r="EJ111" s="9">
        <f>IF(Parametros!$P$3=1,'4 - Tabela atual'!EJ110,'5 - Tabela anterior'!EI110)</f>
        <v>0</v>
      </c>
      <c r="EK111" s="9">
        <f>IF(Parametros!$P$3=1,'4 - Tabela atual'!EK110,'5 - Tabela anterior'!EJ110)</f>
        <v>0</v>
      </c>
      <c r="EL111" s="9">
        <f>IF(Parametros!$P$3=1,'4 - Tabela atual'!EL110,'5 - Tabela anterior'!EK110)</f>
        <v>0</v>
      </c>
      <c r="EM111" s="9">
        <f>IF(Parametros!$P$3=1,'4 - Tabela atual'!EM110,'5 - Tabela anterior'!EL110)</f>
        <v>0</v>
      </c>
      <c r="EN111" s="9">
        <f>IF(Parametros!$P$3=1,'4 - Tabela atual'!EN110,'5 - Tabela anterior'!EM110)</f>
        <v>0</v>
      </c>
      <c r="EO111" s="9">
        <f>IF(Parametros!$P$3=1,'4 - Tabela atual'!EO110,'5 - Tabela anterior'!EN110)</f>
        <v>0</v>
      </c>
      <c r="EP111" s="9">
        <f>IF(Parametros!$P$3=1,'4 - Tabela atual'!EP110,'5 - Tabela anterior'!EO110)</f>
        <v>0</v>
      </c>
      <c r="EQ111" s="9">
        <f>IF(Parametros!$P$3=1,'4 - Tabela atual'!EQ110,'5 - Tabela anterior'!EP110)</f>
        <v>0</v>
      </c>
      <c r="ER111" s="9">
        <f>IF(Parametros!$P$3=1,'4 - Tabela atual'!ER110,'5 - Tabela anterior'!EQ110)</f>
        <v>0</v>
      </c>
      <c r="ES111" s="9">
        <f>IF(Parametros!$P$3=1,'4 - Tabela atual'!ES110,'5 - Tabela anterior'!ER110)</f>
        <v>0</v>
      </c>
      <c r="ET111" s="9">
        <f>IF(Parametros!$P$3=1,'4 - Tabela atual'!ET110,'5 - Tabela anterior'!ES110)</f>
        <v>0</v>
      </c>
      <c r="EU111" s="9">
        <f>IF(Parametros!$P$3=1,'4 - Tabela atual'!EU110,'5 - Tabela anterior'!ET110)</f>
        <v>0</v>
      </c>
      <c r="EV111" s="9">
        <f>IF(Parametros!$P$3=1,'4 - Tabela atual'!EV110,'5 - Tabela anterior'!EU110)</f>
        <v>0</v>
      </c>
      <c r="EW111" s="9">
        <f>IF(Parametros!$P$3=1,'4 - Tabela atual'!EW110,'5 - Tabela anterior'!EV110)</f>
        <v>0</v>
      </c>
      <c r="EX111" s="9">
        <f>IF(Parametros!$P$3=1,'4 - Tabela atual'!EX110,'5 - Tabela anterior'!EW110)</f>
        <v>0</v>
      </c>
      <c r="EY111" s="9">
        <f>IF(Parametros!$P$3=1,'4 - Tabela atual'!EY110,'5 - Tabela anterior'!EX110)</f>
        <v>0</v>
      </c>
      <c r="EZ111" s="9">
        <f>IF(Parametros!$P$3=1,'4 - Tabela atual'!EZ110,'5 - Tabela anterior'!EY110)</f>
        <v>0</v>
      </c>
      <c r="FA111" s="9">
        <f>IF(Parametros!$P$3=1,'4 - Tabela atual'!FA110,'5 - Tabela anterior'!EZ110)</f>
        <v>0</v>
      </c>
      <c r="FB111" s="9">
        <f>IF(Parametros!$P$3=1,'4 - Tabela atual'!FB110,'5 - Tabela anterior'!FA110)</f>
        <v>0</v>
      </c>
      <c r="FC111" s="9">
        <f>IF(Parametros!$P$3=1,'4 - Tabela atual'!FC110,'5 - Tabela anterior'!FB110)</f>
        <v>0</v>
      </c>
      <c r="FD111" s="9">
        <f>IF(Parametros!$P$3=1,'4 - Tabela atual'!FD110,'5 - Tabela anterior'!FC110)</f>
        <v>0</v>
      </c>
      <c r="FE111" s="9">
        <f>IF(Parametros!$P$3=1,'4 - Tabela atual'!FE110,'5 - Tabela anterior'!FD110)</f>
        <v>0</v>
      </c>
      <c r="FF111" s="9">
        <f>IF(Parametros!$P$3=1,'4 - Tabela atual'!FF110,'5 - Tabela anterior'!FE110)</f>
        <v>0</v>
      </c>
      <c r="FG111" s="9">
        <f>IF(Parametros!$P$3=1,'4 - Tabela atual'!FG110,'5 - Tabela anterior'!FF110)</f>
        <v>0</v>
      </c>
      <c r="FH111" s="9">
        <f>IF(Parametros!$P$3=1,'4 - Tabela atual'!FH110,'5 - Tabela anterior'!FG110)</f>
        <v>0</v>
      </c>
      <c r="FI111" s="9">
        <f>IF(Parametros!$P$3=1,'4 - Tabela atual'!FI110,'5 - Tabela anterior'!FH110)</f>
        <v>0</v>
      </c>
      <c r="FJ111" s="9">
        <f>IF(Parametros!$P$3=1,'4 - Tabela atual'!FJ110,'5 - Tabela anterior'!FI110)</f>
        <v>0</v>
      </c>
      <c r="FK111" s="9">
        <f>IF(Parametros!$P$3=1,'4 - Tabela atual'!FK110,'5 - Tabela anterior'!FJ110)</f>
        <v>0</v>
      </c>
      <c r="FL111" s="9">
        <f>IF(Parametros!$P$3=1,'4 - Tabela atual'!FL110,'5 - Tabela anterior'!FK110)</f>
        <v>0</v>
      </c>
      <c r="FM111" s="9">
        <f>IF(Parametros!$P$3=1,'4 - Tabela atual'!FM110,'5 - Tabela anterior'!FL110)</f>
        <v>0</v>
      </c>
      <c r="FN111" s="9">
        <f>IF(Parametros!$P$3=1,'4 - Tabela atual'!FN110,'5 - Tabela anterior'!FM110)</f>
        <v>0</v>
      </c>
      <c r="FO111" s="9">
        <f>IF(Parametros!$P$3=1,'4 - Tabela atual'!FO110,'5 - Tabela anterior'!FN110)</f>
        <v>0</v>
      </c>
      <c r="FP111" s="9">
        <f>IF(Parametros!$P$3=1,'4 - Tabela atual'!FP110,'5 - Tabela anterior'!FO110)</f>
        <v>0</v>
      </c>
      <c r="FQ111" s="9">
        <f>IF(Parametros!$P$3=1,'4 - Tabela atual'!FQ110,'5 - Tabela anterior'!FP110)</f>
        <v>0</v>
      </c>
      <c r="FR111" s="9">
        <f>IF(Parametros!$P$3=1,'4 - Tabela atual'!FR110,'5 - Tabela anterior'!FQ110)</f>
        <v>0</v>
      </c>
      <c r="FS111" s="9">
        <f>IF(Parametros!$P$3=1,'4 - Tabela atual'!FS110,'5 - Tabela anterior'!FR110)</f>
        <v>0</v>
      </c>
      <c r="FT111" t="str">
        <f>IF(Parametros!$P$3=1,'4 - Tabela atual'!FT110,'5 - Tabela anterior'!FS110)</f>
        <v>0</v>
      </c>
      <c r="FU111" t="str">
        <f>IF(Parametros!$P$3=1,'4 - Tabela atual'!FU110,'5 - Tabela anterior'!FT110)</f>
        <v>0</v>
      </c>
      <c r="FV111" t="str">
        <f>IF(Parametros!$P$3=1,'4 - Tabela atual'!FV110,'5 - Tabela anterior'!FU110)</f>
        <v>0</v>
      </c>
      <c r="FW111" t="str">
        <f>IF(Parametros!$P$3=1,'4 - Tabela atual'!FW110,'5 - Tabela anterior'!FV110)</f>
        <v>0</v>
      </c>
      <c r="FX111">
        <f>IF(Parametros!$P$3=1,'4 - Tabela atual'!FX110,'5 - Tabela anterior'!FW110)</f>
        <v>0</v>
      </c>
      <c r="FY111">
        <f>IF(Parametros!$P$3=1,'4 - Tabela atual'!FY110,'5 - Tabela anterior'!FX110)</f>
        <v>0</v>
      </c>
      <c r="FZ111">
        <f>IF(Parametros!$P$3=1,'4 - Tabela atual'!FZ110,'5 - Tabela anterior'!FY110)</f>
        <v>0</v>
      </c>
      <c r="GA111">
        <f>IF(Parametros!$P$3=1,'4 - Tabela atual'!GA110,'5 - Tabela anterior'!FZ110)</f>
        <v>0</v>
      </c>
      <c r="GB111">
        <f>IF(Parametros!$P$3=1,'4 - Tabela atual'!GB110,'5 - Tabela anterior'!GA110)</f>
        <v>0</v>
      </c>
      <c r="GC111">
        <f>IF(Parametros!$P$3=1,'4 - Tabela atual'!GC110,'5 - Tabela anterior'!GB110)</f>
        <v>0</v>
      </c>
      <c r="GD111">
        <f>IF(Parametros!$P$3=1,'4 - Tabela atual'!GD110,'5 - Tabela anterior'!GC110)</f>
        <v>0</v>
      </c>
      <c r="GE111">
        <f>IF(Parametros!$P$3=1,'4 - Tabela atual'!GE110,'5 - Tabela anterior'!GD110)</f>
        <v>0</v>
      </c>
      <c r="GF111">
        <f>IF(Parametros!$P$3=1,'4 - Tabela atual'!GF110,'5 - Tabela anterior'!GE110)</f>
        <v>0</v>
      </c>
      <c r="GG111">
        <f>IF(Parametros!$P$3=1,'4 - Tabela atual'!GG110,'5 - Tabela anterior'!GF110)</f>
        <v>0</v>
      </c>
      <c r="GH111">
        <f>IF(Parametros!$P$3=1,'4 - Tabela atual'!GH110,'5 - Tabela anterior'!GG110)</f>
        <v>0</v>
      </c>
      <c r="GI111" s="8" t="str">
        <f>IF(Parametros!$P$3=1,'4 - Tabela atual'!GI110,'5 - Tabela anterior'!GH110)</f>
        <v>0</v>
      </c>
      <c r="GJ111" s="8">
        <f>IF(Parametros!$P$3=1,'4 - Tabela atual'!GJ110,'5 - Tabela anterior'!GI110)</f>
        <v>0</v>
      </c>
      <c r="GK111" s="8">
        <f>IF(Parametros!$P$3=1,'4 - Tabela atual'!GK110,'5 - Tabela anterior'!GJ110)</f>
        <v>0</v>
      </c>
      <c r="GL111" s="8">
        <f>IF(Parametros!$P$3=1,'4 - Tabela atual'!GL110,'5 - Tabela anterior'!GK110)</f>
        <v>0</v>
      </c>
      <c r="GM111" s="8">
        <f>IF(Parametros!$P$3=1,'4 - Tabela atual'!GM110,'5 - Tabela anterior'!GL110)</f>
        <v>0</v>
      </c>
      <c r="GN111" s="8">
        <f>IF(Parametros!$P$3=1,'4 - Tabela atual'!GN110,'5 - Tabela anterior'!GM110)</f>
        <v>0</v>
      </c>
      <c r="GO111" s="8">
        <f>IF(Parametros!$P$3=1,'4 - Tabela atual'!GO110,'5 - Tabela anterior'!GN110)</f>
        <v>0</v>
      </c>
      <c r="GP111" s="8">
        <f>IF(Parametros!$P$3=1,'4 - Tabela atual'!GP110,'5 - Tabela anterior'!GO110)</f>
        <v>0</v>
      </c>
      <c r="GQ111" s="8">
        <f>IF(Parametros!$P$3=1,'4 - Tabela atual'!GQ110,'5 - Tabela anterior'!GP110)</f>
        <v>0</v>
      </c>
      <c r="GR111" s="8">
        <f>IF(Parametros!$P$3=1,'4 - Tabela atual'!GR110,'5 - Tabela anterior'!GQ110)</f>
        <v>0</v>
      </c>
      <c r="GS111" s="8">
        <f>IF(Parametros!$P$3=1,'4 - Tabela atual'!GS110,'5 - Tabela anterior'!GR110)</f>
        <v>0</v>
      </c>
      <c r="GT111" s="8">
        <f>IF(Parametros!$P$3=1,'4 - Tabela atual'!GT110,'5 - Tabela anterior'!GS110)</f>
        <v>0</v>
      </c>
      <c r="GU111" s="8">
        <f>IF(Parametros!$P$3=1,'4 - Tabela atual'!GU110,'5 - Tabela anterior'!GT110)</f>
        <v>0</v>
      </c>
      <c r="GV111" s="8">
        <f>IF(Parametros!$P$3=1,'4 - Tabela atual'!GV110,'5 - Tabela anterior'!GU110)</f>
        <v>0</v>
      </c>
      <c r="GW111" s="8">
        <f>IF(Parametros!$P$3=1,'4 - Tabela atual'!GW110,'5 - Tabela anterior'!GV110)</f>
        <v>0</v>
      </c>
      <c r="GX111">
        <f>IF(Parametros!$P$3=1,'4 - Tabela atual'!GX110,'5 - Tabela anterior'!GW110)</f>
        <v>0</v>
      </c>
      <c r="GY111">
        <f>IF(Parametros!$P$3=1,'4 - Tabela atual'!GY110,'5 - Tabela anterior'!GX110)</f>
        <v>0</v>
      </c>
      <c r="GZ111">
        <f>IF(Parametros!$P$3=1,'4 - Tabela atual'!GZ110,'5 - Tabela anterior'!GY110)</f>
        <v>0</v>
      </c>
      <c r="HA111">
        <f>IF(Parametros!$P$3=1,'4 - Tabela atual'!HA110,'5 - Tabela anterior'!GZ110)</f>
        <v>0</v>
      </c>
      <c r="HB111">
        <f>IF(Parametros!$P$3=1,'4 - Tabela atual'!HB110,'5 - Tabela anterior'!HA110)</f>
        <v>0</v>
      </c>
      <c r="HC111">
        <f>IF(Parametros!$P$3=1,'4 - Tabela atual'!HC110,'5 - Tabela anterior'!HB110)</f>
        <v>0</v>
      </c>
      <c r="HD111">
        <f>IF(Parametros!$P$3=1,'4 - Tabela atual'!HD110,'5 - Tabela anterior'!HC110)</f>
        <v>0</v>
      </c>
      <c r="HE111" s="6" t="str">
        <f t="shared" si="3"/>
        <v>0 - (0)</v>
      </c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IP111" s="5"/>
      <c r="IQ111" s="5"/>
      <c r="IR111" s="5"/>
      <c r="IS111" s="5"/>
      <c r="IT111" s="5"/>
      <c r="IU111" s="5"/>
      <c r="IV111" s="5"/>
      <c r="IW111" s="5"/>
      <c r="IX111" s="5"/>
      <c r="IY111" s="5"/>
      <c r="IZ111" s="5"/>
      <c r="JA111" s="5"/>
      <c r="JB111" s="5"/>
      <c r="JC111" s="5"/>
      <c r="JD111" s="5"/>
      <c r="JE111" s="5"/>
      <c r="JF111" s="5"/>
      <c r="JG111" s="5"/>
      <c r="JH111" s="5"/>
      <c r="JI111" s="5"/>
      <c r="JJ111" s="5"/>
      <c r="JK111" s="5"/>
      <c r="JL111" s="5"/>
    </row>
    <row r="112" spans="1:272" x14ac:dyDescent="0.2">
      <c r="A112" s="148">
        <f>IF(Parametros!$P$3=1,'4 - Tabela atual'!A111,'5 - Tabela anterior'!A111)</f>
        <v>0</v>
      </c>
      <c r="B112" s="112">
        <f>IF(Parametros!$P$3=1,'4 - Tabela atual'!B111,'5 - Tabela anterior'!B111)</f>
        <v>0</v>
      </c>
      <c r="C112" s="9">
        <f>IF(Parametros!$P$3=1,'4 - Tabela atual'!C111,'5 - Tabela anterior'!C111)</f>
        <v>0</v>
      </c>
      <c r="D112" s="9">
        <f>IF(Parametros!$P$3=1,'4 - Tabela atual'!D111,'5 - Tabela anterior'!D111)</f>
        <v>0</v>
      </c>
      <c r="E112" s="9"/>
      <c r="F112" s="9"/>
      <c r="G112" s="9"/>
      <c r="H112" s="9"/>
      <c r="I112" s="9">
        <f>IF(Parametros!$P$3=1,'4 - Tabela atual'!I111,'5 - Tabela anterior'!H111)</f>
        <v>0</v>
      </c>
      <c r="J112" s="9"/>
      <c r="K112" s="9"/>
      <c r="L112" s="9"/>
      <c r="M112" s="9"/>
      <c r="N112" s="9">
        <f>IF(Parametros!$P$3=1,'4 - Tabela atual'!N111,'5 - Tabela anterior'!M111)</f>
        <v>0</v>
      </c>
      <c r="O112" s="9">
        <f>IF(Parametros!$P$3=1,'4 - Tabela atual'!O111,'5 - Tabela anterior'!N111)</f>
        <v>0</v>
      </c>
      <c r="P112" s="9">
        <f>IF(Parametros!$P$3=1,'4 - Tabela atual'!P111,'5 - Tabela anterior'!O111)</f>
        <v>0</v>
      </c>
      <c r="Q112" s="9">
        <f>IF(Parametros!$P$3=1,'4 - Tabela atual'!Q111,'5 - Tabela anterior'!P111)</f>
        <v>0</v>
      </c>
      <c r="R112" s="9">
        <f>IF(Parametros!$P$3=1,'4 - Tabela atual'!R111,'5 - Tabela anterior'!Q111)</f>
        <v>0</v>
      </c>
      <c r="S112" s="9">
        <f>IF(Parametros!$P$3=1,'4 - Tabela atual'!S111,'5 - Tabela anterior'!R111)</f>
        <v>0</v>
      </c>
      <c r="T112" s="9">
        <f>IF(Parametros!$P$3=1,'4 - Tabela atual'!T111,'5 - Tabela anterior'!S111)</f>
        <v>0</v>
      </c>
      <c r="U112" s="9">
        <f>IF(Parametros!$P$3=1,'4 - Tabela atual'!U111,'5 - Tabela anterior'!T111)</f>
        <v>0</v>
      </c>
      <c r="V112" s="9">
        <f>IF(Parametros!$P$3=1,'4 - Tabela atual'!V111,'5 - Tabela anterior'!U111)</f>
        <v>0</v>
      </c>
      <c r="W112" s="9">
        <f>IF(Parametros!$P$3=1,'4 - Tabela atual'!W111,'5 - Tabela anterior'!V111)</f>
        <v>0</v>
      </c>
      <c r="X112" s="9">
        <f>IF(Parametros!$P$3=1,'4 - Tabela atual'!X111,'5 - Tabela anterior'!W111)</f>
        <v>0</v>
      </c>
      <c r="Y112" s="9">
        <f>IF(Parametros!$P$3=1,'4 - Tabela atual'!Y111,'5 - Tabela anterior'!X111)</f>
        <v>0</v>
      </c>
      <c r="Z112" s="9">
        <f>IF(Parametros!$P$3=1,'4 - Tabela atual'!Z111,'5 - Tabela anterior'!Y111)</f>
        <v>0</v>
      </c>
      <c r="AA112" s="9">
        <f>IF(Parametros!$P$3=1,'4 - Tabela atual'!AA111,'5 - Tabela anterior'!Z111)</f>
        <v>0</v>
      </c>
      <c r="AB112" s="9">
        <f>IF(Parametros!$P$3=1,'4 - Tabela atual'!AB111,'5 - Tabela anterior'!AA111)</f>
        <v>0</v>
      </c>
      <c r="AC112" s="9">
        <f>IF(Parametros!$P$3=1,'4 - Tabela atual'!AC111,'5 - Tabela anterior'!AB111)</f>
        <v>0</v>
      </c>
      <c r="AD112" s="9">
        <f>IF(Parametros!$P$3=1,'4 - Tabela atual'!AD111,'5 - Tabela anterior'!AC111)</f>
        <v>0</v>
      </c>
      <c r="AE112" s="9">
        <f>IF(Parametros!$P$3=1,'4 - Tabela atual'!AE111,'5 - Tabela anterior'!AD111)</f>
        <v>0</v>
      </c>
      <c r="AF112" s="9">
        <f>IF(Parametros!$P$3=1,'4 - Tabela atual'!AF111,'5 - Tabela anterior'!AE111)</f>
        <v>0</v>
      </c>
      <c r="AG112" s="9">
        <f>IF(Parametros!$P$3=1,'4 - Tabela atual'!AG111,'5 - Tabela anterior'!AF111)</f>
        <v>0</v>
      </c>
      <c r="AH112" s="9">
        <f>IF(Parametros!$P$3=1,'4 - Tabela atual'!AH111,'5 - Tabela anterior'!AG111)</f>
        <v>0</v>
      </c>
      <c r="AI112" s="9">
        <f>IF(Parametros!$P$3=1,'4 - Tabela atual'!AI111,'5 - Tabela anterior'!AH111)</f>
        <v>0</v>
      </c>
      <c r="AJ112" s="9">
        <f>IF(Parametros!$P$3=1,'4 - Tabela atual'!AJ111,'5 - Tabela anterior'!AI111)</f>
        <v>0</v>
      </c>
      <c r="AK112" s="9">
        <f>IF(Parametros!$P$3=1,'4 - Tabela atual'!AK111,'5 - Tabela anterior'!AJ111)</f>
        <v>0</v>
      </c>
      <c r="AL112" s="9">
        <f>IF(Parametros!$P$3=1,'4 - Tabela atual'!AL111,'5 - Tabela anterior'!AK111)</f>
        <v>0</v>
      </c>
      <c r="AM112" s="9">
        <f>IF(Parametros!$P$3=1,'4 - Tabela atual'!AM111,'5 - Tabela anterior'!AL111)</f>
        <v>0</v>
      </c>
      <c r="AN112" s="9">
        <f>IF(Parametros!$P$3=1,'4 - Tabela atual'!AN111,'5 - Tabela anterior'!AM111)</f>
        <v>0</v>
      </c>
      <c r="AO112" s="9">
        <f>IF(Parametros!$P$3=1,'4 - Tabela atual'!AO111,'5 - Tabela anterior'!AN111)</f>
        <v>0</v>
      </c>
      <c r="AP112" s="9">
        <f>IF(Parametros!$P$3=1,'4 - Tabela atual'!AP111,'5 - Tabela anterior'!AO111)</f>
        <v>0</v>
      </c>
      <c r="AQ112" s="9">
        <f>IF(Parametros!$P$3=1,'4 - Tabela atual'!AQ111,'5 - Tabela anterior'!AP111)</f>
        <v>0</v>
      </c>
      <c r="AR112" s="9">
        <f>IF(Parametros!$P$3=1,'4 - Tabela atual'!AR111,'5 - Tabela anterior'!AQ111)</f>
        <v>0</v>
      </c>
      <c r="AS112" s="9">
        <f>IF(Parametros!$P$3=1,'4 - Tabela atual'!AS111,'5 - Tabela anterior'!AR111)</f>
        <v>0</v>
      </c>
      <c r="AT112" s="9">
        <f>IF(Parametros!$P$3=1,'4 - Tabela atual'!AT111,'5 - Tabela anterior'!AS111)</f>
        <v>0</v>
      </c>
      <c r="AU112" s="9">
        <f>IF(Parametros!$P$3=1,'4 - Tabela atual'!AU111,'5 - Tabela anterior'!AT111)</f>
        <v>0</v>
      </c>
      <c r="AV112" s="9">
        <f>IF(Parametros!$P$3=1,'4 - Tabela atual'!AV111,'5 - Tabela anterior'!AU111)</f>
        <v>0</v>
      </c>
      <c r="AW112" s="9">
        <f>IF(Parametros!$P$3=1,'4 - Tabela atual'!AW111,'5 - Tabela anterior'!AV111)</f>
        <v>0</v>
      </c>
      <c r="AX112" s="9">
        <f>IF(Parametros!$P$3=1,'4 - Tabela atual'!AX111,'5 - Tabela anterior'!AW111)</f>
        <v>0</v>
      </c>
      <c r="AY112" s="9">
        <f>IF(Parametros!$P$3=1,'4 - Tabela atual'!AY111,'5 - Tabela anterior'!AX111)</f>
        <v>0</v>
      </c>
      <c r="AZ112" s="9">
        <f>IF(Parametros!$P$3=1,'4 - Tabela atual'!AZ111,'5 - Tabela anterior'!AY111)</f>
        <v>0</v>
      </c>
      <c r="BA112" s="9">
        <f>IF(Parametros!$P$3=1,'4 - Tabela atual'!BA111,'5 - Tabela anterior'!AZ111)</f>
        <v>0</v>
      </c>
      <c r="BB112" s="9">
        <f>IF(Parametros!$P$3=1,'4 - Tabela atual'!BB111,'5 - Tabela anterior'!BA111)</f>
        <v>0</v>
      </c>
      <c r="BC112" s="9">
        <f>IF(Parametros!$P$3=1,'4 - Tabela atual'!BC111,'5 - Tabela anterior'!BB111)</f>
        <v>0</v>
      </c>
      <c r="BD112" s="9">
        <f>IF(Parametros!$P$3=1,'4 - Tabela atual'!BD111,'5 - Tabela anterior'!BC111)</f>
        <v>0</v>
      </c>
      <c r="BE112" s="9">
        <f>IF(Parametros!$P$3=1,'4 - Tabela atual'!BE111,'5 - Tabela anterior'!BD111)</f>
        <v>0</v>
      </c>
      <c r="BF112" s="9">
        <f>IF(Parametros!$P$3=1,'4 - Tabela atual'!BF111,'5 - Tabela anterior'!BE111)</f>
        <v>0</v>
      </c>
      <c r="BG112" s="9">
        <f>IF(Parametros!$P$3=1,'4 - Tabela atual'!BG111,'5 - Tabela anterior'!BF111)</f>
        <v>0</v>
      </c>
      <c r="BH112" s="9">
        <f>IF(Parametros!$P$3=1,'4 - Tabela atual'!BH111,'5 - Tabela anterior'!BG111)</f>
        <v>0</v>
      </c>
      <c r="BI112" s="9">
        <f>IF(Parametros!$P$3=1,'4 - Tabela atual'!BI111,'5 - Tabela anterior'!BH111)</f>
        <v>0</v>
      </c>
      <c r="BJ112" s="9">
        <f>IF(Parametros!$P$3=1,'4 - Tabela atual'!BJ111,'5 - Tabela anterior'!BI111)</f>
        <v>0</v>
      </c>
      <c r="BK112" s="9">
        <f>IF(Parametros!$P$3=1,'4 - Tabela atual'!BK111,'5 - Tabela anterior'!BJ111)</f>
        <v>0</v>
      </c>
      <c r="BL112" s="9">
        <f>IF(Parametros!$P$3=1,'4 - Tabela atual'!BL111,'5 - Tabela anterior'!BK111)</f>
        <v>0</v>
      </c>
      <c r="BM112" s="9">
        <f>IF(Parametros!$P$3=1,'4 - Tabela atual'!BM111,'5 - Tabela anterior'!BL111)</f>
        <v>0</v>
      </c>
      <c r="BN112" s="9">
        <f>IF(Parametros!$P$3=1,'4 - Tabela atual'!BN111,'5 - Tabela anterior'!BM111)</f>
        <v>0</v>
      </c>
      <c r="BO112" s="9">
        <f>IF(Parametros!$P$3=1,'4 - Tabela atual'!BO111,'5 - Tabela anterior'!BN111)</f>
        <v>0</v>
      </c>
      <c r="BP112" s="9">
        <f>IF(Parametros!$P$3=1,'4 - Tabela atual'!BP111,'5 - Tabela anterior'!BO111)</f>
        <v>0</v>
      </c>
      <c r="BQ112" s="9">
        <f>IF(Parametros!$P$3=1,'4 - Tabela atual'!BQ111,'5 - Tabela anterior'!BP111)</f>
        <v>0</v>
      </c>
      <c r="BR112" s="9">
        <f>IF(Parametros!$P$3=1,'4 - Tabela atual'!BR111,'5 - Tabela anterior'!BQ111)</f>
        <v>0</v>
      </c>
      <c r="BS112" s="9">
        <f>IF(Parametros!$P$3=1,'4 - Tabela atual'!BS111,'5 - Tabela anterior'!BR111)</f>
        <v>0</v>
      </c>
      <c r="BT112" s="9">
        <f>IF(Parametros!$P$3=1,'4 - Tabela atual'!BT111,'5 - Tabela anterior'!BS111)</f>
        <v>0</v>
      </c>
      <c r="BU112" s="9">
        <f>IF(Parametros!$P$3=1,'4 - Tabela atual'!BU111,'5 - Tabela anterior'!BT111)</f>
        <v>0</v>
      </c>
      <c r="BV112" s="9">
        <f>IF(Parametros!$P$3=1,'4 - Tabela atual'!BV111,'5 - Tabela anterior'!BU111)</f>
        <v>0</v>
      </c>
      <c r="BW112" s="9">
        <f>IF(Parametros!$P$3=1,'4 - Tabela atual'!BW111,'5 - Tabela anterior'!BV111)</f>
        <v>0</v>
      </c>
      <c r="BX112" s="9">
        <f>IF(Parametros!$P$3=1,'4 - Tabela atual'!BX111,'5 - Tabela anterior'!BW111)</f>
        <v>0</v>
      </c>
      <c r="BY112" s="9">
        <f>IF(Parametros!$P$3=1,'4 - Tabela atual'!BY111,'5 - Tabela anterior'!BX111)</f>
        <v>0</v>
      </c>
      <c r="BZ112" s="9">
        <f>IF(Parametros!$P$3=1,'4 - Tabela atual'!BZ111,'5 - Tabela anterior'!BY111)</f>
        <v>0</v>
      </c>
      <c r="CA112" s="9">
        <f>IF(Parametros!$P$3=1,'4 - Tabela atual'!CA111,'5 - Tabela anterior'!BZ111)</f>
        <v>0</v>
      </c>
      <c r="CB112" s="9">
        <f>IF(Parametros!$P$3=1,'4 - Tabela atual'!CB111,'5 - Tabela anterior'!CA111)</f>
        <v>0</v>
      </c>
      <c r="CC112" s="9">
        <f>IF(Parametros!$P$3=1,'4 - Tabela atual'!CC111,'5 - Tabela anterior'!CB111)</f>
        <v>0</v>
      </c>
      <c r="CD112" s="9">
        <f>IF(Parametros!$P$3=1,'4 - Tabela atual'!CD111,'5 - Tabela anterior'!CC111)</f>
        <v>0</v>
      </c>
      <c r="CE112" s="9">
        <f>IF(Parametros!$P$3=1,'4 - Tabela atual'!CE111,'5 - Tabela anterior'!CD111)</f>
        <v>0</v>
      </c>
      <c r="CF112" s="9">
        <f>IF(Parametros!$P$3=1,'4 - Tabela atual'!CF111,'5 - Tabela anterior'!CE111)</f>
        <v>0</v>
      </c>
      <c r="CG112" s="9">
        <f>IF(Parametros!$P$3=1,'4 - Tabela atual'!CG111,'5 - Tabela anterior'!CF111)</f>
        <v>0</v>
      </c>
      <c r="CH112" s="9">
        <f>IF(Parametros!$P$3=1,'4 - Tabela atual'!CH111,'5 - Tabela anterior'!CG111)</f>
        <v>0</v>
      </c>
      <c r="CI112" s="9">
        <f>IF(Parametros!$P$3=1,'4 - Tabela atual'!CI111,'5 - Tabela anterior'!CH111)</f>
        <v>0</v>
      </c>
      <c r="CJ112" s="9">
        <f>IF(Parametros!$P$3=1,'4 - Tabela atual'!CJ111,'5 - Tabela anterior'!CI111)</f>
        <v>0</v>
      </c>
      <c r="CK112" s="9">
        <f>IF(Parametros!$P$3=1,'4 - Tabela atual'!CK111,'5 - Tabela anterior'!CJ111)</f>
        <v>0</v>
      </c>
      <c r="CL112" s="9">
        <f>IF(Parametros!$P$3=1,'4 - Tabela atual'!CL111,'5 - Tabela anterior'!CK111)</f>
        <v>0</v>
      </c>
      <c r="CM112" s="9">
        <f>IF(Parametros!$P$3=1,'4 - Tabela atual'!CM111,'5 - Tabela anterior'!CL111)</f>
        <v>0</v>
      </c>
      <c r="CN112" s="9">
        <f>IF(Parametros!$P$3=1,'4 - Tabela atual'!CN111,'5 - Tabela anterior'!CM111)</f>
        <v>0</v>
      </c>
      <c r="CO112" s="9">
        <f>IF(Parametros!$P$3=1,'4 - Tabela atual'!CO111,'5 - Tabela anterior'!CN111)</f>
        <v>0</v>
      </c>
      <c r="CP112" s="9">
        <f>IF(Parametros!$P$3=1,'4 - Tabela atual'!CP111,'5 - Tabela anterior'!CO111)</f>
        <v>0</v>
      </c>
      <c r="CQ112" s="9">
        <f>IF(Parametros!$P$3=1,'4 - Tabela atual'!CQ111,'5 - Tabela anterior'!CP111)</f>
        <v>0</v>
      </c>
      <c r="CR112" s="9">
        <f>IF(Parametros!$P$3=1,'4 - Tabela atual'!CR111,'5 - Tabela anterior'!CQ111)</f>
        <v>0</v>
      </c>
      <c r="CS112" s="9">
        <f>IF(Parametros!$P$3=1,'4 - Tabela atual'!CS111,'5 - Tabela anterior'!CR111)</f>
        <v>0</v>
      </c>
      <c r="CT112" s="9">
        <f>IF(Parametros!$P$3=1,'4 - Tabela atual'!CT111,'5 - Tabela anterior'!CS111)</f>
        <v>0</v>
      </c>
      <c r="CU112" s="9">
        <f>IF(Parametros!$P$3=1,'4 - Tabela atual'!CU111,'5 - Tabela anterior'!CT111)</f>
        <v>0</v>
      </c>
      <c r="CV112" s="9">
        <f>IF(Parametros!$P$3=1,'4 - Tabela atual'!CV111,'5 - Tabela anterior'!CU111)</f>
        <v>0</v>
      </c>
      <c r="CW112" s="9">
        <f>IF(Parametros!$P$3=1,'4 - Tabela atual'!CW111,'5 - Tabela anterior'!CV111)</f>
        <v>0</v>
      </c>
      <c r="CX112" s="9">
        <f>IF(Parametros!$P$3=1,'4 - Tabela atual'!CX111,'5 - Tabela anterior'!CW111)</f>
        <v>0</v>
      </c>
      <c r="CY112" s="9">
        <f>IF(Parametros!$P$3=1,'4 - Tabela atual'!CY111,'5 - Tabela anterior'!CX111)</f>
        <v>0</v>
      </c>
      <c r="CZ112" s="9">
        <f>IF(Parametros!$P$3=1,'4 - Tabela atual'!CZ111,'5 - Tabela anterior'!CY111)</f>
        <v>0</v>
      </c>
      <c r="DA112" s="9">
        <f>IF(Parametros!$P$3=1,'4 - Tabela atual'!DA111,'5 - Tabela anterior'!CZ111)</f>
        <v>0</v>
      </c>
      <c r="DB112" s="9">
        <f>IF(Parametros!$P$3=1,'4 - Tabela atual'!DB111,'5 - Tabela anterior'!DA111)</f>
        <v>0</v>
      </c>
      <c r="DC112" s="9">
        <f>IF(Parametros!$P$3=1,'4 - Tabela atual'!DC111,'5 - Tabela anterior'!DB111)</f>
        <v>0</v>
      </c>
      <c r="DD112" s="9">
        <f>IF(Parametros!$P$3=1,'4 - Tabela atual'!DD111,'5 - Tabela anterior'!DC111)</f>
        <v>0</v>
      </c>
      <c r="DE112" s="9">
        <f>IF(Parametros!$P$3=1,'4 - Tabela atual'!DE111,'5 - Tabela anterior'!DD111)</f>
        <v>0</v>
      </c>
      <c r="DF112" s="9">
        <f>IF(Parametros!$P$3=1,'4 - Tabela atual'!DF111,'5 - Tabela anterior'!DE111)</f>
        <v>0</v>
      </c>
      <c r="DG112" s="9">
        <f>IF(Parametros!$P$3=1,'4 - Tabela atual'!DG111,'5 - Tabela anterior'!DF111)</f>
        <v>0</v>
      </c>
      <c r="DH112" s="9">
        <f>IF(Parametros!$P$3=1,'4 - Tabela atual'!DH111,'5 - Tabela anterior'!DG111)</f>
        <v>0</v>
      </c>
      <c r="DI112" s="9">
        <f>IF(Parametros!$P$3=1,'4 - Tabela atual'!DI111,'5 - Tabela anterior'!DH111)</f>
        <v>0</v>
      </c>
      <c r="DJ112" s="9">
        <f>IF(Parametros!$P$3=1,'4 - Tabela atual'!DJ111,'5 - Tabela anterior'!DI111)</f>
        <v>0</v>
      </c>
      <c r="DK112" s="9">
        <f>IF(Parametros!$P$3=1,'4 - Tabela atual'!DK111,'5 - Tabela anterior'!DJ111)</f>
        <v>0</v>
      </c>
      <c r="DL112" s="9">
        <f>IF(Parametros!$P$3=1,'4 - Tabela atual'!DL111,'5 - Tabela anterior'!DK111)</f>
        <v>0</v>
      </c>
      <c r="DM112" s="9">
        <f>IF(Parametros!$P$3=1,'4 - Tabela atual'!DM111,'5 - Tabela anterior'!DL111)</f>
        <v>0</v>
      </c>
      <c r="DN112" s="9">
        <f>IF(Parametros!$P$3=1,'4 - Tabela atual'!DN111,'5 - Tabela anterior'!DM111)</f>
        <v>0</v>
      </c>
      <c r="DO112" s="9">
        <f>IF(Parametros!$P$3=1,'4 - Tabela atual'!DO111,'5 - Tabela anterior'!DN111)</f>
        <v>0</v>
      </c>
      <c r="DP112" s="9">
        <f>IF(Parametros!$P$3=1,'4 - Tabela atual'!DP111,'5 - Tabela anterior'!DO111)</f>
        <v>0</v>
      </c>
      <c r="DQ112" s="9">
        <f>IF(Parametros!$P$3=1,'4 - Tabela atual'!DQ111,'5 - Tabela anterior'!DP111)</f>
        <v>0</v>
      </c>
      <c r="DR112" s="9">
        <f>IF(Parametros!$P$3=1,'4 - Tabela atual'!DR111,'5 - Tabela anterior'!DQ111)</f>
        <v>0</v>
      </c>
      <c r="DS112" s="9">
        <f>IF(Parametros!$P$3=1,'4 - Tabela atual'!DS111,'5 - Tabela anterior'!DR111)</f>
        <v>0</v>
      </c>
      <c r="DT112" s="9">
        <f>IF(Parametros!$P$3=1,'4 - Tabela atual'!DT111,'5 - Tabela anterior'!DS111)</f>
        <v>0</v>
      </c>
      <c r="DU112" s="9">
        <f>IF(Parametros!$P$3=1,'4 - Tabela atual'!DU111,'5 - Tabela anterior'!DT111)</f>
        <v>0</v>
      </c>
      <c r="DV112" s="9">
        <f>IF(Parametros!$P$3=1,'4 - Tabela atual'!DV111,'5 - Tabela anterior'!DU111)</f>
        <v>0</v>
      </c>
      <c r="DW112" s="9">
        <f>IF(Parametros!$P$3=1,'4 - Tabela atual'!DW111,'5 - Tabela anterior'!DV111)</f>
        <v>0</v>
      </c>
      <c r="DX112" s="9">
        <f>IF(Parametros!$P$3=1,'4 - Tabela atual'!DX111,'5 - Tabela anterior'!DW111)</f>
        <v>0</v>
      </c>
      <c r="DY112" s="9">
        <f>IF(Parametros!$P$3=1,'4 - Tabela atual'!DY111,'5 - Tabela anterior'!DX111)</f>
        <v>0</v>
      </c>
      <c r="DZ112" s="9">
        <f>IF(Parametros!$P$3=1,'4 - Tabela atual'!DZ111,'5 - Tabela anterior'!DY111)</f>
        <v>0</v>
      </c>
      <c r="EA112" s="9">
        <f>IF(Parametros!$P$3=1,'4 - Tabela atual'!EA111,'5 - Tabela anterior'!DZ111)</f>
        <v>0</v>
      </c>
      <c r="EB112" s="9">
        <f>IF(Parametros!$P$3=1,'4 - Tabela atual'!EB111,'5 - Tabela anterior'!EA111)</f>
        <v>0</v>
      </c>
      <c r="EC112" s="9">
        <f>IF(Parametros!$P$3=1,'4 - Tabela atual'!EC111,'5 - Tabela anterior'!EB111)</f>
        <v>0</v>
      </c>
      <c r="ED112" s="9">
        <f>IF(Parametros!$P$3=1,'4 - Tabela atual'!ED111,'5 - Tabela anterior'!EC111)</f>
        <v>0</v>
      </c>
      <c r="EE112" s="9">
        <f>IF(Parametros!$P$3=1,'4 - Tabela atual'!EE111,'5 - Tabela anterior'!ED111)</f>
        <v>0</v>
      </c>
      <c r="EF112" s="9">
        <f>IF(Parametros!$P$3=1,'4 - Tabela atual'!EF111,'5 - Tabela anterior'!EE111)</f>
        <v>0</v>
      </c>
      <c r="EG112" s="9">
        <f>IF(Parametros!$P$3=1,'4 - Tabela atual'!EG111,'5 - Tabela anterior'!EF111)</f>
        <v>0</v>
      </c>
      <c r="EH112" s="9">
        <f>IF(Parametros!$P$3=1,'4 - Tabela atual'!EH111,'5 - Tabela anterior'!EG111)</f>
        <v>0</v>
      </c>
      <c r="EI112" s="9">
        <f>IF(Parametros!$P$3=1,'4 - Tabela atual'!EI111,'5 - Tabela anterior'!EH111)</f>
        <v>0</v>
      </c>
      <c r="EJ112" s="9">
        <f>IF(Parametros!$P$3=1,'4 - Tabela atual'!EJ111,'5 - Tabela anterior'!EI111)</f>
        <v>0</v>
      </c>
      <c r="EK112" s="9">
        <f>IF(Parametros!$P$3=1,'4 - Tabela atual'!EK111,'5 - Tabela anterior'!EJ111)</f>
        <v>0</v>
      </c>
      <c r="EL112" s="9">
        <f>IF(Parametros!$P$3=1,'4 - Tabela atual'!EL111,'5 - Tabela anterior'!EK111)</f>
        <v>0</v>
      </c>
      <c r="EM112" s="9">
        <f>IF(Parametros!$P$3=1,'4 - Tabela atual'!EM111,'5 - Tabela anterior'!EL111)</f>
        <v>0</v>
      </c>
      <c r="EN112" s="9">
        <f>IF(Parametros!$P$3=1,'4 - Tabela atual'!EN111,'5 - Tabela anterior'!EM111)</f>
        <v>0</v>
      </c>
      <c r="EO112" s="9">
        <f>IF(Parametros!$P$3=1,'4 - Tabela atual'!EO111,'5 - Tabela anterior'!EN111)</f>
        <v>0</v>
      </c>
      <c r="EP112" s="9">
        <f>IF(Parametros!$P$3=1,'4 - Tabela atual'!EP111,'5 - Tabela anterior'!EO111)</f>
        <v>0</v>
      </c>
      <c r="EQ112" s="9">
        <f>IF(Parametros!$P$3=1,'4 - Tabela atual'!EQ111,'5 - Tabela anterior'!EP111)</f>
        <v>0</v>
      </c>
      <c r="ER112" s="9">
        <f>IF(Parametros!$P$3=1,'4 - Tabela atual'!ER111,'5 - Tabela anterior'!EQ111)</f>
        <v>0</v>
      </c>
      <c r="ES112" s="9">
        <f>IF(Parametros!$P$3=1,'4 - Tabela atual'!ES111,'5 - Tabela anterior'!ER111)</f>
        <v>0</v>
      </c>
      <c r="ET112" s="9">
        <f>IF(Parametros!$P$3=1,'4 - Tabela atual'!ET111,'5 - Tabela anterior'!ES111)</f>
        <v>0</v>
      </c>
      <c r="EU112" s="9">
        <f>IF(Parametros!$P$3=1,'4 - Tabela atual'!EU111,'5 - Tabela anterior'!ET111)</f>
        <v>0</v>
      </c>
      <c r="EV112" s="9">
        <f>IF(Parametros!$P$3=1,'4 - Tabela atual'!EV111,'5 - Tabela anterior'!EU111)</f>
        <v>0</v>
      </c>
      <c r="EW112" s="9">
        <f>IF(Parametros!$P$3=1,'4 - Tabela atual'!EW111,'5 - Tabela anterior'!EV111)</f>
        <v>0</v>
      </c>
      <c r="EX112" s="9">
        <f>IF(Parametros!$P$3=1,'4 - Tabela atual'!EX111,'5 - Tabela anterior'!EW111)</f>
        <v>0</v>
      </c>
      <c r="EY112" s="9">
        <f>IF(Parametros!$P$3=1,'4 - Tabela atual'!EY111,'5 - Tabela anterior'!EX111)</f>
        <v>0</v>
      </c>
      <c r="EZ112" s="9">
        <f>IF(Parametros!$P$3=1,'4 - Tabela atual'!EZ111,'5 - Tabela anterior'!EY111)</f>
        <v>0</v>
      </c>
      <c r="FA112" s="9">
        <f>IF(Parametros!$P$3=1,'4 - Tabela atual'!FA111,'5 - Tabela anterior'!EZ111)</f>
        <v>0</v>
      </c>
      <c r="FB112" s="9">
        <f>IF(Parametros!$P$3=1,'4 - Tabela atual'!FB111,'5 - Tabela anterior'!FA111)</f>
        <v>0</v>
      </c>
      <c r="FC112" s="9">
        <f>IF(Parametros!$P$3=1,'4 - Tabela atual'!FC111,'5 - Tabela anterior'!FB111)</f>
        <v>0</v>
      </c>
      <c r="FD112" s="9">
        <f>IF(Parametros!$P$3=1,'4 - Tabela atual'!FD111,'5 - Tabela anterior'!FC111)</f>
        <v>0</v>
      </c>
      <c r="FE112" s="9">
        <f>IF(Parametros!$P$3=1,'4 - Tabela atual'!FE111,'5 - Tabela anterior'!FD111)</f>
        <v>0</v>
      </c>
      <c r="FF112" s="9">
        <f>IF(Parametros!$P$3=1,'4 - Tabela atual'!FF111,'5 - Tabela anterior'!FE111)</f>
        <v>0</v>
      </c>
      <c r="FG112" s="9">
        <f>IF(Parametros!$P$3=1,'4 - Tabela atual'!FG111,'5 - Tabela anterior'!FF111)</f>
        <v>0</v>
      </c>
      <c r="FH112" s="9">
        <f>IF(Parametros!$P$3=1,'4 - Tabela atual'!FH111,'5 - Tabela anterior'!FG111)</f>
        <v>0</v>
      </c>
      <c r="FI112" s="9">
        <f>IF(Parametros!$P$3=1,'4 - Tabela atual'!FI111,'5 - Tabela anterior'!FH111)</f>
        <v>0</v>
      </c>
      <c r="FJ112" s="9">
        <f>IF(Parametros!$P$3=1,'4 - Tabela atual'!FJ111,'5 - Tabela anterior'!FI111)</f>
        <v>0</v>
      </c>
      <c r="FK112" s="9">
        <f>IF(Parametros!$P$3=1,'4 - Tabela atual'!FK111,'5 - Tabela anterior'!FJ111)</f>
        <v>0</v>
      </c>
      <c r="FL112" s="9">
        <f>IF(Parametros!$P$3=1,'4 - Tabela atual'!FL111,'5 - Tabela anterior'!FK111)</f>
        <v>0</v>
      </c>
      <c r="FM112" s="9">
        <f>IF(Parametros!$P$3=1,'4 - Tabela atual'!FM111,'5 - Tabela anterior'!FL111)</f>
        <v>0</v>
      </c>
      <c r="FN112" s="9">
        <f>IF(Parametros!$P$3=1,'4 - Tabela atual'!FN111,'5 - Tabela anterior'!FM111)</f>
        <v>0</v>
      </c>
      <c r="FO112" s="9">
        <f>IF(Parametros!$P$3=1,'4 - Tabela atual'!FO111,'5 - Tabela anterior'!FN111)</f>
        <v>0</v>
      </c>
      <c r="FP112" s="9">
        <f>IF(Parametros!$P$3=1,'4 - Tabela atual'!FP111,'5 - Tabela anterior'!FO111)</f>
        <v>0</v>
      </c>
      <c r="FQ112" s="9">
        <f>IF(Parametros!$P$3=1,'4 - Tabela atual'!FQ111,'5 - Tabela anterior'!FP111)</f>
        <v>0</v>
      </c>
      <c r="FR112" s="9">
        <f>IF(Parametros!$P$3=1,'4 - Tabela atual'!FR111,'5 - Tabela anterior'!FQ111)</f>
        <v>0</v>
      </c>
      <c r="FS112" s="9">
        <f>IF(Parametros!$P$3=1,'4 - Tabela atual'!FS111,'5 - Tabela anterior'!FR111)</f>
        <v>0</v>
      </c>
      <c r="FT112" t="str">
        <f>IF(Parametros!$P$3=1,'4 - Tabela atual'!FT111,'5 - Tabela anterior'!FS111)</f>
        <v>0</v>
      </c>
      <c r="FU112" t="str">
        <f>IF(Parametros!$P$3=1,'4 - Tabela atual'!FU111,'5 - Tabela anterior'!FT111)</f>
        <v>0</v>
      </c>
      <c r="FV112" t="str">
        <f>IF(Parametros!$P$3=1,'4 - Tabela atual'!FV111,'5 - Tabela anterior'!FU111)</f>
        <v>0</v>
      </c>
      <c r="FW112" t="str">
        <f>IF(Parametros!$P$3=1,'4 - Tabela atual'!FW111,'5 - Tabela anterior'!FV111)</f>
        <v>0</v>
      </c>
      <c r="FX112">
        <f>IF(Parametros!$P$3=1,'4 - Tabela atual'!FX111,'5 - Tabela anterior'!FW111)</f>
        <v>0</v>
      </c>
      <c r="FY112">
        <f>IF(Parametros!$P$3=1,'4 - Tabela atual'!FY111,'5 - Tabela anterior'!FX111)</f>
        <v>0</v>
      </c>
      <c r="FZ112">
        <f>IF(Parametros!$P$3=1,'4 - Tabela atual'!FZ111,'5 - Tabela anterior'!FY111)</f>
        <v>0</v>
      </c>
      <c r="GA112">
        <f>IF(Parametros!$P$3=1,'4 - Tabela atual'!GA111,'5 - Tabela anterior'!FZ111)</f>
        <v>0</v>
      </c>
      <c r="GB112">
        <f>IF(Parametros!$P$3=1,'4 - Tabela atual'!GB111,'5 - Tabela anterior'!GA111)</f>
        <v>0</v>
      </c>
      <c r="GC112">
        <f>IF(Parametros!$P$3=1,'4 - Tabela atual'!GC111,'5 - Tabela anterior'!GB111)</f>
        <v>0</v>
      </c>
      <c r="GD112">
        <f>IF(Parametros!$P$3=1,'4 - Tabela atual'!GD111,'5 - Tabela anterior'!GC111)</f>
        <v>0</v>
      </c>
      <c r="GE112">
        <f>IF(Parametros!$P$3=1,'4 - Tabela atual'!GE111,'5 - Tabela anterior'!GD111)</f>
        <v>0</v>
      </c>
      <c r="GF112">
        <f>IF(Parametros!$P$3=1,'4 - Tabela atual'!GF111,'5 - Tabela anterior'!GE111)</f>
        <v>0</v>
      </c>
      <c r="GG112">
        <f>IF(Parametros!$P$3=1,'4 - Tabela atual'!GG111,'5 - Tabela anterior'!GF111)</f>
        <v>0</v>
      </c>
      <c r="GH112">
        <f>IF(Parametros!$P$3=1,'4 - Tabela atual'!GH111,'5 - Tabela anterior'!GG111)</f>
        <v>0</v>
      </c>
      <c r="GI112" s="8" t="str">
        <f>IF(Parametros!$P$3=1,'4 - Tabela atual'!GI111,'5 - Tabela anterior'!GH111)</f>
        <v>0</v>
      </c>
      <c r="GJ112" s="8">
        <f>IF(Parametros!$P$3=1,'4 - Tabela atual'!GJ111,'5 - Tabela anterior'!GI111)</f>
        <v>0</v>
      </c>
      <c r="GK112" s="8">
        <f>IF(Parametros!$P$3=1,'4 - Tabela atual'!GK111,'5 - Tabela anterior'!GJ111)</f>
        <v>0</v>
      </c>
      <c r="GL112" s="8">
        <f>IF(Parametros!$P$3=1,'4 - Tabela atual'!GL111,'5 - Tabela anterior'!GK111)</f>
        <v>0</v>
      </c>
      <c r="GM112" s="8">
        <f>IF(Parametros!$P$3=1,'4 - Tabela atual'!GM111,'5 - Tabela anterior'!GL111)</f>
        <v>0</v>
      </c>
      <c r="GN112" s="8">
        <f>IF(Parametros!$P$3=1,'4 - Tabela atual'!GN111,'5 - Tabela anterior'!GM111)</f>
        <v>0</v>
      </c>
      <c r="GO112" s="8">
        <f>IF(Parametros!$P$3=1,'4 - Tabela atual'!GO111,'5 - Tabela anterior'!GN111)</f>
        <v>0</v>
      </c>
      <c r="GP112" s="8">
        <f>IF(Parametros!$P$3=1,'4 - Tabela atual'!GP111,'5 - Tabela anterior'!GO111)</f>
        <v>0</v>
      </c>
      <c r="GQ112" s="8">
        <f>IF(Parametros!$P$3=1,'4 - Tabela atual'!GQ111,'5 - Tabela anterior'!GP111)</f>
        <v>0</v>
      </c>
      <c r="GR112" s="8">
        <f>IF(Parametros!$P$3=1,'4 - Tabela atual'!GR111,'5 - Tabela anterior'!GQ111)</f>
        <v>0</v>
      </c>
      <c r="GS112" s="8">
        <f>IF(Parametros!$P$3=1,'4 - Tabela atual'!GS111,'5 - Tabela anterior'!GR111)</f>
        <v>0</v>
      </c>
      <c r="GT112" s="8">
        <f>IF(Parametros!$P$3=1,'4 - Tabela atual'!GT111,'5 - Tabela anterior'!GS111)</f>
        <v>0</v>
      </c>
      <c r="GU112" s="8">
        <f>IF(Parametros!$P$3=1,'4 - Tabela atual'!GU111,'5 - Tabela anterior'!GT111)</f>
        <v>0</v>
      </c>
      <c r="GV112" s="8">
        <f>IF(Parametros!$P$3=1,'4 - Tabela atual'!GV111,'5 - Tabela anterior'!GU111)</f>
        <v>0</v>
      </c>
      <c r="GW112" s="8">
        <f>IF(Parametros!$P$3=1,'4 - Tabela atual'!GW111,'5 - Tabela anterior'!GV111)</f>
        <v>0</v>
      </c>
      <c r="GX112">
        <f>IF(Parametros!$P$3=1,'4 - Tabela atual'!GX111,'5 - Tabela anterior'!GW111)</f>
        <v>0</v>
      </c>
      <c r="GY112">
        <f>IF(Parametros!$P$3=1,'4 - Tabela atual'!GY111,'5 - Tabela anterior'!GX111)</f>
        <v>0</v>
      </c>
      <c r="GZ112">
        <f>IF(Parametros!$P$3=1,'4 - Tabela atual'!GZ111,'5 - Tabela anterior'!GY111)</f>
        <v>0</v>
      </c>
      <c r="HA112">
        <f>IF(Parametros!$P$3=1,'4 - Tabela atual'!HA111,'5 - Tabela anterior'!GZ111)</f>
        <v>0</v>
      </c>
      <c r="HB112">
        <f>IF(Parametros!$P$3=1,'4 - Tabela atual'!HB111,'5 - Tabela anterior'!HA111)</f>
        <v>0</v>
      </c>
      <c r="HC112">
        <f>IF(Parametros!$P$3=1,'4 - Tabela atual'!HC111,'5 - Tabela anterior'!HB111)</f>
        <v>0</v>
      </c>
      <c r="HD112">
        <f>IF(Parametros!$P$3=1,'4 - Tabela atual'!HD111,'5 - Tabela anterior'!HC111)</f>
        <v>0</v>
      </c>
      <c r="HE112" s="6" t="str">
        <f t="shared" si="3"/>
        <v>0 - (0)</v>
      </c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IP112" s="5"/>
      <c r="IQ112" s="5"/>
      <c r="IR112" s="5"/>
      <c r="IS112" s="5"/>
      <c r="IT112" s="5"/>
      <c r="IU112" s="5"/>
      <c r="IV112" s="5"/>
      <c r="IW112" s="5"/>
      <c r="IX112" s="5"/>
      <c r="IY112" s="5"/>
      <c r="IZ112" s="5"/>
      <c r="JA112" s="5"/>
      <c r="JB112" s="5"/>
      <c r="JC112" s="5"/>
      <c r="JD112" s="5"/>
      <c r="JE112" s="5"/>
      <c r="JF112" s="5"/>
      <c r="JG112" s="5"/>
      <c r="JH112" s="5"/>
      <c r="JI112" s="5"/>
      <c r="JJ112" s="5"/>
      <c r="JK112" s="5"/>
      <c r="JL112" s="5"/>
    </row>
    <row r="113" spans="1:272" x14ac:dyDescent="0.2">
      <c r="A113" s="148">
        <f>IF(Parametros!$P$3=1,'4 - Tabela atual'!A112,'5 - Tabela anterior'!A112)</f>
        <v>0</v>
      </c>
      <c r="B113" s="112">
        <f>IF(Parametros!$P$3=1,'4 - Tabela atual'!B112,'5 - Tabela anterior'!B112)</f>
        <v>0</v>
      </c>
      <c r="C113" s="9">
        <f>IF(Parametros!$P$3=1,'4 - Tabela atual'!C112,'5 - Tabela anterior'!C112)</f>
        <v>0</v>
      </c>
      <c r="D113" s="9">
        <f>IF(Parametros!$P$3=1,'4 - Tabela atual'!D112,'5 - Tabela anterior'!D112)</f>
        <v>0</v>
      </c>
      <c r="E113" s="9"/>
      <c r="F113" s="9"/>
      <c r="G113" s="9"/>
      <c r="H113" s="9"/>
      <c r="I113" s="9">
        <f>IF(Parametros!$P$3=1,'4 - Tabela atual'!I112,'5 - Tabela anterior'!H112)</f>
        <v>0</v>
      </c>
      <c r="J113" s="9"/>
      <c r="K113" s="9"/>
      <c r="L113" s="9"/>
      <c r="M113" s="9"/>
      <c r="N113" s="9">
        <f>IF(Parametros!$P$3=1,'4 - Tabela atual'!N112,'5 - Tabela anterior'!M112)</f>
        <v>0</v>
      </c>
      <c r="O113" s="9">
        <f>IF(Parametros!$P$3=1,'4 - Tabela atual'!O112,'5 - Tabela anterior'!N112)</f>
        <v>0</v>
      </c>
      <c r="P113" s="9">
        <f>IF(Parametros!$P$3=1,'4 - Tabela atual'!P112,'5 - Tabela anterior'!O112)</f>
        <v>0</v>
      </c>
      <c r="Q113" s="9">
        <f>IF(Parametros!$P$3=1,'4 - Tabela atual'!Q112,'5 - Tabela anterior'!P112)</f>
        <v>0</v>
      </c>
      <c r="R113" s="9">
        <f>IF(Parametros!$P$3=1,'4 - Tabela atual'!R112,'5 - Tabela anterior'!Q112)</f>
        <v>0</v>
      </c>
      <c r="S113" s="9">
        <f>IF(Parametros!$P$3=1,'4 - Tabela atual'!S112,'5 - Tabela anterior'!R112)</f>
        <v>0</v>
      </c>
      <c r="T113" s="9">
        <f>IF(Parametros!$P$3=1,'4 - Tabela atual'!T112,'5 - Tabela anterior'!S112)</f>
        <v>0</v>
      </c>
      <c r="U113" s="9">
        <f>IF(Parametros!$P$3=1,'4 - Tabela atual'!U112,'5 - Tabela anterior'!T112)</f>
        <v>0</v>
      </c>
      <c r="V113" s="9">
        <f>IF(Parametros!$P$3=1,'4 - Tabela atual'!V112,'5 - Tabela anterior'!U112)</f>
        <v>0</v>
      </c>
      <c r="W113" s="9">
        <f>IF(Parametros!$P$3=1,'4 - Tabela atual'!W112,'5 - Tabela anterior'!V112)</f>
        <v>0</v>
      </c>
      <c r="X113" s="9">
        <f>IF(Parametros!$P$3=1,'4 - Tabela atual'!X112,'5 - Tabela anterior'!W112)</f>
        <v>0</v>
      </c>
      <c r="Y113" s="9">
        <f>IF(Parametros!$P$3=1,'4 - Tabela atual'!Y112,'5 - Tabela anterior'!X112)</f>
        <v>0</v>
      </c>
      <c r="Z113" s="9">
        <f>IF(Parametros!$P$3=1,'4 - Tabela atual'!Z112,'5 - Tabela anterior'!Y112)</f>
        <v>0</v>
      </c>
      <c r="AA113" s="9">
        <f>IF(Parametros!$P$3=1,'4 - Tabela atual'!AA112,'5 - Tabela anterior'!Z112)</f>
        <v>0</v>
      </c>
      <c r="AB113" s="9">
        <f>IF(Parametros!$P$3=1,'4 - Tabela atual'!AB112,'5 - Tabela anterior'!AA112)</f>
        <v>0</v>
      </c>
      <c r="AC113" s="9">
        <f>IF(Parametros!$P$3=1,'4 - Tabela atual'!AC112,'5 - Tabela anterior'!AB112)</f>
        <v>0</v>
      </c>
      <c r="AD113" s="9">
        <f>IF(Parametros!$P$3=1,'4 - Tabela atual'!AD112,'5 - Tabela anterior'!AC112)</f>
        <v>0</v>
      </c>
      <c r="AE113" s="9">
        <f>IF(Parametros!$P$3=1,'4 - Tabela atual'!AE112,'5 - Tabela anterior'!AD112)</f>
        <v>0</v>
      </c>
      <c r="AF113" s="9">
        <f>IF(Parametros!$P$3=1,'4 - Tabela atual'!AF112,'5 - Tabela anterior'!AE112)</f>
        <v>0</v>
      </c>
      <c r="AG113" s="9">
        <f>IF(Parametros!$P$3=1,'4 - Tabela atual'!AG112,'5 - Tabela anterior'!AF112)</f>
        <v>0</v>
      </c>
      <c r="AH113" s="9">
        <f>IF(Parametros!$P$3=1,'4 - Tabela atual'!AH112,'5 - Tabela anterior'!AG112)</f>
        <v>0</v>
      </c>
      <c r="AI113" s="9">
        <f>IF(Parametros!$P$3=1,'4 - Tabela atual'!AI112,'5 - Tabela anterior'!AH112)</f>
        <v>0</v>
      </c>
      <c r="AJ113" s="9">
        <f>IF(Parametros!$P$3=1,'4 - Tabela atual'!AJ112,'5 - Tabela anterior'!AI112)</f>
        <v>0</v>
      </c>
      <c r="AK113" s="9">
        <f>IF(Parametros!$P$3=1,'4 - Tabela atual'!AK112,'5 - Tabela anterior'!AJ112)</f>
        <v>0</v>
      </c>
      <c r="AL113" s="9">
        <f>IF(Parametros!$P$3=1,'4 - Tabela atual'!AL112,'5 - Tabela anterior'!AK112)</f>
        <v>0</v>
      </c>
      <c r="AM113" s="9">
        <f>IF(Parametros!$P$3=1,'4 - Tabela atual'!AM112,'5 - Tabela anterior'!AL112)</f>
        <v>0</v>
      </c>
      <c r="AN113" s="9">
        <f>IF(Parametros!$P$3=1,'4 - Tabela atual'!AN112,'5 - Tabela anterior'!AM112)</f>
        <v>0</v>
      </c>
      <c r="AO113" s="9">
        <f>IF(Parametros!$P$3=1,'4 - Tabela atual'!AO112,'5 - Tabela anterior'!AN112)</f>
        <v>0</v>
      </c>
      <c r="AP113" s="9">
        <f>IF(Parametros!$P$3=1,'4 - Tabela atual'!AP112,'5 - Tabela anterior'!AO112)</f>
        <v>0</v>
      </c>
      <c r="AQ113" s="9">
        <f>IF(Parametros!$P$3=1,'4 - Tabela atual'!AQ112,'5 - Tabela anterior'!AP112)</f>
        <v>0</v>
      </c>
      <c r="AR113" s="9">
        <f>IF(Parametros!$P$3=1,'4 - Tabela atual'!AR112,'5 - Tabela anterior'!AQ112)</f>
        <v>0</v>
      </c>
      <c r="AS113" s="9">
        <f>IF(Parametros!$P$3=1,'4 - Tabela atual'!AS112,'5 - Tabela anterior'!AR112)</f>
        <v>0</v>
      </c>
      <c r="AT113" s="9">
        <f>IF(Parametros!$P$3=1,'4 - Tabela atual'!AT112,'5 - Tabela anterior'!AS112)</f>
        <v>0</v>
      </c>
      <c r="AU113" s="9">
        <f>IF(Parametros!$P$3=1,'4 - Tabela atual'!AU112,'5 - Tabela anterior'!AT112)</f>
        <v>0</v>
      </c>
      <c r="AV113" s="9">
        <f>IF(Parametros!$P$3=1,'4 - Tabela atual'!AV112,'5 - Tabela anterior'!AU112)</f>
        <v>0</v>
      </c>
      <c r="AW113" s="9">
        <f>IF(Parametros!$P$3=1,'4 - Tabela atual'!AW112,'5 - Tabela anterior'!AV112)</f>
        <v>0</v>
      </c>
      <c r="AX113" s="9">
        <f>IF(Parametros!$P$3=1,'4 - Tabela atual'!AX112,'5 - Tabela anterior'!AW112)</f>
        <v>0</v>
      </c>
      <c r="AY113" s="9">
        <f>IF(Parametros!$P$3=1,'4 - Tabela atual'!AY112,'5 - Tabela anterior'!AX112)</f>
        <v>0</v>
      </c>
      <c r="AZ113" s="9">
        <f>IF(Parametros!$P$3=1,'4 - Tabela atual'!AZ112,'5 - Tabela anterior'!AY112)</f>
        <v>0</v>
      </c>
      <c r="BA113" s="9">
        <f>IF(Parametros!$P$3=1,'4 - Tabela atual'!BA112,'5 - Tabela anterior'!AZ112)</f>
        <v>0</v>
      </c>
      <c r="BB113" s="9">
        <f>IF(Parametros!$P$3=1,'4 - Tabela atual'!BB112,'5 - Tabela anterior'!BA112)</f>
        <v>0</v>
      </c>
      <c r="BC113" s="9">
        <f>IF(Parametros!$P$3=1,'4 - Tabela atual'!BC112,'5 - Tabela anterior'!BB112)</f>
        <v>0</v>
      </c>
      <c r="BD113" s="9">
        <f>IF(Parametros!$P$3=1,'4 - Tabela atual'!BD112,'5 - Tabela anterior'!BC112)</f>
        <v>0</v>
      </c>
      <c r="BE113" s="9">
        <f>IF(Parametros!$P$3=1,'4 - Tabela atual'!BE112,'5 - Tabela anterior'!BD112)</f>
        <v>0</v>
      </c>
      <c r="BF113" s="9">
        <f>IF(Parametros!$P$3=1,'4 - Tabela atual'!BF112,'5 - Tabela anterior'!BE112)</f>
        <v>0</v>
      </c>
      <c r="BG113" s="9">
        <f>IF(Parametros!$P$3=1,'4 - Tabela atual'!BG112,'5 - Tabela anterior'!BF112)</f>
        <v>0</v>
      </c>
      <c r="BH113" s="9">
        <f>IF(Parametros!$P$3=1,'4 - Tabela atual'!BH112,'5 - Tabela anterior'!BG112)</f>
        <v>0</v>
      </c>
      <c r="BI113" s="9">
        <f>IF(Parametros!$P$3=1,'4 - Tabela atual'!BI112,'5 - Tabela anterior'!BH112)</f>
        <v>0</v>
      </c>
      <c r="BJ113" s="9">
        <f>IF(Parametros!$P$3=1,'4 - Tabela atual'!BJ112,'5 - Tabela anterior'!BI112)</f>
        <v>0</v>
      </c>
      <c r="BK113" s="9">
        <f>IF(Parametros!$P$3=1,'4 - Tabela atual'!BK112,'5 - Tabela anterior'!BJ112)</f>
        <v>0</v>
      </c>
      <c r="BL113" s="9">
        <f>IF(Parametros!$P$3=1,'4 - Tabela atual'!BL112,'5 - Tabela anterior'!BK112)</f>
        <v>0</v>
      </c>
      <c r="BM113" s="9">
        <f>IF(Parametros!$P$3=1,'4 - Tabela atual'!BM112,'5 - Tabela anterior'!BL112)</f>
        <v>0</v>
      </c>
      <c r="BN113" s="9">
        <f>IF(Parametros!$P$3=1,'4 - Tabela atual'!BN112,'5 - Tabela anterior'!BM112)</f>
        <v>0</v>
      </c>
      <c r="BO113" s="9">
        <f>IF(Parametros!$P$3=1,'4 - Tabela atual'!BO112,'5 - Tabela anterior'!BN112)</f>
        <v>0</v>
      </c>
      <c r="BP113" s="9">
        <f>IF(Parametros!$P$3=1,'4 - Tabela atual'!BP112,'5 - Tabela anterior'!BO112)</f>
        <v>0</v>
      </c>
      <c r="BQ113" s="9">
        <f>IF(Parametros!$P$3=1,'4 - Tabela atual'!BQ112,'5 - Tabela anterior'!BP112)</f>
        <v>0</v>
      </c>
      <c r="BR113" s="9">
        <f>IF(Parametros!$P$3=1,'4 - Tabela atual'!BR112,'5 - Tabela anterior'!BQ112)</f>
        <v>0</v>
      </c>
      <c r="BS113" s="9">
        <f>IF(Parametros!$P$3=1,'4 - Tabela atual'!BS112,'5 - Tabela anterior'!BR112)</f>
        <v>0</v>
      </c>
      <c r="BT113" s="9">
        <f>IF(Parametros!$P$3=1,'4 - Tabela atual'!BT112,'5 - Tabela anterior'!BS112)</f>
        <v>0</v>
      </c>
      <c r="BU113" s="9">
        <f>IF(Parametros!$P$3=1,'4 - Tabela atual'!BU112,'5 - Tabela anterior'!BT112)</f>
        <v>0</v>
      </c>
      <c r="BV113" s="9">
        <f>IF(Parametros!$P$3=1,'4 - Tabela atual'!BV112,'5 - Tabela anterior'!BU112)</f>
        <v>0</v>
      </c>
      <c r="BW113" s="9">
        <f>IF(Parametros!$P$3=1,'4 - Tabela atual'!BW112,'5 - Tabela anterior'!BV112)</f>
        <v>0</v>
      </c>
      <c r="BX113" s="9">
        <f>IF(Parametros!$P$3=1,'4 - Tabela atual'!BX112,'5 - Tabela anterior'!BW112)</f>
        <v>0</v>
      </c>
      <c r="BY113" s="9">
        <f>IF(Parametros!$P$3=1,'4 - Tabela atual'!BY112,'5 - Tabela anterior'!BX112)</f>
        <v>0</v>
      </c>
      <c r="BZ113" s="9">
        <f>IF(Parametros!$P$3=1,'4 - Tabela atual'!BZ112,'5 - Tabela anterior'!BY112)</f>
        <v>0</v>
      </c>
      <c r="CA113" s="9">
        <f>IF(Parametros!$P$3=1,'4 - Tabela atual'!CA112,'5 - Tabela anterior'!BZ112)</f>
        <v>0</v>
      </c>
      <c r="CB113" s="9">
        <f>IF(Parametros!$P$3=1,'4 - Tabela atual'!CB112,'5 - Tabela anterior'!CA112)</f>
        <v>0</v>
      </c>
      <c r="CC113" s="9">
        <f>IF(Parametros!$P$3=1,'4 - Tabela atual'!CC112,'5 - Tabela anterior'!CB112)</f>
        <v>0</v>
      </c>
      <c r="CD113" s="9">
        <f>IF(Parametros!$P$3=1,'4 - Tabela atual'!CD112,'5 - Tabela anterior'!CC112)</f>
        <v>0</v>
      </c>
      <c r="CE113" s="9">
        <f>IF(Parametros!$P$3=1,'4 - Tabela atual'!CE112,'5 - Tabela anterior'!CD112)</f>
        <v>0</v>
      </c>
      <c r="CF113" s="9">
        <f>IF(Parametros!$P$3=1,'4 - Tabela atual'!CF112,'5 - Tabela anterior'!CE112)</f>
        <v>0</v>
      </c>
      <c r="CG113" s="9">
        <f>IF(Parametros!$P$3=1,'4 - Tabela atual'!CG112,'5 - Tabela anterior'!CF112)</f>
        <v>0</v>
      </c>
      <c r="CH113" s="9">
        <f>IF(Parametros!$P$3=1,'4 - Tabela atual'!CH112,'5 - Tabela anterior'!CG112)</f>
        <v>0</v>
      </c>
      <c r="CI113" s="9">
        <f>IF(Parametros!$P$3=1,'4 - Tabela atual'!CI112,'5 - Tabela anterior'!CH112)</f>
        <v>0</v>
      </c>
      <c r="CJ113" s="9">
        <f>IF(Parametros!$P$3=1,'4 - Tabela atual'!CJ112,'5 - Tabela anterior'!CI112)</f>
        <v>0</v>
      </c>
      <c r="CK113" s="9">
        <f>IF(Parametros!$P$3=1,'4 - Tabela atual'!CK112,'5 - Tabela anterior'!CJ112)</f>
        <v>0</v>
      </c>
      <c r="CL113" s="9">
        <f>IF(Parametros!$P$3=1,'4 - Tabela atual'!CL112,'5 - Tabela anterior'!CK112)</f>
        <v>0</v>
      </c>
      <c r="CM113" s="9">
        <f>IF(Parametros!$P$3=1,'4 - Tabela atual'!CM112,'5 - Tabela anterior'!CL112)</f>
        <v>0</v>
      </c>
      <c r="CN113" s="9">
        <f>IF(Parametros!$P$3=1,'4 - Tabela atual'!CN112,'5 - Tabela anterior'!CM112)</f>
        <v>0</v>
      </c>
      <c r="CO113" s="9">
        <f>IF(Parametros!$P$3=1,'4 - Tabela atual'!CO112,'5 - Tabela anterior'!CN112)</f>
        <v>0</v>
      </c>
      <c r="CP113" s="9">
        <f>IF(Parametros!$P$3=1,'4 - Tabela atual'!CP112,'5 - Tabela anterior'!CO112)</f>
        <v>0</v>
      </c>
      <c r="CQ113" s="9">
        <f>IF(Parametros!$P$3=1,'4 - Tabela atual'!CQ112,'5 - Tabela anterior'!CP112)</f>
        <v>0</v>
      </c>
      <c r="CR113" s="9">
        <f>IF(Parametros!$P$3=1,'4 - Tabela atual'!CR112,'5 - Tabela anterior'!CQ112)</f>
        <v>0</v>
      </c>
      <c r="CS113" s="9">
        <f>IF(Parametros!$P$3=1,'4 - Tabela atual'!CS112,'5 - Tabela anterior'!CR112)</f>
        <v>0</v>
      </c>
      <c r="CT113" s="9">
        <f>IF(Parametros!$P$3=1,'4 - Tabela atual'!CT112,'5 - Tabela anterior'!CS112)</f>
        <v>0</v>
      </c>
      <c r="CU113" s="9">
        <f>IF(Parametros!$P$3=1,'4 - Tabela atual'!CU112,'5 - Tabela anterior'!CT112)</f>
        <v>0</v>
      </c>
      <c r="CV113" s="9">
        <f>IF(Parametros!$P$3=1,'4 - Tabela atual'!CV112,'5 - Tabela anterior'!CU112)</f>
        <v>0</v>
      </c>
      <c r="CW113" s="9">
        <f>IF(Parametros!$P$3=1,'4 - Tabela atual'!CW112,'5 - Tabela anterior'!CV112)</f>
        <v>0</v>
      </c>
      <c r="CX113" s="9">
        <f>IF(Parametros!$P$3=1,'4 - Tabela atual'!CX112,'5 - Tabela anterior'!CW112)</f>
        <v>0</v>
      </c>
      <c r="CY113" s="9">
        <f>IF(Parametros!$P$3=1,'4 - Tabela atual'!CY112,'5 - Tabela anterior'!CX112)</f>
        <v>0</v>
      </c>
      <c r="CZ113" s="9">
        <f>IF(Parametros!$P$3=1,'4 - Tabela atual'!CZ112,'5 - Tabela anterior'!CY112)</f>
        <v>0</v>
      </c>
      <c r="DA113" s="9">
        <f>IF(Parametros!$P$3=1,'4 - Tabela atual'!DA112,'5 - Tabela anterior'!CZ112)</f>
        <v>0</v>
      </c>
      <c r="DB113" s="9">
        <f>IF(Parametros!$P$3=1,'4 - Tabela atual'!DB112,'5 - Tabela anterior'!DA112)</f>
        <v>0</v>
      </c>
      <c r="DC113" s="9">
        <f>IF(Parametros!$P$3=1,'4 - Tabela atual'!DC112,'5 - Tabela anterior'!DB112)</f>
        <v>0</v>
      </c>
      <c r="DD113" s="9">
        <f>IF(Parametros!$P$3=1,'4 - Tabela atual'!DD112,'5 - Tabela anterior'!DC112)</f>
        <v>0</v>
      </c>
      <c r="DE113" s="9">
        <f>IF(Parametros!$P$3=1,'4 - Tabela atual'!DE112,'5 - Tabela anterior'!DD112)</f>
        <v>0</v>
      </c>
      <c r="DF113" s="9">
        <f>IF(Parametros!$P$3=1,'4 - Tabela atual'!DF112,'5 - Tabela anterior'!DE112)</f>
        <v>0</v>
      </c>
      <c r="DG113" s="9">
        <f>IF(Parametros!$P$3=1,'4 - Tabela atual'!DG112,'5 - Tabela anterior'!DF112)</f>
        <v>0</v>
      </c>
      <c r="DH113" s="9">
        <f>IF(Parametros!$P$3=1,'4 - Tabela atual'!DH112,'5 - Tabela anterior'!DG112)</f>
        <v>0</v>
      </c>
      <c r="DI113" s="9">
        <f>IF(Parametros!$P$3=1,'4 - Tabela atual'!DI112,'5 - Tabela anterior'!DH112)</f>
        <v>0</v>
      </c>
      <c r="DJ113" s="9">
        <f>IF(Parametros!$P$3=1,'4 - Tabela atual'!DJ112,'5 - Tabela anterior'!DI112)</f>
        <v>0</v>
      </c>
      <c r="DK113" s="9">
        <f>IF(Parametros!$P$3=1,'4 - Tabela atual'!DK112,'5 - Tabela anterior'!DJ112)</f>
        <v>0</v>
      </c>
      <c r="DL113" s="9">
        <f>IF(Parametros!$P$3=1,'4 - Tabela atual'!DL112,'5 - Tabela anterior'!DK112)</f>
        <v>0</v>
      </c>
      <c r="DM113" s="9">
        <f>IF(Parametros!$P$3=1,'4 - Tabela atual'!DM112,'5 - Tabela anterior'!DL112)</f>
        <v>0</v>
      </c>
      <c r="DN113" s="9">
        <f>IF(Parametros!$P$3=1,'4 - Tabela atual'!DN112,'5 - Tabela anterior'!DM112)</f>
        <v>0</v>
      </c>
      <c r="DO113" s="9">
        <f>IF(Parametros!$P$3=1,'4 - Tabela atual'!DO112,'5 - Tabela anterior'!DN112)</f>
        <v>0</v>
      </c>
      <c r="DP113" s="9">
        <f>IF(Parametros!$P$3=1,'4 - Tabela atual'!DP112,'5 - Tabela anterior'!DO112)</f>
        <v>0</v>
      </c>
      <c r="DQ113" s="9">
        <f>IF(Parametros!$P$3=1,'4 - Tabela atual'!DQ112,'5 - Tabela anterior'!DP112)</f>
        <v>0</v>
      </c>
      <c r="DR113" s="9">
        <f>IF(Parametros!$P$3=1,'4 - Tabela atual'!DR112,'5 - Tabela anterior'!DQ112)</f>
        <v>0</v>
      </c>
      <c r="DS113" s="9">
        <f>IF(Parametros!$P$3=1,'4 - Tabela atual'!DS112,'5 - Tabela anterior'!DR112)</f>
        <v>0</v>
      </c>
      <c r="DT113" s="9">
        <f>IF(Parametros!$P$3=1,'4 - Tabela atual'!DT112,'5 - Tabela anterior'!DS112)</f>
        <v>0</v>
      </c>
      <c r="DU113" s="9">
        <f>IF(Parametros!$P$3=1,'4 - Tabela atual'!DU112,'5 - Tabela anterior'!DT112)</f>
        <v>0</v>
      </c>
      <c r="DV113" s="9">
        <f>IF(Parametros!$P$3=1,'4 - Tabela atual'!DV112,'5 - Tabela anterior'!DU112)</f>
        <v>0</v>
      </c>
      <c r="DW113" s="9">
        <f>IF(Parametros!$P$3=1,'4 - Tabela atual'!DW112,'5 - Tabela anterior'!DV112)</f>
        <v>0</v>
      </c>
      <c r="DX113" s="9">
        <f>IF(Parametros!$P$3=1,'4 - Tabela atual'!DX112,'5 - Tabela anterior'!DW112)</f>
        <v>0</v>
      </c>
      <c r="DY113" s="9">
        <f>IF(Parametros!$P$3=1,'4 - Tabela atual'!DY112,'5 - Tabela anterior'!DX112)</f>
        <v>0</v>
      </c>
      <c r="DZ113" s="9">
        <f>IF(Parametros!$P$3=1,'4 - Tabela atual'!DZ112,'5 - Tabela anterior'!DY112)</f>
        <v>0</v>
      </c>
      <c r="EA113" s="9">
        <f>IF(Parametros!$P$3=1,'4 - Tabela atual'!EA112,'5 - Tabela anterior'!DZ112)</f>
        <v>0</v>
      </c>
      <c r="EB113" s="9">
        <f>IF(Parametros!$P$3=1,'4 - Tabela atual'!EB112,'5 - Tabela anterior'!EA112)</f>
        <v>0</v>
      </c>
      <c r="EC113" s="9">
        <f>IF(Parametros!$P$3=1,'4 - Tabela atual'!EC112,'5 - Tabela anterior'!EB112)</f>
        <v>0</v>
      </c>
      <c r="ED113" s="9">
        <f>IF(Parametros!$P$3=1,'4 - Tabela atual'!ED112,'5 - Tabela anterior'!EC112)</f>
        <v>0</v>
      </c>
      <c r="EE113" s="9">
        <f>IF(Parametros!$P$3=1,'4 - Tabela atual'!EE112,'5 - Tabela anterior'!ED112)</f>
        <v>0</v>
      </c>
      <c r="EF113" s="9">
        <f>IF(Parametros!$P$3=1,'4 - Tabela atual'!EF112,'5 - Tabela anterior'!EE112)</f>
        <v>0</v>
      </c>
      <c r="EG113" s="9">
        <f>IF(Parametros!$P$3=1,'4 - Tabela atual'!EG112,'5 - Tabela anterior'!EF112)</f>
        <v>0</v>
      </c>
      <c r="EH113" s="9">
        <f>IF(Parametros!$P$3=1,'4 - Tabela atual'!EH112,'5 - Tabela anterior'!EG112)</f>
        <v>0</v>
      </c>
      <c r="EI113" s="9">
        <f>IF(Parametros!$P$3=1,'4 - Tabela atual'!EI112,'5 - Tabela anterior'!EH112)</f>
        <v>0</v>
      </c>
      <c r="EJ113" s="9">
        <f>IF(Parametros!$P$3=1,'4 - Tabela atual'!EJ112,'5 - Tabela anterior'!EI112)</f>
        <v>0</v>
      </c>
      <c r="EK113" s="9">
        <f>IF(Parametros!$P$3=1,'4 - Tabela atual'!EK112,'5 - Tabela anterior'!EJ112)</f>
        <v>0</v>
      </c>
      <c r="EL113" s="9">
        <f>IF(Parametros!$P$3=1,'4 - Tabela atual'!EL112,'5 - Tabela anterior'!EK112)</f>
        <v>0</v>
      </c>
      <c r="EM113" s="9">
        <f>IF(Parametros!$P$3=1,'4 - Tabela atual'!EM112,'5 - Tabela anterior'!EL112)</f>
        <v>0</v>
      </c>
      <c r="EN113" s="9">
        <f>IF(Parametros!$P$3=1,'4 - Tabela atual'!EN112,'5 - Tabela anterior'!EM112)</f>
        <v>0</v>
      </c>
      <c r="EO113" s="9">
        <f>IF(Parametros!$P$3=1,'4 - Tabela atual'!EO112,'5 - Tabela anterior'!EN112)</f>
        <v>0</v>
      </c>
      <c r="EP113" s="9">
        <f>IF(Parametros!$P$3=1,'4 - Tabela atual'!EP112,'5 - Tabela anterior'!EO112)</f>
        <v>0</v>
      </c>
      <c r="EQ113" s="9">
        <f>IF(Parametros!$P$3=1,'4 - Tabela atual'!EQ112,'5 - Tabela anterior'!EP112)</f>
        <v>0</v>
      </c>
      <c r="ER113" s="9">
        <f>IF(Parametros!$P$3=1,'4 - Tabela atual'!ER112,'5 - Tabela anterior'!EQ112)</f>
        <v>0</v>
      </c>
      <c r="ES113" s="9">
        <f>IF(Parametros!$P$3=1,'4 - Tabela atual'!ES112,'5 - Tabela anterior'!ER112)</f>
        <v>0</v>
      </c>
      <c r="ET113" s="9">
        <f>IF(Parametros!$P$3=1,'4 - Tabela atual'!ET112,'5 - Tabela anterior'!ES112)</f>
        <v>0</v>
      </c>
      <c r="EU113" s="9">
        <f>IF(Parametros!$P$3=1,'4 - Tabela atual'!EU112,'5 - Tabela anterior'!ET112)</f>
        <v>0</v>
      </c>
      <c r="EV113" s="9">
        <f>IF(Parametros!$P$3=1,'4 - Tabela atual'!EV112,'5 - Tabela anterior'!EU112)</f>
        <v>0</v>
      </c>
      <c r="EW113" s="9">
        <f>IF(Parametros!$P$3=1,'4 - Tabela atual'!EW112,'5 - Tabela anterior'!EV112)</f>
        <v>0</v>
      </c>
      <c r="EX113" s="9">
        <f>IF(Parametros!$P$3=1,'4 - Tabela atual'!EX112,'5 - Tabela anterior'!EW112)</f>
        <v>0</v>
      </c>
      <c r="EY113" s="9">
        <f>IF(Parametros!$P$3=1,'4 - Tabela atual'!EY112,'5 - Tabela anterior'!EX112)</f>
        <v>0</v>
      </c>
      <c r="EZ113" s="9">
        <f>IF(Parametros!$P$3=1,'4 - Tabela atual'!EZ112,'5 - Tabela anterior'!EY112)</f>
        <v>0</v>
      </c>
      <c r="FA113" s="9">
        <f>IF(Parametros!$P$3=1,'4 - Tabela atual'!FA112,'5 - Tabela anterior'!EZ112)</f>
        <v>0</v>
      </c>
      <c r="FB113" s="9">
        <f>IF(Parametros!$P$3=1,'4 - Tabela atual'!FB112,'5 - Tabela anterior'!FA112)</f>
        <v>0</v>
      </c>
      <c r="FC113" s="9">
        <f>IF(Parametros!$P$3=1,'4 - Tabela atual'!FC112,'5 - Tabela anterior'!FB112)</f>
        <v>0</v>
      </c>
      <c r="FD113" s="9">
        <f>IF(Parametros!$P$3=1,'4 - Tabela atual'!FD112,'5 - Tabela anterior'!FC112)</f>
        <v>0</v>
      </c>
      <c r="FE113" s="9">
        <f>IF(Parametros!$P$3=1,'4 - Tabela atual'!FE112,'5 - Tabela anterior'!FD112)</f>
        <v>0</v>
      </c>
      <c r="FF113" s="9">
        <f>IF(Parametros!$P$3=1,'4 - Tabela atual'!FF112,'5 - Tabela anterior'!FE112)</f>
        <v>0</v>
      </c>
      <c r="FG113" s="9">
        <f>IF(Parametros!$P$3=1,'4 - Tabela atual'!FG112,'5 - Tabela anterior'!FF112)</f>
        <v>0</v>
      </c>
      <c r="FH113" s="9">
        <f>IF(Parametros!$P$3=1,'4 - Tabela atual'!FH112,'5 - Tabela anterior'!FG112)</f>
        <v>0</v>
      </c>
      <c r="FI113" s="9">
        <f>IF(Parametros!$P$3=1,'4 - Tabela atual'!FI112,'5 - Tabela anterior'!FH112)</f>
        <v>0</v>
      </c>
      <c r="FJ113" s="9">
        <f>IF(Parametros!$P$3=1,'4 - Tabela atual'!FJ112,'5 - Tabela anterior'!FI112)</f>
        <v>0</v>
      </c>
      <c r="FK113" s="9">
        <f>IF(Parametros!$P$3=1,'4 - Tabela atual'!FK112,'5 - Tabela anterior'!FJ112)</f>
        <v>0</v>
      </c>
      <c r="FL113" s="9">
        <f>IF(Parametros!$P$3=1,'4 - Tabela atual'!FL112,'5 - Tabela anterior'!FK112)</f>
        <v>0</v>
      </c>
      <c r="FM113" s="9">
        <f>IF(Parametros!$P$3=1,'4 - Tabela atual'!FM112,'5 - Tabela anterior'!FL112)</f>
        <v>0</v>
      </c>
      <c r="FN113" s="9">
        <f>IF(Parametros!$P$3=1,'4 - Tabela atual'!FN112,'5 - Tabela anterior'!FM112)</f>
        <v>0</v>
      </c>
      <c r="FO113" s="9">
        <f>IF(Parametros!$P$3=1,'4 - Tabela atual'!FO112,'5 - Tabela anterior'!FN112)</f>
        <v>0</v>
      </c>
      <c r="FP113" s="9">
        <f>IF(Parametros!$P$3=1,'4 - Tabela atual'!FP112,'5 - Tabela anterior'!FO112)</f>
        <v>0</v>
      </c>
      <c r="FQ113" s="9">
        <f>IF(Parametros!$P$3=1,'4 - Tabela atual'!FQ112,'5 - Tabela anterior'!FP112)</f>
        <v>0</v>
      </c>
      <c r="FR113" s="9">
        <f>IF(Parametros!$P$3=1,'4 - Tabela atual'!FR112,'5 - Tabela anterior'!FQ112)</f>
        <v>0</v>
      </c>
      <c r="FS113" s="9">
        <f>IF(Parametros!$P$3=1,'4 - Tabela atual'!FS112,'5 - Tabela anterior'!FR112)</f>
        <v>0</v>
      </c>
      <c r="FT113" t="str">
        <f>IF(Parametros!$P$3=1,'4 - Tabela atual'!FT112,'5 - Tabela anterior'!FS112)</f>
        <v>0</v>
      </c>
      <c r="FU113" t="str">
        <f>IF(Parametros!$P$3=1,'4 - Tabela atual'!FU112,'5 - Tabela anterior'!FT112)</f>
        <v>0</v>
      </c>
      <c r="FV113" t="str">
        <f>IF(Parametros!$P$3=1,'4 - Tabela atual'!FV112,'5 - Tabela anterior'!FU112)</f>
        <v>0</v>
      </c>
      <c r="FW113" t="str">
        <f>IF(Parametros!$P$3=1,'4 - Tabela atual'!FW112,'5 - Tabela anterior'!FV112)</f>
        <v>0</v>
      </c>
      <c r="FX113">
        <f>IF(Parametros!$P$3=1,'4 - Tabela atual'!FX112,'5 - Tabela anterior'!FW112)</f>
        <v>0</v>
      </c>
      <c r="FY113">
        <f>IF(Parametros!$P$3=1,'4 - Tabela atual'!FY112,'5 - Tabela anterior'!FX112)</f>
        <v>0</v>
      </c>
      <c r="FZ113">
        <f>IF(Parametros!$P$3=1,'4 - Tabela atual'!FZ112,'5 - Tabela anterior'!FY112)</f>
        <v>0</v>
      </c>
      <c r="GA113">
        <f>IF(Parametros!$P$3=1,'4 - Tabela atual'!GA112,'5 - Tabela anterior'!FZ112)</f>
        <v>0</v>
      </c>
      <c r="GB113">
        <f>IF(Parametros!$P$3=1,'4 - Tabela atual'!GB112,'5 - Tabela anterior'!GA112)</f>
        <v>0</v>
      </c>
      <c r="GC113">
        <f>IF(Parametros!$P$3=1,'4 - Tabela atual'!GC112,'5 - Tabela anterior'!GB112)</f>
        <v>0</v>
      </c>
      <c r="GD113">
        <f>IF(Parametros!$P$3=1,'4 - Tabela atual'!GD112,'5 - Tabela anterior'!GC112)</f>
        <v>0</v>
      </c>
      <c r="GE113">
        <f>IF(Parametros!$P$3=1,'4 - Tabela atual'!GE112,'5 - Tabela anterior'!GD112)</f>
        <v>0</v>
      </c>
      <c r="GF113">
        <f>IF(Parametros!$P$3=1,'4 - Tabela atual'!GF112,'5 - Tabela anterior'!GE112)</f>
        <v>0</v>
      </c>
      <c r="GG113">
        <f>IF(Parametros!$P$3=1,'4 - Tabela atual'!GG112,'5 - Tabela anterior'!GF112)</f>
        <v>0</v>
      </c>
      <c r="GH113">
        <f>IF(Parametros!$P$3=1,'4 - Tabela atual'!GH112,'5 - Tabela anterior'!GG112)</f>
        <v>0</v>
      </c>
      <c r="GI113" s="8" t="str">
        <f>IF(Parametros!$P$3=1,'4 - Tabela atual'!GI112,'5 - Tabela anterior'!GH112)</f>
        <v>0</v>
      </c>
      <c r="GJ113" s="8">
        <f>IF(Parametros!$P$3=1,'4 - Tabela atual'!GJ112,'5 - Tabela anterior'!GI112)</f>
        <v>0</v>
      </c>
      <c r="GK113" s="8">
        <f>IF(Parametros!$P$3=1,'4 - Tabela atual'!GK112,'5 - Tabela anterior'!GJ112)</f>
        <v>0</v>
      </c>
      <c r="GL113" s="8">
        <f>IF(Parametros!$P$3=1,'4 - Tabela atual'!GL112,'5 - Tabela anterior'!GK112)</f>
        <v>0</v>
      </c>
      <c r="GM113" s="8">
        <f>IF(Parametros!$P$3=1,'4 - Tabela atual'!GM112,'5 - Tabela anterior'!GL112)</f>
        <v>0</v>
      </c>
      <c r="GN113" s="8">
        <f>IF(Parametros!$P$3=1,'4 - Tabela atual'!GN112,'5 - Tabela anterior'!GM112)</f>
        <v>0</v>
      </c>
      <c r="GO113" s="8">
        <f>IF(Parametros!$P$3=1,'4 - Tabela atual'!GO112,'5 - Tabela anterior'!GN112)</f>
        <v>0</v>
      </c>
      <c r="GP113" s="8">
        <f>IF(Parametros!$P$3=1,'4 - Tabela atual'!GP112,'5 - Tabela anterior'!GO112)</f>
        <v>0</v>
      </c>
      <c r="GQ113" s="8">
        <f>IF(Parametros!$P$3=1,'4 - Tabela atual'!GQ112,'5 - Tabela anterior'!GP112)</f>
        <v>0</v>
      </c>
      <c r="GR113" s="8">
        <f>IF(Parametros!$P$3=1,'4 - Tabela atual'!GR112,'5 - Tabela anterior'!GQ112)</f>
        <v>0</v>
      </c>
      <c r="GS113" s="8">
        <f>IF(Parametros!$P$3=1,'4 - Tabela atual'!GS112,'5 - Tabela anterior'!GR112)</f>
        <v>0</v>
      </c>
      <c r="GT113" s="8">
        <f>IF(Parametros!$P$3=1,'4 - Tabela atual'!GT112,'5 - Tabela anterior'!GS112)</f>
        <v>0</v>
      </c>
      <c r="GU113" s="8">
        <f>IF(Parametros!$P$3=1,'4 - Tabela atual'!GU112,'5 - Tabela anterior'!GT112)</f>
        <v>0</v>
      </c>
      <c r="GV113" s="8">
        <f>IF(Parametros!$P$3=1,'4 - Tabela atual'!GV112,'5 - Tabela anterior'!GU112)</f>
        <v>0</v>
      </c>
      <c r="GW113" s="8">
        <f>IF(Parametros!$P$3=1,'4 - Tabela atual'!GW112,'5 - Tabela anterior'!GV112)</f>
        <v>0</v>
      </c>
      <c r="GX113">
        <f>IF(Parametros!$P$3=1,'4 - Tabela atual'!GX112,'5 - Tabela anterior'!GW112)</f>
        <v>0</v>
      </c>
      <c r="GY113">
        <f>IF(Parametros!$P$3=1,'4 - Tabela atual'!GY112,'5 - Tabela anterior'!GX112)</f>
        <v>0</v>
      </c>
      <c r="GZ113">
        <f>IF(Parametros!$P$3=1,'4 - Tabela atual'!GZ112,'5 - Tabela anterior'!GY112)</f>
        <v>0</v>
      </c>
      <c r="HA113">
        <f>IF(Parametros!$P$3=1,'4 - Tabela atual'!HA112,'5 - Tabela anterior'!GZ112)</f>
        <v>0</v>
      </c>
      <c r="HB113">
        <f>IF(Parametros!$P$3=1,'4 - Tabela atual'!HB112,'5 - Tabela anterior'!HA112)</f>
        <v>0</v>
      </c>
      <c r="HC113">
        <f>IF(Parametros!$P$3=1,'4 - Tabela atual'!HC112,'5 - Tabela anterior'!HB112)</f>
        <v>0</v>
      </c>
      <c r="HD113">
        <f>IF(Parametros!$P$3=1,'4 - Tabela atual'!HD112,'5 - Tabela anterior'!HC112)</f>
        <v>0</v>
      </c>
      <c r="HE113" s="6" t="str">
        <f t="shared" si="3"/>
        <v>0 - (0)</v>
      </c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IP113" s="5"/>
      <c r="IQ113" s="5"/>
      <c r="IR113" s="5"/>
      <c r="IS113" s="5"/>
      <c r="IT113" s="5"/>
      <c r="IU113" s="5"/>
      <c r="IV113" s="5"/>
      <c r="IW113" s="5"/>
      <c r="IX113" s="5"/>
      <c r="IY113" s="5"/>
      <c r="IZ113" s="5"/>
      <c r="JA113" s="5"/>
      <c r="JB113" s="5"/>
      <c r="JC113" s="5"/>
      <c r="JD113" s="5"/>
      <c r="JE113" s="5"/>
      <c r="JF113" s="5"/>
      <c r="JG113" s="5"/>
      <c r="JH113" s="5"/>
      <c r="JI113" s="5"/>
      <c r="JJ113" s="5"/>
      <c r="JK113" s="5"/>
      <c r="JL113" s="5"/>
    </row>
    <row r="114" spans="1:272" x14ac:dyDescent="0.2">
      <c r="A114" s="148">
        <f>IF(Parametros!$P$3=1,'4 - Tabela atual'!A113,'5 - Tabela anterior'!A113)</f>
        <v>0</v>
      </c>
      <c r="B114" s="112">
        <f>IF(Parametros!$P$3=1,'4 - Tabela atual'!B113,'5 - Tabela anterior'!B113)</f>
        <v>0</v>
      </c>
      <c r="C114" s="9">
        <f>IF(Parametros!$P$3=1,'4 - Tabela atual'!C113,'5 - Tabela anterior'!C113)</f>
        <v>0</v>
      </c>
      <c r="D114" s="9">
        <f>IF(Parametros!$P$3=1,'4 - Tabela atual'!D113,'5 - Tabela anterior'!D113)</f>
        <v>0</v>
      </c>
      <c r="E114" s="9"/>
      <c r="F114" s="9"/>
      <c r="G114" s="9"/>
      <c r="H114" s="9"/>
      <c r="I114" s="9">
        <f>IF(Parametros!$P$3=1,'4 - Tabela atual'!I113,'5 - Tabela anterior'!H113)</f>
        <v>0</v>
      </c>
      <c r="J114" s="9"/>
      <c r="K114" s="9"/>
      <c r="L114" s="9"/>
      <c r="M114" s="9"/>
      <c r="N114" s="9">
        <f>IF(Parametros!$P$3=1,'4 - Tabela atual'!N113,'5 - Tabela anterior'!M113)</f>
        <v>0</v>
      </c>
      <c r="O114" s="9">
        <f>IF(Parametros!$P$3=1,'4 - Tabela atual'!O113,'5 - Tabela anterior'!N113)</f>
        <v>0</v>
      </c>
      <c r="P114" s="9">
        <f>IF(Parametros!$P$3=1,'4 - Tabela atual'!P113,'5 - Tabela anterior'!O113)</f>
        <v>0</v>
      </c>
      <c r="Q114" s="9">
        <f>IF(Parametros!$P$3=1,'4 - Tabela atual'!Q113,'5 - Tabela anterior'!P113)</f>
        <v>0</v>
      </c>
      <c r="R114" s="9">
        <f>IF(Parametros!$P$3=1,'4 - Tabela atual'!R113,'5 - Tabela anterior'!Q113)</f>
        <v>0</v>
      </c>
      <c r="S114" s="9">
        <f>IF(Parametros!$P$3=1,'4 - Tabela atual'!S113,'5 - Tabela anterior'!R113)</f>
        <v>0</v>
      </c>
      <c r="T114" s="9">
        <f>IF(Parametros!$P$3=1,'4 - Tabela atual'!T113,'5 - Tabela anterior'!S113)</f>
        <v>0</v>
      </c>
      <c r="U114" s="9">
        <f>IF(Parametros!$P$3=1,'4 - Tabela atual'!U113,'5 - Tabela anterior'!T113)</f>
        <v>0</v>
      </c>
      <c r="V114" s="9">
        <f>IF(Parametros!$P$3=1,'4 - Tabela atual'!V113,'5 - Tabela anterior'!U113)</f>
        <v>0</v>
      </c>
      <c r="W114" s="9">
        <f>IF(Parametros!$P$3=1,'4 - Tabela atual'!W113,'5 - Tabela anterior'!V113)</f>
        <v>0</v>
      </c>
      <c r="X114" s="9">
        <f>IF(Parametros!$P$3=1,'4 - Tabela atual'!X113,'5 - Tabela anterior'!W113)</f>
        <v>0</v>
      </c>
      <c r="Y114" s="9">
        <f>IF(Parametros!$P$3=1,'4 - Tabela atual'!Y113,'5 - Tabela anterior'!X113)</f>
        <v>0</v>
      </c>
      <c r="Z114" s="9">
        <f>IF(Parametros!$P$3=1,'4 - Tabela atual'!Z113,'5 - Tabela anterior'!Y113)</f>
        <v>0</v>
      </c>
      <c r="AA114" s="9">
        <f>IF(Parametros!$P$3=1,'4 - Tabela atual'!AA113,'5 - Tabela anterior'!Z113)</f>
        <v>0</v>
      </c>
      <c r="AB114" s="9">
        <f>IF(Parametros!$P$3=1,'4 - Tabela atual'!AB113,'5 - Tabela anterior'!AA113)</f>
        <v>0</v>
      </c>
      <c r="AC114" s="9">
        <f>IF(Parametros!$P$3=1,'4 - Tabela atual'!AC113,'5 - Tabela anterior'!AB113)</f>
        <v>0</v>
      </c>
      <c r="AD114" s="9">
        <f>IF(Parametros!$P$3=1,'4 - Tabela atual'!AD113,'5 - Tabela anterior'!AC113)</f>
        <v>0</v>
      </c>
      <c r="AE114" s="9">
        <f>IF(Parametros!$P$3=1,'4 - Tabela atual'!AE113,'5 - Tabela anterior'!AD113)</f>
        <v>0</v>
      </c>
      <c r="AF114" s="9">
        <f>IF(Parametros!$P$3=1,'4 - Tabela atual'!AF113,'5 - Tabela anterior'!AE113)</f>
        <v>0</v>
      </c>
      <c r="AG114" s="9">
        <f>IF(Parametros!$P$3=1,'4 - Tabela atual'!AG113,'5 - Tabela anterior'!AF113)</f>
        <v>0</v>
      </c>
      <c r="AH114" s="9">
        <f>IF(Parametros!$P$3=1,'4 - Tabela atual'!AH113,'5 - Tabela anterior'!AG113)</f>
        <v>0</v>
      </c>
      <c r="AI114" s="9">
        <f>IF(Parametros!$P$3=1,'4 - Tabela atual'!AI113,'5 - Tabela anterior'!AH113)</f>
        <v>0</v>
      </c>
      <c r="AJ114" s="9">
        <f>IF(Parametros!$P$3=1,'4 - Tabela atual'!AJ113,'5 - Tabela anterior'!AI113)</f>
        <v>0</v>
      </c>
      <c r="AK114" s="9">
        <f>IF(Parametros!$P$3=1,'4 - Tabela atual'!AK113,'5 - Tabela anterior'!AJ113)</f>
        <v>0</v>
      </c>
      <c r="AL114" s="9">
        <f>IF(Parametros!$P$3=1,'4 - Tabela atual'!AL113,'5 - Tabela anterior'!AK113)</f>
        <v>0</v>
      </c>
      <c r="AM114" s="9">
        <f>IF(Parametros!$P$3=1,'4 - Tabela atual'!AM113,'5 - Tabela anterior'!AL113)</f>
        <v>0</v>
      </c>
      <c r="AN114" s="9">
        <f>IF(Parametros!$P$3=1,'4 - Tabela atual'!AN113,'5 - Tabela anterior'!AM113)</f>
        <v>0</v>
      </c>
      <c r="AO114" s="9">
        <f>IF(Parametros!$P$3=1,'4 - Tabela atual'!AO113,'5 - Tabela anterior'!AN113)</f>
        <v>0</v>
      </c>
      <c r="AP114" s="9">
        <f>IF(Parametros!$P$3=1,'4 - Tabela atual'!AP113,'5 - Tabela anterior'!AO113)</f>
        <v>0</v>
      </c>
      <c r="AQ114" s="9">
        <f>IF(Parametros!$P$3=1,'4 - Tabela atual'!AQ113,'5 - Tabela anterior'!AP113)</f>
        <v>0</v>
      </c>
      <c r="AR114" s="9">
        <f>IF(Parametros!$P$3=1,'4 - Tabela atual'!AR113,'5 - Tabela anterior'!AQ113)</f>
        <v>0</v>
      </c>
      <c r="AS114" s="9">
        <f>IF(Parametros!$P$3=1,'4 - Tabela atual'!AS113,'5 - Tabela anterior'!AR113)</f>
        <v>0</v>
      </c>
      <c r="AT114" s="9">
        <f>IF(Parametros!$P$3=1,'4 - Tabela atual'!AT113,'5 - Tabela anterior'!AS113)</f>
        <v>0</v>
      </c>
      <c r="AU114" s="9">
        <f>IF(Parametros!$P$3=1,'4 - Tabela atual'!AU113,'5 - Tabela anterior'!AT113)</f>
        <v>0</v>
      </c>
      <c r="AV114" s="9">
        <f>IF(Parametros!$P$3=1,'4 - Tabela atual'!AV113,'5 - Tabela anterior'!AU113)</f>
        <v>0</v>
      </c>
      <c r="AW114" s="9">
        <f>IF(Parametros!$P$3=1,'4 - Tabela atual'!AW113,'5 - Tabela anterior'!AV113)</f>
        <v>0</v>
      </c>
      <c r="AX114" s="9">
        <f>IF(Parametros!$P$3=1,'4 - Tabela atual'!AX113,'5 - Tabela anterior'!AW113)</f>
        <v>0</v>
      </c>
      <c r="AY114" s="9">
        <f>IF(Parametros!$P$3=1,'4 - Tabela atual'!AY113,'5 - Tabela anterior'!AX113)</f>
        <v>0</v>
      </c>
      <c r="AZ114" s="9">
        <f>IF(Parametros!$P$3=1,'4 - Tabela atual'!AZ113,'5 - Tabela anterior'!AY113)</f>
        <v>0</v>
      </c>
      <c r="BA114" s="9">
        <f>IF(Parametros!$P$3=1,'4 - Tabela atual'!BA113,'5 - Tabela anterior'!AZ113)</f>
        <v>0</v>
      </c>
      <c r="BB114" s="9">
        <f>IF(Parametros!$P$3=1,'4 - Tabela atual'!BB113,'5 - Tabela anterior'!BA113)</f>
        <v>0</v>
      </c>
      <c r="BC114" s="9">
        <f>IF(Parametros!$P$3=1,'4 - Tabela atual'!BC113,'5 - Tabela anterior'!BB113)</f>
        <v>0</v>
      </c>
      <c r="BD114" s="9">
        <f>IF(Parametros!$P$3=1,'4 - Tabela atual'!BD113,'5 - Tabela anterior'!BC113)</f>
        <v>0</v>
      </c>
      <c r="BE114" s="9">
        <f>IF(Parametros!$P$3=1,'4 - Tabela atual'!BE113,'5 - Tabela anterior'!BD113)</f>
        <v>0</v>
      </c>
      <c r="BF114" s="9">
        <f>IF(Parametros!$P$3=1,'4 - Tabela atual'!BF113,'5 - Tabela anterior'!BE113)</f>
        <v>0</v>
      </c>
      <c r="BG114" s="9">
        <f>IF(Parametros!$P$3=1,'4 - Tabela atual'!BG113,'5 - Tabela anterior'!BF113)</f>
        <v>0</v>
      </c>
      <c r="BH114" s="9">
        <f>IF(Parametros!$P$3=1,'4 - Tabela atual'!BH113,'5 - Tabela anterior'!BG113)</f>
        <v>0</v>
      </c>
      <c r="BI114" s="9">
        <f>IF(Parametros!$P$3=1,'4 - Tabela atual'!BI113,'5 - Tabela anterior'!BH113)</f>
        <v>0</v>
      </c>
      <c r="BJ114" s="9">
        <f>IF(Parametros!$P$3=1,'4 - Tabela atual'!BJ113,'5 - Tabela anterior'!BI113)</f>
        <v>0</v>
      </c>
      <c r="BK114" s="9">
        <f>IF(Parametros!$P$3=1,'4 - Tabela atual'!BK113,'5 - Tabela anterior'!BJ113)</f>
        <v>0</v>
      </c>
      <c r="BL114" s="9">
        <f>IF(Parametros!$P$3=1,'4 - Tabela atual'!BL113,'5 - Tabela anterior'!BK113)</f>
        <v>0</v>
      </c>
      <c r="BM114" s="9">
        <f>IF(Parametros!$P$3=1,'4 - Tabela atual'!BM113,'5 - Tabela anterior'!BL113)</f>
        <v>0</v>
      </c>
      <c r="BN114" s="9">
        <f>IF(Parametros!$P$3=1,'4 - Tabela atual'!BN113,'5 - Tabela anterior'!BM113)</f>
        <v>0</v>
      </c>
      <c r="BO114" s="9">
        <f>IF(Parametros!$P$3=1,'4 - Tabela atual'!BO113,'5 - Tabela anterior'!BN113)</f>
        <v>0</v>
      </c>
      <c r="BP114" s="9">
        <f>IF(Parametros!$P$3=1,'4 - Tabela atual'!BP113,'5 - Tabela anterior'!BO113)</f>
        <v>0</v>
      </c>
      <c r="BQ114" s="9">
        <f>IF(Parametros!$P$3=1,'4 - Tabela atual'!BQ113,'5 - Tabela anterior'!BP113)</f>
        <v>0</v>
      </c>
      <c r="BR114" s="9">
        <f>IF(Parametros!$P$3=1,'4 - Tabela atual'!BR113,'5 - Tabela anterior'!BQ113)</f>
        <v>0</v>
      </c>
      <c r="BS114" s="9">
        <f>IF(Parametros!$P$3=1,'4 - Tabela atual'!BS113,'5 - Tabela anterior'!BR113)</f>
        <v>0</v>
      </c>
      <c r="BT114" s="9">
        <f>IF(Parametros!$P$3=1,'4 - Tabela atual'!BT113,'5 - Tabela anterior'!BS113)</f>
        <v>0</v>
      </c>
      <c r="BU114" s="9">
        <f>IF(Parametros!$P$3=1,'4 - Tabela atual'!BU113,'5 - Tabela anterior'!BT113)</f>
        <v>0</v>
      </c>
      <c r="BV114" s="9">
        <f>IF(Parametros!$P$3=1,'4 - Tabela atual'!BV113,'5 - Tabela anterior'!BU113)</f>
        <v>0</v>
      </c>
      <c r="BW114" s="9">
        <f>IF(Parametros!$P$3=1,'4 - Tabela atual'!BW113,'5 - Tabela anterior'!BV113)</f>
        <v>0</v>
      </c>
      <c r="BX114" s="9">
        <f>IF(Parametros!$P$3=1,'4 - Tabela atual'!BX113,'5 - Tabela anterior'!BW113)</f>
        <v>0</v>
      </c>
      <c r="BY114" s="9">
        <f>IF(Parametros!$P$3=1,'4 - Tabela atual'!BY113,'5 - Tabela anterior'!BX113)</f>
        <v>0</v>
      </c>
      <c r="BZ114" s="9">
        <f>IF(Parametros!$P$3=1,'4 - Tabela atual'!BZ113,'5 - Tabela anterior'!BY113)</f>
        <v>0</v>
      </c>
      <c r="CA114" s="9">
        <f>IF(Parametros!$P$3=1,'4 - Tabela atual'!CA113,'5 - Tabela anterior'!BZ113)</f>
        <v>0</v>
      </c>
      <c r="CB114" s="9">
        <f>IF(Parametros!$P$3=1,'4 - Tabela atual'!CB113,'5 - Tabela anterior'!CA113)</f>
        <v>0</v>
      </c>
      <c r="CC114" s="9">
        <f>IF(Parametros!$P$3=1,'4 - Tabela atual'!CC113,'5 - Tabela anterior'!CB113)</f>
        <v>0</v>
      </c>
      <c r="CD114" s="9">
        <f>IF(Parametros!$P$3=1,'4 - Tabela atual'!CD113,'5 - Tabela anterior'!CC113)</f>
        <v>0</v>
      </c>
      <c r="CE114" s="9">
        <f>IF(Parametros!$P$3=1,'4 - Tabela atual'!CE113,'5 - Tabela anterior'!CD113)</f>
        <v>0</v>
      </c>
      <c r="CF114" s="9">
        <f>IF(Parametros!$P$3=1,'4 - Tabela atual'!CF113,'5 - Tabela anterior'!CE113)</f>
        <v>0</v>
      </c>
      <c r="CG114" s="9">
        <f>IF(Parametros!$P$3=1,'4 - Tabela atual'!CG113,'5 - Tabela anterior'!CF113)</f>
        <v>0</v>
      </c>
      <c r="CH114" s="9">
        <f>IF(Parametros!$P$3=1,'4 - Tabela atual'!CH113,'5 - Tabela anterior'!CG113)</f>
        <v>0</v>
      </c>
      <c r="CI114" s="9">
        <f>IF(Parametros!$P$3=1,'4 - Tabela atual'!CI113,'5 - Tabela anterior'!CH113)</f>
        <v>0</v>
      </c>
      <c r="CJ114" s="9">
        <f>IF(Parametros!$P$3=1,'4 - Tabela atual'!CJ113,'5 - Tabela anterior'!CI113)</f>
        <v>0</v>
      </c>
      <c r="CK114" s="9">
        <f>IF(Parametros!$P$3=1,'4 - Tabela atual'!CK113,'5 - Tabela anterior'!CJ113)</f>
        <v>0</v>
      </c>
      <c r="CL114" s="9">
        <f>IF(Parametros!$P$3=1,'4 - Tabela atual'!CL113,'5 - Tabela anterior'!CK113)</f>
        <v>0</v>
      </c>
      <c r="CM114" s="9">
        <f>IF(Parametros!$P$3=1,'4 - Tabela atual'!CM113,'5 - Tabela anterior'!CL113)</f>
        <v>0</v>
      </c>
      <c r="CN114" s="9">
        <f>IF(Parametros!$P$3=1,'4 - Tabela atual'!CN113,'5 - Tabela anterior'!CM113)</f>
        <v>0</v>
      </c>
      <c r="CO114" s="9">
        <f>IF(Parametros!$P$3=1,'4 - Tabela atual'!CO113,'5 - Tabela anterior'!CN113)</f>
        <v>0</v>
      </c>
      <c r="CP114" s="9">
        <f>IF(Parametros!$P$3=1,'4 - Tabela atual'!CP113,'5 - Tabela anterior'!CO113)</f>
        <v>0</v>
      </c>
      <c r="CQ114" s="9">
        <f>IF(Parametros!$P$3=1,'4 - Tabela atual'!CQ113,'5 - Tabela anterior'!CP113)</f>
        <v>0</v>
      </c>
      <c r="CR114" s="9">
        <f>IF(Parametros!$P$3=1,'4 - Tabela atual'!CR113,'5 - Tabela anterior'!CQ113)</f>
        <v>0</v>
      </c>
      <c r="CS114" s="9">
        <f>IF(Parametros!$P$3=1,'4 - Tabela atual'!CS113,'5 - Tabela anterior'!CR113)</f>
        <v>0</v>
      </c>
      <c r="CT114" s="9">
        <f>IF(Parametros!$P$3=1,'4 - Tabela atual'!CT113,'5 - Tabela anterior'!CS113)</f>
        <v>0</v>
      </c>
      <c r="CU114" s="9">
        <f>IF(Parametros!$P$3=1,'4 - Tabela atual'!CU113,'5 - Tabela anterior'!CT113)</f>
        <v>0</v>
      </c>
      <c r="CV114" s="9">
        <f>IF(Parametros!$P$3=1,'4 - Tabela atual'!CV113,'5 - Tabela anterior'!CU113)</f>
        <v>0</v>
      </c>
      <c r="CW114" s="9">
        <f>IF(Parametros!$P$3=1,'4 - Tabela atual'!CW113,'5 - Tabela anterior'!CV113)</f>
        <v>0</v>
      </c>
      <c r="CX114" s="9">
        <f>IF(Parametros!$P$3=1,'4 - Tabela atual'!CX113,'5 - Tabela anterior'!CW113)</f>
        <v>0</v>
      </c>
      <c r="CY114" s="9">
        <f>IF(Parametros!$P$3=1,'4 - Tabela atual'!CY113,'5 - Tabela anterior'!CX113)</f>
        <v>0</v>
      </c>
      <c r="CZ114" s="9">
        <f>IF(Parametros!$P$3=1,'4 - Tabela atual'!CZ113,'5 - Tabela anterior'!CY113)</f>
        <v>0</v>
      </c>
      <c r="DA114" s="9">
        <f>IF(Parametros!$P$3=1,'4 - Tabela atual'!DA113,'5 - Tabela anterior'!CZ113)</f>
        <v>0</v>
      </c>
      <c r="DB114" s="9">
        <f>IF(Parametros!$P$3=1,'4 - Tabela atual'!DB113,'5 - Tabela anterior'!DA113)</f>
        <v>0</v>
      </c>
      <c r="DC114" s="9">
        <f>IF(Parametros!$P$3=1,'4 - Tabela atual'!DC113,'5 - Tabela anterior'!DB113)</f>
        <v>0</v>
      </c>
      <c r="DD114" s="9">
        <f>IF(Parametros!$P$3=1,'4 - Tabela atual'!DD113,'5 - Tabela anterior'!DC113)</f>
        <v>0</v>
      </c>
      <c r="DE114" s="9">
        <f>IF(Parametros!$P$3=1,'4 - Tabela atual'!DE113,'5 - Tabela anterior'!DD113)</f>
        <v>0</v>
      </c>
      <c r="DF114" s="9">
        <f>IF(Parametros!$P$3=1,'4 - Tabela atual'!DF113,'5 - Tabela anterior'!DE113)</f>
        <v>0</v>
      </c>
      <c r="DG114" s="9">
        <f>IF(Parametros!$P$3=1,'4 - Tabela atual'!DG113,'5 - Tabela anterior'!DF113)</f>
        <v>0</v>
      </c>
      <c r="DH114" s="9">
        <f>IF(Parametros!$P$3=1,'4 - Tabela atual'!DH113,'5 - Tabela anterior'!DG113)</f>
        <v>0</v>
      </c>
      <c r="DI114" s="9">
        <f>IF(Parametros!$P$3=1,'4 - Tabela atual'!DI113,'5 - Tabela anterior'!DH113)</f>
        <v>0</v>
      </c>
      <c r="DJ114" s="9">
        <f>IF(Parametros!$P$3=1,'4 - Tabela atual'!DJ113,'5 - Tabela anterior'!DI113)</f>
        <v>0</v>
      </c>
      <c r="DK114" s="9">
        <f>IF(Parametros!$P$3=1,'4 - Tabela atual'!DK113,'5 - Tabela anterior'!DJ113)</f>
        <v>0</v>
      </c>
      <c r="DL114" s="9">
        <f>IF(Parametros!$P$3=1,'4 - Tabela atual'!DL113,'5 - Tabela anterior'!DK113)</f>
        <v>0</v>
      </c>
      <c r="DM114" s="9">
        <f>IF(Parametros!$P$3=1,'4 - Tabela atual'!DM113,'5 - Tabela anterior'!DL113)</f>
        <v>0</v>
      </c>
      <c r="DN114" s="9">
        <f>IF(Parametros!$P$3=1,'4 - Tabela atual'!DN113,'5 - Tabela anterior'!DM113)</f>
        <v>0</v>
      </c>
      <c r="DO114" s="9">
        <f>IF(Parametros!$P$3=1,'4 - Tabela atual'!DO113,'5 - Tabela anterior'!DN113)</f>
        <v>0</v>
      </c>
      <c r="DP114" s="9">
        <f>IF(Parametros!$P$3=1,'4 - Tabela atual'!DP113,'5 - Tabela anterior'!DO113)</f>
        <v>0</v>
      </c>
      <c r="DQ114" s="9">
        <f>IF(Parametros!$P$3=1,'4 - Tabela atual'!DQ113,'5 - Tabela anterior'!DP113)</f>
        <v>0</v>
      </c>
      <c r="DR114" s="9">
        <f>IF(Parametros!$P$3=1,'4 - Tabela atual'!DR113,'5 - Tabela anterior'!DQ113)</f>
        <v>0</v>
      </c>
      <c r="DS114" s="9">
        <f>IF(Parametros!$P$3=1,'4 - Tabela atual'!DS113,'5 - Tabela anterior'!DR113)</f>
        <v>0</v>
      </c>
      <c r="DT114" s="9">
        <f>IF(Parametros!$P$3=1,'4 - Tabela atual'!DT113,'5 - Tabela anterior'!DS113)</f>
        <v>0</v>
      </c>
      <c r="DU114" s="9">
        <f>IF(Parametros!$P$3=1,'4 - Tabela atual'!DU113,'5 - Tabela anterior'!DT113)</f>
        <v>0</v>
      </c>
      <c r="DV114" s="9">
        <f>IF(Parametros!$P$3=1,'4 - Tabela atual'!DV113,'5 - Tabela anterior'!DU113)</f>
        <v>0</v>
      </c>
      <c r="DW114" s="9">
        <f>IF(Parametros!$P$3=1,'4 - Tabela atual'!DW113,'5 - Tabela anterior'!DV113)</f>
        <v>0</v>
      </c>
      <c r="DX114" s="9">
        <f>IF(Parametros!$P$3=1,'4 - Tabela atual'!DX113,'5 - Tabela anterior'!DW113)</f>
        <v>0</v>
      </c>
      <c r="DY114" s="9">
        <f>IF(Parametros!$P$3=1,'4 - Tabela atual'!DY113,'5 - Tabela anterior'!DX113)</f>
        <v>0</v>
      </c>
      <c r="DZ114" s="9">
        <f>IF(Parametros!$P$3=1,'4 - Tabela atual'!DZ113,'5 - Tabela anterior'!DY113)</f>
        <v>0</v>
      </c>
      <c r="EA114" s="9">
        <f>IF(Parametros!$P$3=1,'4 - Tabela atual'!EA113,'5 - Tabela anterior'!DZ113)</f>
        <v>0</v>
      </c>
      <c r="EB114" s="9">
        <f>IF(Parametros!$P$3=1,'4 - Tabela atual'!EB113,'5 - Tabela anterior'!EA113)</f>
        <v>0</v>
      </c>
      <c r="EC114" s="9">
        <f>IF(Parametros!$P$3=1,'4 - Tabela atual'!EC113,'5 - Tabela anterior'!EB113)</f>
        <v>0</v>
      </c>
      <c r="ED114" s="9">
        <f>IF(Parametros!$P$3=1,'4 - Tabela atual'!ED113,'5 - Tabela anterior'!EC113)</f>
        <v>0</v>
      </c>
      <c r="EE114" s="9">
        <f>IF(Parametros!$P$3=1,'4 - Tabela atual'!EE113,'5 - Tabela anterior'!ED113)</f>
        <v>0</v>
      </c>
      <c r="EF114" s="9">
        <f>IF(Parametros!$P$3=1,'4 - Tabela atual'!EF113,'5 - Tabela anterior'!EE113)</f>
        <v>0</v>
      </c>
      <c r="EG114" s="9">
        <f>IF(Parametros!$P$3=1,'4 - Tabela atual'!EG113,'5 - Tabela anterior'!EF113)</f>
        <v>0</v>
      </c>
      <c r="EH114" s="9">
        <f>IF(Parametros!$P$3=1,'4 - Tabela atual'!EH113,'5 - Tabela anterior'!EG113)</f>
        <v>0</v>
      </c>
      <c r="EI114" s="9">
        <f>IF(Parametros!$P$3=1,'4 - Tabela atual'!EI113,'5 - Tabela anterior'!EH113)</f>
        <v>0</v>
      </c>
      <c r="EJ114" s="9">
        <f>IF(Parametros!$P$3=1,'4 - Tabela atual'!EJ113,'5 - Tabela anterior'!EI113)</f>
        <v>0</v>
      </c>
      <c r="EK114" s="9">
        <f>IF(Parametros!$P$3=1,'4 - Tabela atual'!EK113,'5 - Tabela anterior'!EJ113)</f>
        <v>0</v>
      </c>
      <c r="EL114" s="9">
        <f>IF(Parametros!$P$3=1,'4 - Tabela atual'!EL113,'5 - Tabela anterior'!EK113)</f>
        <v>0</v>
      </c>
      <c r="EM114" s="9">
        <f>IF(Parametros!$P$3=1,'4 - Tabela atual'!EM113,'5 - Tabela anterior'!EL113)</f>
        <v>0</v>
      </c>
      <c r="EN114" s="9">
        <f>IF(Parametros!$P$3=1,'4 - Tabela atual'!EN113,'5 - Tabela anterior'!EM113)</f>
        <v>0</v>
      </c>
      <c r="EO114" s="9">
        <f>IF(Parametros!$P$3=1,'4 - Tabela atual'!EO113,'5 - Tabela anterior'!EN113)</f>
        <v>0</v>
      </c>
      <c r="EP114" s="9">
        <f>IF(Parametros!$P$3=1,'4 - Tabela atual'!EP113,'5 - Tabela anterior'!EO113)</f>
        <v>0</v>
      </c>
      <c r="EQ114" s="9">
        <f>IF(Parametros!$P$3=1,'4 - Tabela atual'!EQ113,'5 - Tabela anterior'!EP113)</f>
        <v>0</v>
      </c>
      <c r="ER114" s="9">
        <f>IF(Parametros!$P$3=1,'4 - Tabela atual'!ER113,'5 - Tabela anterior'!EQ113)</f>
        <v>0</v>
      </c>
      <c r="ES114" s="9">
        <f>IF(Parametros!$P$3=1,'4 - Tabela atual'!ES113,'5 - Tabela anterior'!ER113)</f>
        <v>0</v>
      </c>
      <c r="ET114" s="9">
        <f>IF(Parametros!$P$3=1,'4 - Tabela atual'!ET113,'5 - Tabela anterior'!ES113)</f>
        <v>0</v>
      </c>
      <c r="EU114" s="9">
        <f>IF(Parametros!$P$3=1,'4 - Tabela atual'!EU113,'5 - Tabela anterior'!ET113)</f>
        <v>0</v>
      </c>
      <c r="EV114" s="9">
        <f>IF(Parametros!$P$3=1,'4 - Tabela atual'!EV113,'5 - Tabela anterior'!EU113)</f>
        <v>0</v>
      </c>
      <c r="EW114" s="9">
        <f>IF(Parametros!$P$3=1,'4 - Tabela atual'!EW113,'5 - Tabela anterior'!EV113)</f>
        <v>0</v>
      </c>
      <c r="EX114" s="9">
        <f>IF(Parametros!$P$3=1,'4 - Tabela atual'!EX113,'5 - Tabela anterior'!EW113)</f>
        <v>0</v>
      </c>
      <c r="EY114" s="9">
        <f>IF(Parametros!$P$3=1,'4 - Tabela atual'!EY113,'5 - Tabela anterior'!EX113)</f>
        <v>0</v>
      </c>
      <c r="EZ114" s="9">
        <f>IF(Parametros!$P$3=1,'4 - Tabela atual'!EZ113,'5 - Tabela anterior'!EY113)</f>
        <v>0</v>
      </c>
      <c r="FA114" s="9">
        <f>IF(Parametros!$P$3=1,'4 - Tabela atual'!FA113,'5 - Tabela anterior'!EZ113)</f>
        <v>0</v>
      </c>
      <c r="FB114" s="9">
        <f>IF(Parametros!$P$3=1,'4 - Tabela atual'!FB113,'5 - Tabela anterior'!FA113)</f>
        <v>0</v>
      </c>
      <c r="FC114" s="9">
        <f>IF(Parametros!$P$3=1,'4 - Tabela atual'!FC113,'5 - Tabela anterior'!FB113)</f>
        <v>0</v>
      </c>
      <c r="FD114" s="9">
        <f>IF(Parametros!$P$3=1,'4 - Tabela atual'!FD113,'5 - Tabela anterior'!FC113)</f>
        <v>0</v>
      </c>
      <c r="FE114" s="9">
        <f>IF(Parametros!$P$3=1,'4 - Tabela atual'!FE113,'5 - Tabela anterior'!FD113)</f>
        <v>0</v>
      </c>
      <c r="FF114" s="9">
        <f>IF(Parametros!$P$3=1,'4 - Tabela atual'!FF113,'5 - Tabela anterior'!FE113)</f>
        <v>0</v>
      </c>
      <c r="FG114" s="9">
        <f>IF(Parametros!$P$3=1,'4 - Tabela atual'!FG113,'5 - Tabela anterior'!FF113)</f>
        <v>0</v>
      </c>
      <c r="FH114" s="9">
        <f>IF(Parametros!$P$3=1,'4 - Tabela atual'!FH113,'5 - Tabela anterior'!FG113)</f>
        <v>0</v>
      </c>
      <c r="FI114" s="9">
        <f>IF(Parametros!$P$3=1,'4 - Tabela atual'!FI113,'5 - Tabela anterior'!FH113)</f>
        <v>0</v>
      </c>
      <c r="FJ114" s="9">
        <f>IF(Parametros!$P$3=1,'4 - Tabela atual'!FJ113,'5 - Tabela anterior'!FI113)</f>
        <v>0</v>
      </c>
      <c r="FK114" s="9">
        <f>IF(Parametros!$P$3=1,'4 - Tabela atual'!FK113,'5 - Tabela anterior'!FJ113)</f>
        <v>0</v>
      </c>
      <c r="FL114" s="9">
        <f>IF(Parametros!$P$3=1,'4 - Tabela atual'!FL113,'5 - Tabela anterior'!FK113)</f>
        <v>0</v>
      </c>
      <c r="FM114" s="9">
        <f>IF(Parametros!$P$3=1,'4 - Tabela atual'!FM113,'5 - Tabela anterior'!FL113)</f>
        <v>0</v>
      </c>
      <c r="FN114" s="9">
        <f>IF(Parametros!$P$3=1,'4 - Tabela atual'!FN113,'5 - Tabela anterior'!FM113)</f>
        <v>0</v>
      </c>
      <c r="FO114" s="9">
        <f>IF(Parametros!$P$3=1,'4 - Tabela atual'!FO113,'5 - Tabela anterior'!FN113)</f>
        <v>0</v>
      </c>
      <c r="FP114" s="9">
        <f>IF(Parametros!$P$3=1,'4 - Tabela atual'!FP113,'5 - Tabela anterior'!FO113)</f>
        <v>0</v>
      </c>
      <c r="FQ114" s="9">
        <f>IF(Parametros!$P$3=1,'4 - Tabela atual'!FQ113,'5 - Tabela anterior'!FP113)</f>
        <v>0</v>
      </c>
      <c r="FR114" s="9">
        <f>IF(Parametros!$P$3=1,'4 - Tabela atual'!FR113,'5 - Tabela anterior'!FQ113)</f>
        <v>0</v>
      </c>
      <c r="FS114" s="9">
        <f>IF(Parametros!$P$3=1,'4 - Tabela atual'!FS113,'5 - Tabela anterior'!FR113)</f>
        <v>0</v>
      </c>
      <c r="FT114" t="str">
        <f>IF(Parametros!$P$3=1,'4 - Tabela atual'!FT113,'5 - Tabela anterior'!FS113)</f>
        <v>0</v>
      </c>
      <c r="FU114" t="str">
        <f>IF(Parametros!$P$3=1,'4 - Tabela atual'!FU113,'5 - Tabela anterior'!FT113)</f>
        <v>0</v>
      </c>
      <c r="FV114" t="str">
        <f>IF(Parametros!$P$3=1,'4 - Tabela atual'!FV113,'5 - Tabela anterior'!FU113)</f>
        <v>0</v>
      </c>
      <c r="FW114" t="str">
        <f>IF(Parametros!$P$3=1,'4 - Tabela atual'!FW113,'5 - Tabela anterior'!FV113)</f>
        <v>0</v>
      </c>
      <c r="FX114">
        <f>IF(Parametros!$P$3=1,'4 - Tabela atual'!FX113,'5 - Tabela anterior'!FW113)</f>
        <v>0</v>
      </c>
      <c r="FY114">
        <f>IF(Parametros!$P$3=1,'4 - Tabela atual'!FY113,'5 - Tabela anterior'!FX113)</f>
        <v>0</v>
      </c>
      <c r="FZ114">
        <f>IF(Parametros!$P$3=1,'4 - Tabela atual'!FZ113,'5 - Tabela anterior'!FY113)</f>
        <v>0</v>
      </c>
      <c r="GA114">
        <f>IF(Parametros!$P$3=1,'4 - Tabela atual'!GA113,'5 - Tabela anterior'!FZ113)</f>
        <v>0</v>
      </c>
      <c r="GB114">
        <f>IF(Parametros!$P$3=1,'4 - Tabela atual'!GB113,'5 - Tabela anterior'!GA113)</f>
        <v>0</v>
      </c>
      <c r="GC114">
        <f>IF(Parametros!$P$3=1,'4 - Tabela atual'!GC113,'5 - Tabela anterior'!GB113)</f>
        <v>0</v>
      </c>
      <c r="GD114">
        <f>IF(Parametros!$P$3=1,'4 - Tabela atual'!GD113,'5 - Tabela anterior'!GC113)</f>
        <v>0</v>
      </c>
      <c r="GE114">
        <f>IF(Parametros!$P$3=1,'4 - Tabela atual'!GE113,'5 - Tabela anterior'!GD113)</f>
        <v>0</v>
      </c>
      <c r="GF114">
        <f>IF(Parametros!$P$3=1,'4 - Tabela atual'!GF113,'5 - Tabela anterior'!GE113)</f>
        <v>0</v>
      </c>
      <c r="GG114">
        <f>IF(Parametros!$P$3=1,'4 - Tabela atual'!GG113,'5 - Tabela anterior'!GF113)</f>
        <v>0</v>
      </c>
      <c r="GH114">
        <f>IF(Parametros!$P$3=1,'4 - Tabela atual'!GH113,'5 - Tabela anterior'!GG113)</f>
        <v>0</v>
      </c>
      <c r="GI114" s="8" t="str">
        <f>IF(Parametros!$P$3=1,'4 - Tabela atual'!GI113,'5 - Tabela anterior'!GH113)</f>
        <v>0</v>
      </c>
      <c r="GJ114" s="8">
        <f>IF(Parametros!$P$3=1,'4 - Tabela atual'!GJ113,'5 - Tabela anterior'!GI113)</f>
        <v>0</v>
      </c>
      <c r="GK114" s="8">
        <f>IF(Parametros!$P$3=1,'4 - Tabela atual'!GK113,'5 - Tabela anterior'!GJ113)</f>
        <v>0</v>
      </c>
      <c r="GL114" s="8">
        <f>IF(Parametros!$P$3=1,'4 - Tabela atual'!GL113,'5 - Tabela anterior'!GK113)</f>
        <v>0</v>
      </c>
      <c r="GM114" s="8">
        <f>IF(Parametros!$P$3=1,'4 - Tabela atual'!GM113,'5 - Tabela anterior'!GL113)</f>
        <v>0</v>
      </c>
      <c r="GN114" s="8">
        <f>IF(Parametros!$P$3=1,'4 - Tabela atual'!GN113,'5 - Tabela anterior'!GM113)</f>
        <v>0</v>
      </c>
      <c r="GO114" s="8">
        <f>IF(Parametros!$P$3=1,'4 - Tabela atual'!GO113,'5 - Tabela anterior'!GN113)</f>
        <v>0</v>
      </c>
      <c r="GP114" s="8">
        <f>IF(Parametros!$P$3=1,'4 - Tabela atual'!GP113,'5 - Tabela anterior'!GO113)</f>
        <v>0</v>
      </c>
      <c r="GQ114" s="8">
        <f>IF(Parametros!$P$3=1,'4 - Tabela atual'!GQ113,'5 - Tabela anterior'!GP113)</f>
        <v>0</v>
      </c>
      <c r="GR114" s="8">
        <f>IF(Parametros!$P$3=1,'4 - Tabela atual'!GR113,'5 - Tabela anterior'!GQ113)</f>
        <v>0</v>
      </c>
      <c r="GS114" s="8">
        <f>IF(Parametros!$P$3=1,'4 - Tabela atual'!GS113,'5 - Tabela anterior'!GR113)</f>
        <v>0</v>
      </c>
      <c r="GT114" s="8">
        <f>IF(Parametros!$P$3=1,'4 - Tabela atual'!GT113,'5 - Tabela anterior'!GS113)</f>
        <v>0</v>
      </c>
      <c r="GU114" s="8">
        <f>IF(Parametros!$P$3=1,'4 - Tabela atual'!GU113,'5 - Tabela anterior'!GT113)</f>
        <v>0</v>
      </c>
      <c r="GV114" s="8">
        <f>IF(Parametros!$P$3=1,'4 - Tabela atual'!GV113,'5 - Tabela anterior'!GU113)</f>
        <v>0</v>
      </c>
      <c r="GW114" s="8">
        <f>IF(Parametros!$P$3=1,'4 - Tabela atual'!GW113,'5 - Tabela anterior'!GV113)</f>
        <v>0</v>
      </c>
      <c r="GX114">
        <f>IF(Parametros!$P$3=1,'4 - Tabela atual'!GX113,'5 - Tabela anterior'!GW113)</f>
        <v>0</v>
      </c>
      <c r="GY114">
        <f>IF(Parametros!$P$3=1,'4 - Tabela atual'!GY113,'5 - Tabela anterior'!GX113)</f>
        <v>0</v>
      </c>
      <c r="GZ114">
        <f>IF(Parametros!$P$3=1,'4 - Tabela atual'!GZ113,'5 - Tabela anterior'!GY113)</f>
        <v>0</v>
      </c>
      <c r="HA114">
        <f>IF(Parametros!$P$3=1,'4 - Tabela atual'!HA113,'5 - Tabela anterior'!GZ113)</f>
        <v>0</v>
      </c>
      <c r="HB114">
        <f>IF(Parametros!$P$3=1,'4 - Tabela atual'!HB113,'5 - Tabela anterior'!HA113)</f>
        <v>0</v>
      </c>
      <c r="HC114">
        <f>IF(Parametros!$P$3=1,'4 - Tabela atual'!HC113,'5 - Tabela anterior'!HB113)</f>
        <v>0</v>
      </c>
      <c r="HD114">
        <f>IF(Parametros!$P$3=1,'4 - Tabela atual'!HD113,'5 - Tabela anterior'!HC113)</f>
        <v>0</v>
      </c>
      <c r="HE114" s="6" t="str">
        <f t="shared" si="3"/>
        <v>0 - (0)</v>
      </c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IP114" s="5"/>
      <c r="IQ114" s="5"/>
      <c r="IR114" s="5"/>
      <c r="IS114" s="5"/>
      <c r="IT114" s="5"/>
      <c r="IU114" s="5"/>
      <c r="IV114" s="5"/>
      <c r="IW114" s="5"/>
      <c r="IX114" s="5"/>
      <c r="IY114" s="5"/>
      <c r="IZ114" s="5"/>
      <c r="JA114" s="5"/>
      <c r="JB114" s="5"/>
      <c r="JC114" s="5"/>
      <c r="JD114" s="5"/>
      <c r="JE114" s="5"/>
      <c r="JF114" s="5"/>
      <c r="JG114" s="5"/>
      <c r="JH114" s="5"/>
      <c r="JI114" s="5"/>
      <c r="JJ114" s="5"/>
      <c r="JK114" s="5"/>
      <c r="JL114" s="5"/>
    </row>
    <row r="115" spans="1:272" x14ac:dyDescent="0.2">
      <c r="A115" s="148">
        <f>IF(Parametros!$P$3=1,'4 - Tabela atual'!A114,'5 - Tabela anterior'!A114)</f>
        <v>0</v>
      </c>
      <c r="B115" s="112">
        <f>IF(Parametros!$P$3=1,'4 - Tabela atual'!B114,'5 - Tabela anterior'!B114)</f>
        <v>0</v>
      </c>
      <c r="C115" s="9">
        <f>IF(Parametros!$P$3=1,'4 - Tabela atual'!C114,'5 - Tabela anterior'!C114)</f>
        <v>0</v>
      </c>
      <c r="D115" s="9">
        <f>IF(Parametros!$P$3=1,'4 - Tabela atual'!D114,'5 - Tabela anterior'!D114)</f>
        <v>0</v>
      </c>
      <c r="E115" s="9"/>
      <c r="F115" s="9"/>
      <c r="G115" s="9"/>
      <c r="H115" s="9"/>
      <c r="I115" s="9">
        <f>IF(Parametros!$P$3=1,'4 - Tabela atual'!I114,'5 - Tabela anterior'!H114)</f>
        <v>0</v>
      </c>
      <c r="J115" s="9"/>
      <c r="K115" s="9"/>
      <c r="L115" s="9"/>
      <c r="M115" s="9"/>
      <c r="N115" s="9">
        <f>IF(Parametros!$P$3=1,'4 - Tabela atual'!N114,'5 - Tabela anterior'!M114)</f>
        <v>0</v>
      </c>
      <c r="O115" s="9">
        <f>IF(Parametros!$P$3=1,'4 - Tabela atual'!O114,'5 - Tabela anterior'!N114)</f>
        <v>0</v>
      </c>
      <c r="P115" s="9">
        <f>IF(Parametros!$P$3=1,'4 - Tabela atual'!P114,'5 - Tabela anterior'!O114)</f>
        <v>0</v>
      </c>
      <c r="Q115" s="9">
        <f>IF(Parametros!$P$3=1,'4 - Tabela atual'!Q114,'5 - Tabela anterior'!P114)</f>
        <v>0</v>
      </c>
      <c r="R115" s="9">
        <f>IF(Parametros!$P$3=1,'4 - Tabela atual'!R114,'5 - Tabela anterior'!Q114)</f>
        <v>0</v>
      </c>
      <c r="S115" s="9">
        <f>IF(Parametros!$P$3=1,'4 - Tabela atual'!S114,'5 - Tabela anterior'!R114)</f>
        <v>0</v>
      </c>
      <c r="T115" s="9">
        <f>IF(Parametros!$P$3=1,'4 - Tabela atual'!T114,'5 - Tabela anterior'!S114)</f>
        <v>0</v>
      </c>
      <c r="U115" s="9">
        <f>IF(Parametros!$P$3=1,'4 - Tabela atual'!U114,'5 - Tabela anterior'!T114)</f>
        <v>0</v>
      </c>
      <c r="V115" s="9">
        <f>IF(Parametros!$P$3=1,'4 - Tabela atual'!V114,'5 - Tabela anterior'!U114)</f>
        <v>0</v>
      </c>
      <c r="W115" s="9">
        <f>IF(Parametros!$P$3=1,'4 - Tabela atual'!W114,'5 - Tabela anterior'!V114)</f>
        <v>0</v>
      </c>
      <c r="X115" s="9">
        <f>IF(Parametros!$P$3=1,'4 - Tabela atual'!X114,'5 - Tabela anterior'!W114)</f>
        <v>0</v>
      </c>
      <c r="Y115" s="9">
        <f>IF(Parametros!$P$3=1,'4 - Tabela atual'!Y114,'5 - Tabela anterior'!X114)</f>
        <v>0</v>
      </c>
      <c r="Z115" s="9">
        <f>IF(Parametros!$P$3=1,'4 - Tabela atual'!Z114,'5 - Tabela anterior'!Y114)</f>
        <v>0</v>
      </c>
      <c r="AA115" s="9">
        <f>IF(Parametros!$P$3=1,'4 - Tabela atual'!AA114,'5 - Tabela anterior'!Z114)</f>
        <v>0</v>
      </c>
      <c r="AB115" s="9">
        <f>IF(Parametros!$P$3=1,'4 - Tabela atual'!AB114,'5 - Tabela anterior'!AA114)</f>
        <v>0</v>
      </c>
      <c r="AC115" s="9">
        <f>IF(Parametros!$P$3=1,'4 - Tabela atual'!AC114,'5 - Tabela anterior'!AB114)</f>
        <v>0</v>
      </c>
      <c r="AD115" s="9">
        <f>IF(Parametros!$P$3=1,'4 - Tabela atual'!AD114,'5 - Tabela anterior'!AC114)</f>
        <v>0</v>
      </c>
      <c r="AE115" s="9">
        <f>IF(Parametros!$P$3=1,'4 - Tabela atual'!AE114,'5 - Tabela anterior'!AD114)</f>
        <v>0</v>
      </c>
      <c r="AF115" s="9">
        <f>IF(Parametros!$P$3=1,'4 - Tabela atual'!AF114,'5 - Tabela anterior'!AE114)</f>
        <v>0</v>
      </c>
      <c r="AG115" s="9">
        <f>IF(Parametros!$P$3=1,'4 - Tabela atual'!AG114,'5 - Tabela anterior'!AF114)</f>
        <v>0</v>
      </c>
      <c r="AH115" s="9">
        <f>IF(Parametros!$P$3=1,'4 - Tabela atual'!AH114,'5 - Tabela anterior'!AG114)</f>
        <v>0</v>
      </c>
      <c r="AI115" s="9">
        <f>IF(Parametros!$P$3=1,'4 - Tabela atual'!AI114,'5 - Tabela anterior'!AH114)</f>
        <v>0</v>
      </c>
      <c r="AJ115" s="9">
        <f>IF(Parametros!$P$3=1,'4 - Tabela atual'!AJ114,'5 - Tabela anterior'!AI114)</f>
        <v>0</v>
      </c>
      <c r="AK115" s="9">
        <f>IF(Parametros!$P$3=1,'4 - Tabela atual'!AK114,'5 - Tabela anterior'!AJ114)</f>
        <v>0</v>
      </c>
      <c r="AL115" s="9">
        <f>IF(Parametros!$P$3=1,'4 - Tabela atual'!AL114,'5 - Tabela anterior'!AK114)</f>
        <v>0</v>
      </c>
      <c r="AM115" s="9">
        <f>IF(Parametros!$P$3=1,'4 - Tabela atual'!AM114,'5 - Tabela anterior'!AL114)</f>
        <v>0</v>
      </c>
      <c r="AN115" s="9">
        <f>IF(Parametros!$P$3=1,'4 - Tabela atual'!AN114,'5 - Tabela anterior'!AM114)</f>
        <v>0</v>
      </c>
      <c r="AO115" s="9">
        <f>IF(Parametros!$P$3=1,'4 - Tabela atual'!AO114,'5 - Tabela anterior'!AN114)</f>
        <v>0</v>
      </c>
      <c r="AP115" s="9">
        <f>IF(Parametros!$P$3=1,'4 - Tabela atual'!AP114,'5 - Tabela anterior'!AO114)</f>
        <v>0</v>
      </c>
      <c r="AQ115" s="9">
        <f>IF(Parametros!$P$3=1,'4 - Tabela atual'!AQ114,'5 - Tabela anterior'!AP114)</f>
        <v>0</v>
      </c>
      <c r="AR115" s="9">
        <f>IF(Parametros!$P$3=1,'4 - Tabela atual'!AR114,'5 - Tabela anterior'!AQ114)</f>
        <v>0</v>
      </c>
      <c r="AS115" s="9">
        <f>IF(Parametros!$P$3=1,'4 - Tabela atual'!AS114,'5 - Tabela anterior'!AR114)</f>
        <v>0</v>
      </c>
      <c r="AT115" s="9">
        <f>IF(Parametros!$P$3=1,'4 - Tabela atual'!AT114,'5 - Tabela anterior'!AS114)</f>
        <v>0</v>
      </c>
      <c r="AU115" s="9">
        <f>IF(Parametros!$P$3=1,'4 - Tabela atual'!AU114,'5 - Tabela anterior'!AT114)</f>
        <v>0</v>
      </c>
      <c r="AV115" s="9">
        <f>IF(Parametros!$P$3=1,'4 - Tabela atual'!AV114,'5 - Tabela anterior'!AU114)</f>
        <v>0</v>
      </c>
      <c r="AW115" s="9">
        <f>IF(Parametros!$P$3=1,'4 - Tabela atual'!AW114,'5 - Tabela anterior'!AV114)</f>
        <v>0</v>
      </c>
      <c r="AX115" s="9">
        <f>IF(Parametros!$P$3=1,'4 - Tabela atual'!AX114,'5 - Tabela anterior'!AW114)</f>
        <v>0</v>
      </c>
      <c r="AY115" s="9">
        <f>IF(Parametros!$P$3=1,'4 - Tabela atual'!AY114,'5 - Tabela anterior'!AX114)</f>
        <v>0</v>
      </c>
      <c r="AZ115" s="9">
        <f>IF(Parametros!$P$3=1,'4 - Tabela atual'!AZ114,'5 - Tabela anterior'!AY114)</f>
        <v>0</v>
      </c>
      <c r="BA115" s="9">
        <f>IF(Parametros!$P$3=1,'4 - Tabela atual'!BA114,'5 - Tabela anterior'!AZ114)</f>
        <v>0</v>
      </c>
      <c r="BB115" s="9">
        <f>IF(Parametros!$P$3=1,'4 - Tabela atual'!BB114,'5 - Tabela anterior'!BA114)</f>
        <v>0</v>
      </c>
      <c r="BC115" s="9">
        <f>IF(Parametros!$P$3=1,'4 - Tabela atual'!BC114,'5 - Tabela anterior'!BB114)</f>
        <v>0</v>
      </c>
      <c r="BD115" s="9">
        <f>IF(Parametros!$P$3=1,'4 - Tabela atual'!BD114,'5 - Tabela anterior'!BC114)</f>
        <v>0</v>
      </c>
      <c r="BE115" s="9">
        <f>IF(Parametros!$P$3=1,'4 - Tabela atual'!BE114,'5 - Tabela anterior'!BD114)</f>
        <v>0</v>
      </c>
      <c r="BF115" s="9">
        <f>IF(Parametros!$P$3=1,'4 - Tabela atual'!BF114,'5 - Tabela anterior'!BE114)</f>
        <v>0</v>
      </c>
      <c r="BG115" s="9">
        <f>IF(Parametros!$P$3=1,'4 - Tabela atual'!BG114,'5 - Tabela anterior'!BF114)</f>
        <v>0</v>
      </c>
      <c r="BH115" s="9">
        <f>IF(Parametros!$P$3=1,'4 - Tabela atual'!BH114,'5 - Tabela anterior'!BG114)</f>
        <v>0</v>
      </c>
      <c r="BI115" s="9">
        <f>IF(Parametros!$P$3=1,'4 - Tabela atual'!BI114,'5 - Tabela anterior'!BH114)</f>
        <v>0</v>
      </c>
      <c r="BJ115" s="9">
        <f>IF(Parametros!$P$3=1,'4 - Tabela atual'!BJ114,'5 - Tabela anterior'!BI114)</f>
        <v>0</v>
      </c>
      <c r="BK115" s="9">
        <f>IF(Parametros!$P$3=1,'4 - Tabela atual'!BK114,'5 - Tabela anterior'!BJ114)</f>
        <v>0</v>
      </c>
      <c r="BL115" s="9">
        <f>IF(Parametros!$P$3=1,'4 - Tabela atual'!BL114,'5 - Tabela anterior'!BK114)</f>
        <v>0</v>
      </c>
      <c r="BM115" s="9">
        <f>IF(Parametros!$P$3=1,'4 - Tabela atual'!BM114,'5 - Tabela anterior'!BL114)</f>
        <v>0</v>
      </c>
      <c r="BN115" s="9">
        <f>IF(Parametros!$P$3=1,'4 - Tabela atual'!BN114,'5 - Tabela anterior'!BM114)</f>
        <v>0</v>
      </c>
      <c r="BO115" s="9">
        <f>IF(Parametros!$P$3=1,'4 - Tabela atual'!BO114,'5 - Tabela anterior'!BN114)</f>
        <v>0</v>
      </c>
      <c r="BP115" s="9">
        <f>IF(Parametros!$P$3=1,'4 - Tabela atual'!BP114,'5 - Tabela anterior'!BO114)</f>
        <v>0</v>
      </c>
      <c r="BQ115" s="9">
        <f>IF(Parametros!$P$3=1,'4 - Tabela atual'!BQ114,'5 - Tabela anterior'!BP114)</f>
        <v>0</v>
      </c>
      <c r="BR115" s="9">
        <f>IF(Parametros!$P$3=1,'4 - Tabela atual'!BR114,'5 - Tabela anterior'!BQ114)</f>
        <v>0</v>
      </c>
      <c r="BS115" s="9">
        <f>IF(Parametros!$P$3=1,'4 - Tabela atual'!BS114,'5 - Tabela anterior'!BR114)</f>
        <v>0</v>
      </c>
      <c r="BT115" s="9">
        <f>IF(Parametros!$P$3=1,'4 - Tabela atual'!BT114,'5 - Tabela anterior'!BS114)</f>
        <v>0</v>
      </c>
      <c r="BU115" s="9">
        <f>IF(Parametros!$P$3=1,'4 - Tabela atual'!BU114,'5 - Tabela anterior'!BT114)</f>
        <v>0</v>
      </c>
      <c r="BV115" s="9">
        <f>IF(Parametros!$P$3=1,'4 - Tabela atual'!BV114,'5 - Tabela anterior'!BU114)</f>
        <v>0</v>
      </c>
      <c r="BW115" s="9">
        <f>IF(Parametros!$P$3=1,'4 - Tabela atual'!BW114,'5 - Tabela anterior'!BV114)</f>
        <v>0</v>
      </c>
      <c r="BX115" s="9">
        <f>IF(Parametros!$P$3=1,'4 - Tabela atual'!BX114,'5 - Tabela anterior'!BW114)</f>
        <v>0</v>
      </c>
      <c r="BY115" s="9">
        <f>IF(Parametros!$P$3=1,'4 - Tabela atual'!BY114,'5 - Tabela anterior'!BX114)</f>
        <v>0</v>
      </c>
      <c r="BZ115" s="9">
        <f>IF(Parametros!$P$3=1,'4 - Tabela atual'!BZ114,'5 - Tabela anterior'!BY114)</f>
        <v>0</v>
      </c>
      <c r="CA115" s="9">
        <f>IF(Parametros!$P$3=1,'4 - Tabela atual'!CA114,'5 - Tabela anterior'!BZ114)</f>
        <v>0</v>
      </c>
      <c r="CB115" s="9">
        <f>IF(Parametros!$P$3=1,'4 - Tabela atual'!CB114,'5 - Tabela anterior'!CA114)</f>
        <v>0</v>
      </c>
      <c r="CC115" s="9">
        <f>IF(Parametros!$P$3=1,'4 - Tabela atual'!CC114,'5 - Tabela anterior'!CB114)</f>
        <v>0</v>
      </c>
      <c r="CD115" s="9">
        <f>IF(Parametros!$P$3=1,'4 - Tabela atual'!CD114,'5 - Tabela anterior'!CC114)</f>
        <v>0</v>
      </c>
      <c r="CE115" s="9">
        <f>IF(Parametros!$P$3=1,'4 - Tabela atual'!CE114,'5 - Tabela anterior'!CD114)</f>
        <v>0</v>
      </c>
      <c r="CF115" s="9">
        <f>IF(Parametros!$P$3=1,'4 - Tabela atual'!CF114,'5 - Tabela anterior'!CE114)</f>
        <v>0</v>
      </c>
      <c r="CG115" s="9">
        <f>IF(Parametros!$P$3=1,'4 - Tabela atual'!CG114,'5 - Tabela anterior'!CF114)</f>
        <v>0</v>
      </c>
      <c r="CH115" s="9">
        <f>IF(Parametros!$P$3=1,'4 - Tabela atual'!CH114,'5 - Tabela anterior'!CG114)</f>
        <v>0</v>
      </c>
      <c r="CI115" s="9">
        <f>IF(Parametros!$P$3=1,'4 - Tabela atual'!CI114,'5 - Tabela anterior'!CH114)</f>
        <v>0</v>
      </c>
      <c r="CJ115" s="9">
        <f>IF(Parametros!$P$3=1,'4 - Tabela atual'!CJ114,'5 - Tabela anterior'!CI114)</f>
        <v>0</v>
      </c>
      <c r="CK115" s="9">
        <f>IF(Parametros!$P$3=1,'4 - Tabela atual'!CK114,'5 - Tabela anterior'!CJ114)</f>
        <v>0</v>
      </c>
      <c r="CL115" s="9">
        <f>IF(Parametros!$P$3=1,'4 - Tabela atual'!CL114,'5 - Tabela anterior'!CK114)</f>
        <v>0</v>
      </c>
      <c r="CM115" s="9">
        <f>IF(Parametros!$P$3=1,'4 - Tabela atual'!CM114,'5 - Tabela anterior'!CL114)</f>
        <v>0</v>
      </c>
      <c r="CN115" s="9">
        <f>IF(Parametros!$P$3=1,'4 - Tabela atual'!CN114,'5 - Tabela anterior'!CM114)</f>
        <v>0</v>
      </c>
      <c r="CO115" s="9">
        <f>IF(Parametros!$P$3=1,'4 - Tabela atual'!CO114,'5 - Tabela anterior'!CN114)</f>
        <v>0</v>
      </c>
      <c r="CP115" s="9">
        <f>IF(Parametros!$P$3=1,'4 - Tabela atual'!CP114,'5 - Tabela anterior'!CO114)</f>
        <v>0</v>
      </c>
      <c r="CQ115" s="9">
        <f>IF(Parametros!$P$3=1,'4 - Tabela atual'!CQ114,'5 - Tabela anterior'!CP114)</f>
        <v>0</v>
      </c>
      <c r="CR115" s="9">
        <f>IF(Parametros!$P$3=1,'4 - Tabela atual'!CR114,'5 - Tabela anterior'!CQ114)</f>
        <v>0</v>
      </c>
      <c r="CS115" s="9">
        <f>IF(Parametros!$P$3=1,'4 - Tabela atual'!CS114,'5 - Tabela anterior'!CR114)</f>
        <v>0</v>
      </c>
      <c r="CT115" s="9">
        <f>IF(Parametros!$P$3=1,'4 - Tabela atual'!CT114,'5 - Tabela anterior'!CS114)</f>
        <v>0</v>
      </c>
      <c r="CU115" s="9">
        <f>IF(Parametros!$P$3=1,'4 - Tabela atual'!CU114,'5 - Tabela anterior'!CT114)</f>
        <v>0</v>
      </c>
      <c r="CV115" s="9">
        <f>IF(Parametros!$P$3=1,'4 - Tabela atual'!CV114,'5 - Tabela anterior'!CU114)</f>
        <v>0</v>
      </c>
      <c r="CW115" s="9">
        <f>IF(Parametros!$P$3=1,'4 - Tabela atual'!CW114,'5 - Tabela anterior'!CV114)</f>
        <v>0</v>
      </c>
      <c r="CX115" s="9">
        <f>IF(Parametros!$P$3=1,'4 - Tabela atual'!CX114,'5 - Tabela anterior'!CW114)</f>
        <v>0</v>
      </c>
      <c r="CY115" s="9">
        <f>IF(Parametros!$P$3=1,'4 - Tabela atual'!CY114,'5 - Tabela anterior'!CX114)</f>
        <v>0</v>
      </c>
      <c r="CZ115" s="9">
        <f>IF(Parametros!$P$3=1,'4 - Tabela atual'!CZ114,'5 - Tabela anterior'!CY114)</f>
        <v>0</v>
      </c>
      <c r="DA115" s="9">
        <f>IF(Parametros!$P$3=1,'4 - Tabela atual'!DA114,'5 - Tabela anterior'!CZ114)</f>
        <v>0</v>
      </c>
      <c r="DB115" s="9">
        <f>IF(Parametros!$P$3=1,'4 - Tabela atual'!DB114,'5 - Tabela anterior'!DA114)</f>
        <v>0</v>
      </c>
      <c r="DC115" s="9">
        <f>IF(Parametros!$P$3=1,'4 - Tabela atual'!DC114,'5 - Tabela anterior'!DB114)</f>
        <v>0</v>
      </c>
      <c r="DD115" s="9">
        <f>IF(Parametros!$P$3=1,'4 - Tabela atual'!DD114,'5 - Tabela anterior'!DC114)</f>
        <v>0</v>
      </c>
      <c r="DE115" s="9">
        <f>IF(Parametros!$P$3=1,'4 - Tabela atual'!DE114,'5 - Tabela anterior'!DD114)</f>
        <v>0</v>
      </c>
      <c r="DF115" s="9">
        <f>IF(Parametros!$P$3=1,'4 - Tabela atual'!DF114,'5 - Tabela anterior'!DE114)</f>
        <v>0</v>
      </c>
      <c r="DG115" s="9">
        <f>IF(Parametros!$P$3=1,'4 - Tabela atual'!DG114,'5 - Tabela anterior'!DF114)</f>
        <v>0</v>
      </c>
      <c r="DH115" s="9">
        <f>IF(Parametros!$P$3=1,'4 - Tabela atual'!DH114,'5 - Tabela anterior'!DG114)</f>
        <v>0</v>
      </c>
      <c r="DI115" s="9">
        <f>IF(Parametros!$P$3=1,'4 - Tabela atual'!DI114,'5 - Tabela anterior'!DH114)</f>
        <v>0</v>
      </c>
      <c r="DJ115" s="9">
        <f>IF(Parametros!$P$3=1,'4 - Tabela atual'!DJ114,'5 - Tabela anterior'!DI114)</f>
        <v>0</v>
      </c>
      <c r="DK115" s="9">
        <f>IF(Parametros!$P$3=1,'4 - Tabela atual'!DK114,'5 - Tabela anterior'!DJ114)</f>
        <v>0</v>
      </c>
      <c r="DL115" s="9">
        <f>IF(Parametros!$P$3=1,'4 - Tabela atual'!DL114,'5 - Tabela anterior'!DK114)</f>
        <v>0</v>
      </c>
      <c r="DM115" s="9">
        <f>IF(Parametros!$P$3=1,'4 - Tabela atual'!DM114,'5 - Tabela anterior'!DL114)</f>
        <v>0</v>
      </c>
      <c r="DN115" s="9">
        <f>IF(Parametros!$P$3=1,'4 - Tabela atual'!DN114,'5 - Tabela anterior'!DM114)</f>
        <v>0</v>
      </c>
      <c r="DO115" s="9">
        <f>IF(Parametros!$P$3=1,'4 - Tabela atual'!DO114,'5 - Tabela anterior'!DN114)</f>
        <v>0</v>
      </c>
      <c r="DP115" s="9">
        <f>IF(Parametros!$P$3=1,'4 - Tabela atual'!DP114,'5 - Tabela anterior'!DO114)</f>
        <v>0</v>
      </c>
      <c r="DQ115" s="9">
        <f>IF(Parametros!$P$3=1,'4 - Tabela atual'!DQ114,'5 - Tabela anterior'!DP114)</f>
        <v>0</v>
      </c>
      <c r="DR115" s="9">
        <f>IF(Parametros!$P$3=1,'4 - Tabela atual'!DR114,'5 - Tabela anterior'!DQ114)</f>
        <v>0</v>
      </c>
      <c r="DS115" s="9">
        <f>IF(Parametros!$P$3=1,'4 - Tabela atual'!DS114,'5 - Tabela anterior'!DR114)</f>
        <v>0</v>
      </c>
      <c r="DT115" s="9">
        <f>IF(Parametros!$P$3=1,'4 - Tabela atual'!DT114,'5 - Tabela anterior'!DS114)</f>
        <v>0</v>
      </c>
      <c r="DU115" s="9">
        <f>IF(Parametros!$P$3=1,'4 - Tabela atual'!DU114,'5 - Tabela anterior'!DT114)</f>
        <v>0</v>
      </c>
      <c r="DV115" s="9">
        <f>IF(Parametros!$P$3=1,'4 - Tabela atual'!DV114,'5 - Tabela anterior'!DU114)</f>
        <v>0</v>
      </c>
      <c r="DW115" s="9">
        <f>IF(Parametros!$P$3=1,'4 - Tabela atual'!DW114,'5 - Tabela anterior'!DV114)</f>
        <v>0</v>
      </c>
      <c r="DX115" s="9">
        <f>IF(Parametros!$P$3=1,'4 - Tabela atual'!DX114,'5 - Tabela anterior'!DW114)</f>
        <v>0</v>
      </c>
      <c r="DY115" s="9">
        <f>IF(Parametros!$P$3=1,'4 - Tabela atual'!DY114,'5 - Tabela anterior'!DX114)</f>
        <v>0</v>
      </c>
      <c r="DZ115" s="9">
        <f>IF(Parametros!$P$3=1,'4 - Tabela atual'!DZ114,'5 - Tabela anterior'!DY114)</f>
        <v>0</v>
      </c>
      <c r="EA115" s="9">
        <f>IF(Parametros!$P$3=1,'4 - Tabela atual'!EA114,'5 - Tabela anterior'!DZ114)</f>
        <v>0</v>
      </c>
      <c r="EB115" s="9">
        <f>IF(Parametros!$P$3=1,'4 - Tabela atual'!EB114,'5 - Tabela anterior'!EA114)</f>
        <v>0</v>
      </c>
      <c r="EC115" s="9">
        <f>IF(Parametros!$P$3=1,'4 - Tabela atual'!EC114,'5 - Tabela anterior'!EB114)</f>
        <v>0</v>
      </c>
      <c r="ED115" s="9">
        <f>IF(Parametros!$P$3=1,'4 - Tabela atual'!ED114,'5 - Tabela anterior'!EC114)</f>
        <v>0</v>
      </c>
      <c r="EE115" s="9">
        <f>IF(Parametros!$P$3=1,'4 - Tabela atual'!EE114,'5 - Tabela anterior'!ED114)</f>
        <v>0</v>
      </c>
      <c r="EF115" s="9">
        <f>IF(Parametros!$P$3=1,'4 - Tabela atual'!EF114,'5 - Tabela anterior'!EE114)</f>
        <v>0</v>
      </c>
      <c r="EG115" s="9">
        <f>IF(Parametros!$P$3=1,'4 - Tabela atual'!EG114,'5 - Tabela anterior'!EF114)</f>
        <v>0</v>
      </c>
      <c r="EH115" s="9">
        <f>IF(Parametros!$P$3=1,'4 - Tabela atual'!EH114,'5 - Tabela anterior'!EG114)</f>
        <v>0</v>
      </c>
      <c r="EI115" s="9">
        <f>IF(Parametros!$P$3=1,'4 - Tabela atual'!EI114,'5 - Tabela anterior'!EH114)</f>
        <v>0</v>
      </c>
      <c r="EJ115" s="9">
        <f>IF(Parametros!$P$3=1,'4 - Tabela atual'!EJ114,'5 - Tabela anterior'!EI114)</f>
        <v>0</v>
      </c>
      <c r="EK115" s="9">
        <f>IF(Parametros!$P$3=1,'4 - Tabela atual'!EK114,'5 - Tabela anterior'!EJ114)</f>
        <v>0</v>
      </c>
      <c r="EL115" s="9">
        <f>IF(Parametros!$P$3=1,'4 - Tabela atual'!EL114,'5 - Tabela anterior'!EK114)</f>
        <v>0</v>
      </c>
      <c r="EM115" s="9">
        <f>IF(Parametros!$P$3=1,'4 - Tabela atual'!EM114,'5 - Tabela anterior'!EL114)</f>
        <v>0</v>
      </c>
      <c r="EN115" s="9">
        <f>IF(Parametros!$P$3=1,'4 - Tabela atual'!EN114,'5 - Tabela anterior'!EM114)</f>
        <v>0</v>
      </c>
      <c r="EO115" s="9">
        <f>IF(Parametros!$P$3=1,'4 - Tabela atual'!EO114,'5 - Tabela anterior'!EN114)</f>
        <v>0</v>
      </c>
      <c r="EP115" s="9">
        <f>IF(Parametros!$P$3=1,'4 - Tabela atual'!EP114,'5 - Tabela anterior'!EO114)</f>
        <v>0</v>
      </c>
      <c r="EQ115" s="9">
        <f>IF(Parametros!$P$3=1,'4 - Tabela atual'!EQ114,'5 - Tabela anterior'!EP114)</f>
        <v>0</v>
      </c>
      <c r="ER115" s="9">
        <f>IF(Parametros!$P$3=1,'4 - Tabela atual'!ER114,'5 - Tabela anterior'!EQ114)</f>
        <v>0</v>
      </c>
      <c r="ES115" s="9">
        <f>IF(Parametros!$P$3=1,'4 - Tabela atual'!ES114,'5 - Tabela anterior'!ER114)</f>
        <v>0</v>
      </c>
      <c r="ET115" s="9">
        <f>IF(Parametros!$P$3=1,'4 - Tabela atual'!ET114,'5 - Tabela anterior'!ES114)</f>
        <v>0</v>
      </c>
      <c r="EU115" s="9">
        <f>IF(Parametros!$P$3=1,'4 - Tabela atual'!EU114,'5 - Tabela anterior'!ET114)</f>
        <v>0</v>
      </c>
      <c r="EV115" s="9">
        <f>IF(Parametros!$P$3=1,'4 - Tabela atual'!EV114,'5 - Tabela anterior'!EU114)</f>
        <v>0</v>
      </c>
      <c r="EW115" s="9">
        <f>IF(Parametros!$P$3=1,'4 - Tabela atual'!EW114,'5 - Tabela anterior'!EV114)</f>
        <v>0</v>
      </c>
      <c r="EX115" s="9">
        <f>IF(Parametros!$P$3=1,'4 - Tabela atual'!EX114,'5 - Tabela anterior'!EW114)</f>
        <v>0</v>
      </c>
      <c r="EY115" s="9">
        <f>IF(Parametros!$P$3=1,'4 - Tabela atual'!EY114,'5 - Tabela anterior'!EX114)</f>
        <v>0</v>
      </c>
      <c r="EZ115" s="9">
        <f>IF(Parametros!$P$3=1,'4 - Tabela atual'!EZ114,'5 - Tabela anterior'!EY114)</f>
        <v>0</v>
      </c>
      <c r="FA115" s="9">
        <f>IF(Parametros!$P$3=1,'4 - Tabela atual'!FA114,'5 - Tabela anterior'!EZ114)</f>
        <v>0</v>
      </c>
      <c r="FB115" s="9">
        <f>IF(Parametros!$P$3=1,'4 - Tabela atual'!FB114,'5 - Tabela anterior'!FA114)</f>
        <v>0</v>
      </c>
      <c r="FC115" s="9">
        <f>IF(Parametros!$P$3=1,'4 - Tabela atual'!FC114,'5 - Tabela anterior'!FB114)</f>
        <v>0</v>
      </c>
      <c r="FD115" s="9">
        <f>IF(Parametros!$P$3=1,'4 - Tabela atual'!FD114,'5 - Tabela anterior'!FC114)</f>
        <v>0</v>
      </c>
      <c r="FE115" s="9">
        <f>IF(Parametros!$P$3=1,'4 - Tabela atual'!FE114,'5 - Tabela anterior'!FD114)</f>
        <v>0</v>
      </c>
      <c r="FF115" s="9">
        <f>IF(Parametros!$P$3=1,'4 - Tabela atual'!FF114,'5 - Tabela anterior'!FE114)</f>
        <v>0</v>
      </c>
      <c r="FG115" s="9">
        <f>IF(Parametros!$P$3=1,'4 - Tabela atual'!FG114,'5 - Tabela anterior'!FF114)</f>
        <v>0</v>
      </c>
      <c r="FH115" s="9">
        <f>IF(Parametros!$P$3=1,'4 - Tabela atual'!FH114,'5 - Tabela anterior'!FG114)</f>
        <v>0</v>
      </c>
      <c r="FI115" s="9">
        <f>IF(Parametros!$P$3=1,'4 - Tabela atual'!FI114,'5 - Tabela anterior'!FH114)</f>
        <v>0</v>
      </c>
      <c r="FJ115" s="9">
        <f>IF(Parametros!$P$3=1,'4 - Tabela atual'!FJ114,'5 - Tabela anterior'!FI114)</f>
        <v>0</v>
      </c>
      <c r="FK115" s="9">
        <f>IF(Parametros!$P$3=1,'4 - Tabela atual'!FK114,'5 - Tabela anterior'!FJ114)</f>
        <v>0</v>
      </c>
      <c r="FL115" s="9">
        <f>IF(Parametros!$P$3=1,'4 - Tabela atual'!FL114,'5 - Tabela anterior'!FK114)</f>
        <v>0</v>
      </c>
      <c r="FM115" s="9">
        <f>IF(Parametros!$P$3=1,'4 - Tabela atual'!FM114,'5 - Tabela anterior'!FL114)</f>
        <v>0</v>
      </c>
      <c r="FN115" s="9">
        <f>IF(Parametros!$P$3=1,'4 - Tabela atual'!FN114,'5 - Tabela anterior'!FM114)</f>
        <v>0</v>
      </c>
      <c r="FO115" s="9">
        <f>IF(Parametros!$P$3=1,'4 - Tabela atual'!FO114,'5 - Tabela anterior'!FN114)</f>
        <v>0</v>
      </c>
      <c r="FP115" s="9">
        <f>IF(Parametros!$P$3=1,'4 - Tabela atual'!FP114,'5 - Tabela anterior'!FO114)</f>
        <v>0</v>
      </c>
      <c r="FQ115" s="9">
        <f>IF(Parametros!$P$3=1,'4 - Tabela atual'!FQ114,'5 - Tabela anterior'!FP114)</f>
        <v>0</v>
      </c>
      <c r="FR115" s="9">
        <f>IF(Parametros!$P$3=1,'4 - Tabela atual'!FR114,'5 - Tabela anterior'!FQ114)</f>
        <v>0</v>
      </c>
      <c r="FS115" s="9">
        <f>IF(Parametros!$P$3=1,'4 - Tabela atual'!FS114,'5 - Tabela anterior'!FR114)</f>
        <v>0</v>
      </c>
      <c r="FT115" t="str">
        <f>IF(Parametros!$P$3=1,'4 - Tabela atual'!FT114,'5 - Tabela anterior'!FS114)</f>
        <v>0</v>
      </c>
      <c r="FU115" t="str">
        <f>IF(Parametros!$P$3=1,'4 - Tabela atual'!FU114,'5 - Tabela anterior'!FT114)</f>
        <v>0</v>
      </c>
      <c r="FV115" t="str">
        <f>IF(Parametros!$P$3=1,'4 - Tabela atual'!FV114,'5 - Tabela anterior'!FU114)</f>
        <v>0</v>
      </c>
      <c r="FW115" t="str">
        <f>IF(Parametros!$P$3=1,'4 - Tabela atual'!FW114,'5 - Tabela anterior'!FV114)</f>
        <v>0</v>
      </c>
      <c r="FX115">
        <f>IF(Parametros!$P$3=1,'4 - Tabela atual'!FX114,'5 - Tabela anterior'!FW114)</f>
        <v>0</v>
      </c>
      <c r="FY115">
        <f>IF(Parametros!$P$3=1,'4 - Tabela atual'!FY114,'5 - Tabela anterior'!FX114)</f>
        <v>0</v>
      </c>
      <c r="FZ115">
        <f>IF(Parametros!$P$3=1,'4 - Tabela atual'!FZ114,'5 - Tabela anterior'!FY114)</f>
        <v>0</v>
      </c>
      <c r="GA115">
        <f>IF(Parametros!$P$3=1,'4 - Tabela atual'!GA114,'5 - Tabela anterior'!FZ114)</f>
        <v>0</v>
      </c>
      <c r="GB115">
        <f>IF(Parametros!$P$3=1,'4 - Tabela atual'!GB114,'5 - Tabela anterior'!GA114)</f>
        <v>0</v>
      </c>
      <c r="GC115">
        <f>IF(Parametros!$P$3=1,'4 - Tabela atual'!GC114,'5 - Tabela anterior'!GB114)</f>
        <v>0</v>
      </c>
      <c r="GD115">
        <f>IF(Parametros!$P$3=1,'4 - Tabela atual'!GD114,'5 - Tabela anterior'!GC114)</f>
        <v>0</v>
      </c>
      <c r="GE115">
        <f>IF(Parametros!$P$3=1,'4 - Tabela atual'!GE114,'5 - Tabela anterior'!GD114)</f>
        <v>0</v>
      </c>
      <c r="GF115">
        <f>IF(Parametros!$P$3=1,'4 - Tabela atual'!GF114,'5 - Tabela anterior'!GE114)</f>
        <v>0</v>
      </c>
      <c r="GG115">
        <f>IF(Parametros!$P$3=1,'4 - Tabela atual'!GG114,'5 - Tabela anterior'!GF114)</f>
        <v>0</v>
      </c>
      <c r="GH115">
        <f>IF(Parametros!$P$3=1,'4 - Tabela atual'!GH114,'5 - Tabela anterior'!GG114)</f>
        <v>0</v>
      </c>
      <c r="GI115" s="8" t="str">
        <f>IF(Parametros!$P$3=1,'4 - Tabela atual'!GI114,'5 - Tabela anterior'!GH114)</f>
        <v>0</v>
      </c>
      <c r="GJ115" s="8">
        <f>IF(Parametros!$P$3=1,'4 - Tabela atual'!GJ114,'5 - Tabela anterior'!GI114)</f>
        <v>0</v>
      </c>
      <c r="GK115" s="8">
        <f>IF(Parametros!$P$3=1,'4 - Tabela atual'!GK114,'5 - Tabela anterior'!GJ114)</f>
        <v>0</v>
      </c>
      <c r="GL115" s="8">
        <f>IF(Parametros!$P$3=1,'4 - Tabela atual'!GL114,'5 - Tabela anterior'!GK114)</f>
        <v>0</v>
      </c>
      <c r="GM115" s="8">
        <f>IF(Parametros!$P$3=1,'4 - Tabela atual'!GM114,'5 - Tabela anterior'!GL114)</f>
        <v>0</v>
      </c>
      <c r="GN115" s="8">
        <f>IF(Parametros!$P$3=1,'4 - Tabela atual'!GN114,'5 - Tabela anterior'!GM114)</f>
        <v>0</v>
      </c>
      <c r="GO115" s="8">
        <f>IF(Parametros!$P$3=1,'4 - Tabela atual'!GO114,'5 - Tabela anterior'!GN114)</f>
        <v>0</v>
      </c>
      <c r="GP115" s="8">
        <f>IF(Parametros!$P$3=1,'4 - Tabela atual'!GP114,'5 - Tabela anterior'!GO114)</f>
        <v>0</v>
      </c>
      <c r="GQ115" s="8">
        <f>IF(Parametros!$P$3=1,'4 - Tabela atual'!GQ114,'5 - Tabela anterior'!GP114)</f>
        <v>0</v>
      </c>
      <c r="GR115" s="8">
        <f>IF(Parametros!$P$3=1,'4 - Tabela atual'!GR114,'5 - Tabela anterior'!GQ114)</f>
        <v>0</v>
      </c>
      <c r="GS115" s="8">
        <f>IF(Parametros!$P$3=1,'4 - Tabela atual'!GS114,'5 - Tabela anterior'!GR114)</f>
        <v>0</v>
      </c>
      <c r="GT115" s="8">
        <f>IF(Parametros!$P$3=1,'4 - Tabela atual'!GT114,'5 - Tabela anterior'!GS114)</f>
        <v>0</v>
      </c>
      <c r="GU115" s="8">
        <f>IF(Parametros!$P$3=1,'4 - Tabela atual'!GU114,'5 - Tabela anterior'!GT114)</f>
        <v>0</v>
      </c>
      <c r="GV115" s="8">
        <f>IF(Parametros!$P$3=1,'4 - Tabela atual'!GV114,'5 - Tabela anterior'!GU114)</f>
        <v>0</v>
      </c>
      <c r="GW115" s="8">
        <f>IF(Parametros!$P$3=1,'4 - Tabela atual'!GW114,'5 - Tabela anterior'!GV114)</f>
        <v>0</v>
      </c>
      <c r="GX115">
        <f>IF(Parametros!$P$3=1,'4 - Tabela atual'!GX114,'5 - Tabela anterior'!GW114)</f>
        <v>0</v>
      </c>
      <c r="GY115">
        <f>IF(Parametros!$P$3=1,'4 - Tabela atual'!GY114,'5 - Tabela anterior'!GX114)</f>
        <v>0</v>
      </c>
      <c r="GZ115">
        <f>IF(Parametros!$P$3=1,'4 - Tabela atual'!GZ114,'5 - Tabela anterior'!GY114)</f>
        <v>0</v>
      </c>
      <c r="HA115">
        <f>IF(Parametros!$P$3=1,'4 - Tabela atual'!HA114,'5 - Tabela anterior'!GZ114)</f>
        <v>0</v>
      </c>
      <c r="HB115">
        <f>IF(Parametros!$P$3=1,'4 - Tabela atual'!HB114,'5 - Tabela anterior'!HA114)</f>
        <v>0</v>
      </c>
      <c r="HC115">
        <f>IF(Parametros!$P$3=1,'4 - Tabela atual'!HC114,'5 - Tabela anterior'!HB114)</f>
        <v>0</v>
      </c>
      <c r="HD115">
        <f>IF(Parametros!$P$3=1,'4 - Tabela atual'!HD114,'5 - Tabela anterior'!HC114)</f>
        <v>0</v>
      </c>
      <c r="HE115" s="6" t="str">
        <f t="shared" si="3"/>
        <v>0 - (0)</v>
      </c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IP115" s="5"/>
      <c r="IQ115" s="5"/>
      <c r="IR115" s="5"/>
      <c r="IS115" s="5"/>
      <c r="IT115" s="5"/>
      <c r="IU115" s="5"/>
      <c r="IV115" s="5"/>
      <c r="IW115" s="5"/>
      <c r="IX115" s="5"/>
      <c r="IY115" s="5"/>
      <c r="IZ115" s="5"/>
      <c r="JA115" s="5"/>
      <c r="JB115" s="5"/>
      <c r="JC115" s="5"/>
      <c r="JD115" s="5"/>
      <c r="JE115" s="5"/>
      <c r="JF115" s="5"/>
      <c r="JG115" s="5"/>
      <c r="JH115" s="5"/>
      <c r="JI115" s="5"/>
      <c r="JJ115" s="5"/>
      <c r="JK115" s="5"/>
      <c r="JL115" s="5"/>
    </row>
    <row r="116" spans="1:272" x14ac:dyDescent="0.2">
      <c r="A116" s="148">
        <f>IF(Parametros!$P$3=1,'4 - Tabela atual'!A115,'5 - Tabela anterior'!A115)</f>
        <v>0</v>
      </c>
      <c r="B116" s="112">
        <f>IF(Parametros!$P$3=1,'4 - Tabela atual'!B115,'5 - Tabela anterior'!B115)</f>
        <v>0</v>
      </c>
      <c r="C116" s="9">
        <f>IF(Parametros!$P$3=1,'4 - Tabela atual'!C115,'5 - Tabela anterior'!C115)</f>
        <v>0</v>
      </c>
      <c r="D116" s="9">
        <f>IF(Parametros!$P$3=1,'4 - Tabela atual'!D115,'5 - Tabela anterior'!D115)</f>
        <v>0</v>
      </c>
      <c r="E116" s="9"/>
      <c r="F116" s="9"/>
      <c r="G116" s="9"/>
      <c r="H116" s="9"/>
      <c r="I116" s="9">
        <f>IF(Parametros!$P$3=1,'4 - Tabela atual'!I115,'5 - Tabela anterior'!H115)</f>
        <v>0</v>
      </c>
      <c r="J116" s="9"/>
      <c r="K116" s="9"/>
      <c r="L116" s="9"/>
      <c r="M116" s="9"/>
      <c r="N116" s="9">
        <f>IF(Parametros!$P$3=1,'4 - Tabela atual'!N115,'5 - Tabela anterior'!M115)</f>
        <v>0</v>
      </c>
      <c r="O116" s="9">
        <f>IF(Parametros!$P$3=1,'4 - Tabela atual'!O115,'5 - Tabela anterior'!N115)</f>
        <v>0</v>
      </c>
      <c r="P116" s="9">
        <f>IF(Parametros!$P$3=1,'4 - Tabela atual'!P115,'5 - Tabela anterior'!O115)</f>
        <v>0</v>
      </c>
      <c r="Q116" s="9">
        <f>IF(Parametros!$P$3=1,'4 - Tabela atual'!Q115,'5 - Tabela anterior'!P115)</f>
        <v>0</v>
      </c>
      <c r="R116" s="9">
        <f>IF(Parametros!$P$3=1,'4 - Tabela atual'!R115,'5 - Tabela anterior'!Q115)</f>
        <v>0</v>
      </c>
      <c r="S116" s="9">
        <f>IF(Parametros!$P$3=1,'4 - Tabela atual'!S115,'5 - Tabela anterior'!R115)</f>
        <v>0</v>
      </c>
      <c r="T116" s="9">
        <f>IF(Parametros!$P$3=1,'4 - Tabela atual'!T115,'5 - Tabela anterior'!S115)</f>
        <v>0</v>
      </c>
      <c r="U116" s="9">
        <f>IF(Parametros!$P$3=1,'4 - Tabela atual'!U115,'5 - Tabela anterior'!T115)</f>
        <v>0</v>
      </c>
      <c r="V116" s="9">
        <f>IF(Parametros!$P$3=1,'4 - Tabela atual'!V115,'5 - Tabela anterior'!U115)</f>
        <v>0</v>
      </c>
      <c r="W116" s="9">
        <f>IF(Parametros!$P$3=1,'4 - Tabela atual'!W115,'5 - Tabela anterior'!V115)</f>
        <v>0</v>
      </c>
      <c r="X116" s="9">
        <f>IF(Parametros!$P$3=1,'4 - Tabela atual'!X115,'5 - Tabela anterior'!W115)</f>
        <v>0</v>
      </c>
      <c r="Y116" s="9">
        <f>IF(Parametros!$P$3=1,'4 - Tabela atual'!Y115,'5 - Tabela anterior'!X115)</f>
        <v>0</v>
      </c>
      <c r="Z116" s="9">
        <f>IF(Parametros!$P$3=1,'4 - Tabela atual'!Z115,'5 - Tabela anterior'!Y115)</f>
        <v>0</v>
      </c>
      <c r="AA116" s="9">
        <f>IF(Parametros!$P$3=1,'4 - Tabela atual'!AA115,'5 - Tabela anterior'!Z115)</f>
        <v>0</v>
      </c>
      <c r="AB116" s="9">
        <f>IF(Parametros!$P$3=1,'4 - Tabela atual'!AB115,'5 - Tabela anterior'!AA115)</f>
        <v>0</v>
      </c>
      <c r="AC116" s="9">
        <f>IF(Parametros!$P$3=1,'4 - Tabela atual'!AC115,'5 - Tabela anterior'!AB115)</f>
        <v>0</v>
      </c>
      <c r="AD116" s="9">
        <f>IF(Parametros!$P$3=1,'4 - Tabela atual'!AD115,'5 - Tabela anterior'!AC115)</f>
        <v>0</v>
      </c>
      <c r="AE116" s="9">
        <f>IF(Parametros!$P$3=1,'4 - Tabela atual'!AE115,'5 - Tabela anterior'!AD115)</f>
        <v>0</v>
      </c>
      <c r="AF116" s="9">
        <f>IF(Parametros!$P$3=1,'4 - Tabela atual'!AF115,'5 - Tabela anterior'!AE115)</f>
        <v>0</v>
      </c>
      <c r="AG116" s="9">
        <f>IF(Parametros!$P$3=1,'4 - Tabela atual'!AG115,'5 - Tabela anterior'!AF115)</f>
        <v>0</v>
      </c>
      <c r="AH116" s="9">
        <f>IF(Parametros!$P$3=1,'4 - Tabela atual'!AH115,'5 - Tabela anterior'!AG115)</f>
        <v>0</v>
      </c>
      <c r="AI116" s="9">
        <f>IF(Parametros!$P$3=1,'4 - Tabela atual'!AI115,'5 - Tabela anterior'!AH115)</f>
        <v>0</v>
      </c>
      <c r="AJ116" s="9">
        <f>IF(Parametros!$P$3=1,'4 - Tabela atual'!AJ115,'5 - Tabela anterior'!AI115)</f>
        <v>0</v>
      </c>
      <c r="AK116" s="9">
        <f>IF(Parametros!$P$3=1,'4 - Tabela atual'!AK115,'5 - Tabela anterior'!AJ115)</f>
        <v>0</v>
      </c>
      <c r="AL116" s="9">
        <f>IF(Parametros!$P$3=1,'4 - Tabela atual'!AL115,'5 - Tabela anterior'!AK115)</f>
        <v>0</v>
      </c>
      <c r="AM116" s="9">
        <f>IF(Parametros!$P$3=1,'4 - Tabela atual'!AM115,'5 - Tabela anterior'!AL115)</f>
        <v>0</v>
      </c>
      <c r="AN116" s="9">
        <f>IF(Parametros!$P$3=1,'4 - Tabela atual'!AN115,'5 - Tabela anterior'!AM115)</f>
        <v>0</v>
      </c>
      <c r="AO116" s="9">
        <f>IF(Parametros!$P$3=1,'4 - Tabela atual'!AO115,'5 - Tabela anterior'!AN115)</f>
        <v>0</v>
      </c>
      <c r="AP116" s="9">
        <f>IF(Parametros!$P$3=1,'4 - Tabela atual'!AP115,'5 - Tabela anterior'!AO115)</f>
        <v>0</v>
      </c>
      <c r="AQ116" s="9">
        <f>IF(Parametros!$P$3=1,'4 - Tabela atual'!AQ115,'5 - Tabela anterior'!AP115)</f>
        <v>0</v>
      </c>
      <c r="AR116" s="9">
        <f>IF(Parametros!$P$3=1,'4 - Tabela atual'!AR115,'5 - Tabela anterior'!AQ115)</f>
        <v>0</v>
      </c>
      <c r="AS116" s="9">
        <f>IF(Parametros!$P$3=1,'4 - Tabela atual'!AS115,'5 - Tabela anterior'!AR115)</f>
        <v>0</v>
      </c>
      <c r="AT116" s="9">
        <f>IF(Parametros!$P$3=1,'4 - Tabela atual'!AT115,'5 - Tabela anterior'!AS115)</f>
        <v>0</v>
      </c>
      <c r="AU116" s="9">
        <f>IF(Parametros!$P$3=1,'4 - Tabela atual'!AU115,'5 - Tabela anterior'!AT115)</f>
        <v>0</v>
      </c>
      <c r="AV116" s="9">
        <f>IF(Parametros!$P$3=1,'4 - Tabela atual'!AV115,'5 - Tabela anterior'!AU115)</f>
        <v>0</v>
      </c>
      <c r="AW116" s="9">
        <f>IF(Parametros!$P$3=1,'4 - Tabela atual'!AW115,'5 - Tabela anterior'!AV115)</f>
        <v>0</v>
      </c>
      <c r="AX116" s="9">
        <f>IF(Parametros!$P$3=1,'4 - Tabela atual'!AX115,'5 - Tabela anterior'!AW115)</f>
        <v>0</v>
      </c>
      <c r="AY116" s="9">
        <f>IF(Parametros!$P$3=1,'4 - Tabela atual'!AY115,'5 - Tabela anterior'!AX115)</f>
        <v>0</v>
      </c>
      <c r="AZ116" s="9">
        <f>IF(Parametros!$P$3=1,'4 - Tabela atual'!AZ115,'5 - Tabela anterior'!AY115)</f>
        <v>0</v>
      </c>
      <c r="BA116" s="9">
        <f>IF(Parametros!$P$3=1,'4 - Tabela atual'!BA115,'5 - Tabela anterior'!AZ115)</f>
        <v>0</v>
      </c>
      <c r="BB116" s="9">
        <f>IF(Parametros!$P$3=1,'4 - Tabela atual'!BB115,'5 - Tabela anterior'!BA115)</f>
        <v>0</v>
      </c>
      <c r="BC116" s="9">
        <f>IF(Parametros!$P$3=1,'4 - Tabela atual'!BC115,'5 - Tabela anterior'!BB115)</f>
        <v>0</v>
      </c>
      <c r="BD116" s="9">
        <f>IF(Parametros!$P$3=1,'4 - Tabela atual'!BD115,'5 - Tabela anterior'!BC115)</f>
        <v>0</v>
      </c>
      <c r="BE116" s="9">
        <f>IF(Parametros!$P$3=1,'4 - Tabela atual'!BE115,'5 - Tabela anterior'!BD115)</f>
        <v>0</v>
      </c>
      <c r="BF116" s="9">
        <f>IF(Parametros!$P$3=1,'4 - Tabela atual'!BF115,'5 - Tabela anterior'!BE115)</f>
        <v>0</v>
      </c>
      <c r="BG116" s="9">
        <f>IF(Parametros!$P$3=1,'4 - Tabela atual'!BG115,'5 - Tabela anterior'!BF115)</f>
        <v>0</v>
      </c>
      <c r="BH116" s="9">
        <f>IF(Parametros!$P$3=1,'4 - Tabela atual'!BH115,'5 - Tabela anterior'!BG115)</f>
        <v>0</v>
      </c>
      <c r="BI116" s="9">
        <f>IF(Parametros!$P$3=1,'4 - Tabela atual'!BI115,'5 - Tabela anterior'!BH115)</f>
        <v>0</v>
      </c>
      <c r="BJ116" s="9">
        <f>IF(Parametros!$P$3=1,'4 - Tabela atual'!BJ115,'5 - Tabela anterior'!BI115)</f>
        <v>0</v>
      </c>
      <c r="BK116" s="9">
        <f>IF(Parametros!$P$3=1,'4 - Tabela atual'!BK115,'5 - Tabela anterior'!BJ115)</f>
        <v>0</v>
      </c>
      <c r="BL116" s="9">
        <f>IF(Parametros!$P$3=1,'4 - Tabela atual'!BL115,'5 - Tabela anterior'!BK115)</f>
        <v>0</v>
      </c>
      <c r="BM116" s="9">
        <f>IF(Parametros!$P$3=1,'4 - Tabela atual'!BM115,'5 - Tabela anterior'!BL115)</f>
        <v>0</v>
      </c>
      <c r="BN116" s="9">
        <f>IF(Parametros!$P$3=1,'4 - Tabela atual'!BN115,'5 - Tabela anterior'!BM115)</f>
        <v>0</v>
      </c>
      <c r="BO116" s="9">
        <f>IF(Parametros!$P$3=1,'4 - Tabela atual'!BO115,'5 - Tabela anterior'!BN115)</f>
        <v>0</v>
      </c>
      <c r="BP116" s="9">
        <f>IF(Parametros!$P$3=1,'4 - Tabela atual'!BP115,'5 - Tabela anterior'!BO115)</f>
        <v>0</v>
      </c>
      <c r="BQ116" s="9">
        <f>IF(Parametros!$P$3=1,'4 - Tabela atual'!BQ115,'5 - Tabela anterior'!BP115)</f>
        <v>0</v>
      </c>
      <c r="BR116" s="9">
        <f>IF(Parametros!$P$3=1,'4 - Tabela atual'!BR115,'5 - Tabela anterior'!BQ115)</f>
        <v>0</v>
      </c>
      <c r="BS116" s="9">
        <f>IF(Parametros!$P$3=1,'4 - Tabela atual'!BS115,'5 - Tabela anterior'!BR115)</f>
        <v>0</v>
      </c>
      <c r="BT116" s="9">
        <f>IF(Parametros!$P$3=1,'4 - Tabela atual'!BT115,'5 - Tabela anterior'!BS115)</f>
        <v>0</v>
      </c>
      <c r="BU116" s="9">
        <f>IF(Parametros!$P$3=1,'4 - Tabela atual'!BU115,'5 - Tabela anterior'!BT115)</f>
        <v>0</v>
      </c>
      <c r="BV116" s="9">
        <f>IF(Parametros!$P$3=1,'4 - Tabela atual'!BV115,'5 - Tabela anterior'!BU115)</f>
        <v>0</v>
      </c>
      <c r="BW116" s="9">
        <f>IF(Parametros!$P$3=1,'4 - Tabela atual'!BW115,'5 - Tabela anterior'!BV115)</f>
        <v>0</v>
      </c>
      <c r="BX116" s="9">
        <f>IF(Parametros!$P$3=1,'4 - Tabela atual'!BX115,'5 - Tabela anterior'!BW115)</f>
        <v>0</v>
      </c>
      <c r="BY116" s="9">
        <f>IF(Parametros!$P$3=1,'4 - Tabela atual'!BY115,'5 - Tabela anterior'!BX115)</f>
        <v>0</v>
      </c>
      <c r="BZ116" s="9">
        <f>IF(Parametros!$P$3=1,'4 - Tabela atual'!BZ115,'5 - Tabela anterior'!BY115)</f>
        <v>0</v>
      </c>
      <c r="CA116" s="9">
        <f>IF(Parametros!$P$3=1,'4 - Tabela atual'!CA115,'5 - Tabela anterior'!BZ115)</f>
        <v>0</v>
      </c>
      <c r="CB116" s="9">
        <f>IF(Parametros!$P$3=1,'4 - Tabela atual'!CB115,'5 - Tabela anterior'!CA115)</f>
        <v>0</v>
      </c>
      <c r="CC116" s="9">
        <f>IF(Parametros!$P$3=1,'4 - Tabela atual'!CC115,'5 - Tabela anterior'!CB115)</f>
        <v>0</v>
      </c>
      <c r="CD116" s="9">
        <f>IF(Parametros!$P$3=1,'4 - Tabela atual'!CD115,'5 - Tabela anterior'!CC115)</f>
        <v>0</v>
      </c>
      <c r="CE116" s="9">
        <f>IF(Parametros!$P$3=1,'4 - Tabela atual'!CE115,'5 - Tabela anterior'!CD115)</f>
        <v>0</v>
      </c>
      <c r="CF116" s="9">
        <f>IF(Parametros!$P$3=1,'4 - Tabela atual'!CF115,'5 - Tabela anterior'!CE115)</f>
        <v>0</v>
      </c>
      <c r="CG116" s="9">
        <f>IF(Parametros!$P$3=1,'4 - Tabela atual'!CG115,'5 - Tabela anterior'!CF115)</f>
        <v>0</v>
      </c>
      <c r="CH116" s="9">
        <f>IF(Parametros!$P$3=1,'4 - Tabela atual'!CH115,'5 - Tabela anterior'!CG115)</f>
        <v>0</v>
      </c>
      <c r="CI116" s="9">
        <f>IF(Parametros!$P$3=1,'4 - Tabela atual'!CI115,'5 - Tabela anterior'!CH115)</f>
        <v>0</v>
      </c>
      <c r="CJ116" s="9">
        <f>IF(Parametros!$P$3=1,'4 - Tabela atual'!CJ115,'5 - Tabela anterior'!CI115)</f>
        <v>0</v>
      </c>
      <c r="CK116" s="9">
        <f>IF(Parametros!$P$3=1,'4 - Tabela atual'!CK115,'5 - Tabela anterior'!CJ115)</f>
        <v>0</v>
      </c>
      <c r="CL116" s="9">
        <f>IF(Parametros!$P$3=1,'4 - Tabela atual'!CL115,'5 - Tabela anterior'!CK115)</f>
        <v>0</v>
      </c>
      <c r="CM116" s="9">
        <f>IF(Parametros!$P$3=1,'4 - Tabela atual'!CM115,'5 - Tabela anterior'!CL115)</f>
        <v>0</v>
      </c>
      <c r="CN116" s="9">
        <f>IF(Parametros!$P$3=1,'4 - Tabela atual'!CN115,'5 - Tabela anterior'!CM115)</f>
        <v>0</v>
      </c>
      <c r="CO116" s="9">
        <f>IF(Parametros!$P$3=1,'4 - Tabela atual'!CO115,'5 - Tabela anterior'!CN115)</f>
        <v>0</v>
      </c>
      <c r="CP116" s="9">
        <f>IF(Parametros!$P$3=1,'4 - Tabela atual'!CP115,'5 - Tabela anterior'!CO115)</f>
        <v>0</v>
      </c>
      <c r="CQ116" s="9">
        <f>IF(Parametros!$P$3=1,'4 - Tabela atual'!CQ115,'5 - Tabela anterior'!CP115)</f>
        <v>0</v>
      </c>
      <c r="CR116" s="9">
        <f>IF(Parametros!$P$3=1,'4 - Tabela atual'!CR115,'5 - Tabela anterior'!CQ115)</f>
        <v>0</v>
      </c>
      <c r="CS116" s="9">
        <f>IF(Parametros!$P$3=1,'4 - Tabela atual'!CS115,'5 - Tabela anterior'!CR115)</f>
        <v>0</v>
      </c>
      <c r="CT116" s="9">
        <f>IF(Parametros!$P$3=1,'4 - Tabela atual'!CT115,'5 - Tabela anterior'!CS115)</f>
        <v>0</v>
      </c>
      <c r="CU116" s="9">
        <f>IF(Parametros!$P$3=1,'4 - Tabela atual'!CU115,'5 - Tabela anterior'!CT115)</f>
        <v>0</v>
      </c>
      <c r="CV116" s="9">
        <f>IF(Parametros!$P$3=1,'4 - Tabela atual'!CV115,'5 - Tabela anterior'!CU115)</f>
        <v>0</v>
      </c>
      <c r="CW116" s="9">
        <f>IF(Parametros!$P$3=1,'4 - Tabela atual'!CW115,'5 - Tabela anterior'!CV115)</f>
        <v>0</v>
      </c>
      <c r="CX116" s="9">
        <f>IF(Parametros!$P$3=1,'4 - Tabela atual'!CX115,'5 - Tabela anterior'!CW115)</f>
        <v>0</v>
      </c>
      <c r="CY116" s="9">
        <f>IF(Parametros!$P$3=1,'4 - Tabela atual'!CY115,'5 - Tabela anterior'!CX115)</f>
        <v>0</v>
      </c>
      <c r="CZ116" s="9">
        <f>IF(Parametros!$P$3=1,'4 - Tabela atual'!CZ115,'5 - Tabela anterior'!CY115)</f>
        <v>0</v>
      </c>
      <c r="DA116" s="9">
        <f>IF(Parametros!$P$3=1,'4 - Tabela atual'!DA115,'5 - Tabela anterior'!CZ115)</f>
        <v>0</v>
      </c>
      <c r="DB116" s="9">
        <f>IF(Parametros!$P$3=1,'4 - Tabela atual'!DB115,'5 - Tabela anterior'!DA115)</f>
        <v>0</v>
      </c>
      <c r="DC116" s="9">
        <f>IF(Parametros!$P$3=1,'4 - Tabela atual'!DC115,'5 - Tabela anterior'!DB115)</f>
        <v>0</v>
      </c>
      <c r="DD116" s="9">
        <f>IF(Parametros!$P$3=1,'4 - Tabela atual'!DD115,'5 - Tabela anterior'!DC115)</f>
        <v>0</v>
      </c>
      <c r="DE116" s="9">
        <f>IF(Parametros!$P$3=1,'4 - Tabela atual'!DE115,'5 - Tabela anterior'!DD115)</f>
        <v>0</v>
      </c>
      <c r="DF116" s="9">
        <f>IF(Parametros!$P$3=1,'4 - Tabela atual'!DF115,'5 - Tabela anterior'!DE115)</f>
        <v>0</v>
      </c>
      <c r="DG116" s="9">
        <f>IF(Parametros!$P$3=1,'4 - Tabela atual'!DG115,'5 - Tabela anterior'!DF115)</f>
        <v>0</v>
      </c>
      <c r="DH116" s="9">
        <f>IF(Parametros!$P$3=1,'4 - Tabela atual'!DH115,'5 - Tabela anterior'!DG115)</f>
        <v>0</v>
      </c>
      <c r="DI116" s="9">
        <f>IF(Parametros!$P$3=1,'4 - Tabela atual'!DI115,'5 - Tabela anterior'!DH115)</f>
        <v>0</v>
      </c>
      <c r="DJ116" s="9">
        <f>IF(Parametros!$P$3=1,'4 - Tabela atual'!DJ115,'5 - Tabela anterior'!DI115)</f>
        <v>0</v>
      </c>
      <c r="DK116" s="9">
        <f>IF(Parametros!$P$3=1,'4 - Tabela atual'!DK115,'5 - Tabela anterior'!DJ115)</f>
        <v>0</v>
      </c>
      <c r="DL116" s="9">
        <f>IF(Parametros!$P$3=1,'4 - Tabela atual'!DL115,'5 - Tabela anterior'!DK115)</f>
        <v>0</v>
      </c>
      <c r="DM116" s="9">
        <f>IF(Parametros!$P$3=1,'4 - Tabela atual'!DM115,'5 - Tabela anterior'!DL115)</f>
        <v>0</v>
      </c>
      <c r="DN116" s="9">
        <f>IF(Parametros!$P$3=1,'4 - Tabela atual'!DN115,'5 - Tabela anterior'!DM115)</f>
        <v>0</v>
      </c>
      <c r="DO116" s="9">
        <f>IF(Parametros!$P$3=1,'4 - Tabela atual'!DO115,'5 - Tabela anterior'!DN115)</f>
        <v>0</v>
      </c>
      <c r="DP116" s="9">
        <f>IF(Parametros!$P$3=1,'4 - Tabela atual'!DP115,'5 - Tabela anterior'!DO115)</f>
        <v>0</v>
      </c>
      <c r="DQ116" s="9">
        <f>IF(Parametros!$P$3=1,'4 - Tabela atual'!DQ115,'5 - Tabela anterior'!DP115)</f>
        <v>0</v>
      </c>
      <c r="DR116" s="9">
        <f>IF(Parametros!$P$3=1,'4 - Tabela atual'!DR115,'5 - Tabela anterior'!DQ115)</f>
        <v>0</v>
      </c>
      <c r="DS116" s="9">
        <f>IF(Parametros!$P$3=1,'4 - Tabela atual'!DS115,'5 - Tabela anterior'!DR115)</f>
        <v>0</v>
      </c>
      <c r="DT116" s="9">
        <f>IF(Parametros!$P$3=1,'4 - Tabela atual'!DT115,'5 - Tabela anterior'!DS115)</f>
        <v>0</v>
      </c>
      <c r="DU116" s="9">
        <f>IF(Parametros!$P$3=1,'4 - Tabela atual'!DU115,'5 - Tabela anterior'!DT115)</f>
        <v>0</v>
      </c>
      <c r="DV116" s="9">
        <f>IF(Parametros!$P$3=1,'4 - Tabela atual'!DV115,'5 - Tabela anterior'!DU115)</f>
        <v>0</v>
      </c>
      <c r="DW116" s="9">
        <f>IF(Parametros!$P$3=1,'4 - Tabela atual'!DW115,'5 - Tabela anterior'!DV115)</f>
        <v>0</v>
      </c>
      <c r="DX116" s="9">
        <f>IF(Parametros!$P$3=1,'4 - Tabela atual'!DX115,'5 - Tabela anterior'!DW115)</f>
        <v>0</v>
      </c>
      <c r="DY116" s="9">
        <f>IF(Parametros!$P$3=1,'4 - Tabela atual'!DY115,'5 - Tabela anterior'!DX115)</f>
        <v>0</v>
      </c>
      <c r="DZ116" s="9">
        <f>IF(Parametros!$P$3=1,'4 - Tabela atual'!DZ115,'5 - Tabela anterior'!DY115)</f>
        <v>0</v>
      </c>
      <c r="EA116" s="9">
        <f>IF(Parametros!$P$3=1,'4 - Tabela atual'!EA115,'5 - Tabela anterior'!DZ115)</f>
        <v>0</v>
      </c>
      <c r="EB116" s="9">
        <f>IF(Parametros!$P$3=1,'4 - Tabela atual'!EB115,'5 - Tabela anterior'!EA115)</f>
        <v>0</v>
      </c>
      <c r="EC116" s="9">
        <f>IF(Parametros!$P$3=1,'4 - Tabela atual'!EC115,'5 - Tabela anterior'!EB115)</f>
        <v>0</v>
      </c>
      <c r="ED116" s="9">
        <f>IF(Parametros!$P$3=1,'4 - Tabela atual'!ED115,'5 - Tabela anterior'!EC115)</f>
        <v>0</v>
      </c>
      <c r="EE116" s="9">
        <f>IF(Parametros!$P$3=1,'4 - Tabela atual'!EE115,'5 - Tabela anterior'!ED115)</f>
        <v>0</v>
      </c>
      <c r="EF116" s="9">
        <f>IF(Parametros!$P$3=1,'4 - Tabela atual'!EF115,'5 - Tabela anterior'!EE115)</f>
        <v>0</v>
      </c>
      <c r="EG116" s="9">
        <f>IF(Parametros!$P$3=1,'4 - Tabela atual'!EG115,'5 - Tabela anterior'!EF115)</f>
        <v>0</v>
      </c>
      <c r="EH116" s="9">
        <f>IF(Parametros!$P$3=1,'4 - Tabela atual'!EH115,'5 - Tabela anterior'!EG115)</f>
        <v>0</v>
      </c>
      <c r="EI116" s="9">
        <f>IF(Parametros!$P$3=1,'4 - Tabela atual'!EI115,'5 - Tabela anterior'!EH115)</f>
        <v>0</v>
      </c>
      <c r="EJ116" s="9">
        <f>IF(Parametros!$P$3=1,'4 - Tabela atual'!EJ115,'5 - Tabela anterior'!EI115)</f>
        <v>0</v>
      </c>
      <c r="EK116" s="9">
        <f>IF(Parametros!$P$3=1,'4 - Tabela atual'!EK115,'5 - Tabela anterior'!EJ115)</f>
        <v>0</v>
      </c>
      <c r="EL116" s="9">
        <f>IF(Parametros!$P$3=1,'4 - Tabela atual'!EL115,'5 - Tabela anterior'!EK115)</f>
        <v>0</v>
      </c>
      <c r="EM116" s="9">
        <f>IF(Parametros!$P$3=1,'4 - Tabela atual'!EM115,'5 - Tabela anterior'!EL115)</f>
        <v>0</v>
      </c>
      <c r="EN116" s="9">
        <f>IF(Parametros!$P$3=1,'4 - Tabela atual'!EN115,'5 - Tabela anterior'!EM115)</f>
        <v>0</v>
      </c>
      <c r="EO116" s="9">
        <f>IF(Parametros!$P$3=1,'4 - Tabela atual'!EO115,'5 - Tabela anterior'!EN115)</f>
        <v>0</v>
      </c>
      <c r="EP116" s="9">
        <f>IF(Parametros!$P$3=1,'4 - Tabela atual'!EP115,'5 - Tabela anterior'!EO115)</f>
        <v>0</v>
      </c>
      <c r="EQ116" s="9">
        <f>IF(Parametros!$P$3=1,'4 - Tabela atual'!EQ115,'5 - Tabela anterior'!EP115)</f>
        <v>0</v>
      </c>
      <c r="ER116" s="9">
        <f>IF(Parametros!$P$3=1,'4 - Tabela atual'!ER115,'5 - Tabela anterior'!EQ115)</f>
        <v>0</v>
      </c>
      <c r="ES116" s="9">
        <f>IF(Parametros!$P$3=1,'4 - Tabela atual'!ES115,'5 - Tabela anterior'!ER115)</f>
        <v>0</v>
      </c>
      <c r="ET116" s="9">
        <f>IF(Parametros!$P$3=1,'4 - Tabela atual'!ET115,'5 - Tabela anterior'!ES115)</f>
        <v>0</v>
      </c>
      <c r="EU116" s="9">
        <f>IF(Parametros!$P$3=1,'4 - Tabela atual'!EU115,'5 - Tabela anterior'!ET115)</f>
        <v>0</v>
      </c>
      <c r="EV116" s="9">
        <f>IF(Parametros!$P$3=1,'4 - Tabela atual'!EV115,'5 - Tabela anterior'!EU115)</f>
        <v>0</v>
      </c>
      <c r="EW116" s="9">
        <f>IF(Parametros!$P$3=1,'4 - Tabela atual'!EW115,'5 - Tabela anterior'!EV115)</f>
        <v>0</v>
      </c>
      <c r="EX116" s="9">
        <f>IF(Parametros!$P$3=1,'4 - Tabela atual'!EX115,'5 - Tabela anterior'!EW115)</f>
        <v>0</v>
      </c>
      <c r="EY116" s="9">
        <f>IF(Parametros!$P$3=1,'4 - Tabela atual'!EY115,'5 - Tabela anterior'!EX115)</f>
        <v>0</v>
      </c>
      <c r="EZ116" s="9">
        <f>IF(Parametros!$P$3=1,'4 - Tabela atual'!EZ115,'5 - Tabela anterior'!EY115)</f>
        <v>0</v>
      </c>
      <c r="FA116" s="9">
        <f>IF(Parametros!$P$3=1,'4 - Tabela atual'!FA115,'5 - Tabela anterior'!EZ115)</f>
        <v>0</v>
      </c>
      <c r="FB116" s="9">
        <f>IF(Parametros!$P$3=1,'4 - Tabela atual'!FB115,'5 - Tabela anterior'!FA115)</f>
        <v>0</v>
      </c>
      <c r="FC116" s="9">
        <f>IF(Parametros!$P$3=1,'4 - Tabela atual'!FC115,'5 - Tabela anterior'!FB115)</f>
        <v>0</v>
      </c>
      <c r="FD116" s="9">
        <f>IF(Parametros!$P$3=1,'4 - Tabela atual'!FD115,'5 - Tabela anterior'!FC115)</f>
        <v>0</v>
      </c>
      <c r="FE116" s="9">
        <f>IF(Parametros!$P$3=1,'4 - Tabela atual'!FE115,'5 - Tabela anterior'!FD115)</f>
        <v>0</v>
      </c>
      <c r="FF116" s="9">
        <f>IF(Parametros!$P$3=1,'4 - Tabela atual'!FF115,'5 - Tabela anterior'!FE115)</f>
        <v>0</v>
      </c>
      <c r="FG116" s="9">
        <f>IF(Parametros!$P$3=1,'4 - Tabela atual'!FG115,'5 - Tabela anterior'!FF115)</f>
        <v>0</v>
      </c>
      <c r="FH116" s="9">
        <f>IF(Parametros!$P$3=1,'4 - Tabela atual'!FH115,'5 - Tabela anterior'!FG115)</f>
        <v>0</v>
      </c>
      <c r="FI116" s="9">
        <f>IF(Parametros!$P$3=1,'4 - Tabela atual'!FI115,'5 - Tabela anterior'!FH115)</f>
        <v>0</v>
      </c>
      <c r="FJ116" s="9">
        <f>IF(Parametros!$P$3=1,'4 - Tabela atual'!FJ115,'5 - Tabela anterior'!FI115)</f>
        <v>0</v>
      </c>
      <c r="FK116" s="9">
        <f>IF(Parametros!$P$3=1,'4 - Tabela atual'!FK115,'5 - Tabela anterior'!FJ115)</f>
        <v>0</v>
      </c>
      <c r="FL116" s="9">
        <f>IF(Parametros!$P$3=1,'4 - Tabela atual'!FL115,'5 - Tabela anterior'!FK115)</f>
        <v>0</v>
      </c>
      <c r="FM116" s="9">
        <f>IF(Parametros!$P$3=1,'4 - Tabela atual'!FM115,'5 - Tabela anterior'!FL115)</f>
        <v>0</v>
      </c>
      <c r="FN116" s="9">
        <f>IF(Parametros!$P$3=1,'4 - Tabela atual'!FN115,'5 - Tabela anterior'!FM115)</f>
        <v>0</v>
      </c>
      <c r="FO116" s="9">
        <f>IF(Parametros!$P$3=1,'4 - Tabela atual'!FO115,'5 - Tabela anterior'!FN115)</f>
        <v>0</v>
      </c>
      <c r="FP116" s="9">
        <f>IF(Parametros!$P$3=1,'4 - Tabela atual'!FP115,'5 - Tabela anterior'!FO115)</f>
        <v>0</v>
      </c>
      <c r="FQ116" s="9">
        <f>IF(Parametros!$P$3=1,'4 - Tabela atual'!FQ115,'5 - Tabela anterior'!FP115)</f>
        <v>0</v>
      </c>
      <c r="FR116" s="9">
        <f>IF(Parametros!$P$3=1,'4 - Tabela atual'!FR115,'5 - Tabela anterior'!FQ115)</f>
        <v>0</v>
      </c>
      <c r="FS116" s="9">
        <f>IF(Parametros!$P$3=1,'4 - Tabela atual'!FS115,'5 - Tabela anterior'!FR115)</f>
        <v>0</v>
      </c>
      <c r="FT116" t="str">
        <f>IF(Parametros!$P$3=1,'4 - Tabela atual'!FT115,'5 - Tabela anterior'!FS115)</f>
        <v>0</v>
      </c>
      <c r="FU116" t="str">
        <f>IF(Parametros!$P$3=1,'4 - Tabela atual'!FU115,'5 - Tabela anterior'!FT115)</f>
        <v>0</v>
      </c>
      <c r="FV116" t="str">
        <f>IF(Parametros!$P$3=1,'4 - Tabela atual'!FV115,'5 - Tabela anterior'!FU115)</f>
        <v>0</v>
      </c>
      <c r="FW116" t="str">
        <f>IF(Parametros!$P$3=1,'4 - Tabela atual'!FW115,'5 - Tabela anterior'!FV115)</f>
        <v>0</v>
      </c>
      <c r="FX116">
        <f>IF(Parametros!$P$3=1,'4 - Tabela atual'!FX115,'5 - Tabela anterior'!FW115)</f>
        <v>0</v>
      </c>
      <c r="FY116">
        <f>IF(Parametros!$P$3=1,'4 - Tabela atual'!FY115,'5 - Tabela anterior'!FX115)</f>
        <v>0</v>
      </c>
      <c r="FZ116">
        <f>IF(Parametros!$P$3=1,'4 - Tabela atual'!FZ115,'5 - Tabela anterior'!FY115)</f>
        <v>0</v>
      </c>
      <c r="GA116">
        <f>IF(Parametros!$P$3=1,'4 - Tabela atual'!GA115,'5 - Tabela anterior'!FZ115)</f>
        <v>0</v>
      </c>
      <c r="GB116">
        <f>IF(Parametros!$P$3=1,'4 - Tabela atual'!GB115,'5 - Tabela anterior'!GA115)</f>
        <v>0</v>
      </c>
      <c r="GC116">
        <f>IF(Parametros!$P$3=1,'4 - Tabela atual'!GC115,'5 - Tabela anterior'!GB115)</f>
        <v>0</v>
      </c>
      <c r="GD116">
        <f>IF(Parametros!$P$3=1,'4 - Tabela atual'!GD115,'5 - Tabela anterior'!GC115)</f>
        <v>0</v>
      </c>
      <c r="GE116">
        <f>IF(Parametros!$P$3=1,'4 - Tabela atual'!GE115,'5 - Tabela anterior'!GD115)</f>
        <v>0</v>
      </c>
      <c r="GF116">
        <f>IF(Parametros!$P$3=1,'4 - Tabela atual'!GF115,'5 - Tabela anterior'!GE115)</f>
        <v>0</v>
      </c>
      <c r="GG116">
        <f>IF(Parametros!$P$3=1,'4 - Tabela atual'!GG115,'5 - Tabela anterior'!GF115)</f>
        <v>0</v>
      </c>
      <c r="GH116">
        <f>IF(Parametros!$P$3=1,'4 - Tabela atual'!GH115,'5 - Tabela anterior'!GG115)</f>
        <v>0</v>
      </c>
      <c r="GI116" s="8" t="str">
        <f>IF(Parametros!$P$3=1,'4 - Tabela atual'!GI115,'5 - Tabela anterior'!GH115)</f>
        <v>0</v>
      </c>
      <c r="GJ116" s="8">
        <f>IF(Parametros!$P$3=1,'4 - Tabela atual'!GJ115,'5 - Tabela anterior'!GI115)</f>
        <v>0</v>
      </c>
      <c r="GK116" s="8">
        <f>IF(Parametros!$P$3=1,'4 - Tabela atual'!GK115,'5 - Tabela anterior'!GJ115)</f>
        <v>0</v>
      </c>
      <c r="GL116" s="8">
        <f>IF(Parametros!$P$3=1,'4 - Tabela atual'!GL115,'5 - Tabela anterior'!GK115)</f>
        <v>0</v>
      </c>
      <c r="GM116" s="8">
        <f>IF(Parametros!$P$3=1,'4 - Tabela atual'!GM115,'5 - Tabela anterior'!GL115)</f>
        <v>0</v>
      </c>
      <c r="GN116" s="8">
        <f>IF(Parametros!$P$3=1,'4 - Tabela atual'!GN115,'5 - Tabela anterior'!GM115)</f>
        <v>0</v>
      </c>
      <c r="GO116" s="8">
        <f>IF(Parametros!$P$3=1,'4 - Tabela atual'!GO115,'5 - Tabela anterior'!GN115)</f>
        <v>0</v>
      </c>
      <c r="GP116" s="8">
        <f>IF(Parametros!$P$3=1,'4 - Tabela atual'!GP115,'5 - Tabela anterior'!GO115)</f>
        <v>0</v>
      </c>
      <c r="GQ116" s="8">
        <f>IF(Parametros!$P$3=1,'4 - Tabela atual'!GQ115,'5 - Tabela anterior'!GP115)</f>
        <v>0</v>
      </c>
      <c r="GR116" s="8">
        <f>IF(Parametros!$P$3=1,'4 - Tabela atual'!GR115,'5 - Tabela anterior'!GQ115)</f>
        <v>0</v>
      </c>
      <c r="GS116" s="8">
        <f>IF(Parametros!$P$3=1,'4 - Tabela atual'!GS115,'5 - Tabela anterior'!GR115)</f>
        <v>0</v>
      </c>
      <c r="GT116" s="8">
        <f>IF(Parametros!$P$3=1,'4 - Tabela atual'!GT115,'5 - Tabela anterior'!GS115)</f>
        <v>0</v>
      </c>
      <c r="GU116" s="8">
        <f>IF(Parametros!$P$3=1,'4 - Tabela atual'!GU115,'5 - Tabela anterior'!GT115)</f>
        <v>0</v>
      </c>
      <c r="GV116" s="8">
        <f>IF(Parametros!$P$3=1,'4 - Tabela atual'!GV115,'5 - Tabela anterior'!GU115)</f>
        <v>0</v>
      </c>
      <c r="GW116" s="8">
        <f>IF(Parametros!$P$3=1,'4 - Tabela atual'!GW115,'5 - Tabela anterior'!GV115)</f>
        <v>0</v>
      </c>
      <c r="GX116">
        <f>IF(Parametros!$P$3=1,'4 - Tabela atual'!GX115,'5 - Tabela anterior'!GW115)</f>
        <v>0</v>
      </c>
      <c r="GY116">
        <f>IF(Parametros!$P$3=1,'4 - Tabela atual'!GY115,'5 - Tabela anterior'!GX115)</f>
        <v>0</v>
      </c>
      <c r="GZ116">
        <f>IF(Parametros!$P$3=1,'4 - Tabela atual'!GZ115,'5 - Tabela anterior'!GY115)</f>
        <v>0</v>
      </c>
      <c r="HA116">
        <f>IF(Parametros!$P$3=1,'4 - Tabela atual'!HA115,'5 - Tabela anterior'!GZ115)</f>
        <v>0</v>
      </c>
      <c r="HB116">
        <f>IF(Parametros!$P$3=1,'4 - Tabela atual'!HB115,'5 - Tabela anterior'!HA115)</f>
        <v>0</v>
      </c>
      <c r="HC116">
        <f>IF(Parametros!$P$3=1,'4 - Tabela atual'!HC115,'5 - Tabela anterior'!HB115)</f>
        <v>0</v>
      </c>
      <c r="HD116">
        <f>IF(Parametros!$P$3=1,'4 - Tabela atual'!HD115,'5 - Tabela anterior'!HC115)</f>
        <v>0</v>
      </c>
      <c r="HE116" s="6" t="str">
        <f t="shared" si="3"/>
        <v>0 - (0)</v>
      </c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IP116" s="5"/>
      <c r="IQ116" s="5"/>
      <c r="IR116" s="5"/>
      <c r="IS116" s="5"/>
      <c r="IT116" s="5"/>
      <c r="IU116" s="5"/>
      <c r="IV116" s="5"/>
      <c r="IW116" s="5"/>
      <c r="IX116" s="5"/>
      <c r="IY116" s="5"/>
      <c r="IZ116" s="5"/>
      <c r="JA116" s="5"/>
      <c r="JB116" s="5"/>
      <c r="JC116" s="5"/>
      <c r="JD116" s="5"/>
      <c r="JE116" s="5"/>
      <c r="JF116" s="5"/>
      <c r="JG116" s="5"/>
      <c r="JH116" s="5"/>
      <c r="JI116" s="5"/>
      <c r="JJ116" s="5"/>
      <c r="JK116" s="5"/>
      <c r="JL116" s="5"/>
    </row>
    <row r="117" spans="1:272" x14ac:dyDescent="0.2">
      <c r="A117" s="148">
        <f>IF(Parametros!$P$3=1,'4 - Tabela atual'!A116,'5 - Tabela anterior'!A116)</f>
        <v>0</v>
      </c>
      <c r="B117" s="112">
        <f>IF(Parametros!$P$3=1,'4 - Tabela atual'!B116,'5 - Tabela anterior'!B116)</f>
        <v>0</v>
      </c>
      <c r="C117" s="9">
        <f>IF(Parametros!$P$3=1,'4 - Tabela atual'!C116,'5 - Tabela anterior'!C116)</f>
        <v>0</v>
      </c>
      <c r="D117" s="9">
        <f>IF(Parametros!$P$3=1,'4 - Tabela atual'!D116,'5 - Tabela anterior'!D116)</f>
        <v>0</v>
      </c>
      <c r="E117" s="9"/>
      <c r="F117" s="9"/>
      <c r="G117" s="9"/>
      <c r="H117" s="9"/>
      <c r="I117" s="9">
        <f>IF(Parametros!$P$3=1,'4 - Tabela atual'!I116,'5 - Tabela anterior'!H116)</f>
        <v>0</v>
      </c>
      <c r="J117" s="9"/>
      <c r="K117" s="9"/>
      <c r="L117" s="9"/>
      <c r="M117" s="9"/>
      <c r="N117" s="9">
        <f>IF(Parametros!$P$3=1,'4 - Tabela atual'!N116,'5 - Tabela anterior'!M116)</f>
        <v>0</v>
      </c>
      <c r="O117" s="9">
        <f>IF(Parametros!$P$3=1,'4 - Tabela atual'!O116,'5 - Tabela anterior'!N116)</f>
        <v>0</v>
      </c>
      <c r="P117" s="9">
        <f>IF(Parametros!$P$3=1,'4 - Tabela atual'!P116,'5 - Tabela anterior'!O116)</f>
        <v>0</v>
      </c>
      <c r="Q117" s="9">
        <f>IF(Parametros!$P$3=1,'4 - Tabela atual'!Q116,'5 - Tabela anterior'!P116)</f>
        <v>0</v>
      </c>
      <c r="R117" s="9">
        <f>IF(Parametros!$P$3=1,'4 - Tabela atual'!R116,'5 - Tabela anterior'!Q116)</f>
        <v>0</v>
      </c>
      <c r="S117" s="9">
        <f>IF(Parametros!$P$3=1,'4 - Tabela atual'!S116,'5 - Tabela anterior'!R116)</f>
        <v>0</v>
      </c>
      <c r="T117" s="9">
        <f>IF(Parametros!$P$3=1,'4 - Tabela atual'!T116,'5 - Tabela anterior'!S116)</f>
        <v>0</v>
      </c>
      <c r="U117" s="9">
        <f>IF(Parametros!$P$3=1,'4 - Tabela atual'!U116,'5 - Tabela anterior'!T116)</f>
        <v>0</v>
      </c>
      <c r="V117" s="9">
        <f>IF(Parametros!$P$3=1,'4 - Tabela atual'!V116,'5 - Tabela anterior'!U116)</f>
        <v>0</v>
      </c>
      <c r="W117" s="9">
        <f>IF(Parametros!$P$3=1,'4 - Tabela atual'!W116,'5 - Tabela anterior'!V116)</f>
        <v>0</v>
      </c>
      <c r="X117" s="9">
        <f>IF(Parametros!$P$3=1,'4 - Tabela atual'!X116,'5 - Tabela anterior'!W116)</f>
        <v>0</v>
      </c>
      <c r="Y117" s="9">
        <f>IF(Parametros!$P$3=1,'4 - Tabela atual'!Y116,'5 - Tabela anterior'!X116)</f>
        <v>0</v>
      </c>
      <c r="Z117" s="9">
        <f>IF(Parametros!$P$3=1,'4 - Tabela atual'!Z116,'5 - Tabela anterior'!Y116)</f>
        <v>0</v>
      </c>
      <c r="AA117" s="9">
        <f>IF(Parametros!$P$3=1,'4 - Tabela atual'!AA116,'5 - Tabela anterior'!Z116)</f>
        <v>0</v>
      </c>
      <c r="AB117" s="9">
        <f>IF(Parametros!$P$3=1,'4 - Tabela atual'!AB116,'5 - Tabela anterior'!AA116)</f>
        <v>0</v>
      </c>
      <c r="AC117" s="9">
        <f>IF(Parametros!$P$3=1,'4 - Tabela atual'!AC116,'5 - Tabela anterior'!AB116)</f>
        <v>0</v>
      </c>
      <c r="AD117" s="9">
        <f>IF(Parametros!$P$3=1,'4 - Tabela atual'!AD116,'5 - Tabela anterior'!AC116)</f>
        <v>0</v>
      </c>
      <c r="AE117" s="9">
        <f>IF(Parametros!$P$3=1,'4 - Tabela atual'!AE116,'5 - Tabela anterior'!AD116)</f>
        <v>0</v>
      </c>
      <c r="AF117" s="9">
        <f>IF(Parametros!$P$3=1,'4 - Tabela atual'!AF116,'5 - Tabela anterior'!AE116)</f>
        <v>0</v>
      </c>
      <c r="AG117" s="9">
        <f>IF(Parametros!$P$3=1,'4 - Tabela atual'!AG116,'5 - Tabela anterior'!AF116)</f>
        <v>0</v>
      </c>
      <c r="AH117" s="9">
        <f>IF(Parametros!$P$3=1,'4 - Tabela atual'!AH116,'5 - Tabela anterior'!AG116)</f>
        <v>0</v>
      </c>
      <c r="AI117" s="9">
        <f>IF(Parametros!$P$3=1,'4 - Tabela atual'!AI116,'5 - Tabela anterior'!AH116)</f>
        <v>0</v>
      </c>
      <c r="AJ117" s="9">
        <f>IF(Parametros!$P$3=1,'4 - Tabela atual'!AJ116,'5 - Tabela anterior'!AI116)</f>
        <v>0</v>
      </c>
      <c r="AK117" s="9">
        <f>IF(Parametros!$P$3=1,'4 - Tabela atual'!AK116,'5 - Tabela anterior'!AJ116)</f>
        <v>0</v>
      </c>
      <c r="AL117" s="9">
        <f>IF(Parametros!$P$3=1,'4 - Tabela atual'!AL116,'5 - Tabela anterior'!AK116)</f>
        <v>0</v>
      </c>
      <c r="AM117" s="9">
        <f>IF(Parametros!$P$3=1,'4 - Tabela atual'!AM116,'5 - Tabela anterior'!AL116)</f>
        <v>0</v>
      </c>
      <c r="AN117" s="9">
        <f>IF(Parametros!$P$3=1,'4 - Tabela atual'!AN116,'5 - Tabela anterior'!AM116)</f>
        <v>0</v>
      </c>
      <c r="AO117" s="9">
        <f>IF(Parametros!$P$3=1,'4 - Tabela atual'!AO116,'5 - Tabela anterior'!AN116)</f>
        <v>0</v>
      </c>
      <c r="AP117" s="9">
        <f>IF(Parametros!$P$3=1,'4 - Tabela atual'!AP116,'5 - Tabela anterior'!AO116)</f>
        <v>0</v>
      </c>
      <c r="AQ117" s="9">
        <f>IF(Parametros!$P$3=1,'4 - Tabela atual'!AQ116,'5 - Tabela anterior'!AP116)</f>
        <v>0</v>
      </c>
      <c r="AR117" s="9">
        <f>IF(Parametros!$P$3=1,'4 - Tabela atual'!AR116,'5 - Tabela anterior'!AQ116)</f>
        <v>0</v>
      </c>
      <c r="AS117" s="9">
        <f>IF(Parametros!$P$3=1,'4 - Tabela atual'!AS116,'5 - Tabela anterior'!AR116)</f>
        <v>0</v>
      </c>
      <c r="AT117" s="9">
        <f>IF(Parametros!$P$3=1,'4 - Tabela atual'!AT116,'5 - Tabela anterior'!AS116)</f>
        <v>0</v>
      </c>
      <c r="AU117" s="9">
        <f>IF(Parametros!$P$3=1,'4 - Tabela atual'!AU116,'5 - Tabela anterior'!AT116)</f>
        <v>0</v>
      </c>
      <c r="AV117" s="9">
        <f>IF(Parametros!$P$3=1,'4 - Tabela atual'!AV116,'5 - Tabela anterior'!AU116)</f>
        <v>0</v>
      </c>
      <c r="AW117" s="9">
        <f>IF(Parametros!$P$3=1,'4 - Tabela atual'!AW116,'5 - Tabela anterior'!AV116)</f>
        <v>0</v>
      </c>
      <c r="AX117" s="9">
        <f>IF(Parametros!$P$3=1,'4 - Tabela atual'!AX116,'5 - Tabela anterior'!AW116)</f>
        <v>0</v>
      </c>
      <c r="AY117" s="9">
        <f>IF(Parametros!$P$3=1,'4 - Tabela atual'!AY116,'5 - Tabela anterior'!AX116)</f>
        <v>0</v>
      </c>
      <c r="AZ117" s="9">
        <f>IF(Parametros!$P$3=1,'4 - Tabela atual'!AZ116,'5 - Tabela anterior'!AY116)</f>
        <v>0</v>
      </c>
      <c r="BA117" s="9">
        <f>IF(Parametros!$P$3=1,'4 - Tabela atual'!BA116,'5 - Tabela anterior'!AZ116)</f>
        <v>0</v>
      </c>
      <c r="BB117" s="9">
        <f>IF(Parametros!$P$3=1,'4 - Tabela atual'!BB116,'5 - Tabela anterior'!BA116)</f>
        <v>0</v>
      </c>
      <c r="BC117" s="9">
        <f>IF(Parametros!$P$3=1,'4 - Tabela atual'!BC116,'5 - Tabela anterior'!BB116)</f>
        <v>0</v>
      </c>
      <c r="BD117" s="9">
        <f>IF(Parametros!$P$3=1,'4 - Tabela atual'!BD116,'5 - Tabela anterior'!BC116)</f>
        <v>0</v>
      </c>
      <c r="BE117" s="9">
        <f>IF(Parametros!$P$3=1,'4 - Tabela atual'!BE116,'5 - Tabela anterior'!BD116)</f>
        <v>0</v>
      </c>
      <c r="BF117" s="9">
        <f>IF(Parametros!$P$3=1,'4 - Tabela atual'!BF116,'5 - Tabela anterior'!BE116)</f>
        <v>0</v>
      </c>
      <c r="BG117" s="9">
        <f>IF(Parametros!$P$3=1,'4 - Tabela atual'!BG116,'5 - Tabela anterior'!BF116)</f>
        <v>0</v>
      </c>
      <c r="BH117" s="9">
        <f>IF(Parametros!$P$3=1,'4 - Tabela atual'!BH116,'5 - Tabela anterior'!BG116)</f>
        <v>0</v>
      </c>
      <c r="BI117" s="9">
        <f>IF(Parametros!$P$3=1,'4 - Tabela atual'!BI116,'5 - Tabela anterior'!BH116)</f>
        <v>0</v>
      </c>
      <c r="BJ117" s="9">
        <f>IF(Parametros!$P$3=1,'4 - Tabela atual'!BJ116,'5 - Tabela anterior'!BI116)</f>
        <v>0</v>
      </c>
      <c r="BK117" s="9">
        <f>IF(Parametros!$P$3=1,'4 - Tabela atual'!BK116,'5 - Tabela anterior'!BJ116)</f>
        <v>0</v>
      </c>
      <c r="BL117" s="9">
        <f>IF(Parametros!$P$3=1,'4 - Tabela atual'!BL116,'5 - Tabela anterior'!BK116)</f>
        <v>0</v>
      </c>
      <c r="BM117" s="9">
        <f>IF(Parametros!$P$3=1,'4 - Tabela atual'!BM116,'5 - Tabela anterior'!BL116)</f>
        <v>0</v>
      </c>
      <c r="BN117" s="9">
        <f>IF(Parametros!$P$3=1,'4 - Tabela atual'!BN116,'5 - Tabela anterior'!BM116)</f>
        <v>0</v>
      </c>
      <c r="BO117" s="9">
        <f>IF(Parametros!$P$3=1,'4 - Tabela atual'!BO116,'5 - Tabela anterior'!BN116)</f>
        <v>0</v>
      </c>
      <c r="BP117" s="9">
        <f>IF(Parametros!$P$3=1,'4 - Tabela atual'!BP116,'5 - Tabela anterior'!BO116)</f>
        <v>0</v>
      </c>
      <c r="BQ117" s="9">
        <f>IF(Parametros!$P$3=1,'4 - Tabela atual'!BQ116,'5 - Tabela anterior'!BP116)</f>
        <v>0</v>
      </c>
      <c r="BR117" s="9">
        <f>IF(Parametros!$P$3=1,'4 - Tabela atual'!BR116,'5 - Tabela anterior'!BQ116)</f>
        <v>0</v>
      </c>
      <c r="BS117" s="9">
        <f>IF(Parametros!$P$3=1,'4 - Tabela atual'!BS116,'5 - Tabela anterior'!BR116)</f>
        <v>0</v>
      </c>
      <c r="BT117" s="9">
        <f>IF(Parametros!$P$3=1,'4 - Tabela atual'!BT116,'5 - Tabela anterior'!BS116)</f>
        <v>0</v>
      </c>
      <c r="BU117" s="9">
        <f>IF(Parametros!$P$3=1,'4 - Tabela atual'!BU116,'5 - Tabela anterior'!BT116)</f>
        <v>0</v>
      </c>
      <c r="BV117" s="9">
        <f>IF(Parametros!$P$3=1,'4 - Tabela atual'!BV116,'5 - Tabela anterior'!BU116)</f>
        <v>0</v>
      </c>
      <c r="BW117" s="9">
        <f>IF(Parametros!$P$3=1,'4 - Tabela atual'!BW116,'5 - Tabela anterior'!BV116)</f>
        <v>0</v>
      </c>
      <c r="BX117" s="9">
        <f>IF(Parametros!$P$3=1,'4 - Tabela atual'!BX116,'5 - Tabela anterior'!BW116)</f>
        <v>0</v>
      </c>
      <c r="BY117" s="9">
        <f>IF(Parametros!$P$3=1,'4 - Tabela atual'!BY116,'5 - Tabela anterior'!BX116)</f>
        <v>0</v>
      </c>
      <c r="BZ117" s="9">
        <f>IF(Parametros!$P$3=1,'4 - Tabela atual'!BZ116,'5 - Tabela anterior'!BY116)</f>
        <v>0</v>
      </c>
      <c r="CA117" s="9">
        <f>IF(Parametros!$P$3=1,'4 - Tabela atual'!CA116,'5 - Tabela anterior'!BZ116)</f>
        <v>0</v>
      </c>
      <c r="CB117" s="9">
        <f>IF(Parametros!$P$3=1,'4 - Tabela atual'!CB116,'5 - Tabela anterior'!CA116)</f>
        <v>0</v>
      </c>
      <c r="CC117" s="9">
        <f>IF(Parametros!$P$3=1,'4 - Tabela atual'!CC116,'5 - Tabela anterior'!CB116)</f>
        <v>0</v>
      </c>
      <c r="CD117" s="9">
        <f>IF(Parametros!$P$3=1,'4 - Tabela atual'!CD116,'5 - Tabela anterior'!CC116)</f>
        <v>0</v>
      </c>
      <c r="CE117" s="9">
        <f>IF(Parametros!$P$3=1,'4 - Tabela atual'!CE116,'5 - Tabela anterior'!CD116)</f>
        <v>0</v>
      </c>
      <c r="CF117" s="9">
        <f>IF(Parametros!$P$3=1,'4 - Tabela atual'!CF116,'5 - Tabela anterior'!CE116)</f>
        <v>0</v>
      </c>
      <c r="CG117" s="9">
        <f>IF(Parametros!$P$3=1,'4 - Tabela atual'!CG116,'5 - Tabela anterior'!CF116)</f>
        <v>0</v>
      </c>
      <c r="CH117" s="9">
        <f>IF(Parametros!$P$3=1,'4 - Tabela atual'!CH116,'5 - Tabela anterior'!CG116)</f>
        <v>0</v>
      </c>
      <c r="CI117" s="9">
        <f>IF(Parametros!$P$3=1,'4 - Tabela atual'!CI116,'5 - Tabela anterior'!CH116)</f>
        <v>0</v>
      </c>
      <c r="CJ117" s="9">
        <f>IF(Parametros!$P$3=1,'4 - Tabela atual'!CJ116,'5 - Tabela anterior'!CI116)</f>
        <v>0</v>
      </c>
      <c r="CK117" s="9">
        <f>IF(Parametros!$P$3=1,'4 - Tabela atual'!CK116,'5 - Tabela anterior'!CJ116)</f>
        <v>0</v>
      </c>
      <c r="CL117" s="9">
        <f>IF(Parametros!$P$3=1,'4 - Tabela atual'!CL116,'5 - Tabela anterior'!CK116)</f>
        <v>0</v>
      </c>
      <c r="CM117" s="9">
        <f>IF(Parametros!$P$3=1,'4 - Tabela atual'!CM116,'5 - Tabela anterior'!CL116)</f>
        <v>0</v>
      </c>
      <c r="CN117" s="9">
        <f>IF(Parametros!$P$3=1,'4 - Tabela atual'!CN116,'5 - Tabela anterior'!CM116)</f>
        <v>0</v>
      </c>
      <c r="CO117" s="9">
        <f>IF(Parametros!$P$3=1,'4 - Tabela atual'!CO116,'5 - Tabela anterior'!CN116)</f>
        <v>0</v>
      </c>
      <c r="CP117" s="9">
        <f>IF(Parametros!$P$3=1,'4 - Tabela atual'!CP116,'5 - Tabela anterior'!CO116)</f>
        <v>0</v>
      </c>
      <c r="CQ117" s="9">
        <f>IF(Parametros!$P$3=1,'4 - Tabela atual'!CQ116,'5 - Tabela anterior'!CP116)</f>
        <v>0</v>
      </c>
      <c r="CR117" s="9">
        <f>IF(Parametros!$P$3=1,'4 - Tabela atual'!CR116,'5 - Tabela anterior'!CQ116)</f>
        <v>0</v>
      </c>
      <c r="CS117" s="9">
        <f>IF(Parametros!$P$3=1,'4 - Tabela atual'!CS116,'5 - Tabela anterior'!CR116)</f>
        <v>0</v>
      </c>
      <c r="CT117" s="9">
        <f>IF(Parametros!$P$3=1,'4 - Tabela atual'!CT116,'5 - Tabela anterior'!CS116)</f>
        <v>0</v>
      </c>
      <c r="CU117" s="9">
        <f>IF(Parametros!$P$3=1,'4 - Tabela atual'!CU116,'5 - Tabela anterior'!CT116)</f>
        <v>0</v>
      </c>
      <c r="CV117" s="9">
        <f>IF(Parametros!$P$3=1,'4 - Tabela atual'!CV116,'5 - Tabela anterior'!CU116)</f>
        <v>0</v>
      </c>
      <c r="CW117" s="9">
        <f>IF(Parametros!$P$3=1,'4 - Tabela atual'!CW116,'5 - Tabela anterior'!CV116)</f>
        <v>0</v>
      </c>
      <c r="CX117" s="9">
        <f>IF(Parametros!$P$3=1,'4 - Tabela atual'!CX116,'5 - Tabela anterior'!CW116)</f>
        <v>0</v>
      </c>
      <c r="CY117" s="9">
        <f>IF(Parametros!$P$3=1,'4 - Tabela atual'!CY116,'5 - Tabela anterior'!CX116)</f>
        <v>0</v>
      </c>
      <c r="CZ117" s="9">
        <f>IF(Parametros!$P$3=1,'4 - Tabela atual'!CZ116,'5 - Tabela anterior'!CY116)</f>
        <v>0</v>
      </c>
      <c r="DA117" s="9">
        <f>IF(Parametros!$P$3=1,'4 - Tabela atual'!DA116,'5 - Tabela anterior'!CZ116)</f>
        <v>0</v>
      </c>
      <c r="DB117" s="9">
        <f>IF(Parametros!$P$3=1,'4 - Tabela atual'!DB116,'5 - Tabela anterior'!DA116)</f>
        <v>0</v>
      </c>
      <c r="DC117" s="9">
        <f>IF(Parametros!$P$3=1,'4 - Tabela atual'!DC116,'5 - Tabela anterior'!DB116)</f>
        <v>0</v>
      </c>
      <c r="DD117" s="9">
        <f>IF(Parametros!$P$3=1,'4 - Tabela atual'!DD116,'5 - Tabela anterior'!DC116)</f>
        <v>0</v>
      </c>
      <c r="DE117" s="9">
        <f>IF(Parametros!$P$3=1,'4 - Tabela atual'!DE116,'5 - Tabela anterior'!DD116)</f>
        <v>0</v>
      </c>
      <c r="DF117" s="9">
        <f>IF(Parametros!$P$3=1,'4 - Tabela atual'!DF116,'5 - Tabela anterior'!DE116)</f>
        <v>0</v>
      </c>
      <c r="DG117" s="9">
        <f>IF(Parametros!$P$3=1,'4 - Tabela atual'!DG116,'5 - Tabela anterior'!DF116)</f>
        <v>0</v>
      </c>
      <c r="DH117" s="9">
        <f>IF(Parametros!$P$3=1,'4 - Tabela atual'!DH116,'5 - Tabela anterior'!DG116)</f>
        <v>0</v>
      </c>
      <c r="DI117" s="9">
        <f>IF(Parametros!$P$3=1,'4 - Tabela atual'!DI116,'5 - Tabela anterior'!DH116)</f>
        <v>0</v>
      </c>
      <c r="DJ117" s="9">
        <f>IF(Parametros!$P$3=1,'4 - Tabela atual'!DJ116,'5 - Tabela anterior'!DI116)</f>
        <v>0</v>
      </c>
      <c r="DK117" s="9">
        <f>IF(Parametros!$P$3=1,'4 - Tabela atual'!DK116,'5 - Tabela anterior'!DJ116)</f>
        <v>0</v>
      </c>
      <c r="DL117" s="9">
        <f>IF(Parametros!$P$3=1,'4 - Tabela atual'!DL116,'5 - Tabela anterior'!DK116)</f>
        <v>0</v>
      </c>
      <c r="DM117" s="9">
        <f>IF(Parametros!$P$3=1,'4 - Tabela atual'!DM116,'5 - Tabela anterior'!DL116)</f>
        <v>0</v>
      </c>
      <c r="DN117" s="9">
        <f>IF(Parametros!$P$3=1,'4 - Tabela atual'!DN116,'5 - Tabela anterior'!DM116)</f>
        <v>0</v>
      </c>
      <c r="DO117" s="9">
        <f>IF(Parametros!$P$3=1,'4 - Tabela atual'!DO116,'5 - Tabela anterior'!DN116)</f>
        <v>0</v>
      </c>
      <c r="DP117" s="9">
        <f>IF(Parametros!$P$3=1,'4 - Tabela atual'!DP116,'5 - Tabela anterior'!DO116)</f>
        <v>0</v>
      </c>
      <c r="DQ117" s="9">
        <f>IF(Parametros!$P$3=1,'4 - Tabela atual'!DQ116,'5 - Tabela anterior'!DP116)</f>
        <v>0</v>
      </c>
      <c r="DR117" s="9">
        <f>IF(Parametros!$P$3=1,'4 - Tabela atual'!DR116,'5 - Tabela anterior'!DQ116)</f>
        <v>0</v>
      </c>
      <c r="DS117" s="9">
        <f>IF(Parametros!$P$3=1,'4 - Tabela atual'!DS116,'5 - Tabela anterior'!DR116)</f>
        <v>0</v>
      </c>
      <c r="DT117" s="9">
        <f>IF(Parametros!$P$3=1,'4 - Tabela atual'!DT116,'5 - Tabela anterior'!DS116)</f>
        <v>0</v>
      </c>
      <c r="DU117" s="9">
        <f>IF(Parametros!$P$3=1,'4 - Tabela atual'!DU116,'5 - Tabela anterior'!DT116)</f>
        <v>0</v>
      </c>
      <c r="DV117" s="9">
        <f>IF(Parametros!$P$3=1,'4 - Tabela atual'!DV116,'5 - Tabela anterior'!DU116)</f>
        <v>0</v>
      </c>
      <c r="DW117" s="9">
        <f>IF(Parametros!$P$3=1,'4 - Tabela atual'!DW116,'5 - Tabela anterior'!DV116)</f>
        <v>0</v>
      </c>
      <c r="DX117" s="9">
        <f>IF(Parametros!$P$3=1,'4 - Tabela atual'!DX116,'5 - Tabela anterior'!DW116)</f>
        <v>0</v>
      </c>
      <c r="DY117" s="9">
        <f>IF(Parametros!$P$3=1,'4 - Tabela atual'!DY116,'5 - Tabela anterior'!DX116)</f>
        <v>0</v>
      </c>
      <c r="DZ117" s="9">
        <f>IF(Parametros!$P$3=1,'4 - Tabela atual'!DZ116,'5 - Tabela anterior'!DY116)</f>
        <v>0</v>
      </c>
      <c r="EA117" s="9">
        <f>IF(Parametros!$P$3=1,'4 - Tabela atual'!EA116,'5 - Tabela anterior'!DZ116)</f>
        <v>0</v>
      </c>
      <c r="EB117" s="9">
        <f>IF(Parametros!$P$3=1,'4 - Tabela atual'!EB116,'5 - Tabela anterior'!EA116)</f>
        <v>0</v>
      </c>
      <c r="EC117" s="9">
        <f>IF(Parametros!$P$3=1,'4 - Tabela atual'!EC116,'5 - Tabela anterior'!EB116)</f>
        <v>0</v>
      </c>
      <c r="ED117" s="9">
        <f>IF(Parametros!$P$3=1,'4 - Tabela atual'!ED116,'5 - Tabela anterior'!EC116)</f>
        <v>0</v>
      </c>
      <c r="EE117" s="9">
        <f>IF(Parametros!$P$3=1,'4 - Tabela atual'!EE116,'5 - Tabela anterior'!ED116)</f>
        <v>0</v>
      </c>
      <c r="EF117" s="9">
        <f>IF(Parametros!$P$3=1,'4 - Tabela atual'!EF116,'5 - Tabela anterior'!EE116)</f>
        <v>0</v>
      </c>
      <c r="EG117" s="9">
        <f>IF(Parametros!$P$3=1,'4 - Tabela atual'!EG116,'5 - Tabela anterior'!EF116)</f>
        <v>0</v>
      </c>
      <c r="EH117" s="9">
        <f>IF(Parametros!$P$3=1,'4 - Tabela atual'!EH116,'5 - Tabela anterior'!EG116)</f>
        <v>0</v>
      </c>
      <c r="EI117" s="9">
        <f>IF(Parametros!$P$3=1,'4 - Tabela atual'!EI116,'5 - Tabela anterior'!EH116)</f>
        <v>0</v>
      </c>
      <c r="EJ117" s="9">
        <f>IF(Parametros!$P$3=1,'4 - Tabela atual'!EJ116,'5 - Tabela anterior'!EI116)</f>
        <v>0</v>
      </c>
      <c r="EK117" s="9">
        <f>IF(Parametros!$P$3=1,'4 - Tabela atual'!EK116,'5 - Tabela anterior'!EJ116)</f>
        <v>0</v>
      </c>
      <c r="EL117" s="9">
        <f>IF(Parametros!$P$3=1,'4 - Tabela atual'!EL116,'5 - Tabela anterior'!EK116)</f>
        <v>0</v>
      </c>
      <c r="EM117" s="9">
        <f>IF(Parametros!$P$3=1,'4 - Tabela atual'!EM116,'5 - Tabela anterior'!EL116)</f>
        <v>0</v>
      </c>
      <c r="EN117" s="9">
        <f>IF(Parametros!$P$3=1,'4 - Tabela atual'!EN116,'5 - Tabela anterior'!EM116)</f>
        <v>0</v>
      </c>
      <c r="EO117" s="9">
        <f>IF(Parametros!$P$3=1,'4 - Tabela atual'!EO116,'5 - Tabela anterior'!EN116)</f>
        <v>0</v>
      </c>
      <c r="EP117" s="9">
        <f>IF(Parametros!$P$3=1,'4 - Tabela atual'!EP116,'5 - Tabela anterior'!EO116)</f>
        <v>0</v>
      </c>
      <c r="EQ117" s="9">
        <f>IF(Parametros!$P$3=1,'4 - Tabela atual'!EQ116,'5 - Tabela anterior'!EP116)</f>
        <v>0</v>
      </c>
      <c r="ER117" s="9">
        <f>IF(Parametros!$P$3=1,'4 - Tabela atual'!ER116,'5 - Tabela anterior'!EQ116)</f>
        <v>0</v>
      </c>
      <c r="ES117" s="9">
        <f>IF(Parametros!$P$3=1,'4 - Tabela atual'!ES116,'5 - Tabela anterior'!ER116)</f>
        <v>0</v>
      </c>
      <c r="ET117" s="9">
        <f>IF(Parametros!$P$3=1,'4 - Tabela atual'!ET116,'5 - Tabela anterior'!ES116)</f>
        <v>0</v>
      </c>
      <c r="EU117" s="9">
        <f>IF(Parametros!$P$3=1,'4 - Tabela atual'!EU116,'5 - Tabela anterior'!ET116)</f>
        <v>0</v>
      </c>
      <c r="EV117" s="9">
        <f>IF(Parametros!$P$3=1,'4 - Tabela atual'!EV116,'5 - Tabela anterior'!EU116)</f>
        <v>0</v>
      </c>
      <c r="EW117" s="9">
        <f>IF(Parametros!$P$3=1,'4 - Tabela atual'!EW116,'5 - Tabela anterior'!EV116)</f>
        <v>0</v>
      </c>
      <c r="EX117" s="9">
        <f>IF(Parametros!$P$3=1,'4 - Tabela atual'!EX116,'5 - Tabela anterior'!EW116)</f>
        <v>0</v>
      </c>
      <c r="EY117" s="9">
        <f>IF(Parametros!$P$3=1,'4 - Tabela atual'!EY116,'5 - Tabela anterior'!EX116)</f>
        <v>0</v>
      </c>
      <c r="EZ117" s="9">
        <f>IF(Parametros!$P$3=1,'4 - Tabela atual'!EZ116,'5 - Tabela anterior'!EY116)</f>
        <v>0</v>
      </c>
      <c r="FA117" s="9">
        <f>IF(Parametros!$P$3=1,'4 - Tabela atual'!FA116,'5 - Tabela anterior'!EZ116)</f>
        <v>0</v>
      </c>
      <c r="FB117" s="9">
        <f>IF(Parametros!$P$3=1,'4 - Tabela atual'!FB116,'5 - Tabela anterior'!FA116)</f>
        <v>0</v>
      </c>
      <c r="FC117" s="9">
        <f>IF(Parametros!$P$3=1,'4 - Tabela atual'!FC116,'5 - Tabela anterior'!FB116)</f>
        <v>0</v>
      </c>
      <c r="FD117" s="9">
        <f>IF(Parametros!$P$3=1,'4 - Tabela atual'!FD116,'5 - Tabela anterior'!FC116)</f>
        <v>0</v>
      </c>
      <c r="FE117" s="9">
        <f>IF(Parametros!$P$3=1,'4 - Tabela atual'!FE116,'5 - Tabela anterior'!FD116)</f>
        <v>0</v>
      </c>
      <c r="FF117" s="9">
        <f>IF(Parametros!$P$3=1,'4 - Tabela atual'!FF116,'5 - Tabela anterior'!FE116)</f>
        <v>0</v>
      </c>
      <c r="FG117" s="9">
        <f>IF(Parametros!$P$3=1,'4 - Tabela atual'!FG116,'5 - Tabela anterior'!FF116)</f>
        <v>0</v>
      </c>
      <c r="FH117" s="9">
        <f>IF(Parametros!$P$3=1,'4 - Tabela atual'!FH116,'5 - Tabela anterior'!FG116)</f>
        <v>0</v>
      </c>
      <c r="FI117" s="9">
        <f>IF(Parametros!$P$3=1,'4 - Tabela atual'!FI116,'5 - Tabela anterior'!FH116)</f>
        <v>0</v>
      </c>
      <c r="FJ117" s="9">
        <f>IF(Parametros!$P$3=1,'4 - Tabela atual'!FJ116,'5 - Tabela anterior'!FI116)</f>
        <v>0</v>
      </c>
      <c r="FK117" s="9">
        <f>IF(Parametros!$P$3=1,'4 - Tabela atual'!FK116,'5 - Tabela anterior'!FJ116)</f>
        <v>0</v>
      </c>
      <c r="FL117" s="9">
        <f>IF(Parametros!$P$3=1,'4 - Tabela atual'!FL116,'5 - Tabela anterior'!FK116)</f>
        <v>0</v>
      </c>
      <c r="FM117" s="9">
        <f>IF(Parametros!$P$3=1,'4 - Tabela atual'!FM116,'5 - Tabela anterior'!FL116)</f>
        <v>0</v>
      </c>
      <c r="FN117" s="9">
        <f>IF(Parametros!$P$3=1,'4 - Tabela atual'!FN116,'5 - Tabela anterior'!FM116)</f>
        <v>0</v>
      </c>
      <c r="FO117" s="9">
        <f>IF(Parametros!$P$3=1,'4 - Tabela atual'!FO116,'5 - Tabela anterior'!FN116)</f>
        <v>0</v>
      </c>
      <c r="FP117" s="9">
        <f>IF(Parametros!$P$3=1,'4 - Tabela atual'!FP116,'5 - Tabela anterior'!FO116)</f>
        <v>0</v>
      </c>
      <c r="FQ117" s="9">
        <f>IF(Parametros!$P$3=1,'4 - Tabela atual'!FQ116,'5 - Tabela anterior'!FP116)</f>
        <v>0</v>
      </c>
      <c r="FR117" s="9">
        <f>IF(Parametros!$P$3=1,'4 - Tabela atual'!FR116,'5 - Tabela anterior'!FQ116)</f>
        <v>0</v>
      </c>
      <c r="FS117" s="9">
        <f>IF(Parametros!$P$3=1,'4 - Tabela atual'!FS116,'5 - Tabela anterior'!FR116)</f>
        <v>0</v>
      </c>
      <c r="FT117" t="str">
        <f>IF(Parametros!$P$3=1,'4 - Tabela atual'!FT116,'5 - Tabela anterior'!FS116)</f>
        <v>0</v>
      </c>
      <c r="FU117" t="str">
        <f>IF(Parametros!$P$3=1,'4 - Tabela atual'!FU116,'5 - Tabela anterior'!FT116)</f>
        <v>0</v>
      </c>
      <c r="FV117" t="str">
        <f>IF(Parametros!$P$3=1,'4 - Tabela atual'!FV116,'5 - Tabela anterior'!FU116)</f>
        <v>0</v>
      </c>
      <c r="FW117" t="str">
        <f>IF(Parametros!$P$3=1,'4 - Tabela atual'!FW116,'5 - Tabela anterior'!FV116)</f>
        <v>0</v>
      </c>
      <c r="FX117">
        <f>IF(Parametros!$P$3=1,'4 - Tabela atual'!FX116,'5 - Tabela anterior'!FW116)</f>
        <v>0</v>
      </c>
      <c r="FY117">
        <f>IF(Parametros!$P$3=1,'4 - Tabela atual'!FY116,'5 - Tabela anterior'!FX116)</f>
        <v>0</v>
      </c>
      <c r="FZ117">
        <f>IF(Parametros!$P$3=1,'4 - Tabela atual'!FZ116,'5 - Tabela anterior'!FY116)</f>
        <v>0</v>
      </c>
      <c r="GA117">
        <f>IF(Parametros!$P$3=1,'4 - Tabela atual'!GA116,'5 - Tabela anterior'!FZ116)</f>
        <v>0</v>
      </c>
      <c r="GB117">
        <f>IF(Parametros!$P$3=1,'4 - Tabela atual'!GB116,'5 - Tabela anterior'!GA116)</f>
        <v>0</v>
      </c>
      <c r="GC117">
        <f>IF(Parametros!$P$3=1,'4 - Tabela atual'!GC116,'5 - Tabela anterior'!GB116)</f>
        <v>0</v>
      </c>
      <c r="GD117">
        <f>IF(Parametros!$P$3=1,'4 - Tabela atual'!GD116,'5 - Tabela anterior'!GC116)</f>
        <v>0</v>
      </c>
      <c r="GE117">
        <f>IF(Parametros!$P$3=1,'4 - Tabela atual'!GE116,'5 - Tabela anterior'!GD116)</f>
        <v>0</v>
      </c>
      <c r="GF117">
        <f>IF(Parametros!$P$3=1,'4 - Tabela atual'!GF116,'5 - Tabela anterior'!GE116)</f>
        <v>0</v>
      </c>
      <c r="GG117">
        <f>IF(Parametros!$P$3=1,'4 - Tabela atual'!GG116,'5 - Tabela anterior'!GF116)</f>
        <v>0</v>
      </c>
      <c r="GH117">
        <f>IF(Parametros!$P$3=1,'4 - Tabela atual'!GH116,'5 - Tabela anterior'!GG116)</f>
        <v>0</v>
      </c>
      <c r="GI117" s="8" t="str">
        <f>IF(Parametros!$P$3=1,'4 - Tabela atual'!GI116,'5 - Tabela anterior'!GH116)</f>
        <v>0</v>
      </c>
      <c r="GJ117" s="8">
        <f>IF(Parametros!$P$3=1,'4 - Tabela atual'!GJ116,'5 - Tabela anterior'!GI116)</f>
        <v>0</v>
      </c>
      <c r="GK117" s="8">
        <f>IF(Parametros!$P$3=1,'4 - Tabela atual'!GK116,'5 - Tabela anterior'!GJ116)</f>
        <v>0</v>
      </c>
      <c r="GL117" s="8">
        <f>IF(Parametros!$P$3=1,'4 - Tabela atual'!GL116,'5 - Tabela anterior'!GK116)</f>
        <v>0</v>
      </c>
      <c r="GM117" s="8">
        <f>IF(Parametros!$P$3=1,'4 - Tabela atual'!GM116,'5 - Tabela anterior'!GL116)</f>
        <v>0</v>
      </c>
      <c r="GN117" s="8">
        <f>IF(Parametros!$P$3=1,'4 - Tabela atual'!GN116,'5 - Tabela anterior'!GM116)</f>
        <v>0</v>
      </c>
      <c r="GO117" s="8">
        <f>IF(Parametros!$P$3=1,'4 - Tabela atual'!GO116,'5 - Tabela anterior'!GN116)</f>
        <v>0</v>
      </c>
      <c r="GP117" s="8">
        <f>IF(Parametros!$P$3=1,'4 - Tabela atual'!GP116,'5 - Tabela anterior'!GO116)</f>
        <v>0</v>
      </c>
      <c r="GQ117" s="8">
        <f>IF(Parametros!$P$3=1,'4 - Tabela atual'!GQ116,'5 - Tabela anterior'!GP116)</f>
        <v>0</v>
      </c>
      <c r="GR117" s="8">
        <f>IF(Parametros!$P$3=1,'4 - Tabela atual'!GR116,'5 - Tabela anterior'!GQ116)</f>
        <v>0</v>
      </c>
      <c r="GS117" s="8">
        <f>IF(Parametros!$P$3=1,'4 - Tabela atual'!GS116,'5 - Tabela anterior'!GR116)</f>
        <v>0</v>
      </c>
      <c r="GT117" s="8">
        <f>IF(Parametros!$P$3=1,'4 - Tabela atual'!GT116,'5 - Tabela anterior'!GS116)</f>
        <v>0</v>
      </c>
      <c r="GU117" s="8">
        <f>IF(Parametros!$P$3=1,'4 - Tabela atual'!GU116,'5 - Tabela anterior'!GT116)</f>
        <v>0</v>
      </c>
      <c r="GV117" s="8">
        <f>IF(Parametros!$P$3=1,'4 - Tabela atual'!GV116,'5 - Tabela anterior'!GU116)</f>
        <v>0</v>
      </c>
      <c r="GW117" s="8">
        <f>IF(Parametros!$P$3=1,'4 - Tabela atual'!GW116,'5 - Tabela anterior'!GV116)</f>
        <v>0</v>
      </c>
      <c r="GX117">
        <f>IF(Parametros!$P$3=1,'4 - Tabela atual'!GX116,'5 - Tabela anterior'!GW116)</f>
        <v>0</v>
      </c>
      <c r="GY117">
        <f>IF(Parametros!$P$3=1,'4 - Tabela atual'!GY116,'5 - Tabela anterior'!GX116)</f>
        <v>0</v>
      </c>
      <c r="GZ117">
        <f>IF(Parametros!$P$3=1,'4 - Tabela atual'!GZ116,'5 - Tabela anterior'!GY116)</f>
        <v>0</v>
      </c>
      <c r="HA117">
        <f>IF(Parametros!$P$3=1,'4 - Tabela atual'!HA116,'5 - Tabela anterior'!GZ116)</f>
        <v>0</v>
      </c>
      <c r="HB117">
        <f>IF(Parametros!$P$3=1,'4 - Tabela atual'!HB116,'5 - Tabela anterior'!HA116)</f>
        <v>0</v>
      </c>
      <c r="HC117">
        <f>IF(Parametros!$P$3=1,'4 - Tabela atual'!HC116,'5 - Tabela anterior'!HB116)</f>
        <v>0</v>
      </c>
      <c r="HD117">
        <f>IF(Parametros!$P$3=1,'4 - Tabela atual'!HD116,'5 - Tabela anterior'!HC116)</f>
        <v>0</v>
      </c>
      <c r="HE117" s="6" t="str">
        <f t="shared" si="3"/>
        <v>0 - (0)</v>
      </c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IP117" s="5"/>
      <c r="IQ117" s="5"/>
      <c r="IR117" s="5"/>
      <c r="IS117" s="5"/>
      <c r="IT117" s="5"/>
      <c r="IU117" s="5"/>
      <c r="IV117" s="5"/>
      <c r="IW117" s="5"/>
      <c r="IX117" s="5"/>
      <c r="IY117" s="5"/>
      <c r="IZ117" s="5"/>
      <c r="JA117" s="5"/>
      <c r="JB117" s="5"/>
      <c r="JC117" s="5"/>
      <c r="JD117" s="5"/>
      <c r="JE117" s="5"/>
      <c r="JF117" s="5"/>
      <c r="JG117" s="5"/>
      <c r="JH117" s="5"/>
      <c r="JI117" s="5"/>
      <c r="JJ117" s="5"/>
      <c r="JK117" s="5"/>
      <c r="JL117" s="5"/>
    </row>
    <row r="118" spans="1:272" x14ac:dyDescent="0.2">
      <c r="A118" s="148">
        <f>IF(Parametros!$P$3=1,'4 - Tabela atual'!A117,'5 - Tabela anterior'!A117)</f>
        <v>0</v>
      </c>
      <c r="B118" s="112">
        <f>IF(Parametros!$P$3=1,'4 - Tabela atual'!B117,'5 - Tabela anterior'!B117)</f>
        <v>0</v>
      </c>
      <c r="C118" s="9">
        <f>IF(Parametros!$P$3=1,'4 - Tabela atual'!C117,'5 - Tabela anterior'!C117)</f>
        <v>0</v>
      </c>
      <c r="D118" s="9">
        <f>IF(Parametros!$P$3=1,'4 - Tabela atual'!D117,'5 - Tabela anterior'!D117)</f>
        <v>0</v>
      </c>
      <c r="E118" s="9"/>
      <c r="F118" s="9"/>
      <c r="G118" s="9"/>
      <c r="H118" s="9"/>
      <c r="I118" s="9">
        <f>IF(Parametros!$P$3=1,'4 - Tabela atual'!I117,'5 - Tabela anterior'!H117)</f>
        <v>0</v>
      </c>
      <c r="J118" s="9"/>
      <c r="K118" s="9"/>
      <c r="L118" s="9"/>
      <c r="M118" s="9"/>
      <c r="N118" s="9">
        <f>IF(Parametros!$P$3=1,'4 - Tabela atual'!N117,'5 - Tabela anterior'!M117)</f>
        <v>0</v>
      </c>
      <c r="O118" s="9">
        <f>IF(Parametros!$P$3=1,'4 - Tabela atual'!O117,'5 - Tabela anterior'!N117)</f>
        <v>0</v>
      </c>
      <c r="P118" s="9">
        <f>IF(Parametros!$P$3=1,'4 - Tabela atual'!P117,'5 - Tabela anterior'!O117)</f>
        <v>0</v>
      </c>
      <c r="Q118" s="9">
        <f>IF(Parametros!$P$3=1,'4 - Tabela atual'!Q117,'5 - Tabela anterior'!P117)</f>
        <v>0</v>
      </c>
      <c r="R118" s="9">
        <f>IF(Parametros!$P$3=1,'4 - Tabela atual'!R117,'5 - Tabela anterior'!Q117)</f>
        <v>0</v>
      </c>
      <c r="S118" s="9">
        <f>IF(Parametros!$P$3=1,'4 - Tabela atual'!S117,'5 - Tabela anterior'!R117)</f>
        <v>0</v>
      </c>
      <c r="T118" s="9">
        <f>IF(Parametros!$P$3=1,'4 - Tabela atual'!T117,'5 - Tabela anterior'!S117)</f>
        <v>0</v>
      </c>
      <c r="U118" s="9">
        <f>IF(Parametros!$P$3=1,'4 - Tabela atual'!U117,'5 - Tabela anterior'!T117)</f>
        <v>0</v>
      </c>
      <c r="V118" s="9">
        <f>IF(Parametros!$P$3=1,'4 - Tabela atual'!V117,'5 - Tabela anterior'!U117)</f>
        <v>0</v>
      </c>
      <c r="W118" s="9">
        <f>IF(Parametros!$P$3=1,'4 - Tabela atual'!W117,'5 - Tabela anterior'!V117)</f>
        <v>0</v>
      </c>
      <c r="X118" s="9">
        <f>IF(Parametros!$P$3=1,'4 - Tabela atual'!X117,'5 - Tabela anterior'!W117)</f>
        <v>0</v>
      </c>
      <c r="Y118" s="9">
        <f>IF(Parametros!$P$3=1,'4 - Tabela atual'!Y117,'5 - Tabela anterior'!X117)</f>
        <v>0</v>
      </c>
      <c r="Z118" s="9">
        <f>IF(Parametros!$P$3=1,'4 - Tabela atual'!Z117,'5 - Tabela anterior'!Y117)</f>
        <v>0</v>
      </c>
      <c r="AA118" s="9">
        <f>IF(Parametros!$P$3=1,'4 - Tabela atual'!AA117,'5 - Tabela anterior'!Z117)</f>
        <v>0</v>
      </c>
      <c r="AB118" s="9">
        <f>IF(Parametros!$P$3=1,'4 - Tabela atual'!AB117,'5 - Tabela anterior'!AA117)</f>
        <v>0</v>
      </c>
      <c r="AC118" s="9">
        <f>IF(Parametros!$P$3=1,'4 - Tabela atual'!AC117,'5 - Tabela anterior'!AB117)</f>
        <v>0</v>
      </c>
      <c r="AD118" s="9">
        <f>IF(Parametros!$P$3=1,'4 - Tabela atual'!AD117,'5 - Tabela anterior'!AC117)</f>
        <v>0</v>
      </c>
      <c r="AE118" s="9">
        <f>IF(Parametros!$P$3=1,'4 - Tabela atual'!AE117,'5 - Tabela anterior'!AD117)</f>
        <v>0</v>
      </c>
      <c r="AF118" s="9">
        <f>IF(Parametros!$P$3=1,'4 - Tabela atual'!AF117,'5 - Tabela anterior'!AE117)</f>
        <v>0</v>
      </c>
      <c r="AG118" s="9">
        <f>IF(Parametros!$P$3=1,'4 - Tabela atual'!AG117,'5 - Tabela anterior'!AF117)</f>
        <v>0</v>
      </c>
      <c r="AH118" s="9">
        <f>IF(Parametros!$P$3=1,'4 - Tabela atual'!AH117,'5 - Tabela anterior'!AG117)</f>
        <v>0</v>
      </c>
      <c r="AI118" s="9">
        <f>IF(Parametros!$P$3=1,'4 - Tabela atual'!AI117,'5 - Tabela anterior'!AH117)</f>
        <v>0</v>
      </c>
      <c r="AJ118" s="9">
        <f>IF(Parametros!$P$3=1,'4 - Tabela atual'!AJ117,'5 - Tabela anterior'!AI117)</f>
        <v>0</v>
      </c>
      <c r="AK118" s="9">
        <f>IF(Parametros!$P$3=1,'4 - Tabela atual'!AK117,'5 - Tabela anterior'!AJ117)</f>
        <v>0</v>
      </c>
      <c r="AL118" s="9">
        <f>IF(Parametros!$P$3=1,'4 - Tabela atual'!AL117,'5 - Tabela anterior'!AK117)</f>
        <v>0</v>
      </c>
      <c r="AM118" s="9">
        <f>IF(Parametros!$P$3=1,'4 - Tabela atual'!AM117,'5 - Tabela anterior'!AL117)</f>
        <v>0</v>
      </c>
      <c r="AN118" s="9">
        <f>IF(Parametros!$P$3=1,'4 - Tabela atual'!AN117,'5 - Tabela anterior'!AM117)</f>
        <v>0</v>
      </c>
      <c r="AO118" s="9">
        <f>IF(Parametros!$P$3=1,'4 - Tabela atual'!AO117,'5 - Tabela anterior'!AN117)</f>
        <v>0</v>
      </c>
      <c r="AP118" s="9">
        <f>IF(Parametros!$P$3=1,'4 - Tabela atual'!AP117,'5 - Tabela anterior'!AO117)</f>
        <v>0</v>
      </c>
      <c r="AQ118" s="9">
        <f>IF(Parametros!$P$3=1,'4 - Tabela atual'!AQ117,'5 - Tabela anterior'!AP117)</f>
        <v>0</v>
      </c>
      <c r="AR118" s="9">
        <f>IF(Parametros!$P$3=1,'4 - Tabela atual'!AR117,'5 - Tabela anterior'!AQ117)</f>
        <v>0</v>
      </c>
      <c r="AS118" s="9">
        <f>IF(Parametros!$P$3=1,'4 - Tabela atual'!AS117,'5 - Tabela anterior'!AR117)</f>
        <v>0</v>
      </c>
      <c r="AT118" s="9">
        <f>IF(Parametros!$P$3=1,'4 - Tabela atual'!AT117,'5 - Tabela anterior'!AS117)</f>
        <v>0</v>
      </c>
      <c r="AU118" s="9">
        <f>IF(Parametros!$P$3=1,'4 - Tabela atual'!AU117,'5 - Tabela anterior'!AT117)</f>
        <v>0</v>
      </c>
      <c r="AV118" s="9">
        <f>IF(Parametros!$P$3=1,'4 - Tabela atual'!AV117,'5 - Tabela anterior'!AU117)</f>
        <v>0</v>
      </c>
      <c r="AW118" s="9">
        <f>IF(Parametros!$P$3=1,'4 - Tabela atual'!AW117,'5 - Tabela anterior'!AV117)</f>
        <v>0</v>
      </c>
      <c r="AX118" s="9">
        <f>IF(Parametros!$P$3=1,'4 - Tabela atual'!AX117,'5 - Tabela anterior'!AW117)</f>
        <v>0</v>
      </c>
      <c r="AY118" s="9">
        <f>IF(Parametros!$P$3=1,'4 - Tabela atual'!AY117,'5 - Tabela anterior'!AX117)</f>
        <v>0</v>
      </c>
      <c r="AZ118" s="9">
        <f>IF(Parametros!$P$3=1,'4 - Tabela atual'!AZ117,'5 - Tabela anterior'!AY117)</f>
        <v>0</v>
      </c>
      <c r="BA118" s="9">
        <f>IF(Parametros!$P$3=1,'4 - Tabela atual'!BA117,'5 - Tabela anterior'!AZ117)</f>
        <v>0</v>
      </c>
      <c r="BB118" s="9">
        <f>IF(Parametros!$P$3=1,'4 - Tabela atual'!BB117,'5 - Tabela anterior'!BA117)</f>
        <v>0</v>
      </c>
      <c r="BC118" s="9">
        <f>IF(Parametros!$P$3=1,'4 - Tabela atual'!BC117,'5 - Tabela anterior'!BB117)</f>
        <v>0</v>
      </c>
      <c r="BD118" s="9">
        <f>IF(Parametros!$P$3=1,'4 - Tabela atual'!BD117,'5 - Tabela anterior'!BC117)</f>
        <v>0</v>
      </c>
      <c r="BE118" s="9">
        <f>IF(Parametros!$P$3=1,'4 - Tabela atual'!BE117,'5 - Tabela anterior'!BD117)</f>
        <v>0</v>
      </c>
      <c r="BF118" s="9">
        <f>IF(Parametros!$P$3=1,'4 - Tabela atual'!BF117,'5 - Tabela anterior'!BE117)</f>
        <v>0</v>
      </c>
      <c r="BG118" s="9">
        <f>IF(Parametros!$P$3=1,'4 - Tabela atual'!BG117,'5 - Tabela anterior'!BF117)</f>
        <v>0</v>
      </c>
      <c r="BH118" s="9">
        <f>IF(Parametros!$P$3=1,'4 - Tabela atual'!BH117,'5 - Tabela anterior'!BG117)</f>
        <v>0</v>
      </c>
      <c r="BI118" s="9">
        <f>IF(Parametros!$P$3=1,'4 - Tabela atual'!BI117,'5 - Tabela anterior'!BH117)</f>
        <v>0</v>
      </c>
      <c r="BJ118" s="9">
        <f>IF(Parametros!$P$3=1,'4 - Tabela atual'!BJ117,'5 - Tabela anterior'!BI117)</f>
        <v>0</v>
      </c>
      <c r="BK118" s="9">
        <f>IF(Parametros!$P$3=1,'4 - Tabela atual'!BK117,'5 - Tabela anterior'!BJ117)</f>
        <v>0</v>
      </c>
      <c r="BL118" s="9">
        <f>IF(Parametros!$P$3=1,'4 - Tabela atual'!BL117,'5 - Tabela anterior'!BK117)</f>
        <v>0</v>
      </c>
      <c r="BM118" s="9">
        <f>IF(Parametros!$P$3=1,'4 - Tabela atual'!BM117,'5 - Tabela anterior'!BL117)</f>
        <v>0</v>
      </c>
      <c r="BN118" s="9">
        <f>IF(Parametros!$P$3=1,'4 - Tabela atual'!BN117,'5 - Tabela anterior'!BM117)</f>
        <v>0</v>
      </c>
      <c r="BO118" s="9">
        <f>IF(Parametros!$P$3=1,'4 - Tabela atual'!BO117,'5 - Tabela anterior'!BN117)</f>
        <v>0</v>
      </c>
      <c r="BP118" s="9">
        <f>IF(Parametros!$P$3=1,'4 - Tabela atual'!BP117,'5 - Tabela anterior'!BO117)</f>
        <v>0</v>
      </c>
      <c r="BQ118" s="9">
        <f>IF(Parametros!$P$3=1,'4 - Tabela atual'!BQ117,'5 - Tabela anterior'!BP117)</f>
        <v>0</v>
      </c>
      <c r="BR118" s="9">
        <f>IF(Parametros!$P$3=1,'4 - Tabela atual'!BR117,'5 - Tabela anterior'!BQ117)</f>
        <v>0</v>
      </c>
      <c r="BS118" s="9">
        <f>IF(Parametros!$P$3=1,'4 - Tabela atual'!BS117,'5 - Tabela anterior'!BR117)</f>
        <v>0</v>
      </c>
      <c r="BT118" s="9">
        <f>IF(Parametros!$P$3=1,'4 - Tabela atual'!BT117,'5 - Tabela anterior'!BS117)</f>
        <v>0</v>
      </c>
      <c r="BU118" s="9">
        <f>IF(Parametros!$P$3=1,'4 - Tabela atual'!BU117,'5 - Tabela anterior'!BT117)</f>
        <v>0</v>
      </c>
      <c r="BV118" s="9">
        <f>IF(Parametros!$P$3=1,'4 - Tabela atual'!BV117,'5 - Tabela anterior'!BU117)</f>
        <v>0</v>
      </c>
      <c r="BW118" s="9">
        <f>IF(Parametros!$P$3=1,'4 - Tabela atual'!BW117,'5 - Tabela anterior'!BV117)</f>
        <v>0</v>
      </c>
      <c r="BX118" s="9">
        <f>IF(Parametros!$P$3=1,'4 - Tabela atual'!BX117,'5 - Tabela anterior'!BW117)</f>
        <v>0</v>
      </c>
      <c r="BY118" s="9">
        <f>IF(Parametros!$P$3=1,'4 - Tabela atual'!BY117,'5 - Tabela anterior'!BX117)</f>
        <v>0</v>
      </c>
      <c r="BZ118" s="9">
        <f>IF(Parametros!$P$3=1,'4 - Tabela atual'!BZ117,'5 - Tabela anterior'!BY117)</f>
        <v>0</v>
      </c>
      <c r="CA118" s="9">
        <f>IF(Parametros!$P$3=1,'4 - Tabela atual'!CA117,'5 - Tabela anterior'!BZ117)</f>
        <v>0</v>
      </c>
      <c r="CB118" s="9">
        <f>IF(Parametros!$P$3=1,'4 - Tabela atual'!CB117,'5 - Tabela anterior'!CA117)</f>
        <v>0</v>
      </c>
      <c r="CC118" s="9">
        <f>IF(Parametros!$P$3=1,'4 - Tabela atual'!CC117,'5 - Tabela anterior'!CB117)</f>
        <v>0</v>
      </c>
      <c r="CD118" s="9">
        <f>IF(Parametros!$P$3=1,'4 - Tabela atual'!CD117,'5 - Tabela anterior'!CC117)</f>
        <v>0</v>
      </c>
      <c r="CE118" s="9">
        <f>IF(Parametros!$P$3=1,'4 - Tabela atual'!CE117,'5 - Tabela anterior'!CD117)</f>
        <v>0</v>
      </c>
      <c r="CF118" s="9">
        <f>IF(Parametros!$P$3=1,'4 - Tabela atual'!CF117,'5 - Tabela anterior'!CE117)</f>
        <v>0</v>
      </c>
      <c r="CG118" s="9">
        <f>IF(Parametros!$P$3=1,'4 - Tabela atual'!CG117,'5 - Tabela anterior'!CF117)</f>
        <v>0</v>
      </c>
      <c r="CH118" s="9">
        <f>IF(Parametros!$P$3=1,'4 - Tabela atual'!CH117,'5 - Tabela anterior'!CG117)</f>
        <v>0</v>
      </c>
      <c r="CI118" s="9">
        <f>IF(Parametros!$P$3=1,'4 - Tabela atual'!CI117,'5 - Tabela anterior'!CH117)</f>
        <v>0</v>
      </c>
      <c r="CJ118" s="9">
        <f>IF(Parametros!$P$3=1,'4 - Tabela atual'!CJ117,'5 - Tabela anterior'!CI117)</f>
        <v>0</v>
      </c>
      <c r="CK118" s="9">
        <f>IF(Parametros!$P$3=1,'4 - Tabela atual'!CK117,'5 - Tabela anterior'!CJ117)</f>
        <v>0</v>
      </c>
      <c r="CL118" s="9">
        <f>IF(Parametros!$P$3=1,'4 - Tabela atual'!CL117,'5 - Tabela anterior'!CK117)</f>
        <v>0</v>
      </c>
      <c r="CM118" s="9">
        <f>IF(Parametros!$P$3=1,'4 - Tabela atual'!CM117,'5 - Tabela anterior'!CL117)</f>
        <v>0</v>
      </c>
      <c r="CN118" s="9">
        <f>IF(Parametros!$P$3=1,'4 - Tabela atual'!CN117,'5 - Tabela anterior'!CM117)</f>
        <v>0</v>
      </c>
      <c r="CO118" s="9">
        <f>IF(Parametros!$P$3=1,'4 - Tabela atual'!CO117,'5 - Tabela anterior'!CN117)</f>
        <v>0</v>
      </c>
      <c r="CP118" s="9">
        <f>IF(Parametros!$P$3=1,'4 - Tabela atual'!CP117,'5 - Tabela anterior'!CO117)</f>
        <v>0</v>
      </c>
      <c r="CQ118" s="9">
        <f>IF(Parametros!$P$3=1,'4 - Tabela atual'!CQ117,'5 - Tabela anterior'!CP117)</f>
        <v>0</v>
      </c>
      <c r="CR118" s="9">
        <f>IF(Parametros!$P$3=1,'4 - Tabela atual'!CR117,'5 - Tabela anterior'!CQ117)</f>
        <v>0</v>
      </c>
      <c r="CS118" s="9">
        <f>IF(Parametros!$P$3=1,'4 - Tabela atual'!CS117,'5 - Tabela anterior'!CR117)</f>
        <v>0</v>
      </c>
      <c r="CT118" s="9">
        <f>IF(Parametros!$P$3=1,'4 - Tabela atual'!CT117,'5 - Tabela anterior'!CS117)</f>
        <v>0</v>
      </c>
      <c r="CU118" s="9">
        <f>IF(Parametros!$P$3=1,'4 - Tabela atual'!CU117,'5 - Tabela anterior'!CT117)</f>
        <v>0</v>
      </c>
      <c r="CV118" s="9">
        <f>IF(Parametros!$P$3=1,'4 - Tabela atual'!CV117,'5 - Tabela anterior'!CU117)</f>
        <v>0</v>
      </c>
      <c r="CW118" s="9">
        <f>IF(Parametros!$P$3=1,'4 - Tabela atual'!CW117,'5 - Tabela anterior'!CV117)</f>
        <v>0</v>
      </c>
      <c r="CX118" s="9">
        <f>IF(Parametros!$P$3=1,'4 - Tabela atual'!CX117,'5 - Tabela anterior'!CW117)</f>
        <v>0</v>
      </c>
      <c r="CY118" s="9">
        <f>IF(Parametros!$P$3=1,'4 - Tabela atual'!CY117,'5 - Tabela anterior'!CX117)</f>
        <v>0</v>
      </c>
      <c r="CZ118" s="9">
        <f>IF(Parametros!$P$3=1,'4 - Tabela atual'!CZ117,'5 - Tabela anterior'!CY117)</f>
        <v>0</v>
      </c>
      <c r="DA118" s="9">
        <f>IF(Parametros!$P$3=1,'4 - Tabela atual'!DA117,'5 - Tabela anterior'!CZ117)</f>
        <v>0</v>
      </c>
      <c r="DB118" s="9">
        <f>IF(Parametros!$P$3=1,'4 - Tabela atual'!DB117,'5 - Tabela anterior'!DA117)</f>
        <v>0</v>
      </c>
      <c r="DC118" s="9">
        <f>IF(Parametros!$P$3=1,'4 - Tabela atual'!DC117,'5 - Tabela anterior'!DB117)</f>
        <v>0</v>
      </c>
      <c r="DD118" s="9">
        <f>IF(Parametros!$P$3=1,'4 - Tabela atual'!DD117,'5 - Tabela anterior'!DC117)</f>
        <v>0</v>
      </c>
      <c r="DE118" s="9">
        <f>IF(Parametros!$P$3=1,'4 - Tabela atual'!DE117,'5 - Tabela anterior'!DD117)</f>
        <v>0</v>
      </c>
      <c r="DF118" s="9">
        <f>IF(Parametros!$P$3=1,'4 - Tabela atual'!DF117,'5 - Tabela anterior'!DE117)</f>
        <v>0</v>
      </c>
      <c r="DG118" s="9">
        <f>IF(Parametros!$P$3=1,'4 - Tabela atual'!DG117,'5 - Tabela anterior'!DF117)</f>
        <v>0</v>
      </c>
      <c r="DH118" s="9">
        <f>IF(Parametros!$P$3=1,'4 - Tabela atual'!DH117,'5 - Tabela anterior'!DG117)</f>
        <v>0</v>
      </c>
      <c r="DI118" s="9">
        <f>IF(Parametros!$P$3=1,'4 - Tabela atual'!DI117,'5 - Tabela anterior'!DH117)</f>
        <v>0</v>
      </c>
      <c r="DJ118" s="9">
        <f>IF(Parametros!$P$3=1,'4 - Tabela atual'!DJ117,'5 - Tabela anterior'!DI117)</f>
        <v>0</v>
      </c>
      <c r="DK118" s="9">
        <f>IF(Parametros!$P$3=1,'4 - Tabela atual'!DK117,'5 - Tabela anterior'!DJ117)</f>
        <v>0</v>
      </c>
      <c r="DL118" s="9">
        <f>IF(Parametros!$P$3=1,'4 - Tabela atual'!DL117,'5 - Tabela anterior'!DK117)</f>
        <v>0</v>
      </c>
      <c r="DM118" s="9">
        <f>IF(Parametros!$P$3=1,'4 - Tabela atual'!DM117,'5 - Tabela anterior'!DL117)</f>
        <v>0</v>
      </c>
      <c r="DN118" s="9">
        <f>IF(Parametros!$P$3=1,'4 - Tabela atual'!DN117,'5 - Tabela anterior'!DM117)</f>
        <v>0</v>
      </c>
      <c r="DO118" s="9">
        <f>IF(Parametros!$P$3=1,'4 - Tabela atual'!DO117,'5 - Tabela anterior'!DN117)</f>
        <v>0</v>
      </c>
      <c r="DP118" s="9">
        <f>IF(Parametros!$P$3=1,'4 - Tabela atual'!DP117,'5 - Tabela anterior'!DO117)</f>
        <v>0</v>
      </c>
      <c r="DQ118" s="9">
        <f>IF(Parametros!$P$3=1,'4 - Tabela atual'!DQ117,'5 - Tabela anterior'!DP117)</f>
        <v>0</v>
      </c>
      <c r="DR118" s="9">
        <f>IF(Parametros!$P$3=1,'4 - Tabela atual'!DR117,'5 - Tabela anterior'!DQ117)</f>
        <v>0</v>
      </c>
      <c r="DS118" s="9">
        <f>IF(Parametros!$P$3=1,'4 - Tabela atual'!DS117,'5 - Tabela anterior'!DR117)</f>
        <v>0</v>
      </c>
      <c r="DT118" s="9">
        <f>IF(Parametros!$P$3=1,'4 - Tabela atual'!DT117,'5 - Tabela anterior'!DS117)</f>
        <v>0</v>
      </c>
      <c r="DU118" s="9">
        <f>IF(Parametros!$P$3=1,'4 - Tabela atual'!DU117,'5 - Tabela anterior'!DT117)</f>
        <v>0</v>
      </c>
      <c r="DV118" s="9">
        <f>IF(Parametros!$P$3=1,'4 - Tabela atual'!DV117,'5 - Tabela anterior'!DU117)</f>
        <v>0</v>
      </c>
      <c r="DW118" s="9">
        <f>IF(Parametros!$P$3=1,'4 - Tabela atual'!DW117,'5 - Tabela anterior'!DV117)</f>
        <v>0</v>
      </c>
      <c r="DX118" s="9">
        <f>IF(Parametros!$P$3=1,'4 - Tabela atual'!DX117,'5 - Tabela anterior'!DW117)</f>
        <v>0</v>
      </c>
      <c r="DY118" s="9">
        <f>IF(Parametros!$P$3=1,'4 - Tabela atual'!DY117,'5 - Tabela anterior'!DX117)</f>
        <v>0</v>
      </c>
      <c r="DZ118" s="9">
        <f>IF(Parametros!$P$3=1,'4 - Tabela atual'!DZ117,'5 - Tabela anterior'!DY117)</f>
        <v>0</v>
      </c>
      <c r="EA118" s="9">
        <f>IF(Parametros!$P$3=1,'4 - Tabela atual'!EA117,'5 - Tabela anterior'!DZ117)</f>
        <v>0</v>
      </c>
      <c r="EB118" s="9">
        <f>IF(Parametros!$P$3=1,'4 - Tabela atual'!EB117,'5 - Tabela anterior'!EA117)</f>
        <v>0</v>
      </c>
      <c r="EC118" s="9">
        <f>IF(Parametros!$P$3=1,'4 - Tabela atual'!EC117,'5 - Tabela anterior'!EB117)</f>
        <v>0</v>
      </c>
      <c r="ED118" s="9">
        <f>IF(Parametros!$P$3=1,'4 - Tabela atual'!ED117,'5 - Tabela anterior'!EC117)</f>
        <v>0</v>
      </c>
      <c r="EE118" s="9">
        <f>IF(Parametros!$P$3=1,'4 - Tabela atual'!EE117,'5 - Tabela anterior'!ED117)</f>
        <v>0</v>
      </c>
      <c r="EF118" s="9">
        <f>IF(Parametros!$P$3=1,'4 - Tabela atual'!EF117,'5 - Tabela anterior'!EE117)</f>
        <v>0</v>
      </c>
      <c r="EG118" s="9">
        <f>IF(Parametros!$P$3=1,'4 - Tabela atual'!EG117,'5 - Tabela anterior'!EF117)</f>
        <v>0</v>
      </c>
      <c r="EH118" s="9">
        <f>IF(Parametros!$P$3=1,'4 - Tabela atual'!EH117,'5 - Tabela anterior'!EG117)</f>
        <v>0</v>
      </c>
      <c r="EI118" s="9">
        <f>IF(Parametros!$P$3=1,'4 - Tabela atual'!EI117,'5 - Tabela anterior'!EH117)</f>
        <v>0</v>
      </c>
      <c r="EJ118" s="9">
        <f>IF(Parametros!$P$3=1,'4 - Tabela atual'!EJ117,'5 - Tabela anterior'!EI117)</f>
        <v>0</v>
      </c>
      <c r="EK118" s="9">
        <f>IF(Parametros!$P$3=1,'4 - Tabela atual'!EK117,'5 - Tabela anterior'!EJ117)</f>
        <v>0</v>
      </c>
      <c r="EL118" s="9">
        <f>IF(Parametros!$P$3=1,'4 - Tabela atual'!EL117,'5 - Tabela anterior'!EK117)</f>
        <v>0</v>
      </c>
      <c r="EM118" s="9">
        <f>IF(Parametros!$P$3=1,'4 - Tabela atual'!EM117,'5 - Tabela anterior'!EL117)</f>
        <v>0</v>
      </c>
      <c r="EN118" s="9">
        <f>IF(Parametros!$P$3=1,'4 - Tabela atual'!EN117,'5 - Tabela anterior'!EM117)</f>
        <v>0</v>
      </c>
      <c r="EO118" s="9">
        <f>IF(Parametros!$P$3=1,'4 - Tabela atual'!EO117,'5 - Tabela anterior'!EN117)</f>
        <v>0</v>
      </c>
      <c r="EP118" s="9">
        <f>IF(Parametros!$P$3=1,'4 - Tabela atual'!EP117,'5 - Tabela anterior'!EO117)</f>
        <v>0</v>
      </c>
      <c r="EQ118" s="9">
        <f>IF(Parametros!$P$3=1,'4 - Tabela atual'!EQ117,'5 - Tabela anterior'!EP117)</f>
        <v>0</v>
      </c>
      <c r="ER118" s="9">
        <f>IF(Parametros!$P$3=1,'4 - Tabela atual'!ER117,'5 - Tabela anterior'!EQ117)</f>
        <v>0</v>
      </c>
      <c r="ES118" s="9">
        <f>IF(Parametros!$P$3=1,'4 - Tabela atual'!ES117,'5 - Tabela anterior'!ER117)</f>
        <v>0</v>
      </c>
      <c r="ET118" s="9">
        <f>IF(Parametros!$P$3=1,'4 - Tabela atual'!ET117,'5 - Tabela anterior'!ES117)</f>
        <v>0</v>
      </c>
      <c r="EU118" s="9">
        <f>IF(Parametros!$P$3=1,'4 - Tabela atual'!EU117,'5 - Tabela anterior'!ET117)</f>
        <v>0</v>
      </c>
      <c r="EV118" s="9">
        <f>IF(Parametros!$P$3=1,'4 - Tabela atual'!EV117,'5 - Tabela anterior'!EU117)</f>
        <v>0</v>
      </c>
      <c r="EW118" s="9">
        <f>IF(Parametros!$P$3=1,'4 - Tabela atual'!EW117,'5 - Tabela anterior'!EV117)</f>
        <v>0</v>
      </c>
      <c r="EX118" s="9">
        <f>IF(Parametros!$P$3=1,'4 - Tabela atual'!EX117,'5 - Tabela anterior'!EW117)</f>
        <v>0</v>
      </c>
      <c r="EY118" s="9">
        <f>IF(Parametros!$P$3=1,'4 - Tabela atual'!EY117,'5 - Tabela anterior'!EX117)</f>
        <v>0</v>
      </c>
      <c r="EZ118" s="9">
        <f>IF(Parametros!$P$3=1,'4 - Tabela atual'!EZ117,'5 - Tabela anterior'!EY117)</f>
        <v>0</v>
      </c>
      <c r="FA118" s="9">
        <f>IF(Parametros!$P$3=1,'4 - Tabela atual'!FA117,'5 - Tabela anterior'!EZ117)</f>
        <v>0</v>
      </c>
      <c r="FB118" s="9">
        <f>IF(Parametros!$P$3=1,'4 - Tabela atual'!FB117,'5 - Tabela anterior'!FA117)</f>
        <v>0</v>
      </c>
      <c r="FC118" s="9">
        <f>IF(Parametros!$P$3=1,'4 - Tabela atual'!FC117,'5 - Tabela anterior'!FB117)</f>
        <v>0</v>
      </c>
      <c r="FD118" s="9">
        <f>IF(Parametros!$P$3=1,'4 - Tabela atual'!FD117,'5 - Tabela anterior'!FC117)</f>
        <v>0</v>
      </c>
      <c r="FE118" s="9">
        <f>IF(Parametros!$P$3=1,'4 - Tabela atual'!FE117,'5 - Tabela anterior'!FD117)</f>
        <v>0</v>
      </c>
      <c r="FF118" s="9">
        <f>IF(Parametros!$P$3=1,'4 - Tabela atual'!FF117,'5 - Tabela anterior'!FE117)</f>
        <v>0</v>
      </c>
      <c r="FG118" s="9">
        <f>IF(Parametros!$P$3=1,'4 - Tabela atual'!FG117,'5 - Tabela anterior'!FF117)</f>
        <v>0</v>
      </c>
      <c r="FH118" s="9">
        <f>IF(Parametros!$P$3=1,'4 - Tabela atual'!FH117,'5 - Tabela anterior'!FG117)</f>
        <v>0</v>
      </c>
      <c r="FI118" s="9">
        <f>IF(Parametros!$P$3=1,'4 - Tabela atual'!FI117,'5 - Tabela anterior'!FH117)</f>
        <v>0</v>
      </c>
      <c r="FJ118" s="9">
        <f>IF(Parametros!$P$3=1,'4 - Tabela atual'!FJ117,'5 - Tabela anterior'!FI117)</f>
        <v>0</v>
      </c>
      <c r="FK118" s="9">
        <f>IF(Parametros!$P$3=1,'4 - Tabela atual'!FK117,'5 - Tabela anterior'!FJ117)</f>
        <v>0</v>
      </c>
      <c r="FL118" s="9">
        <f>IF(Parametros!$P$3=1,'4 - Tabela atual'!FL117,'5 - Tabela anterior'!FK117)</f>
        <v>0</v>
      </c>
      <c r="FM118" s="9">
        <f>IF(Parametros!$P$3=1,'4 - Tabela atual'!FM117,'5 - Tabela anterior'!FL117)</f>
        <v>0</v>
      </c>
      <c r="FN118" s="9">
        <f>IF(Parametros!$P$3=1,'4 - Tabela atual'!FN117,'5 - Tabela anterior'!FM117)</f>
        <v>0</v>
      </c>
      <c r="FO118" s="9">
        <f>IF(Parametros!$P$3=1,'4 - Tabela atual'!FO117,'5 - Tabela anterior'!FN117)</f>
        <v>0</v>
      </c>
      <c r="FP118" s="9">
        <f>IF(Parametros!$P$3=1,'4 - Tabela atual'!FP117,'5 - Tabela anterior'!FO117)</f>
        <v>0</v>
      </c>
      <c r="FQ118" s="9">
        <f>IF(Parametros!$P$3=1,'4 - Tabela atual'!FQ117,'5 - Tabela anterior'!FP117)</f>
        <v>0</v>
      </c>
      <c r="FR118" s="9">
        <f>IF(Parametros!$P$3=1,'4 - Tabela atual'!FR117,'5 - Tabela anterior'!FQ117)</f>
        <v>0</v>
      </c>
      <c r="FS118" s="9">
        <f>IF(Parametros!$P$3=1,'4 - Tabela atual'!FS117,'5 - Tabela anterior'!FR117)</f>
        <v>0</v>
      </c>
      <c r="FT118" t="str">
        <f>IF(Parametros!$P$3=1,'4 - Tabela atual'!FT117,'5 - Tabela anterior'!FS117)</f>
        <v>0</v>
      </c>
      <c r="FU118" t="str">
        <f>IF(Parametros!$P$3=1,'4 - Tabela atual'!FU117,'5 - Tabela anterior'!FT117)</f>
        <v>0</v>
      </c>
      <c r="FV118" t="str">
        <f>IF(Parametros!$P$3=1,'4 - Tabela atual'!FV117,'5 - Tabela anterior'!FU117)</f>
        <v>0</v>
      </c>
      <c r="FW118" t="str">
        <f>IF(Parametros!$P$3=1,'4 - Tabela atual'!FW117,'5 - Tabela anterior'!FV117)</f>
        <v>0</v>
      </c>
      <c r="FX118">
        <f>IF(Parametros!$P$3=1,'4 - Tabela atual'!FX117,'5 - Tabela anterior'!FW117)</f>
        <v>0</v>
      </c>
      <c r="FY118">
        <f>IF(Parametros!$P$3=1,'4 - Tabela atual'!FY117,'5 - Tabela anterior'!FX117)</f>
        <v>0</v>
      </c>
      <c r="FZ118">
        <f>IF(Parametros!$P$3=1,'4 - Tabela atual'!FZ117,'5 - Tabela anterior'!FY117)</f>
        <v>0</v>
      </c>
      <c r="GA118">
        <f>IF(Parametros!$P$3=1,'4 - Tabela atual'!GA117,'5 - Tabela anterior'!FZ117)</f>
        <v>0</v>
      </c>
      <c r="GB118">
        <f>IF(Parametros!$P$3=1,'4 - Tabela atual'!GB117,'5 - Tabela anterior'!GA117)</f>
        <v>0</v>
      </c>
      <c r="GC118">
        <f>IF(Parametros!$P$3=1,'4 - Tabela atual'!GC117,'5 - Tabela anterior'!GB117)</f>
        <v>0</v>
      </c>
      <c r="GD118">
        <f>IF(Parametros!$P$3=1,'4 - Tabela atual'!GD117,'5 - Tabela anterior'!GC117)</f>
        <v>0</v>
      </c>
      <c r="GE118">
        <f>IF(Parametros!$P$3=1,'4 - Tabela atual'!GE117,'5 - Tabela anterior'!GD117)</f>
        <v>0</v>
      </c>
      <c r="GF118">
        <f>IF(Parametros!$P$3=1,'4 - Tabela atual'!GF117,'5 - Tabela anterior'!GE117)</f>
        <v>0</v>
      </c>
      <c r="GG118">
        <f>IF(Parametros!$P$3=1,'4 - Tabela atual'!GG117,'5 - Tabela anterior'!GF117)</f>
        <v>0</v>
      </c>
      <c r="GH118">
        <f>IF(Parametros!$P$3=1,'4 - Tabela atual'!GH117,'5 - Tabela anterior'!GG117)</f>
        <v>0</v>
      </c>
      <c r="GI118" s="8" t="str">
        <f>IF(Parametros!$P$3=1,'4 - Tabela atual'!GI117,'5 - Tabela anterior'!GH117)</f>
        <v>0</v>
      </c>
      <c r="GJ118" s="8">
        <f>IF(Parametros!$P$3=1,'4 - Tabela atual'!GJ117,'5 - Tabela anterior'!GI117)</f>
        <v>0</v>
      </c>
      <c r="GK118" s="8">
        <f>IF(Parametros!$P$3=1,'4 - Tabela atual'!GK117,'5 - Tabela anterior'!GJ117)</f>
        <v>0</v>
      </c>
      <c r="GL118" s="8">
        <f>IF(Parametros!$P$3=1,'4 - Tabela atual'!GL117,'5 - Tabela anterior'!GK117)</f>
        <v>0</v>
      </c>
      <c r="GM118" s="8">
        <f>IF(Parametros!$P$3=1,'4 - Tabela atual'!GM117,'5 - Tabela anterior'!GL117)</f>
        <v>0</v>
      </c>
      <c r="GN118" s="8">
        <f>IF(Parametros!$P$3=1,'4 - Tabela atual'!GN117,'5 - Tabela anterior'!GM117)</f>
        <v>0</v>
      </c>
      <c r="GO118" s="8">
        <f>IF(Parametros!$P$3=1,'4 - Tabela atual'!GO117,'5 - Tabela anterior'!GN117)</f>
        <v>0</v>
      </c>
      <c r="GP118" s="8">
        <f>IF(Parametros!$P$3=1,'4 - Tabela atual'!GP117,'5 - Tabela anterior'!GO117)</f>
        <v>0</v>
      </c>
      <c r="GQ118" s="8">
        <f>IF(Parametros!$P$3=1,'4 - Tabela atual'!GQ117,'5 - Tabela anterior'!GP117)</f>
        <v>0</v>
      </c>
      <c r="GR118" s="8">
        <f>IF(Parametros!$P$3=1,'4 - Tabela atual'!GR117,'5 - Tabela anterior'!GQ117)</f>
        <v>0</v>
      </c>
      <c r="GS118" s="8">
        <f>IF(Parametros!$P$3=1,'4 - Tabela atual'!GS117,'5 - Tabela anterior'!GR117)</f>
        <v>0</v>
      </c>
      <c r="GT118" s="8">
        <f>IF(Parametros!$P$3=1,'4 - Tabela atual'!GT117,'5 - Tabela anterior'!GS117)</f>
        <v>0</v>
      </c>
      <c r="GU118" s="8">
        <f>IF(Parametros!$P$3=1,'4 - Tabela atual'!GU117,'5 - Tabela anterior'!GT117)</f>
        <v>0</v>
      </c>
      <c r="GV118" s="8">
        <f>IF(Parametros!$P$3=1,'4 - Tabela atual'!GV117,'5 - Tabela anterior'!GU117)</f>
        <v>0</v>
      </c>
      <c r="GW118" s="8">
        <f>IF(Parametros!$P$3=1,'4 - Tabela atual'!GW117,'5 - Tabela anterior'!GV117)</f>
        <v>0</v>
      </c>
      <c r="GX118">
        <f>IF(Parametros!$P$3=1,'4 - Tabela atual'!GX117,'5 - Tabela anterior'!GW117)</f>
        <v>0</v>
      </c>
      <c r="GY118">
        <f>IF(Parametros!$P$3=1,'4 - Tabela atual'!GY117,'5 - Tabela anterior'!GX117)</f>
        <v>0</v>
      </c>
      <c r="GZ118">
        <f>IF(Parametros!$P$3=1,'4 - Tabela atual'!GZ117,'5 - Tabela anterior'!GY117)</f>
        <v>0</v>
      </c>
      <c r="HA118">
        <f>IF(Parametros!$P$3=1,'4 - Tabela atual'!HA117,'5 - Tabela anterior'!GZ117)</f>
        <v>0</v>
      </c>
      <c r="HB118">
        <f>IF(Parametros!$P$3=1,'4 - Tabela atual'!HB117,'5 - Tabela anterior'!HA117)</f>
        <v>0</v>
      </c>
      <c r="HC118">
        <f>IF(Parametros!$P$3=1,'4 - Tabela atual'!HC117,'5 - Tabela anterior'!HB117)</f>
        <v>0</v>
      </c>
      <c r="HD118">
        <f>IF(Parametros!$P$3=1,'4 - Tabela atual'!HD117,'5 - Tabela anterior'!HC117)</f>
        <v>0</v>
      </c>
      <c r="HE118" s="6" t="str">
        <f t="shared" si="3"/>
        <v>0 - (0)</v>
      </c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IP118" s="5"/>
      <c r="IQ118" s="5"/>
      <c r="IR118" s="5"/>
      <c r="IS118" s="5"/>
      <c r="IT118" s="5"/>
      <c r="IU118" s="5"/>
      <c r="IV118" s="5"/>
      <c r="IW118" s="5"/>
      <c r="IX118" s="5"/>
      <c r="IY118" s="5"/>
      <c r="IZ118" s="5"/>
      <c r="JA118" s="5"/>
      <c r="JB118" s="5"/>
      <c r="JC118" s="5"/>
      <c r="JD118" s="5"/>
      <c r="JE118" s="5"/>
      <c r="JF118" s="5"/>
      <c r="JG118" s="5"/>
      <c r="JH118" s="5"/>
      <c r="JI118" s="5"/>
      <c r="JJ118" s="5"/>
      <c r="JK118" s="5"/>
      <c r="JL118" s="5"/>
    </row>
    <row r="119" spans="1:272" x14ac:dyDescent="0.2">
      <c r="A119" s="148">
        <f>IF(Parametros!$P$3=1,'4 - Tabela atual'!A118,'5 - Tabela anterior'!A118)</f>
        <v>0</v>
      </c>
      <c r="B119" s="112">
        <f>IF(Parametros!$P$3=1,'4 - Tabela atual'!B118,'5 - Tabela anterior'!B118)</f>
        <v>0</v>
      </c>
      <c r="C119" s="9">
        <f>IF(Parametros!$P$3=1,'4 - Tabela atual'!C118,'5 - Tabela anterior'!C118)</f>
        <v>0</v>
      </c>
      <c r="D119" s="9">
        <f>IF(Parametros!$P$3=1,'4 - Tabela atual'!D118,'5 - Tabela anterior'!D118)</f>
        <v>0</v>
      </c>
      <c r="E119" s="9"/>
      <c r="F119" s="9"/>
      <c r="G119" s="9"/>
      <c r="H119" s="9"/>
      <c r="I119" s="9">
        <f>IF(Parametros!$P$3=1,'4 - Tabela atual'!I118,'5 - Tabela anterior'!H118)</f>
        <v>0</v>
      </c>
      <c r="J119" s="9"/>
      <c r="K119" s="9"/>
      <c r="L119" s="9"/>
      <c r="M119" s="9"/>
      <c r="N119" s="9">
        <f>IF(Parametros!$P$3=1,'4 - Tabela atual'!N118,'5 - Tabela anterior'!M118)</f>
        <v>0</v>
      </c>
      <c r="O119" s="9">
        <f>IF(Parametros!$P$3=1,'4 - Tabela atual'!O118,'5 - Tabela anterior'!N118)</f>
        <v>0</v>
      </c>
      <c r="P119" s="9">
        <f>IF(Parametros!$P$3=1,'4 - Tabela atual'!P118,'5 - Tabela anterior'!O118)</f>
        <v>0</v>
      </c>
      <c r="Q119" s="9">
        <f>IF(Parametros!$P$3=1,'4 - Tabela atual'!Q118,'5 - Tabela anterior'!P118)</f>
        <v>0</v>
      </c>
      <c r="R119" s="9">
        <f>IF(Parametros!$P$3=1,'4 - Tabela atual'!R118,'5 - Tabela anterior'!Q118)</f>
        <v>0</v>
      </c>
      <c r="S119" s="9">
        <f>IF(Parametros!$P$3=1,'4 - Tabela atual'!S118,'5 - Tabela anterior'!R118)</f>
        <v>0</v>
      </c>
      <c r="T119" s="9">
        <f>IF(Parametros!$P$3=1,'4 - Tabela atual'!T118,'5 - Tabela anterior'!S118)</f>
        <v>0</v>
      </c>
      <c r="U119" s="9">
        <f>IF(Parametros!$P$3=1,'4 - Tabela atual'!U118,'5 - Tabela anterior'!T118)</f>
        <v>0</v>
      </c>
      <c r="V119" s="9">
        <f>IF(Parametros!$P$3=1,'4 - Tabela atual'!V118,'5 - Tabela anterior'!U118)</f>
        <v>0</v>
      </c>
      <c r="W119" s="9">
        <f>IF(Parametros!$P$3=1,'4 - Tabela atual'!W118,'5 - Tabela anterior'!V118)</f>
        <v>0</v>
      </c>
      <c r="X119" s="9">
        <f>IF(Parametros!$P$3=1,'4 - Tabela atual'!X118,'5 - Tabela anterior'!W118)</f>
        <v>0</v>
      </c>
      <c r="Y119" s="9">
        <f>IF(Parametros!$P$3=1,'4 - Tabela atual'!Y118,'5 - Tabela anterior'!X118)</f>
        <v>0</v>
      </c>
      <c r="Z119" s="9">
        <f>IF(Parametros!$P$3=1,'4 - Tabela atual'!Z118,'5 - Tabela anterior'!Y118)</f>
        <v>0</v>
      </c>
      <c r="AA119" s="9">
        <f>IF(Parametros!$P$3=1,'4 - Tabela atual'!AA118,'5 - Tabela anterior'!Z118)</f>
        <v>0</v>
      </c>
      <c r="AB119" s="9">
        <f>IF(Parametros!$P$3=1,'4 - Tabela atual'!AB118,'5 - Tabela anterior'!AA118)</f>
        <v>0</v>
      </c>
      <c r="AC119" s="9">
        <f>IF(Parametros!$P$3=1,'4 - Tabela atual'!AC118,'5 - Tabela anterior'!AB118)</f>
        <v>0</v>
      </c>
      <c r="AD119" s="9">
        <f>IF(Parametros!$P$3=1,'4 - Tabela atual'!AD118,'5 - Tabela anterior'!AC118)</f>
        <v>0</v>
      </c>
      <c r="AE119" s="9">
        <f>IF(Parametros!$P$3=1,'4 - Tabela atual'!AE118,'5 - Tabela anterior'!AD118)</f>
        <v>0</v>
      </c>
      <c r="AF119" s="9">
        <f>IF(Parametros!$P$3=1,'4 - Tabela atual'!AF118,'5 - Tabela anterior'!AE118)</f>
        <v>0</v>
      </c>
      <c r="AG119" s="9">
        <f>IF(Parametros!$P$3=1,'4 - Tabela atual'!AG118,'5 - Tabela anterior'!AF118)</f>
        <v>0</v>
      </c>
      <c r="AH119" s="9">
        <f>IF(Parametros!$P$3=1,'4 - Tabela atual'!AH118,'5 - Tabela anterior'!AG118)</f>
        <v>0</v>
      </c>
      <c r="AI119" s="9">
        <f>IF(Parametros!$P$3=1,'4 - Tabela atual'!AI118,'5 - Tabela anterior'!AH118)</f>
        <v>0</v>
      </c>
      <c r="AJ119" s="9">
        <f>IF(Parametros!$P$3=1,'4 - Tabela atual'!AJ118,'5 - Tabela anterior'!AI118)</f>
        <v>0</v>
      </c>
      <c r="AK119" s="9">
        <f>IF(Parametros!$P$3=1,'4 - Tabela atual'!AK118,'5 - Tabela anterior'!AJ118)</f>
        <v>0</v>
      </c>
      <c r="AL119" s="9">
        <f>IF(Parametros!$P$3=1,'4 - Tabela atual'!AL118,'5 - Tabela anterior'!AK118)</f>
        <v>0</v>
      </c>
      <c r="AM119" s="9">
        <f>IF(Parametros!$P$3=1,'4 - Tabela atual'!AM118,'5 - Tabela anterior'!AL118)</f>
        <v>0</v>
      </c>
      <c r="AN119" s="9">
        <f>IF(Parametros!$P$3=1,'4 - Tabela atual'!AN118,'5 - Tabela anterior'!AM118)</f>
        <v>0</v>
      </c>
      <c r="AO119" s="9">
        <f>IF(Parametros!$P$3=1,'4 - Tabela atual'!AO118,'5 - Tabela anterior'!AN118)</f>
        <v>0</v>
      </c>
      <c r="AP119" s="9">
        <f>IF(Parametros!$P$3=1,'4 - Tabela atual'!AP118,'5 - Tabela anterior'!AO118)</f>
        <v>0</v>
      </c>
      <c r="AQ119" s="9">
        <f>IF(Parametros!$P$3=1,'4 - Tabela atual'!AQ118,'5 - Tabela anterior'!AP118)</f>
        <v>0</v>
      </c>
      <c r="AR119" s="9">
        <f>IF(Parametros!$P$3=1,'4 - Tabela atual'!AR118,'5 - Tabela anterior'!AQ118)</f>
        <v>0</v>
      </c>
      <c r="AS119" s="9">
        <f>IF(Parametros!$P$3=1,'4 - Tabela atual'!AS118,'5 - Tabela anterior'!AR118)</f>
        <v>0</v>
      </c>
      <c r="AT119" s="9">
        <f>IF(Parametros!$P$3=1,'4 - Tabela atual'!AT118,'5 - Tabela anterior'!AS118)</f>
        <v>0</v>
      </c>
      <c r="AU119" s="9">
        <f>IF(Parametros!$P$3=1,'4 - Tabela atual'!AU118,'5 - Tabela anterior'!AT118)</f>
        <v>0</v>
      </c>
      <c r="AV119" s="9">
        <f>IF(Parametros!$P$3=1,'4 - Tabela atual'!AV118,'5 - Tabela anterior'!AU118)</f>
        <v>0</v>
      </c>
      <c r="AW119" s="9">
        <f>IF(Parametros!$P$3=1,'4 - Tabela atual'!AW118,'5 - Tabela anterior'!AV118)</f>
        <v>0</v>
      </c>
      <c r="AX119" s="9">
        <f>IF(Parametros!$P$3=1,'4 - Tabela atual'!AX118,'5 - Tabela anterior'!AW118)</f>
        <v>0</v>
      </c>
      <c r="AY119" s="9">
        <f>IF(Parametros!$P$3=1,'4 - Tabela atual'!AY118,'5 - Tabela anterior'!AX118)</f>
        <v>0</v>
      </c>
      <c r="AZ119" s="9">
        <f>IF(Parametros!$P$3=1,'4 - Tabela atual'!AZ118,'5 - Tabela anterior'!AY118)</f>
        <v>0</v>
      </c>
      <c r="BA119" s="9">
        <f>IF(Parametros!$P$3=1,'4 - Tabela atual'!BA118,'5 - Tabela anterior'!AZ118)</f>
        <v>0</v>
      </c>
      <c r="BB119" s="9">
        <f>IF(Parametros!$P$3=1,'4 - Tabela atual'!BB118,'5 - Tabela anterior'!BA118)</f>
        <v>0</v>
      </c>
      <c r="BC119" s="9">
        <f>IF(Parametros!$P$3=1,'4 - Tabela atual'!BC118,'5 - Tabela anterior'!BB118)</f>
        <v>0</v>
      </c>
      <c r="BD119" s="9">
        <f>IF(Parametros!$P$3=1,'4 - Tabela atual'!BD118,'5 - Tabela anterior'!BC118)</f>
        <v>0</v>
      </c>
      <c r="BE119" s="9">
        <f>IF(Parametros!$P$3=1,'4 - Tabela atual'!BE118,'5 - Tabela anterior'!BD118)</f>
        <v>0</v>
      </c>
      <c r="BF119" s="9">
        <f>IF(Parametros!$P$3=1,'4 - Tabela atual'!BF118,'5 - Tabela anterior'!BE118)</f>
        <v>0</v>
      </c>
      <c r="BG119" s="9">
        <f>IF(Parametros!$P$3=1,'4 - Tabela atual'!BG118,'5 - Tabela anterior'!BF118)</f>
        <v>0</v>
      </c>
      <c r="BH119" s="9">
        <f>IF(Parametros!$P$3=1,'4 - Tabela atual'!BH118,'5 - Tabela anterior'!BG118)</f>
        <v>0</v>
      </c>
      <c r="BI119" s="9">
        <f>IF(Parametros!$P$3=1,'4 - Tabela atual'!BI118,'5 - Tabela anterior'!BH118)</f>
        <v>0</v>
      </c>
      <c r="BJ119" s="9">
        <f>IF(Parametros!$P$3=1,'4 - Tabela atual'!BJ118,'5 - Tabela anterior'!BI118)</f>
        <v>0</v>
      </c>
      <c r="BK119" s="9">
        <f>IF(Parametros!$P$3=1,'4 - Tabela atual'!BK118,'5 - Tabela anterior'!BJ118)</f>
        <v>0</v>
      </c>
      <c r="BL119" s="9">
        <f>IF(Parametros!$P$3=1,'4 - Tabela atual'!BL118,'5 - Tabela anterior'!BK118)</f>
        <v>0</v>
      </c>
      <c r="BM119" s="9">
        <f>IF(Parametros!$P$3=1,'4 - Tabela atual'!BM118,'5 - Tabela anterior'!BL118)</f>
        <v>0</v>
      </c>
      <c r="BN119" s="9">
        <f>IF(Parametros!$P$3=1,'4 - Tabela atual'!BN118,'5 - Tabela anterior'!BM118)</f>
        <v>0</v>
      </c>
      <c r="BO119" s="9">
        <f>IF(Parametros!$P$3=1,'4 - Tabela atual'!BO118,'5 - Tabela anterior'!BN118)</f>
        <v>0</v>
      </c>
      <c r="BP119" s="9">
        <f>IF(Parametros!$P$3=1,'4 - Tabela atual'!BP118,'5 - Tabela anterior'!BO118)</f>
        <v>0</v>
      </c>
      <c r="BQ119" s="9">
        <f>IF(Parametros!$P$3=1,'4 - Tabela atual'!BQ118,'5 - Tabela anterior'!BP118)</f>
        <v>0</v>
      </c>
      <c r="BR119" s="9">
        <f>IF(Parametros!$P$3=1,'4 - Tabela atual'!BR118,'5 - Tabela anterior'!BQ118)</f>
        <v>0</v>
      </c>
      <c r="BS119" s="9">
        <f>IF(Parametros!$P$3=1,'4 - Tabela atual'!BS118,'5 - Tabela anterior'!BR118)</f>
        <v>0</v>
      </c>
      <c r="BT119" s="9">
        <f>IF(Parametros!$P$3=1,'4 - Tabela atual'!BT118,'5 - Tabela anterior'!BS118)</f>
        <v>0</v>
      </c>
      <c r="BU119" s="9">
        <f>IF(Parametros!$P$3=1,'4 - Tabela atual'!BU118,'5 - Tabela anterior'!BT118)</f>
        <v>0</v>
      </c>
      <c r="BV119" s="9">
        <f>IF(Parametros!$P$3=1,'4 - Tabela atual'!BV118,'5 - Tabela anterior'!BU118)</f>
        <v>0</v>
      </c>
      <c r="BW119" s="9">
        <f>IF(Parametros!$P$3=1,'4 - Tabela atual'!BW118,'5 - Tabela anterior'!BV118)</f>
        <v>0</v>
      </c>
      <c r="BX119" s="9">
        <f>IF(Parametros!$P$3=1,'4 - Tabela atual'!BX118,'5 - Tabela anterior'!BW118)</f>
        <v>0</v>
      </c>
      <c r="BY119" s="9">
        <f>IF(Parametros!$P$3=1,'4 - Tabela atual'!BY118,'5 - Tabela anterior'!BX118)</f>
        <v>0</v>
      </c>
      <c r="BZ119" s="9">
        <f>IF(Parametros!$P$3=1,'4 - Tabela atual'!BZ118,'5 - Tabela anterior'!BY118)</f>
        <v>0</v>
      </c>
      <c r="CA119" s="9">
        <f>IF(Parametros!$P$3=1,'4 - Tabela atual'!CA118,'5 - Tabela anterior'!BZ118)</f>
        <v>0</v>
      </c>
      <c r="CB119" s="9">
        <f>IF(Parametros!$P$3=1,'4 - Tabela atual'!CB118,'5 - Tabela anterior'!CA118)</f>
        <v>0</v>
      </c>
      <c r="CC119" s="9">
        <f>IF(Parametros!$P$3=1,'4 - Tabela atual'!CC118,'5 - Tabela anterior'!CB118)</f>
        <v>0</v>
      </c>
      <c r="CD119" s="9">
        <f>IF(Parametros!$P$3=1,'4 - Tabela atual'!CD118,'5 - Tabela anterior'!CC118)</f>
        <v>0</v>
      </c>
      <c r="CE119" s="9">
        <f>IF(Parametros!$P$3=1,'4 - Tabela atual'!CE118,'5 - Tabela anterior'!CD118)</f>
        <v>0</v>
      </c>
      <c r="CF119" s="9">
        <f>IF(Parametros!$P$3=1,'4 - Tabela atual'!CF118,'5 - Tabela anterior'!CE118)</f>
        <v>0</v>
      </c>
      <c r="CG119" s="9">
        <f>IF(Parametros!$P$3=1,'4 - Tabela atual'!CG118,'5 - Tabela anterior'!CF118)</f>
        <v>0</v>
      </c>
      <c r="CH119" s="9">
        <f>IF(Parametros!$P$3=1,'4 - Tabela atual'!CH118,'5 - Tabela anterior'!CG118)</f>
        <v>0</v>
      </c>
      <c r="CI119" s="9">
        <f>IF(Parametros!$P$3=1,'4 - Tabela atual'!CI118,'5 - Tabela anterior'!CH118)</f>
        <v>0</v>
      </c>
      <c r="CJ119" s="9">
        <f>IF(Parametros!$P$3=1,'4 - Tabela atual'!CJ118,'5 - Tabela anterior'!CI118)</f>
        <v>0</v>
      </c>
      <c r="CK119" s="9">
        <f>IF(Parametros!$P$3=1,'4 - Tabela atual'!CK118,'5 - Tabela anterior'!CJ118)</f>
        <v>0</v>
      </c>
      <c r="CL119" s="9">
        <f>IF(Parametros!$P$3=1,'4 - Tabela atual'!CL118,'5 - Tabela anterior'!CK118)</f>
        <v>0</v>
      </c>
      <c r="CM119" s="9">
        <f>IF(Parametros!$P$3=1,'4 - Tabela atual'!CM118,'5 - Tabela anterior'!CL118)</f>
        <v>0</v>
      </c>
      <c r="CN119" s="9">
        <f>IF(Parametros!$P$3=1,'4 - Tabela atual'!CN118,'5 - Tabela anterior'!CM118)</f>
        <v>0</v>
      </c>
      <c r="CO119" s="9">
        <f>IF(Parametros!$P$3=1,'4 - Tabela atual'!CO118,'5 - Tabela anterior'!CN118)</f>
        <v>0</v>
      </c>
      <c r="CP119" s="9">
        <f>IF(Parametros!$P$3=1,'4 - Tabela atual'!CP118,'5 - Tabela anterior'!CO118)</f>
        <v>0</v>
      </c>
      <c r="CQ119" s="9">
        <f>IF(Parametros!$P$3=1,'4 - Tabela atual'!CQ118,'5 - Tabela anterior'!CP118)</f>
        <v>0</v>
      </c>
      <c r="CR119" s="9">
        <f>IF(Parametros!$P$3=1,'4 - Tabela atual'!CR118,'5 - Tabela anterior'!CQ118)</f>
        <v>0</v>
      </c>
      <c r="CS119" s="9">
        <f>IF(Parametros!$P$3=1,'4 - Tabela atual'!CS118,'5 - Tabela anterior'!CR118)</f>
        <v>0</v>
      </c>
      <c r="CT119" s="9">
        <f>IF(Parametros!$P$3=1,'4 - Tabela atual'!CT118,'5 - Tabela anterior'!CS118)</f>
        <v>0</v>
      </c>
      <c r="CU119" s="9">
        <f>IF(Parametros!$P$3=1,'4 - Tabela atual'!CU118,'5 - Tabela anterior'!CT118)</f>
        <v>0</v>
      </c>
      <c r="CV119" s="9">
        <f>IF(Parametros!$P$3=1,'4 - Tabela atual'!CV118,'5 - Tabela anterior'!CU118)</f>
        <v>0</v>
      </c>
      <c r="CW119" s="9">
        <f>IF(Parametros!$P$3=1,'4 - Tabela atual'!CW118,'5 - Tabela anterior'!CV118)</f>
        <v>0</v>
      </c>
      <c r="CX119" s="9">
        <f>IF(Parametros!$P$3=1,'4 - Tabela atual'!CX118,'5 - Tabela anterior'!CW118)</f>
        <v>0</v>
      </c>
      <c r="CY119" s="9">
        <f>IF(Parametros!$P$3=1,'4 - Tabela atual'!CY118,'5 - Tabela anterior'!CX118)</f>
        <v>0</v>
      </c>
      <c r="CZ119" s="9">
        <f>IF(Parametros!$P$3=1,'4 - Tabela atual'!CZ118,'5 - Tabela anterior'!CY118)</f>
        <v>0</v>
      </c>
      <c r="DA119" s="9">
        <f>IF(Parametros!$P$3=1,'4 - Tabela atual'!DA118,'5 - Tabela anterior'!CZ118)</f>
        <v>0</v>
      </c>
      <c r="DB119" s="9">
        <f>IF(Parametros!$P$3=1,'4 - Tabela atual'!DB118,'5 - Tabela anterior'!DA118)</f>
        <v>0</v>
      </c>
      <c r="DC119" s="9">
        <f>IF(Parametros!$P$3=1,'4 - Tabela atual'!DC118,'5 - Tabela anterior'!DB118)</f>
        <v>0</v>
      </c>
      <c r="DD119" s="9">
        <f>IF(Parametros!$P$3=1,'4 - Tabela atual'!DD118,'5 - Tabela anterior'!DC118)</f>
        <v>0</v>
      </c>
      <c r="DE119" s="9">
        <f>IF(Parametros!$P$3=1,'4 - Tabela atual'!DE118,'5 - Tabela anterior'!DD118)</f>
        <v>0</v>
      </c>
      <c r="DF119" s="9">
        <f>IF(Parametros!$P$3=1,'4 - Tabela atual'!DF118,'5 - Tabela anterior'!DE118)</f>
        <v>0</v>
      </c>
      <c r="DG119" s="9">
        <f>IF(Parametros!$P$3=1,'4 - Tabela atual'!DG118,'5 - Tabela anterior'!DF118)</f>
        <v>0</v>
      </c>
      <c r="DH119" s="9">
        <f>IF(Parametros!$P$3=1,'4 - Tabela atual'!DH118,'5 - Tabela anterior'!DG118)</f>
        <v>0</v>
      </c>
      <c r="DI119" s="9">
        <f>IF(Parametros!$P$3=1,'4 - Tabela atual'!DI118,'5 - Tabela anterior'!DH118)</f>
        <v>0</v>
      </c>
      <c r="DJ119" s="9">
        <f>IF(Parametros!$P$3=1,'4 - Tabela atual'!DJ118,'5 - Tabela anterior'!DI118)</f>
        <v>0</v>
      </c>
      <c r="DK119" s="9">
        <f>IF(Parametros!$P$3=1,'4 - Tabela atual'!DK118,'5 - Tabela anterior'!DJ118)</f>
        <v>0</v>
      </c>
      <c r="DL119" s="9">
        <f>IF(Parametros!$P$3=1,'4 - Tabela atual'!DL118,'5 - Tabela anterior'!DK118)</f>
        <v>0</v>
      </c>
      <c r="DM119" s="9">
        <f>IF(Parametros!$P$3=1,'4 - Tabela atual'!DM118,'5 - Tabela anterior'!DL118)</f>
        <v>0</v>
      </c>
      <c r="DN119" s="9">
        <f>IF(Parametros!$P$3=1,'4 - Tabela atual'!DN118,'5 - Tabela anterior'!DM118)</f>
        <v>0</v>
      </c>
      <c r="DO119" s="9">
        <f>IF(Parametros!$P$3=1,'4 - Tabela atual'!DO118,'5 - Tabela anterior'!DN118)</f>
        <v>0</v>
      </c>
      <c r="DP119" s="9">
        <f>IF(Parametros!$P$3=1,'4 - Tabela atual'!DP118,'5 - Tabela anterior'!DO118)</f>
        <v>0</v>
      </c>
      <c r="DQ119" s="9">
        <f>IF(Parametros!$P$3=1,'4 - Tabela atual'!DQ118,'5 - Tabela anterior'!DP118)</f>
        <v>0</v>
      </c>
      <c r="DR119" s="9">
        <f>IF(Parametros!$P$3=1,'4 - Tabela atual'!DR118,'5 - Tabela anterior'!DQ118)</f>
        <v>0</v>
      </c>
      <c r="DS119" s="9">
        <f>IF(Parametros!$P$3=1,'4 - Tabela atual'!DS118,'5 - Tabela anterior'!DR118)</f>
        <v>0</v>
      </c>
      <c r="DT119" s="9">
        <f>IF(Parametros!$P$3=1,'4 - Tabela atual'!DT118,'5 - Tabela anterior'!DS118)</f>
        <v>0</v>
      </c>
      <c r="DU119" s="9">
        <f>IF(Parametros!$P$3=1,'4 - Tabela atual'!DU118,'5 - Tabela anterior'!DT118)</f>
        <v>0</v>
      </c>
      <c r="DV119" s="9">
        <f>IF(Parametros!$P$3=1,'4 - Tabela atual'!DV118,'5 - Tabela anterior'!DU118)</f>
        <v>0</v>
      </c>
      <c r="DW119" s="9">
        <f>IF(Parametros!$P$3=1,'4 - Tabela atual'!DW118,'5 - Tabela anterior'!DV118)</f>
        <v>0</v>
      </c>
      <c r="DX119" s="9">
        <f>IF(Parametros!$P$3=1,'4 - Tabela atual'!DX118,'5 - Tabela anterior'!DW118)</f>
        <v>0</v>
      </c>
      <c r="DY119" s="9">
        <f>IF(Parametros!$P$3=1,'4 - Tabela atual'!DY118,'5 - Tabela anterior'!DX118)</f>
        <v>0</v>
      </c>
      <c r="DZ119" s="9">
        <f>IF(Parametros!$P$3=1,'4 - Tabela atual'!DZ118,'5 - Tabela anterior'!DY118)</f>
        <v>0</v>
      </c>
      <c r="EA119" s="9">
        <f>IF(Parametros!$P$3=1,'4 - Tabela atual'!EA118,'5 - Tabela anterior'!DZ118)</f>
        <v>0</v>
      </c>
      <c r="EB119" s="9">
        <f>IF(Parametros!$P$3=1,'4 - Tabela atual'!EB118,'5 - Tabela anterior'!EA118)</f>
        <v>0</v>
      </c>
      <c r="EC119" s="9">
        <f>IF(Parametros!$P$3=1,'4 - Tabela atual'!EC118,'5 - Tabela anterior'!EB118)</f>
        <v>0</v>
      </c>
      <c r="ED119" s="9">
        <f>IF(Parametros!$P$3=1,'4 - Tabela atual'!ED118,'5 - Tabela anterior'!EC118)</f>
        <v>0</v>
      </c>
      <c r="EE119" s="9">
        <f>IF(Parametros!$P$3=1,'4 - Tabela atual'!EE118,'5 - Tabela anterior'!ED118)</f>
        <v>0</v>
      </c>
      <c r="EF119" s="9">
        <f>IF(Parametros!$P$3=1,'4 - Tabela atual'!EF118,'5 - Tabela anterior'!EE118)</f>
        <v>0</v>
      </c>
      <c r="EG119" s="9">
        <f>IF(Parametros!$P$3=1,'4 - Tabela atual'!EG118,'5 - Tabela anterior'!EF118)</f>
        <v>0</v>
      </c>
      <c r="EH119" s="9">
        <f>IF(Parametros!$P$3=1,'4 - Tabela atual'!EH118,'5 - Tabela anterior'!EG118)</f>
        <v>0</v>
      </c>
      <c r="EI119" s="9">
        <f>IF(Parametros!$P$3=1,'4 - Tabela atual'!EI118,'5 - Tabela anterior'!EH118)</f>
        <v>0</v>
      </c>
      <c r="EJ119" s="9">
        <f>IF(Parametros!$P$3=1,'4 - Tabela atual'!EJ118,'5 - Tabela anterior'!EI118)</f>
        <v>0</v>
      </c>
      <c r="EK119" s="9">
        <f>IF(Parametros!$P$3=1,'4 - Tabela atual'!EK118,'5 - Tabela anterior'!EJ118)</f>
        <v>0</v>
      </c>
      <c r="EL119" s="9">
        <f>IF(Parametros!$P$3=1,'4 - Tabela atual'!EL118,'5 - Tabela anterior'!EK118)</f>
        <v>0</v>
      </c>
      <c r="EM119" s="9">
        <f>IF(Parametros!$P$3=1,'4 - Tabela atual'!EM118,'5 - Tabela anterior'!EL118)</f>
        <v>0</v>
      </c>
      <c r="EN119" s="9">
        <f>IF(Parametros!$P$3=1,'4 - Tabela atual'!EN118,'5 - Tabela anterior'!EM118)</f>
        <v>0</v>
      </c>
      <c r="EO119" s="9">
        <f>IF(Parametros!$P$3=1,'4 - Tabela atual'!EO118,'5 - Tabela anterior'!EN118)</f>
        <v>0</v>
      </c>
      <c r="EP119" s="9">
        <f>IF(Parametros!$P$3=1,'4 - Tabela atual'!EP118,'5 - Tabela anterior'!EO118)</f>
        <v>0</v>
      </c>
      <c r="EQ119" s="9">
        <f>IF(Parametros!$P$3=1,'4 - Tabela atual'!EQ118,'5 - Tabela anterior'!EP118)</f>
        <v>0</v>
      </c>
      <c r="ER119" s="9">
        <f>IF(Parametros!$P$3=1,'4 - Tabela atual'!ER118,'5 - Tabela anterior'!EQ118)</f>
        <v>0</v>
      </c>
      <c r="ES119" s="9">
        <f>IF(Parametros!$P$3=1,'4 - Tabela atual'!ES118,'5 - Tabela anterior'!ER118)</f>
        <v>0</v>
      </c>
      <c r="ET119" s="9">
        <f>IF(Parametros!$P$3=1,'4 - Tabela atual'!ET118,'5 - Tabela anterior'!ES118)</f>
        <v>0</v>
      </c>
      <c r="EU119" s="9">
        <f>IF(Parametros!$P$3=1,'4 - Tabela atual'!EU118,'5 - Tabela anterior'!ET118)</f>
        <v>0</v>
      </c>
      <c r="EV119" s="9">
        <f>IF(Parametros!$P$3=1,'4 - Tabela atual'!EV118,'5 - Tabela anterior'!EU118)</f>
        <v>0</v>
      </c>
      <c r="EW119" s="9">
        <f>IF(Parametros!$P$3=1,'4 - Tabela atual'!EW118,'5 - Tabela anterior'!EV118)</f>
        <v>0</v>
      </c>
      <c r="EX119" s="9">
        <f>IF(Parametros!$P$3=1,'4 - Tabela atual'!EX118,'5 - Tabela anterior'!EW118)</f>
        <v>0</v>
      </c>
      <c r="EY119" s="9">
        <f>IF(Parametros!$P$3=1,'4 - Tabela atual'!EY118,'5 - Tabela anterior'!EX118)</f>
        <v>0</v>
      </c>
      <c r="EZ119" s="9">
        <f>IF(Parametros!$P$3=1,'4 - Tabela atual'!EZ118,'5 - Tabela anterior'!EY118)</f>
        <v>0</v>
      </c>
      <c r="FA119" s="9">
        <f>IF(Parametros!$P$3=1,'4 - Tabela atual'!FA118,'5 - Tabela anterior'!EZ118)</f>
        <v>0</v>
      </c>
      <c r="FB119" s="9">
        <f>IF(Parametros!$P$3=1,'4 - Tabela atual'!FB118,'5 - Tabela anterior'!FA118)</f>
        <v>0</v>
      </c>
      <c r="FC119" s="9">
        <f>IF(Parametros!$P$3=1,'4 - Tabela atual'!FC118,'5 - Tabela anterior'!FB118)</f>
        <v>0</v>
      </c>
      <c r="FD119" s="9">
        <f>IF(Parametros!$P$3=1,'4 - Tabela atual'!FD118,'5 - Tabela anterior'!FC118)</f>
        <v>0</v>
      </c>
      <c r="FE119" s="9">
        <f>IF(Parametros!$P$3=1,'4 - Tabela atual'!FE118,'5 - Tabela anterior'!FD118)</f>
        <v>0</v>
      </c>
      <c r="FF119" s="9">
        <f>IF(Parametros!$P$3=1,'4 - Tabela atual'!FF118,'5 - Tabela anterior'!FE118)</f>
        <v>0</v>
      </c>
      <c r="FG119" s="9">
        <f>IF(Parametros!$P$3=1,'4 - Tabela atual'!FG118,'5 - Tabela anterior'!FF118)</f>
        <v>0</v>
      </c>
      <c r="FH119" s="9">
        <f>IF(Parametros!$P$3=1,'4 - Tabela atual'!FH118,'5 - Tabela anterior'!FG118)</f>
        <v>0</v>
      </c>
      <c r="FI119" s="9">
        <f>IF(Parametros!$P$3=1,'4 - Tabela atual'!FI118,'5 - Tabela anterior'!FH118)</f>
        <v>0</v>
      </c>
      <c r="FJ119" s="9">
        <f>IF(Parametros!$P$3=1,'4 - Tabela atual'!FJ118,'5 - Tabela anterior'!FI118)</f>
        <v>0</v>
      </c>
      <c r="FK119" s="9">
        <f>IF(Parametros!$P$3=1,'4 - Tabela atual'!FK118,'5 - Tabela anterior'!FJ118)</f>
        <v>0</v>
      </c>
      <c r="FL119" s="9">
        <f>IF(Parametros!$P$3=1,'4 - Tabela atual'!FL118,'5 - Tabela anterior'!FK118)</f>
        <v>0</v>
      </c>
      <c r="FM119" s="9">
        <f>IF(Parametros!$P$3=1,'4 - Tabela atual'!FM118,'5 - Tabela anterior'!FL118)</f>
        <v>0</v>
      </c>
      <c r="FN119" s="9">
        <f>IF(Parametros!$P$3=1,'4 - Tabela atual'!FN118,'5 - Tabela anterior'!FM118)</f>
        <v>0</v>
      </c>
      <c r="FO119" s="9">
        <f>IF(Parametros!$P$3=1,'4 - Tabela atual'!FO118,'5 - Tabela anterior'!FN118)</f>
        <v>0</v>
      </c>
      <c r="FP119" s="9">
        <f>IF(Parametros!$P$3=1,'4 - Tabela atual'!FP118,'5 - Tabela anterior'!FO118)</f>
        <v>0</v>
      </c>
      <c r="FQ119" s="9">
        <f>IF(Parametros!$P$3=1,'4 - Tabela atual'!FQ118,'5 - Tabela anterior'!FP118)</f>
        <v>0</v>
      </c>
      <c r="FR119" s="9">
        <f>IF(Parametros!$P$3=1,'4 - Tabela atual'!FR118,'5 - Tabela anterior'!FQ118)</f>
        <v>0</v>
      </c>
      <c r="FS119" s="9">
        <f>IF(Parametros!$P$3=1,'4 - Tabela atual'!FS118,'5 - Tabela anterior'!FR118)</f>
        <v>0</v>
      </c>
      <c r="FT119" t="str">
        <f>IF(Parametros!$P$3=1,'4 - Tabela atual'!FT118,'5 - Tabela anterior'!FS118)</f>
        <v>0</v>
      </c>
      <c r="FU119" t="str">
        <f>IF(Parametros!$P$3=1,'4 - Tabela atual'!FU118,'5 - Tabela anterior'!FT118)</f>
        <v>0</v>
      </c>
      <c r="FV119" t="str">
        <f>IF(Parametros!$P$3=1,'4 - Tabela atual'!FV118,'5 - Tabela anterior'!FU118)</f>
        <v>0</v>
      </c>
      <c r="FW119" t="str">
        <f>IF(Parametros!$P$3=1,'4 - Tabela atual'!FW118,'5 - Tabela anterior'!FV118)</f>
        <v>0</v>
      </c>
      <c r="FX119">
        <f>IF(Parametros!$P$3=1,'4 - Tabela atual'!FX118,'5 - Tabela anterior'!FW118)</f>
        <v>0</v>
      </c>
      <c r="FY119">
        <f>IF(Parametros!$P$3=1,'4 - Tabela atual'!FY118,'5 - Tabela anterior'!FX118)</f>
        <v>0</v>
      </c>
      <c r="FZ119">
        <f>IF(Parametros!$P$3=1,'4 - Tabela atual'!FZ118,'5 - Tabela anterior'!FY118)</f>
        <v>0</v>
      </c>
      <c r="GA119">
        <f>IF(Parametros!$P$3=1,'4 - Tabela atual'!GA118,'5 - Tabela anterior'!FZ118)</f>
        <v>0</v>
      </c>
      <c r="GB119">
        <f>IF(Parametros!$P$3=1,'4 - Tabela atual'!GB118,'5 - Tabela anterior'!GA118)</f>
        <v>0</v>
      </c>
      <c r="GC119">
        <f>IF(Parametros!$P$3=1,'4 - Tabela atual'!GC118,'5 - Tabela anterior'!GB118)</f>
        <v>0</v>
      </c>
      <c r="GD119">
        <f>IF(Parametros!$P$3=1,'4 - Tabela atual'!GD118,'5 - Tabela anterior'!GC118)</f>
        <v>0</v>
      </c>
      <c r="GE119">
        <f>IF(Parametros!$P$3=1,'4 - Tabela atual'!GE118,'5 - Tabela anterior'!GD118)</f>
        <v>0</v>
      </c>
      <c r="GF119">
        <f>IF(Parametros!$P$3=1,'4 - Tabela atual'!GF118,'5 - Tabela anterior'!GE118)</f>
        <v>0</v>
      </c>
      <c r="GG119">
        <f>IF(Parametros!$P$3=1,'4 - Tabela atual'!GG118,'5 - Tabela anterior'!GF118)</f>
        <v>0</v>
      </c>
      <c r="GH119">
        <f>IF(Parametros!$P$3=1,'4 - Tabela atual'!GH118,'5 - Tabela anterior'!GG118)</f>
        <v>0</v>
      </c>
      <c r="GI119" s="8" t="str">
        <f>IF(Parametros!$P$3=1,'4 - Tabela atual'!GI118,'5 - Tabela anterior'!GH118)</f>
        <v>0</v>
      </c>
      <c r="GJ119" s="8">
        <f>IF(Parametros!$P$3=1,'4 - Tabela atual'!GJ118,'5 - Tabela anterior'!GI118)</f>
        <v>0</v>
      </c>
      <c r="GK119" s="8">
        <f>IF(Parametros!$P$3=1,'4 - Tabela atual'!GK118,'5 - Tabela anterior'!GJ118)</f>
        <v>0</v>
      </c>
      <c r="GL119" s="8">
        <f>IF(Parametros!$P$3=1,'4 - Tabela atual'!GL118,'5 - Tabela anterior'!GK118)</f>
        <v>0</v>
      </c>
      <c r="GM119" s="8">
        <f>IF(Parametros!$P$3=1,'4 - Tabela atual'!GM118,'5 - Tabela anterior'!GL118)</f>
        <v>0</v>
      </c>
      <c r="GN119" s="8">
        <f>IF(Parametros!$P$3=1,'4 - Tabela atual'!GN118,'5 - Tabela anterior'!GM118)</f>
        <v>0</v>
      </c>
      <c r="GO119" s="8">
        <f>IF(Parametros!$P$3=1,'4 - Tabela atual'!GO118,'5 - Tabela anterior'!GN118)</f>
        <v>0</v>
      </c>
      <c r="GP119" s="8">
        <f>IF(Parametros!$P$3=1,'4 - Tabela atual'!GP118,'5 - Tabela anterior'!GO118)</f>
        <v>0</v>
      </c>
      <c r="GQ119" s="8">
        <f>IF(Parametros!$P$3=1,'4 - Tabela atual'!GQ118,'5 - Tabela anterior'!GP118)</f>
        <v>0</v>
      </c>
      <c r="GR119" s="8">
        <f>IF(Parametros!$P$3=1,'4 - Tabela atual'!GR118,'5 - Tabela anterior'!GQ118)</f>
        <v>0</v>
      </c>
      <c r="GS119" s="8">
        <f>IF(Parametros!$P$3=1,'4 - Tabela atual'!GS118,'5 - Tabela anterior'!GR118)</f>
        <v>0</v>
      </c>
      <c r="GT119" s="8">
        <f>IF(Parametros!$P$3=1,'4 - Tabela atual'!GT118,'5 - Tabela anterior'!GS118)</f>
        <v>0</v>
      </c>
      <c r="GU119" s="8">
        <f>IF(Parametros!$P$3=1,'4 - Tabela atual'!GU118,'5 - Tabela anterior'!GT118)</f>
        <v>0</v>
      </c>
      <c r="GV119" s="8">
        <f>IF(Parametros!$P$3=1,'4 - Tabela atual'!GV118,'5 - Tabela anterior'!GU118)</f>
        <v>0</v>
      </c>
      <c r="GW119" s="8">
        <f>IF(Parametros!$P$3=1,'4 - Tabela atual'!GW118,'5 - Tabela anterior'!GV118)</f>
        <v>0</v>
      </c>
      <c r="GX119">
        <f>IF(Parametros!$P$3=1,'4 - Tabela atual'!GX118,'5 - Tabela anterior'!GW118)</f>
        <v>0</v>
      </c>
      <c r="GY119">
        <f>IF(Parametros!$P$3=1,'4 - Tabela atual'!GY118,'5 - Tabela anterior'!GX118)</f>
        <v>0</v>
      </c>
      <c r="GZ119">
        <f>IF(Parametros!$P$3=1,'4 - Tabela atual'!GZ118,'5 - Tabela anterior'!GY118)</f>
        <v>0</v>
      </c>
      <c r="HA119">
        <f>IF(Parametros!$P$3=1,'4 - Tabela atual'!HA118,'5 - Tabela anterior'!GZ118)</f>
        <v>0</v>
      </c>
      <c r="HB119">
        <f>IF(Parametros!$P$3=1,'4 - Tabela atual'!HB118,'5 - Tabela anterior'!HA118)</f>
        <v>0</v>
      </c>
      <c r="HC119">
        <f>IF(Parametros!$P$3=1,'4 - Tabela atual'!HC118,'5 - Tabela anterior'!HB118)</f>
        <v>0</v>
      </c>
      <c r="HD119">
        <f>IF(Parametros!$P$3=1,'4 - Tabela atual'!HD118,'5 - Tabela anterior'!HC118)</f>
        <v>0</v>
      </c>
      <c r="HE119" s="6" t="str">
        <f t="shared" si="3"/>
        <v>0 - (0)</v>
      </c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IP119" s="5"/>
      <c r="IQ119" s="5"/>
      <c r="IR119" s="5"/>
      <c r="IS119" s="5"/>
      <c r="IT119" s="5"/>
      <c r="IU119" s="5"/>
      <c r="IV119" s="5"/>
      <c r="IW119" s="5"/>
      <c r="IX119" s="5"/>
      <c r="IY119" s="5"/>
      <c r="IZ119" s="5"/>
      <c r="JA119" s="5"/>
      <c r="JB119" s="5"/>
      <c r="JC119" s="5"/>
      <c r="JD119" s="5"/>
      <c r="JE119" s="5"/>
      <c r="JF119" s="5"/>
      <c r="JG119" s="5"/>
      <c r="JH119" s="5"/>
      <c r="JI119" s="5"/>
      <c r="JJ119" s="5"/>
      <c r="JK119" s="5"/>
      <c r="JL119" s="5"/>
    </row>
    <row r="120" spans="1:272" x14ac:dyDescent="0.2">
      <c r="A120" s="148">
        <f>IF(Parametros!$P$3=1,'4 - Tabela atual'!A119,'5 - Tabela anterior'!A119)</f>
        <v>0</v>
      </c>
      <c r="B120" s="112">
        <f>IF(Parametros!$P$3=1,'4 - Tabela atual'!B119,'5 - Tabela anterior'!B119)</f>
        <v>0</v>
      </c>
      <c r="C120" s="9">
        <f>IF(Parametros!$P$3=1,'4 - Tabela atual'!C119,'5 - Tabela anterior'!C119)</f>
        <v>0</v>
      </c>
      <c r="D120" s="9">
        <f>IF(Parametros!$P$3=1,'4 - Tabela atual'!D119,'5 - Tabela anterior'!D119)</f>
        <v>0</v>
      </c>
      <c r="E120" s="9"/>
      <c r="F120" s="9"/>
      <c r="G120" s="9"/>
      <c r="H120" s="9"/>
      <c r="I120" s="9">
        <f>IF(Parametros!$P$3=1,'4 - Tabela atual'!I119,'5 - Tabela anterior'!H119)</f>
        <v>0</v>
      </c>
      <c r="J120" s="9"/>
      <c r="K120" s="9"/>
      <c r="L120" s="9"/>
      <c r="M120" s="9"/>
      <c r="N120" s="9">
        <f>IF(Parametros!$P$3=1,'4 - Tabela atual'!N119,'5 - Tabela anterior'!M119)</f>
        <v>0</v>
      </c>
      <c r="O120" s="9">
        <f>IF(Parametros!$P$3=1,'4 - Tabela atual'!O119,'5 - Tabela anterior'!N119)</f>
        <v>0</v>
      </c>
      <c r="P120" s="9">
        <f>IF(Parametros!$P$3=1,'4 - Tabela atual'!P119,'5 - Tabela anterior'!O119)</f>
        <v>0</v>
      </c>
      <c r="Q120" s="9">
        <f>IF(Parametros!$P$3=1,'4 - Tabela atual'!Q119,'5 - Tabela anterior'!P119)</f>
        <v>0</v>
      </c>
      <c r="R120" s="9">
        <f>IF(Parametros!$P$3=1,'4 - Tabela atual'!R119,'5 - Tabela anterior'!Q119)</f>
        <v>0</v>
      </c>
      <c r="S120" s="9">
        <f>IF(Parametros!$P$3=1,'4 - Tabela atual'!S119,'5 - Tabela anterior'!R119)</f>
        <v>0</v>
      </c>
      <c r="T120" s="9">
        <f>IF(Parametros!$P$3=1,'4 - Tabela atual'!T119,'5 - Tabela anterior'!S119)</f>
        <v>0</v>
      </c>
      <c r="U120" s="9">
        <f>IF(Parametros!$P$3=1,'4 - Tabela atual'!U119,'5 - Tabela anterior'!T119)</f>
        <v>0</v>
      </c>
      <c r="V120" s="9">
        <f>IF(Parametros!$P$3=1,'4 - Tabela atual'!V119,'5 - Tabela anterior'!U119)</f>
        <v>0</v>
      </c>
      <c r="W120" s="9">
        <f>IF(Parametros!$P$3=1,'4 - Tabela atual'!W119,'5 - Tabela anterior'!V119)</f>
        <v>0</v>
      </c>
      <c r="X120" s="9">
        <f>IF(Parametros!$P$3=1,'4 - Tabela atual'!X119,'5 - Tabela anterior'!W119)</f>
        <v>0</v>
      </c>
      <c r="Y120" s="9">
        <f>IF(Parametros!$P$3=1,'4 - Tabela atual'!Y119,'5 - Tabela anterior'!X119)</f>
        <v>0</v>
      </c>
      <c r="Z120" s="9">
        <f>IF(Parametros!$P$3=1,'4 - Tabela atual'!Z119,'5 - Tabela anterior'!Y119)</f>
        <v>0</v>
      </c>
      <c r="AA120" s="9">
        <f>IF(Parametros!$P$3=1,'4 - Tabela atual'!AA119,'5 - Tabela anterior'!Z119)</f>
        <v>0</v>
      </c>
      <c r="AB120" s="9">
        <f>IF(Parametros!$P$3=1,'4 - Tabela atual'!AB119,'5 - Tabela anterior'!AA119)</f>
        <v>0</v>
      </c>
      <c r="AC120" s="9">
        <f>IF(Parametros!$P$3=1,'4 - Tabela atual'!AC119,'5 - Tabela anterior'!AB119)</f>
        <v>0</v>
      </c>
      <c r="AD120" s="9">
        <f>IF(Parametros!$P$3=1,'4 - Tabela atual'!AD119,'5 - Tabela anterior'!AC119)</f>
        <v>0</v>
      </c>
      <c r="AE120" s="9">
        <f>IF(Parametros!$P$3=1,'4 - Tabela atual'!AE119,'5 - Tabela anterior'!AD119)</f>
        <v>0</v>
      </c>
      <c r="AF120" s="9">
        <f>IF(Parametros!$P$3=1,'4 - Tabela atual'!AF119,'5 - Tabela anterior'!AE119)</f>
        <v>0</v>
      </c>
      <c r="AG120" s="9">
        <f>IF(Parametros!$P$3=1,'4 - Tabela atual'!AG119,'5 - Tabela anterior'!AF119)</f>
        <v>0</v>
      </c>
      <c r="AH120" s="9">
        <f>IF(Parametros!$P$3=1,'4 - Tabela atual'!AH119,'5 - Tabela anterior'!AG119)</f>
        <v>0</v>
      </c>
      <c r="AI120" s="9">
        <f>IF(Parametros!$P$3=1,'4 - Tabela atual'!AI119,'5 - Tabela anterior'!AH119)</f>
        <v>0</v>
      </c>
      <c r="AJ120" s="9">
        <f>IF(Parametros!$P$3=1,'4 - Tabela atual'!AJ119,'5 - Tabela anterior'!AI119)</f>
        <v>0</v>
      </c>
      <c r="AK120" s="9">
        <f>IF(Parametros!$P$3=1,'4 - Tabela atual'!AK119,'5 - Tabela anterior'!AJ119)</f>
        <v>0</v>
      </c>
      <c r="AL120" s="9">
        <f>IF(Parametros!$P$3=1,'4 - Tabela atual'!AL119,'5 - Tabela anterior'!AK119)</f>
        <v>0</v>
      </c>
      <c r="AM120" s="9">
        <f>IF(Parametros!$P$3=1,'4 - Tabela atual'!AM119,'5 - Tabela anterior'!AL119)</f>
        <v>0</v>
      </c>
      <c r="AN120" s="9">
        <f>IF(Parametros!$P$3=1,'4 - Tabela atual'!AN119,'5 - Tabela anterior'!AM119)</f>
        <v>0</v>
      </c>
      <c r="AO120" s="9">
        <f>IF(Parametros!$P$3=1,'4 - Tabela atual'!AO119,'5 - Tabela anterior'!AN119)</f>
        <v>0</v>
      </c>
      <c r="AP120" s="9">
        <f>IF(Parametros!$P$3=1,'4 - Tabela atual'!AP119,'5 - Tabela anterior'!AO119)</f>
        <v>0</v>
      </c>
      <c r="AQ120" s="9">
        <f>IF(Parametros!$P$3=1,'4 - Tabela atual'!AQ119,'5 - Tabela anterior'!AP119)</f>
        <v>0</v>
      </c>
      <c r="AR120" s="9">
        <f>IF(Parametros!$P$3=1,'4 - Tabela atual'!AR119,'5 - Tabela anterior'!AQ119)</f>
        <v>0</v>
      </c>
      <c r="AS120" s="9">
        <f>IF(Parametros!$P$3=1,'4 - Tabela atual'!AS119,'5 - Tabela anterior'!AR119)</f>
        <v>0</v>
      </c>
      <c r="AT120" s="9">
        <f>IF(Parametros!$P$3=1,'4 - Tabela atual'!AT119,'5 - Tabela anterior'!AS119)</f>
        <v>0</v>
      </c>
      <c r="AU120" s="9">
        <f>IF(Parametros!$P$3=1,'4 - Tabela atual'!AU119,'5 - Tabela anterior'!AT119)</f>
        <v>0</v>
      </c>
      <c r="AV120" s="9">
        <f>IF(Parametros!$P$3=1,'4 - Tabela atual'!AV119,'5 - Tabela anterior'!AU119)</f>
        <v>0</v>
      </c>
      <c r="AW120" s="9">
        <f>IF(Parametros!$P$3=1,'4 - Tabela atual'!AW119,'5 - Tabela anterior'!AV119)</f>
        <v>0</v>
      </c>
      <c r="AX120" s="9">
        <f>IF(Parametros!$P$3=1,'4 - Tabela atual'!AX119,'5 - Tabela anterior'!AW119)</f>
        <v>0</v>
      </c>
      <c r="AY120" s="9">
        <f>IF(Parametros!$P$3=1,'4 - Tabela atual'!AY119,'5 - Tabela anterior'!AX119)</f>
        <v>0</v>
      </c>
      <c r="AZ120" s="9">
        <f>IF(Parametros!$P$3=1,'4 - Tabela atual'!AZ119,'5 - Tabela anterior'!AY119)</f>
        <v>0</v>
      </c>
      <c r="BA120" s="9">
        <f>IF(Parametros!$P$3=1,'4 - Tabela atual'!BA119,'5 - Tabela anterior'!AZ119)</f>
        <v>0</v>
      </c>
      <c r="BB120" s="9">
        <f>IF(Parametros!$P$3=1,'4 - Tabela atual'!BB119,'5 - Tabela anterior'!BA119)</f>
        <v>0</v>
      </c>
      <c r="BC120" s="9">
        <f>IF(Parametros!$P$3=1,'4 - Tabela atual'!BC119,'5 - Tabela anterior'!BB119)</f>
        <v>0</v>
      </c>
      <c r="BD120" s="9">
        <f>IF(Parametros!$P$3=1,'4 - Tabela atual'!BD119,'5 - Tabela anterior'!BC119)</f>
        <v>0</v>
      </c>
      <c r="BE120" s="9">
        <f>IF(Parametros!$P$3=1,'4 - Tabela atual'!BE119,'5 - Tabela anterior'!BD119)</f>
        <v>0</v>
      </c>
      <c r="BF120" s="9">
        <f>IF(Parametros!$P$3=1,'4 - Tabela atual'!BF119,'5 - Tabela anterior'!BE119)</f>
        <v>0</v>
      </c>
      <c r="BG120" s="9">
        <f>IF(Parametros!$P$3=1,'4 - Tabela atual'!BG119,'5 - Tabela anterior'!BF119)</f>
        <v>0</v>
      </c>
      <c r="BH120" s="9">
        <f>IF(Parametros!$P$3=1,'4 - Tabela atual'!BH119,'5 - Tabela anterior'!BG119)</f>
        <v>0</v>
      </c>
      <c r="BI120" s="9">
        <f>IF(Parametros!$P$3=1,'4 - Tabela atual'!BI119,'5 - Tabela anterior'!BH119)</f>
        <v>0</v>
      </c>
      <c r="BJ120" s="9">
        <f>IF(Parametros!$P$3=1,'4 - Tabela atual'!BJ119,'5 - Tabela anterior'!BI119)</f>
        <v>0</v>
      </c>
      <c r="BK120" s="9">
        <f>IF(Parametros!$P$3=1,'4 - Tabela atual'!BK119,'5 - Tabela anterior'!BJ119)</f>
        <v>0</v>
      </c>
      <c r="BL120" s="9">
        <f>IF(Parametros!$P$3=1,'4 - Tabela atual'!BL119,'5 - Tabela anterior'!BK119)</f>
        <v>0</v>
      </c>
      <c r="BM120" s="9">
        <f>IF(Parametros!$P$3=1,'4 - Tabela atual'!BM119,'5 - Tabela anterior'!BL119)</f>
        <v>0</v>
      </c>
      <c r="BN120" s="9">
        <f>IF(Parametros!$P$3=1,'4 - Tabela atual'!BN119,'5 - Tabela anterior'!BM119)</f>
        <v>0</v>
      </c>
      <c r="BO120" s="9">
        <f>IF(Parametros!$P$3=1,'4 - Tabela atual'!BO119,'5 - Tabela anterior'!BN119)</f>
        <v>0</v>
      </c>
      <c r="BP120" s="9">
        <f>IF(Parametros!$P$3=1,'4 - Tabela atual'!BP119,'5 - Tabela anterior'!BO119)</f>
        <v>0</v>
      </c>
      <c r="BQ120" s="9">
        <f>IF(Parametros!$P$3=1,'4 - Tabela atual'!BQ119,'5 - Tabela anterior'!BP119)</f>
        <v>0</v>
      </c>
      <c r="BR120" s="9">
        <f>IF(Parametros!$P$3=1,'4 - Tabela atual'!BR119,'5 - Tabela anterior'!BQ119)</f>
        <v>0</v>
      </c>
      <c r="BS120" s="9">
        <f>IF(Parametros!$P$3=1,'4 - Tabela atual'!BS119,'5 - Tabela anterior'!BR119)</f>
        <v>0</v>
      </c>
      <c r="BT120" s="9">
        <f>IF(Parametros!$P$3=1,'4 - Tabela atual'!BT119,'5 - Tabela anterior'!BS119)</f>
        <v>0</v>
      </c>
      <c r="BU120" s="9">
        <f>IF(Parametros!$P$3=1,'4 - Tabela atual'!BU119,'5 - Tabela anterior'!BT119)</f>
        <v>0</v>
      </c>
      <c r="BV120" s="9">
        <f>IF(Parametros!$P$3=1,'4 - Tabela atual'!BV119,'5 - Tabela anterior'!BU119)</f>
        <v>0</v>
      </c>
      <c r="BW120" s="9">
        <f>IF(Parametros!$P$3=1,'4 - Tabela atual'!BW119,'5 - Tabela anterior'!BV119)</f>
        <v>0</v>
      </c>
      <c r="BX120" s="9">
        <f>IF(Parametros!$P$3=1,'4 - Tabela atual'!BX119,'5 - Tabela anterior'!BW119)</f>
        <v>0</v>
      </c>
      <c r="BY120" s="9">
        <f>IF(Parametros!$P$3=1,'4 - Tabela atual'!BY119,'5 - Tabela anterior'!BX119)</f>
        <v>0</v>
      </c>
      <c r="BZ120" s="9">
        <f>IF(Parametros!$P$3=1,'4 - Tabela atual'!BZ119,'5 - Tabela anterior'!BY119)</f>
        <v>0</v>
      </c>
      <c r="CA120" s="9">
        <f>IF(Parametros!$P$3=1,'4 - Tabela atual'!CA119,'5 - Tabela anterior'!BZ119)</f>
        <v>0</v>
      </c>
      <c r="CB120" s="9">
        <f>IF(Parametros!$P$3=1,'4 - Tabela atual'!CB119,'5 - Tabela anterior'!CA119)</f>
        <v>0</v>
      </c>
      <c r="CC120" s="9">
        <f>IF(Parametros!$P$3=1,'4 - Tabela atual'!CC119,'5 - Tabela anterior'!CB119)</f>
        <v>0</v>
      </c>
      <c r="CD120" s="9">
        <f>IF(Parametros!$P$3=1,'4 - Tabela atual'!CD119,'5 - Tabela anterior'!CC119)</f>
        <v>0</v>
      </c>
      <c r="CE120" s="9">
        <f>IF(Parametros!$P$3=1,'4 - Tabela atual'!CE119,'5 - Tabela anterior'!CD119)</f>
        <v>0</v>
      </c>
      <c r="CF120" s="9">
        <f>IF(Parametros!$P$3=1,'4 - Tabela atual'!CF119,'5 - Tabela anterior'!CE119)</f>
        <v>0</v>
      </c>
      <c r="CG120" s="9">
        <f>IF(Parametros!$P$3=1,'4 - Tabela atual'!CG119,'5 - Tabela anterior'!CF119)</f>
        <v>0</v>
      </c>
      <c r="CH120" s="9">
        <f>IF(Parametros!$P$3=1,'4 - Tabela atual'!CH119,'5 - Tabela anterior'!CG119)</f>
        <v>0</v>
      </c>
      <c r="CI120" s="9">
        <f>IF(Parametros!$P$3=1,'4 - Tabela atual'!CI119,'5 - Tabela anterior'!CH119)</f>
        <v>0</v>
      </c>
      <c r="CJ120" s="9">
        <f>IF(Parametros!$P$3=1,'4 - Tabela atual'!CJ119,'5 - Tabela anterior'!CI119)</f>
        <v>0</v>
      </c>
      <c r="CK120" s="9">
        <f>IF(Parametros!$P$3=1,'4 - Tabela atual'!CK119,'5 - Tabela anterior'!CJ119)</f>
        <v>0</v>
      </c>
      <c r="CL120" s="9">
        <f>IF(Parametros!$P$3=1,'4 - Tabela atual'!CL119,'5 - Tabela anterior'!CK119)</f>
        <v>0</v>
      </c>
      <c r="CM120" s="9">
        <f>IF(Parametros!$P$3=1,'4 - Tabela atual'!CM119,'5 - Tabela anterior'!CL119)</f>
        <v>0</v>
      </c>
      <c r="CN120" s="9">
        <f>IF(Parametros!$P$3=1,'4 - Tabela atual'!CN119,'5 - Tabela anterior'!CM119)</f>
        <v>0</v>
      </c>
      <c r="CO120" s="9">
        <f>IF(Parametros!$P$3=1,'4 - Tabela atual'!CO119,'5 - Tabela anterior'!CN119)</f>
        <v>0</v>
      </c>
      <c r="CP120" s="9">
        <f>IF(Parametros!$P$3=1,'4 - Tabela atual'!CP119,'5 - Tabela anterior'!CO119)</f>
        <v>0</v>
      </c>
      <c r="CQ120" s="9">
        <f>IF(Parametros!$P$3=1,'4 - Tabela atual'!CQ119,'5 - Tabela anterior'!CP119)</f>
        <v>0</v>
      </c>
      <c r="CR120" s="9">
        <f>IF(Parametros!$P$3=1,'4 - Tabela atual'!CR119,'5 - Tabela anterior'!CQ119)</f>
        <v>0</v>
      </c>
      <c r="CS120" s="9">
        <f>IF(Parametros!$P$3=1,'4 - Tabela atual'!CS119,'5 - Tabela anterior'!CR119)</f>
        <v>0</v>
      </c>
      <c r="CT120" s="9">
        <f>IF(Parametros!$P$3=1,'4 - Tabela atual'!CT119,'5 - Tabela anterior'!CS119)</f>
        <v>0</v>
      </c>
      <c r="CU120" s="9">
        <f>IF(Parametros!$P$3=1,'4 - Tabela atual'!CU119,'5 - Tabela anterior'!CT119)</f>
        <v>0</v>
      </c>
      <c r="CV120" s="9">
        <f>IF(Parametros!$P$3=1,'4 - Tabela atual'!CV119,'5 - Tabela anterior'!CU119)</f>
        <v>0</v>
      </c>
      <c r="CW120" s="9">
        <f>IF(Parametros!$P$3=1,'4 - Tabela atual'!CW119,'5 - Tabela anterior'!CV119)</f>
        <v>0</v>
      </c>
      <c r="CX120" s="9">
        <f>IF(Parametros!$P$3=1,'4 - Tabela atual'!CX119,'5 - Tabela anterior'!CW119)</f>
        <v>0</v>
      </c>
      <c r="CY120" s="9">
        <f>IF(Parametros!$P$3=1,'4 - Tabela atual'!CY119,'5 - Tabela anterior'!CX119)</f>
        <v>0</v>
      </c>
      <c r="CZ120" s="9">
        <f>IF(Parametros!$P$3=1,'4 - Tabela atual'!CZ119,'5 - Tabela anterior'!CY119)</f>
        <v>0</v>
      </c>
      <c r="DA120" s="9">
        <f>IF(Parametros!$P$3=1,'4 - Tabela atual'!DA119,'5 - Tabela anterior'!CZ119)</f>
        <v>0</v>
      </c>
      <c r="DB120" s="9">
        <f>IF(Parametros!$P$3=1,'4 - Tabela atual'!DB119,'5 - Tabela anterior'!DA119)</f>
        <v>0</v>
      </c>
      <c r="DC120" s="9">
        <f>IF(Parametros!$P$3=1,'4 - Tabela atual'!DC119,'5 - Tabela anterior'!DB119)</f>
        <v>0</v>
      </c>
      <c r="DD120" s="9">
        <f>IF(Parametros!$P$3=1,'4 - Tabela atual'!DD119,'5 - Tabela anterior'!DC119)</f>
        <v>0</v>
      </c>
      <c r="DE120" s="9">
        <f>IF(Parametros!$P$3=1,'4 - Tabela atual'!DE119,'5 - Tabela anterior'!DD119)</f>
        <v>0</v>
      </c>
      <c r="DF120" s="9">
        <f>IF(Parametros!$P$3=1,'4 - Tabela atual'!DF119,'5 - Tabela anterior'!DE119)</f>
        <v>0</v>
      </c>
      <c r="DG120" s="9">
        <f>IF(Parametros!$P$3=1,'4 - Tabela atual'!DG119,'5 - Tabela anterior'!DF119)</f>
        <v>0</v>
      </c>
      <c r="DH120" s="9">
        <f>IF(Parametros!$P$3=1,'4 - Tabela atual'!DH119,'5 - Tabela anterior'!DG119)</f>
        <v>0</v>
      </c>
      <c r="DI120" s="9">
        <f>IF(Parametros!$P$3=1,'4 - Tabela atual'!DI119,'5 - Tabela anterior'!DH119)</f>
        <v>0</v>
      </c>
      <c r="DJ120" s="9">
        <f>IF(Parametros!$P$3=1,'4 - Tabela atual'!DJ119,'5 - Tabela anterior'!DI119)</f>
        <v>0</v>
      </c>
      <c r="DK120" s="9">
        <f>IF(Parametros!$P$3=1,'4 - Tabela atual'!DK119,'5 - Tabela anterior'!DJ119)</f>
        <v>0</v>
      </c>
      <c r="DL120" s="9">
        <f>IF(Parametros!$P$3=1,'4 - Tabela atual'!DL119,'5 - Tabela anterior'!DK119)</f>
        <v>0</v>
      </c>
      <c r="DM120" s="9">
        <f>IF(Parametros!$P$3=1,'4 - Tabela atual'!DM119,'5 - Tabela anterior'!DL119)</f>
        <v>0</v>
      </c>
      <c r="DN120" s="9">
        <f>IF(Parametros!$P$3=1,'4 - Tabela atual'!DN119,'5 - Tabela anterior'!DM119)</f>
        <v>0</v>
      </c>
      <c r="DO120" s="9">
        <f>IF(Parametros!$P$3=1,'4 - Tabela atual'!DO119,'5 - Tabela anterior'!DN119)</f>
        <v>0</v>
      </c>
      <c r="DP120" s="9">
        <f>IF(Parametros!$P$3=1,'4 - Tabela atual'!DP119,'5 - Tabela anterior'!DO119)</f>
        <v>0</v>
      </c>
      <c r="DQ120" s="9">
        <f>IF(Parametros!$P$3=1,'4 - Tabela atual'!DQ119,'5 - Tabela anterior'!DP119)</f>
        <v>0</v>
      </c>
      <c r="DR120" s="9">
        <f>IF(Parametros!$P$3=1,'4 - Tabela atual'!DR119,'5 - Tabela anterior'!DQ119)</f>
        <v>0</v>
      </c>
      <c r="DS120" s="9">
        <f>IF(Parametros!$P$3=1,'4 - Tabela atual'!DS119,'5 - Tabela anterior'!DR119)</f>
        <v>0</v>
      </c>
      <c r="DT120" s="9">
        <f>IF(Parametros!$P$3=1,'4 - Tabela atual'!DT119,'5 - Tabela anterior'!DS119)</f>
        <v>0</v>
      </c>
      <c r="DU120" s="9">
        <f>IF(Parametros!$P$3=1,'4 - Tabela atual'!DU119,'5 - Tabela anterior'!DT119)</f>
        <v>0</v>
      </c>
      <c r="DV120" s="9">
        <f>IF(Parametros!$P$3=1,'4 - Tabela atual'!DV119,'5 - Tabela anterior'!DU119)</f>
        <v>0</v>
      </c>
      <c r="DW120" s="9">
        <f>IF(Parametros!$P$3=1,'4 - Tabela atual'!DW119,'5 - Tabela anterior'!DV119)</f>
        <v>0</v>
      </c>
      <c r="DX120" s="9">
        <f>IF(Parametros!$P$3=1,'4 - Tabela atual'!DX119,'5 - Tabela anterior'!DW119)</f>
        <v>0</v>
      </c>
      <c r="DY120" s="9">
        <f>IF(Parametros!$P$3=1,'4 - Tabela atual'!DY119,'5 - Tabela anterior'!DX119)</f>
        <v>0</v>
      </c>
      <c r="DZ120" s="9">
        <f>IF(Parametros!$P$3=1,'4 - Tabela atual'!DZ119,'5 - Tabela anterior'!DY119)</f>
        <v>0</v>
      </c>
      <c r="EA120" s="9">
        <f>IF(Parametros!$P$3=1,'4 - Tabela atual'!EA119,'5 - Tabela anterior'!DZ119)</f>
        <v>0</v>
      </c>
      <c r="EB120" s="9">
        <f>IF(Parametros!$P$3=1,'4 - Tabela atual'!EB119,'5 - Tabela anterior'!EA119)</f>
        <v>0</v>
      </c>
      <c r="EC120" s="9">
        <f>IF(Parametros!$P$3=1,'4 - Tabela atual'!EC119,'5 - Tabela anterior'!EB119)</f>
        <v>0</v>
      </c>
      <c r="ED120" s="9">
        <f>IF(Parametros!$P$3=1,'4 - Tabela atual'!ED119,'5 - Tabela anterior'!EC119)</f>
        <v>0</v>
      </c>
      <c r="EE120" s="9">
        <f>IF(Parametros!$P$3=1,'4 - Tabela atual'!EE119,'5 - Tabela anterior'!ED119)</f>
        <v>0</v>
      </c>
      <c r="EF120" s="9">
        <f>IF(Parametros!$P$3=1,'4 - Tabela atual'!EF119,'5 - Tabela anterior'!EE119)</f>
        <v>0</v>
      </c>
      <c r="EG120" s="9">
        <f>IF(Parametros!$P$3=1,'4 - Tabela atual'!EG119,'5 - Tabela anterior'!EF119)</f>
        <v>0</v>
      </c>
      <c r="EH120" s="9">
        <f>IF(Parametros!$P$3=1,'4 - Tabela atual'!EH119,'5 - Tabela anterior'!EG119)</f>
        <v>0</v>
      </c>
      <c r="EI120" s="9">
        <f>IF(Parametros!$P$3=1,'4 - Tabela atual'!EI119,'5 - Tabela anterior'!EH119)</f>
        <v>0</v>
      </c>
      <c r="EJ120" s="9">
        <f>IF(Parametros!$P$3=1,'4 - Tabela atual'!EJ119,'5 - Tabela anterior'!EI119)</f>
        <v>0</v>
      </c>
      <c r="EK120" s="9">
        <f>IF(Parametros!$P$3=1,'4 - Tabela atual'!EK119,'5 - Tabela anterior'!EJ119)</f>
        <v>0</v>
      </c>
      <c r="EL120" s="9">
        <f>IF(Parametros!$P$3=1,'4 - Tabela atual'!EL119,'5 - Tabela anterior'!EK119)</f>
        <v>0</v>
      </c>
      <c r="EM120" s="9">
        <f>IF(Parametros!$P$3=1,'4 - Tabela atual'!EM119,'5 - Tabela anterior'!EL119)</f>
        <v>0</v>
      </c>
      <c r="EN120" s="9">
        <f>IF(Parametros!$P$3=1,'4 - Tabela atual'!EN119,'5 - Tabela anterior'!EM119)</f>
        <v>0</v>
      </c>
      <c r="EO120" s="9">
        <f>IF(Parametros!$P$3=1,'4 - Tabela atual'!EO119,'5 - Tabela anterior'!EN119)</f>
        <v>0</v>
      </c>
      <c r="EP120" s="9">
        <f>IF(Parametros!$P$3=1,'4 - Tabela atual'!EP119,'5 - Tabela anterior'!EO119)</f>
        <v>0</v>
      </c>
      <c r="EQ120" s="9">
        <f>IF(Parametros!$P$3=1,'4 - Tabela atual'!EQ119,'5 - Tabela anterior'!EP119)</f>
        <v>0</v>
      </c>
      <c r="ER120" s="9">
        <f>IF(Parametros!$P$3=1,'4 - Tabela atual'!ER119,'5 - Tabela anterior'!EQ119)</f>
        <v>0</v>
      </c>
      <c r="ES120" s="9">
        <f>IF(Parametros!$P$3=1,'4 - Tabela atual'!ES119,'5 - Tabela anterior'!ER119)</f>
        <v>0</v>
      </c>
      <c r="ET120" s="9">
        <f>IF(Parametros!$P$3=1,'4 - Tabela atual'!ET119,'5 - Tabela anterior'!ES119)</f>
        <v>0</v>
      </c>
      <c r="EU120" s="9">
        <f>IF(Parametros!$P$3=1,'4 - Tabela atual'!EU119,'5 - Tabela anterior'!ET119)</f>
        <v>0</v>
      </c>
      <c r="EV120" s="9">
        <f>IF(Parametros!$P$3=1,'4 - Tabela atual'!EV119,'5 - Tabela anterior'!EU119)</f>
        <v>0</v>
      </c>
      <c r="EW120" s="9">
        <f>IF(Parametros!$P$3=1,'4 - Tabela atual'!EW119,'5 - Tabela anterior'!EV119)</f>
        <v>0</v>
      </c>
      <c r="EX120" s="9">
        <f>IF(Parametros!$P$3=1,'4 - Tabela atual'!EX119,'5 - Tabela anterior'!EW119)</f>
        <v>0</v>
      </c>
      <c r="EY120" s="9">
        <f>IF(Parametros!$P$3=1,'4 - Tabela atual'!EY119,'5 - Tabela anterior'!EX119)</f>
        <v>0</v>
      </c>
      <c r="EZ120" s="9">
        <f>IF(Parametros!$P$3=1,'4 - Tabela atual'!EZ119,'5 - Tabela anterior'!EY119)</f>
        <v>0</v>
      </c>
      <c r="FA120" s="9">
        <f>IF(Parametros!$P$3=1,'4 - Tabela atual'!FA119,'5 - Tabela anterior'!EZ119)</f>
        <v>0</v>
      </c>
      <c r="FB120" s="9">
        <f>IF(Parametros!$P$3=1,'4 - Tabela atual'!FB119,'5 - Tabela anterior'!FA119)</f>
        <v>0</v>
      </c>
      <c r="FC120" s="9">
        <f>IF(Parametros!$P$3=1,'4 - Tabela atual'!FC119,'5 - Tabela anterior'!FB119)</f>
        <v>0</v>
      </c>
      <c r="FD120" s="9">
        <f>IF(Parametros!$P$3=1,'4 - Tabela atual'!FD119,'5 - Tabela anterior'!FC119)</f>
        <v>0</v>
      </c>
      <c r="FE120" s="9">
        <f>IF(Parametros!$P$3=1,'4 - Tabela atual'!FE119,'5 - Tabela anterior'!FD119)</f>
        <v>0</v>
      </c>
      <c r="FF120" s="9">
        <f>IF(Parametros!$P$3=1,'4 - Tabela atual'!FF119,'5 - Tabela anterior'!FE119)</f>
        <v>0</v>
      </c>
      <c r="FG120" s="9">
        <f>IF(Parametros!$P$3=1,'4 - Tabela atual'!FG119,'5 - Tabela anterior'!FF119)</f>
        <v>0</v>
      </c>
      <c r="FH120" s="9">
        <f>IF(Parametros!$P$3=1,'4 - Tabela atual'!FH119,'5 - Tabela anterior'!FG119)</f>
        <v>0</v>
      </c>
      <c r="FI120" s="9">
        <f>IF(Parametros!$P$3=1,'4 - Tabela atual'!FI119,'5 - Tabela anterior'!FH119)</f>
        <v>0</v>
      </c>
      <c r="FJ120" s="9">
        <f>IF(Parametros!$P$3=1,'4 - Tabela atual'!FJ119,'5 - Tabela anterior'!FI119)</f>
        <v>0</v>
      </c>
      <c r="FK120" s="9">
        <f>IF(Parametros!$P$3=1,'4 - Tabela atual'!FK119,'5 - Tabela anterior'!FJ119)</f>
        <v>0</v>
      </c>
      <c r="FL120" s="9">
        <f>IF(Parametros!$P$3=1,'4 - Tabela atual'!FL119,'5 - Tabela anterior'!FK119)</f>
        <v>0</v>
      </c>
      <c r="FM120" s="9">
        <f>IF(Parametros!$P$3=1,'4 - Tabela atual'!FM119,'5 - Tabela anterior'!FL119)</f>
        <v>0</v>
      </c>
      <c r="FN120" s="9">
        <f>IF(Parametros!$P$3=1,'4 - Tabela atual'!FN119,'5 - Tabela anterior'!FM119)</f>
        <v>0</v>
      </c>
      <c r="FO120" s="9">
        <f>IF(Parametros!$P$3=1,'4 - Tabela atual'!FO119,'5 - Tabela anterior'!FN119)</f>
        <v>0</v>
      </c>
      <c r="FP120" s="9">
        <f>IF(Parametros!$P$3=1,'4 - Tabela atual'!FP119,'5 - Tabela anterior'!FO119)</f>
        <v>0</v>
      </c>
      <c r="FQ120" s="9">
        <f>IF(Parametros!$P$3=1,'4 - Tabela atual'!FQ119,'5 - Tabela anterior'!FP119)</f>
        <v>0</v>
      </c>
      <c r="FR120" s="9">
        <f>IF(Parametros!$P$3=1,'4 - Tabela atual'!FR119,'5 - Tabela anterior'!FQ119)</f>
        <v>0</v>
      </c>
      <c r="FS120" s="9">
        <f>IF(Parametros!$P$3=1,'4 - Tabela atual'!FS119,'5 - Tabela anterior'!FR119)</f>
        <v>0</v>
      </c>
      <c r="FT120" t="str">
        <f>IF(Parametros!$P$3=1,'4 - Tabela atual'!FT119,'5 - Tabela anterior'!FS119)</f>
        <v>0</v>
      </c>
      <c r="FU120" t="str">
        <f>IF(Parametros!$P$3=1,'4 - Tabela atual'!FU119,'5 - Tabela anterior'!FT119)</f>
        <v>0</v>
      </c>
      <c r="FV120" t="str">
        <f>IF(Parametros!$P$3=1,'4 - Tabela atual'!FV119,'5 - Tabela anterior'!FU119)</f>
        <v>0</v>
      </c>
      <c r="FW120" t="str">
        <f>IF(Parametros!$P$3=1,'4 - Tabela atual'!FW119,'5 - Tabela anterior'!FV119)</f>
        <v>0</v>
      </c>
      <c r="FX120">
        <f>IF(Parametros!$P$3=1,'4 - Tabela atual'!FX119,'5 - Tabela anterior'!FW119)</f>
        <v>0</v>
      </c>
      <c r="FY120">
        <f>IF(Parametros!$P$3=1,'4 - Tabela atual'!FY119,'5 - Tabela anterior'!FX119)</f>
        <v>0</v>
      </c>
      <c r="FZ120">
        <f>IF(Parametros!$P$3=1,'4 - Tabela atual'!FZ119,'5 - Tabela anterior'!FY119)</f>
        <v>0</v>
      </c>
      <c r="GA120">
        <f>IF(Parametros!$P$3=1,'4 - Tabela atual'!GA119,'5 - Tabela anterior'!FZ119)</f>
        <v>0</v>
      </c>
      <c r="GB120">
        <f>IF(Parametros!$P$3=1,'4 - Tabela atual'!GB119,'5 - Tabela anterior'!GA119)</f>
        <v>0</v>
      </c>
      <c r="GC120">
        <f>IF(Parametros!$P$3=1,'4 - Tabela atual'!GC119,'5 - Tabela anterior'!GB119)</f>
        <v>0</v>
      </c>
      <c r="GD120">
        <f>IF(Parametros!$P$3=1,'4 - Tabela atual'!GD119,'5 - Tabela anterior'!GC119)</f>
        <v>0</v>
      </c>
      <c r="GE120">
        <f>IF(Parametros!$P$3=1,'4 - Tabela atual'!GE119,'5 - Tabela anterior'!GD119)</f>
        <v>0</v>
      </c>
      <c r="GF120">
        <f>IF(Parametros!$P$3=1,'4 - Tabela atual'!GF119,'5 - Tabela anterior'!GE119)</f>
        <v>0</v>
      </c>
      <c r="GG120">
        <f>IF(Parametros!$P$3=1,'4 - Tabela atual'!GG119,'5 - Tabela anterior'!GF119)</f>
        <v>0</v>
      </c>
      <c r="GH120">
        <f>IF(Parametros!$P$3=1,'4 - Tabela atual'!GH119,'5 - Tabela anterior'!GG119)</f>
        <v>0</v>
      </c>
      <c r="GI120" s="8" t="str">
        <f>IF(Parametros!$P$3=1,'4 - Tabela atual'!GI119,'5 - Tabela anterior'!GH119)</f>
        <v>0</v>
      </c>
      <c r="GJ120" s="8">
        <f>IF(Parametros!$P$3=1,'4 - Tabela atual'!GJ119,'5 - Tabela anterior'!GI119)</f>
        <v>0</v>
      </c>
      <c r="GK120" s="8">
        <f>IF(Parametros!$P$3=1,'4 - Tabela atual'!GK119,'5 - Tabela anterior'!GJ119)</f>
        <v>0</v>
      </c>
      <c r="GL120" s="8">
        <f>IF(Parametros!$P$3=1,'4 - Tabela atual'!GL119,'5 - Tabela anterior'!GK119)</f>
        <v>0</v>
      </c>
      <c r="GM120" s="8">
        <f>IF(Parametros!$P$3=1,'4 - Tabela atual'!GM119,'5 - Tabela anterior'!GL119)</f>
        <v>0</v>
      </c>
      <c r="GN120" s="8">
        <f>IF(Parametros!$P$3=1,'4 - Tabela atual'!GN119,'5 - Tabela anterior'!GM119)</f>
        <v>0</v>
      </c>
      <c r="GO120" s="8">
        <f>IF(Parametros!$P$3=1,'4 - Tabela atual'!GO119,'5 - Tabela anterior'!GN119)</f>
        <v>0</v>
      </c>
      <c r="GP120" s="8">
        <f>IF(Parametros!$P$3=1,'4 - Tabela atual'!GP119,'5 - Tabela anterior'!GO119)</f>
        <v>0</v>
      </c>
      <c r="GQ120" s="8">
        <f>IF(Parametros!$P$3=1,'4 - Tabela atual'!GQ119,'5 - Tabela anterior'!GP119)</f>
        <v>0</v>
      </c>
      <c r="GR120" s="8">
        <f>IF(Parametros!$P$3=1,'4 - Tabela atual'!GR119,'5 - Tabela anterior'!GQ119)</f>
        <v>0</v>
      </c>
      <c r="GS120" s="8">
        <f>IF(Parametros!$P$3=1,'4 - Tabela atual'!GS119,'5 - Tabela anterior'!GR119)</f>
        <v>0</v>
      </c>
      <c r="GT120" s="8">
        <f>IF(Parametros!$P$3=1,'4 - Tabela atual'!GT119,'5 - Tabela anterior'!GS119)</f>
        <v>0</v>
      </c>
      <c r="GU120" s="8">
        <f>IF(Parametros!$P$3=1,'4 - Tabela atual'!GU119,'5 - Tabela anterior'!GT119)</f>
        <v>0</v>
      </c>
      <c r="GV120" s="8">
        <f>IF(Parametros!$P$3=1,'4 - Tabela atual'!GV119,'5 - Tabela anterior'!GU119)</f>
        <v>0</v>
      </c>
      <c r="GW120" s="8">
        <f>IF(Parametros!$P$3=1,'4 - Tabela atual'!GW119,'5 - Tabela anterior'!GV119)</f>
        <v>0</v>
      </c>
      <c r="GX120">
        <f>IF(Parametros!$P$3=1,'4 - Tabela atual'!GX119,'5 - Tabela anterior'!GW119)</f>
        <v>0</v>
      </c>
      <c r="GY120">
        <f>IF(Parametros!$P$3=1,'4 - Tabela atual'!GY119,'5 - Tabela anterior'!GX119)</f>
        <v>0</v>
      </c>
      <c r="GZ120">
        <f>IF(Parametros!$P$3=1,'4 - Tabela atual'!GZ119,'5 - Tabela anterior'!GY119)</f>
        <v>0</v>
      </c>
      <c r="HA120">
        <f>IF(Parametros!$P$3=1,'4 - Tabela atual'!HA119,'5 - Tabela anterior'!GZ119)</f>
        <v>0</v>
      </c>
      <c r="HB120">
        <f>IF(Parametros!$P$3=1,'4 - Tabela atual'!HB119,'5 - Tabela anterior'!HA119)</f>
        <v>0</v>
      </c>
      <c r="HC120">
        <f>IF(Parametros!$P$3=1,'4 - Tabela atual'!HC119,'5 - Tabela anterior'!HB119)</f>
        <v>0</v>
      </c>
      <c r="HD120">
        <f>IF(Parametros!$P$3=1,'4 - Tabela atual'!HD119,'5 - Tabela anterior'!HC119)</f>
        <v>0</v>
      </c>
      <c r="HE120" s="6" t="str">
        <f t="shared" si="3"/>
        <v>0 - (0)</v>
      </c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IP120" s="5"/>
      <c r="IQ120" s="5"/>
      <c r="IR120" s="5"/>
      <c r="IS120" s="5"/>
      <c r="IT120" s="5"/>
      <c r="IU120" s="5"/>
      <c r="IV120" s="5"/>
      <c r="IW120" s="5"/>
      <c r="IX120" s="5"/>
      <c r="IY120" s="5"/>
      <c r="IZ120" s="5"/>
      <c r="JA120" s="5"/>
      <c r="JB120" s="5"/>
      <c r="JC120" s="5"/>
      <c r="JD120" s="5"/>
      <c r="JE120" s="5"/>
      <c r="JF120" s="5"/>
      <c r="JG120" s="5"/>
      <c r="JH120" s="5"/>
      <c r="JI120" s="5"/>
      <c r="JJ120" s="5"/>
      <c r="JK120" s="5"/>
      <c r="JL120" s="5"/>
    </row>
    <row r="121" spans="1:272" x14ac:dyDescent="0.2">
      <c r="A121" s="148">
        <f>IF(Parametros!$P$3=1,'4 - Tabela atual'!A120,'5 - Tabela anterior'!A120)</f>
        <v>0</v>
      </c>
      <c r="B121" s="112">
        <f>IF(Parametros!$P$3=1,'4 - Tabela atual'!B120,'5 - Tabela anterior'!B120)</f>
        <v>0</v>
      </c>
      <c r="C121" s="9">
        <f>IF(Parametros!$P$3=1,'4 - Tabela atual'!C120,'5 - Tabela anterior'!C120)</f>
        <v>0</v>
      </c>
      <c r="D121" s="9">
        <f>IF(Parametros!$P$3=1,'4 - Tabela atual'!D120,'5 - Tabela anterior'!D120)</f>
        <v>0</v>
      </c>
      <c r="E121" s="9"/>
      <c r="F121" s="9"/>
      <c r="G121" s="9"/>
      <c r="H121" s="9"/>
      <c r="I121" s="9">
        <f>IF(Parametros!$P$3=1,'4 - Tabela atual'!I120,'5 - Tabela anterior'!H120)</f>
        <v>0</v>
      </c>
      <c r="J121" s="9"/>
      <c r="K121" s="9"/>
      <c r="L121" s="9"/>
      <c r="M121" s="9"/>
      <c r="N121" s="9">
        <f>IF(Parametros!$P$3=1,'4 - Tabela atual'!N120,'5 - Tabela anterior'!M120)</f>
        <v>0</v>
      </c>
      <c r="O121" s="9">
        <f>IF(Parametros!$P$3=1,'4 - Tabela atual'!O120,'5 - Tabela anterior'!N120)</f>
        <v>0</v>
      </c>
      <c r="P121" s="9">
        <f>IF(Parametros!$P$3=1,'4 - Tabela atual'!P120,'5 - Tabela anterior'!O120)</f>
        <v>0</v>
      </c>
      <c r="Q121" s="9">
        <f>IF(Parametros!$P$3=1,'4 - Tabela atual'!Q120,'5 - Tabela anterior'!P120)</f>
        <v>0</v>
      </c>
      <c r="R121" s="9">
        <f>IF(Parametros!$P$3=1,'4 - Tabela atual'!R120,'5 - Tabela anterior'!Q120)</f>
        <v>0</v>
      </c>
      <c r="S121" s="9">
        <f>IF(Parametros!$P$3=1,'4 - Tabela atual'!S120,'5 - Tabela anterior'!R120)</f>
        <v>0</v>
      </c>
      <c r="T121" s="9">
        <f>IF(Parametros!$P$3=1,'4 - Tabela atual'!T120,'5 - Tabela anterior'!S120)</f>
        <v>0</v>
      </c>
      <c r="U121" s="9">
        <f>IF(Parametros!$P$3=1,'4 - Tabela atual'!U120,'5 - Tabela anterior'!T120)</f>
        <v>0</v>
      </c>
      <c r="V121" s="9">
        <f>IF(Parametros!$P$3=1,'4 - Tabela atual'!V120,'5 - Tabela anterior'!U120)</f>
        <v>0</v>
      </c>
      <c r="W121" s="9">
        <f>IF(Parametros!$P$3=1,'4 - Tabela atual'!W120,'5 - Tabela anterior'!V120)</f>
        <v>0</v>
      </c>
      <c r="X121" s="9">
        <f>IF(Parametros!$P$3=1,'4 - Tabela atual'!X120,'5 - Tabela anterior'!W120)</f>
        <v>0</v>
      </c>
      <c r="Y121" s="9">
        <f>IF(Parametros!$P$3=1,'4 - Tabela atual'!Y120,'5 - Tabela anterior'!X120)</f>
        <v>0</v>
      </c>
      <c r="Z121" s="9">
        <f>IF(Parametros!$P$3=1,'4 - Tabela atual'!Z120,'5 - Tabela anterior'!Y120)</f>
        <v>0</v>
      </c>
      <c r="AA121" s="9">
        <f>IF(Parametros!$P$3=1,'4 - Tabela atual'!AA120,'5 - Tabela anterior'!Z120)</f>
        <v>0</v>
      </c>
      <c r="AB121" s="9">
        <f>IF(Parametros!$P$3=1,'4 - Tabela atual'!AB120,'5 - Tabela anterior'!AA120)</f>
        <v>0</v>
      </c>
      <c r="AC121" s="9">
        <f>IF(Parametros!$P$3=1,'4 - Tabela atual'!AC120,'5 - Tabela anterior'!AB120)</f>
        <v>0</v>
      </c>
      <c r="AD121" s="9">
        <f>IF(Parametros!$P$3=1,'4 - Tabela atual'!AD120,'5 - Tabela anterior'!AC120)</f>
        <v>0</v>
      </c>
      <c r="AE121" s="9">
        <f>IF(Parametros!$P$3=1,'4 - Tabela atual'!AE120,'5 - Tabela anterior'!AD120)</f>
        <v>0</v>
      </c>
      <c r="AF121" s="9">
        <f>IF(Parametros!$P$3=1,'4 - Tabela atual'!AF120,'5 - Tabela anterior'!AE120)</f>
        <v>0</v>
      </c>
      <c r="AG121" s="9">
        <f>IF(Parametros!$P$3=1,'4 - Tabela atual'!AG120,'5 - Tabela anterior'!AF120)</f>
        <v>0</v>
      </c>
      <c r="AH121" s="9">
        <f>IF(Parametros!$P$3=1,'4 - Tabela atual'!AH120,'5 - Tabela anterior'!AG120)</f>
        <v>0</v>
      </c>
      <c r="AI121" s="9">
        <f>IF(Parametros!$P$3=1,'4 - Tabela atual'!AI120,'5 - Tabela anterior'!AH120)</f>
        <v>0</v>
      </c>
      <c r="AJ121" s="9">
        <f>IF(Parametros!$P$3=1,'4 - Tabela atual'!AJ120,'5 - Tabela anterior'!AI120)</f>
        <v>0</v>
      </c>
      <c r="AK121" s="9">
        <f>IF(Parametros!$P$3=1,'4 - Tabela atual'!AK120,'5 - Tabela anterior'!AJ120)</f>
        <v>0</v>
      </c>
      <c r="AL121" s="9">
        <f>IF(Parametros!$P$3=1,'4 - Tabela atual'!AL120,'5 - Tabela anterior'!AK120)</f>
        <v>0</v>
      </c>
      <c r="AM121" s="9">
        <f>IF(Parametros!$P$3=1,'4 - Tabela atual'!AM120,'5 - Tabela anterior'!AL120)</f>
        <v>0</v>
      </c>
      <c r="AN121" s="9">
        <f>IF(Parametros!$P$3=1,'4 - Tabela atual'!AN120,'5 - Tabela anterior'!AM120)</f>
        <v>0</v>
      </c>
      <c r="AO121" s="9">
        <f>IF(Parametros!$P$3=1,'4 - Tabela atual'!AO120,'5 - Tabela anterior'!AN120)</f>
        <v>0</v>
      </c>
      <c r="AP121" s="9">
        <f>IF(Parametros!$P$3=1,'4 - Tabela atual'!AP120,'5 - Tabela anterior'!AO120)</f>
        <v>0</v>
      </c>
      <c r="AQ121" s="9">
        <f>IF(Parametros!$P$3=1,'4 - Tabela atual'!AQ120,'5 - Tabela anterior'!AP120)</f>
        <v>0</v>
      </c>
      <c r="AR121" s="9">
        <f>IF(Parametros!$P$3=1,'4 - Tabela atual'!AR120,'5 - Tabela anterior'!AQ120)</f>
        <v>0</v>
      </c>
      <c r="AS121" s="9">
        <f>IF(Parametros!$P$3=1,'4 - Tabela atual'!AS120,'5 - Tabela anterior'!AR120)</f>
        <v>0</v>
      </c>
      <c r="AT121" s="9">
        <f>IF(Parametros!$P$3=1,'4 - Tabela atual'!AT120,'5 - Tabela anterior'!AS120)</f>
        <v>0</v>
      </c>
      <c r="AU121" s="9">
        <f>IF(Parametros!$P$3=1,'4 - Tabela atual'!AU120,'5 - Tabela anterior'!AT120)</f>
        <v>0</v>
      </c>
      <c r="AV121" s="9">
        <f>IF(Parametros!$P$3=1,'4 - Tabela atual'!AV120,'5 - Tabela anterior'!AU120)</f>
        <v>0</v>
      </c>
      <c r="AW121" s="9">
        <f>IF(Parametros!$P$3=1,'4 - Tabela atual'!AW120,'5 - Tabela anterior'!AV120)</f>
        <v>0</v>
      </c>
      <c r="AX121" s="9">
        <f>IF(Parametros!$P$3=1,'4 - Tabela atual'!AX120,'5 - Tabela anterior'!AW120)</f>
        <v>0</v>
      </c>
      <c r="AY121" s="9">
        <f>IF(Parametros!$P$3=1,'4 - Tabela atual'!AY120,'5 - Tabela anterior'!AX120)</f>
        <v>0</v>
      </c>
      <c r="AZ121" s="9">
        <f>IF(Parametros!$P$3=1,'4 - Tabela atual'!AZ120,'5 - Tabela anterior'!AY120)</f>
        <v>0</v>
      </c>
      <c r="BA121" s="9">
        <f>IF(Parametros!$P$3=1,'4 - Tabela atual'!BA120,'5 - Tabela anterior'!AZ120)</f>
        <v>0</v>
      </c>
      <c r="BB121" s="9">
        <f>IF(Parametros!$P$3=1,'4 - Tabela atual'!BB120,'5 - Tabela anterior'!BA120)</f>
        <v>0</v>
      </c>
      <c r="BC121" s="9">
        <f>IF(Parametros!$P$3=1,'4 - Tabela atual'!BC120,'5 - Tabela anterior'!BB120)</f>
        <v>0</v>
      </c>
      <c r="BD121" s="9">
        <f>IF(Parametros!$P$3=1,'4 - Tabela atual'!BD120,'5 - Tabela anterior'!BC120)</f>
        <v>0</v>
      </c>
      <c r="BE121" s="9">
        <f>IF(Parametros!$P$3=1,'4 - Tabela atual'!BE120,'5 - Tabela anterior'!BD120)</f>
        <v>0</v>
      </c>
      <c r="BF121" s="9">
        <f>IF(Parametros!$P$3=1,'4 - Tabela atual'!BF120,'5 - Tabela anterior'!BE120)</f>
        <v>0</v>
      </c>
      <c r="BG121" s="9">
        <f>IF(Parametros!$P$3=1,'4 - Tabela atual'!BG120,'5 - Tabela anterior'!BF120)</f>
        <v>0</v>
      </c>
      <c r="BH121" s="9">
        <f>IF(Parametros!$P$3=1,'4 - Tabela atual'!BH120,'5 - Tabela anterior'!BG120)</f>
        <v>0</v>
      </c>
      <c r="BI121" s="9">
        <f>IF(Parametros!$P$3=1,'4 - Tabela atual'!BI120,'5 - Tabela anterior'!BH120)</f>
        <v>0</v>
      </c>
      <c r="BJ121" s="9">
        <f>IF(Parametros!$P$3=1,'4 - Tabela atual'!BJ120,'5 - Tabela anterior'!BI120)</f>
        <v>0</v>
      </c>
      <c r="BK121" s="9">
        <f>IF(Parametros!$P$3=1,'4 - Tabela atual'!BK120,'5 - Tabela anterior'!BJ120)</f>
        <v>0</v>
      </c>
      <c r="BL121" s="9">
        <f>IF(Parametros!$P$3=1,'4 - Tabela atual'!BL120,'5 - Tabela anterior'!BK120)</f>
        <v>0</v>
      </c>
      <c r="BM121" s="9">
        <f>IF(Parametros!$P$3=1,'4 - Tabela atual'!BM120,'5 - Tabela anterior'!BL120)</f>
        <v>0</v>
      </c>
      <c r="BN121" s="9">
        <f>IF(Parametros!$P$3=1,'4 - Tabela atual'!BN120,'5 - Tabela anterior'!BM120)</f>
        <v>0</v>
      </c>
      <c r="BO121" s="9">
        <f>IF(Parametros!$P$3=1,'4 - Tabela atual'!BO120,'5 - Tabela anterior'!BN120)</f>
        <v>0</v>
      </c>
      <c r="BP121" s="9">
        <f>IF(Parametros!$P$3=1,'4 - Tabela atual'!BP120,'5 - Tabela anterior'!BO120)</f>
        <v>0</v>
      </c>
      <c r="BQ121" s="9">
        <f>IF(Parametros!$P$3=1,'4 - Tabela atual'!BQ120,'5 - Tabela anterior'!BP120)</f>
        <v>0</v>
      </c>
      <c r="BR121" s="9">
        <f>IF(Parametros!$P$3=1,'4 - Tabela atual'!BR120,'5 - Tabela anterior'!BQ120)</f>
        <v>0</v>
      </c>
      <c r="BS121" s="9">
        <f>IF(Parametros!$P$3=1,'4 - Tabela atual'!BS120,'5 - Tabela anterior'!BR120)</f>
        <v>0</v>
      </c>
      <c r="BT121" s="9">
        <f>IF(Parametros!$P$3=1,'4 - Tabela atual'!BT120,'5 - Tabela anterior'!BS120)</f>
        <v>0</v>
      </c>
      <c r="BU121" s="9">
        <f>IF(Parametros!$P$3=1,'4 - Tabela atual'!BU120,'5 - Tabela anterior'!BT120)</f>
        <v>0</v>
      </c>
      <c r="BV121" s="9">
        <f>IF(Parametros!$P$3=1,'4 - Tabela atual'!BV120,'5 - Tabela anterior'!BU120)</f>
        <v>0</v>
      </c>
      <c r="BW121" s="9">
        <f>IF(Parametros!$P$3=1,'4 - Tabela atual'!BW120,'5 - Tabela anterior'!BV120)</f>
        <v>0</v>
      </c>
      <c r="BX121" s="9">
        <f>IF(Parametros!$P$3=1,'4 - Tabela atual'!BX120,'5 - Tabela anterior'!BW120)</f>
        <v>0</v>
      </c>
      <c r="BY121" s="9">
        <f>IF(Parametros!$P$3=1,'4 - Tabela atual'!BY120,'5 - Tabela anterior'!BX120)</f>
        <v>0</v>
      </c>
      <c r="BZ121" s="9">
        <f>IF(Parametros!$P$3=1,'4 - Tabela atual'!BZ120,'5 - Tabela anterior'!BY120)</f>
        <v>0</v>
      </c>
      <c r="CA121" s="9">
        <f>IF(Parametros!$P$3=1,'4 - Tabela atual'!CA120,'5 - Tabela anterior'!BZ120)</f>
        <v>0</v>
      </c>
      <c r="CB121" s="9">
        <f>IF(Parametros!$P$3=1,'4 - Tabela atual'!CB120,'5 - Tabela anterior'!CA120)</f>
        <v>0</v>
      </c>
      <c r="CC121" s="9">
        <f>IF(Parametros!$P$3=1,'4 - Tabela atual'!CC120,'5 - Tabela anterior'!CB120)</f>
        <v>0</v>
      </c>
      <c r="CD121" s="9">
        <f>IF(Parametros!$P$3=1,'4 - Tabela atual'!CD120,'5 - Tabela anterior'!CC120)</f>
        <v>0</v>
      </c>
      <c r="CE121" s="9">
        <f>IF(Parametros!$P$3=1,'4 - Tabela atual'!CE120,'5 - Tabela anterior'!CD120)</f>
        <v>0</v>
      </c>
      <c r="CF121" s="9">
        <f>IF(Parametros!$P$3=1,'4 - Tabela atual'!CF120,'5 - Tabela anterior'!CE120)</f>
        <v>0</v>
      </c>
      <c r="CG121" s="9">
        <f>IF(Parametros!$P$3=1,'4 - Tabela atual'!CG120,'5 - Tabela anterior'!CF120)</f>
        <v>0</v>
      </c>
      <c r="CH121" s="9">
        <f>IF(Parametros!$P$3=1,'4 - Tabela atual'!CH120,'5 - Tabela anterior'!CG120)</f>
        <v>0</v>
      </c>
      <c r="CI121" s="9">
        <f>IF(Parametros!$P$3=1,'4 - Tabela atual'!CI120,'5 - Tabela anterior'!CH120)</f>
        <v>0</v>
      </c>
      <c r="CJ121" s="9">
        <f>IF(Parametros!$P$3=1,'4 - Tabela atual'!CJ120,'5 - Tabela anterior'!CI120)</f>
        <v>0</v>
      </c>
      <c r="CK121" s="9">
        <f>IF(Parametros!$P$3=1,'4 - Tabela atual'!CK120,'5 - Tabela anterior'!CJ120)</f>
        <v>0</v>
      </c>
      <c r="CL121" s="9">
        <f>IF(Parametros!$P$3=1,'4 - Tabela atual'!CL120,'5 - Tabela anterior'!CK120)</f>
        <v>0</v>
      </c>
      <c r="CM121" s="9">
        <f>IF(Parametros!$P$3=1,'4 - Tabela atual'!CM120,'5 - Tabela anterior'!CL120)</f>
        <v>0</v>
      </c>
      <c r="CN121" s="9">
        <f>IF(Parametros!$P$3=1,'4 - Tabela atual'!CN120,'5 - Tabela anterior'!CM120)</f>
        <v>0</v>
      </c>
      <c r="CO121" s="9">
        <f>IF(Parametros!$P$3=1,'4 - Tabela atual'!CO120,'5 - Tabela anterior'!CN120)</f>
        <v>0</v>
      </c>
      <c r="CP121" s="9">
        <f>IF(Parametros!$P$3=1,'4 - Tabela atual'!CP120,'5 - Tabela anterior'!CO120)</f>
        <v>0</v>
      </c>
      <c r="CQ121" s="9">
        <f>IF(Parametros!$P$3=1,'4 - Tabela atual'!CQ120,'5 - Tabela anterior'!CP120)</f>
        <v>0</v>
      </c>
      <c r="CR121" s="9">
        <f>IF(Parametros!$P$3=1,'4 - Tabela atual'!CR120,'5 - Tabela anterior'!CQ120)</f>
        <v>0</v>
      </c>
      <c r="CS121" s="9">
        <f>IF(Parametros!$P$3=1,'4 - Tabela atual'!CS120,'5 - Tabela anterior'!CR120)</f>
        <v>0</v>
      </c>
      <c r="CT121" s="9">
        <f>IF(Parametros!$P$3=1,'4 - Tabela atual'!CT120,'5 - Tabela anterior'!CS120)</f>
        <v>0</v>
      </c>
      <c r="CU121" s="9">
        <f>IF(Parametros!$P$3=1,'4 - Tabela atual'!CU120,'5 - Tabela anterior'!CT120)</f>
        <v>0</v>
      </c>
      <c r="CV121" s="9">
        <f>IF(Parametros!$P$3=1,'4 - Tabela atual'!CV120,'5 - Tabela anterior'!CU120)</f>
        <v>0</v>
      </c>
      <c r="CW121" s="9">
        <f>IF(Parametros!$P$3=1,'4 - Tabela atual'!CW120,'5 - Tabela anterior'!CV120)</f>
        <v>0</v>
      </c>
      <c r="CX121" s="9">
        <f>IF(Parametros!$P$3=1,'4 - Tabela atual'!CX120,'5 - Tabela anterior'!CW120)</f>
        <v>0</v>
      </c>
      <c r="CY121" s="9">
        <f>IF(Parametros!$P$3=1,'4 - Tabela atual'!CY120,'5 - Tabela anterior'!CX120)</f>
        <v>0</v>
      </c>
      <c r="CZ121" s="9">
        <f>IF(Parametros!$P$3=1,'4 - Tabela atual'!CZ120,'5 - Tabela anterior'!CY120)</f>
        <v>0</v>
      </c>
      <c r="DA121" s="9">
        <f>IF(Parametros!$P$3=1,'4 - Tabela atual'!DA120,'5 - Tabela anterior'!CZ120)</f>
        <v>0</v>
      </c>
      <c r="DB121" s="9">
        <f>IF(Parametros!$P$3=1,'4 - Tabela atual'!DB120,'5 - Tabela anterior'!DA120)</f>
        <v>0</v>
      </c>
      <c r="DC121" s="9">
        <f>IF(Parametros!$P$3=1,'4 - Tabela atual'!DC120,'5 - Tabela anterior'!DB120)</f>
        <v>0</v>
      </c>
      <c r="DD121" s="9">
        <f>IF(Parametros!$P$3=1,'4 - Tabela atual'!DD120,'5 - Tabela anterior'!DC120)</f>
        <v>0</v>
      </c>
      <c r="DE121" s="9">
        <f>IF(Parametros!$P$3=1,'4 - Tabela atual'!DE120,'5 - Tabela anterior'!DD120)</f>
        <v>0</v>
      </c>
      <c r="DF121" s="9">
        <f>IF(Parametros!$P$3=1,'4 - Tabela atual'!DF120,'5 - Tabela anterior'!DE120)</f>
        <v>0</v>
      </c>
      <c r="DG121" s="9">
        <f>IF(Parametros!$P$3=1,'4 - Tabela atual'!DG120,'5 - Tabela anterior'!DF120)</f>
        <v>0</v>
      </c>
      <c r="DH121" s="9">
        <f>IF(Parametros!$P$3=1,'4 - Tabela atual'!DH120,'5 - Tabela anterior'!DG120)</f>
        <v>0</v>
      </c>
      <c r="DI121" s="9">
        <f>IF(Parametros!$P$3=1,'4 - Tabela atual'!DI120,'5 - Tabela anterior'!DH120)</f>
        <v>0</v>
      </c>
      <c r="DJ121" s="9">
        <f>IF(Parametros!$P$3=1,'4 - Tabela atual'!DJ120,'5 - Tabela anterior'!DI120)</f>
        <v>0</v>
      </c>
      <c r="DK121" s="9">
        <f>IF(Parametros!$P$3=1,'4 - Tabela atual'!DK120,'5 - Tabela anterior'!DJ120)</f>
        <v>0</v>
      </c>
      <c r="DL121" s="9">
        <f>IF(Parametros!$P$3=1,'4 - Tabela atual'!DL120,'5 - Tabela anterior'!DK120)</f>
        <v>0</v>
      </c>
      <c r="DM121" s="9">
        <f>IF(Parametros!$P$3=1,'4 - Tabela atual'!DM120,'5 - Tabela anterior'!DL120)</f>
        <v>0</v>
      </c>
      <c r="DN121" s="9">
        <f>IF(Parametros!$P$3=1,'4 - Tabela atual'!DN120,'5 - Tabela anterior'!DM120)</f>
        <v>0</v>
      </c>
      <c r="DO121" s="9">
        <f>IF(Parametros!$P$3=1,'4 - Tabela atual'!DO120,'5 - Tabela anterior'!DN120)</f>
        <v>0</v>
      </c>
      <c r="DP121" s="9">
        <f>IF(Parametros!$P$3=1,'4 - Tabela atual'!DP120,'5 - Tabela anterior'!DO120)</f>
        <v>0</v>
      </c>
      <c r="DQ121" s="9">
        <f>IF(Parametros!$P$3=1,'4 - Tabela atual'!DQ120,'5 - Tabela anterior'!DP120)</f>
        <v>0</v>
      </c>
      <c r="DR121" s="9">
        <f>IF(Parametros!$P$3=1,'4 - Tabela atual'!DR120,'5 - Tabela anterior'!DQ120)</f>
        <v>0</v>
      </c>
      <c r="DS121" s="9">
        <f>IF(Parametros!$P$3=1,'4 - Tabela atual'!DS120,'5 - Tabela anterior'!DR120)</f>
        <v>0</v>
      </c>
      <c r="DT121" s="9">
        <f>IF(Parametros!$P$3=1,'4 - Tabela atual'!DT120,'5 - Tabela anterior'!DS120)</f>
        <v>0</v>
      </c>
      <c r="DU121" s="9">
        <f>IF(Parametros!$P$3=1,'4 - Tabela atual'!DU120,'5 - Tabela anterior'!DT120)</f>
        <v>0</v>
      </c>
      <c r="DV121" s="9">
        <f>IF(Parametros!$P$3=1,'4 - Tabela atual'!DV120,'5 - Tabela anterior'!DU120)</f>
        <v>0</v>
      </c>
      <c r="DW121" s="9">
        <f>IF(Parametros!$P$3=1,'4 - Tabela atual'!DW120,'5 - Tabela anterior'!DV120)</f>
        <v>0</v>
      </c>
      <c r="DX121" s="9">
        <f>IF(Parametros!$P$3=1,'4 - Tabela atual'!DX120,'5 - Tabela anterior'!DW120)</f>
        <v>0</v>
      </c>
      <c r="DY121" s="9">
        <f>IF(Parametros!$P$3=1,'4 - Tabela atual'!DY120,'5 - Tabela anterior'!DX120)</f>
        <v>0</v>
      </c>
      <c r="DZ121" s="9">
        <f>IF(Parametros!$P$3=1,'4 - Tabela atual'!DZ120,'5 - Tabela anterior'!DY120)</f>
        <v>0</v>
      </c>
      <c r="EA121" s="9">
        <f>IF(Parametros!$P$3=1,'4 - Tabela atual'!EA120,'5 - Tabela anterior'!DZ120)</f>
        <v>0</v>
      </c>
      <c r="EB121" s="9">
        <f>IF(Parametros!$P$3=1,'4 - Tabela atual'!EB120,'5 - Tabela anterior'!EA120)</f>
        <v>0</v>
      </c>
      <c r="EC121" s="9">
        <f>IF(Parametros!$P$3=1,'4 - Tabela atual'!EC120,'5 - Tabela anterior'!EB120)</f>
        <v>0</v>
      </c>
      <c r="ED121" s="9">
        <f>IF(Parametros!$P$3=1,'4 - Tabela atual'!ED120,'5 - Tabela anterior'!EC120)</f>
        <v>0</v>
      </c>
      <c r="EE121" s="9">
        <f>IF(Parametros!$P$3=1,'4 - Tabela atual'!EE120,'5 - Tabela anterior'!ED120)</f>
        <v>0</v>
      </c>
      <c r="EF121" s="9">
        <f>IF(Parametros!$P$3=1,'4 - Tabela atual'!EF120,'5 - Tabela anterior'!EE120)</f>
        <v>0</v>
      </c>
      <c r="EG121" s="9">
        <f>IF(Parametros!$P$3=1,'4 - Tabela atual'!EG120,'5 - Tabela anterior'!EF120)</f>
        <v>0</v>
      </c>
      <c r="EH121" s="9">
        <f>IF(Parametros!$P$3=1,'4 - Tabela atual'!EH120,'5 - Tabela anterior'!EG120)</f>
        <v>0</v>
      </c>
      <c r="EI121" s="9">
        <f>IF(Parametros!$P$3=1,'4 - Tabela atual'!EI120,'5 - Tabela anterior'!EH120)</f>
        <v>0</v>
      </c>
      <c r="EJ121" s="9">
        <f>IF(Parametros!$P$3=1,'4 - Tabela atual'!EJ120,'5 - Tabela anterior'!EI120)</f>
        <v>0</v>
      </c>
      <c r="EK121" s="9">
        <f>IF(Parametros!$P$3=1,'4 - Tabela atual'!EK120,'5 - Tabela anterior'!EJ120)</f>
        <v>0</v>
      </c>
      <c r="EL121" s="9">
        <f>IF(Parametros!$P$3=1,'4 - Tabela atual'!EL120,'5 - Tabela anterior'!EK120)</f>
        <v>0</v>
      </c>
      <c r="EM121" s="9">
        <f>IF(Parametros!$P$3=1,'4 - Tabela atual'!EM120,'5 - Tabela anterior'!EL120)</f>
        <v>0</v>
      </c>
      <c r="EN121" s="9">
        <f>IF(Parametros!$P$3=1,'4 - Tabela atual'!EN120,'5 - Tabela anterior'!EM120)</f>
        <v>0</v>
      </c>
      <c r="EO121" s="9">
        <f>IF(Parametros!$P$3=1,'4 - Tabela atual'!EO120,'5 - Tabela anterior'!EN120)</f>
        <v>0</v>
      </c>
      <c r="EP121" s="9">
        <f>IF(Parametros!$P$3=1,'4 - Tabela atual'!EP120,'5 - Tabela anterior'!EO120)</f>
        <v>0</v>
      </c>
      <c r="EQ121" s="9">
        <f>IF(Parametros!$P$3=1,'4 - Tabela atual'!EQ120,'5 - Tabela anterior'!EP120)</f>
        <v>0</v>
      </c>
      <c r="ER121" s="9">
        <f>IF(Parametros!$P$3=1,'4 - Tabela atual'!ER120,'5 - Tabela anterior'!EQ120)</f>
        <v>0</v>
      </c>
      <c r="ES121" s="9">
        <f>IF(Parametros!$P$3=1,'4 - Tabela atual'!ES120,'5 - Tabela anterior'!ER120)</f>
        <v>0</v>
      </c>
      <c r="ET121" s="9">
        <f>IF(Parametros!$P$3=1,'4 - Tabela atual'!ET120,'5 - Tabela anterior'!ES120)</f>
        <v>0</v>
      </c>
      <c r="EU121" s="9">
        <f>IF(Parametros!$P$3=1,'4 - Tabela atual'!EU120,'5 - Tabela anterior'!ET120)</f>
        <v>0</v>
      </c>
      <c r="EV121" s="9">
        <f>IF(Parametros!$P$3=1,'4 - Tabela atual'!EV120,'5 - Tabela anterior'!EU120)</f>
        <v>0</v>
      </c>
      <c r="EW121" s="9">
        <f>IF(Parametros!$P$3=1,'4 - Tabela atual'!EW120,'5 - Tabela anterior'!EV120)</f>
        <v>0</v>
      </c>
      <c r="EX121" s="9">
        <f>IF(Parametros!$P$3=1,'4 - Tabela atual'!EX120,'5 - Tabela anterior'!EW120)</f>
        <v>0</v>
      </c>
      <c r="EY121" s="9">
        <f>IF(Parametros!$P$3=1,'4 - Tabela atual'!EY120,'5 - Tabela anterior'!EX120)</f>
        <v>0</v>
      </c>
      <c r="EZ121" s="9">
        <f>IF(Parametros!$P$3=1,'4 - Tabela atual'!EZ120,'5 - Tabela anterior'!EY120)</f>
        <v>0</v>
      </c>
      <c r="FA121" s="9">
        <f>IF(Parametros!$P$3=1,'4 - Tabela atual'!FA120,'5 - Tabela anterior'!EZ120)</f>
        <v>0</v>
      </c>
      <c r="FB121" s="9">
        <f>IF(Parametros!$P$3=1,'4 - Tabela atual'!FB120,'5 - Tabela anterior'!FA120)</f>
        <v>0</v>
      </c>
      <c r="FC121" s="9">
        <f>IF(Parametros!$P$3=1,'4 - Tabela atual'!FC120,'5 - Tabela anterior'!FB120)</f>
        <v>0</v>
      </c>
      <c r="FD121" s="9">
        <f>IF(Parametros!$P$3=1,'4 - Tabela atual'!FD120,'5 - Tabela anterior'!FC120)</f>
        <v>0</v>
      </c>
      <c r="FE121" s="9">
        <f>IF(Parametros!$P$3=1,'4 - Tabela atual'!FE120,'5 - Tabela anterior'!FD120)</f>
        <v>0</v>
      </c>
      <c r="FF121" s="9">
        <f>IF(Parametros!$P$3=1,'4 - Tabela atual'!FF120,'5 - Tabela anterior'!FE120)</f>
        <v>0</v>
      </c>
      <c r="FG121" s="9">
        <f>IF(Parametros!$P$3=1,'4 - Tabela atual'!FG120,'5 - Tabela anterior'!FF120)</f>
        <v>0</v>
      </c>
      <c r="FH121" s="9">
        <f>IF(Parametros!$P$3=1,'4 - Tabela atual'!FH120,'5 - Tabela anterior'!FG120)</f>
        <v>0</v>
      </c>
      <c r="FI121" s="9">
        <f>IF(Parametros!$P$3=1,'4 - Tabela atual'!FI120,'5 - Tabela anterior'!FH120)</f>
        <v>0</v>
      </c>
      <c r="FJ121" s="9">
        <f>IF(Parametros!$P$3=1,'4 - Tabela atual'!FJ120,'5 - Tabela anterior'!FI120)</f>
        <v>0</v>
      </c>
      <c r="FK121" s="9">
        <f>IF(Parametros!$P$3=1,'4 - Tabela atual'!FK120,'5 - Tabela anterior'!FJ120)</f>
        <v>0</v>
      </c>
      <c r="FL121" s="9">
        <f>IF(Parametros!$P$3=1,'4 - Tabela atual'!FL120,'5 - Tabela anterior'!FK120)</f>
        <v>0</v>
      </c>
      <c r="FM121" s="9">
        <f>IF(Parametros!$P$3=1,'4 - Tabela atual'!FM120,'5 - Tabela anterior'!FL120)</f>
        <v>0</v>
      </c>
      <c r="FN121" s="9">
        <f>IF(Parametros!$P$3=1,'4 - Tabela atual'!FN120,'5 - Tabela anterior'!FM120)</f>
        <v>0</v>
      </c>
      <c r="FO121" s="9">
        <f>IF(Parametros!$P$3=1,'4 - Tabela atual'!FO120,'5 - Tabela anterior'!FN120)</f>
        <v>0</v>
      </c>
      <c r="FP121" s="9">
        <f>IF(Parametros!$P$3=1,'4 - Tabela atual'!FP120,'5 - Tabela anterior'!FO120)</f>
        <v>0</v>
      </c>
      <c r="FQ121" s="9">
        <f>IF(Parametros!$P$3=1,'4 - Tabela atual'!FQ120,'5 - Tabela anterior'!FP120)</f>
        <v>0</v>
      </c>
      <c r="FR121" s="9">
        <f>IF(Parametros!$P$3=1,'4 - Tabela atual'!FR120,'5 - Tabela anterior'!FQ120)</f>
        <v>0</v>
      </c>
      <c r="FS121" s="9">
        <f>IF(Parametros!$P$3=1,'4 - Tabela atual'!FS120,'5 - Tabela anterior'!FR120)</f>
        <v>0</v>
      </c>
      <c r="FT121" t="str">
        <f>IF(Parametros!$P$3=1,'4 - Tabela atual'!FT120,'5 - Tabela anterior'!FS120)</f>
        <v>0</v>
      </c>
      <c r="FU121" t="str">
        <f>IF(Parametros!$P$3=1,'4 - Tabela atual'!FU120,'5 - Tabela anterior'!FT120)</f>
        <v>0</v>
      </c>
      <c r="FV121" t="str">
        <f>IF(Parametros!$P$3=1,'4 - Tabela atual'!FV120,'5 - Tabela anterior'!FU120)</f>
        <v>0</v>
      </c>
      <c r="FW121" t="str">
        <f>IF(Parametros!$P$3=1,'4 - Tabela atual'!FW120,'5 - Tabela anterior'!FV120)</f>
        <v>0</v>
      </c>
      <c r="FX121">
        <f>IF(Parametros!$P$3=1,'4 - Tabela atual'!FX120,'5 - Tabela anterior'!FW120)</f>
        <v>0</v>
      </c>
      <c r="FY121">
        <f>IF(Parametros!$P$3=1,'4 - Tabela atual'!FY120,'5 - Tabela anterior'!FX120)</f>
        <v>0</v>
      </c>
      <c r="FZ121">
        <f>IF(Parametros!$P$3=1,'4 - Tabela atual'!FZ120,'5 - Tabela anterior'!FY120)</f>
        <v>0</v>
      </c>
      <c r="GA121">
        <f>IF(Parametros!$P$3=1,'4 - Tabela atual'!GA120,'5 - Tabela anterior'!FZ120)</f>
        <v>0</v>
      </c>
      <c r="GB121">
        <f>IF(Parametros!$P$3=1,'4 - Tabela atual'!GB120,'5 - Tabela anterior'!GA120)</f>
        <v>0</v>
      </c>
      <c r="GC121">
        <f>IF(Parametros!$P$3=1,'4 - Tabela atual'!GC120,'5 - Tabela anterior'!GB120)</f>
        <v>0</v>
      </c>
      <c r="GD121">
        <f>IF(Parametros!$P$3=1,'4 - Tabela atual'!GD120,'5 - Tabela anterior'!GC120)</f>
        <v>0</v>
      </c>
      <c r="GE121">
        <f>IF(Parametros!$P$3=1,'4 - Tabela atual'!GE120,'5 - Tabela anterior'!GD120)</f>
        <v>0</v>
      </c>
      <c r="GF121">
        <f>IF(Parametros!$P$3=1,'4 - Tabela atual'!GF120,'5 - Tabela anterior'!GE120)</f>
        <v>0</v>
      </c>
      <c r="GG121">
        <f>IF(Parametros!$P$3=1,'4 - Tabela atual'!GG120,'5 - Tabela anterior'!GF120)</f>
        <v>0</v>
      </c>
      <c r="GH121">
        <f>IF(Parametros!$P$3=1,'4 - Tabela atual'!GH120,'5 - Tabela anterior'!GG120)</f>
        <v>0</v>
      </c>
      <c r="GI121" s="8" t="str">
        <f>IF(Parametros!$P$3=1,'4 - Tabela atual'!GI120,'5 - Tabela anterior'!GH120)</f>
        <v>0</v>
      </c>
      <c r="GJ121" s="8">
        <f>IF(Parametros!$P$3=1,'4 - Tabela atual'!GJ120,'5 - Tabela anterior'!GI120)</f>
        <v>0</v>
      </c>
      <c r="GK121" s="8">
        <f>IF(Parametros!$P$3=1,'4 - Tabela atual'!GK120,'5 - Tabela anterior'!GJ120)</f>
        <v>0</v>
      </c>
      <c r="GL121" s="8">
        <f>IF(Parametros!$P$3=1,'4 - Tabela atual'!GL120,'5 - Tabela anterior'!GK120)</f>
        <v>0</v>
      </c>
      <c r="GM121" s="8">
        <f>IF(Parametros!$P$3=1,'4 - Tabela atual'!GM120,'5 - Tabela anterior'!GL120)</f>
        <v>0</v>
      </c>
      <c r="GN121" s="8">
        <f>IF(Parametros!$P$3=1,'4 - Tabela atual'!GN120,'5 - Tabela anterior'!GM120)</f>
        <v>0</v>
      </c>
      <c r="GO121" s="8">
        <f>IF(Parametros!$P$3=1,'4 - Tabela atual'!GO120,'5 - Tabela anterior'!GN120)</f>
        <v>0</v>
      </c>
      <c r="GP121" s="8">
        <f>IF(Parametros!$P$3=1,'4 - Tabela atual'!GP120,'5 - Tabela anterior'!GO120)</f>
        <v>0</v>
      </c>
      <c r="GQ121" s="8">
        <f>IF(Parametros!$P$3=1,'4 - Tabela atual'!GQ120,'5 - Tabela anterior'!GP120)</f>
        <v>0</v>
      </c>
      <c r="GR121" s="8">
        <f>IF(Parametros!$P$3=1,'4 - Tabela atual'!GR120,'5 - Tabela anterior'!GQ120)</f>
        <v>0</v>
      </c>
      <c r="GS121" s="8">
        <f>IF(Parametros!$P$3=1,'4 - Tabela atual'!GS120,'5 - Tabela anterior'!GR120)</f>
        <v>0</v>
      </c>
      <c r="GT121" s="8">
        <f>IF(Parametros!$P$3=1,'4 - Tabela atual'!GT120,'5 - Tabela anterior'!GS120)</f>
        <v>0</v>
      </c>
      <c r="GU121" s="8">
        <f>IF(Parametros!$P$3=1,'4 - Tabela atual'!GU120,'5 - Tabela anterior'!GT120)</f>
        <v>0</v>
      </c>
      <c r="GV121" s="8">
        <f>IF(Parametros!$P$3=1,'4 - Tabela atual'!GV120,'5 - Tabela anterior'!GU120)</f>
        <v>0</v>
      </c>
      <c r="GW121" s="8">
        <f>IF(Parametros!$P$3=1,'4 - Tabela atual'!GW120,'5 - Tabela anterior'!GV120)</f>
        <v>0</v>
      </c>
      <c r="GX121">
        <f>IF(Parametros!$P$3=1,'4 - Tabela atual'!GX120,'5 - Tabela anterior'!GW120)</f>
        <v>0</v>
      </c>
      <c r="GY121">
        <f>IF(Parametros!$P$3=1,'4 - Tabela atual'!GY120,'5 - Tabela anterior'!GX120)</f>
        <v>0</v>
      </c>
      <c r="GZ121">
        <f>IF(Parametros!$P$3=1,'4 - Tabela atual'!GZ120,'5 - Tabela anterior'!GY120)</f>
        <v>0</v>
      </c>
      <c r="HA121">
        <f>IF(Parametros!$P$3=1,'4 - Tabela atual'!HA120,'5 - Tabela anterior'!GZ120)</f>
        <v>0</v>
      </c>
      <c r="HB121">
        <f>IF(Parametros!$P$3=1,'4 - Tabela atual'!HB120,'5 - Tabela anterior'!HA120)</f>
        <v>0</v>
      </c>
      <c r="HC121">
        <f>IF(Parametros!$P$3=1,'4 - Tabela atual'!HC120,'5 - Tabela anterior'!HB120)</f>
        <v>0</v>
      </c>
      <c r="HD121">
        <f>IF(Parametros!$P$3=1,'4 - Tabela atual'!HD120,'5 - Tabela anterior'!HC120)</f>
        <v>0</v>
      </c>
      <c r="HE121" s="6" t="str">
        <f t="shared" si="3"/>
        <v>0 - (0)</v>
      </c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IP121" s="5"/>
      <c r="IQ121" s="5"/>
      <c r="IR121" s="5"/>
      <c r="IS121" s="5"/>
      <c r="IT121" s="5"/>
      <c r="IU121" s="5"/>
      <c r="IV121" s="5"/>
      <c r="IW121" s="5"/>
      <c r="IX121" s="5"/>
      <c r="IY121" s="5"/>
      <c r="IZ121" s="5"/>
      <c r="JA121" s="5"/>
      <c r="JB121" s="5"/>
      <c r="JC121" s="5"/>
      <c r="JD121" s="5"/>
      <c r="JE121" s="5"/>
      <c r="JF121" s="5"/>
      <c r="JG121" s="5"/>
      <c r="JH121" s="5"/>
      <c r="JI121" s="5"/>
      <c r="JJ121" s="5"/>
      <c r="JK121" s="5"/>
      <c r="JL121" s="5"/>
    </row>
    <row r="122" spans="1:272" x14ac:dyDescent="0.2">
      <c r="A122" s="148">
        <f>IF(Parametros!$P$3=1,'4 - Tabela atual'!A121,'5 - Tabela anterior'!A121)</f>
        <v>0</v>
      </c>
      <c r="B122" s="112">
        <f>IF(Parametros!$P$3=1,'4 - Tabela atual'!B121,'5 - Tabela anterior'!B121)</f>
        <v>0</v>
      </c>
      <c r="C122" s="9">
        <f>IF(Parametros!$P$3=1,'4 - Tabela atual'!C121,'5 - Tabela anterior'!C121)</f>
        <v>0</v>
      </c>
      <c r="D122" s="9">
        <f>IF(Parametros!$P$3=1,'4 - Tabela atual'!D121,'5 - Tabela anterior'!D121)</f>
        <v>0</v>
      </c>
      <c r="E122" s="9"/>
      <c r="F122" s="9"/>
      <c r="G122" s="9"/>
      <c r="H122" s="9"/>
      <c r="I122" s="9">
        <f>IF(Parametros!$P$3=1,'4 - Tabela atual'!I121,'5 - Tabela anterior'!H121)</f>
        <v>0</v>
      </c>
      <c r="J122" s="9"/>
      <c r="K122" s="9"/>
      <c r="L122" s="9"/>
      <c r="M122" s="9"/>
      <c r="N122" s="9">
        <f>IF(Parametros!$P$3=1,'4 - Tabela atual'!N121,'5 - Tabela anterior'!M121)</f>
        <v>0</v>
      </c>
      <c r="O122" s="9">
        <f>IF(Parametros!$P$3=1,'4 - Tabela atual'!O121,'5 - Tabela anterior'!N121)</f>
        <v>0</v>
      </c>
      <c r="P122" s="9">
        <f>IF(Parametros!$P$3=1,'4 - Tabela atual'!P121,'5 - Tabela anterior'!O121)</f>
        <v>0</v>
      </c>
      <c r="Q122" s="9">
        <f>IF(Parametros!$P$3=1,'4 - Tabela atual'!Q121,'5 - Tabela anterior'!P121)</f>
        <v>0</v>
      </c>
      <c r="R122" s="9">
        <f>IF(Parametros!$P$3=1,'4 - Tabela atual'!R121,'5 - Tabela anterior'!Q121)</f>
        <v>0</v>
      </c>
      <c r="S122" s="9">
        <f>IF(Parametros!$P$3=1,'4 - Tabela atual'!S121,'5 - Tabela anterior'!R121)</f>
        <v>0</v>
      </c>
      <c r="T122" s="9">
        <f>IF(Parametros!$P$3=1,'4 - Tabela atual'!T121,'5 - Tabela anterior'!S121)</f>
        <v>0</v>
      </c>
      <c r="U122" s="9">
        <f>IF(Parametros!$P$3=1,'4 - Tabela atual'!U121,'5 - Tabela anterior'!T121)</f>
        <v>0</v>
      </c>
      <c r="V122" s="9">
        <f>IF(Parametros!$P$3=1,'4 - Tabela atual'!V121,'5 - Tabela anterior'!U121)</f>
        <v>0</v>
      </c>
      <c r="W122" s="9">
        <f>IF(Parametros!$P$3=1,'4 - Tabela atual'!W121,'5 - Tabela anterior'!V121)</f>
        <v>0</v>
      </c>
      <c r="X122" s="9">
        <f>IF(Parametros!$P$3=1,'4 - Tabela atual'!X121,'5 - Tabela anterior'!W121)</f>
        <v>0</v>
      </c>
      <c r="Y122" s="9">
        <f>IF(Parametros!$P$3=1,'4 - Tabela atual'!Y121,'5 - Tabela anterior'!X121)</f>
        <v>0</v>
      </c>
      <c r="Z122" s="9">
        <f>IF(Parametros!$P$3=1,'4 - Tabela atual'!Z121,'5 - Tabela anterior'!Y121)</f>
        <v>0</v>
      </c>
      <c r="AA122" s="9">
        <f>IF(Parametros!$P$3=1,'4 - Tabela atual'!AA121,'5 - Tabela anterior'!Z121)</f>
        <v>0</v>
      </c>
      <c r="AB122" s="9">
        <f>IF(Parametros!$P$3=1,'4 - Tabela atual'!AB121,'5 - Tabela anterior'!AA121)</f>
        <v>0</v>
      </c>
      <c r="AC122" s="9">
        <f>IF(Parametros!$P$3=1,'4 - Tabela atual'!AC121,'5 - Tabela anterior'!AB121)</f>
        <v>0</v>
      </c>
      <c r="AD122" s="9">
        <f>IF(Parametros!$P$3=1,'4 - Tabela atual'!AD121,'5 - Tabela anterior'!AC121)</f>
        <v>0</v>
      </c>
      <c r="AE122" s="9">
        <f>IF(Parametros!$P$3=1,'4 - Tabela atual'!AE121,'5 - Tabela anterior'!AD121)</f>
        <v>0</v>
      </c>
      <c r="AF122" s="9">
        <f>IF(Parametros!$P$3=1,'4 - Tabela atual'!AF121,'5 - Tabela anterior'!AE121)</f>
        <v>0</v>
      </c>
      <c r="AG122" s="9">
        <f>IF(Parametros!$P$3=1,'4 - Tabela atual'!AG121,'5 - Tabela anterior'!AF121)</f>
        <v>0</v>
      </c>
      <c r="AH122" s="9">
        <f>IF(Parametros!$P$3=1,'4 - Tabela atual'!AH121,'5 - Tabela anterior'!AG121)</f>
        <v>0</v>
      </c>
      <c r="AI122" s="9">
        <f>IF(Parametros!$P$3=1,'4 - Tabela atual'!AI121,'5 - Tabela anterior'!AH121)</f>
        <v>0</v>
      </c>
      <c r="AJ122" s="9">
        <f>IF(Parametros!$P$3=1,'4 - Tabela atual'!AJ121,'5 - Tabela anterior'!AI121)</f>
        <v>0</v>
      </c>
      <c r="AK122" s="9">
        <f>IF(Parametros!$P$3=1,'4 - Tabela atual'!AK121,'5 - Tabela anterior'!AJ121)</f>
        <v>0</v>
      </c>
      <c r="AL122" s="9">
        <f>IF(Parametros!$P$3=1,'4 - Tabela atual'!AL121,'5 - Tabela anterior'!AK121)</f>
        <v>0</v>
      </c>
      <c r="AM122" s="9">
        <f>IF(Parametros!$P$3=1,'4 - Tabela atual'!AM121,'5 - Tabela anterior'!AL121)</f>
        <v>0</v>
      </c>
      <c r="AN122" s="9">
        <f>IF(Parametros!$P$3=1,'4 - Tabela atual'!AN121,'5 - Tabela anterior'!AM121)</f>
        <v>0</v>
      </c>
      <c r="AO122" s="9">
        <f>IF(Parametros!$P$3=1,'4 - Tabela atual'!AO121,'5 - Tabela anterior'!AN121)</f>
        <v>0</v>
      </c>
      <c r="AP122" s="9">
        <f>IF(Parametros!$P$3=1,'4 - Tabela atual'!AP121,'5 - Tabela anterior'!AO121)</f>
        <v>0</v>
      </c>
      <c r="AQ122" s="9">
        <f>IF(Parametros!$P$3=1,'4 - Tabela atual'!AQ121,'5 - Tabela anterior'!AP121)</f>
        <v>0</v>
      </c>
      <c r="AR122" s="9">
        <f>IF(Parametros!$P$3=1,'4 - Tabela atual'!AR121,'5 - Tabela anterior'!AQ121)</f>
        <v>0</v>
      </c>
      <c r="AS122" s="9">
        <f>IF(Parametros!$P$3=1,'4 - Tabela atual'!AS121,'5 - Tabela anterior'!AR121)</f>
        <v>0</v>
      </c>
      <c r="AT122" s="9">
        <f>IF(Parametros!$P$3=1,'4 - Tabela atual'!AT121,'5 - Tabela anterior'!AS121)</f>
        <v>0</v>
      </c>
      <c r="AU122" s="9">
        <f>IF(Parametros!$P$3=1,'4 - Tabela atual'!AU121,'5 - Tabela anterior'!AT121)</f>
        <v>0</v>
      </c>
      <c r="AV122" s="9">
        <f>IF(Parametros!$P$3=1,'4 - Tabela atual'!AV121,'5 - Tabela anterior'!AU121)</f>
        <v>0</v>
      </c>
      <c r="AW122" s="9">
        <f>IF(Parametros!$P$3=1,'4 - Tabela atual'!AW121,'5 - Tabela anterior'!AV121)</f>
        <v>0</v>
      </c>
      <c r="AX122" s="9">
        <f>IF(Parametros!$P$3=1,'4 - Tabela atual'!AX121,'5 - Tabela anterior'!AW121)</f>
        <v>0</v>
      </c>
      <c r="AY122" s="9">
        <f>IF(Parametros!$P$3=1,'4 - Tabela atual'!AY121,'5 - Tabela anterior'!AX121)</f>
        <v>0</v>
      </c>
      <c r="AZ122" s="9">
        <f>IF(Parametros!$P$3=1,'4 - Tabela atual'!AZ121,'5 - Tabela anterior'!AY121)</f>
        <v>0</v>
      </c>
      <c r="BA122" s="9">
        <f>IF(Parametros!$P$3=1,'4 - Tabela atual'!BA121,'5 - Tabela anterior'!AZ121)</f>
        <v>0</v>
      </c>
      <c r="BB122" s="9">
        <f>IF(Parametros!$P$3=1,'4 - Tabela atual'!BB121,'5 - Tabela anterior'!BA121)</f>
        <v>0</v>
      </c>
      <c r="BC122" s="9">
        <f>IF(Parametros!$P$3=1,'4 - Tabela atual'!BC121,'5 - Tabela anterior'!BB121)</f>
        <v>0</v>
      </c>
      <c r="BD122" s="9">
        <f>IF(Parametros!$P$3=1,'4 - Tabela atual'!BD121,'5 - Tabela anterior'!BC121)</f>
        <v>0</v>
      </c>
      <c r="BE122" s="9">
        <f>IF(Parametros!$P$3=1,'4 - Tabela atual'!BE121,'5 - Tabela anterior'!BD121)</f>
        <v>0</v>
      </c>
      <c r="BF122" s="9">
        <f>IF(Parametros!$P$3=1,'4 - Tabela atual'!BF121,'5 - Tabela anterior'!BE121)</f>
        <v>0</v>
      </c>
      <c r="BG122" s="9">
        <f>IF(Parametros!$P$3=1,'4 - Tabela atual'!BG121,'5 - Tabela anterior'!BF121)</f>
        <v>0</v>
      </c>
      <c r="BH122" s="9">
        <f>IF(Parametros!$P$3=1,'4 - Tabela atual'!BH121,'5 - Tabela anterior'!BG121)</f>
        <v>0</v>
      </c>
      <c r="BI122" s="9">
        <f>IF(Parametros!$P$3=1,'4 - Tabela atual'!BI121,'5 - Tabela anterior'!BH121)</f>
        <v>0</v>
      </c>
      <c r="BJ122" s="9">
        <f>IF(Parametros!$P$3=1,'4 - Tabela atual'!BJ121,'5 - Tabela anterior'!BI121)</f>
        <v>0</v>
      </c>
      <c r="BK122" s="9">
        <f>IF(Parametros!$P$3=1,'4 - Tabela atual'!BK121,'5 - Tabela anterior'!BJ121)</f>
        <v>0</v>
      </c>
      <c r="BL122" s="9">
        <f>IF(Parametros!$P$3=1,'4 - Tabela atual'!BL121,'5 - Tabela anterior'!BK121)</f>
        <v>0</v>
      </c>
      <c r="BM122" s="9">
        <f>IF(Parametros!$P$3=1,'4 - Tabela atual'!BM121,'5 - Tabela anterior'!BL121)</f>
        <v>0</v>
      </c>
      <c r="BN122" s="9">
        <f>IF(Parametros!$P$3=1,'4 - Tabela atual'!BN121,'5 - Tabela anterior'!BM121)</f>
        <v>0</v>
      </c>
      <c r="BO122" s="9">
        <f>IF(Parametros!$P$3=1,'4 - Tabela atual'!BO121,'5 - Tabela anterior'!BN121)</f>
        <v>0</v>
      </c>
      <c r="BP122" s="9">
        <f>IF(Parametros!$P$3=1,'4 - Tabela atual'!BP121,'5 - Tabela anterior'!BO121)</f>
        <v>0</v>
      </c>
      <c r="BQ122" s="9">
        <f>IF(Parametros!$P$3=1,'4 - Tabela atual'!BQ121,'5 - Tabela anterior'!BP121)</f>
        <v>0</v>
      </c>
      <c r="BR122" s="9">
        <f>IF(Parametros!$P$3=1,'4 - Tabela atual'!BR121,'5 - Tabela anterior'!BQ121)</f>
        <v>0</v>
      </c>
      <c r="BS122" s="9">
        <f>IF(Parametros!$P$3=1,'4 - Tabela atual'!BS121,'5 - Tabela anterior'!BR121)</f>
        <v>0</v>
      </c>
      <c r="BT122" s="9">
        <f>IF(Parametros!$P$3=1,'4 - Tabela atual'!BT121,'5 - Tabela anterior'!BS121)</f>
        <v>0</v>
      </c>
      <c r="BU122" s="9">
        <f>IF(Parametros!$P$3=1,'4 - Tabela atual'!BU121,'5 - Tabela anterior'!BT121)</f>
        <v>0</v>
      </c>
      <c r="BV122" s="9">
        <f>IF(Parametros!$P$3=1,'4 - Tabela atual'!BV121,'5 - Tabela anterior'!BU121)</f>
        <v>0</v>
      </c>
      <c r="BW122" s="9">
        <f>IF(Parametros!$P$3=1,'4 - Tabela atual'!BW121,'5 - Tabela anterior'!BV121)</f>
        <v>0</v>
      </c>
      <c r="BX122" s="9">
        <f>IF(Parametros!$P$3=1,'4 - Tabela atual'!BX121,'5 - Tabela anterior'!BW121)</f>
        <v>0</v>
      </c>
      <c r="BY122" s="9">
        <f>IF(Parametros!$P$3=1,'4 - Tabela atual'!BY121,'5 - Tabela anterior'!BX121)</f>
        <v>0</v>
      </c>
      <c r="BZ122" s="9">
        <f>IF(Parametros!$P$3=1,'4 - Tabela atual'!BZ121,'5 - Tabela anterior'!BY121)</f>
        <v>0</v>
      </c>
      <c r="CA122" s="9">
        <f>IF(Parametros!$P$3=1,'4 - Tabela atual'!CA121,'5 - Tabela anterior'!BZ121)</f>
        <v>0</v>
      </c>
      <c r="CB122" s="9">
        <f>IF(Parametros!$P$3=1,'4 - Tabela atual'!CB121,'5 - Tabela anterior'!CA121)</f>
        <v>0</v>
      </c>
      <c r="CC122" s="9">
        <f>IF(Parametros!$P$3=1,'4 - Tabela atual'!CC121,'5 - Tabela anterior'!CB121)</f>
        <v>0</v>
      </c>
      <c r="CD122" s="9">
        <f>IF(Parametros!$P$3=1,'4 - Tabela atual'!CD121,'5 - Tabela anterior'!CC121)</f>
        <v>0</v>
      </c>
      <c r="CE122" s="9">
        <f>IF(Parametros!$P$3=1,'4 - Tabela atual'!CE121,'5 - Tabela anterior'!CD121)</f>
        <v>0</v>
      </c>
      <c r="CF122" s="9">
        <f>IF(Parametros!$P$3=1,'4 - Tabela atual'!CF121,'5 - Tabela anterior'!CE121)</f>
        <v>0</v>
      </c>
      <c r="CG122" s="9">
        <f>IF(Parametros!$P$3=1,'4 - Tabela atual'!CG121,'5 - Tabela anterior'!CF121)</f>
        <v>0</v>
      </c>
      <c r="CH122" s="9">
        <f>IF(Parametros!$P$3=1,'4 - Tabela atual'!CH121,'5 - Tabela anterior'!CG121)</f>
        <v>0</v>
      </c>
      <c r="CI122" s="9">
        <f>IF(Parametros!$P$3=1,'4 - Tabela atual'!CI121,'5 - Tabela anterior'!CH121)</f>
        <v>0</v>
      </c>
      <c r="CJ122" s="9">
        <f>IF(Parametros!$P$3=1,'4 - Tabela atual'!CJ121,'5 - Tabela anterior'!CI121)</f>
        <v>0</v>
      </c>
      <c r="CK122" s="9">
        <f>IF(Parametros!$P$3=1,'4 - Tabela atual'!CK121,'5 - Tabela anterior'!CJ121)</f>
        <v>0</v>
      </c>
      <c r="CL122" s="9">
        <f>IF(Parametros!$P$3=1,'4 - Tabela atual'!CL121,'5 - Tabela anterior'!CK121)</f>
        <v>0</v>
      </c>
      <c r="CM122" s="9">
        <f>IF(Parametros!$P$3=1,'4 - Tabela atual'!CM121,'5 - Tabela anterior'!CL121)</f>
        <v>0</v>
      </c>
      <c r="CN122" s="9">
        <f>IF(Parametros!$P$3=1,'4 - Tabela atual'!CN121,'5 - Tabela anterior'!CM121)</f>
        <v>0</v>
      </c>
      <c r="CO122" s="9">
        <f>IF(Parametros!$P$3=1,'4 - Tabela atual'!CO121,'5 - Tabela anterior'!CN121)</f>
        <v>0</v>
      </c>
      <c r="CP122" s="9">
        <f>IF(Parametros!$P$3=1,'4 - Tabela atual'!CP121,'5 - Tabela anterior'!CO121)</f>
        <v>0</v>
      </c>
      <c r="CQ122" s="9">
        <f>IF(Parametros!$P$3=1,'4 - Tabela atual'!CQ121,'5 - Tabela anterior'!CP121)</f>
        <v>0</v>
      </c>
      <c r="CR122" s="9">
        <f>IF(Parametros!$P$3=1,'4 - Tabela atual'!CR121,'5 - Tabela anterior'!CQ121)</f>
        <v>0</v>
      </c>
      <c r="CS122" s="9">
        <f>IF(Parametros!$P$3=1,'4 - Tabela atual'!CS121,'5 - Tabela anterior'!CR121)</f>
        <v>0</v>
      </c>
      <c r="CT122" s="9">
        <f>IF(Parametros!$P$3=1,'4 - Tabela atual'!CT121,'5 - Tabela anterior'!CS121)</f>
        <v>0</v>
      </c>
      <c r="CU122" s="9">
        <f>IF(Parametros!$P$3=1,'4 - Tabela atual'!CU121,'5 - Tabela anterior'!CT121)</f>
        <v>0</v>
      </c>
      <c r="CV122" s="9">
        <f>IF(Parametros!$P$3=1,'4 - Tabela atual'!CV121,'5 - Tabela anterior'!CU121)</f>
        <v>0</v>
      </c>
      <c r="CW122" s="9">
        <f>IF(Parametros!$P$3=1,'4 - Tabela atual'!CW121,'5 - Tabela anterior'!CV121)</f>
        <v>0</v>
      </c>
      <c r="CX122" s="9">
        <f>IF(Parametros!$P$3=1,'4 - Tabela atual'!CX121,'5 - Tabela anterior'!CW121)</f>
        <v>0</v>
      </c>
      <c r="CY122" s="9">
        <f>IF(Parametros!$P$3=1,'4 - Tabela atual'!CY121,'5 - Tabela anterior'!CX121)</f>
        <v>0</v>
      </c>
      <c r="CZ122" s="9">
        <f>IF(Parametros!$P$3=1,'4 - Tabela atual'!CZ121,'5 - Tabela anterior'!CY121)</f>
        <v>0</v>
      </c>
      <c r="DA122" s="9">
        <f>IF(Parametros!$P$3=1,'4 - Tabela atual'!DA121,'5 - Tabela anterior'!CZ121)</f>
        <v>0</v>
      </c>
      <c r="DB122" s="9">
        <f>IF(Parametros!$P$3=1,'4 - Tabela atual'!DB121,'5 - Tabela anterior'!DA121)</f>
        <v>0</v>
      </c>
      <c r="DC122" s="9">
        <f>IF(Parametros!$P$3=1,'4 - Tabela atual'!DC121,'5 - Tabela anterior'!DB121)</f>
        <v>0</v>
      </c>
      <c r="DD122" s="9">
        <f>IF(Parametros!$P$3=1,'4 - Tabela atual'!DD121,'5 - Tabela anterior'!DC121)</f>
        <v>0</v>
      </c>
      <c r="DE122" s="9">
        <f>IF(Parametros!$P$3=1,'4 - Tabela atual'!DE121,'5 - Tabela anterior'!DD121)</f>
        <v>0</v>
      </c>
      <c r="DF122" s="9">
        <f>IF(Parametros!$P$3=1,'4 - Tabela atual'!DF121,'5 - Tabela anterior'!DE121)</f>
        <v>0</v>
      </c>
      <c r="DG122" s="9">
        <f>IF(Parametros!$P$3=1,'4 - Tabela atual'!DG121,'5 - Tabela anterior'!DF121)</f>
        <v>0</v>
      </c>
      <c r="DH122" s="9">
        <f>IF(Parametros!$P$3=1,'4 - Tabela atual'!DH121,'5 - Tabela anterior'!DG121)</f>
        <v>0</v>
      </c>
      <c r="DI122" s="9">
        <f>IF(Parametros!$P$3=1,'4 - Tabela atual'!DI121,'5 - Tabela anterior'!DH121)</f>
        <v>0</v>
      </c>
      <c r="DJ122" s="9">
        <f>IF(Parametros!$P$3=1,'4 - Tabela atual'!DJ121,'5 - Tabela anterior'!DI121)</f>
        <v>0</v>
      </c>
      <c r="DK122" s="9">
        <f>IF(Parametros!$P$3=1,'4 - Tabela atual'!DK121,'5 - Tabela anterior'!DJ121)</f>
        <v>0</v>
      </c>
      <c r="DL122" s="9">
        <f>IF(Parametros!$P$3=1,'4 - Tabela atual'!DL121,'5 - Tabela anterior'!DK121)</f>
        <v>0</v>
      </c>
      <c r="DM122" s="9">
        <f>IF(Parametros!$P$3=1,'4 - Tabela atual'!DM121,'5 - Tabela anterior'!DL121)</f>
        <v>0</v>
      </c>
      <c r="DN122" s="9">
        <f>IF(Parametros!$P$3=1,'4 - Tabela atual'!DN121,'5 - Tabela anterior'!DM121)</f>
        <v>0</v>
      </c>
      <c r="DO122" s="9">
        <f>IF(Parametros!$P$3=1,'4 - Tabela atual'!DO121,'5 - Tabela anterior'!DN121)</f>
        <v>0</v>
      </c>
      <c r="DP122" s="9">
        <f>IF(Parametros!$P$3=1,'4 - Tabela atual'!DP121,'5 - Tabela anterior'!DO121)</f>
        <v>0</v>
      </c>
      <c r="DQ122" s="9">
        <f>IF(Parametros!$P$3=1,'4 - Tabela atual'!DQ121,'5 - Tabela anterior'!DP121)</f>
        <v>0</v>
      </c>
      <c r="DR122" s="9">
        <f>IF(Parametros!$P$3=1,'4 - Tabela atual'!DR121,'5 - Tabela anterior'!DQ121)</f>
        <v>0</v>
      </c>
      <c r="DS122" s="9">
        <f>IF(Parametros!$P$3=1,'4 - Tabela atual'!DS121,'5 - Tabela anterior'!DR121)</f>
        <v>0</v>
      </c>
      <c r="DT122" s="9">
        <f>IF(Parametros!$P$3=1,'4 - Tabela atual'!DT121,'5 - Tabela anterior'!DS121)</f>
        <v>0</v>
      </c>
      <c r="DU122" s="9">
        <f>IF(Parametros!$P$3=1,'4 - Tabela atual'!DU121,'5 - Tabela anterior'!DT121)</f>
        <v>0</v>
      </c>
      <c r="DV122" s="9">
        <f>IF(Parametros!$P$3=1,'4 - Tabela atual'!DV121,'5 - Tabela anterior'!DU121)</f>
        <v>0</v>
      </c>
      <c r="DW122" s="9">
        <f>IF(Parametros!$P$3=1,'4 - Tabela atual'!DW121,'5 - Tabela anterior'!DV121)</f>
        <v>0</v>
      </c>
      <c r="DX122" s="9">
        <f>IF(Parametros!$P$3=1,'4 - Tabela atual'!DX121,'5 - Tabela anterior'!DW121)</f>
        <v>0</v>
      </c>
      <c r="DY122" s="9">
        <f>IF(Parametros!$P$3=1,'4 - Tabela atual'!DY121,'5 - Tabela anterior'!DX121)</f>
        <v>0</v>
      </c>
      <c r="DZ122" s="9">
        <f>IF(Parametros!$P$3=1,'4 - Tabela atual'!DZ121,'5 - Tabela anterior'!DY121)</f>
        <v>0</v>
      </c>
      <c r="EA122" s="9">
        <f>IF(Parametros!$P$3=1,'4 - Tabela atual'!EA121,'5 - Tabela anterior'!DZ121)</f>
        <v>0</v>
      </c>
      <c r="EB122" s="9">
        <f>IF(Parametros!$P$3=1,'4 - Tabela atual'!EB121,'5 - Tabela anterior'!EA121)</f>
        <v>0</v>
      </c>
      <c r="EC122" s="9">
        <f>IF(Parametros!$P$3=1,'4 - Tabela atual'!EC121,'5 - Tabela anterior'!EB121)</f>
        <v>0</v>
      </c>
      <c r="ED122" s="9">
        <f>IF(Parametros!$P$3=1,'4 - Tabela atual'!ED121,'5 - Tabela anterior'!EC121)</f>
        <v>0</v>
      </c>
      <c r="EE122" s="9">
        <f>IF(Parametros!$P$3=1,'4 - Tabela atual'!EE121,'5 - Tabela anterior'!ED121)</f>
        <v>0</v>
      </c>
      <c r="EF122" s="9">
        <f>IF(Parametros!$P$3=1,'4 - Tabela atual'!EF121,'5 - Tabela anterior'!EE121)</f>
        <v>0</v>
      </c>
      <c r="EG122" s="9">
        <f>IF(Parametros!$P$3=1,'4 - Tabela atual'!EG121,'5 - Tabela anterior'!EF121)</f>
        <v>0</v>
      </c>
      <c r="EH122" s="9">
        <f>IF(Parametros!$P$3=1,'4 - Tabela atual'!EH121,'5 - Tabela anterior'!EG121)</f>
        <v>0</v>
      </c>
      <c r="EI122" s="9">
        <f>IF(Parametros!$P$3=1,'4 - Tabela atual'!EI121,'5 - Tabela anterior'!EH121)</f>
        <v>0</v>
      </c>
      <c r="EJ122" s="9">
        <f>IF(Parametros!$P$3=1,'4 - Tabela atual'!EJ121,'5 - Tabela anterior'!EI121)</f>
        <v>0</v>
      </c>
      <c r="EK122" s="9">
        <f>IF(Parametros!$P$3=1,'4 - Tabela atual'!EK121,'5 - Tabela anterior'!EJ121)</f>
        <v>0</v>
      </c>
      <c r="EL122" s="9">
        <f>IF(Parametros!$P$3=1,'4 - Tabela atual'!EL121,'5 - Tabela anterior'!EK121)</f>
        <v>0</v>
      </c>
      <c r="EM122" s="9">
        <f>IF(Parametros!$P$3=1,'4 - Tabela atual'!EM121,'5 - Tabela anterior'!EL121)</f>
        <v>0</v>
      </c>
      <c r="EN122" s="9">
        <f>IF(Parametros!$P$3=1,'4 - Tabela atual'!EN121,'5 - Tabela anterior'!EM121)</f>
        <v>0</v>
      </c>
      <c r="EO122" s="9">
        <f>IF(Parametros!$P$3=1,'4 - Tabela atual'!EO121,'5 - Tabela anterior'!EN121)</f>
        <v>0</v>
      </c>
      <c r="EP122" s="9">
        <f>IF(Parametros!$P$3=1,'4 - Tabela atual'!EP121,'5 - Tabela anterior'!EO121)</f>
        <v>0</v>
      </c>
      <c r="EQ122" s="9">
        <f>IF(Parametros!$P$3=1,'4 - Tabela atual'!EQ121,'5 - Tabela anterior'!EP121)</f>
        <v>0</v>
      </c>
      <c r="ER122" s="9">
        <f>IF(Parametros!$P$3=1,'4 - Tabela atual'!ER121,'5 - Tabela anterior'!EQ121)</f>
        <v>0</v>
      </c>
      <c r="ES122" s="9">
        <f>IF(Parametros!$P$3=1,'4 - Tabela atual'!ES121,'5 - Tabela anterior'!ER121)</f>
        <v>0</v>
      </c>
      <c r="ET122" s="9">
        <f>IF(Parametros!$P$3=1,'4 - Tabela atual'!ET121,'5 - Tabela anterior'!ES121)</f>
        <v>0</v>
      </c>
      <c r="EU122" s="9">
        <f>IF(Parametros!$P$3=1,'4 - Tabela atual'!EU121,'5 - Tabela anterior'!ET121)</f>
        <v>0</v>
      </c>
      <c r="EV122" s="9">
        <f>IF(Parametros!$P$3=1,'4 - Tabela atual'!EV121,'5 - Tabela anterior'!EU121)</f>
        <v>0</v>
      </c>
      <c r="EW122" s="9">
        <f>IF(Parametros!$P$3=1,'4 - Tabela atual'!EW121,'5 - Tabela anterior'!EV121)</f>
        <v>0</v>
      </c>
      <c r="EX122" s="9">
        <f>IF(Parametros!$P$3=1,'4 - Tabela atual'!EX121,'5 - Tabela anterior'!EW121)</f>
        <v>0</v>
      </c>
      <c r="EY122" s="9">
        <f>IF(Parametros!$P$3=1,'4 - Tabela atual'!EY121,'5 - Tabela anterior'!EX121)</f>
        <v>0</v>
      </c>
      <c r="EZ122" s="9">
        <f>IF(Parametros!$P$3=1,'4 - Tabela atual'!EZ121,'5 - Tabela anterior'!EY121)</f>
        <v>0</v>
      </c>
      <c r="FA122" s="9">
        <f>IF(Parametros!$P$3=1,'4 - Tabela atual'!FA121,'5 - Tabela anterior'!EZ121)</f>
        <v>0</v>
      </c>
      <c r="FB122" s="9">
        <f>IF(Parametros!$P$3=1,'4 - Tabela atual'!FB121,'5 - Tabela anterior'!FA121)</f>
        <v>0</v>
      </c>
      <c r="FC122" s="9">
        <f>IF(Parametros!$P$3=1,'4 - Tabela atual'!FC121,'5 - Tabela anterior'!FB121)</f>
        <v>0</v>
      </c>
      <c r="FD122" s="9">
        <f>IF(Parametros!$P$3=1,'4 - Tabela atual'!FD121,'5 - Tabela anterior'!FC121)</f>
        <v>0</v>
      </c>
      <c r="FE122" s="9">
        <f>IF(Parametros!$P$3=1,'4 - Tabela atual'!FE121,'5 - Tabela anterior'!FD121)</f>
        <v>0</v>
      </c>
      <c r="FF122" s="9">
        <f>IF(Parametros!$P$3=1,'4 - Tabela atual'!FF121,'5 - Tabela anterior'!FE121)</f>
        <v>0</v>
      </c>
      <c r="FG122" s="9">
        <f>IF(Parametros!$P$3=1,'4 - Tabela atual'!FG121,'5 - Tabela anterior'!FF121)</f>
        <v>0</v>
      </c>
      <c r="FH122" s="9">
        <f>IF(Parametros!$P$3=1,'4 - Tabela atual'!FH121,'5 - Tabela anterior'!FG121)</f>
        <v>0</v>
      </c>
      <c r="FI122" s="9">
        <f>IF(Parametros!$P$3=1,'4 - Tabela atual'!FI121,'5 - Tabela anterior'!FH121)</f>
        <v>0</v>
      </c>
      <c r="FJ122" s="9">
        <f>IF(Parametros!$P$3=1,'4 - Tabela atual'!FJ121,'5 - Tabela anterior'!FI121)</f>
        <v>0</v>
      </c>
      <c r="FK122" s="9">
        <f>IF(Parametros!$P$3=1,'4 - Tabela atual'!FK121,'5 - Tabela anterior'!FJ121)</f>
        <v>0</v>
      </c>
      <c r="FL122" s="9">
        <f>IF(Parametros!$P$3=1,'4 - Tabela atual'!FL121,'5 - Tabela anterior'!FK121)</f>
        <v>0</v>
      </c>
      <c r="FM122" s="9">
        <f>IF(Parametros!$P$3=1,'4 - Tabela atual'!FM121,'5 - Tabela anterior'!FL121)</f>
        <v>0</v>
      </c>
      <c r="FN122" s="9">
        <f>IF(Parametros!$P$3=1,'4 - Tabela atual'!FN121,'5 - Tabela anterior'!FM121)</f>
        <v>0</v>
      </c>
      <c r="FO122" s="9">
        <f>IF(Parametros!$P$3=1,'4 - Tabela atual'!FO121,'5 - Tabela anterior'!FN121)</f>
        <v>0</v>
      </c>
      <c r="FP122" s="9">
        <f>IF(Parametros!$P$3=1,'4 - Tabela atual'!FP121,'5 - Tabela anterior'!FO121)</f>
        <v>0</v>
      </c>
      <c r="FQ122" s="9">
        <f>IF(Parametros!$P$3=1,'4 - Tabela atual'!FQ121,'5 - Tabela anterior'!FP121)</f>
        <v>0</v>
      </c>
      <c r="FR122" s="9">
        <f>IF(Parametros!$P$3=1,'4 - Tabela atual'!FR121,'5 - Tabela anterior'!FQ121)</f>
        <v>0</v>
      </c>
      <c r="FS122" s="9">
        <f>IF(Parametros!$P$3=1,'4 - Tabela atual'!FS121,'5 - Tabela anterior'!FR121)</f>
        <v>0</v>
      </c>
      <c r="FT122" t="str">
        <f>IF(Parametros!$P$3=1,'4 - Tabela atual'!FT121,'5 - Tabela anterior'!FS121)</f>
        <v>0</v>
      </c>
      <c r="FU122" t="str">
        <f>IF(Parametros!$P$3=1,'4 - Tabela atual'!FU121,'5 - Tabela anterior'!FT121)</f>
        <v>0</v>
      </c>
      <c r="FV122" t="str">
        <f>IF(Parametros!$P$3=1,'4 - Tabela atual'!FV121,'5 - Tabela anterior'!FU121)</f>
        <v>0</v>
      </c>
      <c r="FW122" t="str">
        <f>IF(Parametros!$P$3=1,'4 - Tabela atual'!FW121,'5 - Tabela anterior'!FV121)</f>
        <v>0</v>
      </c>
      <c r="FX122">
        <f>IF(Parametros!$P$3=1,'4 - Tabela atual'!FX121,'5 - Tabela anterior'!FW121)</f>
        <v>0</v>
      </c>
      <c r="FY122">
        <f>IF(Parametros!$P$3=1,'4 - Tabela atual'!FY121,'5 - Tabela anterior'!FX121)</f>
        <v>0</v>
      </c>
      <c r="FZ122">
        <f>IF(Parametros!$P$3=1,'4 - Tabela atual'!FZ121,'5 - Tabela anterior'!FY121)</f>
        <v>0</v>
      </c>
      <c r="GA122">
        <f>IF(Parametros!$P$3=1,'4 - Tabela atual'!GA121,'5 - Tabela anterior'!FZ121)</f>
        <v>0</v>
      </c>
      <c r="GB122">
        <f>IF(Parametros!$P$3=1,'4 - Tabela atual'!GB121,'5 - Tabela anterior'!GA121)</f>
        <v>0</v>
      </c>
      <c r="GC122">
        <f>IF(Parametros!$P$3=1,'4 - Tabela atual'!GC121,'5 - Tabela anterior'!GB121)</f>
        <v>0</v>
      </c>
      <c r="GD122">
        <f>IF(Parametros!$P$3=1,'4 - Tabela atual'!GD121,'5 - Tabela anterior'!GC121)</f>
        <v>0</v>
      </c>
      <c r="GE122">
        <f>IF(Parametros!$P$3=1,'4 - Tabela atual'!GE121,'5 - Tabela anterior'!GD121)</f>
        <v>0</v>
      </c>
      <c r="GF122">
        <f>IF(Parametros!$P$3=1,'4 - Tabela atual'!GF121,'5 - Tabela anterior'!GE121)</f>
        <v>0</v>
      </c>
      <c r="GG122">
        <f>IF(Parametros!$P$3=1,'4 - Tabela atual'!GG121,'5 - Tabela anterior'!GF121)</f>
        <v>0</v>
      </c>
      <c r="GH122">
        <f>IF(Parametros!$P$3=1,'4 - Tabela atual'!GH121,'5 - Tabela anterior'!GG121)</f>
        <v>0</v>
      </c>
      <c r="GI122" s="8" t="str">
        <f>IF(Parametros!$P$3=1,'4 - Tabela atual'!GI121,'5 - Tabela anterior'!GH121)</f>
        <v>0</v>
      </c>
      <c r="GJ122" s="8">
        <f>IF(Parametros!$P$3=1,'4 - Tabela atual'!GJ121,'5 - Tabela anterior'!GI121)</f>
        <v>0</v>
      </c>
      <c r="GK122" s="8">
        <f>IF(Parametros!$P$3=1,'4 - Tabela atual'!GK121,'5 - Tabela anterior'!GJ121)</f>
        <v>0</v>
      </c>
      <c r="GL122" s="8">
        <f>IF(Parametros!$P$3=1,'4 - Tabela atual'!GL121,'5 - Tabela anterior'!GK121)</f>
        <v>0</v>
      </c>
      <c r="GM122" s="8">
        <f>IF(Parametros!$P$3=1,'4 - Tabela atual'!GM121,'5 - Tabela anterior'!GL121)</f>
        <v>0</v>
      </c>
      <c r="GN122" s="8">
        <f>IF(Parametros!$P$3=1,'4 - Tabela atual'!GN121,'5 - Tabela anterior'!GM121)</f>
        <v>0</v>
      </c>
      <c r="GO122" s="8">
        <f>IF(Parametros!$P$3=1,'4 - Tabela atual'!GO121,'5 - Tabela anterior'!GN121)</f>
        <v>0</v>
      </c>
      <c r="GP122" s="8">
        <f>IF(Parametros!$P$3=1,'4 - Tabela atual'!GP121,'5 - Tabela anterior'!GO121)</f>
        <v>0</v>
      </c>
      <c r="GQ122" s="8">
        <f>IF(Parametros!$P$3=1,'4 - Tabela atual'!GQ121,'5 - Tabela anterior'!GP121)</f>
        <v>0</v>
      </c>
      <c r="GR122" s="8">
        <f>IF(Parametros!$P$3=1,'4 - Tabela atual'!GR121,'5 - Tabela anterior'!GQ121)</f>
        <v>0</v>
      </c>
      <c r="GS122" s="8">
        <f>IF(Parametros!$P$3=1,'4 - Tabela atual'!GS121,'5 - Tabela anterior'!GR121)</f>
        <v>0</v>
      </c>
      <c r="GT122" s="8">
        <f>IF(Parametros!$P$3=1,'4 - Tabela atual'!GT121,'5 - Tabela anterior'!GS121)</f>
        <v>0</v>
      </c>
      <c r="GU122" s="8">
        <f>IF(Parametros!$P$3=1,'4 - Tabela atual'!GU121,'5 - Tabela anterior'!GT121)</f>
        <v>0</v>
      </c>
      <c r="GV122" s="8">
        <f>IF(Parametros!$P$3=1,'4 - Tabela atual'!GV121,'5 - Tabela anterior'!GU121)</f>
        <v>0</v>
      </c>
      <c r="GW122" s="8">
        <f>IF(Parametros!$P$3=1,'4 - Tabela atual'!GW121,'5 - Tabela anterior'!GV121)</f>
        <v>0</v>
      </c>
      <c r="GX122">
        <f>IF(Parametros!$P$3=1,'4 - Tabela atual'!GX121,'5 - Tabela anterior'!GW121)</f>
        <v>0</v>
      </c>
      <c r="GY122">
        <f>IF(Parametros!$P$3=1,'4 - Tabela atual'!GY121,'5 - Tabela anterior'!GX121)</f>
        <v>0</v>
      </c>
      <c r="GZ122">
        <f>IF(Parametros!$P$3=1,'4 - Tabela atual'!GZ121,'5 - Tabela anterior'!GY121)</f>
        <v>0</v>
      </c>
      <c r="HA122">
        <f>IF(Parametros!$P$3=1,'4 - Tabela atual'!HA121,'5 - Tabela anterior'!GZ121)</f>
        <v>0</v>
      </c>
      <c r="HB122">
        <f>IF(Parametros!$P$3=1,'4 - Tabela atual'!HB121,'5 - Tabela anterior'!HA121)</f>
        <v>0</v>
      </c>
      <c r="HC122">
        <f>IF(Parametros!$P$3=1,'4 - Tabela atual'!HC121,'5 - Tabela anterior'!HB121)</f>
        <v>0</v>
      </c>
      <c r="HD122">
        <f>IF(Parametros!$P$3=1,'4 - Tabela atual'!HD121,'5 - Tabela anterior'!HC121)</f>
        <v>0</v>
      </c>
      <c r="HE122" s="6" t="str">
        <f t="shared" si="3"/>
        <v>0 - (0)</v>
      </c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IP122" s="5"/>
      <c r="IQ122" s="5"/>
      <c r="IR122" s="5"/>
      <c r="IS122" s="5"/>
      <c r="IT122" s="5"/>
      <c r="IU122" s="5"/>
      <c r="IV122" s="5"/>
      <c r="IW122" s="5"/>
      <c r="IX122" s="5"/>
      <c r="IY122" s="5"/>
      <c r="IZ122" s="5"/>
      <c r="JA122" s="5"/>
      <c r="JB122" s="5"/>
      <c r="JC122" s="5"/>
      <c r="JD122" s="5"/>
      <c r="JE122" s="5"/>
      <c r="JF122" s="5"/>
      <c r="JG122" s="5"/>
      <c r="JH122" s="5"/>
      <c r="JI122" s="5"/>
      <c r="JJ122" s="5"/>
      <c r="JK122" s="5"/>
      <c r="JL122" s="5"/>
    </row>
    <row r="123" spans="1:272" x14ac:dyDescent="0.2">
      <c r="A123" s="148">
        <f>IF(Parametros!$P$3=1,'4 - Tabela atual'!A122,'5 - Tabela anterior'!A122)</f>
        <v>0</v>
      </c>
      <c r="B123" s="112">
        <f>IF(Parametros!$P$3=1,'4 - Tabela atual'!B122,'5 - Tabela anterior'!B122)</f>
        <v>0</v>
      </c>
      <c r="C123" s="9">
        <f>IF(Parametros!$P$3=1,'4 - Tabela atual'!C122,'5 - Tabela anterior'!C122)</f>
        <v>0</v>
      </c>
      <c r="D123" s="9">
        <f>IF(Parametros!$P$3=1,'4 - Tabela atual'!D122,'5 - Tabela anterior'!D122)</f>
        <v>0</v>
      </c>
      <c r="E123" s="9"/>
      <c r="F123" s="9"/>
      <c r="G123" s="9"/>
      <c r="H123" s="9"/>
      <c r="I123" s="9">
        <f>IF(Parametros!$P$3=1,'4 - Tabela atual'!I122,'5 - Tabela anterior'!H122)</f>
        <v>0</v>
      </c>
      <c r="J123" s="9"/>
      <c r="K123" s="9"/>
      <c r="L123" s="9"/>
      <c r="M123" s="9"/>
      <c r="N123" s="9">
        <f>IF(Parametros!$P$3=1,'4 - Tabela atual'!N122,'5 - Tabela anterior'!M122)</f>
        <v>0</v>
      </c>
      <c r="O123" s="9">
        <f>IF(Parametros!$P$3=1,'4 - Tabela atual'!O122,'5 - Tabela anterior'!N122)</f>
        <v>0</v>
      </c>
      <c r="P123" s="9">
        <f>IF(Parametros!$P$3=1,'4 - Tabela atual'!P122,'5 - Tabela anterior'!O122)</f>
        <v>0</v>
      </c>
      <c r="Q123" s="9">
        <f>IF(Parametros!$P$3=1,'4 - Tabela atual'!Q122,'5 - Tabela anterior'!P122)</f>
        <v>0</v>
      </c>
      <c r="R123" s="9">
        <f>IF(Parametros!$P$3=1,'4 - Tabela atual'!R122,'5 - Tabela anterior'!Q122)</f>
        <v>0</v>
      </c>
      <c r="S123" s="9">
        <f>IF(Parametros!$P$3=1,'4 - Tabela atual'!S122,'5 - Tabela anterior'!R122)</f>
        <v>0</v>
      </c>
      <c r="T123" s="9">
        <f>IF(Parametros!$P$3=1,'4 - Tabela atual'!T122,'5 - Tabela anterior'!S122)</f>
        <v>0</v>
      </c>
      <c r="U123" s="9">
        <f>IF(Parametros!$P$3=1,'4 - Tabela atual'!U122,'5 - Tabela anterior'!T122)</f>
        <v>0</v>
      </c>
      <c r="V123" s="9">
        <f>IF(Parametros!$P$3=1,'4 - Tabela atual'!V122,'5 - Tabela anterior'!U122)</f>
        <v>0</v>
      </c>
      <c r="W123" s="9">
        <f>IF(Parametros!$P$3=1,'4 - Tabela atual'!W122,'5 - Tabela anterior'!V122)</f>
        <v>0</v>
      </c>
      <c r="X123" s="9">
        <f>IF(Parametros!$P$3=1,'4 - Tabela atual'!X122,'5 - Tabela anterior'!W122)</f>
        <v>0</v>
      </c>
      <c r="Y123" s="9">
        <f>IF(Parametros!$P$3=1,'4 - Tabela atual'!Y122,'5 - Tabela anterior'!X122)</f>
        <v>0</v>
      </c>
      <c r="Z123" s="9">
        <f>IF(Parametros!$P$3=1,'4 - Tabela atual'!Z122,'5 - Tabela anterior'!Y122)</f>
        <v>0</v>
      </c>
      <c r="AA123" s="9">
        <f>IF(Parametros!$P$3=1,'4 - Tabela atual'!AA122,'5 - Tabela anterior'!Z122)</f>
        <v>0</v>
      </c>
      <c r="AB123" s="9">
        <f>IF(Parametros!$P$3=1,'4 - Tabela atual'!AB122,'5 - Tabela anterior'!AA122)</f>
        <v>0</v>
      </c>
      <c r="AC123" s="9">
        <f>IF(Parametros!$P$3=1,'4 - Tabela atual'!AC122,'5 - Tabela anterior'!AB122)</f>
        <v>0</v>
      </c>
      <c r="AD123" s="9">
        <f>IF(Parametros!$P$3=1,'4 - Tabela atual'!AD122,'5 - Tabela anterior'!AC122)</f>
        <v>0</v>
      </c>
      <c r="AE123" s="9">
        <f>IF(Parametros!$P$3=1,'4 - Tabela atual'!AE122,'5 - Tabela anterior'!AD122)</f>
        <v>0</v>
      </c>
      <c r="AF123" s="9">
        <f>IF(Parametros!$P$3=1,'4 - Tabela atual'!AF122,'5 - Tabela anterior'!AE122)</f>
        <v>0</v>
      </c>
      <c r="AG123" s="9">
        <f>IF(Parametros!$P$3=1,'4 - Tabela atual'!AG122,'5 - Tabela anterior'!AF122)</f>
        <v>0</v>
      </c>
      <c r="AH123" s="9">
        <f>IF(Parametros!$P$3=1,'4 - Tabela atual'!AH122,'5 - Tabela anterior'!AG122)</f>
        <v>0</v>
      </c>
      <c r="AI123" s="9">
        <f>IF(Parametros!$P$3=1,'4 - Tabela atual'!AI122,'5 - Tabela anterior'!AH122)</f>
        <v>0</v>
      </c>
      <c r="AJ123" s="9">
        <f>IF(Parametros!$P$3=1,'4 - Tabela atual'!AJ122,'5 - Tabela anterior'!AI122)</f>
        <v>0</v>
      </c>
      <c r="AK123" s="9">
        <f>IF(Parametros!$P$3=1,'4 - Tabela atual'!AK122,'5 - Tabela anterior'!AJ122)</f>
        <v>0</v>
      </c>
      <c r="AL123" s="9">
        <f>IF(Parametros!$P$3=1,'4 - Tabela atual'!AL122,'5 - Tabela anterior'!AK122)</f>
        <v>0</v>
      </c>
      <c r="AM123" s="9">
        <f>IF(Parametros!$P$3=1,'4 - Tabela atual'!AM122,'5 - Tabela anterior'!AL122)</f>
        <v>0</v>
      </c>
      <c r="AN123" s="9">
        <f>IF(Parametros!$P$3=1,'4 - Tabela atual'!AN122,'5 - Tabela anterior'!AM122)</f>
        <v>0</v>
      </c>
      <c r="AO123" s="9">
        <f>IF(Parametros!$P$3=1,'4 - Tabela atual'!AO122,'5 - Tabela anterior'!AN122)</f>
        <v>0</v>
      </c>
      <c r="AP123" s="9">
        <f>IF(Parametros!$P$3=1,'4 - Tabela atual'!AP122,'5 - Tabela anterior'!AO122)</f>
        <v>0</v>
      </c>
      <c r="AQ123" s="9">
        <f>IF(Parametros!$P$3=1,'4 - Tabela atual'!AQ122,'5 - Tabela anterior'!AP122)</f>
        <v>0</v>
      </c>
      <c r="AR123" s="9">
        <f>IF(Parametros!$P$3=1,'4 - Tabela atual'!AR122,'5 - Tabela anterior'!AQ122)</f>
        <v>0</v>
      </c>
      <c r="AS123" s="9">
        <f>IF(Parametros!$P$3=1,'4 - Tabela atual'!AS122,'5 - Tabela anterior'!AR122)</f>
        <v>0</v>
      </c>
      <c r="AT123" s="9">
        <f>IF(Parametros!$P$3=1,'4 - Tabela atual'!AT122,'5 - Tabela anterior'!AS122)</f>
        <v>0</v>
      </c>
      <c r="AU123" s="9">
        <f>IF(Parametros!$P$3=1,'4 - Tabela atual'!AU122,'5 - Tabela anterior'!AT122)</f>
        <v>0</v>
      </c>
      <c r="AV123" s="9">
        <f>IF(Parametros!$P$3=1,'4 - Tabela atual'!AV122,'5 - Tabela anterior'!AU122)</f>
        <v>0</v>
      </c>
      <c r="AW123" s="9">
        <f>IF(Parametros!$P$3=1,'4 - Tabela atual'!AW122,'5 - Tabela anterior'!AV122)</f>
        <v>0</v>
      </c>
      <c r="AX123" s="9">
        <f>IF(Parametros!$P$3=1,'4 - Tabela atual'!AX122,'5 - Tabela anterior'!AW122)</f>
        <v>0</v>
      </c>
      <c r="AY123" s="9">
        <f>IF(Parametros!$P$3=1,'4 - Tabela atual'!AY122,'5 - Tabela anterior'!AX122)</f>
        <v>0</v>
      </c>
      <c r="AZ123" s="9">
        <f>IF(Parametros!$P$3=1,'4 - Tabela atual'!AZ122,'5 - Tabela anterior'!AY122)</f>
        <v>0</v>
      </c>
      <c r="BA123" s="9">
        <f>IF(Parametros!$P$3=1,'4 - Tabela atual'!BA122,'5 - Tabela anterior'!AZ122)</f>
        <v>0</v>
      </c>
      <c r="BB123" s="9">
        <f>IF(Parametros!$P$3=1,'4 - Tabela atual'!BB122,'5 - Tabela anterior'!BA122)</f>
        <v>0</v>
      </c>
      <c r="BC123" s="9">
        <f>IF(Parametros!$P$3=1,'4 - Tabela atual'!BC122,'5 - Tabela anterior'!BB122)</f>
        <v>0</v>
      </c>
      <c r="BD123" s="9">
        <f>IF(Parametros!$P$3=1,'4 - Tabela atual'!BD122,'5 - Tabela anterior'!BC122)</f>
        <v>0</v>
      </c>
      <c r="BE123" s="9">
        <f>IF(Parametros!$P$3=1,'4 - Tabela atual'!BE122,'5 - Tabela anterior'!BD122)</f>
        <v>0</v>
      </c>
      <c r="BF123" s="9">
        <f>IF(Parametros!$P$3=1,'4 - Tabela atual'!BF122,'5 - Tabela anterior'!BE122)</f>
        <v>0</v>
      </c>
      <c r="BG123" s="9">
        <f>IF(Parametros!$P$3=1,'4 - Tabela atual'!BG122,'5 - Tabela anterior'!BF122)</f>
        <v>0</v>
      </c>
      <c r="BH123" s="9">
        <f>IF(Parametros!$P$3=1,'4 - Tabela atual'!BH122,'5 - Tabela anterior'!BG122)</f>
        <v>0</v>
      </c>
      <c r="BI123" s="9">
        <f>IF(Parametros!$P$3=1,'4 - Tabela atual'!BI122,'5 - Tabela anterior'!BH122)</f>
        <v>0</v>
      </c>
      <c r="BJ123" s="9">
        <f>IF(Parametros!$P$3=1,'4 - Tabela atual'!BJ122,'5 - Tabela anterior'!BI122)</f>
        <v>0</v>
      </c>
      <c r="BK123" s="9">
        <f>IF(Parametros!$P$3=1,'4 - Tabela atual'!BK122,'5 - Tabela anterior'!BJ122)</f>
        <v>0</v>
      </c>
      <c r="BL123" s="9">
        <f>IF(Parametros!$P$3=1,'4 - Tabela atual'!BL122,'5 - Tabela anterior'!BK122)</f>
        <v>0</v>
      </c>
      <c r="BM123" s="9">
        <f>IF(Parametros!$P$3=1,'4 - Tabela atual'!BM122,'5 - Tabela anterior'!BL122)</f>
        <v>0</v>
      </c>
      <c r="BN123" s="9">
        <f>IF(Parametros!$P$3=1,'4 - Tabela atual'!BN122,'5 - Tabela anterior'!BM122)</f>
        <v>0</v>
      </c>
      <c r="BO123" s="9">
        <f>IF(Parametros!$P$3=1,'4 - Tabela atual'!BO122,'5 - Tabela anterior'!BN122)</f>
        <v>0</v>
      </c>
      <c r="BP123" s="9">
        <f>IF(Parametros!$P$3=1,'4 - Tabela atual'!BP122,'5 - Tabela anterior'!BO122)</f>
        <v>0</v>
      </c>
      <c r="BQ123" s="9">
        <f>IF(Parametros!$P$3=1,'4 - Tabela atual'!BQ122,'5 - Tabela anterior'!BP122)</f>
        <v>0</v>
      </c>
      <c r="BR123" s="9">
        <f>IF(Parametros!$P$3=1,'4 - Tabela atual'!BR122,'5 - Tabela anterior'!BQ122)</f>
        <v>0</v>
      </c>
      <c r="BS123" s="9">
        <f>IF(Parametros!$P$3=1,'4 - Tabela atual'!BS122,'5 - Tabela anterior'!BR122)</f>
        <v>0</v>
      </c>
      <c r="BT123" s="9">
        <f>IF(Parametros!$P$3=1,'4 - Tabela atual'!BT122,'5 - Tabela anterior'!BS122)</f>
        <v>0</v>
      </c>
      <c r="BU123" s="9">
        <f>IF(Parametros!$P$3=1,'4 - Tabela atual'!BU122,'5 - Tabela anterior'!BT122)</f>
        <v>0</v>
      </c>
      <c r="BV123" s="9">
        <f>IF(Parametros!$P$3=1,'4 - Tabela atual'!BV122,'5 - Tabela anterior'!BU122)</f>
        <v>0</v>
      </c>
      <c r="BW123" s="9">
        <f>IF(Parametros!$P$3=1,'4 - Tabela atual'!BW122,'5 - Tabela anterior'!BV122)</f>
        <v>0</v>
      </c>
      <c r="BX123" s="9">
        <f>IF(Parametros!$P$3=1,'4 - Tabela atual'!BX122,'5 - Tabela anterior'!BW122)</f>
        <v>0</v>
      </c>
      <c r="BY123" s="9">
        <f>IF(Parametros!$P$3=1,'4 - Tabela atual'!BY122,'5 - Tabela anterior'!BX122)</f>
        <v>0</v>
      </c>
      <c r="BZ123" s="9">
        <f>IF(Parametros!$P$3=1,'4 - Tabela atual'!BZ122,'5 - Tabela anterior'!BY122)</f>
        <v>0</v>
      </c>
      <c r="CA123" s="9">
        <f>IF(Parametros!$P$3=1,'4 - Tabela atual'!CA122,'5 - Tabela anterior'!BZ122)</f>
        <v>0</v>
      </c>
      <c r="CB123" s="9">
        <f>IF(Parametros!$P$3=1,'4 - Tabela atual'!CB122,'5 - Tabela anterior'!CA122)</f>
        <v>0</v>
      </c>
      <c r="CC123" s="9">
        <f>IF(Parametros!$P$3=1,'4 - Tabela atual'!CC122,'5 - Tabela anterior'!CB122)</f>
        <v>0</v>
      </c>
      <c r="CD123" s="9">
        <f>IF(Parametros!$P$3=1,'4 - Tabela atual'!CD122,'5 - Tabela anterior'!CC122)</f>
        <v>0</v>
      </c>
      <c r="CE123" s="9">
        <f>IF(Parametros!$P$3=1,'4 - Tabela atual'!CE122,'5 - Tabela anterior'!CD122)</f>
        <v>0</v>
      </c>
      <c r="CF123" s="9">
        <f>IF(Parametros!$P$3=1,'4 - Tabela atual'!CF122,'5 - Tabela anterior'!CE122)</f>
        <v>0</v>
      </c>
      <c r="CG123" s="9">
        <f>IF(Parametros!$P$3=1,'4 - Tabela atual'!CG122,'5 - Tabela anterior'!CF122)</f>
        <v>0</v>
      </c>
      <c r="CH123" s="9">
        <f>IF(Parametros!$P$3=1,'4 - Tabela atual'!CH122,'5 - Tabela anterior'!CG122)</f>
        <v>0</v>
      </c>
      <c r="CI123" s="9">
        <f>IF(Parametros!$P$3=1,'4 - Tabela atual'!CI122,'5 - Tabela anterior'!CH122)</f>
        <v>0</v>
      </c>
      <c r="CJ123" s="9">
        <f>IF(Parametros!$P$3=1,'4 - Tabela atual'!CJ122,'5 - Tabela anterior'!CI122)</f>
        <v>0</v>
      </c>
      <c r="CK123" s="9">
        <f>IF(Parametros!$P$3=1,'4 - Tabela atual'!CK122,'5 - Tabela anterior'!CJ122)</f>
        <v>0</v>
      </c>
      <c r="CL123" s="9">
        <f>IF(Parametros!$P$3=1,'4 - Tabela atual'!CL122,'5 - Tabela anterior'!CK122)</f>
        <v>0</v>
      </c>
      <c r="CM123" s="9">
        <f>IF(Parametros!$P$3=1,'4 - Tabela atual'!CM122,'5 - Tabela anterior'!CL122)</f>
        <v>0</v>
      </c>
      <c r="CN123" s="9">
        <f>IF(Parametros!$P$3=1,'4 - Tabela atual'!CN122,'5 - Tabela anterior'!CM122)</f>
        <v>0</v>
      </c>
      <c r="CO123" s="9">
        <f>IF(Parametros!$P$3=1,'4 - Tabela atual'!CO122,'5 - Tabela anterior'!CN122)</f>
        <v>0</v>
      </c>
      <c r="CP123" s="9">
        <f>IF(Parametros!$P$3=1,'4 - Tabela atual'!CP122,'5 - Tabela anterior'!CO122)</f>
        <v>0</v>
      </c>
      <c r="CQ123" s="9">
        <f>IF(Parametros!$P$3=1,'4 - Tabela atual'!CQ122,'5 - Tabela anterior'!CP122)</f>
        <v>0</v>
      </c>
      <c r="CR123" s="9">
        <f>IF(Parametros!$P$3=1,'4 - Tabela atual'!CR122,'5 - Tabela anterior'!CQ122)</f>
        <v>0</v>
      </c>
      <c r="CS123" s="9">
        <f>IF(Parametros!$P$3=1,'4 - Tabela atual'!CS122,'5 - Tabela anterior'!CR122)</f>
        <v>0</v>
      </c>
      <c r="CT123" s="9">
        <f>IF(Parametros!$P$3=1,'4 - Tabela atual'!CT122,'5 - Tabela anterior'!CS122)</f>
        <v>0</v>
      </c>
      <c r="CU123" s="9">
        <f>IF(Parametros!$P$3=1,'4 - Tabela atual'!CU122,'5 - Tabela anterior'!CT122)</f>
        <v>0</v>
      </c>
      <c r="CV123" s="9">
        <f>IF(Parametros!$P$3=1,'4 - Tabela atual'!CV122,'5 - Tabela anterior'!CU122)</f>
        <v>0</v>
      </c>
      <c r="CW123" s="9">
        <f>IF(Parametros!$P$3=1,'4 - Tabela atual'!CW122,'5 - Tabela anterior'!CV122)</f>
        <v>0</v>
      </c>
      <c r="CX123" s="9">
        <f>IF(Parametros!$P$3=1,'4 - Tabela atual'!CX122,'5 - Tabela anterior'!CW122)</f>
        <v>0</v>
      </c>
      <c r="CY123" s="9">
        <f>IF(Parametros!$P$3=1,'4 - Tabela atual'!CY122,'5 - Tabela anterior'!CX122)</f>
        <v>0</v>
      </c>
      <c r="CZ123" s="9">
        <f>IF(Parametros!$P$3=1,'4 - Tabela atual'!CZ122,'5 - Tabela anterior'!CY122)</f>
        <v>0</v>
      </c>
      <c r="DA123" s="9">
        <f>IF(Parametros!$P$3=1,'4 - Tabela atual'!DA122,'5 - Tabela anterior'!CZ122)</f>
        <v>0</v>
      </c>
      <c r="DB123" s="9">
        <f>IF(Parametros!$P$3=1,'4 - Tabela atual'!DB122,'5 - Tabela anterior'!DA122)</f>
        <v>0</v>
      </c>
      <c r="DC123" s="9">
        <f>IF(Parametros!$P$3=1,'4 - Tabela atual'!DC122,'5 - Tabela anterior'!DB122)</f>
        <v>0</v>
      </c>
      <c r="DD123" s="9">
        <f>IF(Parametros!$P$3=1,'4 - Tabela atual'!DD122,'5 - Tabela anterior'!DC122)</f>
        <v>0</v>
      </c>
      <c r="DE123" s="9">
        <f>IF(Parametros!$P$3=1,'4 - Tabela atual'!DE122,'5 - Tabela anterior'!DD122)</f>
        <v>0</v>
      </c>
      <c r="DF123" s="9">
        <f>IF(Parametros!$P$3=1,'4 - Tabela atual'!DF122,'5 - Tabela anterior'!DE122)</f>
        <v>0</v>
      </c>
      <c r="DG123" s="9">
        <f>IF(Parametros!$P$3=1,'4 - Tabela atual'!DG122,'5 - Tabela anterior'!DF122)</f>
        <v>0</v>
      </c>
      <c r="DH123" s="9">
        <f>IF(Parametros!$P$3=1,'4 - Tabela atual'!DH122,'5 - Tabela anterior'!DG122)</f>
        <v>0</v>
      </c>
      <c r="DI123" s="9">
        <f>IF(Parametros!$P$3=1,'4 - Tabela atual'!DI122,'5 - Tabela anterior'!DH122)</f>
        <v>0</v>
      </c>
      <c r="DJ123" s="9">
        <f>IF(Parametros!$P$3=1,'4 - Tabela atual'!DJ122,'5 - Tabela anterior'!DI122)</f>
        <v>0</v>
      </c>
      <c r="DK123" s="9">
        <f>IF(Parametros!$P$3=1,'4 - Tabela atual'!DK122,'5 - Tabela anterior'!DJ122)</f>
        <v>0</v>
      </c>
      <c r="DL123" s="9">
        <f>IF(Parametros!$P$3=1,'4 - Tabela atual'!DL122,'5 - Tabela anterior'!DK122)</f>
        <v>0</v>
      </c>
      <c r="DM123" s="9">
        <f>IF(Parametros!$P$3=1,'4 - Tabela atual'!DM122,'5 - Tabela anterior'!DL122)</f>
        <v>0</v>
      </c>
      <c r="DN123" s="9">
        <f>IF(Parametros!$P$3=1,'4 - Tabela atual'!DN122,'5 - Tabela anterior'!DM122)</f>
        <v>0</v>
      </c>
      <c r="DO123" s="9">
        <f>IF(Parametros!$P$3=1,'4 - Tabela atual'!DO122,'5 - Tabela anterior'!DN122)</f>
        <v>0</v>
      </c>
      <c r="DP123" s="9">
        <f>IF(Parametros!$P$3=1,'4 - Tabela atual'!DP122,'5 - Tabela anterior'!DO122)</f>
        <v>0</v>
      </c>
      <c r="DQ123" s="9">
        <f>IF(Parametros!$P$3=1,'4 - Tabela atual'!DQ122,'5 - Tabela anterior'!DP122)</f>
        <v>0</v>
      </c>
      <c r="DR123" s="9">
        <f>IF(Parametros!$P$3=1,'4 - Tabela atual'!DR122,'5 - Tabela anterior'!DQ122)</f>
        <v>0</v>
      </c>
      <c r="DS123" s="9">
        <f>IF(Parametros!$P$3=1,'4 - Tabela atual'!DS122,'5 - Tabela anterior'!DR122)</f>
        <v>0</v>
      </c>
      <c r="DT123" s="9">
        <f>IF(Parametros!$P$3=1,'4 - Tabela atual'!DT122,'5 - Tabela anterior'!DS122)</f>
        <v>0</v>
      </c>
      <c r="DU123" s="9">
        <f>IF(Parametros!$P$3=1,'4 - Tabela atual'!DU122,'5 - Tabela anterior'!DT122)</f>
        <v>0</v>
      </c>
      <c r="DV123" s="9">
        <f>IF(Parametros!$P$3=1,'4 - Tabela atual'!DV122,'5 - Tabela anterior'!DU122)</f>
        <v>0</v>
      </c>
      <c r="DW123" s="9">
        <f>IF(Parametros!$P$3=1,'4 - Tabela atual'!DW122,'5 - Tabela anterior'!DV122)</f>
        <v>0</v>
      </c>
      <c r="DX123" s="9">
        <f>IF(Parametros!$P$3=1,'4 - Tabela atual'!DX122,'5 - Tabela anterior'!DW122)</f>
        <v>0</v>
      </c>
      <c r="DY123" s="9">
        <f>IF(Parametros!$P$3=1,'4 - Tabela atual'!DY122,'5 - Tabela anterior'!DX122)</f>
        <v>0</v>
      </c>
      <c r="DZ123" s="9">
        <f>IF(Parametros!$P$3=1,'4 - Tabela atual'!DZ122,'5 - Tabela anterior'!DY122)</f>
        <v>0</v>
      </c>
      <c r="EA123" s="9">
        <f>IF(Parametros!$P$3=1,'4 - Tabela atual'!EA122,'5 - Tabela anterior'!DZ122)</f>
        <v>0</v>
      </c>
      <c r="EB123" s="9">
        <f>IF(Parametros!$P$3=1,'4 - Tabela atual'!EB122,'5 - Tabela anterior'!EA122)</f>
        <v>0</v>
      </c>
      <c r="EC123" s="9">
        <f>IF(Parametros!$P$3=1,'4 - Tabela atual'!EC122,'5 - Tabela anterior'!EB122)</f>
        <v>0</v>
      </c>
      <c r="ED123" s="9">
        <f>IF(Parametros!$P$3=1,'4 - Tabela atual'!ED122,'5 - Tabela anterior'!EC122)</f>
        <v>0</v>
      </c>
      <c r="EE123" s="9">
        <f>IF(Parametros!$P$3=1,'4 - Tabela atual'!EE122,'5 - Tabela anterior'!ED122)</f>
        <v>0</v>
      </c>
      <c r="EF123" s="9">
        <f>IF(Parametros!$P$3=1,'4 - Tabela atual'!EF122,'5 - Tabela anterior'!EE122)</f>
        <v>0</v>
      </c>
      <c r="EG123" s="9">
        <f>IF(Parametros!$P$3=1,'4 - Tabela atual'!EG122,'5 - Tabela anterior'!EF122)</f>
        <v>0</v>
      </c>
      <c r="EH123" s="9">
        <f>IF(Parametros!$P$3=1,'4 - Tabela atual'!EH122,'5 - Tabela anterior'!EG122)</f>
        <v>0</v>
      </c>
      <c r="EI123" s="9">
        <f>IF(Parametros!$P$3=1,'4 - Tabela atual'!EI122,'5 - Tabela anterior'!EH122)</f>
        <v>0</v>
      </c>
      <c r="EJ123" s="9">
        <f>IF(Parametros!$P$3=1,'4 - Tabela atual'!EJ122,'5 - Tabela anterior'!EI122)</f>
        <v>0</v>
      </c>
      <c r="EK123" s="9">
        <f>IF(Parametros!$P$3=1,'4 - Tabela atual'!EK122,'5 - Tabela anterior'!EJ122)</f>
        <v>0</v>
      </c>
      <c r="EL123" s="9">
        <f>IF(Parametros!$P$3=1,'4 - Tabela atual'!EL122,'5 - Tabela anterior'!EK122)</f>
        <v>0</v>
      </c>
      <c r="EM123" s="9">
        <f>IF(Parametros!$P$3=1,'4 - Tabela atual'!EM122,'5 - Tabela anterior'!EL122)</f>
        <v>0</v>
      </c>
      <c r="EN123" s="9">
        <f>IF(Parametros!$P$3=1,'4 - Tabela atual'!EN122,'5 - Tabela anterior'!EM122)</f>
        <v>0</v>
      </c>
      <c r="EO123" s="9">
        <f>IF(Parametros!$P$3=1,'4 - Tabela atual'!EO122,'5 - Tabela anterior'!EN122)</f>
        <v>0</v>
      </c>
      <c r="EP123" s="9">
        <f>IF(Parametros!$P$3=1,'4 - Tabela atual'!EP122,'5 - Tabela anterior'!EO122)</f>
        <v>0</v>
      </c>
      <c r="EQ123" s="9">
        <f>IF(Parametros!$P$3=1,'4 - Tabela atual'!EQ122,'5 - Tabela anterior'!EP122)</f>
        <v>0</v>
      </c>
      <c r="ER123" s="9">
        <f>IF(Parametros!$P$3=1,'4 - Tabela atual'!ER122,'5 - Tabela anterior'!EQ122)</f>
        <v>0</v>
      </c>
      <c r="ES123" s="9">
        <f>IF(Parametros!$P$3=1,'4 - Tabela atual'!ES122,'5 - Tabela anterior'!ER122)</f>
        <v>0</v>
      </c>
      <c r="ET123" s="9">
        <f>IF(Parametros!$P$3=1,'4 - Tabela atual'!ET122,'5 - Tabela anterior'!ES122)</f>
        <v>0</v>
      </c>
      <c r="EU123" s="9">
        <f>IF(Parametros!$P$3=1,'4 - Tabela atual'!EU122,'5 - Tabela anterior'!ET122)</f>
        <v>0</v>
      </c>
      <c r="EV123" s="9">
        <f>IF(Parametros!$P$3=1,'4 - Tabela atual'!EV122,'5 - Tabela anterior'!EU122)</f>
        <v>0</v>
      </c>
      <c r="EW123" s="9">
        <f>IF(Parametros!$P$3=1,'4 - Tabela atual'!EW122,'5 - Tabela anterior'!EV122)</f>
        <v>0</v>
      </c>
      <c r="EX123" s="9">
        <f>IF(Parametros!$P$3=1,'4 - Tabela atual'!EX122,'5 - Tabela anterior'!EW122)</f>
        <v>0</v>
      </c>
      <c r="EY123" s="9">
        <f>IF(Parametros!$P$3=1,'4 - Tabela atual'!EY122,'5 - Tabela anterior'!EX122)</f>
        <v>0</v>
      </c>
      <c r="EZ123" s="9">
        <f>IF(Parametros!$P$3=1,'4 - Tabela atual'!EZ122,'5 - Tabela anterior'!EY122)</f>
        <v>0</v>
      </c>
      <c r="FA123" s="9">
        <f>IF(Parametros!$P$3=1,'4 - Tabela atual'!FA122,'5 - Tabela anterior'!EZ122)</f>
        <v>0</v>
      </c>
      <c r="FB123" s="9">
        <f>IF(Parametros!$P$3=1,'4 - Tabela atual'!FB122,'5 - Tabela anterior'!FA122)</f>
        <v>0</v>
      </c>
      <c r="FC123" s="9">
        <f>IF(Parametros!$P$3=1,'4 - Tabela atual'!FC122,'5 - Tabela anterior'!FB122)</f>
        <v>0</v>
      </c>
      <c r="FD123" s="9">
        <f>IF(Parametros!$P$3=1,'4 - Tabela atual'!FD122,'5 - Tabela anterior'!FC122)</f>
        <v>0</v>
      </c>
      <c r="FE123" s="9">
        <f>IF(Parametros!$P$3=1,'4 - Tabela atual'!FE122,'5 - Tabela anterior'!FD122)</f>
        <v>0</v>
      </c>
      <c r="FF123" s="9">
        <f>IF(Parametros!$P$3=1,'4 - Tabela atual'!FF122,'5 - Tabela anterior'!FE122)</f>
        <v>0</v>
      </c>
      <c r="FG123" s="9">
        <f>IF(Parametros!$P$3=1,'4 - Tabela atual'!FG122,'5 - Tabela anterior'!FF122)</f>
        <v>0</v>
      </c>
      <c r="FH123" s="9">
        <f>IF(Parametros!$P$3=1,'4 - Tabela atual'!FH122,'5 - Tabela anterior'!FG122)</f>
        <v>0</v>
      </c>
      <c r="FI123" s="9">
        <f>IF(Parametros!$P$3=1,'4 - Tabela atual'!FI122,'5 - Tabela anterior'!FH122)</f>
        <v>0</v>
      </c>
      <c r="FJ123" s="9">
        <f>IF(Parametros!$P$3=1,'4 - Tabela atual'!FJ122,'5 - Tabela anterior'!FI122)</f>
        <v>0</v>
      </c>
      <c r="FK123" s="9">
        <f>IF(Parametros!$P$3=1,'4 - Tabela atual'!FK122,'5 - Tabela anterior'!FJ122)</f>
        <v>0</v>
      </c>
      <c r="FL123" s="9">
        <f>IF(Parametros!$P$3=1,'4 - Tabela atual'!FL122,'5 - Tabela anterior'!FK122)</f>
        <v>0</v>
      </c>
      <c r="FM123" s="9">
        <f>IF(Parametros!$P$3=1,'4 - Tabela atual'!FM122,'5 - Tabela anterior'!FL122)</f>
        <v>0</v>
      </c>
      <c r="FN123" s="9">
        <f>IF(Parametros!$P$3=1,'4 - Tabela atual'!FN122,'5 - Tabela anterior'!FM122)</f>
        <v>0</v>
      </c>
      <c r="FO123" s="9">
        <f>IF(Parametros!$P$3=1,'4 - Tabela atual'!FO122,'5 - Tabela anterior'!FN122)</f>
        <v>0</v>
      </c>
      <c r="FP123" s="9">
        <f>IF(Parametros!$P$3=1,'4 - Tabela atual'!FP122,'5 - Tabela anterior'!FO122)</f>
        <v>0</v>
      </c>
      <c r="FQ123" s="9">
        <f>IF(Parametros!$P$3=1,'4 - Tabela atual'!FQ122,'5 - Tabela anterior'!FP122)</f>
        <v>0</v>
      </c>
      <c r="FR123" s="9">
        <f>IF(Parametros!$P$3=1,'4 - Tabela atual'!FR122,'5 - Tabela anterior'!FQ122)</f>
        <v>0</v>
      </c>
      <c r="FS123" s="9">
        <f>IF(Parametros!$P$3=1,'4 - Tabela atual'!FS122,'5 - Tabela anterior'!FR122)</f>
        <v>0</v>
      </c>
      <c r="FT123" t="str">
        <f>IF(Parametros!$P$3=1,'4 - Tabela atual'!FT122,'5 - Tabela anterior'!FS122)</f>
        <v>0</v>
      </c>
      <c r="FU123" t="str">
        <f>IF(Parametros!$P$3=1,'4 - Tabela atual'!FU122,'5 - Tabela anterior'!FT122)</f>
        <v>0</v>
      </c>
      <c r="FV123" t="str">
        <f>IF(Parametros!$P$3=1,'4 - Tabela atual'!FV122,'5 - Tabela anterior'!FU122)</f>
        <v>0</v>
      </c>
      <c r="FW123" t="str">
        <f>IF(Parametros!$P$3=1,'4 - Tabela atual'!FW122,'5 - Tabela anterior'!FV122)</f>
        <v>0</v>
      </c>
      <c r="FX123">
        <f>IF(Parametros!$P$3=1,'4 - Tabela atual'!FX122,'5 - Tabela anterior'!FW122)</f>
        <v>0</v>
      </c>
      <c r="FY123">
        <f>IF(Parametros!$P$3=1,'4 - Tabela atual'!FY122,'5 - Tabela anterior'!FX122)</f>
        <v>0</v>
      </c>
      <c r="FZ123">
        <f>IF(Parametros!$P$3=1,'4 - Tabela atual'!FZ122,'5 - Tabela anterior'!FY122)</f>
        <v>0</v>
      </c>
      <c r="GA123">
        <f>IF(Parametros!$P$3=1,'4 - Tabela atual'!GA122,'5 - Tabela anterior'!FZ122)</f>
        <v>0</v>
      </c>
      <c r="GB123">
        <f>IF(Parametros!$P$3=1,'4 - Tabela atual'!GB122,'5 - Tabela anterior'!GA122)</f>
        <v>0</v>
      </c>
      <c r="GC123">
        <f>IF(Parametros!$P$3=1,'4 - Tabela atual'!GC122,'5 - Tabela anterior'!GB122)</f>
        <v>0</v>
      </c>
      <c r="GD123">
        <f>IF(Parametros!$P$3=1,'4 - Tabela atual'!GD122,'5 - Tabela anterior'!GC122)</f>
        <v>0</v>
      </c>
      <c r="GE123">
        <f>IF(Parametros!$P$3=1,'4 - Tabela atual'!GE122,'5 - Tabela anterior'!GD122)</f>
        <v>0</v>
      </c>
      <c r="GF123">
        <f>IF(Parametros!$P$3=1,'4 - Tabela atual'!GF122,'5 - Tabela anterior'!GE122)</f>
        <v>0</v>
      </c>
      <c r="GG123">
        <f>IF(Parametros!$P$3=1,'4 - Tabela atual'!GG122,'5 - Tabela anterior'!GF122)</f>
        <v>0</v>
      </c>
      <c r="GH123">
        <f>IF(Parametros!$P$3=1,'4 - Tabela atual'!GH122,'5 - Tabela anterior'!GG122)</f>
        <v>0</v>
      </c>
      <c r="GI123" s="8" t="str">
        <f>IF(Parametros!$P$3=1,'4 - Tabela atual'!GI122,'5 - Tabela anterior'!GH122)</f>
        <v>0</v>
      </c>
      <c r="GJ123" s="8">
        <f>IF(Parametros!$P$3=1,'4 - Tabela atual'!GJ122,'5 - Tabela anterior'!GI122)</f>
        <v>0</v>
      </c>
      <c r="GK123" s="8">
        <f>IF(Parametros!$P$3=1,'4 - Tabela atual'!GK122,'5 - Tabela anterior'!GJ122)</f>
        <v>0</v>
      </c>
      <c r="GL123" s="8">
        <f>IF(Parametros!$P$3=1,'4 - Tabela atual'!GL122,'5 - Tabela anterior'!GK122)</f>
        <v>0</v>
      </c>
      <c r="GM123" s="8">
        <f>IF(Parametros!$P$3=1,'4 - Tabela atual'!GM122,'5 - Tabela anterior'!GL122)</f>
        <v>0</v>
      </c>
      <c r="GN123" s="8">
        <f>IF(Parametros!$P$3=1,'4 - Tabela atual'!GN122,'5 - Tabela anterior'!GM122)</f>
        <v>0</v>
      </c>
      <c r="GO123" s="8">
        <f>IF(Parametros!$P$3=1,'4 - Tabela atual'!GO122,'5 - Tabela anterior'!GN122)</f>
        <v>0</v>
      </c>
      <c r="GP123" s="8">
        <f>IF(Parametros!$P$3=1,'4 - Tabela atual'!GP122,'5 - Tabela anterior'!GO122)</f>
        <v>0</v>
      </c>
      <c r="GQ123" s="8">
        <f>IF(Parametros!$P$3=1,'4 - Tabela atual'!GQ122,'5 - Tabela anterior'!GP122)</f>
        <v>0</v>
      </c>
      <c r="GR123" s="8">
        <f>IF(Parametros!$P$3=1,'4 - Tabela atual'!GR122,'5 - Tabela anterior'!GQ122)</f>
        <v>0</v>
      </c>
      <c r="GS123" s="8">
        <f>IF(Parametros!$P$3=1,'4 - Tabela atual'!GS122,'5 - Tabela anterior'!GR122)</f>
        <v>0</v>
      </c>
      <c r="GT123" s="8">
        <f>IF(Parametros!$P$3=1,'4 - Tabela atual'!GT122,'5 - Tabela anterior'!GS122)</f>
        <v>0</v>
      </c>
      <c r="GU123" s="8">
        <f>IF(Parametros!$P$3=1,'4 - Tabela atual'!GU122,'5 - Tabela anterior'!GT122)</f>
        <v>0</v>
      </c>
      <c r="GV123" s="8">
        <f>IF(Parametros!$P$3=1,'4 - Tabela atual'!GV122,'5 - Tabela anterior'!GU122)</f>
        <v>0</v>
      </c>
      <c r="GW123" s="8">
        <f>IF(Parametros!$P$3=1,'4 - Tabela atual'!GW122,'5 - Tabela anterior'!GV122)</f>
        <v>0</v>
      </c>
      <c r="GX123">
        <f>IF(Parametros!$P$3=1,'4 - Tabela atual'!GX122,'5 - Tabela anterior'!GW122)</f>
        <v>0</v>
      </c>
      <c r="GY123">
        <f>IF(Parametros!$P$3=1,'4 - Tabela atual'!GY122,'5 - Tabela anterior'!GX122)</f>
        <v>0</v>
      </c>
      <c r="GZ123">
        <f>IF(Parametros!$P$3=1,'4 - Tabela atual'!GZ122,'5 - Tabela anterior'!GY122)</f>
        <v>0</v>
      </c>
      <c r="HA123">
        <f>IF(Parametros!$P$3=1,'4 - Tabela atual'!HA122,'5 - Tabela anterior'!GZ122)</f>
        <v>0</v>
      </c>
      <c r="HB123">
        <f>IF(Parametros!$P$3=1,'4 - Tabela atual'!HB122,'5 - Tabela anterior'!HA122)</f>
        <v>0</v>
      </c>
      <c r="HC123">
        <f>IF(Parametros!$P$3=1,'4 - Tabela atual'!HC122,'5 - Tabela anterior'!HB122)</f>
        <v>0</v>
      </c>
      <c r="HD123">
        <f>IF(Parametros!$P$3=1,'4 - Tabela atual'!HD122,'5 - Tabela anterior'!HC122)</f>
        <v>0</v>
      </c>
      <c r="HE123" s="6" t="str">
        <f t="shared" si="3"/>
        <v>0 - (0)</v>
      </c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IP123" s="5"/>
      <c r="IQ123" s="5"/>
      <c r="IR123" s="5"/>
      <c r="IS123" s="5"/>
      <c r="IT123" s="5"/>
      <c r="IU123" s="5"/>
      <c r="IV123" s="5"/>
      <c r="IW123" s="5"/>
      <c r="IX123" s="5"/>
      <c r="IY123" s="5"/>
      <c r="IZ123" s="5"/>
      <c r="JA123" s="5"/>
      <c r="JB123" s="5"/>
      <c r="JC123" s="5"/>
      <c r="JD123" s="5"/>
      <c r="JE123" s="5"/>
      <c r="JF123" s="5"/>
      <c r="JG123" s="5"/>
      <c r="JH123" s="5"/>
      <c r="JI123" s="5"/>
      <c r="JJ123" s="5"/>
      <c r="JK123" s="5"/>
      <c r="JL123" s="5"/>
    </row>
    <row r="124" spans="1:272" x14ac:dyDescent="0.2">
      <c r="A124" s="148">
        <f>IF(Parametros!$P$3=1,'4 - Tabela atual'!A123,'5 - Tabela anterior'!A123)</f>
        <v>0</v>
      </c>
      <c r="B124" s="112">
        <f>IF(Parametros!$P$3=1,'4 - Tabela atual'!B123,'5 - Tabela anterior'!B123)</f>
        <v>0</v>
      </c>
      <c r="C124" s="9">
        <f>IF(Parametros!$P$3=1,'4 - Tabela atual'!C123,'5 - Tabela anterior'!C123)</f>
        <v>0</v>
      </c>
      <c r="D124" s="9">
        <f>IF(Parametros!$P$3=1,'4 - Tabela atual'!D123,'5 - Tabela anterior'!D123)</f>
        <v>0</v>
      </c>
      <c r="E124" s="9"/>
      <c r="F124" s="9"/>
      <c r="G124" s="9"/>
      <c r="H124" s="9"/>
      <c r="I124" s="9">
        <f>IF(Parametros!$P$3=1,'4 - Tabela atual'!I123,'5 - Tabela anterior'!H123)</f>
        <v>0</v>
      </c>
      <c r="J124" s="9"/>
      <c r="K124" s="9"/>
      <c r="L124" s="9"/>
      <c r="M124" s="9"/>
      <c r="N124" s="9">
        <f>IF(Parametros!$P$3=1,'4 - Tabela atual'!N123,'5 - Tabela anterior'!M123)</f>
        <v>0</v>
      </c>
      <c r="O124" s="9">
        <f>IF(Parametros!$P$3=1,'4 - Tabela atual'!O123,'5 - Tabela anterior'!N123)</f>
        <v>0</v>
      </c>
      <c r="P124" s="9">
        <f>IF(Parametros!$P$3=1,'4 - Tabela atual'!P123,'5 - Tabela anterior'!O123)</f>
        <v>0</v>
      </c>
      <c r="Q124" s="9">
        <f>IF(Parametros!$P$3=1,'4 - Tabela atual'!Q123,'5 - Tabela anterior'!P123)</f>
        <v>0</v>
      </c>
      <c r="R124" s="9">
        <f>IF(Parametros!$P$3=1,'4 - Tabela atual'!R123,'5 - Tabela anterior'!Q123)</f>
        <v>0</v>
      </c>
      <c r="S124" s="9">
        <f>IF(Parametros!$P$3=1,'4 - Tabela atual'!S123,'5 - Tabela anterior'!R123)</f>
        <v>0</v>
      </c>
      <c r="T124" s="9">
        <f>IF(Parametros!$P$3=1,'4 - Tabela atual'!T123,'5 - Tabela anterior'!S123)</f>
        <v>0</v>
      </c>
      <c r="U124" s="9">
        <f>IF(Parametros!$P$3=1,'4 - Tabela atual'!U123,'5 - Tabela anterior'!T123)</f>
        <v>0</v>
      </c>
      <c r="V124" s="9">
        <f>IF(Parametros!$P$3=1,'4 - Tabela atual'!V123,'5 - Tabela anterior'!U123)</f>
        <v>0</v>
      </c>
      <c r="W124" s="9">
        <f>IF(Parametros!$P$3=1,'4 - Tabela atual'!W123,'5 - Tabela anterior'!V123)</f>
        <v>0</v>
      </c>
      <c r="X124" s="9">
        <f>IF(Parametros!$P$3=1,'4 - Tabela atual'!X123,'5 - Tabela anterior'!W123)</f>
        <v>0</v>
      </c>
      <c r="Y124" s="9">
        <f>IF(Parametros!$P$3=1,'4 - Tabela atual'!Y123,'5 - Tabela anterior'!X123)</f>
        <v>0</v>
      </c>
      <c r="Z124" s="9">
        <f>IF(Parametros!$P$3=1,'4 - Tabela atual'!Z123,'5 - Tabela anterior'!Y123)</f>
        <v>0</v>
      </c>
      <c r="AA124" s="9">
        <f>IF(Parametros!$P$3=1,'4 - Tabela atual'!AA123,'5 - Tabela anterior'!Z123)</f>
        <v>0</v>
      </c>
      <c r="AB124" s="9">
        <f>IF(Parametros!$P$3=1,'4 - Tabela atual'!AB123,'5 - Tabela anterior'!AA123)</f>
        <v>0</v>
      </c>
      <c r="AC124" s="9">
        <f>IF(Parametros!$P$3=1,'4 - Tabela atual'!AC123,'5 - Tabela anterior'!AB123)</f>
        <v>0</v>
      </c>
      <c r="AD124" s="9">
        <f>IF(Parametros!$P$3=1,'4 - Tabela atual'!AD123,'5 - Tabela anterior'!AC123)</f>
        <v>0</v>
      </c>
      <c r="AE124" s="9">
        <f>IF(Parametros!$P$3=1,'4 - Tabela atual'!AE123,'5 - Tabela anterior'!AD123)</f>
        <v>0</v>
      </c>
      <c r="AF124" s="9">
        <f>IF(Parametros!$P$3=1,'4 - Tabela atual'!AF123,'5 - Tabela anterior'!AE123)</f>
        <v>0</v>
      </c>
      <c r="AG124" s="9">
        <f>IF(Parametros!$P$3=1,'4 - Tabela atual'!AG123,'5 - Tabela anterior'!AF123)</f>
        <v>0</v>
      </c>
      <c r="AH124" s="9">
        <f>IF(Parametros!$P$3=1,'4 - Tabela atual'!AH123,'5 - Tabela anterior'!AG123)</f>
        <v>0</v>
      </c>
      <c r="AI124" s="9">
        <f>IF(Parametros!$P$3=1,'4 - Tabela atual'!AI123,'5 - Tabela anterior'!AH123)</f>
        <v>0</v>
      </c>
      <c r="AJ124" s="9">
        <f>IF(Parametros!$P$3=1,'4 - Tabela atual'!AJ123,'5 - Tabela anterior'!AI123)</f>
        <v>0</v>
      </c>
      <c r="AK124" s="9">
        <f>IF(Parametros!$P$3=1,'4 - Tabela atual'!AK123,'5 - Tabela anterior'!AJ123)</f>
        <v>0</v>
      </c>
      <c r="AL124" s="9">
        <f>IF(Parametros!$P$3=1,'4 - Tabela atual'!AL123,'5 - Tabela anterior'!AK123)</f>
        <v>0</v>
      </c>
      <c r="AM124" s="9">
        <f>IF(Parametros!$P$3=1,'4 - Tabela atual'!AM123,'5 - Tabela anterior'!AL123)</f>
        <v>0</v>
      </c>
      <c r="AN124" s="9">
        <f>IF(Parametros!$P$3=1,'4 - Tabela atual'!AN123,'5 - Tabela anterior'!AM123)</f>
        <v>0</v>
      </c>
      <c r="AO124" s="9">
        <f>IF(Parametros!$P$3=1,'4 - Tabela atual'!AO123,'5 - Tabela anterior'!AN123)</f>
        <v>0</v>
      </c>
      <c r="AP124" s="9">
        <f>IF(Parametros!$P$3=1,'4 - Tabela atual'!AP123,'5 - Tabela anterior'!AO123)</f>
        <v>0</v>
      </c>
      <c r="AQ124" s="9">
        <f>IF(Parametros!$P$3=1,'4 - Tabela atual'!AQ123,'5 - Tabela anterior'!AP123)</f>
        <v>0</v>
      </c>
      <c r="AR124" s="9">
        <f>IF(Parametros!$P$3=1,'4 - Tabela atual'!AR123,'5 - Tabela anterior'!AQ123)</f>
        <v>0</v>
      </c>
      <c r="AS124" s="9">
        <f>IF(Parametros!$P$3=1,'4 - Tabela atual'!AS123,'5 - Tabela anterior'!AR123)</f>
        <v>0</v>
      </c>
      <c r="AT124" s="9">
        <f>IF(Parametros!$P$3=1,'4 - Tabela atual'!AT123,'5 - Tabela anterior'!AS123)</f>
        <v>0</v>
      </c>
      <c r="AU124" s="9">
        <f>IF(Parametros!$P$3=1,'4 - Tabela atual'!AU123,'5 - Tabela anterior'!AT123)</f>
        <v>0</v>
      </c>
      <c r="AV124" s="9">
        <f>IF(Parametros!$P$3=1,'4 - Tabela atual'!AV123,'5 - Tabela anterior'!AU123)</f>
        <v>0</v>
      </c>
      <c r="AW124" s="9">
        <f>IF(Parametros!$P$3=1,'4 - Tabela atual'!AW123,'5 - Tabela anterior'!AV123)</f>
        <v>0</v>
      </c>
      <c r="AX124" s="9">
        <f>IF(Parametros!$P$3=1,'4 - Tabela atual'!AX123,'5 - Tabela anterior'!AW123)</f>
        <v>0</v>
      </c>
      <c r="AY124" s="9">
        <f>IF(Parametros!$P$3=1,'4 - Tabela atual'!AY123,'5 - Tabela anterior'!AX123)</f>
        <v>0</v>
      </c>
      <c r="AZ124" s="9">
        <f>IF(Parametros!$P$3=1,'4 - Tabela atual'!AZ123,'5 - Tabela anterior'!AY123)</f>
        <v>0</v>
      </c>
      <c r="BA124" s="9">
        <f>IF(Parametros!$P$3=1,'4 - Tabela atual'!BA123,'5 - Tabela anterior'!AZ123)</f>
        <v>0</v>
      </c>
      <c r="BB124" s="9">
        <f>IF(Parametros!$P$3=1,'4 - Tabela atual'!BB123,'5 - Tabela anterior'!BA123)</f>
        <v>0</v>
      </c>
      <c r="BC124" s="9">
        <f>IF(Parametros!$P$3=1,'4 - Tabela atual'!BC123,'5 - Tabela anterior'!BB123)</f>
        <v>0</v>
      </c>
      <c r="BD124" s="9">
        <f>IF(Parametros!$P$3=1,'4 - Tabela atual'!BD123,'5 - Tabela anterior'!BC123)</f>
        <v>0</v>
      </c>
      <c r="BE124" s="9">
        <f>IF(Parametros!$P$3=1,'4 - Tabela atual'!BE123,'5 - Tabela anterior'!BD123)</f>
        <v>0</v>
      </c>
      <c r="BF124" s="9">
        <f>IF(Parametros!$P$3=1,'4 - Tabela atual'!BF123,'5 - Tabela anterior'!BE123)</f>
        <v>0</v>
      </c>
      <c r="BG124" s="9">
        <f>IF(Parametros!$P$3=1,'4 - Tabela atual'!BG123,'5 - Tabela anterior'!BF123)</f>
        <v>0</v>
      </c>
      <c r="BH124" s="9">
        <f>IF(Parametros!$P$3=1,'4 - Tabela atual'!BH123,'5 - Tabela anterior'!BG123)</f>
        <v>0</v>
      </c>
      <c r="BI124" s="9">
        <f>IF(Parametros!$P$3=1,'4 - Tabela atual'!BI123,'5 - Tabela anterior'!BH123)</f>
        <v>0</v>
      </c>
      <c r="BJ124" s="9">
        <f>IF(Parametros!$P$3=1,'4 - Tabela atual'!BJ123,'5 - Tabela anterior'!BI123)</f>
        <v>0</v>
      </c>
      <c r="BK124" s="9">
        <f>IF(Parametros!$P$3=1,'4 - Tabela atual'!BK123,'5 - Tabela anterior'!BJ123)</f>
        <v>0</v>
      </c>
      <c r="BL124" s="9">
        <f>IF(Parametros!$P$3=1,'4 - Tabela atual'!BL123,'5 - Tabela anterior'!BK123)</f>
        <v>0</v>
      </c>
      <c r="BM124" s="9">
        <f>IF(Parametros!$P$3=1,'4 - Tabela atual'!BM123,'5 - Tabela anterior'!BL123)</f>
        <v>0</v>
      </c>
      <c r="BN124" s="9">
        <f>IF(Parametros!$P$3=1,'4 - Tabela atual'!BN123,'5 - Tabela anterior'!BM123)</f>
        <v>0</v>
      </c>
      <c r="BO124" s="9">
        <f>IF(Parametros!$P$3=1,'4 - Tabela atual'!BO123,'5 - Tabela anterior'!BN123)</f>
        <v>0</v>
      </c>
      <c r="BP124" s="9">
        <f>IF(Parametros!$P$3=1,'4 - Tabela atual'!BP123,'5 - Tabela anterior'!BO123)</f>
        <v>0</v>
      </c>
      <c r="BQ124" s="9">
        <f>IF(Parametros!$P$3=1,'4 - Tabela atual'!BQ123,'5 - Tabela anterior'!BP123)</f>
        <v>0</v>
      </c>
      <c r="BR124" s="9">
        <f>IF(Parametros!$P$3=1,'4 - Tabela atual'!BR123,'5 - Tabela anterior'!BQ123)</f>
        <v>0</v>
      </c>
      <c r="BS124" s="9">
        <f>IF(Parametros!$P$3=1,'4 - Tabela atual'!BS123,'5 - Tabela anterior'!BR123)</f>
        <v>0</v>
      </c>
      <c r="BT124" s="9">
        <f>IF(Parametros!$P$3=1,'4 - Tabela atual'!BT123,'5 - Tabela anterior'!BS123)</f>
        <v>0</v>
      </c>
      <c r="BU124" s="9">
        <f>IF(Parametros!$P$3=1,'4 - Tabela atual'!BU123,'5 - Tabela anterior'!BT123)</f>
        <v>0</v>
      </c>
      <c r="BV124" s="9">
        <f>IF(Parametros!$P$3=1,'4 - Tabela atual'!BV123,'5 - Tabela anterior'!BU123)</f>
        <v>0</v>
      </c>
      <c r="BW124" s="9">
        <f>IF(Parametros!$P$3=1,'4 - Tabela atual'!BW123,'5 - Tabela anterior'!BV123)</f>
        <v>0</v>
      </c>
      <c r="BX124" s="9">
        <f>IF(Parametros!$P$3=1,'4 - Tabela atual'!BX123,'5 - Tabela anterior'!BW123)</f>
        <v>0</v>
      </c>
      <c r="BY124" s="9">
        <f>IF(Parametros!$P$3=1,'4 - Tabela atual'!BY123,'5 - Tabela anterior'!BX123)</f>
        <v>0</v>
      </c>
      <c r="BZ124" s="9">
        <f>IF(Parametros!$P$3=1,'4 - Tabela atual'!BZ123,'5 - Tabela anterior'!BY123)</f>
        <v>0</v>
      </c>
      <c r="CA124" s="9">
        <f>IF(Parametros!$P$3=1,'4 - Tabela atual'!CA123,'5 - Tabela anterior'!BZ123)</f>
        <v>0</v>
      </c>
      <c r="CB124" s="9">
        <f>IF(Parametros!$P$3=1,'4 - Tabela atual'!CB123,'5 - Tabela anterior'!CA123)</f>
        <v>0</v>
      </c>
      <c r="CC124" s="9">
        <f>IF(Parametros!$P$3=1,'4 - Tabela atual'!CC123,'5 - Tabela anterior'!CB123)</f>
        <v>0</v>
      </c>
      <c r="CD124" s="9">
        <f>IF(Parametros!$P$3=1,'4 - Tabela atual'!CD123,'5 - Tabela anterior'!CC123)</f>
        <v>0</v>
      </c>
      <c r="CE124" s="9">
        <f>IF(Parametros!$P$3=1,'4 - Tabela atual'!CE123,'5 - Tabela anterior'!CD123)</f>
        <v>0</v>
      </c>
      <c r="CF124" s="9">
        <f>IF(Parametros!$P$3=1,'4 - Tabela atual'!CF123,'5 - Tabela anterior'!CE123)</f>
        <v>0</v>
      </c>
      <c r="CG124" s="9">
        <f>IF(Parametros!$P$3=1,'4 - Tabela atual'!CG123,'5 - Tabela anterior'!CF123)</f>
        <v>0</v>
      </c>
      <c r="CH124" s="9">
        <f>IF(Parametros!$P$3=1,'4 - Tabela atual'!CH123,'5 - Tabela anterior'!CG123)</f>
        <v>0</v>
      </c>
      <c r="CI124" s="9">
        <f>IF(Parametros!$P$3=1,'4 - Tabela atual'!CI123,'5 - Tabela anterior'!CH123)</f>
        <v>0</v>
      </c>
      <c r="CJ124" s="9">
        <f>IF(Parametros!$P$3=1,'4 - Tabela atual'!CJ123,'5 - Tabela anterior'!CI123)</f>
        <v>0</v>
      </c>
      <c r="CK124" s="9">
        <f>IF(Parametros!$P$3=1,'4 - Tabela atual'!CK123,'5 - Tabela anterior'!CJ123)</f>
        <v>0</v>
      </c>
      <c r="CL124" s="9">
        <f>IF(Parametros!$P$3=1,'4 - Tabela atual'!CL123,'5 - Tabela anterior'!CK123)</f>
        <v>0</v>
      </c>
      <c r="CM124" s="9">
        <f>IF(Parametros!$P$3=1,'4 - Tabela atual'!CM123,'5 - Tabela anterior'!CL123)</f>
        <v>0</v>
      </c>
      <c r="CN124" s="9">
        <f>IF(Parametros!$P$3=1,'4 - Tabela atual'!CN123,'5 - Tabela anterior'!CM123)</f>
        <v>0</v>
      </c>
      <c r="CO124" s="9">
        <f>IF(Parametros!$P$3=1,'4 - Tabela atual'!CO123,'5 - Tabela anterior'!CN123)</f>
        <v>0</v>
      </c>
      <c r="CP124" s="9">
        <f>IF(Parametros!$P$3=1,'4 - Tabela atual'!CP123,'5 - Tabela anterior'!CO123)</f>
        <v>0</v>
      </c>
      <c r="CQ124" s="9">
        <f>IF(Parametros!$P$3=1,'4 - Tabela atual'!CQ123,'5 - Tabela anterior'!CP123)</f>
        <v>0</v>
      </c>
      <c r="CR124" s="9">
        <f>IF(Parametros!$P$3=1,'4 - Tabela atual'!CR123,'5 - Tabela anterior'!CQ123)</f>
        <v>0</v>
      </c>
      <c r="CS124" s="9">
        <f>IF(Parametros!$P$3=1,'4 - Tabela atual'!CS123,'5 - Tabela anterior'!CR123)</f>
        <v>0</v>
      </c>
      <c r="CT124" s="9">
        <f>IF(Parametros!$P$3=1,'4 - Tabela atual'!CT123,'5 - Tabela anterior'!CS123)</f>
        <v>0</v>
      </c>
      <c r="CU124" s="9">
        <f>IF(Parametros!$P$3=1,'4 - Tabela atual'!CU123,'5 - Tabela anterior'!CT123)</f>
        <v>0</v>
      </c>
      <c r="CV124" s="9">
        <f>IF(Parametros!$P$3=1,'4 - Tabela atual'!CV123,'5 - Tabela anterior'!CU123)</f>
        <v>0</v>
      </c>
      <c r="CW124" s="9">
        <f>IF(Parametros!$P$3=1,'4 - Tabela atual'!CW123,'5 - Tabela anterior'!CV123)</f>
        <v>0</v>
      </c>
      <c r="CX124" s="9">
        <f>IF(Parametros!$P$3=1,'4 - Tabela atual'!CX123,'5 - Tabela anterior'!CW123)</f>
        <v>0</v>
      </c>
      <c r="CY124" s="9">
        <f>IF(Parametros!$P$3=1,'4 - Tabela atual'!CY123,'5 - Tabela anterior'!CX123)</f>
        <v>0</v>
      </c>
      <c r="CZ124" s="9">
        <f>IF(Parametros!$P$3=1,'4 - Tabela atual'!CZ123,'5 - Tabela anterior'!CY123)</f>
        <v>0</v>
      </c>
      <c r="DA124" s="9">
        <f>IF(Parametros!$P$3=1,'4 - Tabela atual'!DA123,'5 - Tabela anterior'!CZ123)</f>
        <v>0</v>
      </c>
      <c r="DB124" s="9">
        <f>IF(Parametros!$P$3=1,'4 - Tabela atual'!DB123,'5 - Tabela anterior'!DA123)</f>
        <v>0</v>
      </c>
      <c r="DC124" s="9">
        <f>IF(Parametros!$P$3=1,'4 - Tabela atual'!DC123,'5 - Tabela anterior'!DB123)</f>
        <v>0</v>
      </c>
      <c r="DD124" s="9">
        <f>IF(Parametros!$P$3=1,'4 - Tabela atual'!DD123,'5 - Tabela anterior'!DC123)</f>
        <v>0</v>
      </c>
      <c r="DE124" s="9">
        <f>IF(Parametros!$P$3=1,'4 - Tabela atual'!DE123,'5 - Tabela anterior'!DD123)</f>
        <v>0</v>
      </c>
      <c r="DF124" s="9">
        <f>IF(Parametros!$P$3=1,'4 - Tabela atual'!DF123,'5 - Tabela anterior'!DE123)</f>
        <v>0</v>
      </c>
      <c r="DG124" s="9">
        <f>IF(Parametros!$P$3=1,'4 - Tabela atual'!DG123,'5 - Tabela anterior'!DF123)</f>
        <v>0</v>
      </c>
      <c r="DH124" s="9">
        <f>IF(Parametros!$P$3=1,'4 - Tabela atual'!DH123,'5 - Tabela anterior'!DG123)</f>
        <v>0</v>
      </c>
      <c r="DI124" s="9">
        <f>IF(Parametros!$P$3=1,'4 - Tabela atual'!DI123,'5 - Tabela anterior'!DH123)</f>
        <v>0</v>
      </c>
      <c r="DJ124" s="9">
        <f>IF(Parametros!$P$3=1,'4 - Tabela atual'!DJ123,'5 - Tabela anterior'!DI123)</f>
        <v>0</v>
      </c>
      <c r="DK124" s="9">
        <f>IF(Parametros!$P$3=1,'4 - Tabela atual'!DK123,'5 - Tabela anterior'!DJ123)</f>
        <v>0</v>
      </c>
      <c r="DL124" s="9">
        <f>IF(Parametros!$P$3=1,'4 - Tabela atual'!DL123,'5 - Tabela anterior'!DK123)</f>
        <v>0</v>
      </c>
      <c r="DM124" s="9">
        <f>IF(Parametros!$P$3=1,'4 - Tabela atual'!DM123,'5 - Tabela anterior'!DL123)</f>
        <v>0</v>
      </c>
      <c r="DN124" s="9">
        <f>IF(Parametros!$P$3=1,'4 - Tabela atual'!DN123,'5 - Tabela anterior'!DM123)</f>
        <v>0</v>
      </c>
      <c r="DO124" s="9">
        <f>IF(Parametros!$P$3=1,'4 - Tabela atual'!DO123,'5 - Tabela anterior'!DN123)</f>
        <v>0</v>
      </c>
      <c r="DP124" s="9">
        <f>IF(Parametros!$P$3=1,'4 - Tabela atual'!DP123,'5 - Tabela anterior'!DO123)</f>
        <v>0</v>
      </c>
      <c r="DQ124" s="9">
        <f>IF(Parametros!$P$3=1,'4 - Tabela atual'!DQ123,'5 - Tabela anterior'!DP123)</f>
        <v>0</v>
      </c>
      <c r="DR124" s="9">
        <f>IF(Parametros!$P$3=1,'4 - Tabela atual'!DR123,'5 - Tabela anterior'!DQ123)</f>
        <v>0</v>
      </c>
      <c r="DS124" s="9">
        <f>IF(Parametros!$P$3=1,'4 - Tabela atual'!DS123,'5 - Tabela anterior'!DR123)</f>
        <v>0</v>
      </c>
      <c r="DT124" s="9">
        <f>IF(Parametros!$P$3=1,'4 - Tabela atual'!DT123,'5 - Tabela anterior'!DS123)</f>
        <v>0</v>
      </c>
      <c r="DU124" s="9">
        <f>IF(Parametros!$P$3=1,'4 - Tabela atual'!DU123,'5 - Tabela anterior'!DT123)</f>
        <v>0</v>
      </c>
      <c r="DV124" s="9">
        <f>IF(Parametros!$P$3=1,'4 - Tabela atual'!DV123,'5 - Tabela anterior'!DU123)</f>
        <v>0</v>
      </c>
      <c r="DW124" s="9">
        <f>IF(Parametros!$P$3=1,'4 - Tabela atual'!DW123,'5 - Tabela anterior'!DV123)</f>
        <v>0</v>
      </c>
      <c r="DX124" s="9">
        <f>IF(Parametros!$P$3=1,'4 - Tabela atual'!DX123,'5 - Tabela anterior'!DW123)</f>
        <v>0</v>
      </c>
      <c r="DY124" s="9">
        <f>IF(Parametros!$P$3=1,'4 - Tabela atual'!DY123,'5 - Tabela anterior'!DX123)</f>
        <v>0</v>
      </c>
      <c r="DZ124" s="9">
        <f>IF(Parametros!$P$3=1,'4 - Tabela atual'!DZ123,'5 - Tabela anterior'!DY123)</f>
        <v>0</v>
      </c>
      <c r="EA124" s="9">
        <f>IF(Parametros!$P$3=1,'4 - Tabela atual'!EA123,'5 - Tabela anterior'!DZ123)</f>
        <v>0</v>
      </c>
      <c r="EB124" s="9">
        <f>IF(Parametros!$P$3=1,'4 - Tabela atual'!EB123,'5 - Tabela anterior'!EA123)</f>
        <v>0</v>
      </c>
      <c r="EC124" s="9">
        <f>IF(Parametros!$P$3=1,'4 - Tabela atual'!EC123,'5 - Tabela anterior'!EB123)</f>
        <v>0</v>
      </c>
      <c r="ED124" s="9">
        <f>IF(Parametros!$P$3=1,'4 - Tabela atual'!ED123,'5 - Tabela anterior'!EC123)</f>
        <v>0</v>
      </c>
      <c r="EE124" s="9">
        <f>IF(Parametros!$P$3=1,'4 - Tabela atual'!EE123,'5 - Tabela anterior'!ED123)</f>
        <v>0</v>
      </c>
      <c r="EF124" s="9">
        <f>IF(Parametros!$P$3=1,'4 - Tabela atual'!EF123,'5 - Tabela anterior'!EE123)</f>
        <v>0</v>
      </c>
      <c r="EG124" s="9">
        <f>IF(Parametros!$P$3=1,'4 - Tabela atual'!EG123,'5 - Tabela anterior'!EF123)</f>
        <v>0</v>
      </c>
      <c r="EH124" s="9">
        <f>IF(Parametros!$P$3=1,'4 - Tabela atual'!EH123,'5 - Tabela anterior'!EG123)</f>
        <v>0</v>
      </c>
      <c r="EI124" s="9">
        <f>IF(Parametros!$P$3=1,'4 - Tabela atual'!EI123,'5 - Tabela anterior'!EH123)</f>
        <v>0</v>
      </c>
      <c r="EJ124" s="9">
        <f>IF(Parametros!$P$3=1,'4 - Tabela atual'!EJ123,'5 - Tabela anterior'!EI123)</f>
        <v>0</v>
      </c>
      <c r="EK124" s="9">
        <f>IF(Parametros!$P$3=1,'4 - Tabela atual'!EK123,'5 - Tabela anterior'!EJ123)</f>
        <v>0</v>
      </c>
      <c r="EL124" s="9">
        <f>IF(Parametros!$P$3=1,'4 - Tabela atual'!EL123,'5 - Tabela anterior'!EK123)</f>
        <v>0</v>
      </c>
      <c r="EM124" s="9">
        <f>IF(Parametros!$P$3=1,'4 - Tabela atual'!EM123,'5 - Tabela anterior'!EL123)</f>
        <v>0</v>
      </c>
      <c r="EN124" s="9">
        <f>IF(Parametros!$P$3=1,'4 - Tabela atual'!EN123,'5 - Tabela anterior'!EM123)</f>
        <v>0</v>
      </c>
      <c r="EO124" s="9">
        <f>IF(Parametros!$P$3=1,'4 - Tabela atual'!EO123,'5 - Tabela anterior'!EN123)</f>
        <v>0</v>
      </c>
      <c r="EP124" s="9">
        <f>IF(Parametros!$P$3=1,'4 - Tabela atual'!EP123,'5 - Tabela anterior'!EO123)</f>
        <v>0</v>
      </c>
      <c r="EQ124" s="9">
        <f>IF(Parametros!$P$3=1,'4 - Tabela atual'!EQ123,'5 - Tabela anterior'!EP123)</f>
        <v>0</v>
      </c>
      <c r="ER124" s="9">
        <f>IF(Parametros!$P$3=1,'4 - Tabela atual'!ER123,'5 - Tabela anterior'!EQ123)</f>
        <v>0</v>
      </c>
      <c r="ES124" s="9">
        <f>IF(Parametros!$P$3=1,'4 - Tabela atual'!ES123,'5 - Tabela anterior'!ER123)</f>
        <v>0</v>
      </c>
      <c r="ET124" s="9">
        <f>IF(Parametros!$P$3=1,'4 - Tabela atual'!ET123,'5 - Tabela anterior'!ES123)</f>
        <v>0</v>
      </c>
      <c r="EU124" s="9">
        <f>IF(Parametros!$P$3=1,'4 - Tabela atual'!EU123,'5 - Tabela anterior'!ET123)</f>
        <v>0</v>
      </c>
      <c r="EV124" s="9">
        <f>IF(Parametros!$P$3=1,'4 - Tabela atual'!EV123,'5 - Tabela anterior'!EU123)</f>
        <v>0</v>
      </c>
      <c r="EW124" s="9">
        <f>IF(Parametros!$P$3=1,'4 - Tabela atual'!EW123,'5 - Tabela anterior'!EV123)</f>
        <v>0</v>
      </c>
      <c r="EX124" s="9">
        <f>IF(Parametros!$P$3=1,'4 - Tabela atual'!EX123,'5 - Tabela anterior'!EW123)</f>
        <v>0</v>
      </c>
      <c r="EY124" s="9">
        <f>IF(Parametros!$P$3=1,'4 - Tabela atual'!EY123,'5 - Tabela anterior'!EX123)</f>
        <v>0</v>
      </c>
      <c r="EZ124" s="9">
        <f>IF(Parametros!$P$3=1,'4 - Tabela atual'!EZ123,'5 - Tabela anterior'!EY123)</f>
        <v>0</v>
      </c>
      <c r="FA124" s="9">
        <f>IF(Parametros!$P$3=1,'4 - Tabela atual'!FA123,'5 - Tabela anterior'!EZ123)</f>
        <v>0</v>
      </c>
      <c r="FB124" s="9">
        <f>IF(Parametros!$P$3=1,'4 - Tabela atual'!FB123,'5 - Tabela anterior'!FA123)</f>
        <v>0</v>
      </c>
      <c r="FC124" s="9">
        <f>IF(Parametros!$P$3=1,'4 - Tabela atual'!FC123,'5 - Tabela anterior'!FB123)</f>
        <v>0</v>
      </c>
      <c r="FD124" s="9">
        <f>IF(Parametros!$P$3=1,'4 - Tabela atual'!FD123,'5 - Tabela anterior'!FC123)</f>
        <v>0</v>
      </c>
      <c r="FE124" s="9">
        <f>IF(Parametros!$P$3=1,'4 - Tabela atual'!FE123,'5 - Tabela anterior'!FD123)</f>
        <v>0</v>
      </c>
      <c r="FF124" s="9">
        <f>IF(Parametros!$P$3=1,'4 - Tabela atual'!FF123,'5 - Tabela anterior'!FE123)</f>
        <v>0</v>
      </c>
      <c r="FG124" s="9">
        <f>IF(Parametros!$P$3=1,'4 - Tabela atual'!FG123,'5 - Tabela anterior'!FF123)</f>
        <v>0</v>
      </c>
      <c r="FH124" s="9">
        <f>IF(Parametros!$P$3=1,'4 - Tabela atual'!FH123,'5 - Tabela anterior'!FG123)</f>
        <v>0</v>
      </c>
      <c r="FI124" s="9">
        <f>IF(Parametros!$P$3=1,'4 - Tabela atual'!FI123,'5 - Tabela anterior'!FH123)</f>
        <v>0</v>
      </c>
      <c r="FJ124" s="9">
        <f>IF(Parametros!$P$3=1,'4 - Tabela atual'!FJ123,'5 - Tabela anterior'!FI123)</f>
        <v>0</v>
      </c>
      <c r="FK124" s="9">
        <f>IF(Parametros!$P$3=1,'4 - Tabela atual'!FK123,'5 - Tabela anterior'!FJ123)</f>
        <v>0</v>
      </c>
      <c r="FL124" s="9">
        <f>IF(Parametros!$P$3=1,'4 - Tabela atual'!FL123,'5 - Tabela anterior'!FK123)</f>
        <v>0</v>
      </c>
      <c r="FM124" s="9">
        <f>IF(Parametros!$P$3=1,'4 - Tabela atual'!FM123,'5 - Tabela anterior'!FL123)</f>
        <v>0</v>
      </c>
      <c r="FN124" s="9">
        <f>IF(Parametros!$P$3=1,'4 - Tabela atual'!FN123,'5 - Tabela anterior'!FM123)</f>
        <v>0</v>
      </c>
      <c r="FO124" s="9">
        <f>IF(Parametros!$P$3=1,'4 - Tabela atual'!FO123,'5 - Tabela anterior'!FN123)</f>
        <v>0</v>
      </c>
      <c r="FP124" s="9">
        <f>IF(Parametros!$P$3=1,'4 - Tabela atual'!FP123,'5 - Tabela anterior'!FO123)</f>
        <v>0</v>
      </c>
      <c r="FQ124" s="9">
        <f>IF(Parametros!$P$3=1,'4 - Tabela atual'!FQ123,'5 - Tabela anterior'!FP123)</f>
        <v>0</v>
      </c>
      <c r="FR124" s="9">
        <f>IF(Parametros!$P$3=1,'4 - Tabela atual'!FR123,'5 - Tabela anterior'!FQ123)</f>
        <v>0</v>
      </c>
      <c r="FS124" s="9">
        <f>IF(Parametros!$P$3=1,'4 - Tabela atual'!FS123,'5 - Tabela anterior'!FR123)</f>
        <v>0</v>
      </c>
      <c r="FT124" t="str">
        <f>IF(Parametros!$P$3=1,'4 - Tabela atual'!FT123,'5 - Tabela anterior'!FS123)</f>
        <v>0</v>
      </c>
      <c r="FU124" t="str">
        <f>IF(Parametros!$P$3=1,'4 - Tabela atual'!FU123,'5 - Tabela anterior'!FT123)</f>
        <v>0</v>
      </c>
      <c r="FV124" t="str">
        <f>IF(Parametros!$P$3=1,'4 - Tabela atual'!FV123,'5 - Tabela anterior'!FU123)</f>
        <v>0</v>
      </c>
      <c r="FW124" t="str">
        <f>IF(Parametros!$P$3=1,'4 - Tabela atual'!FW123,'5 - Tabela anterior'!FV123)</f>
        <v>0</v>
      </c>
      <c r="FX124">
        <f>IF(Parametros!$P$3=1,'4 - Tabela atual'!FX123,'5 - Tabela anterior'!FW123)</f>
        <v>0</v>
      </c>
      <c r="FY124">
        <f>IF(Parametros!$P$3=1,'4 - Tabela atual'!FY123,'5 - Tabela anterior'!FX123)</f>
        <v>0</v>
      </c>
      <c r="FZ124">
        <f>IF(Parametros!$P$3=1,'4 - Tabela atual'!FZ123,'5 - Tabela anterior'!FY123)</f>
        <v>0</v>
      </c>
      <c r="GA124">
        <f>IF(Parametros!$P$3=1,'4 - Tabela atual'!GA123,'5 - Tabela anterior'!FZ123)</f>
        <v>0</v>
      </c>
      <c r="GB124">
        <f>IF(Parametros!$P$3=1,'4 - Tabela atual'!GB123,'5 - Tabela anterior'!GA123)</f>
        <v>0</v>
      </c>
      <c r="GC124">
        <f>IF(Parametros!$P$3=1,'4 - Tabela atual'!GC123,'5 - Tabela anterior'!GB123)</f>
        <v>0</v>
      </c>
      <c r="GD124">
        <f>IF(Parametros!$P$3=1,'4 - Tabela atual'!GD123,'5 - Tabela anterior'!GC123)</f>
        <v>0</v>
      </c>
      <c r="GE124">
        <f>IF(Parametros!$P$3=1,'4 - Tabela atual'!GE123,'5 - Tabela anterior'!GD123)</f>
        <v>0</v>
      </c>
      <c r="GF124">
        <f>IF(Parametros!$P$3=1,'4 - Tabela atual'!GF123,'5 - Tabela anterior'!GE123)</f>
        <v>0</v>
      </c>
      <c r="GG124">
        <f>IF(Parametros!$P$3=1,'4 - Tabela atual'!GG123,'5 - Tabela anterior'!GF123)</f>
        <v>0</v>
      </c>
      <c r="GH124">
        <f>IF(Parametros!$P$3=1,'4 - Tabela atual'!GH123,'5 - Tabela anterior'!GG123)</f>
        <v>0</v>
      </c>
      <c r="GI124" s="8" t="str">
        <f>IF(Parametros!$P$3=1,'4 - Tabela atual'!GI123,'5 - Tabela anterior'!GH123)</f>
        <v>0</v>
      </c>
      <c r="GJ124" s="8">
        <f>IF(Parametros!$P$3=1,'4 - Tabela atual'!GJ123,'5 - Tabela anterior'!GI123)</f>
        <v>0</v>
      </c>
      <c r="GK124" s="8">
        <f>IF(Parametros!$P$3=1,'4 - Tabela atual'!GK123,'5 - Tabela anterior'!GJ123)</f>
        <v>0</v>
      </c>
      <c r="GL124" s="8">
        <f>IF(Parametros!$P$3=1,'4 - Tabela atual'!GL123,'5 - Tabela anterior'!GK123)</f>
        <v>0</v>
      </c>
      <c r="GM124" s="8">
        <f>IF(Parametros!$P$3=1,'4 - Tabela atual'!GM123,'5 - Tabela anterior'!GL123)</f>
        <v>0</v>
      </c>
      <c r="GN124" s="8">
        <f>IF(Parametros!$P$3=1,'4 - Tabela atual'!GN123,'5 - Tabela anterior'!GM123)</f>
        <v>0</v>
      </c>
      <c r="GO124" s="8">
        <f>IF(Parametros!$P$3=1,'4 - Tabela atual'!GO123,'5 - Tabela anterior'!GN123)</f>
        <v>0</v>
      </c>
      <c r="GP124" s="8">
        <f>IF(Parametros!$P$3=1,'4 - Tabela atual'!GP123,'5 - Tabela anterior'!GO123)</f>
        <v>0</v>
      </c>
      <c r="GQ124" s="8">
        <f>IF(Parametros!$P$3=1,'4 - Tabela atual'!GQ123,'5 - Tabela anterior'!GP123)</f>
        <v>0</v>
      </c>
      <c r="GR124" s="8">
        <f>IF(Parametros!$P$3=1,'4 - Tabela atual'!GR123,'5 - Tabela anterior'!GQ123)</f>
        <v>0</v>
      </c>
      <c r="GS124" s="8">
        <f>IF(Parametros!$P$3=1,'4 - Tabela atual'!GS123,'5 - Tabela anterior'!GR123)</f>
        <v>0</v>
      </c>
      <c r="GT124" s="8">
        <f>IF(Parametros!$P$3=1,'4 - Tabela atual'!GT123,'5 - Tabela anterior'!GS123)</f>
        <v>0</v>
      </c>
      <c r="GU124" s="8">
        <f>IF(Parametros!$P$3=1,'4 - Tabela atual'!GU123,'5 - Tabela anterior'!GT123)</f>
        <v>0</v>
      </c>
      <c r="GV124" s="8">
        <f>IF(Parametros!$P$3=1,'4 - Tabela atual'!GV123,'5 - Tabela anterior'!GU123)</f>
        <v>0</v>
      </c>
      <c r="GW124" s="8">
        <f>IF(Parametros!$P$3=1,'4 - Tabela atual'!GW123,'5 - Tabela anterior'!GV123)</f>
        <v>0</v>
      </c>
      <c r="GX124">
        <f>IF(Parametros!$P$3=1,'4 - Tabela atual'!GX123,'5 - Tabela anterior'!GW123)</f>
        <v>0</v>
      </c>
      <c r="GY124">
        <f>IF(Parametros!$P$3=1,'4 - Tabela atual'!GY123,'5 - Tabela anterior'!GX123)</f>
        <v>0</v>
      </c>
      <c r="GZ124">
        <f>IF(Parametros!$P$3=1,'4 - Tabela atual'!GZ123,'5 - Tabela anterior'!GY123)</f>
        <v>0</v>
      </c>
      <c r="HA124">
        <f>IF(Parametros!$P$3=1,'4 - Tabela atual'!HA123,'5 - Tabela anterior'!GZ123)</f>
        <v>0</v>
      </c>
      <c r="HB124">
        <f>IF(Parametros!$P$3=1,'4 - Tabela atual'!HB123,'5 - Tabela anterior'!HA123)</f>
        <v>0</v>
      </c>
      <c r="HC124">
        <f>IF(Parametros!$P$3=1,'4 - Tabela atual'!HC123,'5 - Tabela anterior'!HB123)</f>
        <v>0</v>
      </c>
      <c r="HD124">
        <f>IF(Parametros!$P$3=1,'4 - Tabela atual'!HD123,'5 - Tabela anterior'!HC123)</f>
        <v>0</v>
      </c>
      <c r="HE124" s="6" t="str">
        <f t="shared" si="3"/>
        <v>0 - (0)</v>
      </c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IP124" s="5"/>
      <c r="IQ124" s="5"/>
      <c r="IR124" s="5"/>
      <c r="IS124" s="5"/>
      <c r="IT124" s="5"/>
      <c r="IU124" s="5"/>
      <c r="IV124" s="5"/>
      <c r="IW124" s="5"/>
      <c r="IX124" s="5"/>
      <c r="IY124" s="5"/>
      <c r="IZ124" s="5"/>
      <c r="JA124" s="5"/>
      <c r="JB124" s="5"/>
      <c r="JC124" s="5"/>
      <c r="JD124" s="5"/>
      <c r="JE124" s="5"/>
      <c r="JF124" s="5"/>
      <c r="JG124" s="5"/>
      <c r="JH124" s="5"/>
      <c r="JI124" s="5"/>
      <c r="JJ124" s="5"/>
      <c r="JK124" s="5"/>
      <c r="JL124" s="5"/>
    </row>
    <row r="125" spans="1:272" x14ac:dyDescent="0.2">
      <c r="A125" s="148">
        <f>IF(Parametros!$P$3=1,'4 - Tabela atual'!A124,'5 - Tabela anterior'!A124)</f>
        <v>0</v>
      </c>
      <c r="B125" s="112">
        <f>IF(Parametros!$P$3=1,'4 - Tabela atual'!B124,'5 - Tabela anterior'!B124)</f>
        <v>0</v>
      </c>
      <c r="C125" s="9">
        <f>IF(Parametros!$P$3=1,'4 - Tabela atual'!C124,'5 - Tabela anterior'!C124)</f>
        <v>0</v>
      </c>
      <c r="D125" s="9">
        <f>IF(Parametros!$P$3=1,'4 - Tabela atual'!D124,'5 - Tabela anterior'!D124)</f>
        <v>0</v>
      </c>
      <c r="E125" s="9"/>
      <c r="F125" s="9"/>
      <c r="G125" s="9"/>
      <c r="H125" s="9"/>
      <c r="I125" s="9">
        <f>IF(Parametros!$P$3=1,'4 - Tabela atual'!I124,'5 - Tabela anterior'!H124)</f>
        <v>0</v>
      </c>
      <c r="J125" s="9"/>
      <c r="K125" s="9"/>
      <c r="L125" s="9"/>
      <c r="M125" s="9"/>
      <c r="N125" s="9">
        <f>IF(Parametros!$P$3=1,'4 - Tabela atual'!N124,'5 - Tabela anterior'!M124)</f>
        <v>0</v>
      </c>
      <c r="O125" s="9">
        <f>IF(Parametros!$P$3=1,'4 - Tabela atual'!O124,'5 - Tabela anterior'!N124)</f>
        <v>0</v>
      </c>
      <c r="P125" s="9">
        <f>IF(Parametros!$P$3=1,'4 - Tabela atual'!P124,'5 - Tabela anterior'!O124)</f>
        <v>0</v>
      </c>
      <c r="Q125" s="9">
        <f>IF(Parametros!$P$3=1,'4 - Tabela atual'!Q124,'5 - Tabela anterior'!P124)</f>
        <v>0</v>
      </c>
      <c r="R125" s="9">
        <f>IF(Parametros!$P$3=1,'4 - Tabela atual'!R124,'5 - Tabela anterior'!Q124)</f>
        <v>0</v>
      </c>
      <c r="S125" s="9">
        <f>IF(Parametros!$P$3=1,'4 - Tabela atual'!S124,'5 - Tabela anterior'!R124)</f>
        <v>0</v>
      </c>
      <c r="T125" s="9">
        <f>IF(Parametros!$P$3=1,'4 - Tabela atual'!T124,'5 - Tabela anterior'!S124)</f>
        <v>0</v>
      </c>
      <c r="U125" s="9">
        <f>IF(Parametros!$P$3=1,'4 - Tabela atual'!U124,'5 - Tabela anterior'!T124)</f>
        <v>0</v>
      </c>
      <c r="V125" s="9">
        <f>IF(Parametros!$P$3=1,'4 - Tabela atual'!V124,'5 - Tabela anterior'!U124)</f>
        <v>0</v>
      </c>
      <c r="W125" s="9">
        <f>IF(Parametros!$P$3=1,'4 - Tabela atual'!W124,'5 - Tabela anterior'!V124)</f>
        <v>0</v>
      </c>
      <c r="X125" s="9">
        <f>IF(Parametros!$P$3=1,'4 - Tabela atual'!X124,'5 - Tabela anterior'!W124)</f>
        <v>0</v>
      </c>
      <c r="Y125" s="9">
        <f>IF(Parametros!$P$3=1,'4 - Tabela atual'!Y124,'5 - Tabela anterior'!X124)</f>
        <v>0</v>
      </c>
      <c r="Z125" s="9">
        <f>IF(Parametros!$P$3=1,'4 - Tabela atual'!Z124,'5 - Tabela anterior'!Y124)</f>
        <v>0</v>
      </c>
      <c r="AA125" s="9">
        <f>IF(Parametros!$P$3=1,'4 - Tabela atual'!AA124,'5 - Tabela anterior'!Z124)</f>
        <v>0</v>
      </c>
      <c r="AB125" s="9">
        <f>IF(Parametros!$P$3=1,'4 - Tabela atual'!AB124,'5 - Tabela anterior'!AA124)</f>
        <v>0</v>
      </c>
      <c r="AC125" s="9">
        <f>IF(Parametros!$P$3=1,'4 - Tabela atual'!AC124,'5 - Tabela anterior'!AB124)</f>
        <v>0</v>
      </c>
      <c r="AD125" s="9">
        <f>IF(Parametros!$P$3=1,'4 - Tabela atual'!AD124,'5 - Tabela anterior'!AC124)</f>
        <v>0</v>
      </c>
      <c r="AE125" s="9">
        <f>IF(Parametros!$P$3=1,'4 - Tabela atual'!AE124,'5 - Tabela anterior'!AD124)</f>
        <v>0</v>
      </c>
      <c r="AF125" s="9">
        <f>IF(Parametros!$P$3=1,'4 - Tabela atual'!AF124,'5 - Tabela anterior'!AE124)</f>
        <v>0</v>
      </c>
      <c r="AG125" s="9">
        <f>IF(Parametros!$P$3=1,'4 - Tabela atual'!AG124,'5 - Tabela anterior'!AF124)</f>
        <v>0</v>
      </c>
      <c r="AH125" s="9">
        <f>IF(Parametros!$P$3=1,'4 - Tabela atual'!AH124,'5 - Tabela anterior'!AG124)</f>
        <v>0</v>
      </c>
      <c r="AI125" s="9">
        <f>IF(Parametros!$P$3=1,'4 - Tabela atual'!AI124,'5 - Tabela anterior'!AH124)</f>
        <v>0</v>
      </c>
      <c r="AJ125" s="9">
        <f>IF(Parametros!$P$3=1,'4 - Tabela atual'!AJ124,'5 - Tabela anterior'!AI124)</f>
        <v>0</v>
      </c>
      <c r="AK125" s="9">
        <f>IF(Parametros!$P$3=1,'4 - Tabela atual'!AK124,'5 - Tabela anterior'!AJ124)</f>
        <v>0</v>
      </c>
      <c r="AL125" s="9">
        <f>IF(Parametros!$P$3=1,'4 - Tabela atual'!AL124,'5 - Tabela anterior'!AK124)</f>
        <v>0</v>
      </c>
      <c r="AM125" s="9">
        <f>IF(Parametros!$P$3=1,'4 - Tabela atual'!AM124,'5 - Tabela anterior'!AL124)</f>
        <v>0</v>
      </c>
      <c r="AN125" s="9">
        <f>IF(Parametros!$P$3=1,'4 - Tabela atual'!AN124,'5 - Tabela anterior'!AM124)</f>
        <v>0</v>
      </c>
      <c r="AO125" s="9">
        <f>IF(Parametros!$P$3=1,'4 - Tabela atual'!AO124,'5 - Tabela anterior'!AN124)</f>
        <v>0</v>
      </c>
      <c r="AP125" s="9">
        <f>IF(Parametros!$P$3=1,'4 - Tabela atual'!AP124,'5 - Tabela anterior'!AO124)</f>
        <v>0</v>
      </c>
      <c r="AQ125" s="9">
        <f>IF(Parametros!$P$3=1,'4 - Tabela atual'!AQ124,'5 - Tabela anterior'!AP124)</f>
        <v>0</v>
      </c>
      <c r="AR125" s="9">
        <f>IF(Parametros!$P$3=1,'4 - Tabela atual'!AR124,'5 - Tabela anterior'!AQ124)</f>
        <v>0</v>
      </c>
      <c r="AS125" s="9">
        <f>IF(Parametros!$P$3=1,'4 - Tabela atual'!AS124,'5 - Tabela anterior'!AR124)</f>
        <v>0</v>
      </c>
      <c r="AT125" s="9">
        <f>IF(Parametros!$P$3=1,'4 - Tabela atual'!AT124,'5 - Tabela anterior'!AS124)</f>
        <v>0</v>
      </c>
      <c r="AU125" s="9">
        <f>IF(Parametros!$P$3=1,'4 - Tabela atual'!AU124,'5 - Tabela anterior'!AT124)</f>
        <v>0</v>
      </c>
      <c r="AV125" s="9">
        <f>IF(Parametros!$P$3=1,'4 - Tabela atual'!AV124,'5 - Tabela anterior'!AU124)</f>
        <v>0</v>
      </c>
      <c r="AW125" s="9">
        <f>IF(Parametros!$P$3=1,'4 - Tabela atual'!AW124,'5 - Tabela anterior'!AV124)</f>
        <v>0</v>
      </c>
      <c r="AX125" s="9">
        <f>IF(Parametros!$P$3=1,'4 - Tabela atual'!AX124,'5 - Tabela anterior'!AW124)</f>
        <v>0</v>
      </c>
      <c r="AY125" s="9">
        <f>IF(Parametros!$P$3=1,'4 - Tabela atual'!AY124,'5 - Tabela anterior'!AX124)</f>
        <v>0</v>
      </c>
      <c r="AZ125" s="9">
        <f>IF(Parametros!$P$3=1,'4 - Tabela atual'!AZ124,'5 - Tabela anterior'!AY124)</f>
        <v>0</v>
      </c>
      <c r="BA125" s="9">
        <f>IF(Parametros!$P$3=1,'4 - Tabela atual'!BA124,'5 - Tabela anterior'!AZ124)</f>
        <v>0</v>
      </c>
      <c r="BB125" s="9">
        <f>IF(Parametros!$P$3=1,'4 - Tabela atual'!BB124,'5 - Tabela anterior'!BA124)</f>
        <v>0</v>
      </c>
      <c r="BC125" s="9">
        <f>IF(Parametros!$P$3=1,'4 - Tabela atual'!BC124,'5 - Tabela anterior'!BB124)</f>
        <v>0</v>
      </c>
      <c r="BD125" s="9">
        <f>IF(Parametros!$P$3=1,'4 - Tabela atual'!BD124,'5 - Tabela anterior'!BC124)</f>
        <v>0</v>
      </c>
      <c r="BE125" s="9">
        <f>IF(Parametros!$P$3=1,'4 - Tabela atual'!BE124,'5 - Tabela anterior'!BD124)</f>
        <v>0</v>
      </c>
      <c r="BF125" s="9">
        <f>IF(Parametros!$P$3=1,'4 - Tabela atual'!BF124,'5 - Tabela anterior'!BE124)</f>
        <v>0</v>
      </c>
      <c r="BG125" s="9">
        <f>IF(Parametros!$P$3=1,'4 - Tabela atual'!BG124,'5 - Tabela anterior'!BF124)</f>
        <v>0</v>
      </c>
      <c r="BH125" s="9">
        <f>IF(Parametros!$P$3=1,'4 - Tabela atual'!BH124,'5 - Tabela anterior'!BG124)</f>
        <v>0</v>
      </c>
      <c r="BI125" s="9">
        <f>IF(Parametros!$P$3=1,'4 - Tabela atual'!BI124,'5 - Tabela anterior'!BH124)</f>
        <v>0</v>
      </c>
      <c r="BJ125" s="9">
        <f>IF(Parametros!$P$3=1,'4 - Tabela atual'!BJ124,'5 - Tabela anterior'!BI124)</f>
        <v>0</v>
      </c>
      <c r="BK125" s="9">
        <f>IF(Parametros!$P$3=1,'4 - Tabela atual'!BK124,'5 - Tabela anterior'!BJ124)</f>
        <v>0</v>
      </c>
      <c r="BL125" s="9">
        <f>IF(Parametros!$P$3=1,'4 - Tabela atual'!BL124,'5 - Tabela anterior'!BK124)</f>
        <v>0</v>
      </c>
      <c r="BM125" s="9">
        <f>IF(Parametros!$P$3=1,'4 - Tabela atual'!BM124,'5 - Tabela anterior'!BL124)</f>
        <v>0</v>
      </c>
      <c r="BN125" s="9">
        <f>IF(Parametros!$P$3=1,'4 - Tabela atual'!BN124,'5 - Tabela anterior'!BM124)</f>
        <v>0</v>
      </c>
      <c r="BO125" s="9">
        <f>IF(Parametros!$P$3=1,'4 - Tabela atual'!BO124,'5 - Tabela anterior'!BN124)</f>
        <v>0</v>
      </c>
      <c r="BP125" s="9">
        <f>IF(Parametros!$P$3=1,'4 - Tabela atual'!BP124,'5 - Tabela anterior'!BO124)</f>
        <v>0</v>
      </c>
      <c r="BQ125" s="9">
        <f>IF(Parametros!$P$3=1,'4 - Tabela atual'!BQ124,'5 - Tabela anterior'!BP124)</f>
        <v>0</v>
      </c>
      <c r="BR125" s="9">
        <f>IF(Parametros!$P$3=1,'4 - Tabela atual'!BR124,'5 - Tabela anterior'!BQ124)</f>
        <v>0</v>
      </c>
      <c r="BS125" s="9">
        <f>IF(Parametros!$P$3=1,'4 - Tabela atual'!BS124,'5 - Tabela anterior'!BR124)</f>
        <v>0</v>
      </c>
      <c r="BT125" s="9">
        <f>IF(Parametros!$P$3=1,'4 - Tabela atual'!BT124,'5 - Tabela anterior'!BS124)</f>
        <v>0</v>
      </c>
      <c r="BU125" s="9">
        <f>IF(Parametros!$P$3=1,'4 - Tabela atual'!BU124,'5 - Tabela anterior'!BT124)</f>
        <v>0</v>
      </c>
      <c r="BV125" s="9">
        <f>IF(Parametros!$P$3=1,'4 - Tabela atual'!BV124,'5 - Tabela anterior'!BU124)</f>
        <v>0</v>
      </c>
      <c r="BW125" s="9">
        <f>IF(Parametros!$P$3=1,'4 - Tabela atual'!BW124,'5 - Tabela anterior'!BV124)</f>
        <v>0</v>
      </c>
      <c r="BX125" s="9">
        <f>IF(Parametros!$P$3=1,'4 - Tabela atual'!BX124,'5 - Tabela anterior'!BW124)</f>
        <v>0</v>
      </c>
      <c r="BY125" s="9">
        <f>IF(Parametros!$P$3=1,'4 - Tabela atual'!BY124,'5 - Tabela anterior'!BX124)</f>
        <v>0</v>
      </c>
      <c r="BZ125" s="9">
        <f>IF(Parametros!$P$3=1,'4 - Tabela atual'!BZ124,'5 - Tabela anterior'!BY124)</f>
        <v>0</v>
      </c>
      <c r="CA125" s="9">
        <f>IF(Parametros!$P$3=1,'4 - Tabela atual'!CA124,'5 - Tabela anterior'!BZ124)</f>
        <v>0</v>
      </c>
      <c r="CB125" s="9">
        <f>IF(Parametros!$P$3=1,'4 - Tabela atual'!CB124,'5 - Tabela anterior'!CA124)</f>
        <v>0</v>
      </c>
      <c r="CC125" s="9">
        <f>IF(Parametros!$P$3=1,'4 - Tabela atual'!CC124,'5 - Tabela anterior'!CB124)</f>
        <v>0</v>
      </c>
      <c r="CD125" s="9">
        <f>IF(Parametros!$P$3=1,'4 - Tabela atual'!CD124,'5 - Tabela anterior'!CC124)</f>
        <v>0</v>
      </c>
      <c r="CE125" s="9">
        <f>IF(Parametros!$P$3=1,'4 - Tabela atual'!CE124,'5 - Tabela anterior'!CD124)</f>
        <v>0</v>
      </c>
      <c r="CF125" s="9">
        <f>IF(Parametros!$P$3=1,'4 - Tabela atual'!CF124,'5 - Tabela anterior'!CE124)</f>
        <v>0</v>
      </c>
      <c r="CG125" s="9">
        <f>IF(Parametros!$P$3=1,'4 - Tabela atual'!CG124,'5 - Tabela anterior'!CF124)</f>
        <v>0</v>
      </c>
      <c r="CH125" s="9">
        <f>IF(Parametros!$P$3=1,'4 - Tabela atual'!CH124,'5 - Tabela anterior'!CG124)</f>
        <v>0</v>
      </c>
      <c r="CI125" s="9">
        <f>IF(Parametros!$P$3=1,'4 - Tabela atual'!CI124,'5 - Tabela anterior'!CH124)</f>
        <v>0</v>
      </c>
      <c r="CJ125" s="9">
        <f>IF(Parametros!$P$3=1,'4 - Tabela atual'!CJ124,'5 - Tabela anterior'!CI124)</f>
        <v>0</v>
      </c>
      <c r="CK125" s="9">
        <f>IF(Parametros!$P$3=1,'4 - Tabela atual'!CK124,'5 - Tabela anterior'!CJ124)</f>
        <v>0</v>
      </c>
      <c r="CL125" s="9">
        <f>IF(Parametros!$P$3=1,'4 - Tabela atual'!CL124,'5 - Tabela anterior'!CK124)</f>
        <v>0</v>
      </c>
      <c r="CM125" s="9">
        <f>IF(Parametros!$P$3=1,'4 - Tabela atual'!CM124,'5 - Tabela anterior'!CL124)</f>
        <v>0</v>
      </c>
      <c r="CN125" s="9">
        <f>IF(Parametros!$P$3=1,'4 - Tabela atual'!CN124,'5 - Tabela anterior'!CM124)</f>
        <v>0</v>
      </c>
      <c r="CO125" s="9">
        <f>IF(Parametros!$P$3=1,'4 - Tabela atual'!CO124,'5 - Tabela anterior'!CN124)</f>
        <v>0</v>
      </c>
      <c r="CP125" s="9">
        <f>IF(Parametros!$P$3=1,'4 - Tabela atual'!CP124,'5 - Tabela anterior'!CO124)</f>
        <v>0</v>
      </c>
      <c r="CQ125" s="9">
        <f>IF(Parametros!$P$3=1,'4 - Tabela atual'!CQ124,'5 - Tabela anterior'!CP124)</f>
        <v>0</v>
      </c>
      <c r="CR125" s="9">
        <f>IF(Parametros!$P$3=1,'4 - Tabela atual'!CR124,'5 - Tabela anterior'!CQ124)</f>
        <v>0</v>
      </c>
      <c r="CS125" s="9">
        <f>IF(Parametros!$P$3=1,'4 - Tabela atual'!CS124,'5 - Tabela anterior'!CR124)</f>
        <v>0</v>
      </c>
      <c r="CT125" s="9">
        <f>IF(Parametros!$P$3=1,'4 - Tabela atual'!CT124,'5 - Tabela anterior'!CS124)</f>
        <v>0</v>
      </c>
      <c r="CU125" s="9">
        <f>IF(Parametros!$P$3=1,'4 - Tabela atual'!CU124,'5 - Tabela anterior'!CT124)</f>
        <v>0</v>
      </c>
      <c r="CV125" s="9">
        <f>IF(Parametros!$P$3=1,'4 - Tabela atual'!CV124,'5 - Tabela anterior'!CU124)</f>
        <v>0</v>
      </c>
      <c r="CW125" s="9">
        <f>IF(Parametros!$P$3=1,'4 - Tabela atual'!CW124,'5 - Tabela anterior'!CV124)</f>
        <v>0</v>
      </c>
      <c r="CX125" s="9">
        <f>IF(Parametros!$P$3=1,'4 - Tabela atual'!CX124,'5 - Tabela anterior'!CW124)</f>
        <v>0</v>
      </c>
      <c r="CY125" s="9">
        <f>IF(Parametros!$P$3=1,'4 - Tabela atual'!CY124,'5 - Tabela anterior'!CX124)</f>
        <v>0</v>
      </c>
      <c r="CZ125" s="9">
        <f>IF(Parametros!$P$3=1,'4 - Tabela atual'!CZ124,'5 - Tabela anterior'!CY124)</f>
        <v>0</v>
      </c>
      <c r="DA125" s="9">
        <f>IF(Parametros!$P$3=1,'4 - Tabela atual'!DA124,'5 - Tabela anterior'!CZ124)</f>
        <v>0</v>
      </c>
      <c r="DB125" s="9">
        <f>IF(Parametros!$P$3=1,'4 - Tabela atual'!DB124,'5 - Tabela anterior'!DA124)</f>
        <v>0</v>
      </c>
      <c r="DC125" s="9">
        <f>IF(Parametros!$P$3=1,'4 - Tabela atual'!DC124,'5 - Tabela anterior'!DB124)</f>
        <v>0</v>
      </c>
      <c r="DD125" s="9">
        <f>IF(Parametros!$P$3=1,'4 - Tabela atual'!DD124,'5 - Tabela anterior'!DC124)</f>
        <v>0</v>
      </c>
      <c r="DE125" s="9">
        <f>IF(Parametros!$P$3=1,'4 - Tabela atual'!DE124,'5 - Tabela anterior'!DD124)</f>
        <v>0</v>
      </c>
      <c r="DF125" s="9">
        <f>IF(Parametros!$P$3=1,'4 - Tabela atual'!DF124,'5 - Tabela anterior'!DE124)</f>
        <v>0</v>
      </c>
      <c r="DG125" s="9">
        <f>IF(Parametros!$P$3=1,'4 - Tabela atual'!DG124,'5 - Tabela anterior'!DF124)</f>
        <v>0</v>
      </c>
      <c r="DH125" s="9">
        <f>IF(Parametros!$P$3=1,'4 - Tabela atual'!DH124,'5 - Tabela anterior'!DG124)</f>
        <v>0</v>
      </c>
      <c r="DI125" s="9">
        <f>IF(Parametros!$P$3=1,'4 - Tabela atual'!DI124,'5 - Tabela anterior'!DH124)</f>
        <v>0</v>
      </c>
      <c r="DJ125" s="9">
        <f>IF(Parametros!$P$3=1,'4 - Tabela atual'!DJ124,'5 - Tabela anterior'!DI124)</f>
        <v>0</v>
      </c>
      <c r="DK125" s="9">
        <f>IF(Parametros!$P$3=1,'4 - Tabela atual'!DK124,'5 - Tabela anterior'!DJ124)</f>
        <v>0</v>
      </c>
      <c r="DL125" s="9">
        <f>IF(Parametros!$P$3=1,'4 - Tabela atual'!DL124,'5 - Tabela anterior'!DK124)</f>
        <v>0</v>
      </c>
      <c r="DM125" s="9">
        <f>IF(Parametros!$P$3=1,'4 - Tabela atual'!DM124,'5 - Tabela anterior'!DL124)</f>
        <v>0</v>
      </c>
      <c r="DN125" s="9">
        <f>IF(Parametros!$P$3=1,'4 - Tabela atual'!DN124,'5 - Tabela anterior'!DM124)</f>
        <v>0</v>
      </c>
      <c r="DO125" s="9">
        <f>IF(Parametros!$P$3=1,'4 - Tabela atual'!DO124,'5 - Tabela anterior'!DN124)</f>
        <v>0</v>
      </c>
      <c r="DP125" s="9">
        <f>IF(Parametros!$P$3=1,'4 - Tabela atual'!DP124,'5 - Tabela anterior'!DO124)</f>
        <v>0</v>
      </c>
      <c r="DQ125" s="9">
        <f>IF(Parametros!$P$3=1,'4 - Tabela atual'!DQ124,'5 - Tabela anterior'!DP124)</f>
        <v>0</v>
      </c>
      <c r="DR125" s="9">
        <f>IF(Parametros!$P$3=1,'4 - Tabela atual'!DR124,'5 - Tabela anterior'!DQ124)</f>
        <v>0</v>
      </c>
      <c r="DS125" s="9">
        <f>IF(Parametros!$P$3=1,'4 - Tabela atual'!DS124,'5 - Tabela anterior'!DR124)</f>
        <v>0</v>
      </c>
      <c r="DT125" s="9">
        <f>IF(Parametros!$P$3=1,'4 - Tabela atual'!DT124,'5 - Tabela anterior'!DS124)</f>
        <v>0</v>
      </c>
      <c r="DU125" s="9">
        <f>IF(Parametros!$P$3=1,'4 - Tabela atual'!DU124,'5 - Tabela anterior'!DT124)</f>
        <v>0</v>
      </c>
      <c r="DV125" s="9">
        <f>IF(Parametros!$P$3=1,'4 - Tabela atual'!DV124,'5 - Tabela anterior'!DU124)</f>
        <v>0</v>
      </c>
      <c r="DW125" s="9">
        <f>IF(Parametros!$P$3=1,'4 - Tabela atual'!DW124,'5 - Tabela anterior'!DV124)</f>
        <v>0</v>
      </c>
      <c r="DX125" s="9">
        <f>IF(Parametros!$P$3=1,'4 - Tabela atual'!DX124,'5 - Tabela anterior'!DW124)</f>
        <v>0</v>
      </c>
      <c r="DY125" s="9">
        <f>IF(Parametros!$P$3=1,'4 - Tabela atual'!DY124,'5 - Tabela anterior'!DX124)</f>
        <v>0</v>
      </c>
      <c r="DZ125" s="9">
        <f>IF(Parametros!$P$3=1,'4 - Tabela atual'!DZ124,'5 - Tabela anterior'!DY124)</f>
        <v>0</v>
      </c>
      <c r="EA125" s="9">
        <f>IF(Parametros!$P$3=1,'4 - Tabela atual'!EA124,'5 - Tabela anterior'!DZ124)</f>
        <v>0</v>
      </c>
      <c r="EB125" s="9">
        <f>IF(Parametros!$P$3=1,'4 - Tabela atual'!EB124,'5 - Tabela anterior'!EA124)</f>
        <v>0</v>
      </c>
      <c r="EC125" s="9">
        <f>IF(Parametros!$P$3=1,'4 - Tabela atual'!EC124,'5 - Tabela anterior'!EB124)</f>
        <v>0</v>
      </c>
      <c r="ED125" s="9">
        <f>IF(Parametros!$P$3=1,'4 - Tabela atual'!ED124,'5 - Tabela anterior'!EC124)</f>
        <v>0</v>
      </c>
      <c r="EE125" s="9">
        <f>IF(Parametros!$P$3=1,'4 - Tabela atual'!EE124,'5 - Tabela anterior'!ED124)</f>
        <v>0</v>
      </c>
      <c r="EF125" s="9">
        <f>IF(Parametros!$P$3=1,'4 - Tabela atual'!EF124,'5 - Tabela anterior'!EE124)</f>
        <v>0</v>
      </c>
      <c r="EG125" s="9">
        <f>IF(Parametros!$P$3=1,'4 - Tabela atual'!EG124,'5 - Tabela anterior'!EF124)</f>
        <v>0</v>
      </c>
      <c r="EH125" s="9">
        <f>IF(Parametros!$P$3=1,'4 - Tabela atual'!EH124,'5 - Tabela anterior'!EG124)</f>
        <v>0</v>
      </c>
      <c r="EI125" s="9">
        <f>IF(Parametros!$P$3=1,'4 - Tabela atual'!EI124,'5 - Tabela anterior'!EH124)</f>
        <v>0</v>
      </c>
      <c r="EJ125" s="9">
        <f>IF(Parametros!$P$3=1,'4 - Tabela atual'!EJ124,'5 - Tabela anterior'!EI124)</f>
        <v>0</v>
      </c>
      <c r="EK125" s="9">
        <f>IF(Parametros!$P$3=1,'4 - Tabela atual'!EK124,'5 - Tabela anterior'!EJ124)</f>
        <v>0</v>
      </c>
      <c r="EL125" s="9">
        <f>IF(Parametros!$P$3=1,'4 - Tabela atual'!EL124,'5 - Tabela anterior'!EK124)</f>
        <v>0</v>
      </c>
      <c r="EM125" s="9">
        <f>IF(Parametros!$P$3=1,'4 - Tabela atual'!EM124,'5 - Tabela anterior'!EL124)</f>
        <v>0</v>
      </c>
      <c r="EN125" s="9">
        <f>IF(Parametros!$P$3=1,'4 - Tabela atual'!EN124,'5 - Tabela anterior'!EM124)</f>
        <v>0</v>
      </c>
      <c r="EO125" s="9">
        <f>IF(Parametros!$P$3=1,'4 - Tabela atual'!EO124,'5 - Tabela anterior'!EN124)</f>
        <v>0</v>
      </c>
      <c r="EP125" s="9">
        <f>IF(Parametros!$P$3=1,'4 - Tabela atual'!EP124,'5 - Tabela anterior'!EO124)</f>
        <v>0</v>
      </c>
      <c r="EQ125" s="9">
        <f>IF(Parametros!$P$3=1,'4 - Tabela atual'!EQ124,'5 - Tabela anterior'!EP124)</f>
        <v>0</v>
      </c>
      <c r="ER125" s="9">
        <f>IF(Parametros!$P$3=1,'4 - Tabela atual'!ER124,'5 - Tabela anterior'!EQ124)</f>
        <v>0</v>
      </c>
      <c r="ES125" s="9">
        <f>IF(Parametros!$P$3=1,'4 - Tabela atual'!ES124,'5 - Tabela anterior'!ER124)</f>
        <v>0</v>
      </c>
      <c r="ET125" s="9">
        <f>IF(Parametros!$P$3=1,'4 - Tabela atual'!ET124,'5 - Tabela anterior'!ES124)</f>
        <v>0</v>
      </c>
      <c r="EU125" s="9">
        <f>IF(Parametros!$P$3=1,'4 - Tabela atual'!EU124,'5 - Tabela anterior'!ET124)</f>
        <v>0</v>
      </c>
      <c r="EV125" s="9">
        <f>IF(Parametros!$P$3=1,'4 - Tabela atual'!EV124,'5 - Tabela anterior'!EU124)</f>
        <v>0</v>
      </c>
      <c r="EW125" s="9">
        <f>IF(Parametros!$P$3=1,'4 - Tabela atual'!EW124,'5 - Tabela anterior'!EV124)</f>
        <v>0</v>
      </c>
      <c r="EX125" s="9">
        <f>IF(Parametros!$P$3=1,'4 - Tabela atual'!EX124,'5 - Tabela anterior'!EW124)</f>
        <v>0</v>
      </c>
      <c r="EY125" s="9">
        <f>IF(Parametros!$P$3=1,'4 - Tabela atual'!EY124,'5 - Tabela anterior'!EX124)</f>
        <v>0</v>
      </c>
      <c r="EZ125" s="9">
        <f>IF(Parametros!$P$3=1,'4 - Tabela atual'!EZ124,'5 - Tabela anterior'!EY124)</f>
        <v>0</v>
      </c>
      <c r="FA125" s="9">
        <f>IF(Parametros!$P$3=1,'4 - Tabela atual'!FA124,'5 - Tabela anterior'!EZ124)</f>
        <v>0</v>
      </c>
      <c r="FB125" s="9">
        <f>IF(Parametros!$P$3=1,'4 - Tabela atual'!FB124,'5 - Tabela anterior'!FA124)</f>
        <v>0</v>
      </c>
      <c r="FC125" s="9">
        <f>IF(Parametros!$P$3=1,'4 - Tabela atual'!FC124,'5 - Tabela anterior'!FB124)</f>
        <v>0</v>
      </c>
      <c r="FD125" s="9">
        <f>IF(Parametros!$P$3=1,'4 - Tabela atual'!FD124,'5 - Tabela anterior'!FC124)</f>
        <v>0</v>
      </c>
      <c r="FE125" s="9">
        <f>IF(Parametros!$P$3=1,'4 - Tabela atual'!FE124,'5 - Tabela anterior'!FD124)</f>
        <v>0</v>
      </c>
      <c r="FF125" s="9">
        <f>IF(Parametros!$P$3=1,'4 - Tabela atual'!FF124,'5 - Tabela anterior'!FE124)</f>
        <v>0</v>
      </c>
      <c r="FG125" s="9">
        <f>IF(Parametros!$P$3=1,'4 - Tabela atual'!FG124,'5 - Tabela anterior'!FF124)</f>
        <v>0</v>
      </c>
      <c r="FH125" s="9">
        <f>IF(Parametros!$P$3=1,'4 - Tabela atual'!FH124,'5 - Tabela anterior'!FG124)</f>
        <v>0</v>
      </c>
      <c r="FI125" s="9">
        <f>IF(Parametros!$P$3=1,'4 - Tabela atual'!FI124,'5 - Tabela anterior'!FH124)</f>
        <v>0</v>
      </c>
      <c r="FJ125" s="9">
        <f>IF(Parametros!$P$3=1,'4 - Tabela atual'!FJ124,'5 - Tabela anterior'!FI124)</f>
        <v>0</v>
      </c>
      <c r="FK125" s="9">
        <f>IF(Parametros!$P$3=1,'4 - Tabela atual'!FK124,'5 - Tabela anterior'!FJ124)</f>
        <v>0</v>
      </c>
      <c r="FL125" s="9">
        <f>IF(Parametros!$P$3=1,'4 - Tabela atual'!FL124,'5 - Tabela anterior'!FK124)</f>
        <v>0</v>
      </c>
      <c r="FM125" s="9">
        <f>IF(Parametros!$P$3=1,'4 - Tabela atual'!FM124,'5 - Tabela anterior'!FL124)</f>
        <v>0</v>
      </c>
      <c r="FN125" s="9">
        <f>IF(Parametros!$P$3=1,'4 - Tabela atual'!FN124,'5 - Tabela anterior'!FM124)</f>
        <v>0</v>
      </c>
      <c r="FO125" s="9">
        <f>IF(Parametros!$P$3=1,'4 - Tabela atual'!FO124,'5 - Tabela anterior'!FN124)</f>
        <v>0</v>
      </c>
      <c r="FP125" s="9">
        <f>IF(Parametros!$P$3=1,'4 - Tabela atual'!FP124,'5 - Tabela anterior'!FO124)</f>
        <v>0</v>
      </c>
      <c r="FQ125" s="9">
        <f>IF(Parametros!$P$3=1,'4 - Tabela atual'!FQ124,'5 - Tabela anterior'!FP124)</f>
        <v>0</v>
      </c>
      <c r="FR125" s="9">
        <f>IF(Parametros!$P$3=1,'4 - Tabela atual'!FR124,'5 - Tabela anterior'!FQ124)</f>
        <v>0</v>
      </c>
      <c r="FS125" s="9">
        <f>IF(Parametros!$P$3=1,'4 - Tabela atual'!FS124,'5 - Tabela anterior'!FR124)</f>
        <v>0</v>
      </c>
      <c r="FT125" t="str">
        <f>IF(Parametros!$P$3=1,'4 - Tabela atual'!FT124,'5 - Tabela anterior'!FS124)</f>
        <v>0</v>
      </c>
      <c r="FU125" t="str">
        <f>IF(Parametros!$P$3=1,'4 - Tabela atual'!FU124,'5 - Tabela anterior'!FT124)</f>
        <v>0</v>
      </c>
      <c r="FV125" t="str">
        <f>IF(Parametros!$P$3=1,'4 - Tabela atual'!FV124,'5 - Tabela anterior'!FU124)</f>
        <v>0</v>
      </c>
      <c r="FW125" t="str">
        <f>IF(Parametros!$P$3=1,'4 - Tabela atual'!FW124,'5 - Tabela anterior'!FV124)</f>
        <v>0</v>
      </c>
      <c r="FX125">
        <f>IF(Parametros!$P$3=1,'4 - Tabela atual'!FX124,'5 - Tabela anterior'!FW124)</f>
        <v>0</v>
      </c>
      <c r="FY125">
        <f>IF(Parametros!$P$3=1,'4 - Tabela atual'!FY124,'5 - Tabela anterior'!FX124)</f>
        <v>0</v>
      </c>
      <c r="FZ125">
        <f>IF(Parametros!$P$3=1,'4 - Tabela atual'!FZ124,'5 - Tabela anterior'!FY124)</f>
        <v>0</v>
      </c>
      <c r="GA125">
        <f>IF(Parametros!$P$3=1,'4 - Tabela atual'!GA124,'5 - Tabela anterior'!FZ124)</f>
        <v>0</v>
      </c>
      <c r="GB125">
        <f>IF(Parametros!$P$3=1,'4 - Tabela atual'!GB124,'5 - Tabela anterior'!GA124)</f>
        <v>0</v>
      </c>
      <c r="GC125">
        <f>IF(Parametros!$P$3=1,'4 - Tabela atual'!GC124,'5 - Tabela anterior'!GB124)</f>
        <v>0</v>
      </c>
      <c r="GD125">
        <f>IF(Parametros!$P$3=1,'4 - Tabela atual'!GD124,'5 - Tabela anterior'!GC124)</f>
        <v>0</v>
      </c>
      <c r="GE125">
        <f>IF(Parametros!$P$3=1,'4 - Tabela atual'!GE124,'5 - Tabela anterior'!GD124)</f>
        <v>0</v>
      </c>
      <c r="GF125">
        <f>IF(Parametros!$P$3=1,'4 - Tabela atual'!GF124,'5 - Tabela anterior'!GE124)</f>
        <v>0</v>
      </c>
      <c r="GG125">
        <f>IF(Parametros!$P$3=1,'4 - Tabela atual'!GG124,'5 - Tabela anterior'!GF124)</f>
        <v>0</v>
      </c>
      <c r="GH125">
        <f>IF(Parametros!$P$3=1,'4 - Tabela atual'!GH124,'5 - Tabela anterior'!GG124)</f>
        <v>0</v>
      </c>
      <c r="GI125" s="8" t="str">
        <f>IF(Parametros!$P$3=1,'4 - Tabela atual'!GI124,'5 - Tabela anterior'!GH124)</f>
        <v>0</v>
      </c>
      <c r="GJ125" s="8">
        <f>IF(Parametros!$P$3=1,'4 - Tabela atual'!GJ124,'5 - Tabela anterior'!GI124)</f>
        <v>0</v>
      </c>
      <c r="GK125" s="8">
        <f>IF(Parametros!$P$3=1,'4 - Tabela atual'!GK124,'5 - Tabela anterior'!GJ124)</f>
        <v>0</v>
      </c>
      <c r="GL125" s="8">
        <f>IF(Parametros!$P$3=1,'4 - Tabela atual'!GL124,'5 - Tabela anterior'!GK124)</f>
        <v>0</v>
      </c>
      <c r="GM125" s="8">
        <f>IF(Parametros!$P$3=1,'4 - Tabela atual'!GM124,'5 - Tabela anterior'!GL124)</f>
        <v>0</v>
      </c>
      <c r="GN125" s="8">
        <f>IF(Parametros!$P$3=1,'4 - Tabela atual'!GN124,'5 - Tabela anterior'!GM124)</f>
        <v>0</v>
      </c>
      <c r="GO125" s="8">
        <f>IF(Parametros!$P$3=1,'4 - Tabela atual'!GO124,'5 - Tabela anterior'!GN124)</f>
        <v>0</v>
      </c>
      <c r="GP125" s="8">
        <f>IF(Parametros!$P$3=1,'4 - Tabela atual'!GP124,'5 - Tabela anterior'!GO124)</f>
        <v>0</v>
      </c>
      <c r="GQ125" s="8">
        <f>IF(Parametros!$P$3=1,'4 - Tabela atual'!GQ124,'5 - Tabela anterior'!GP124)</f>
        <v>0</v>
      </c>
      <c r="GR125" s="8">
        <f>IF(Parametros!$P$3=1,'4 - Tabela atual'!GR124,'5 - Tabela anterior'!GQ124)</f>
        <v>0</v>
      </c>
      <c r="GS125" s="8">
        <f>IF(Parametros!$P$3=1,'4 - Tabela atual'!GS124,'5 - Tabela anterior'!GR124)</f>
        <v>0</v>
      </c>
      <c r="GT125" s="8">
        <f>IF(Parametros!$P$3=1,'4 - Tabela atual'!GT124,'5 - Tabela anterior'!GS124)</f>
        <v>0</v>
      </c>
      <c r="GU125" s="8">
        <f>IF(Parametros!$P$3=1,'4 - Tabela atual'!GU124,'5 - Tabela anterior'!GT124)</f>
        <v>0</v>
      </c>
      <c r="GV125" s="8">
        <f>IF(Parametros!$P$3=1,'4 - Tabela atual'!GV124,'5 - Tabela anterior'!GU124)</f>
        <v>0</v>
      </c>
      <c r="GW125" s="8">
        <f>IF(Parametros!$P$3=1,'4 - Tabela atual'!GW124,'5 - Tabela anterior'!GV124)</f>
        <v>0</v>
      </c>
      <c r="GX125">
        <f>IF(Parametros!$P$3=1,'4 - Tabela atual'!GX124,'5 - Tabela anterior'!GW124)</f>
        <v>0</v>
      </c>
      <c r="GY125">
        <f>IF(Parametros!$P$3=1,'4 - Tabela atual'!GY124,'5 - Tabela anterior'!GX124)</f>
        <v>0</v>
      </c>
      <c r="GZ125">
        <f>IF(Parametros!$P$3=1,'4 - Tabela atual'!GZ124,'5 - Tabela anterior'!GY124)</f>
        <v>0</v>
      </c>
      <c r="HA125">
        <f>IF(Parametros!$P$3=1,'4 - Tabela atual'!HA124,'5 - Tabela anterior'!GZ124)</f>
        <v>0</v>
      </c>
      <c r="HB125">
        <f>IF(Parametros!$P$3=1,'4 - Tabela atual'!HB124,'5 - Tabela anterior'!HA124)</f>
        <v>0</v>
      </c>
      <c r="HC125">
        <f>IF(Parametros!$P$3=1,'4 - Tabela atual'!HC124,'5 - Tabela anterior'!HB124)</f>
        <v>0</v>
      </c>
      <c r="HD125">
        <f>IF(Parametros!$P$3=1,'4 - Tabela atual'!HD124,'5 - Tabela anterior'!HC124)</f>
        <v>0</v>
      </c>
      <c r="HE125" s="6" t="str">
        <f t="shared" si="3"/>
        <v>0 - (0)</v>
      </c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IP125" s="5"/>
      <c r="IQ125" s="5"/>
      <c r="IR125" s="5"/>
      <c r="IS125" s="5"/>
      <c r="IT125" s="5"/>
      <c r="IU125" s="5"/>
      <c r="IV125" s="5"/>
      <c r="IW125" s="5"/>
      <c r="IX125" s="5"/>
      <c r="IY125" s="5"/>
      <c r="IZ125" s="5"/>
      <c r="JA125" s="5"/>
      <c r="JB125" s="5"/>
      <c r="JC125" s="5"/>
      <c r="JD125" s="5"/>
      <c r="JE125" s="5"/>
      <c r="JF125" s="5"/>
      <c r="JG125" s="5"/>
      <c r="JH125" s="5"/>
      <c r="JI125" s="5"/>
      <c r="JJ125" s="5"/>
      <c r="JK125" s="5"/>
      <c r="JL125" s="5"/>
    </row>
    <row r="126" spans="1:272" x14ac:dyDescent="0.2">
      <c r="A126" s="148">
        <f>IF(Parametros!$P$3=1,'4 - Tabela atual'!A125,'5 - Tabela anterior'!A125)</f>
        <v>0</v>
      </c>
      <c r="B126" s="112">
        <f>IF(Parametros!$P$3=1,'4 - Tabela atual'!B125,'5 - Tabela anterior'!B125)</f>
        <v>0</v>
      </c>
      <c r="C126" s="9">
        <f>IF(Parametros!$P$3=1,'4 - Tabela atual'!C125,'5 - Tabela anterior'!C125)</f>
        <v>0</v>
      </c>
      <c r="D126" s="9">
        <f>IF(Parametros!$P$3=1,'4 - Tabela atual'!D125,'5 - Tabela anterior'!D125)</f>
        <v>0</v>
      </c>
      <c r="E126" s="9"/>
      <c r="F126" s="9"/>
      <c r="G126" s="9"/>
      <c r="H126" s="9"/>
      <c r="I126" s="9">
        <f>IF(Parametros!$P$3=1,'4 - Tabela atual'!I125,'5 - Tabela anterior'!H125)</f>
        <v>0</v>
      </c>
      <c r="J126" s="9"/>
      <c r="K126" s="9"/>
      <c r="L126" s="9"/>
      <c r="M126" s="9"/>
      <c r="N126" s="9">
        <f>IF(Parametros!$P$3=1,'4 - Tabela atual'!N125,'5 - Tabela anterior'!M125)</f>
        <v>0</v>
      </c>
      <c r="O126" s="9">
        <f>IF(Parametros!$P$3=1,'4 - Tabela atual'!O125,'5 - Tabela anterior'!N125)</f>
        <v>0</v>
      </c>
      <c r="P126" s="9">
        <f>IF(Parametros!$P$3=1,'4 - Tabela atual'!P125,'5 - Tabela anterior'!O125)</f>
        <v>0</v>
      </c>
      <c r="Q126" s="9">
        <f>IF(Parametros!$P$3=1,'4 - Tabela atual'!Q125,'5 - Tabela anterior'!P125)</f>
        <v>0</v>
      </c>
      <c r="R126" s="9">
        <f>IF(Parametros!$P$3=1,'4 - Tabela atual'!R125,'5 - Tabela anterior'!Q125)</f>
        <v>0</v>
      </c>
      <c r="S126" s="9">
        <f>IF(Parametros!$P$3=1,'4 - Tabela atual'!S125,'5 - Tabela anterior'!R125)</f>
        <v>0</v>
      </c>
      <c r="T126" s="9">
        <f>IF(Parametros!$P$3=1,'4 - Tabela atual'!T125,'5 - Tabela anterior'!S125)</f>
        <v>0</v>
      </c>
      <c r="U126" s="9">
        <f>IF(Parametros!$P$3=1,'4 - Tabela atual'!U125,'5 - Tabela anterior'!T125)</f>
        <v>0</v>
      </c>
      <c r="V126" s="9">
        <f>IF(Parametros!$P$3=1,'4 - Tabela atual'!V125,'5 - Tabela anterior'!U125)</f>
        <v>0</v>
      </c>
      <c r="W126" s="9">
        <f>IF(Parametros!$P$3=1,'4 - Tabela atual'!W125,'5 - Tabela anterior'!V125)</f>
        <v>0</v>
      </c>
      <c r="X126" s="9">
        <f>IF(Parametros!$P$3=1,'4 - Tabela atual'!X125,'5 - Tabela anterior'!W125)</f>
        <v>0</v>
      </c>
      <c r="Y126" s="9">
        <f>IF(Parametros!$P$3=1,'4 - Tabela atual'!Y125,'5 - Tabela anterior'!X125)</f>
        <v>0</v>
      </c>
      <c r="Z126" s="9">
        <f>IF(Parametros!$P$3=1,'4 - Tabela atual'!Z125,'5 - Tabela anterior'!Y125)</f>
        <v>0</v>
      </c>
      <c r="AA126" s="9">
        <f>IF(Parametros!$P$3=1,'4 - Tabela atual'!AA125,'5 - Tabela anterior'!Z125)</f>
        <v>0</v>
      </c>
      <c r="AB126" s="9">
        <f>IF(Parametros!$P$3=1,'4 - Tabela atual'!AB125,'5 - Tabela anterior'!AA125)</f>
        <v>0</v>
      </c>
      <c r="AC126" s="9">
        <f>IF(Parametros!$P$3=1,'4 - Tabela atual'!AC125,'5 - Tabela anterior'!AB125)</f>
        <v>0</v>
      </c>
      <c r="AD126" s="9">
        <f>IF(Parametros!$P$3=1,'4 - Tabela atual'!AD125,'5 - Tabela anterior'!AC125)</f>
        <v>0</v>
      </c>
      <c r="AE126" s="9">
        <f>IF(Parametros!$P$3=1,'4 - Tabela atual'!AE125,'5 - Tabela anterior'!AD125)</f>
        <v>0</v>
      </c>
      <c r="AF126" s="9">
        <f>IF(Parametros!$P$3=1,'4 - Tabela atual'!AF125,'5 - Tabela anterior'!AE125)</f>
        <v>0</v>
      </c>
      <c r="AG126" s="9">
        <f>IF(Parametros!$P$3=1,'4 - Tabela atual'!AG125,'5 - Tabela anterior'!AF125)</f>
        <v>0</v>
      </c>
      <c r="AH126" s="9">
        <f>IF(Parametros!$P$3=1,'4 - Tabela atual'!AH125,'5 - Tabela anterior'!AG125)</f>
        <v>0</v>
      </c>
      <c r="AI126" s="9">
        <f>IF(Parametros!$P$3=1,'4 - Tabela atual'!AI125,'5 - Tabela anterior'!AH125)</f>
        <v>0</v>
      </c>
      <c r="AJ126" s="9">
        <f>IF(Parametros!$P$3=1,'4 - Tabela atual'!AJ125,'5 - Tabela anterior'!AI125)</f>
        <v>0</v>
      </c>
      <c r="AK126" s="9">
        <f>IF(Parametros!$P$3=1,'4 - Tabela atual'!AK125,'5 - Tabela anterior'!AJ125)</f>
        <v>0</v>
      </c>
      <c r="AL126" s="9">
        <f>IF(Parametros!$P$3=1,'4 - Tabela atual'!AL125,'5 - Tabela anterior'!AK125)</f>
        <v>0</v>
      </c>
      <c r="AM126" s="9">
        <f>IF(Parametros!$P$3=1,'4 - Tabela atual'!AM125,'5 - Tabela anterior'!AL125)</f>
        <v>0</v>
      </c>
      <c r="AN126" s="9">
        <f>IF(Parametros!$P$3=1,'4 - Tabela atual'!AN125,'5 - Tabela anterior'!AM125)</f>
        <v>0</v>
      </c>
      <c r="AO126" s="9">
        <f>IF(Parametros!$P$3=1,'4 - Tabela atual'!AO125,'5 - Tabela anterior'!AN125)</f>
        <v>0</v>
      </c>
      <c r="AP126" s="9">
        <f>IF(Parametros!$P$3=1,'4 - Tabela atual'!AP125,'5 - Tabela anterior'!AO125)</f>
        <v>0</v>
      </c>
      <c r="AQ126" s="9">
        <f>IF(Parametros!$P$3=1,'4 - Tabela atual'!AQ125,'5 - Tabela anterior'!AP125)</f>
        <v>0</v>
      </c>
      <c r="AR126" s="9">
        <f>IF(Parametros!$P$3=1,'4 - Tabela atual'!AR125,'5 - Tabela anterior'!AQ125)</f>
        <v>0</v>
      </c>
      <c r="AS126" s="9">
        <f>IF(Parametros!$P$3=1,'4 - Tabela atual'!AS125,'5 - Tabela anterior'!AR125)</f>
        <v>0</v>
      </c>
      <c r="AT126" s="9">
        <f>IF(Parametros!$P$3=1,'4 - Tabela atual'!AT125,'5 - Tabela anterior'!AS125)</f>
        <v>0</v>
      </c>
      <c r="AU126" s="9">
        <f>IF(Parametros!$P$3=1,'4 - Tabela atual'!AU125,'5 - Tabela anterior'!AT125)</f>
        <v>0</v>
      </c>
      <c r="AV126" s="9">
        <f>IF(Parametros!$P$3=1,'4 - Tabela atual'!AV125,'5 - Tabela anterior'!AU125)</f>
        <v>0</v>
      </c>
      <c r="AW126" s="9">
        <f>IF(Parametros!$P$3=1,'4 - Tabela atual'!AW125,'5 - Tabela anterior'!AV125)</f>
        <v>0</v>
      </c>
      <c r="AX126" s="9">
        <f>IF(Parametros!$P$3=1,'4 - Tabela atual'!AX125,'5 - Tabela anterior'!AW125)</f>
        <v>0</v>
      </c>
      <c r="AY126" s="9">
        <f>IF(Parametros!$P$3=1,'4 - Tabela atual'!AY125,'5 - Tabela anterior'!AX125)</f>
        <v>0</v>
      </c>
      <c r="AZ126" s="9">
        <f>IF(Parametros!$P$3=1,'4 - Tabela atual'!AZ125,'5 - Tabela anterior'!AY125)</f>
        <v>0</v>
      </c>
      <c r="BA126" s="9">
        <f>IF(Parametros!$P$3=1,'4 - Tabela atual'!BA125,'5 - Tabela anterior'!AZ125)</f>
        <v>0</v>
      </c>
      <c r="BB126" s="9">
        <f>IF(Parametros!$P$3=1,'4 - Tabela atual'!BB125,'5 - Tabela anterior'!BA125)</f>
        <v>0</v>
      </c>
      <c r="BC126" s="9">
        <f>IF(Parametros!$P$3=1,'4 - Tabela atual'!BC125,'5 - Tabela anterior'!BB125)</f>
        <v>0</v>
      </c>
      <c r="BD126" s="9">
        <f>IF(Parametros!$P$3=1,'4 - Tabela atual'!BD125,'5 - Tabela anterior'!BC125)</f>
        <v>0</v>
      </c>
      <c r="BE126" s="9">
        <f>IF(Parametros!$P$3=1,'4 - Tabela atual'!BE125,'5 - Tabela anterior'!BD125)</f>
        <v>0</v>
      </c>
      <c r="BF126" s="9">
        <f>IF(Parametros!$P$3=1,'4 - Tabela atual'!BF125,'5 - Tabela anterior'!BE125)</f>
        <v>0</v>
      </c>
      <c r="BG126" s="9">
        <f>IF(Parametros!$P$3=1,'4 - Tabela atual'!BG125,'5 - Tabela anterior'!BF125)</f>
        <v>0</v>
      </c>
      <c r="BH126" s="9">
        <f>IF(Parametros!$P$3=1,'4 - Tabela atual'!BH125,'5 - Tabela anterior'!BG125)</f>
        <v>0</v>
      </c>
      <c r="BI126" s="9">
        <f>IF(Parametros!$P$3=1,'4 - Tabela atual'!BI125,'5 - Tabela anterior'!BH125)</f>
        <v>0</v>
      </c>
      <c r="BJ126" s="9">
        <f>IF(Parametros!$P$3=1,'4 - Tabela atual'!BJ125,'5 - Tabela anterior'!BI125)</f>
        <v>0</v>
      </c>
      <c r="BK126" s="9">
        <f>IF(Parametros!$P$3=1,'4 - Tabela atual'!BK125,'5 - Tabela anterior'!BJ125)</f>
        <v>0</v>
      </c>
      <c r="BL126" s="9">
        <f>IF(Parametros!$P$3=1,'4 - Tabela atual'!BL125,'5 - Tabela anterior'!BK125)</f>
        <v>0</v>
      </c>
      <c r="BM126" s="9">
        <f>IF(Parametros!$P$3=1,'4 - Tabela atual'!BM125,'5 - Tabela anterior'!BL125)</f>
        <v>0</v>
      </c>
      <c r="BN126" s="9">
        <f>IF(Parametros!$P$3=1,'4 - Tabela atual'!BN125,'5 - Tabela anterior'!BM125)</f>
        <v>0</v>
      </c>
      <c r="BO126" s="9">
        <f>IF(Parametros!$P$3=1,'4 - Tabela atual'!BO125,'5 - Tabela anterior'!BN125)</f>
        <v>0</v>
      </c>
      <c r="BP126" s="9">
        <f>IF(Parametros!$P$3=1,'4 - Tabela atual'!BP125,'5 - Tabela anterior'!BO125)</f>
        <v>0</v>
      </c>
      <c r="BQ126" s="9">
        <f>IF(Parametros!$P$3=1,'4 - Tabela atual'!BQ125,'5 - Tabela anterior'!BP125)</f>
        <v>0</v>
      </c>
      <c r="BR126" s="9">
        <f>IF(Parametros!$P$3=1,'4 - Tabela atual'!BR125,'5 - Tabela anterior'!BQ125)</f>
        <v>0</v>
      </c>
      <c r="BS126" s="9">
        <f>IF(Parametros!$P$3=1,'4 - Tabela atual'!BS125,'5 - Tabela anterior'!BR125)</f>
        <v>0</v>
      </c>
      <c r="BT126" s="9">
        <f>IF(Parametros!$P$3=1,'4 - Tabela atual'!BT125,'5 - Tabela anterior'!BS125)</f>
        <v>0</v>
      </c>
      <c r="BU126" s="9">
        <f>IF(Parametros!$P$3=1,'4 - Tabela atual'!BU125,'5 - Tabela anterior'!BT125)</f>
        <v>0</v>
      </c>
      <c r="BV126" s="9">
        <f>IF(Parametros!$P$3=1,'4 - Tabela atual'!BV125,'5 - Tabela anterior'!BU125)</f>
        <v>0</v>
      </c>
      <c r="BW126" s="9">
        <f>IF(Parametros!$P$3=1,'4 - Tabela atual'!BW125,'5 - Tabela anterior'!BV125)</f>
        <v>0</v>
      </c>
      <c r="BX126" s="9">
        <f>IF(Parametros!$P$3=1,'4 - Tabela atual'!BX125,'5 - Tabela anterior'!BW125)</f>
        <v>0</v>
      </c>
      <c r="BY126" s="9">
        <f>IF(Parametros!$P$3=1,'4 - Tabela atual'!BY125,'5 - Tabela anterior'!BX125)</f>
        <v>0</v>
      </c>
      <c r="BZ126" s="9">
        <f>IF(Parametros!$P$3=1,'4 - Tabela atual'!BZ125,'5 - Tabela anterior'!BY125)</f>
        <v>0</v>
      </c>
      <c r="CA126" s="9">
        <f>IF(Parametros!$P$3=1,'4 - Tabela atual'!CA125,'5 - Tabela anterior'!BZ125)</f>
        <v>0</v>
      </c>
      <c r="CB126" s="9">
        <f>IF(Parametros!$P$3=1,'4 - Tabela atual'!CB125,'5 - Tabela anterior'!CA125)</f>
        <v>0</v>
      </c>
      <c r="CC126" s="9">
        <f>IF(Parametros!$P$3=1,'4 - Tabela atual'!CC125,'5 - Tabela anterior'!CB125)</f>
        <v>0</v>
      </c>
      <c r="CD126" s="9">
        <f>IF(Parametros!$P$3=1,'4 - Tabela atual'!CD125,'5 - Tabela anterior'!CC125)</f>
        <v>0</v>
      </c>
      <c r="CE126" s="9">
        <f>IF(Parametros!$P$3=1,'4 - Tabela atual'!CE125,'5 - Tabela anterior'!CD125)</f>
        <v>0</v>
      </c>
      <c r="CF126" s="9">
        <f>IF(Parametros!$P$3=1,'4 - Tabela atual'!CF125,'5 - Tabela anterior'!CE125)</f>
        <v>0</v>
      </c>
      <c r="CG126" s="9">
        <f>IF(Parametros!$P$3=1,'4 - Tabela atual'!CG125,'5 - Tabela anterior'!CF125)</f>
        <v>0</v>
      </c>
      <c r="CH126" s="9">
        <f>IF(Parametros!$P$3=1,'4 - Tabela atual'!CH125,'5 - Tabela anterior'!CG125)</f>
        <v>0</v>
      </c>
      <c r="CI126" s="9">
        <f>IF(Parametros!$P$3=1,'4 - Tabela atual'!CI125,'5 - Tabela anterior'!CH125)</f>
        <v>0</v>
      </c>
      <c r="CJ126" s="9">
        <f>IF(Parametros!$P$3=1,'4 - Tabela atual'!CJ125,'5 - Tabela anterior'!CI125)</f>
        <v>0</v>
      </c>
      <c r="CK126" s="9">
        <f>IF(Parametros!$P$3=1,'4 - Tabela atual'!CK125,'5 - Tabela anterior'!CJ125)</f>
        <v>0</v>
      </c>
      <c r="CL126" s="9">
        <f>IF(Parametros!$P$3=1,'4 - Tabela atual'!CL125,'5 - Tabela anterior'!CK125)</f>
        <v>0</v>
      </c>
      <c r="CM126" s="9">
        <f>IF(Parametros!$P$3=1,'4 - Tabela atual'!CM125,'5 - Tabela anterior'!CL125)</f>
        <v>0</v>
      </c>
      <c r="CN126" s="9">
        <f>IF(Parametros!$P$3=1,'4 - Tabela atual'!CN125,'5 - Tabela anterior'!CM125)</f>
        <v>0</v>
      </c>
      <c r="CO126" s="9">
        <f>IF(Parametros!$P$3=1,'4 - Tabela atual'!CO125,'5 - Tabela anterior'!CN125)</f>
        <v>0</v>
      </c>
      <c r="CP126" s="9">
        <f>IF(Parametros!$P$3=1,'4 - Tabela atual'!CP125,'5 - Tabela anterior'!CO125)</f>
        <v>0</v>
      </c>
      <c r="CQ126" s="9">
        <f>IF(Parametros!$P$3=1,'4 - Tabela atual'!CQ125,'5 - Tabela anterior'!CP125)</f>
        <v>0</v>
      </c>
      <c r="CR126" s="9">
        <f>IF(Parametros!$P$3=1,'4 - Tabela atual'!CR125,'5 - Tabela anterior'!CQ125)</f>
        <v>0</v>
      </c>
      <c r="CS126" s="9">
        <f>IF(Parametros!$P$3=1,'4 - Tabela atual'!CS125,'5 - Tabela anterior'!CR125)</f>
        <v>0</v>
      </c>
      <c r="CT126" s="9">
        <f>IF(Parametros!$P$3=1,'4 - Tabela atual'!CT125,'5 - Tabela anterior'!CS125)</f>
        <v>0</v>
      </c>
      <c r="CU126" s="9">
        <f>IF(Parametros!$P$3=1,'4 - Tabela atual'!CU125,'5 - Tabela anterior'!CT125)</f>
        <v>0</v>
      </c>
      <c r="CV126" s="9">
        <f>IF(Parametros!$P$3=1,'4 - Tabela atual'!CV125,'5 - Tabela anterior'!CU125)</f>
        <v>0</v>
      </c>
      <c r="CW126" s="9">
        <f>IF(Parametros!$P$3=1,'4 - Tabela atual'!CW125,'5 - Tabela anterior'!CV125)</f>
        <v>0</v>
      </c>
      <c r="CX126" s="9">
        <f>IF(Parametros!$P$3=1,'4 - Tabela atual'!CX125,'5 - Tabela anterior'!CW125)</f>
        <v>0</v>
      </c>
      <c r="CY126" s="9">
        <f>IF(Parametros!$P$3=1,'4 - Tabela atual'!CY125,'5 - Tabela anterior'!CX125)</f>
        <v>0</v>
      </c>
      <c r="CZ126" s="9">
        <f>IF(Parametros!$P$3=1,'4 - Tabela atual'!CZ125,'5 - Tabela anterior'!CY125)</f>
        <v>0</v>
      </c>
      <c r="DA126" s="9">
        <f>IF(Parametros!$P$3=1,'4 - Tabela atual'!DA125,'5 - Tabela anterior'!CZ125)</f>
        <v>0</v>
      </c>
      <c r="DB126" s="9">
        <f>IF(Parametros!$P$3=1,'4 - Tabela atual'!DB125,'5 - Tabela anterior'!DA125)</f>
        <v>0</v>
      </c>
      <c r="DC126" s="9">
        <f>IF(Parametros!$P$3=1,'4 - Tabela atual'!DC125,'5 - Tabela anterior'!DB125)</f>
        <v>0</v>
      </c>
      <c r="DD126" s="9">
        <f>IF(Parametros!$P$3=1,'4 - Tabela atual'!DD125,'5 - Tabela anterior'!DC125)</f>
        <v>0</v>
      </c>
      <c r="DE126" s="9">
        <f>IF(Parametros!$P$3=1,'4 - Tabela atual'!DE125,'5 - Tabela anterior'!DD125)</f>
        <v>0</v>
      </c>
      <c r="DF126" s="9">
        <f>IF(Parametros!$P$3=1,'4 - Tabela atual'!DF125,'5 - Tabela anterior'!DE125)</f>
        <v>0</v>
      </c>
      <c r="DG126" s="9">
        <f>IF(Parametros!$P$3=1,'4 - Tabela atual'!DG125,'5 - Tabela anterior'!DF125)</f>
        <v>0</v>
      </c>
      <c r="DH126" s="9">
        <f>IF(Parametros!$P$3=1,'4 - Tabela atual'!DH125,'5 - Tabela anterior'!DG125)</f>
        <v>0</v>
      </c>
      <c r="DI126" s="9">
        <f>IF(Parametros!$P$3=1,'4 - Tabela atual'!DI125,'5 - Tabela anterior'!DH125)</f>
        <v>0</v>
      </c>
      <c r="DJ126" s="9">
        <f>IF(Parametros!$P$3=1,'4 - Tabela atual'!DJ125,'5 - Tabela anterior'!DI125)</f>
        <v>0</v>
      </c>
      <c r="DK126" s="9">
        <f>IF(Parametros!$P$3=1,'4 - Tabela atual'!DK125,'5 - Tabela anterior'!DJ125)</f>
        <v>0</v>
      </c>
      <c r="DL126" s="9">
        <f>IF(Parametros!$P$3=1,'4 - Tabela atual'!DL125,'5 - Tabela anterior'!DK125)</f>
        <v>0</v>
      </c>
      <c r="DM126" s="9">
        <f>IF(Parametros!$P$3=1,'4 - Tabela atual'!DM125,'5 - Tabela anterior'!DL125)</f>
        <v>0</v>
      </c>
      <c r="DN126" s="9">
        <f>IF(Parametros!$P$3=1,'4 - Tabela atual'!DN125,'5 - Tabela anterior'!DM125)</f>
        <v>0</v>
      </c>
      <c r="DO126" s="9">
        <f>IF(Parametros!$P$3=1,'4 - Tabela atual'!DO125,'5 - Tabela anterior'!DN125)</f>
        <v>0</v>
      </c>
      <c r="DP126" s="9">
        <f>IF(Parametros!$P$3=1,'4 - Tabela atual'!DP125,'5 - Tabela anterior'!DO125)</f>
        <v>0</v>
      </c>
      <c r="DQ126" s="9">
        <f>IF(Parametros!$P$3=1,'4 - Tabela atual'!DQ125,'5 - Tabela anterior'!DP125)</f>
        <v>0</v>
      </c>
      <c r="DR126" s="9">
        <f>IF(Parametros!$P$3=1,'4 - Tabela atual'!DR125,'5 - Tabela anterior'!DQ125)</f>
        <v>0</v>
      </c>
      <c r="DS126" s="9">
        <f>IF(Parametros!$P$3=1,'4 - Tabela atual'!DS125,'5 - Tabela anterior'!DR125)</f>
        <v>0</v>
      </c>
      <c r="DT126" s="9">
        <f>IF(Parametros!$P$3=1,'4 - Tabela atual'!DT125,'5 - Tabela anterior'!DS125)</f>
        <v>0</v>
      </c>
      <c r="DU126" s="9">
        <f>IF(Parametros!$P$3=1,'4 - Tabela atual'!DU125,'5 - Tabela anterior'!DT125)</f>
        <v>0</v>
      </c>
      <c r="DV126" s="9">
        <f>IF(Parametros!$P$3=1,'4 - Tabela atual'!DV125,'5 - Tabela anterior'!DU125)</f>
        <v>0</v>
      </c>
      <c r="DW126" s="9">
        <f>IF(Parametros!$P$3=1,'4 - Tabela atual'!DW125,'5 - Tabela anterior'!DV125)</f>
        <v>0</v>
      </c>
      <c r="DX126" s="9">
        <f>IF(Parametros!$P$3=1,'4 - Tabela atual'!DX125,'5 - Tabela anterior'!DW125)</f>
        <v>0</v>
      </c>
      <c r="DY126" s="9">
        <f>IF(Parametros!$P$3=1,'4 - Tabela atual'!DY125,'5 - Tabela anterior'!DX125)</f>
        <v>0</v>
      </c>
      <c r="DZ126" s="9">
        <f>IF(Parametros!$P$3=1,'4 - Tabela atual'!DZ125,'5 - Tabela anterior'!DY125)</f>
        <v>0</v>
      </c>
      <c r="EA126" s="9">
        <f>IF(Parametros!$P$3=1,'4 - Tabela atual'!EA125,'5 - Tabela anterior'!DZ125)</f>
        <v>0</v>
      </c>
      <c r="EB126" s="9">
        <f>IF(Parametros!$P$3=1,'4 - Tabela atual'!EB125,'5 - Tabela anterior'!EA125)</f>
        <v>0</v>
      </c>
      <c r="EC126" s="9">
        <f>IF(Parametros!$P$3=1,'4 - Tabela atual'!EC125,'5 - Tabela anterior'!EB125)</f>
        <v>0</v>
      </c>
      <c r="ED126" s="9">
        <f>IF(Parametros!$P$3=1,'4 - Tabela atual'!ED125,'5 - Tabela anterior'!EC125)</f>
        <v>0</v>
      </c>
      <c r="EE126" s="9">
        <f>IF(Parametros!$P$3=1,'4 - Tabela atual'!EE125,'5 - Tabela anterior'!ED125)</f>
        <v>0</v>
      </c>
      <c r="EF126" s="9">
        <f>IF(Parametros!$P$3=1,'4 - Tabela atual'!EF125,'5 - Tabela anterior'!EE125)</f>
        <v>0</v>
      </c>
      <c r="EG126" s="9">
        <f>IF(Parametros!$P$3=1,'4 - Tabela atual'!EG125,'5 - Tabela anterior'!EF125)</f>
        <v>0</v>
      </c>
      <c r="EH126" s="9">
        <f>IF(Parametros!$P$3=1,'4 - Tabela atual'!EH125,'5 - Tabela anterior'!EG125)</f>
        <v>0</v>
      </c>
      <c r="EI126" s="9">
        <f>IF(Parametros!$P$3=1,'4 - Tabela atual'!EI125,'5 - Tabela anterior'!EH125)</f>
        <v>0</v>
      </c>
      <c r="EJ126" s="9">
        <f>IF(Parametros!$P$3=1,'4 - Tabela atual'!EJ125,'5 - Tabela anterior'!EI125)</f>
        <v>0</v>
      </c>
      <c r="EK126" s="9">
        <f>IF(Parametros!$P$3=1,'4 - Tabela atual'!EK125,'5 - Tabela anterior'!EJ125)</f>
        <v>0</v>
      </c>
      <c r="EL126" s="9">
        <f>IF(Parametros!$P$3=1,'4 - Tabela atual'!EL125,'5 - Tabela anterior'!EK125)</f>
        <v>0</v>
      </c>
      <c r="EM126" s="9">
        <f>IF(Parametros!$P$3=1,'4 - Tabela atual'!EM125,'5 - Tabela anterior'!EL125)</f>
        <v>0</v>
      </c>
      <c r="EN126" s="9">
        <f>IF(Parametros!$P$3=1,'4 - Tabela atual'!EN125,'5 - Tabela anterior'!EM125)</f>
        <v>0</v>
      </c>
      <c r="EO126" s="9">
        <f>IF(Parametros!$P$3=1,'4 - Tabela atual'!EO125,'5 - Tabela anterior'!EN125)</f>
        <v>0</v>
      </c>
      <c r="EP126" s="9">
        <f>IF(Parametros!$P$3=1,'4 - Tabela atual'!EP125,'5 - Tabela anterior'!EO125)</f>
        <v>0</v>
      </c>
      <c r="EQ126" s="9">
        <f>IF(Parametros!$P$3=1,'4 - Tabela atual'!EQ125,'5 - Tabela anterior'!EP125)</f>
        <v>0</v>
      </c>
      <c r="ER126" s="9">
        <f>IF(Parametros!$P$3=1,'4 - Tabela atual'!ER125,'5 - Tabela anterior'!EQ125)</f>
        <v>0</v>
      </c>
      <c r="ES126" s="9">
        <f>IF(Parametros!$P$3=1,'4 - Tabela atual'!ES125,'5 - Tabela anterior'!ER125)</f>
        <v>0</v>
      </c>
      <c r="ET126" s="9">
        <f>IF(Parametros!$P$3=1,'4 - Tabela atual'!ET125,'5 - Tabela anterior'!ES125)</f>
        <v>0</v>
      </c>
      <c r="EU126" s="9">
        <f>IF(Parametros!$P$3=1,'4 - Tabela atual'!EU125,'5 - Tabela anterior'!ET125)</f>
        <v>0</v>
      </c>
      <c r="EV126" s="9">
        <f>IF(Parametros!$P$3=1,'4 - Tabela atual'!EV125,'5 - Tabela anterior'!EU125)</f>
        <v>0</v>
      </c>
      <c r="EW126" s="9">
        <f>IF(Parametros!$P$3=1,'4 - Tabela atual'!EW125,'5 - Tabela anterior'!EV125)</f>
        <v>0</v>
      </c>
      <c r="EX126" s="9">
        <f>IF(Parametros!$P$3=1,'4 - Tabela atual'!EX125,'5 - Tabela anterior'!EW125)</f>
        <v>0</v>
      </c>
      <c r="EY126" s="9">
        <f>IF(Parametros!$P$3=1,'4 - Tabela atual'!EY125,'5 - Tabela anterior'!EX125)</f>
        <v>0</v>
      </c>
      <c r="EZ126" s="9">
        <f>IF(Parametros!$P$3=1,'4 - Tabela atual'!EZ125,'5 - Tabela anterior'!EY125)</f>
        <v>0</v>
      </c>
      <c r="FA126" s="9">
        <f>IF(Parametros!$P$3=1,'4 - Tabela atual'!FA125,'5 - Tabela anterior'!EZ125)</f>
        <v>0</v>
      </c>
      <c r="FB126" s="9">
        <f>IF(Parametros!$P$3=1,'4 - Tabela atual'!FB125,'5 - Tabela anterior'!FA125)</f>
        <v>0</v>
      </c>
      <c r="FC126" s="9">
        <f>IF(Parametros!$P$3=1,'4 - Tabela atual'!FC125,'5 - Tabela anterior'!FB125)</f>
        <v>0</v>
      </c>
      <c r="FD126" s="9">
        <f>IF(Parametros!$P$3=1,'4 - Tabela atual'!FD125,'5 - Tabela anterior'!FC125)</f>
        <v>0</v>
      </c>
      <c r="FE126" s="9">
        <f>IF(Parametros!$P$3=1,'4 - Tabela atual'!FE125,'5 - Tabela anterior'!FD125)</f>
        <v>0</v>
      </c>
      <c r="FF126" s="9">
        <f>IF(Parametros!$P$3=1,'4 - Tabela atual'!FF125,'5 - Tabela anterior'!FE125)</f>
        <v>0</v>
      </c>
      <c r="FG126" s="9">
        <f>IF(Parametros!$P$3=1,'4 - Tabela atual'!FG125,'5 - Tabela anterior'!FF125)</f>
        <v>0</v>
      </c>
      <c r="FH126" s="9">
        <f>IF(Parametros!$P$3=1,'4 - Tabela atual'!FH125,'5 - Tabela anterior'!FG125)</f>
        <v>0</v>
      </c>
      <c r="FI126" s="9">
        <f>IF(Parametros!$P$3=1,'4 - Tabela atual'!FI125,'5 - Tabela anterior'!FH125)</f>
        <v>0</v>
      </c>
      <c r="FJ126" s="9">
        <f>IF(Parametros!$P$3=1,'4 - Tabela atual'!FJ125,'5 - Tabela anterior'!FI125)</f>
        <v>0</v>
      </c>
      <c r="FK126" s="9">
        <f>IF(Parametros!$P$3=1,'4 - Tabela atual'!FK125,'5 - Tabela anterior'!FJ125)</f>
        <v>0</v>
      </c>
      <c r="FL126" s="9">
        <f>IF(Parametros!$P$3=1,'4 - Tabela atual'!FL125,'5 - Tabela anterior'!FK125)</f>
        <v>0</v>
      </c>
      <c r="FM126" s="9">
        <f>IF(Parametros!$P$3=1,'4 - Tabela atual'!FM125,'5 - Tabela anterior'!FL125)</f>
        <v>0</v>
      </c>
      <c r="FN126" s="9">
        <f>IF(Parametros!$P$3=1,'4 - Tabela atual'!FN125,'5 - Tabela anterior'!FM125)</f>
        <v>0</v>
      </c>
      <c r="FO126" s="9">
        <f>IF(Parametros!$P$3=1,'4 - Tabela atual'!FO125,'5 - Tabela anterior'!FN125)</f>
        <v>0</v>
      </c>
      <c r="FP126" s="9">
        <f>IF(Parametros!$P$3=1,'4 - Tabela atual'!FP125,'5 - Tabela anterior'!FO125)</f>
        <v>0</v>
      </c>
      <c r="FQ126" s="9">
        <f>IF(Parametros!$P$3=1,'4 - Tabela atual'!FQ125,'5 - Tabela anterior'!FP125)</f>
        <v>0</v>
      </c>
      <c r="FR126" s="9">
        <f>IF(Parametros!$P$3=1,'4 - Tabela atual'!FR125,'5 - Tabela anterior'!FQ125)</f>
        <v>0</v>
      </c>
      <c r="FS126" s="9">
        <f>IF(Parametros!$P$3=1,'4 - Tabela atual'!FS125,'5 - Tabela anterior'!FR125)</f>
        <v>0</v>
      </c>
      <c r="FT126" t="str">
        <f>IF(Parametros!$P$3=1,'4 - Tabela atual'!FT125,'5 - Tabela anterior'!FS125)</f>
        <v>0</v>
      </c>
      <c r="FU126" t="str">
        <f>IF(Parametros!$P$3=1,'4 - Tabela atual'!FU125,'5 - Tabela anterior'!FT125)</f>
        <v>0</v>
      </c>
      <c r="FV126" t="str">
        <f>IF(Parametros!$P$3=1,'4 - Tabela atual'!FV125,'5 - Tabela anterior'!FU125)</f>
        <v>0</v>
      </c>
      <c r="FW126" t="str">
        <f>IF(Parametros!$P$3=1,'4 - Tabela atual'!FW125,'5 - Tabela anterior'!FV125)</f>
        <v>0</v>
      </c>
      <c r="FX126">
        <f>IF(Parametros!$P$3=1,'4 - Tabela atual'!FX125,'5 - Tabela anterior'!FW125)</f>
        <v>0</v>
      </c>
      <c r="FY126">
        <f>IF(Parametros!$P$3=1,'4 - Tabela atual'!FY125,'5 - Tabela anterior'!FX125)</f>
        <v>0</v>
      </c>
      <c r="FZ126">
        <f>IF(Parametros!$P$3=1,'4 - Tabela atual'!FZ125,'5 - Tabela anterior'!FY125)</f>
        <v>0</v>
      </c>
      <c r="GA126">
        <f>IF(Parametros!$P$3=1,'4 - Tabela atual'!GA125,'5 - Tabela anterior'!FZ125)</f>
        <v>0</v>
      </c>
      <c r="GB126">
        <f>IF(Parametros!$P$3=1,'4 - Tabela atual'!GB125,'5 - Tabela anterior'!GA125)</f>
        <v>0</v>
      </c>
      <c r="GC126">
        <f>IF(Parametros!$P$3=1,'4 - Tabela atual'!GC125,'5 - Tabela anterior'!GB125)</f>
        <v>0</v>
      </c>
      <c r="GD126">
        <f>IF(Parametros!$P$3=1,'4 - Tabela atual'!GD125,'5 - Tabela anterior'!GC125)</f>
        <v>0</v>
      </c>
      <c r="GE126">
        <f>IF(Parametros!$P$3=1,'4 - Tabela atual'!GE125,'5 - Tabela anterior'!GD125)</f>
        <v>0</v>
      </c>
      <c r="GF126">
        <f>IF(Parametros!$P$3=1,'4 - Tabela atual'!GF125,'5 - Tabela anterior'!GE125)</f>
        <v>0</v>
      </c>
      <c r="GG126">
        <f>IF(Parametros!$P$3=1,'4 - Tabela atual'!GG125,'5 - Tabela anterior'!GF125)</f>
        <v>0</v>
      </c>
      <c r="GH126">
        <f>IF(Parametros!$P$3=1,'4 - Tabela atual'!GH125,'5 - Tabela anterior'!GG125)</f>
        <v>0</v>
      </c>
      <c r="GI126" s="8" t="str">
        <f>IF(Parametros!$P$3=1,'4 - Tabela atual'!GI125,'5 - Tabela anterior'!GH125)</f>
        <v>0</v>
      </c>
      <c r="GJ126" s="8">
        <f>IF(Parametros!$P$3=1,'4 - Tabela atual'!GJ125,'5 - Tabela anterior'!GI125)</f>
        <v>0</v>
      </c>
      <c r="GK126" s="8">
        <f>IF(Parametros!$P$3=1,'4 - Tabela atual'!GK125,'5 - Tabela anterior'!GJ125)</f>
        <v>0</v>
      </c>
      <c r="GL126" s="8">
        <f>IF(Parametros!$P$3=1,'4 - Tabela atual'!GL125,'5 - Tabela anterior'!GK125)</f>
        <v>0</v>
      </c>
      <c r="GM126" s="8">
        <f>IF(Parametros!$P$3=1,'4 - Tabela atual'!GM125,'5 - Tabela anterior'!GL125)</f>
        <v>0</v>
      </c>
      <c r="GN126" s="8">
        <f>IF(Parametros!$P$3=1,'4 - Tabela atual'!GN125,'5 - Tabela anterior'!GM125)</f>
        <v>0</v>
      </c>
      <c r="GO126" s="8">
        <f>IF(Parametros!$P$3=1,'4 - Tabela atual'!GO125,'5 - Tabela anterior'!GN125)</f>
        <v>0</v>
      </c>
      <c r="GP126" s="8">
        <f>IF(Parametros!$P$3=1,'4 - Tabela atual'!GP125,'5 - Tabela anterior'!GO125)</f>
        <v>0</v>
      </c>
      <c r="GQ126" s="8">
        <f>IF(Parametros!$P$3=1,'4 - Tabela atual'!GQ125,'5 - Tabela anterior'!GP125)</f>
        <v>0</v>
      </c>
      <c r="GR126" s="8">
        <f>IF(Parametros!$P$3=1,'4 - Tabela atual'!GR125,'5 - Tabela anterior'!GQ125)</f>
        <v>0</v>
      </c>
      <c r="GS126" s="8">
        <f>IF(Parametros!$P$3=1,'4 - Tabela atual'!GS125,'5 - Tabela anterior'!GR125)</f>
        <v>0</v>
      </c>
      <c r="GT126" s="8">
        <f>IF(Parametros!$P$3=1,'4 - Tabela atual'!GT125,'5 - Tabela anterior'!GS125)</f>
        <v>0</v>
      </c>
      <c r="GU126" s="8">
        <f>IF(Parametros!$P$3=1,'4 - Tabela atual'!GU125,'5 - Tabela anterior'!GT125)</f>
        <v>0</v>
      </c>
      <c r="GV126" s="8">
        <f>IF(Parametros!$P$3=1,'4 - Tabela atual'!GV125,'5 - Tabela anterior'!GU125)</f>
        <v>0</v>
      </c>
      <c r="GW126" s="8">
        <f>IF(Parametros!$P$3=1,'4 - Tabela atual'!GW125,'5 - Tabela anterior'!GV125)</f>
        <v>0</v>
      </c>
      <c r="GX126">
        <f>IF(Parametros!$P$3=1,'4 - Tabela atual'!GX125,'5 - Tabela anterior'!GW125)</f>
        <v>0</v>
      </c>
      <c r="GY126">
        <f>IF(Parametros!$P$3=1,'4 - Tabela atual'!GY125,'5 - Tabela anterior'!GX125)</f>
        <v>0</v>
      </c>
      <c r="GZ126">
        <f>IF(Parametros!$P$3=1,'4 - Tabela atual'!GZ125,'5 - Tabela anterior'!GY125)</f>
        <v>0</v>
      </c>
      <c r="HA126">
        <f>IF(Parametros!$P$3=1,'4 - Tabela atual'!HA125,'5 - Tabela anterior'!GZ125)</f>
        <v>0</v>
      </c>
      <c r="HB126">
        <f>IF(Parametros!$P$3=1,'4 - Tabela atual'!HB125,'5 - Tabela anterior'!HA125)</f>
        <v>0</v>
      </c>
      <c r="HC126">
        <f>IF(Parametros!$P$3=1,'4 - Tabela atual'!HC125,'5 - Tabela anterior'!HB125)</f>
        <v>0</v>
      </c>
      <c r="HD126">
        <f>IF(Parametros!$P$3=1,'4 - Tabela atual'!HD125,'5 - Tabela anterior'!HC125)</f>
        <v>0</v>
      </c>
      <c r="HE126" s="6" t="str">
        <f t="shared" si="3"/>
        <v>0 - (0)</v>
      </c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IP126" s="5"/>
      <c r="IQ126" s="5"/>
      <c r="IR126" s="5"/>
      <c r="IS126" s="5"/>
      <c r="IT126" s="5"/>
      <c r="IU126" s="5"/>
      <c r="IV126" s="5"/>
      <c r="IW126" s="5"/>
      <c r="IX126" s="5"/>
      <c r="IY126" s="5"/>
      <c r="IZ126" s="5"/>
      <c r="JA126" s="5"/>
      <c r="JB126" s="5"/>
      <c r="JC126" s="5"/>
      <c r="JD126" s="5"/>
      <c r="JE126" s="5"/>
      <c r="JF126" s="5"/>
      <c r="JG126" s="5"/>
      <c r="JH126" s="5"/>
      <c r="JI126" s="5"/>
      <c r="JJ126" s="5"/>
      <c r="JK126" s="5"/>
      <c r="JL126" s="5"/>
    </row>
    <row r="127" spans="1:272" x14ac:dyDescent="0.2">
      <c r="A127" s="148">
        <f>IF(Parametros!$P$3=1,'4 - Tabela atual'!A126,'5 - Tabela anterior'!A126)</f>
        <v>0</v>
      </c>
      <c r="B127" s="112">
        <f>IF(Parametros!$P$3=1,'4 - Tabela atual'!B126,'5 - Tabela anterior'!B126)</f>
        <v>0</v>
      </c>
      <c r="C127" s="9">
        <f>IF(Parametros!$P$3=1,'4 - Tabela atual'!C126,'5 - Tabela anterior'!C126)</f>
        <v>0</v>
      </c>
      <c r="D127" s="9">
        <f>IF(Parametros!$P$3=1,'4 - Tabela atual'!D126,'5 - Tabela anterior'!D126)</f>
        <v>0</v>
      </c>
      <c r="E127" s="9"/>
      <c r="F127" s="9"/>
      <c r="G127" s="9"/>
      <c r="H127" s="9"/>
      <c r="I127" s="9">
        <f>IF(Parametros!$P$3=1,'4 - Tabela atual'!I126,'5 - Tabela anterior'!H126)</f>
        <v>0</v>
      </c>
      <c r="J127" s="9"/>
      <c r="K127" s="9"/>
      <c r="L127" s="9"/>
      <c r="M127" s="9"/>
      <c r="N127" s="9">
        <f>IF(Parametros!$P$3=1,'4 - Tabela atual'!N126,'5 - Tabela anterior'!M126)</f>
        <v>0</v>
      </c>
      <c r="O127" s="9">
        <f>IF(Parametros!$P$3=1,'4 - Tabela atual'!O126,'5 - Tabela anterior'!N126)</f>
        <v>0</v>
      </c>
      <c r="P127" s="9">
        <f>IF(Parametros!$P$3=1,'4 - Tabela atual'!P126,'5 - Tabela anterior'!O126)</f>
        <v>0</v>
      </c>
      <c r="Q127" s="9">
        <f>IF(Parametros!$P$3=1,'4 - Tabela atual'!Q126,'5 - Tabela anterior'!P126)</f>
        <v>0</v>
      </c>
      <c r="R127" s="9">
        <f>IF(Parametros!$P$3=1,'4 - Tabela atual'!R126,'5 - Tabela anterior'!Q126)</f>
        <v>0</v>
      </c>
      <c r="S127" s="9">
        <f>IF(Parametros!$P$3=1,'4 - Tabela atual'!S126,'5 - Tabela anterior'!R126)</f>
        <v>0</v>
      </c>
      <c r="T127" s="9">
        <f>IF(Parametros!$P$3=1,'4 - Tabela atual'!T126,'5 - Tabela anterior'!S126)</f>
        <v>0</v>
      </c>
      <c r="U127" s="9">
        <f>IF(Parametros!$P$3=1,'4 - Tabela atual'!U126,'5 - Tabela anterior'!T126)</f>
        <v>0</v>
      </c>
      <c r="V127" s="9">
        <f>IF(Parametros!$P$3=1,'4 - Tabela atual'!V126,'5 - Tabela anterior'!U126)</f>
        <v>0</v>
      </c>
      <c r="W127" s="9">
        <f>IF(Parametros!$P$3=1,'4 - Tabela atual'!W126,'5 - Tabela anterior'!V126)</f>
        <v>0</v>
      </c>
      <c r="X127" s="9">
        <f>IF(Parametros!$P$3=1,'4 - Tabela atual'!X126,'5 - Tabela anterior'!W126)</f>
        <v>0</v>
      </c>
      <c r="Y127" s="9">
        <f>IF(Parametros!$P$3=1,'4 - Tabela atual'!Y126,'5 - Tabela anterior'!X126)</f>
        <v>0</v>
      </c>
      <c r="Z127" s="9">
        <f>IF(Parametros!$P$3=1,'4 - Tabela atual'!Z126,'5 - Tabela anterior'!Y126)</f>
        <v>0</v>
      </c>
      <c r="AA127" s="9">
        <f>IF(Parametros!$P$3=1,'4 - Tabela atual'!AA126,'5 - Tabela anterior'!Z126)</f>
        <v>0</v>
      </c>
      <c r="AB127" s="9">
        <f>IF(Parametros!$P$3=1,'4 - Tabela atual'!AB126,'5 - Tabela anterior'!AA126)</f>
        <v>0</v>
      </c>
      <c r="AC127" s="9">
        <f>IF(Parametros!$P$3=1,'4 - Tabela atual'!AC126,'5 - Tabela anterior'!AB126)</f>
        <v>0</v>
      </c>
      <c r="AD127" s="9">
        <f>IF(Parametros!$P$3=1,'4 - Tabela atual'!AD126,'5 - Tabela anterior'!AC126)</f>
        <v>0</v>
      </c>
      <c r="AE127" s="9">
        <f>IF(Parametros!$P$3=1,'4 - Tabela atual'!AE126,'5 - Tabela anterior'!AD126)</f>
        <v>0</v>
      </c>
      <c r="AF127" s="9">
        <f>IF(Parametros!$P$3=1,'4 - Tabela atual'!AF126,'5 - Tabela anterior'!AE126)</f>
        <v>0</v>
      </c>
      <c r="AG127" s="9">
        <f>IF(Parametros!$P$3=1,'4 - Tabela atual'!AG126,'5 - Tabela anterior'!AF126)</f>
        <v>0</v>
      </c>
      <c r="AH127" s="9">
        <f>IF(Parametros!$P$3=1,'4 - Tabela atual'!AH126,'5 - Tabela anterior'!AG126)</f>
        <v>0</v>
      </c>
      <c r="AI127" s="9">
        <f>IF(Parametros!$P$3=1,'4 - Tabela atual'!AI126,'5 - Tabela anterior'!AH126)</f>
        <v>0</v>
      </c>
      <c r="AJ127" s="9">
        <f>IF(Parametros!$P$3=1,'4 - Tabela atual'!AJ126,'5 - Tabela anterior'!AI126)</f>
        <v>0</v>
      </c>
      <c r="AK127" s="9">
        <f>IF(Parametros!$P$3=1,'4 - Tabela atual'!AK126,'5 - Tabela anterior'!AJ126)</f>
        <v>0</v>
      </c>
      <c r="AL127" s="9">
        <f>IF(Parametros!$P$3=1,'4 - Tabela atual'!AL126,'5 - Tabela anterior'!AK126)</f>
        <v>0</v>
      </c>
      <c r="AM127" s="9">
        <f>IF(Parametros!$P$3=1,'4 - Tabela atual'!AM126,'5 - Tabela anterior'!AL126)</f>
        <v>0</v>
      </c>
      <c r="AN127" s="9">
        <f>IF(Parametros!$P$3=1,'4 - Tabela atual'!AN126,'5 - Tabela anterior'!AM126)</f>
        <v>0</v>
      </c>
      <c r="AO127" s="9">
        <f>IF(Parametros!$P$3=1,'4 - Tabela atual'!AO126,'5 - Tabela anterior'!AN126)</f>
        <v>0</v>
      </c>
      <c r="AP127" s="9">
        <f>IF(Parametros!$P$3=1,'4 - Tabela atual'!AP126,'5 - Tabela anterior'!AO126)</f>
        <v>0</v>
      </c>
      <c r="AQ127" s="9">
        <f>IF(Parametros!$P$3=1,'4 - Tabela atual'!AQ126,'5 - Tabela anterior'!AP126)</f>
        <v>0</v>
      </c>
      <c r="AR127" s="9">
        <f>IF(Parametros!$P$3=1,'4 - Tabela atual'!AR126,'5 - Tabela anterior'!AQ126)</f>
        <v>0</v>
      </c>
      <c r="AS127" s="9">
        <f>IF(Parametros!$P$3=1,'4 - Tabela atual'!AS126,'5 - Tabela anterior'!AR126)</f>
        <v>0</v>
      </c>
      <c r="AT127" s="9">
        <f>IF(Parametros!$P$3=1,'4 - Tabela atual'!AT126,'5 - Tabela anterior'!AS126)</f>
        <v>0</v>
      </c>
      <c r="AU127" s="9">
        <f>IF(Parametros!$P$3=1,'4 - Tabela atual'!AU126,'5 - Tabela anterior'!AT126)</f>
        <v>0</v>
      </c>
      <c r="AV127" s="9">
        <f>IF(Parametros!$P$3=1,'4 - Tabela atual'!AV126,'5 - Tabela anterior'!AU126)</f>
        <v>0</v>
      </c>
      <c r="AW127" s="9">
        <f>IF(Parametros!$P$3=1,'4 - Tabela atual'!AW126,'5 - Tabela anterior'!AV126)</f>
        <v>0</v>
      </c>
      <c r="AX127" s="9">
        <f>IF(Parametros!$P$3=1,'4 - Tabela atual'!AX126,'5 - Tabela anterior'!AW126)</f>
        <v>0</v>
      </c>
      <c r="AY127" s="9">
        <f>IF(Parametros!$P$3=1,'4 - Tabela atual'!AY126,'5 - Tabela anterior'!AX126)</f>
        <v>0</v>
      </c>
      <c r="AZ127" s="9">
        <f>IF(Parametros!$P$3=1,'4 - Tabela atual'!AZ126,'5 - Tabela anterior'!AY126)</f>
        <v>0</v>
      </c>
      <c r="BA127" s="9">
        <f>IF(Parametros!$P$3=1,'4 - Tabela atual'!BA126,'5 - Tabela anterior'!AZ126)</f>
        <v>0</v>
      </c>
      <c r="BB127" s="9">
        <f>IF(Parametros!$P$3=1,'4 - Tabela atual'!BB126,'5 - Tabela anterior'!BA126)</f>
        <v>0</v>
      </c>
      <c r="BC127" s="9">
        <f>IF(Parametros!$P$3=1,'4 - Tabela atual'!BC126,'5 - Tabela anterior'!BB126)</f>
        <v>0</v>
      </c>
      <c r="BD127" s="9">
        <f>IF(Parametros!$P$3=1,'4 - Tabela atual'!BD126,'5 - Tabela anterior'!BC126)</f>
        <v>0</v>
      </c>
      <c r="BE127" s="9">
        <f>IF(Parametros!$P$3=1,'4 - Tabela atual'!BE126,'5 - Tabela anterior'!BD126)</f>
        <v>0</v>
      </c>
      <c r="BF127" s="9">
        <f>IF(Parametros!$P$3=1,'4 - Tabela atual'!BF126,'5 - Tabela anterior'!BE126)</f>
        <v>0</v>
      </c>
      <c r="BG127" s="9">
        <f>IF(Parametros!$P$3=1,'4 - Tabela atual'!BG126,'5 - Tabela anterior'!BF126)</f>
        <v>0</v>
      </c>
      <c r="BH127" s="9">
        <f>IF(Parametros!$P$3=1,'4 - Tabela atual'!BH126,'5 - Tabela anterior'!BG126)</f>
        <v>0</v>
      </c>
      <c r="BI127" s="9">
        <f>IF(Parametros!$P$3=1,'4 - Tabela atual'!BI126,'5 - Tabela anterior'!BH126)</f>
        <v>0</v>
      </c>
      <c r="BJ127" s="9">
        <f>IF(Parametros!$P$3=1,'4 - Tabela atual'!BJ126,'5 - Tabela anterior'!BI126)</f>
        <v>0</v>
      </c>
      <c r="BK127" s="9">
        <f>IF(Parametros!$P$3=1,'4 - Tabela atual'!BK126,'5 - Tabela anterior'!BJ126)</f>
        <v>0</v>
      </c>
      <c r="BL127" s="9">
        <f>IF(Parametros!$P$3=1,'4 - Tabela atual'!BL126,'5 - Tabela anterior'!BK126)</f>
        <v>0</v>
      </c>
      <c r="BM127" s="9">
        <f>IF(Parametros!$P$3=1,'4 - Tabela atual'!BM126,'5 - Tabela anterior'!BL126)</f>
        <v>0</v>
      </c>
      <c r="BN127" s="9">
        <f>IF(Parametros!$P$3=1,'4 - Tabela atual'!BN126,'5 - Tabela anterior'!BM126)</f>
        <v>0</v>
      </c>
      <c r="BO127" s="9">
        <f>IF(Parametros!$P$3=1,'4 - Tabela atual'!BO126,'5 - Tabela anterior'!BN126)</f>
        <v>0</v>
      </c>
      <c r="BP127" s="9">
        <f>IF(Parametros!$P$3=1,'4 - Tabela atual'!BP126,'5 - Tabela anterior'!BO126)</f>
        <v>0</v>
      </c>
      <c r="BQ127" s="9">
        <f>IF(Parametros!$P$3=1,'4 - Tabela atual'!BQ126,'5 - Tabela anterior'!BP126)</f>
        <v>0</v>
      </c>
      <c r="BR127" s="9">
        <f>IF(Parametros!$P$3=1,'4 - Tabela atual'!BR126,'5 - Tabela anterior'!BQ126)</f>
        <v>0</v>
      </c>
      <c r="BS127" s="9">
        <f>IF(Parametros!$P$3=1,'4 - Tabela atual'!BS126,'5 - Tabela anterior'!BR126)</f>
        <v>0</v>
      </c>
      <c r="BT127" s="9">
        <f>IF(Parametros!$P$3=1,'4 - Tabela atual'!BT126,'5 - Tabela anterior'!BS126)</f>
        <v>0</v>
      </c>
      <c r="BU127" s="9">
        <f>IF(Parametros!$P$3=1,'4 - Tabela atual'!BU126,'5 - Tabela anterior'!BT126)</f>
        <v>0</v>
      </c>
      <c r="BV127" s="9">
        <f>IF(Parametros!$P$3=1,'4 - Tabela atual'!BV126,'5 - Tabela anterior'!BU126)</f>
        <v>0</v>
      </c>
      <c r="BW127" s="9">
        <f>IF(Parametros!$P$3=1,'4 - Tabela atual'!BW126,'5 - Tabela anterior'!BV126)</f>
        <v>0</v>
      </c>
      <c r="BX127" s="9">
        <f>IF(Parametros!$P$3=1,'4 - Tabela atual'!BX126,'5 - Tabela anterior'!BW126)</f>
        <v>0</v>
      </c>
      <c r="BY127" s="9">
        <f>IF(Parametros!$P$3=1,'4 - Tabela atual'!BY126,'5 - Tabela anterior'!BX126)</f>
        <v>0</v>
      </c>
      <c r="BZ127" s="9">
        <f>IF(Parametros!$P$3=1,'4 - Tabela atual'!BZ126,'5 - Tabela anterior'!BY126)</f>
        <v>0</v>
      </c>
      <c r="CA127" s="9">
        <f>IF(Parametros!$P$3=1,'4 - Tabela atual'!CA126,'5 - Tabela anterior'!BZ126)</f>
        <v>0</v>
      </c>
      <c r="CB127" s="9">
        <f>IF(Parametros!$P$3=1,'4 - Tabela atual'!CB126,'5 - Tabela anterior'!CA126)</f>
        <v>0</v>
      </c>
      <c r="CC127" s="9">
        <f>IF(Parametros!$P$3=1,'4 - Tabela atual'!CC126,'5 - Tabela anterior'!CB126)</f>
        <v>0</v>
      </c>
      <c r="CD127" s="9">
        <f>IF(Parametros!$P$3=1,'4 - Tabela atual'!CD126,'5 - Tabela anterior'!CC126)</f>
        <v>0</v>
      </c>
      <c r="CE127" s="9">
        <f>IF(Parametros!$P$3=1,'4 - Tabela atual'!CE126,'5 - Tabela anterior'!CD126)</f>
        <v>0</v>
      </c>
      <c r="CF127" s="9">
        <f>IF(Parametros!$P$3=1,'4 - Tabela atual'!CF126,'5 - Tabela anterior'!CE126)</f>
        <v>0</v>
      </c>
      <c r="CG127" s="9">
        <f>IF(Parametros!$P$3=1,'4 - Tabela atual'!CG126,'5 - Tabela anterior'!CF126)</f>
        <v>0</v>
      </c>
      <c r="CH127" s="9">
        <f>IF(Parametros!$P$3=1,'4 - Tabela atual'!CH126,'5 - Tabela anterior'!CG126)</f>
        <v>0</v>
      </c>
      <c r="CI127" s="9">
        <f>IF(Parametros!$P$3=1,'4 - Tabela atual'!CI126,'5 - Tabela anterior'!CH126)</f>
        <v>0</v>
      </c>
      <c r="CJ127" s="9">
        <f>IF(Parametros!$P$3=1,'4 - Tabela atual'!CJ126,'5 - Tabela anterior'!CI126)</f>
        <v>0</v>
      </c>
      <c r="CK127" s="9">
        <f>IF(Parametros!$P$3=1,'4 - Tabela atual'!CK126,'5 - Tabela anterior'!CJ126)</f>
        <v>0</v>
      </c>
      <c r="CL127" s="9">
        <f>IF(Parametros!$P$3=1,'4 - Tabela atual'!CL126,'5 - Tabela anterior'!CK126)</f>
        <v>0</v>
      </c>
      <c r="CM127" s="9">
        <f>IF(Parametros!$P$3=1,'4 - Tabela atual'!CM126,'5 - Tabela anterior'!CL126)</f>
        <v>0</v>
      </c>
      <c r="CN127" s="9">
        <f>IF(Parametros!$P$3=1,'4 - Tabela atual'!CN126,'5 - Tabela anterior'!CM126)</f>
        <v>0</v>
      </c>
      <c r="CO127" s="9">
        <f>IF(Parametros!$P$3=1,'4 - Tabela atual'!CO126,'5 - Tabela anterior'!CN126)</f>
        <v>0</v>
      </c>
      <c r="CP127" s="9">
        <f>IF(Parametros!$P$3=1,'4 - Tabela atual'!CP126,'5 - Tabela anterior'!CO126)</f>
        <v>0</v>
      </c>
      <c r="CQ127" s="9">
        <f>IF(Parametros!$P$3=1,'4 - Tabela atual'!CQ126,'5 - Tabela anterior'!CP126)</f>
        <v>0</v>
      </c>
      <c r="CR127" s="9">
        <f>IF(Parametros!$P$3=1,'4 - Tabela atual'!CR126,'5 - Tabela anterior'!CQ126)</f>
        <v>0</v>
      </c>
      <c r="CS127" s="9">
        <f>IF(Parametros!$P$3=1,'4 - Tabela atual'!CS126,'5 - Tabela anterior'!CR126)</f>
        <v>0</v>
      </c>
      <c r="CT127" s="9">
        <f>IF(Parametros!$P$3=1,'4 - Tabela atual'!CT126,'5 - Tabela anterior'!CS126)</f>
        <v>0</v>
      </c>
      <c r="CU127" s="9">
        <f>IF(Parametros!$P$3=1,'4 - Tabela atual'!CU126,'5 - Tabela anterior'!CT126)</f>
        <v>0</v>
      </c>
      <c r="CV127" s="9">
        <f>IF(Parametros!$P$3=1,'4 - Tabela atual'!CV126,'5 - Tabela anterior'!CU126)</f>
        <v>0</v>
      </c>
      <c r="CW127" s="9">
        <f>IF(Parametros!$P$3=1,'4 - Tabela atual'!CW126,'5 - Tabela anterior'!CV126)</f>
        <v>0</v>
      </c>
      <c r="CX127" s="9">
        <f>IF(Parametros!$P$3=1,'4 - Tabela atual'!CX126,'5 - Tabela anterior'!CW126)</f>
        <v>0</v>
      </c>
      <c r="CY127" s="9">
        <f>IF(Parametros!$P$3=1,'4 - Tabela atual'!CY126,'5 - Tabela anterior'!CX126)</f>
        <v>0</v>
      </c>
      <c r="CZ127" s="9">
        <f>IF(Parametros!$P$3=1,'4 - Tabela atual'!CZ126,'5 - Tabela anterior'!CY126)</f>
        <v>0</v>
      </c>
      <c r="DA127" s="9">
        <f>IF(Parametros!$P$3=1,'4 - Tabela atual'!DA126,'5 - Tabela anterior'!CZ126)</f>
        <v>0</v>
      </c>
      <c r="DB127" s="9">
        <f>IF(Parametros!$P$3=1,'4 - Tabela atual'!DB126,'5 - Tabela anterior'!DA126)</f>
        <v>0</v>
      </c>
      <c r="DC127" s="9">
        <f>IF(Parametros!$P$3=1,'4 - Tabela atual'!DC126,'5 - Tabela anterior'!DB126)</f>
        <v>0</v>
      </c>
      <c r="DD127" s="9">
        <f>IF(Parametros!$P$3=1,'4 - Tabela atual'!DD126,'5 - Tabela anterior'!DC126)</f>
        <v>0</v>
      </c>
      <c r="DE127" s="9">
        <f>IF(Parametros!$P$3=1,'4 - Tabela atual'!DE126,'5 - Tabela anterior'!DD126)</f>
        <v>0</v>
      </c>
      <c r="DF127" s="9">
        <f>IF(Parametros!$P$3=1,'4 - Tabela atual'!DF126,'5 - Tabela anterior'!DE126)</f>
        <v>0</v>
      </c>
      <c r="DG127" s="9">
        <f>IF(Parametros!$P$3=1,'4 - Tabela atual'!DG126,'5 - Tabela anterior'!DF126)</f>
        <v>0</v>
      </c>
      <c r="DH127" s="9">
        <f>IF(Parametros!$P$3=1,'4 - Tabela atual'!DH126,'5 - Tabela anterior'!DG126)</f>
        <v>0</v>
      </c>
      <c r="DI127" s="9">
        <f>IF(Parametros!$P$3=1,'4 - Tabela atual'!DI126,'5 - Tabela anterior'!DH126)</f>
        <v>0</v>
      </c>
      <c r="DJ127" s="9">
        <f>IF(Parametros!$P$3=1,'4 - Tabela atual'!DJ126,'5 - Tabela anterior'!DI126)</f>
        <v>0</v>
      </c>
      <c r="DK127" s="9">
        <f>IF(Parametros!$P$3=1,'4 - Tabela atual'!DK126,'5 - Tabela anterior'!DJ126)</f>
        <v>0</v>
      </c>
      <c r="DL127" s="9">
        <f>IF(Parametros!$P$3=1,'4 - Tabela atual'!DL126,'5 - Tabela anterior'!DK126)</f>
        <v>0</v>
      </c>
      <c r="DM127" s="9">
        <f>IF(Parametros!$P$3=1,'4 - Tabela atual'!DM126,'5 - Tabela anterior'!DL126)</f>
        <v>0</v>
      </c>
      <c r="DN127" s="9">
        <f>IF(Parametros!$P$3=1,'4 - Tabela atual'!DN126,'5 - Tabela anterior'!DM126)</f>
        <v>0</v>
      </c>
      <c r="DO127" s="9">
        <f>IF(Parametros!$P$3=1,'4 - Tabela atual'!DO126,'5 - Tabela anterior'!DN126)</f>
        <v>0</v>
      </c>
      <c r="DP127" s="9">
        <f>IF(Parametros!$P$3=1,'4 - Tabela atual'!DP126,'5 - Tabela anterior'!DO126)</f>
        <v>0</v>
      </c>
      <c r="DQ127" s="9">
        <f>IF(Parametros!$P$3=1,'4 - Tabela atual'!DQ126,'5 - Tabela anterior'!DP126)</f>
        <v>0</v>
      </c>
      <c r="DR127" s="9">
        <f>IF(Parametros!$P$3=1,'4 - Tabela atual'!DR126,'5 - Tabela anterior'!DQ126)</f>
        <v>0</v>
      </c>
      <c r="DS127" s="9">
        <f>IF(Parametros!$P$3=1,'4 - Tabela atual'!DS126,'5 - Tabela anterior'!DR126)</f>
        <v>0</v>
      </c>
      <c r="DT127" s="9">
        <f>IF(Parametros!$P$3=1,'4 - Tabela atual'!DT126,'5 - Tabela anterior'!DS126)</f>
        <v>0</v>
      </c>
      <c r="DU127" s="9">
        <f>IF(Parametros!$P$3=1,'4 - Tabela atual'!DU126,'5 - Tabela anterior'!DT126)</f>
        <v>0</v>
      </c>
      <c r="DV127" s="9">
        <f>IF(Parametros!$P$3=1,'4 - Tabela atual'!DV126,'5 - Tabela anterior'!DU126)</f>
        <v>0</v>
      </c>
      <c r="DW127" s="9">
        <f>IF(Parametros!$P$3=1,'4 - Tabela atual'!DW126,'5 - Tabela anterior'!DV126)</f>
        <v>0</v>
      </c>
      <c r="DX127" s="9">
        <f>IF(Parametros!$P$3=1,'4 - Tabela atual'!DX126,'5 - Tabela anterior'!DW126)</f>
        <v>0</v>
      </c>
      <c r="DY127" s="9">
        <f>IF(Parametros!$P$3=1,'4 - Tabela atual'!DY126,'5 - Tabela anterior'!DX126)</f>
        <v>0</v>
      </c>
      <c r="DZ127" s="9">
        <f>IF(Parametros!$P$3=1,'4 - Tabela atual'!DZ126,'5 - Tabela anterior'!DY126)</f>
        <v>0</v>
      </c>
      <c r="EA127" s="9">
        <f>IF(Parametros!$P$3=1,'4 - Tabela atual'!EA126,'5 - Tabela anterior'!DZ126)</f>
        <v>0</v>
      </c>
      <c r="EB127" s="9">
        <f>IF(Parametros!$P$3=1,'4 - Tabela atual'!EB126,'5 - Tabela anterior'!EA126)</f>
        <v>0</v>
      </c>
      <c r="EC127" s="9">
        <f>IF(Parametros!$P$3=1,'4 - Tabela atual'!EC126,'5 - Tabela anterior'!EB126)</f>
        <v>0</v>
      </c>
      <c r="ED127" s="9">
        <f>IF(Parametros!$P$3=1,'4 - Tabela atual'!ED126,'5 - Tabela anterior'!EC126)</f>
        <v>0</v>
      </c>
      <c r="EE127" s="9">
        <f>IF(Parametros!$P$3=1,'4 - Tabela atual'!EE126,'5 - Tabela anterior'!ED126)</f>
        <v>0</v>
      </c>
      <c r="EF127" s="9">
        <f>IF(Parametros!$P$3=1,'4 - Tabela atual'!EF126,'5 - Tabela anterior'!EE126)</f>
        <v>0</v>
      </c>
      <c r="EG127" s="9">
        <f>IF(Parametros!$P$3=1,'4 - Tabela atual'!EG126,'5 - Tabela anterior'!EF126)</f>
        <v>0</v>
      </c>
      <c r="EH127" s="9">
        <f>IF(Parametros!$P$3=1,'4 - Tabela atual'!EH126,'5 - Tabela anterior'!EG126)</f>
        <v>0</v>
      </c>
      <c r="EI127" s="9">
        <f>IF(Parametros!$P$3=1,'4 - Tabela atual'!EI126,'5 - Tabela anterior'!EH126)</f>
        <v>0</v>
      </c>
      <c r="EJ127" s="9">
        <f>IF(Parametros!$P$3=1,'4 - Tabela atual'!EJ126,'5 - Tabela anterior'!EI126)</f>
        <v>0</v>
      </c>
      <c r="EK127" s="9">
        <f>IF(Parametros!$P$3=1,'4 - Tabela atual'!EK126,'5 - Tabela anterior'!EJ126)</f>
        <v>0</v>
      </c>
      <c r="EL127" s="9">
        <f>IF(Parametros!$P$3=1,'4 - Tabela atual'!EL126,'5 - Tabela anterior'!EK126)</f>
        <v>0</v>
      </c>
      <c r="EM127" s="9">
        <f>IF(Parametros!$P$3=1,'4 - Tabela atual'!EM126,'5 - Tabela anterior'!EL126)</f>
        <v>0</v>
      </c>
      <c r="EN127" s="9">
        <f>IF(Parametros!$P$3=1,'4 - Tabela atual'!EN126,'5 - Tabela anterior'!EM126)</f>
        <v>0</v>
      </c>
      <c r="EO127" s="9">
        <f>IF(Parametros!$P$3=1,'4 - Tabela atual'!EO126,'5 - Tabela anterior'!EN126)</f>
        <v>0</v>
      </c>
      <c r="EP127" s="9">
        <f>IF(Parametros!$P$3=1,'4 - Tabela atual'!EP126,'5 - Tabela anterior'!EO126)</f>
        <v>0</v>
      </c>
      <c r="EQ127" s="9">
        <f>IF(Parametros!$P$3=1,'4 - Tabela atual'!EQ126,'5 - Tabela anterior'!EP126)</f>
        <v>0</v>
      </c>
      <c r="ER127" s="9">
        <f>IF(Parametros!$P$3=1,'4 - Tabela atual'!ER126,'5 - Tabela anterior'!EQ126)</f>
        <v>0</v>
      </c>
      <c r="ES127" s="9">
        <f>IF(Parametros!$P$3=1,'4 - Tabela atual'!ES126,'5 - Tabela anterior'!ER126)</f>
        <v>0</v>
      </c>
      <c r="ET127" s="9">
        <f>IF(Parametros!$P$3=1,'4 - Tabela atual'!ET126,'5 - Tabela anterior'!ES126)</f>
        <v>0</v>
      </c>
      <c r="EU127" s="9">
        <f>IF(Parametros!$P$3=1,'4 - Tabela atual'!EU126,'5 - Tabela anterior'!ET126)</f>
        <v>0</v>
      </c>
      <c r="EV127" s="9">
        <f>IF(Parametros!$P$3=1,'4 - Tabela atual'!EV126,'5 - Tabela anterior'!EU126)</f>
        <v>0</v>
      </c>
      <c r="EW127" s="9">
        <f>IF(Parametros!$P$3=1,'4 - Tabela atual'!EW126,'5 - Tabela anterior'!EV126)</f>
        <v>0</v>
      </c>
      <c r="EX127" s="9">
        <f>IF(Parametros!$P$3=1,'4 - Tabela atual'!EX126,'5 - Tabela anterior'!EW126)</f>
        <v>0</v>
      </c>
      <c r="EY127" s="9">
        <f>IF(Parametros!$P$3=1,'4 - Tabela atual'!EY126,'5 - Tabela anterior'!EX126)</f>
        <v>0</v>
      </c>
      <c r="EZ127" s="9">
        <f>IF(Parametros!$P$3=1,'4 - Tabela atual'!EZ126,'5 - Tabela anterior'!EY126)</f>
        <v>0</v>
      </c>
      <c r="FA127" s="9">
        <f>IF(Parametros!$P$3=1,'4 - Tabela atual'!FA126,'5 - Tabela anterior'!EZ126)</f>
        <v>0</v>
      </c>
      <c r="FB127" s="9">
        <f>IF(Parametros!$P$3=1,'4 - Tabela atual'!FB126,'5 - Tabela anterior'!FA126)</f>
        <v>0</v>
      </c>
      <c r="FC127" s="9">
        <f>IF(Parametros!$P$3=1,'4 - Tabela atual'!FC126,'5 - Tabela anterior'!FB126)</f>
        <v>0</v>
      </c>
      <c r="FD127" s="9">
        <f>IF(Parametros!$P$3=1,'4 - Tabela atual'!FD126,'5 - Tabela anterior'!FC126)</f>
        <v>0</v>
      </c>
      <c r="FE127" s="9">
        <f>IF(Parametros!$P$3=1,'4 - Tabela atual'!FE126,'5 - Tabela anterior'!FD126)</f>
        <v>0</v>
      </c>
      <c r="FF127" s="9">
        <f>IF(Parametros!$P$3=1,'4 - Tabela atual'!FF126,'5 - Tabela anterior'!FE126)</f>
        <v>0</v>
      </c>
      <c r="FG127" s="9">
        <f>IF(Parametros!$P$3=1,'4 - Tabela atual'!FG126,'5 - Tabela anterior'!FF126)</f>
        <v>0</v>
      </c>
      <c r="FH127" s="9">
        <f>IF(Parametros!$P$3=1,'4 - Tabela atual'!FH126,'5 - Tabela anterior'!FG126)</f>
        <v>0</v>
      </c>
      <c r="FI127" s="9">
        <f>IF(Parametros!$P$3=1,'4 - Tabela atual'!FI126,'5 - Tabela anterior'!FH126)</f>
        <v>0</v>
      </c>
      <c r="FJ127" s="9">
        <f>IF(Parametros!$P$3=1,'4 - Tabela atual'!FJ126,'5 - Tabela anterior'!FI126)</f>
        <v>0</v>
      </c>
      <c r="FK127" s="9">
        <f>IF(Parametros!$P$3=1,'4 - Tabela atual'!FK126,'5 - Tabela anterior'!FJ126)</f>
        <v>0</v>
      </c>
      <c r="FL127" s="9">
        <f>IF(Parametros!$P$3=1,'4 - Tabela atual'!FL126,'5 - Tabela anterior'!FK126)</f>
        <v>0</v>
      </c>
      <c r="FM127" s="9">
        <f>IF(Parametros!$P$3=1,'4 - Tabela atual'!FM126,'5 - Tabela anterior'!FL126)</f>
        <v>0</v>
      </c>
      <c r="FN127" s="9">
        <f>IF(Parametros!$P$3=1,'4 - Tabela atual'!FN126,'5 - Tabela anterior'!FM126)</f>
        <v>0</v>
      </c>
      <c r="FO127" s="9">
        <f>IF(Parametros!$P$3=1,'4 - Tabela atual'!FO126,'5 - Tabela anterior'!FN126)</f>
        <v>0</v>
      </c>
      <c r="FP127" s="9">
        <f>IF(Parametros!$P$3=1,'4 - Tabela atual'!FP126,'5 - Tabela anterior'!FO126)</f>
        <v>0</v>
      </c>
      <c r="FQ127" s="9">
        <f>IF(Parametros!$P$3=1,'4 - Tabela atual'!FQ126,'5 - Tabela anterior'!FP126)</f>
        <v>0</v>
      </c>
      <c r="FR127" s="9">
        <f>IF(Parametros!$P$3=1,'4 - Tabela atual'!FR126,'5 - Tabela anterior'!FQ126)</f>
        <v>0</v>
      </c>
      <c r="FS127" s="9">
        <f>IF(Parametros!$P$3=1,'4 - Tabela atual'!FS126,'5 - Tabela anterior'!FR126)</f>
        <v>0</v>
      </c>
      <c r="FT127" t="str">
        <f>IF(Parametros!$P$3=1,'4 - Tabela atual'!FT126,'5 - Tabela anterior'!FS126)</f>
        <v>0</v>
      </c>
      <c r="FU127" t="str">
        <f>IF(Parametros!$P$3=1,'4 - Tabela atual'!FU126,'5 - Tabela anterior'!FT126)</f>
        <v>0</v>
      </c>
      <c r="FV127" t="str">
        <f>IF(Parametros!$P$3=1,'4 - Tabela atual'!FV126,'5 - Tabela anterior'!FU126)</f>
        <v>0</v>
      </c>
      <c r="FW127" t="str">
        <f>IF(Parametros!$P$3=1,'4 - Tabela atual'!FW126,'5 - Tabela anterior'!FV126)</f>
        <v>0</v>
      </c>
      <c r="FX127">
        <f>IF(Parametros!$P$3=1,'4 - Tabela atual'!FX126,'5 - Tabela anterior'!FW126)</f>
        <v>0</v>
      </c>
      <c r="FY127">
        <f>IF(Parametros!$P$3=1,'4 - Tabela atual'!FY126,'5 - Tabela anterior'!FX126)</f>
        <v>0</v>
      </c>
      <c r="FZ127">
        <f>IF(Parametros!$P$3=1,'4 - Tabela atual'!FZ126,'5 - Tabela anterior'!FY126)</f>
        <v>0</v>
      </c>
      <c r="GA127">
        <f>IF(Parametros!$P$3=1,'4 - Tabela atual'!GA126,'5 - Tabela anterior'!FZ126)</f>
        <v>0</v>
      </c>
      <c r="GB127">
        <f>IF(Parametros!$P$3=1,'4 - Tabela atual'!GB126,'5 - Tabela anterior'!GA126)</f>
        <v>0</v>
      </c>
      <c r="GC127">
        <f>IF(Parametros!$P$3=1,'4 - Tabela atual'!GC126,'5 - Tabela anterior'!GB126)</f>
        <v>0</v>
      </c>
      <c r="GD127">
        <f>IF(Parametros!$P$3=1,'4 - Tabela atual'!GD126,'5 - Tabela anterior'!GC126)</f>
        <v>0</v>
      </c>
      <c r="GE127">
        <f>IF(Parametros!$P$3=1,'4 - Tabela atual'!GE126,'5 - Tabela anterior'!GD126)</f>
        <v>0</v>
      </c>
      <c r="GF127">
        <f>IF(Parametros!$P$3=1,'4 - Tabela atual'!GF126,'5 - Tabela anterior'!GE126)</f>
        <v>0</v>
      </c>
      <c r="GG127">
        <f>IF(Parametros!$P$3=1,'4 - Tabela atual'!GG126,'5 - Tabela anterior'!GF126)</f>
        <v>0</v>
      </c>
      <c r="GH127">
        <f>IF(Parametros!$P$3=1,'4 - Tabela atual'!GH126,'5 - Tabela anterior'!GG126)</f>
        <v>0</v>
      </c>
      <c r="GI127" s="8" t="str">
        <f>IF(Parametros!$P$3=1,'4 - Tabela atual'!GI126,'5 - Tabela anterior'!GH126)</f>
        <v>0</v>
      </c>
      <c r="GJ127" s="8">
        <f>IF(Parametros!$P$3=1,'4 - Tabela atual'!GJ126,'5 - Tabela anterior'!GI126)</f>
        <v>0</v>
      </c>
      <c r="GK127" s="8">
        <f>IF(Parametros!$P$3=1,'4 - Tabela atual'!GK126,'5 - Tabela anterior'!GJ126)</f>
        <v>0</v>
      </c>
      <c r="GL127" s="8">
        <f>IF(Parametros!$P$3=1,'4 - Tabela atual'!GL126,'5 - Tabela anterior'!GK126)</f>
        <v>0</v>
      </c>
      <c r="GM127" s="8">
        <f>IF(Parametros!$P$3=1,'4 - Tabela atual'!GM126,'5 - Tabela anterior'!GL126)</f>
        <v>0</v>
      </c>
      <c r="GN127" s="8">
        <f>IF(Parametros!$P$3=1,'4 - Tabela atual'!GN126,'5 - Tabela anterior'!GM126)</f>
        <v>0</v>
      </c>
      <c r="GO127" s="8">
        <f>IF(Parametros!$P$3=1,'4 - Tabela atual'!GO126,'5 - Tabela anterior'!GN126)</f>
        <v>0</v>
      </c>
      <c r="GP127" s="8">
        <f>IF(Parametros!$P$3=1,'4 - Tabela atual'!GP126,'5 - Tabela anterior'!GO126)</f>
        <v>0</v>
      </c>
      <c r="GQ127" s="8">
        <f>IF(Parametros!$P$3=1,'4 - Tabela atual'!GQ126,'5 - Tabela anterior'!GP126)</f>
        <v>0</v>
      </c>
      <c r="GR127" s="8">
        <f>IF(Parametros!$P$3=1,'4 - Tabela atual'!GR126,'5 - Tabela anterior'!GQ126)</f>
        <v>0</v>
      </c>
      <c r="GS127" s="8">
        <f>IF(Parametros!$P$3=1,'4 - Tabela atual'!GS126,'5 - Tabela anterior'!GR126)</f>
        <v>0</v>
      </c>
      <c r="GT127" s="8">
        <f>IF(Parametros!$P$3=1,'4 - Tabela atual'!GT126,'5 - Tabela anterior'!GS126)</f>
        <v>0</v>
      </c>
      <c r="GU127" s="8">
        <f>IF(Parametros!$P$3=1,'4 - Tabela atual'!GU126,'5 - Tabela anterior'!GT126)</f>
        <v>0</v>
      </c>
      <c r="GV127" s="8">
        <f>IF(Parametros!$P$3=1,'4 - Tabela atual'!GV126,'5 - Tabela anterior'!GU126)</f>
        <v>0</v>
      </c>
      <c r="GW127" s="8">
        <f>IF(Parametros!$P$3=1,'4 - Tabela atual'!GW126,'5 - Tabela anterior'!GV126)</f>
        <v>0</v>
      </c>
      <c r="GX127">
        <f>IF(Parametros!$P$3=1,'4 - Tabela atual'!GX126,'5 - Tabela anterior'!GW126)</f>
        <v>0</v>
      </c>
      <c r="GY127">
        <f>IF(Parametros!$P$3=1,'4 - Tabela atual'!GY126,'5 - Tabela anterior'!GX126)</f>
        <v>0</v>
      </c>
      <c r="GZ127">
        <f>IF(Parametros!$P$3=1,'4 - Tabela atual'!GZ126,'5 - Tabela anterior'!GY126)</f>
        <v>0</v>
      </c>
      <c r="HA127">
        <f>IF(Parametros!$P$3=1,'4 - Tabela atual'!HA126,'5 - Tabela anterior'!GZ126)</f>
        <v>0</v>
      </c>
      <c r="HB127">
        <f>IF(Parametros!$P$3=1,'4 - Tabela atual'!HB126,'5 - Tabela anterior'!HA126)</f>
        <v>0</v>
      </c>
      <c r="HC127">
        <f>IF(Parametros!$P$3=1,'4 - Tabela atual'!HC126,'5 - Tabela anterior'!HB126)</f>
        <v>0</v>
      </c>
      <c r="HD127">
        <f>IF(Parametros!$P$3=1,'4 - Tabela atual'!HD126,'5 - Tabela anterior'!HC126)</f>
        <v>0</v>
      </c>
      <c r="HE127" s="6" t="str">
        <f t="shared" si="3"/>
        <v>0 - (0)</v>
      </c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IP127" s="5"/>
      <c r="IQ127" s="5"/>
      <c r="IR127" s="5"/>
      <c r="IS127" s="5"/>
      <c r="IT127" s="5"/>
      <c r="IU127" s="5"/>
      <c r="IV127" s="5"/>
      <c r="IW127" s="5"/>
      <c r="IX127" s="5"/>
      <c r="IY127" s="5"/>
      <c r="IZ127" s="5"/>
      <c r="JA127" s="5"/>
      <c r="JB127" s="5"/>
      <c r="JC127" s="5"/>
      <c r="JD127" s="5"/>
      <c r="JE127" s="5"/>
      <c r="JF127" s="5"/>
      <c r="JG127" s="5"/>
      <c r="JH127" s="5"/>
      <c r="JI127" s="5"/>
      <c r="JJ127" s="5"/>
      <c r="JK127" s="5"/>
      <c r="JL127" s="5"/>
    </row>
    <row r="128" spans="1:272" x14ac:dyDescent="0.2">
      <c r="A128" s="148">
        <f>IF(Parametros!$P$3=1,'4 - Tabela atual'!A127,'5 - Tabela anterior'!A127)</f>
        <v>0</v>
      </c>
      <c r="B128" s="112">
        <f>IF(Parametros!$P$3=1,'4 - Tabela atual'!B127,'5 - Tabela anterior'!B127)</f>
        <v>0</v>
      </c>
      <c r="C128" s="9">
        <f>IF(Parametros!$P$3=1,'4 - Tabela atual'!C127,'5 - Tabela anterior'!C127)</f>
        <v>0</v>
      </c>
      <c r="D128" s="9">
        <f>IF(Parametros!$P$3=1,'4 - Tabela atual'!D127,'5 - Tabela anterior'!D127)</f>
        <v>0</v>
      </c>
      <c r="E128" s="9"/>
      <c r="F128" s="9"/>
      <c r="G128" s="9"/>
      <c r="H128" s="9"/>
      <c r="I128" s="9">
        <f>IF(Parametros!$P$3=1,'4 - Tabela atual'!I127,'5 - Tabela anterior'!H127)</f>
        <v>0</v>
      </c>
      <c r="J128" s="9"/>
      <c r="K128" s="9"/>
      <c r="L128" s="9"/>
      <c r="M128" s="9"/>
      <c r="N128" s="9">
        <f>IF(Parametros!$P$3=1,'4 - Tabela atual'!N127,'5 - Tabela anterior'!M127)</f>
        <v>0</v>
      </c>
      <c r="O128" s="9">
        <f>IF(Parametros!$P$3=1,'4 - Tabela atual'!O127,'5 - Tabela anterior'!N127)</f>
        <v>0</v>
      </c>
      <c r="P128" s="9">
        <f>IF(Parametros!$P$3=1,'4 - Tabela atual'!P127,'5 - Tabela anterior'!O127)</f>
        <v>0</v>
      </c>
      <c r="Q128" s="9">
        <f>IF(Parametros!$P$3=1,'4 - Tabela atual'!Q127,'5 - Tabela anterior'!P127)</f>
        <v>0</v>
      </c>
      <c r="R128" s="9">
        <f>IF(Parametros!$P$3=1,'4 - Tabela atual'!R127,'5 - Tabela anterior'!Q127)</f>
        <v>0</v>
      </c>
      <c r="S128" s="9">
        <f>IF(Parametros!$P$3=1,'4 - Tabela atual'!S127,'5 - Tabela anterior'!R127)</f>
        <v>0</v>
      </c>
      <c r="T128" s="9">
        <f>IF(Parametros!$P$3=1,'4 - Tabela atual'!T127,'5 - Tabela anterior'!S127)</f>
        <v>0</v>
      </c>
      <c r="U128" s="9">
        <f>IF(Parametros!$P$3=1,'4 - Tabela atual'!U127,'5 - Tabela anterior'!T127)</f>
        <v>0</v>
      </c>
      <c r="V128" s="9">
        <f>IF(Parametros!$P$3=1,'4 - Tabela atual'!V127,'5 - Tabela anterior'!U127)</f>
        <v>0</v>
      </c>
      <c r="W128" s="9">
        <f>IF(Parametros!$P$3=1,'4 - Tabela atual'!W127,'5 - Tabela anterior'!V127)</f>
        <v>0</v>
      </c>
      <c r="X128" s="9">
        <f>IF(Parametros!$P$3=1,'4 - Tabela atual'!X127,'5 - Tabela anterior'!W127)</f>
        <v>0</v>
      </c>
      <c r="Y128" s="9">
        <f>IF(Parametros!$P$3=1,'4 - Tabela atual'!Y127,'5 - Tabela anterior'!X127)</f>
        <v>0</v>
      </c>
      <c r="Z128" s="9">
        <f>IF(Parametros!$P$3=1,'4 - Tabela atual'!Z127,'5 - Tabela anterior'!Y127)</f>
        <v>0</v>
      </c>
      <c r="AA128" s="9">
        <f>IF(Parametros!$P$3=1,'4 - Tabela atual'!AA127,'5 - Tabela anterior'!Z127)</f>
        <v>0</v>
      </c>
      <c r="AB128" s="9">
        <f>IF(Parametros!$P$3=1,'4 - Tabela atual'!AB127,'5 - Tabela anterior'!AA127)</f>
        <v>0</v>
      </c>
      <c r="AC128" s="9">
        <f>IF(Parametros!$P$3=1,'4 - Tabela atual'!AC127,'5 - Tabela anterior'!AB127)</f>
        <v>0</v>
      </c>
      <c r="AD128" s="9">
        <f>IF(Parametros!$P$3=1,'4 - Tabela atual'!AD127,'5 - Tabela anterior'!AC127)</f>
        <v>0</v>
      </c>
      <c r="AE128" s="9">
        <f>IF(Parametros!$P$3=1,'4 - Tabela atual'!AE127,'5 - Tabela anterior'!AD127)</f>
        <v>0</v>
      </c>
      <c r="AF128" s="9">
        <f>IF(Parametros!$P$3=1,'4 - Tabela atual'!AF127,'5 - Tabela anterior'!AE127)</f>
        <v>0</v>
      </c>
      <c r="AG128" s="9">
        <f>IF(Parametros!$P$3=1,'4 - Tabela atual'!AG127,'5 - Tabela anterior'!AF127)</f>
        <v>0</v>
      </c>
      <c r="AH128" s="9">
        <f>IF(Parametros!$P$3=1,'4 - Tabela atual'!AH127,'5 - Tabela anterior'!AG127)</f>
        <v>0</v>
      </c>
      <c r="AI128" s="9">
        <f>IF(Parametros!$P$3=1,'4 - Tabela atual'!AI127,'5 - Tabela anterior'!AH127)</f>
        <v>0</v>
      </c>
      <c r="AJ128" s="9">
        <f>IF(Parametros!$P$3=1,'4 - Tabela atual'!AJ127,'5 - Tabela anterior'!AI127)</f>
        <v>0</v>
      </c>
      <c r="AK128" s="9">
        <f>IF(Parametros!$P$3=1,'4 - Tabela atual'!AK127,'5 - Tabela anterior'!AJ127)</f>
        <v>0</v>
      </c>
      <c r="AL128" s="9">
        <f>IF(Parametros!$P$3=1,'4 - Tabela atual'!AL127,'5 - Tabela anterior'!AK127)</f>
        <v>0</v>
      </c>
      <c r="AM128" s="9">
        <f>IF(Parametros!$P$3=1,'4 - Tabela atual'!AM127,'5 - Tabela anterior'!AL127)</f>
        <v>0</v>
      </c>
      <c r="AN128" s="9">
        <f>IF(Parametros!$P$3=1,'4 - Tabela atual'!AN127,'5 - Tabela anterior'!AM127)</f>
        <v>0</v>
      </c>
      <c r="AO128" s="9">
        <f>IF(Parametros!$P$3=1,'4 - Tabela atual'!AO127,'5 - Tabela anterior'!AN127)</f>
        <v>0</v>
      </c>
      <c r="AP128" s="9">
        <f>IF(Parametros!$P$3=1,'4 - Tabela atual'!AP127,'5 - Tabela anterior'!AO127)</f>
        <v>0</v>
      </c>
      <c r="AQ128" s="9">
        <f>IF(Parametros!$P$3=1,'4 - Tabela atual'!AQ127,'5 - Tabela anterior'!AP127)</f>
        <v>0</v>
      </c>
      <c r="AR128" s="9">
        <f>IF(Parametros!$P$3=1,'4 - Tabela atual'!AR127,'5 - Tabela anterior'!AQ127)</f>
        <v>0</v>
      </c>
      <c r="AS128" s="9">
        <f>IF(Parametros!$P$3=1,'4 - Tabela atual'!AS127,'5 - Tabela anterior'!AR127)</f>
        <v>0</v>
      </c>
      <c r="AT128" s="9">
        <f>IF(Parametros!$P$3=1,'4 - Tabela atual'!AT127,'5 - Tabela anterior'!AS127)</f>
        <v>0</v>
      </c>
      <c r="AU128" s="9">
        <f>IF(Parametros!$P$3=1,'4 - Tabela atual'!AU127,'5 - Tabela anterior'!AT127)</f>
        <v>0</v>
      </c>
      <c r="AV128" s="9">
        <f>IF(Parametros!$P$3=1,'4 - Tabela atual'!AV127,'5 - Tabela anterior'!AU127)</f>
        <v>0</v>
      </c>
      <c r="AW128" s="9">
        <f>IF(Parametros!$P$3=1,'4 - Tabela atual'!AW127,'5 - Tabela anterior'!AV127)</f>
        <v>0</v>
      </c>
      <c r="AX128" s="9">
        <f>IF(Parametros!$P$3=1,'4 - Tabela atual'!AX127,'5 - Tabela anterior'!AW127)</f>
        <v>0</v>
      </c>
      <c r="AY128" s="9">
        <f>IF(Parametros!$P$3=1,'4 - Tabela atual'!AY127,'5 - Tabela anterior'!AX127)</f>
        <v>0</v>
      </c>
      <c r="AZ128" s="9">
        <f>IF(Parametros!$P$3=1,'4 - Tabela atual'!AZ127,'5 - Tabela anterior'!AY127)</f>
        <v>0</v>
      </c>
      <c r="BA128" s="9">
        <f>IF(Parametros!$P$3=1,'4 - Tabela atual'!BA127,'5 - Tabela anterior'!AZ127)</f>
        <v>0</v>
      </c>
      <c r="BB128" s="9">
        <f>IF(Parametros!$P$3=1,'4 - Tabela atual'!BB127,'5 - Tabela anterior'!BA127)</f>
        <v>0</v>
      </c>
      <c r="BC128" s="9">
        <f>IF(Parametros!$P$3=1,'4 - Tabela atual'!BC127,'5 - Tabela anterior'!BB127)</f>
        <v>0</v>
      </c>
      <c r="BD128" s="9">
        <f>IF(Parametros!$P$3=1,'4 - Tabela atual'!BD127,'5 - Tabela anterior'!BC127)</f>
        <v>0</v>
      </c>
      <c r="BE128" s="9">
        <f>IF(Parametros!$P$3=1,'4 - Tabela atual'!BE127,'5 - Tabela anterior'!BD127)</f>
        <v>0</v>
      </c>
      <c r="BF128" s="9">
        <f>IF(Parametros!$P$3=1,'4 - Tabela atual'!BF127,'5 - Tabela anterior'!BE127)</f>
        <v>0</v>
      </c>
      <c r="BG128" s="9">
        <f>IF(Parametros!$P$3=1,'4 - Tabela atual'!BG127,'5 - Tabela anterior'!BF127)</f>
        <v>0</v>
      </c>
      <c r="BH128" s="9">
        <f>IF(Parametros!$P$3=1,'4 - Tabela atual'!BH127,'5 - Tabela anterior'!BG127)</f>
        <v>0</v>
      </c>
      <c r="BI128" s="9">
        <f>IF(Parametros!$P$3=1,'4 - Tabela atual'!BI127,'5 - Tabela anterior'!BH127)</f>
        <v>0</v>
      </c>
      <c r="BJ128" s="9">
        <f>IF(Parametros!$P$3=1,'4 - Tabela atual'!BJ127,'5 - Tabela anterior'!BI127)</f>
        <v>0</v>
      </c>
      <c r="BK128" s="9">
        <f>IF(Parametros!$P$3=1,'4 - Tabela atual'!BK127,'5 - Tabela anterior'!BJ127)</f>
        <v>0</v>
      </c>
      <c r="BL128" s="9">
        <f>IF(Parametros!$P$3=1,'4 - Tabela atual'!BL127,'5 - Tabela anterior'!BK127)</f>
        <v>0</v>
      </c>
      <c r="BM128" s="9">
        <f>IF(Parametros!$P$3=1,'4 - Tabela atual'!BM127,'5 - Tabela anterior'!BL127)</f>
        <v>0</v>
      </c>
      <c r="BN128" s="9">
        <f>IF(Parametros!$P$3=1,'4 - Tabela atual'!BN127,'5 - Tabela anterior'!BM127)</f>
        <v>0</v>
      </c>
      <c r="BO128" s="9">
        <f>IF(Parametros!$P$3=1,'4 - Tabela atual'!BO127,'5 - Tabela anterior'!BN127)</f>
        <v>0</v>
      </c>
      <c r="BP128" s="9">
        <f>IF(Parametros!$P$3=1,'4 - Tabela atual'!BP127,'5 - Tabela anterior'!BO127)</f>
        <v>0</v>
      </c>
      <c r="BQ128" s="9">
        <f>IF(Parametros!$P$3=1,'4 - Tabela atual'!BQ127,'5 - Tabela anterior'!BP127)</f>
        <v>0</v>
      </c>
      <c r="BR128" s="9">
        <f>IF(Parametros!$P$3=1,'4 - Tabela atual'!BR127,'5 - Tabela anterior'!BQ127)</f>
        <v>0</v>
      </c>
      <c r="BS128" s="9">
        <f>IF(Parametros!$P$3=1,'4 - Tabela atual'!BS127,'5 - Tabela anterior'!BR127)</f>
        <v>0</v>
      </c>
      <c r="BT128" s="9">
        <f>IF(Parametros!$P$3=1,'4 - Tabela atual'!BT127,'5 - Tabela anterior'!BS127)</f>
        <v>0</v>
      </c>
      <c r="BU128" s="9">
        <f>IF(Parametros!$P$3=1,'4 - Tabela atual'!BU127,'5 - Tabela anterior'!BT127)</f>
        <v>0</v>
      </c>
      <c r="BV128" s="9">
        <f>IF(Parametros!$P$3=1,'4 - Tabela atual'!BV127,'5 - Tabela anterior'!BU127)</f>
        <v>0</v>
      </c>
      <c r="BW128" s="9">
        <f>IF(Parametros!$P$3=1,'4 - Tabela atual'!BW127,'5 - Tabela anterior'!BV127)</f>
        <v>0</v>
      </c>
      <c r="BX128" s="9">
        <f>IF(Parametros!$P$3=1,'4 - Tabela atual'!BX127,'5 - Tabela anterior'!BW127)</f>
        <v>0</v>
      </c>
      <c r="BY128" s="9">
        <f>IF(Parametros!$P$3=1,'4 - Tabela atual'!BY127,'5 - Tabela anterior'!BX127)</f>
        <v>0</v>
      </c>
      <c r="BZ128" s="9">
        <f>IF(Parametros!$P$3=1,'4 - Tabela atual'!BZ127,'5 - Tabela anterior'!BY127)</f>
        <v>0</v>
      </c>
      <c r="CA128" s="9">
        <f>IF(Parametros!$P$3=1,'4 - Tabela atual'!CA127,'5 - Tabela anterior'!BZ127)</f>
        <v>0</v>
      </c>
      <c r="CB128" s="9">
        <f>IF(Parametros!$P$3=1,'4 - Tabela atual'!CB127,'5 - Tabela anterior'!CA127)</f>
        <v>0</v>
      </c>
      <c r="CC128" s="9">
        <f>IF(Parametros!$P$3=1,'4 - Tabela atual'!CC127,'5 - Tabela anterior'!CB127)</f>
        <v>0</v>
      </c>
      <c r="CD128" s="9">
        <f>IF(Parametros!$P$3=1,'4 - Tabela atual'!CD127,'5 - Tabela anterior'!CC127)</f>
        <v>0</v>
      </c>
      <c r="CE128" s="9">
        <f>IF(Parametros!$P$3=1,'4 - Tabela atual'!CE127,'5 - Tabela anterior'!CD127)</f>
        <v>0</v>
      </c>
      <c r="CF128" s="9">
        <f>IF(Parametros!$P$3=1,'4 - Tabela atual'!CF127,'5 - Tabela anterior'!CE127)</f>
        <v>0</v>
      </c>
      <c r="CG128" s="9">
        <f>IF(Parametros!$P$3=1,'4 - Tabela atual'!CG127,'5 - Tabela anterior'!CF127)</f>
        <v>0</v>
      </c>
      <c r="CH128" s="9">
        <f>IF(Parametros!$P$3=1,'4 - Tabela atual'!CH127,'5 - Tabela anterior'!CG127)</f>
        <v>0</v>
      </c>
      <c r="CI128" s="9">
        <f>IF(Parametros!$P$3=1,'4 - Tabela atual'!CI127,'5 - Tabela anterior'!CH127)</f>
        <v>0</v>
      </c>
      <c r="CJ128" s="9">
        <f>IF(Parametros!$P$3=1,'4 - Tabela atual'!CJ127,'5 - Tabela anterior'!CI127)</f>
        <v>0</v>
      </c>
      <c r="CK128" s="9">
        <f>IF(Parametros!$P$3=1,'4 - Tabela atual'!CK127,'5 - Tabela anterior'!CJ127)</f>
        <v>0</v>
      </c>
      <c r="CL128" s="9">
        <f>IF(Parametros!$P$3=1,'4 - Tabela atual'!CL127,'5 - Tabela anterior'!CK127)</f>
        <v>0</v>
      </c>
      <c r="CM128" s="9">
        <f>IF(Parametros!$P$3=1,'4 - Tabela atual'!CM127,'5 - Tabela anterior'!CL127)</f>
        <v>0</v>
      </c>
      <c r="CN128" s="9">
        <f>IF(Parametros!$P$3=1,'4 - Tabela atual'!CN127,'5 - Tabela anterior'!CM127)</f>
        <v>0</v>
      </c>
      <c r="CO128" s="9">
        <f>IF(Parametros!$P$3=1,'4 - Tabela atual'!CO127,'5 - Tabela anterior'!CN127)</f>
        <v>0</v>
      </c>
      <c r="CP128" s="9">
        <f>IF(Parametros!$P$3=1,'4 - Tabela atual'!CP127,'5 - Tabela anterior'!CO127)</f>
        <v>0</v>
      </c>
      <c r="CQ128" s="9">
        <f>IF(Parametros!$P$3=1,'4 - Tabela atual'!CQ127,'5 - Tabela anterior'!CP127)</f>
        <v>0</v>
      </c>
      <c r="CR128" s="9">
        <f>IF(Parametros!$P$3=1,'4 - Tabela atual'!CR127,'5 - Tabela anterior'!CQ127)</f>
        <v>0</v>
      </c>
      <c r="CS128" s="9">
        <f>IF(Parametros!$P$3=1,'4 - Tabela atual'!CS127,'5 - Tabela anterior'!CR127)</f>
        <v>0</v>
      </c>
      <c r="CT128" s="9">
        <f>IF(Parametros!$P$3=1,'4 - Tabela atual'!CT127,'5 - Tabela anterior'!CS127)</f>
        <v>0</v>
      </c>
      <c r="CU128" s="9">
        <f>IF(Parametros!$P$3=1,'4 - Tabela atual'!CU127,'5 - Tabela anterior'!CT127)</f>
        <v>0</v>
      </c>
      <c r="CV128" s="9">
        <f>IF(Parametros!$P$3=1,'4 - Tabela atual'!CV127,'5 - Tabela anterior'!CU127)</f>
        <v>0</v>
      </c>
      <c r="CW128" s="9">
        <f>IF(Parametros!$P$3=1,'4 - Tabela atual'!CW127,'5 - Tabela anterior'!CV127)</f>
        <v>0</v>
      </c>
      <c r="CX128" s="9">
        <f>IF(Parametros!$P$3=1,'4 - Tabela atual'!CX127,'5 - Tabela anterior'!CW127)</f>
        <v>0</v>
      </c>
      <c r="CY128" s="9">
        <f>IF(Parametros!$P$3=1,'4 - Tabela atual'!CY127,'5 - Tabela anterior'!CX127)</f>
        <v>0</v>
      </c>
      <c r="CZ128" s="9">
        <f>IF(Parametros!$P$3=1,'4 - Tabela atual'!CZ127,'5 - Tabela anterior'!CY127)</f>
        <v>0</v>
      </c>
      <c r="DA128" s="9">
        <f>IF(Parametros!$P$3=1,'4 - Tabela atual'!DA127,'5 - Tabela anterior'!CZ127)</f>
        <v>0</v>
      </c>
      <c r="DB128" s="9">
        <f>IF(Parametros!$P$3=1,'4 - Tabela atual'!DB127,'5 - Tabela anterior'!DA127)</f>
        <v>0</v>
      </c>
      <c r="DC128" s="9">
        <f>IF(Parametros!$P$3=1,'4 - Tabela atual'!DC127,'5 - Tabela anterior'!DB127)</f>
        <v>0</v>
      </c>
      <c r="DD128" s="9">
        <f>IF(Parametros!$P$3=1,'4 - Tabela atual'!DD127,'5 - Tabela anterior'!DC127)</f>
        <v>0</v>
      </c>
      <c r="DE128" s="9">
        <f>IF(Parametros!$P$3=1,'4 - Tabela atual'!DE127,'5 - Tabela anterior'!DD127)</f>
        <v>0</v>
      </c>
      <c r="DF128" s="9">
        <f>IF(Parametros!$P$3=1,'4 - Tabela atual'!DF127,'5 - Tabela anterior'!DE127)</f>
        <v>0</v>
      </c>
      <c r="DG128" s="9">
        <f>IF(Parametros!$P$3=1,'4 - Tabela atual'!DG127,'5 - Tabela anterior'!DF127)</f>
        <v>0</v>
      </c>
      <c r="DH128" s="9">
        <f>IF(Parametros!$P$3=1,'4 - Tabela atual'!DH127,'5 - Tabela anterior'!DG127)</f>
        <v>0</v>
      </c>
      <c r="DI128" s="9">
        <f>IF(Parametros!$P$3=1,'4 - Tabela atual'!DI127,'5 - Tabela anterior'!DH127)</f>
        <v>0</v>
      </c>
      <c r="DJ128" s="9">
        <f>IF(Parametros!$P$3=1,'4 - Tabela atual'!DJ127,'5 - Tabela anterior'!DI127)</f>
        <v>0</v>
      </c>
      <c r="DK128" s="9">
        <f>IF(Parametros!$P$3=1,'4 - Tabela atual'!DK127,'5 - Tabela anterior'!DJ127)</f>
        <v>0</v>
      </c>
      <c r="DL128" s="9">
        <f>IF(Parametros!$P$3=1,'4 - Tabela atual'!DL127,'5 - Tabela anterior'!DK127)</f>
        <v>0</v>
      </c>
      <c r="DM128" s="9">
        <f>IF(Parametros!$P$3=1,'4 - Tabela atual'!DM127,'5 - Tabela anterior'!DL127)</f>
        <v>0</v>
      </c>
      <c r="DN128" s="9">
        <f>IF(Parametros!$P$3=1,'4 - Tabela atual'!DN127,'5 - Tabela anterior'!DM127)</f>
        <v>0</v>
      </c>
      <c r="DO128" s="9">
        <f>IF(Parametros!$P$3=1,'4 - Tabela atual'!DO127,'5 - Tabela anterior'!DN127)</f>
        <v>0</v>
      </c>
      <c r="DP128" s="9">
        <f>IF(Parametros!$P$3=1,'4 - Tabela atual'!DP127,'5 - Tabela anterior'!DO127)</f>
        <v>0</v>
      </c>
      <c r="DQ128" s="9">
        <f>IF(Parametros!$P$3=1,'4 - Tabela atual'!DQ127,'5 - Tabela anterior'!DP127)</f>
        <v>0</v>
      </c>
      <c r="DR128" s="9">
        <f>IF(Parametros!$P$3=1,'4 - Tabela atual'!DR127,'5 - Tabela anterior'!DQ127)</f>
        <v>0</v>
      </c>
      <c r="DS128" s="9">
        <f>IF(Parametros!$P$3=1,'4 - Tabela atual'!DS127,'5 - Tabela anterior'!DR127)</f>
        <v>0</v>
      </c>
      <c r="DT128" s="9">
        <f>IF(Parametros!$P$3=1,'4 - Tabela atual'!DT127,'5 - Tabela anterior'!DS127)</f>
        <v>0</v>
      </c>
      <c r="DU128" s="9">
        <f>IF(Parametros!$P$3=1,'4 - Tabela atual'!DU127,'5 - Tabela anterior'!DT127)</f>
        <v>0</v>
      </c>
      <c r="DV128" s="9">
        <f>IF(Parametros!$P$3=1,'4 - Tabela atual'!DV127,'5 - Tabela anterior'!DU127)</f>
        <v>0</v>
      </c>
      <c r="DW128" s="9">
        <f>IF(Parametros!$P$3=1,'4 - Tabela atual'!DW127,'5 - Tabela anterior'!DV127)</f>
        <v>0</v>
      </c>
      <c r="DX128" s="9">
        <f>IF(Parametros!$P$3=1,'4 - Tabela atual'!DX127,'5 - Tabela anterior'!DW127)</f>
        <v>0</v>
      </c>
      <c r="DY128" s="9">
        <f>IF(Parametros!$P$3=1,'4 - Tabela atual'!DY127,'5 - Tabela anterior'!DX127)</f>
        <v>0</v>
      </c>
      <c r="DZ128" s="9">
        <f>IF(Parametros!$P$3=1,'4 - Tabela atual'!DZ127,'5 - Tabela anterior'!DY127)</f>
        <v>0</v>
      </c>
      <c r="EA128" s="9">
        <f>IF(Parametros!$P$3=1,'4 - Tabela atual'!EA127,'5 - Tabela anterior'!DZ127)</f>
        <v>0</v>
      </c>
      <c r="EB128" s="9">
        <f>IF(Parametros!$P$3=1,'4 - Tabela atual'!EB127,'5 - Tabela anterior'!EA127)</f>
        <v>0</v>
      </c>
      <c r="EC128" s="9">
        <f>IF(Parametros!$P$3=1,'4 - Tabela atual'!EC127,'5 - Tabela anterior'!EB127)</f>
        <v>0</v>
      </c>
      <c r="ED128" s="9">
        <f>IF(Parametros!$P$3=1,'4 - Tabela atual'!ED127,'5 - Tabela anterior'!EC127)</f>
        <v>0</v>
      </c>
      <c r="EE128" s="9">
        <f>IF(Parametros!$P$3=1,'4 - Tabela atual'!EE127,'5 - Tabela anterior'!ED127)</f>
        <v>0</v>
      </c>
      <c r="EF128" s="9">
        <f>IF(Parametros!$P$3=1,'4 - Tabela atual'!EF127,'5 - Tabela anterior'!EE127)</f>
        <v>0</v>
      </c>
      <c r="EG128" s="9">
        <f>IF(Parametros!$P$3=1,'4 - Tabela atual'!EG127,'5 - Tabela anterior'!EF127)</f>
        <v>0</v>
      </c>
      <c r="EH128" s="9">
        <f>IF(Parametros!$P$3=1,'4 - Tabela atual'!EH127,'5 - Tabela anterior'!EG127)</f>
        <v>0</v>
      </c>
      <c r="EI128" s="9">
        <f>IF(Parametros!$P$3=1,'4 - Tabela atual'!EI127,'5 - Tabela anterior'!EH127)</f>
        <v>0</v>
      </c>
      <c r="EJ128" s="9">
        <f>IF(Parametros!$P$3=1,'4 - Tabela atual'!EJ127,'5 - Tabela anterior'!EI127)</f>
        <v>0</v>
      </c>
      <c r="EK128" s="9">
        <f>IF(Parametros!$P$3=1,'4 - Tabela atual'!EK127,'5 - Tabela anterior'!EJ127)</f>
        <v>0</v>
      </c>
      <c r="EL128" s="9">
        <f>IF(Parametros!$P$3=1,'4 - Tabela atual'!EL127,'5 - Tabela anterior'!EK127)</f>
        <v>0</v>
      </c>
      <c r="EM128" s="9">
        <f>IF(Parametros!$P$3=1,'4 - Tabela atual'!EM127,'5 - Tabela anterior'!EL127)</f>
        <v>0</v>
      </c>
      <c r="EN128" s="9">
        <f>IF(Parametros!$P$3=1,'4 - Tabela atual'!EN127,'5 - Tabela anterior'!EM127)</f>
        <v>0</v>
      </c>
      <c r="EO128" s="9">
        <f>IF(Parametros!$P$3=1,'4 - Tabela atual'!EO127,'5 - Tabela anterior'!EN127)</f>
        <v>0</v>
      </c>
      <c r="EP128" s="9">
        <f>IF(Parametros!$P$3=1,'4 - Tabela atual'!EP127,'5 - Tabela anterior'!EO127)</f>
        <v>0</v>
      </c>
      <c r="EQ128" s="9">
        <f>IF(Parametros!$P$3=1,'4 - Tabela atual'!EQ127,'5 - Tabela anterior'!EP127)</f>
        <v>0</v>
      </c>
      <c r="ER128" s="9">
        <f>IF(Parametros!$P$3=1,'4 - Tabela atual'!ER127,'5 - Tabela anterior'!EQ127)</f>
        <v>0</v>
      </c>
      <c r="ES128" s="9">
        <f>IF(Parametros!$P$3=1,'4 - Tabela atual'!ES127,'5 - Tabela anterior'!ER127)</f>
        <v>0</v>
      </c>
      <c r="ET128" s="9">
        <f>IF(Parametros!$P$3=1,'4 - Tabela atual'!ET127,'5 - Tabela anterior'!ES127)</f>
        <v>0</v>
      </c>
      <c r="EU128" s="9">
        <f>IF(Parametros!$P$3=1,'4 - Tabela atual'!EU127,'5 - Tabela anterior'!ET127)</f>
        <v>0</v>
      </c>
      <c r="EV128" s="9">
        <f>IF(Parametros!$P$3=1,'4 - Tabela atual'!EV127,'5 - Tabela anterior'!EU127)</f>
        <v>0</v>
      </c>
      <c r="EW128" s="9">
        <f>IF(Parametros!$P$3=1,'4 - Tabela atual'!EW127,'5 - Tabela anterior'!EV127)</f>
        <v>0</v>
      </c>
      <c r="EX128" s="9">
        <f>IF(Parametros!$P$3=1,'4 - Tabela atual'!EX127,'5 - Tabela anterior'!EW127)</f>
        <v>0</v>
      </c>
      <c r="EY128" s="9">
        <f>IF(Parametros!$P$3=1,'4 - Tabela atual'!EY127,'5 - Tabela anterior'!EX127)</f>
        <v>0</v>
      </c>
      <c r="EZ128" s="9">
        <f>IF(Parametros!$P$3=1,'4 - Tabela atual'!EZ127,'5 - Tabela anterior'!EY127)</f>
        <v>0</v>
      </c>
      <c r="FA128" s="9">
        <f>IF(Parametros!$P$3=1,'4 - Tabela atual'!FA127,'5 - Tabela anterior'!EZ127)</f>
        <v>0</v>
      </c>
      <c r="FB128" s="9">
        <f>IF(Parametros!$P$3=1,'4 - Tabela atual'!FB127,'5 - Tabela anterior'!FA127)</f>
        <v>0</v>
      </c>
      <c r="FC128" s="9">
        <f>IF(Parametros!$P$3=1,'4 - Tabela atual'!FC127,'5 - Tabela anterior'!FB127)</f>
        <v>0</v>
      </c>
      <c r="FD128" s="9">
        <f>IF(Parametros!$P$3=1,'4 - Tabela atual'!FD127,'5 - Tabela anterior'!FC127)</f>
        <v>0</v>
      </c>
      <c r="FE128" s="9">
        <f>IF(Parametros!$P$3=1,'4 - Tabela atual'!FE127,'5 - Tabela anterior'!FD127)</f>
        <v>0</v>
      </c>
      <c r="FF128" s="9">
        <f>IF(Parametros!$P$3=1,'4 - Tabela atual'!FF127,'5 - Tabela anterior'!FE127)</f>
        <v>0</v>
      </c>
      <c r="FG128" s="9">
        <f>IF(Parametros!$P$3=1,'4 - Tabela atual'!FG127,'5 - Tabela anterior'!FF127)</f>
        <v>0</v>
      </c>
      <c r="FH128" s="9">
        <f>IF(Parametros!$P$3=1,'4 - Tabela atual'!FH127,'5 - Tabela anterior'!FG127)</f>
        <v>0</v>
      </c>
      <c r="FI128" s="9">
        <f>IF(Parametros!$P$3=1,'4 - Tabela atual'!FI127,'5 - Tabela anterior'!FH127)</f>
        <v>0</v>
      </c>
      <c r="FJ128" s="9">
        <f>IF(Parametros!$P$3=1,'4 - Tabela atual'!FJ127,'5 - Tabela anterior'!FI127)</f>
        <v>0</v>
      </c>
      <c r="FK128" s="9">
        <f>IF(Parametros!$P$3=1,'4 - Tabela atual'!FK127,'5 - Tabela anterior'!FJ127)</f>
        <v>0</v>
      </c>
      <c r="FL128" s="9">
        <f>IF(Parametros!$P$3=1,'4 - Tabela atual'!FL127,'5 - Tabela anterior'!FK127)</f>
        <v>0</v>
      </c>
      <c r="FM128" s="9">
        <f>IF(Parametros!$P$3=1,'4 - Tabela atual'!FM127,'5 - Tabela anterior'!FL127)</f>
        <v>0</v>
      </c>
      <c r="FN128" s="9">
        <f>IF(Parametros!$P$3=1,'4 - Tabela atual'!FN127,'5 - Tabela anterior'!FM127)</f>
        <v>0</v>
      </c>
      <c r="FO128" s="9">
        <f>IF(Parametros!$P$3=1,'4 - Tabela atual'!FO127,'5 - Tabela anterior'!FN127)</f>
        <v>0</v>
      </c>
      <c r="FP128" s="9">
        <f>IF(Parametros!$P$3=1,'4 - Tabela atual'!FP127,'5 - Tabela anterior'!FO127)</f>
        <v>0</v>
      </c>
      <c r="FQ128" s="9">
        <f>IF(Parametros!$P$3=1,'4 - Tabela atual'!FQ127,'5 - Tabela anterior'!FP127)</f>
        <v>0</v>
      </c>
      <c r="FR128" s="9">
        <f>IF(Parametros!$P$3=1,'4 - Tabela atual'!FR127,'5 - Tabela anterior'!FQ127)</f>
        <v>0</v>
      </c>
      <c r="FS128" s="9">
        <f>IF(Parametros!$P$3=1,'4 - Tabela atual'!FS127,'5 - Tabela anterior'!FR127)</f>
        <v>0</v>
      </c>
      <c r="FT128" t="str">
        <f>IF(Parametros!$P$3=1,'4 - Tabela atual'!FT127,'5 - Tabela anterior'!FS127)</f>
        <v>0</v>
      </c>
      <c r="FU128" t="str">
        <f>IF(Parametros!$P$3=1,'4 - Tabela atual'!FU127,'5 - Tabela anterior'!FT127)</f>
        <v>0</v>
      </c>
      <c r="FV128" t="str">
        <f>IF(Parametros!$P$3=1,'4 - Tabela atual'!FV127,'5 - Tabela anterior'!FU127)</f>
        <v>0</v>
      </c>
      <c r="FW128" t="str">
        <f>IF(Parametros!$P$3=1,'4 - Tabela atual'!FW127,'5 - Tabela anterior'!FV127)</f>
        <v>0</v>
      </c>
      <c r="FX128">
        <f>IF(Parametros!$P$3=1,'4 - Tabela atual'!FX127,'5 - Tabela anterior'!FW127)</f>
        <v>0</v>
      </c>
      <c r="FY128">
        <f>IF(Parametros!$P$3=1,'4 - Tabela atual'!FY127,'5 - Tabela anterior'!FX127)</f>
        <v>0</v>
      </c>
      <c r="FZ128">
        <f>IF(Parametros!$P$3=1,'4 - Tabela atual'!FZ127,'5 - Tabela anterior'!FY127)</f>
        <v>0</v>
      </c>
      <c r="GA128">
        <f>IF(Parametros!$P$3=1,'4 - Tabela atual'!GA127,'5 - Tabela anterior'!FZ127)</f>
        <v>0</v>
      </c>
      <c r="GB128">
        <f>IF(Parametros!$P$3=1,'4 - Tabela atual'!GB127,'5 - Tabela anterior'!GA127)</f>
        <v>0</v>
      </c>
      <c r="GC128">
        <f>IF(Parametros!$P$3=1,'4 - Tabela atual'!GC127,'5 - Tabela anterior'!GB127)</f>
        <v>0</v>
      </c>
      <c r="GD128">
        <f>IF(Parametros!$P$3=1,'4 - Tabela atual'!GD127,'5 - Tabela anterior'!GC127)</f>
        <v>0</v>
      </c>
      <c r="GE128">
        <f>IF(Parametros!$P$3=1,'4 - Tabela atual'!GE127,'5 - Tabela anterior'!GD127)</f>
        <v>0</v>
      </c>
      <c r="GF128">
        <f>IF(Parametros!$P$3=1,'4 - Tabela atual'!GF127,'5 - Tabela anterior'!GE127)</f>
        <v>0</v>
      </c>
      <c r="GG128">
        <f>IF(Parametros!$P$3=1,'4 - Tabela atual'!GG127,'5 - Tabela anterior'!GF127)</f>
        <v>0</v>
      </c>
      <c r="GH128">
        <f>IF(Parametros!$P$3=1,'4 - Tabela atual'!GH127,'5 - Tabela anterior'!GG127)</f>
        <v>0</v>
      </c>
      <c r="GI128" s="8" t="str">
        <f>IF(Parametros!$P$3=1,'4 - Tabela atual'!GI127,'5 - Tabela anterior'!GH127)</f>
        <v>0</v>
      </c>
      <c r="GJ128" s="8">
        <f>IF(Parametros!$P$3=1,'4 - Tabela atual'!GJ127,'5 - Tabela anterior'!GI127)</f>
        <v>0</v>
      </c>
      <c r="GK128" s="8">
        <f>IF(Parametros!$P$3=1,'4 - Tabela atual'!GK127,'5 - Tabela anterior'!GJ127)</f>
        <v>0</v>
      </c>
      <c r="GL128" s="8">
        <f>IF(Parametros!$P$3=1,'4 - Tabela atual'!GL127,'5 - Tabela anterior'!GK127)</f>
        <v>0</v>
      </c>
      <c r="GM128" s="8">
        <f>IF(Parametros!$P$3=1,'4 - Tabela atual'!GM127,'5 - Tabela anterior'!GL127)</f>
        <v>0</v>
      </c>
      <c r="GN128" s="8">
        <f>IF(Parametros!$P$3=1,'4 - Tabela atual'!GN127,'5 - Tabela anterior'!GM127)</f>
        <v>0</v>
      </c>
      <c r="GO128" s="8">
        <f>IF(Parametros!$P$3=1,'4 - Tabela atual'!GO127,'5 - Tabela anterior'!GN127)</f>
        <v>0</v>
      </c>
      <c r="GP128" s="8">
        <f>IF(Parametros!$P$3=1,'4 - Tabela atual'!GP127,'5 - Tabela anterior'!GO127)</f>
        <v>0</v>
      </c>
      <c r="GQ128" s="8">
        <f>IF(Parametros!$P$3=1,'4 - Tabela atual'!GQ127,'5 - Tabela anterior'!GP127)</f>
        <v>0</v>
      </c>
      <c r="GR128" s="8">
        <f>IF(Parametros!$P$3=1,'4 - Tabela atual'!GR127,'5 - Tabela anterior'!GQ127)</f>
        <v>0</v>
      </c>
      <c r="GS128" s="8">
        <f>IF(Parametros!$P$3=1,'4 - Tabela atual'!GS127,'5 - Tabela anterior'!GR127)</f>
        <v>0</v>
      </c>
      <c r="GT128" s="8">
        <f>IF(Parametros!$P$3=1,'4 - Tabela atual'!GT127,'5 - Tabela anterior'!GS127)</f>
        <v>0</v>
      </c>
      <c r="GU128" s="8">
        <f>IF(Parametros!$P$3=1,'4 - Tabela atual'!GU127,'5 - Tabela anterior'!GT127)</f>
        <v>0</v>
      </c>
      <c r="GV128" s="8">
        <f>IF(Parametros!$P$3=1,'4 - Tabela atual'!GV127,'5 - Tabela anterior'!GU127)</f>
        <v>0</v>
      </c>
      <c r="GW128" s="8">
        <f>IF(Parametros!$P$3=1,'4 - Tabela atual'!GW127,'5 - Tabela anterior'!GV127)</f>
        <v>0</v>
      </c>
      <c r="GX128">
        <f>IF(Parametros!$P$3=1,'4 - Tabela atual'!GX127,'5 - Tabela anterior'!GW127)</f>
        <v>0</v>
      </c>
      <c r="GY128">
        <f>IF(Parametros!$P$3=1,'4 - Tabela atual'!GY127,'5 - Tabela anterior'!GX127)</f>
        <v>0</v>
      </c>
      <c r="GZ128">
        <f>IF(Parametros!$P$3=1,'4 - Tabela atual'!GZ127,'5 - Tabela anterior'!GY127)</f>
        <v>0</v>
      </c>
      <c r="HA128">
        <f>IF(Parametros!$P$3=1,'4 - Tabela atual'!HA127,'5 - Tabela anterior'!GZ127)</f>
        <v>0</v>
      </c>
      <c r="HB128">
        <f>IF(Parametros!$P$3=1,'4 - Tabela atual'!HB127,'5 - Tabela anterior'!HA127)</f>
        <v>0</v>
      </c>
      <c r="HC128">
        <f>IF(Parametros!$P$3=1,'4 - Tabela atual'!HC127,'5 - Tabela anterior'!HB127)</f>
        <v>0</v>
      </c>
      <c r="HD128">
        <f>IF(Parametros!$P$3=1,'4 - Tabela atual'!HD127,'5 - Tabela anterior'!HC127)</f>
        <v>0</v>
      </c>
      <c r="HE128" s="6" t="str">
        <f t="shared" si="3"/>
        <v>0 - (0)</v>
      </c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IP128" s="5"/>
      <c r="IQ128" s="5"/>
      <c r="IR128" s="5"/>
      <c r="IS128" s="5"/>
      <c r="IT128" s="5"/>
      <c r="IU128" s="5"/>
      <c r="IV128" s="5"/>
      <c r="IW128" s="5"/>
      <c r="IX128" s="5"/>
      <c r="IY128" s="5"/>
      <c r="IZ128" s="5"/>
      <c r="JA128" s="5"/>
      <c r="JB128" s="5"/>
      <c r="JC128" s="5"/>
      <c r="JD128" s="5"/>
      <c r="JE128" s="5"/>
      <c r="JF128" s="5"/>
      <c r="JG128" s="5"/>
      <c r="JH128" s="5"/>
      <c r="JI128" s="5"/>
      <c r="JJ128" s="5"/>
      <c r="JK128" s="5"/>
      <c r="JL128" s="5"/>
    </row>
    <row r="129" spans="1:272" x14ac:dyDescent="0.2">
      <c r="A129" s="148">
        <f>IF(Parametros!$P$3=1,'4 - Tabela atual'!A128,'5 - Tabela anterior'!A128)</f>
        <v>0</v>
      </c>
      <c r="B129" s="112">
        <f>IF(Parametros!$P$3=1,'4 - Tabela atual'!B128,'5 - Tabela anterior'!B128)</f>
        <v>0</v>
      </c>
      <c r="C129" s="9">
        <f>IF(Parametros!$P$3=1,'4 - Tabela atual'!C128,'5 - Tabela anterior'!C128)</f>
        <v>0</v>
      </c>
      <c r="D129" s="9">
        <f>IF(Parametros!$P$3=1,'4 - Tabela atual'!D128,'5 - Tabela anterior'!D128)</f>
        <v>0</v>
      </c>
      <c r="E129" s="9"/>
      <c r="F129" s="9"/>
      <c r="G129" s="9"/>
      <c r="H129" s="9"/>
      <c r="I129" s="9">
        <f>IF(Parametros!$P$3=1,'4 - Tabela atual'!I128,'5 - Tabela anterior'!H128)</f>
        <v>0</v>
      </c>
      <c r="J129" s="9"/>
      <c r="K129" s="9"/>
      <c r="L129" s="9"/>
      <c r="M129" s="9"/>
      <c r="N129" s="9">
        <f>IF(Parametros!$P$3=1,'4 - Tabela atual'!N128,'5 - Tabela anterior'!M128)</f>
        <v>0</v>
      </c>
      <c r="O129" s="9">
        <f>IF(Parametros!$P$3=1,'4 - Tabela atual'!O128,'5 - Tabela anterior'!N128)</f>
        <v>0</v>
      </c>
      <c r="P129" s="9">
        <f>IF(Parametros!$P$3=1,'4 - Tabela atual'!P128,'5 - Tabela anterior'!O128)</f>
        <v>0</v>
      </c>
      <c r="Q129" s="9">
        <f>IF(Parametros!$P$3=1,'4 - Tabela atual'!Q128,'5 - Tabela anterior'!P128)</f>
        <v>0</v>
      </c>
      <c r="R129" s="9">
        <f>IF(Parametros!$P$3=1,'4 - Tabela atual'!R128,'5 - Tabela anterior'!Q128)</f>
        <v>0</v>
      </c>
      <c r="S129" s="9">
        <f>IF(Parametros!$P$3=1,'4 - Tabela atual'!S128,'5 - Tabela anterior'!R128)</f>
        <v>0</v>
      </c>
      <c r="T129" s="9">
        <f>IF(Parametros!$P$3=1,'4 - Tabela atual'!T128,'5 - Tabela anterior'!S128)</f>
        <v>0</v>
      </c>
      <c r="U129" s="9">
        <f>IF(Parametros!$P$3=1,'4 - Tabela atual'!U128,'5 - Tabela anterior'!T128)</f>
        <v>0</v>
      </c>
      <c r="V129" s="9">
        <f>IF(Parametros!$P$3=1,'4 - Tabela atual'!V128,'5 - Tabela anterior'!U128)</f>
        <v>0</v>
      </c>
      <c r="W129" s="9">
        <f>IF(Parametros!$P$3=1,'4 - Tabela atual'!W128,'5 - Tabela anterior'!V128)</f>
        <v>0</v>
      </c>
      <c r="X129" s="9">
        <f>IF(Parametros!$P$3=1,'4 - Tabela atual'!X128,'5 - Tabela anterior'!W128)</f>
        <v>0</v>
      </c>
      <c r="Y129" s="9">
        <f>IF(Parametros!$P$3=1,'4 - Tabela atual'!Y128,'5 - Tabela anterior'!X128)</f>
        <v>0</v>
      </c>
      <c r="Z129" s="9">
        <f>IF(Parametros!$P$3=1,'4 - Tabela atual'!Z128,'5 - Tabela anterior'!Y128)</f>
        <v>0</v>
      </c>
      <c r="AA129" s="9">
        <f>IF(Parametros!$P$3=1,'4 - Tabela atual'!AA128,'5 - Tabela anterior'!Z128)</f>
        <v>0</v>
      </c>
      <c r="AB129" s="9">
        <f>IF(Parametros!$P$3=1,'4 - Tabela atual'!AB128,'5 - Tabela anterior'!AA128)</f>
        <v>0</v>
      </c>
      <c r="AC129" s="9">
        <f>IF(Parametros!$P$3=1,'4 - Tabela atual'!AC128,'5 - Tabela anterior'!AB128)</f>
        <v>0</v>
      </c>
      <c r="AD129" s="9">
        <f>IF(Parametros!$P$3=1,'4 - Tabela atual'!AD128,'5 - Tabela anterior'!AC128)</f>
        <v>0</v>
      </c>
      <c r="AE129" s="9">
        <f>IF(Parametros!$P$3=1,'4 - Tabela atual'!AE128,'5 - Tabela anterior'!AD128)</f>
        <v>0</v>
      </c>
      <c r="AF129" s="9">
        <f>IF(Parametros!$P$3=1,'4 - Tabela atual'!AF128,'5 - Tabela anterior'!AE128)</f>
        <v>0</v>
      </c>
      <c r="AG129" s="9">
        <f>IF(Parametros!$P$3=1,'4 - Tabela atual'!AG128,'5 - Tabela anterior'!AF128)</f>
        <v>0</v>
      </c>
      <c r="AH129" s="9">
        <f>IF(Parametros!$P$3=1,'4 - Tabela atual'!AH128,'5 - Tabela anterior'!AG128)</f>
        <v>0</v>
      </c>
      <c r="AI129" s="9">
        <f>IF(Parametros!$P$3=1,'4 - Tabela atual'!AI128,'5 - Tabela anterior'!AH128)</f>
        <v>0</v>
      </c>
      <c r="AJ129" s="9">
        <f>IF(Parametros!$P$3=1,'4 - Tabela atual'!AJ128,'5 - Tabela anterior'!AI128)</f>
        <v>0</v>
      </c>
      <c r="AK129" s="9">
        <f>IF(Parametros!$P$3=1,'4 - Tabela atual'!AK128,'5 - Tabela anterior'!AJ128)</f>
        <v>0</v>
      </c>
      <c r="AL129" s="9">
        <f>IF(Parametros!$P$3=1,'4 - Tabela atual'!AL128,'5 - Tabela anterior'!AK128)</f>
        <v>0</v>
      </c>
      <c r="AM129" s="9">
        <f>IF(Parametros!$P$3=1,'4 - Tabela atual'!AM128,'5 - Tabela anterior'!AL128)</f>
        <v>0</v>
      </c>
      <c r="AN129" s="9">
        <f>IF(Parametros!$P$3=1,'4 - Tabela atual'!AN128,'5 - Tabela anterior'!AM128)</f>
        <v>0</v>
      </c>
      <c r="AO129" s="9">
        <f>IF(Parametros!$P$3=1,'4 - Tabela atual'!AO128,'5 - Tabela anterior'!AN128)</f>
        <v>0</v>
      </c>
      <c r="AP129" s="9">
        <f>IF(Parametros!$P$3=1,'4 - Tabela atual'!AP128,'5 - Tabela anterior'!AO128)</f>
        <v>0</v>
      </c>
      <c r="AQ129" s="9">
        <f>IF(Parametros!$P$3=1,'4 - Tabela atual'!AQ128,'5 - Tabela anterior'!AP128)</f>
        <v>0</v>
      </c>
      <c r="AR129" s="9">
        <f>IF(Parametros!$P$3=1,'4 - Tabela atual'!AR128,'5 - Tabela anterior'!AQ128)</f>
        <v>0</v>
      </c>
      <c r="AS129" s="9">
        <f>IF(Parametros!$P$3=1,'4 - Tabela atual'!AS128,'5 - Tabela anterior'!AR128)</f>
        <v>0</v>
      </c>
      <c r="AT129" s="9">
        <f>IF(Parametros!$P$3=1,'4 - Tabela atual'!AT128,'5 - Tabela anterior'!AS128)</f>
        <v>0</v>
      </c>
      <c r="AU129" s="9">
        <f>IF(Parametros!$P$3=1,'4 - Tabela atual'!AU128,'5 - Tabela anterior'!AT128)</f>
        <v>0</v>
      </c>
      <c r="AV129" s="9">
        <f>IF(Parametros!$P$3=1,'4 - Tabela atual'!AV128,'5 - Tabela anterior'!AU128)</f>
        <v>0</v>
      </c>
      <c r="AW129" s="9">
        <f>IF(Parametros!$P$3=1,'4 - Tabela atual'!AW128,'5 - Tabela anterior'!AV128)</f>
        <v>0</v>
      </c>
      <c r="AX129" s="9">
        <f>IF(Parametros!$P$3=1,'4 - Tabela atual'!AX128,'5 - Tabela anterior'!AW128)</f>
        <v>0</v>
      </c>
      <c r="AY129" s="9">
        <f>IF(Parametros!$P$3=1,'4 - Tabela atual'!AY128,'5 - Tabela anterior'!AX128)</f>
        <v>0</v>
      </c>
      <c r="AZ129" s="9">
        <f>IF(Parametros!$P$3=1,'4 - Tabela atual'!AZ128,'5 - Tabela anterior'!AY128)</f>
        <v>0</v>
      </c>
      <c r="BA129" s="9">
        <f>IF(Parametros!$P$3=1,'4 - Tabela atual'!BA128,'5 - Tabela anterior'!AZ128)</f>
        <v>0</v>
      </c>
      <c r="BB129" s="9">
        <f>IF(Parametros!$P$3=1,'4 - Tabela atual'!BB128,'5 - Tabela anterior'!BA128)</f>
        <v>0</v>
      </c>
      <c r="BC129" s="9">
        <f>IF(Parametros!$P$3=1,'4 - Tabela atual'!BC128,'5 - Tabela anterior'!BB128)</f>
        <v>0</v>
      </c>
      <c r="BD129" s="9">
        <f>IF(Parametros!$P$3=1,'4 - Tabela atual'!BD128,'5 - Tabela anterior'!BC128)</f>
        <v>0</v>
      </c>
      <c r="BE129" s="9">
        <f>IF(Parametros!$P$3=1,'4 - Tabela atual'!BE128,'5 - Tabela anterior'!BD128)</f>
        <v>0</v>
      </c>
      <c r="BF129" s="9">
        <f>IF(Parametros!$P$3=1,'4 - Tabela atual'!BF128,'5 - Tabela anterior'!BE128)</f>
        <v>0</v>
      </c>
      <c r="BG129" s="9">
        <f>IF(Parametros!$P$3=1,'4 - Tabela atual'!BG128,'5 - Tabela anterior'!BF128)</f>
        <v>0</v>
      </c>
      <c r="BH129" s="9">
        <f>IF(Parametros!$P$3=1,'4 - Tabela atual'!BH128,'5 - Tabela anterior'!BG128)</f>
        <v>0</v>
      </c>
      <c r="BI129" s="9">
        <f>IF(Parametros!$P$3=1,'4 - Tabela atual'!BI128,'5 - Tabela anterior'!BH128)</f>
        <v>0</v>
      </c>
      <c r="BJ129" s="9">
        <f>IF(Parametros!$P$3=1,'4 - Tabela atual'!BJ128,'5 - Tabela anterior'!BI128)</f>
        <v>0</v>
      </c>
      <c r="BK129" s="9">
        <f>IF(Parametros!$P$3=1,'4 - Tabela atual'!BK128,'5 - Tabela anterior'!BJ128)</f>
        <v>0</v>
      </c>
      <c r="BL129" s="9">
        <f>IF(Parametros!$P$3=1,'4 - Tabela atual'!BL128,'5 - Tabela anterior'!BK128)</f>
        <v>0</v>
      </c>
      <c r="BM129" s="9">
        <f>IF(Parametros!$P$3=1,'4 - Tabela atual'!BM128,'5 - Tabela anterior'!BL128)</f>
        <v>0</v>
      </c>
      <c r="BN129" s="9">
        <f>IF(Parametros!$P$3=1,'4 - Tabela atual'!BN128,'5 - Tabela anterior'!BM128)</f>
        <v>0</v>
      </c>
      <c r="BO129" s="9">
        <f>IF(Parametros!$P$3=1,'4 - Tabela atual'!BO128,'5 - Tabela anterior'!BN128)</f>
        <v>0</v>
      </c>
      <c r="BP129" s="9">
        <f>IF(Parametros!$P$3=1,'4 - Tabela atual'!BP128,'5 - Tabela anterior'!BO128)</f>
        <v>0</v>
      </c>
      <c r="BQ129" s="9">
        <f>IF(Parametros!$P$3=1,'4 - Tabela atual'!BQ128,'5 - Tabela anterior'!BP128)</f>
        <v>0</v>
      </c>
      <c r="BR129" s="9">
        <f>IF(Parametros!$P$3=1,'4 - Tabela atual'!BR128,'5 - Tabela anterior'!BQ128)</f>
        <v>0</v>
      </c>
      <c r="BS129" s="9">
        <f>IF(Parametros!$P$3=1,'4 - Tabela atual'!BS128,'5 - Tabela anterior'!BR128)</f>
        <v>0</v>
      </c>
      <c r="BT129" s="9">
        <f>IF(Parametros!$P$3=1,'4 - Tabela atual'!BT128,'5 - Tabela anterior'!BS128)</f>
        <v>0</v>
      </c>
      <c r="BU129" s="9">
        <f>IF(Parametros!$P$3=1,'4 - Tabela atual'!BU128,'5 - Tabela anterior'!BT128)</f>
        <v>0</v>
      </c>
      <c r="BV129" s="9">
        <f>IF(Parametros!$P$3=1,'4 - Tabela atual'!BV128,'5 - Tabela anterior'!BU128)</f>
        <v>0</v>
      </c>
      <c r="BW129" s="9">
        <f>IF(Parametros!$P$3=1,'4 - Tabela atual'!BW128,'5 - Tabela anterior'!BV128)</f>
        <v>0</v>
      </c>
      <c r="BX129" s="9">
        <f>IF(Parametros!$P$3=1,'4 - Tabela atual'!BX128,'5 - Tabela anterior'!BW128)</f>
        <v>0</v>
      </c>
      <c r="BY129" s="9">
        <f>IF(Parametros!$P$3=1,'4 - Tabela atual'!BY128,'5 - Tabela anterior'!BX128)</f>
        <v>0</v>
      </c>
      <c r="BZ129" s="9">
        <f>IF(Parametros!$P$3=1,'4 - Tabela atual'!BZ128,'5 - Tabela anterior'!BY128)</f>
        <v>0</v>
      </c>
      <c r="CA129" s="9">
        <f>IF(Parametros!$P$3=1,'4 - Tabela atual'!CA128,'5 - Tabela anterior'!BZ128)</f>
        <v>0</v>
      </c>
      <c r="CB129" s="9">
        <f>IF(Parametros!$P$3=1,'4 - Tabela atual'!CB128,'5 - Tabela anterior'!CA128)</f>
        <v>0</v>
      </c>
      <c r="CC129" s="9">
        <f>IF(Parametros!$P$3=1,'4 - Tabela atual'!CC128,'5 - Tabela anterior'!CB128)</f>
        <v>0</v>
      </c>
      <c r="CD129" s="9">
        <f>IF(Parametros!$P$3=1,'4 - Tabela atual'!CD128,'5 - Tabela anterior'!CC128)</f>
        <v>0</v>
      </c>
      <c r="CE129" s="9">
        <f>IF(Parametros!$P$3=1,'4 - Tabela atual'!CE128,'5 - Tabela anterior'!CD128)</f>
        <v>0</v>
      </c>
      <c r="CF129" s="9">
        <f>IF(Parametros!$P$3=1,'4 - Tabela atual'!CF128,'5 - Tabela anterior'!CE128)</f>
        <v>0</v>
      </c>
      <c r="CG129" s="9">
        <f>IF(Parametros!$P$3=1,'4 - Tabela atual'!CG128,'5 - Tabela anterior'!CF128)</f>
        <v>0</v>
      </c>
      <c r="CH129" s="9">
        <f>IF(Parametros!$P$3=1,'4 - Tabela atual'!CH128,'5 - Tabela anterior'!CG128)</f>
        <v>0</v>
      </c>
      <c r="CI129" s="9">
        <f>IF(Parametros!$P$3=1,'4 - Tabela atual'!CI128,'5 - Tabela anterior'!CH128)</f>
        <v>0</v>
      </c>
      <c r="CJ129" s="9">
        <f>IF(Parametros!$P$3=1,'4 - Tabela atual'!CJ128,'5 - Tabela anterior'!CI128)</f>
        <v>0</v>
      </c>
      <c r="CK129" s="9">
        <f>IF(Parametros!$P$3=1,'4 - Tabela atual'!CK128,'5 - Tabela anterior'!CJ128)</f>
        <v>0</v>
      </c>
      <c r="CL129" s="9">
        <f>IF(Parametros!$P$3=1,'4 - Tabela atual'!CL128,'5 - Tabela anterior'!CK128)</f>
        <v>0</v>
      </c>
      <c r="CM129" s="9">
        <f>IF(Parametros!$P$3=1,'4 - Tabela atual'!CM128,'5 - Tabela anterior'!CL128)</f>
        <v>0</v>
      </c>
      <c r="CN129" s="9">
        <f>IF(Parametros!$P$3=1,'4 - Tabela atual'!CN128,'5 - Tabela anterior'!CM128)</f>
        <v>0</v>
      </c>
      <c r="CO129" s="9">
        <f>IF(Parametros!$P$3=1,'4 - Tabela atual'!CO128,'5 - Tabela anterior'!CN128)</f>
        <v>0</v>
      </c>
      <c r="CP129" s="9">
        <f>IF(Parametros!$P$3=1,'4 - Tabela atual'!CP128,'5 - Tabela anterior'!CO128)</f>
        <v>0</v>
      </c>
      <c r="CQ129" s="9">
        <f>IF(Parametros!$P$3=1,'4 - Tabela atual'!CQ128,'5 - Tabela anterior'!CP128)</f>
        <v>0</v>
      </c>
      <c r="CR129" s="9">
        <f>IF(Parametros!$P$3=1,'4 - Tabela atual'!CR128,'5 - Tabela anterior'!CQ128)</f>
        <v>0</v>
      </c>
      <c r="CS129" s="9">
        <f>IF(Parametros!$P$3=1,'4 - Tabela atual'!CS128,'5 - Tabela anterior'!CR128)</f>
        <v>0</v>
      </c>
      <c r="CT129" s="9">
        <f>IF(Parametros!$P$3=1,'4 - Tabela atual'!CT128,'5 - Tabela anterior'!CS128)</f>
        <v>0</v>
      </c>
      <c r="CU129" s="9">
        <f>IF(Parametros!$P$3=1,'4 - Tabela atual'!CU128,'5 - Tabela anterior'!CT128)</f>
        <v>0</v>
      </c>
      <c r="CV129" s="9">
        <f>IF(Parametros!$P$3=1,'4 - Tabela atual'!CV128,'5 - Tabela anterior'!CU128)</f>
        <v>0</v>
      </c>
      <c r="CW129" s="9">
        <f>IF(Parametros!$P$3=1,'4 - Tabela atual'!CW128,'5 - Tabela anterior'!CV128)</f>
        <v>0</v>
      </c>
      <c r="CX129" s="9">
        <f>IF(Parametros!$P$3=1,'4 - Tabela atual'!CX128,'5 - Tabela anterior'!CW128)</f>
        <v>0</v>
      </c>
      <c r="CY129" s="9">
        <f>IF(Parametros!$P$3=1,'4 - Tabela atual'!CY128,'5 - Tabela anterior'!CX128)</f>
        <v>0</v>
      </c>
      <c r="CZ129" s="9">
        <f>IF(Parametros!$P$3=1,'4 - Tabela atual'!CZ128,'5 - Tabela anterior'!CY128)</f>
        <v>0</v>
      </c>
      <c r="DA129" s="9">
        <f>IF(Parametros!$P$3=1,'4 - Tabela atual'!DA128,'5 - Tabela anterior'!CZ128)</f>
        <v>0</v>
      </c>
      <c r="DB129" s="9">
        <f>IF(Parametros!$P$3=1,'4 - Tabela atual'!DB128,'5 - Tabela anterior'!DA128)</f>
        <v>0</v>
      </c>
      <c r="DC129" s="9">
        <f>IF(Parametros!$P$3=1,'4 - Tabela atual'!DC128,'5 - Tabela anterior'!DB128)</f>
        <v>0</v>
      </c>
      <c r="DD129" s="9">
        <f>IF(Parametros!$P$3=1,'4 - Tabela atual'!DD128,'5 - Tabela anterior'!DC128)</f>
        <v>0</v>
      </c>
      <c r="DE129" s="9">
        <f>IF(Parametros!$P$3=1,'4 - Tabela atual'!DE128,'5 - Tabela anterior'!DD128)</f>
        <v>0</v>
      </c>
      <c r="DF129" s="9">
        <f>IF(Parametros!$P$3=1,'4 - Tabela atual'!DF128,'5 - Tabela anterior'!DE128)</f>
        <v>0</v>
      </c>
      <c r="DG129" s="9">
        <f>IF(Parametros!$P$3=1,'4 - Tabela atual'!DG128,'5 - Tabela anterior'!DF128)</f>
        <v>0</v>
      </c>
      <c r="DH129" s="9">
        <f>IF(Parametros!$P$3=1,'4 - Tabela atual'!DH128,'5 - Tabela anterior'!DG128)</f>
        <v>0</v>
      </c>
      <c r="DI129" s="9">
        <f>IF(Parametros!$P$3=1,'4 - Tabela atual'!DI128,'5 - Tabela anterior'!DH128)</f>
        <v>0</v>
      </c>
      <c r="DJ129" s="9">
        <f>IF(Parametros!$P$3=1,'4 - Tabela atual'!DJ128,'5 - Tabela anterior'!DI128)</f>
        <v>0</v>
      </c>
      <c r="DK129" s="9">
        <f>IF(Parametros!$P$3=1,'4 - Tabela atual'!DK128,'5 - Tabela anterior'!DJ128)</f>
        <v>0</v>
      </c>
      <c r="DL129" s="9">
        <f>IF(Parametros!$P$3=1,'4 - Tabela atual'!DL128,'5 - Tabela anterior'!DK128)</f>
        <v>0</v>
      </c>
      <c r="DM129" s="9">
        <f>IF(Parametros!$P$3=1,'4 - Tabela atual'!DM128,'5 - Tabela anterior'!DL128)</f>
        <v>0</v>
      </c>
      <c r="DN129" s="9">
        <f>IF(Parametros!$P$3=1,'4 - Tabela atual'!DN128,'5 - Tabela anterior'!DM128)</f>
        <v>0</v>
      </c>
      <c r="DO129" s="9">
        <f>IF(Parametros!$P$3=1,'4 - Tabela atual'!DO128,'5 - Tabela anterior'!DN128)</f>
        <v>0</v>
      </c>
      <c r="DP129" s="9">
        <f>IF(Parametros!$P$3=1,'4 - Tabela atual'!DP128,'5 - Tabela anterior'!DO128)</f>
        <v>0</v>
      </c>
      <c r="DQ129" s="9">
        <f>IF(Parametros!$P$3=1,'4 - Tabela atual'!DQ128,'5 - Tabela anterior'!DP128)</f>
        <v>0</v>
      </c>
      <c r="DR129" s="9">
        <f>IF(Parametros!$P$3=1,'4 - Tabela atual'!DR128,'5 - Tabela anterior'!DQ128)</f>
        <v>0</v>
      </c>
      <c r="DS129" s="9">
        <f>IF(Parametros!$P$3=1,'4 - Tabela atual'!DS128,'5 - Tabela anterior'!DR128)</f>
        <v>0</v>
      </c>
      <c r="DT129" s="9">
        <f>IF(Parametros!$P$3=1,'4 - Tabela atual'!DT128,'5 - Tabela anterior'!DS128)</f>
        <v>0</v>
      </c>
      <c r="DU129" s="9">
        <f>IF(Parametros!$P$3=1,'4 - Tabela atual'!DU128,'5 - Tabela anterior'!DT128)</f>
        <v>0</v>
      </c>
      <c r="DV129" s="9">
        <f>IF(Parametros!$P$3=1,'4 - Tabela atual'!DV128,'5 - Tabela anterior'!DU128)</f>
        <v>0</v>
      </c>
      <c r="DW129" s="9">
        <f>IF(Parametros!$P$3=1,'4 - Tabela atual'!DW128,'5 - Tabela anterior'!DV128)</f>
        <v>0</v>
      </c>
      <c r="DX129" s="9">
        <f>IF(Parametros!$P$3=1,'4 - Tabela atual'!DX128,'5 - Tabela anterior'!DW128)</f>
        <v>0</v>
      </c>
      <c r="DY129" s="9">
        <f>IF(Parametros!$P$3=1,'4 - Tabela atual'!DY128,'5 - Tabela anterior'!DX128)</f>
        <v>0</v>
      </c>
      <c r="DZ129" s="9">
        <f>IF(Parametros!$P$3=1,'4 - Tabela atual'!DZ128,'5 - Tabela anterior'!DY128)</f>
        <v>0</v>
      </c>
      <c r="EA129" s="9">
        <f>IF(Parametros!$P$3=1,'4 - Tabela atual'!EA128,'5 - Tabela anterior'!DZ128)</f>
        <v>0</v>
      </c>
      <c r="EB129" s="9">
        <f>IF(Parametros!$P$3=1,'4 - Tabela atual'!EB128,'5 - Tabela anterior'!EA128)</f>
        <v>0</v>
      </c>
      <c r="EC129" s="9">
        <f>IF(Parametros!$P$3=1,'4 - Tabela atual'!EC128,'5 - Tabela anterior'!EB128)</f>
        <v>0</v>
      </c>
      <c r="ED129" s="9">
        <f>IF(Parametros!$P$3=1,'4 - Tabela atual'!ED128,'5 - Tabela anterior'!EC128)</f>
        <v>0</v>
      </c>
      <c r="EE129" s="9">
        <f>IF(Parametros!$P$3=1,'4 - Tabela atual'!EE128,'5 - Tabela anterior'!ED128)</f>
        <v>0</v>
      </c>
      <c r="EF129" s="9">
        <f>IF(Parametros!$P$3=1,'4 - Tabela atual'!EF128,'5 - Tabela anterior'!EE128)</f>
        <v>0</v>
      </c>
      <c r="EG129" s="9">
        <f>IF(Parametros!$P$3=1,'4 - Tabela atual'!EG128,'5 - Tabela anterior'!EF128)</f>
        <v>0</v>
      </c>
      <c r="EH129" s="9">
        <f>IF(Parametros!$P$3=1,'4 - Tabela atual'!EH128,'5 - Tabela anterior'!EG128)</f>
        <v>0</v>
      </c>
      <c r="EI129" s="9">
        <f>IF(Parametros!$P$3=1,'4 - Tabela atual'!EI128,'5 - Tabela anterior'!EH128)</f>
        <v>0</v>
      </c>
      <c r="EJ129" s="9">
        <f>IF(Parametros!$P$3=1,'4 - Tabela atual'!EJ128,'5 - Tabela anterior'!EI128)</f>
        <v>0</v>
      </c>
      <c r="EK129" s="9">
        <f>IF(Parametros!$P$3=1,'4 - Tabela atual'!EK128,'5 - Tabela anterior'!EJ128)</f>
        <v>0</v>
      </c>
      <c r="EL129" s="9">
        <f>IF(Parametros!$P$3=1,'4 - Tabela atual'!EL128,'5 - Tabela anterior'!EK128)</f>
        <v>0</v>
      </c>
      <c r="EM129" s="9">
        <f>IF(Parametros!$P$3=1,'4 - Tabela atual'!EM128,'5 - Tabela anterior'!EL128)</f>
        <v>0</v>
      </c>
      <c r="EN129" s="9">
        <f>IF(Parametros!$P$3=1,'4 - Tabela atual'!EN128,'5 - Tabela anterior'!EM128)</f>
        <v>0</v>
      </c>
      <c r="EO129" s="9">
        <f>IF(Parametros!$P$3=1,'4 - Tabela atual'!EO128,'5 - Tabela anterior'!EN128)</f>
        <v>0</v>
      </c>
      <c r="EP129" s="9">
        <f>IF(Parametros!$P$3=1,'4 - Tabela atual'!EP128,'5 - Tabela anterior'!EO128)</f>
        <v>0</v>
      </c>
      <c r="EQ129" s="9">
        <f>IF(Parametros!$P$3=1,'4 - Tabela atual'!EQ128,'5 - Tabela anterior'!EP128)</f>
        <v>0</v>
      </c>
      <c r="ER129" s="9">
        <f>IF(Parametros!$P$3=1,'4 - Tabela atual'!ER128,'5 - Tabela anterior'!EQ128)</f>
        <v>0</v>
      </c>
      <c r="ES129" s="9">
        <f>IF(Parametros!$P$3=1,'4 - Tabela atual'!ES128,'5 - Tabela anterior'!ER128)</f>
        <v>0</v>
      </c>
      <c r="ET129" s="9">
        <f>IF(Parametros!$P$3=1,'4 - Tabela atual'!ET128,'5 - Tabela anterior'!ES128)</f>
        <v>0</v>
      </c>
      <c r="EU129" s="9">
        <f>IF(Parametros!$P$3=1,'4 - Tabela atual'!EU128,'5 - Tabela anterior'!ET128)</f>
        <v>0</v>
      </c>
      <c r="EV129" s="9">
        <f>IF(Parametros!$P$3=1,'4 - Tabela atual'!EV128,'5 - Tabela anterior'!EU128)</f>
        <v>0</v>
      </c>
      <c r="EW129" s="9">
        <f>IF(Parametros!$P$3=1,'4 - Tabela atual'!EW128,'5 - Tabela anterior'!EV128)</f>
        <v>0</v>
      </c>
      <c r="EX129" s="9">
        <f>IF(Parametros!$P$3=1,'4 - Tabela atual'!EX128,'5 - Tabela anterior'!EW128)</f>
        <v>0</v>
      </c>
      <c r="EY129" s="9">
        <f>IF(Parametros!$P$3=1,'4 - Tabela atual'!EY128,'5 - Tabela anterior'!EX128)</f>
        <v>0</v>
      </c>
      <c r="EZ129" s="9">
        <f>IF(Parametros!$P$3=1,'4 - Tabela atual'!EZ128,'5 - Tabela anterior'!EY128)</f>
        <v>0</v>
      </c>
      <c r="FA129" s="9">
        <f>IF(Parametros!$P$3=1,'4 - Tabela atual'!FA128,'5 - Tabela anterior'!EZ128)</f>
        <v>0</v>
      </c>
      <c r="FB129" s="9">
        <f>IF(Parametros!$P$3=1,'4 - Tabela atual'!FB128,'5 - Tabela anterior'!FA128)</f>
        <v>0</v>
      </c>
      <c r="FC129" s="9">
        <f>IF(Parametros!$P$3=1,'4 - Tabela atual'!FC128,'5 - Tabela anterior'!FB128)</f>
        <v>0</v>
      </c>
      <c r="FD129" s="9">
        <f>IF(Parametros!$P$3=1,'4 - Tabela atual'!FD128,'5 - Tabela anterior'!FC128)</f>
        <v>0</v>
      </c>
      <c r="FE129" s="9">
        <f>IF(Parametros!$P$3=1,'4 - Tabela atual'!FE128,'5 - Tabela anterior'!FD128)</f>
        <v>0</v>
      </c>
      <c r="FF129" s="9">
        <f>IF(Parametros!$P$3=1,'4 - Tabela atual'!FF128,'5 - Tabela anterior'!FE128)</f>
        <v>0</v>
      </c>
      <c r="FG129" s="9">
        <f>IF(Parametros!$P$3=1,'4 - Tabela atual'!FG128,'5 - Tabela anterior'!FF128)</f>
        <v>0</v>
      </c>
      <c r="FH129" s="9">
        <f>IF(Parametros!$P$3=1,'4 - Tabela atual'!FH128,'5 - Tabela anterior'!FG128)</f>
        <v>0</v>
      </c>
      <c r="FI129" s="9">
        <f>IF(Parametros!$P$3=1,'4 - Tabela atual'!FI128,'5 - Tabela anterior'!FH128)</f>
        <v>0</v>
      </c>
      <c r="FJ129" s="9">
        <f>IF(Parametros!$P$3=1,'4 - Tabela atual'!FJ128,'5 - Tabela anterior'!FI128)</f>
        <v>0</v>
      </c>
      <c r="FK129" s="9">
        <f>IF(Parametros!$P$3=1,'4 - Tabela atual'!FK128,'5 - Tabela anterior'!FJ128)</f>
        <v>0</v>
      </c>
      <c r="FL129" s="9">
        <f>IF(Parametros!$P$3=1,'4 - Tabela atual'!FL128,'5 - Tabela anterior'!FK128)</f>
        <v>0</v>
      </c>
      <c r="FM129" s="9">
        <f>IF(Parametros!$P$3=1,'4 - Tabela atual'!FM128,'5 - Tabela anterior'!FL128)</f>
        <v>0</v>
      </c>
      <c r="FN129" s="9">
        <f>IF(Parametros!$P$3=1,'4 - Tabela atual'!FN128,'5 - Tabela anterior'!FM128)</f>
        <v>0</v>
      </c>
      <c r="FO129" s="9">
        <f>IF(Parametros!$P$3=1,'4 - Tabela atual'!FO128,'5 - Tabela anterior'!FN128)</f>
        <v>0</v>
      </c>
      <c r="FP129" s="9">
        <f>IF(Parametros!$P$3=1,'4 - Tabela atual'!FP128,'5 - Tabela anterior'!FO128)</f>
        <v>0</v>
      </c>
      <c r="FQ129" s="9">
        <f>IF(Parametros!$P$3=1,'4 - Tabela atual'!FQ128,'5 - Tabela anterior'!FP128)</f>
        <v>0</v>
      </c>
      <c r="FR129" s="9">
        <f>IF(Parametros!$P$3=1,'4 - Tabela atual'!FR128,'5 - Tabela anterior'!FQ128)</f>
        <v>0</v>
      </c>
      <c r="FS129" s="9">
        <f>IF(Parametros!$P$3=1,'4 - Tabela atual'!FS128,'5 - Tabela anterior'!FR128)</f>
        <v>0</v>
      </c>
      <c r="FT129" t="str">
        <f>IF(Parametros!$P$3=1,'4 - Tabela atual'!FT128,'5 - Tabela anterior'!FS128)</f>
        <v>0</v>
      </c>
      <c r="FU129" t="str">
        <f>IF(Parametros!$P$3=1,'4 - Tabela atual'!FU128,'5 - Tabela anterior'!FT128)</f>
        <v>0</v>
      </c>
      <c r="FV129" t="str">
        <f>IF(Parametros!$P$3=1,'4 - Tabela atual'!FV128,'5 - Tabela anterior'!FU128)</f>
        <v>0</v>
      </c>
      <c r="FW129" t="str">
        <f>IF(Parametros!$P$3=1,'4 - Tabela atual'!FW128,'5 - Tabela anterior'!FV128)</f>
        <v>0</v>
      </c>
      <c r="FX129">
        <f>IF(Parametros!$P$3=1,'4 - Tabela atual'!FX128,'5 - Tabela anterior'!FW128)</f>
        <v>0</v>
      </c>
      <c r="FY129">
        <f>IF(Parametros!$P$3=1,'4 - Tabela atual'!FY128,'5 - Tabela anterior'!FX128)</f>
        <v>0</v>
      </c>
      <c r="FZ129">
        <f>IF(Parametros!$P$3=1,'4 - Tabela atual'!FZ128,'5 - Tabela anterior'!FY128)</f>
        <v>0</v>
      </c>
      <c r="GA129">
        <f>IF(Parametros!$P$3=1,'4 - Tabela atual'!GA128,'5 - Tabela anterior'!FZ128)</f>
        <v>0</v>
      </c>
      <c r="GB129">
        <f>IF(Parametros!$P$3=1,'4 - Tabela atual'!GB128,'5 - Tabela anterior'!GA128)</f>
        <v>0</v>
      </c>
      <c r="GC129">
        <f>IF(Parametros!$P$3=1,'4 - Tabela atual'!GC128,'5 - Tabela anterior'!GB128)</f>
        <v>0</v>
      </c>
      <c r="GD129">
        <f>IF(Parametros!$P$3=1,'4 - Tabela atual'!GD128,'5 - Tabela anterior'!GC128)</f>
        <v>0</v>
      </c>
      <c r="GE129">
        <f>IF(Parametros!$P$3=1,'4 - Tabela atual'!GE128,'5 - Tabela anterior'!GD128)</f>
        <v>0</v>
      </c>
      <c r="GF129">
        <f>IF(Parametros!$P$3=1,'4 - Tabela atual'!GF128,'5 - Tabela anterior'!GE128)</f>
        <v>0</v>
      </c>
      <c r="GG129">
        <f>IF(Parametros!$P$3=1,'4 - Tabela atual'!GG128,'5 - Tabela anterior'!GF128)</f>
        <v>0</v>
      </c>
      <c r="GH129">
        <f>IF(Parametros!$P$3=1,'4 - Tabela atual'!GH128,'5 - Tabela anterior'!GG128)</f>
        <v>0</v>
      </c>
      <c r="GI129" s="8" t="str">
        <f>IF(Parametros!$P$3=1,'4 - Tabela atual'!GI128,'5 - Tabela anterior'!GH128)</f>
        <v>0</v>
      </c>
      <c r="GJ129" s="8">
        <f>IF(Parametros!$P$3=1,'4 - Tabela atual'!GJ128,'5 - Tabela anterior'!GI128)</f>
        <v>0</v>
      </c>
      <c r="GK129" s="8">
        <f>IF(Parametros!$P$3=1,'4 - Tabela atual'!GK128,'5 - Tabela anterior'!GJ128)</f>
        <v>0</v>
      </c>
      <c r="GL129" s="8">
        <f>IF(Parametros!$P$3=1,'4 - Tabela atual'!GL128,'5 - Tabela anterior'!GK128)</f>
        <v>0</v>
      </c>
      <c r="GM129" s="8">
        <f>IF(Parametros!$P$3=1,'4 - Tabela atual'!GM128,'5 - Tabela anterior'!GL128)</f>
        <v>0</v>
      </c>
      <c r="GN129" s="8">
        <f>IF(Parametros!$P$3=1,'4 - Tabela atual'!GN128,'5 - Tabela anterior'!GM128)</f>
        <v>0</v>
      </c>
      <c r="GO129" s="8">
        <f>IF(Parametros!$P$3=1,'4 - Tabela atual'!GO128,'5 - Tabela anterior'!GN128)</f>
        <v>0</v>
      </c>
      <c r="GP129" s="8">
        <f>IF(Parametros!$P$3=1,'4 - Tabela atual'!GP128,'5 - Tabela anterior'!GO128)</f>
        <v>0</v>
      </c>
      <c r="GQ129" s="8">
        <f>IF(Parametros!$P$3=1,'4 - Tabela atual'!GQ128,'5 - Tabela anterior'!GP128)</f>
        <v>0</v>
      </c>
      <c r="GR129" s="8">
        <f>IF(Parametros!$P$3=1,'4 - Tabela atual'!GR128,'5 - Tabela anterior'!GQ128)</f>
        <v>0</v>
      </c>
      <c r="GS129" s="8">
        <f>IF(Parametros!$P$3=1,'4 - Tabela atual'!GS128,'5 - Tabela anterior'!GR128)</f>
        <v>0</v>
      </c>
      <c r="GT129" s="8">
        <f>IF(Parametros!$P$3=1,'4 - Tabela atual'!GT128,'5 - Tabela anterior'!GS128)</f>
        <v>0</v>
      </c>
      <c r="GU129" s="8">
        <f>IF(Parametros!$P$3=1,'4 - Tabela atual'!GU128,'5 - Tabela anterior'!GT128)</f>
        <v>0</v>
      </c>
      <c r="GV129" s="8">
        <f>IF(Parametros!$P$3=1,'4 - Tabela atual'!GV128,'5 - Tabela anterior'!GU128)</f>
        <v>0</v>
      </c>
      <c r="GW129" s="8">
        <f>IF(Parametros!$P$3=1,'4 - Tabela atual'!GW128,'5 - Tabela anterior'!GV128)</f>
        <v>0</v>
      </c>
      <c r="GX129">
        <f>IF(Parametros!$P$3=1,'4 - Tabela atual'!GX128,'5 - Tabela anterior'!GW128)</f>
        <v>0</v>
      </c>
      <c r="GY129">
        <f>IF(Parametros!$P$3=1,'4 - Tabela atual'!GY128,'5 - Tabela anterior'!GX128)</f>
        <v>0</v>
      </c>
      <c r="GZ129">
        <f>IF(Parametros!$P$3=1,'4 - Tabela atual'!GZ128,'5 - Tabela anterior'!GY128)</f>
        <v>0</v>
      </c>
      <c r="HA129">
        <f>IF(Parametros!$P$3=1,'4 - Tabela atual'!HA128,'5 - Tabela anterior'!GZ128)</f>
        <v>0</v>
      </c>
      <c r="HB129">
        <f>IF(Parametros!$P$3=1,'4 - Tabela atual'!HB128,'5 - Tabela anterior'!HA128)</f>
        <v>0</v>
      </c>
      <c r="HC129">
        <f>IF(Parametros!$P$3=1,'4 - Tabela atual'!HC128,'5 - Tabela anterior'!HB128)</f>
        <v>0</v>
      </c>
      <c r="HD129">
        <f>IF(Parametros!$P$3=1,'4 - Tabela atual'!HD128,'5 - Tabela anterior'!HC128)</f>
        <v>0</v>
      </c>
      <c r="HE129" s="6" t="str">
        <f t="shared" si="3"/>
        <v>0 - (0)</v>
      </c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IP129" s="5"/>
      <c r="IQ129" s="5"/>
      <c r="IR129" s="5"/>
      <c r="IS129" s="5"/>
      <c r="IT129" s="5"/>
      <c r="IU129" s="5"/>
      <c r="IV129" s="5"/>
      <c r="IW129" s="5"/>
      <c r="IX129" s="5"/>
      <c r="IY129" s="5"/>
      <c r="IZ129" s="5"/>
      <c r="JA129" s="5"/>
      <c r="JB129" s="5"/>
      <c r="JC129" s="5"/>
      <c r="JD129" s="5"/>
      <c r="JE129" s="5"/>
      <c r="JF129" s="5"/>
      <c r="JG129" s="5"/>
      <c r="JH129" s="5"/>
      <c r="JI129" s="5"/>
      <c r="JJ129" s="5"/>
      <c r="JK129" s="5"/>
      <c r="JL129" s="5"/>
    </row>
    <row r="130" spans="1:272" x14ac:dyDescent="0.2">
      <c r="A130" s="148">
        <f>IF(Parametros!$P$3=1,'4 - Tabela atual'!A129,'5 - Tabela anterior'!A129)</f>
        <v>0</v>
      </c>
      <c r="B130" s="112">
        <f>IF(Parametros!$P$3=1,'4 - Tabela atual'!B129,'5 - Tabela anterior'!B129)</f>
        <v>0</v>
      </c>
      <c r="C130" s="9">
        <f>IF(Parametros!$P$3=1,'4 - Tabela atual'!C129,'5 - Tabela anterior'!C129)</f>
        <v>0</v>
      </c>
      <c r="D130" s="9">
        <f>IF(Parametros!$P$3=1,'4 - Tabela atual'!D129,'5 - Tabela anterior'!D129)</f>
        <v>0</v>
      </c>
      <c r="E130" s="9"/>
      <c r="F130" s="9"/>
      <c r="G130" s="9"/>
      <c r="H130" s="9"/>
      <c r="I130" s="9">
        <f>IF(Parametros!$P$3=1,'4 - Tabela atual'!I129,'5 - Tabela anterior'!H129)</f>
        <v>0</v>
      </c>
      <c r="J130" s="9"/>
      <c r="K130" s="9"/>
      <c r="L130" s="9"/>
      <c r="M130" s="9"/>
      <c r="N130" s="9">
        <f>IF(Parametros!$P$3=1,'4 - Tabela atual'!N129,'5 - Tabela anterior'!M129)</f>
        <v>0</v>
      </c>
      <c r="O130" s="9">
        <f>IF(Parametros!$P$3=1,'4 - Tabela atual'!O129,'5 - Tabela anterior'!N129)</f>
        <v>0</v>
      </c>
      <c r="P130" s="9">
        <f>IF(Parametros!$P$3=1,'4 - Tabela atual'!P129,'5 - Tabela anterior'!O129)</f>
        <v>0</v>
      </c>
      <c r="Q130" s="9">
        <f>IF(Parametros!$P$3=1,'4 - Tabela atual'!Q129,'5 - Tabela anterior'!P129)</f>
        <v>0</v>
      </c>
      <c r="R130" s="9">
        <f>IF(Parametros!$P$3=1,'4 - Tabela atual'!R129,'5 - Tabela anterior'!Q129)</f>
        <v>0</v>
      </c>
      <c r="S130" s="9">
        <f>IF(Parametros!$P$3=1,'4 - Tabela atual'!S129,'5 - Tabela anterior'!R129)</f>
        <v>0</v>
      </c>
      <c r="T130" s="9">
        <f>IF(Parametros!$P$3=1,'4 - Tabela atual'!T129,'5 - Tabela anterior'!S129)</f>
        <v>0</v>
      </c>
      <c r="U130" s="9">
        <f>IF(Parametros!$P$3=1,'4 - Tabela atual'!U129,'5 - Tabela anterior'!T129)</f>
        <v>0</v>
      </c>
      <c r="V130" s="9">
        <f>IF(Parametros!$P$3=1,'4 - Tabela atual'!V129,'5 - Tabela anterior'!U129)</f>
        <v>0</v>
      </c>
      <c r="W130" s="9">
        <f>IF(Parametros!$P$3=1,'4 - Tabela atual'!W129,'5 - Tabela anterior'!V129)</f>
        <v>0</v>
      </c>
      <c r="X130" s="9">
        <f>IF(Parametros!$P$3=1,'4 - Tabela atual'!X129,'5 - Tabela anterior'!W129)</f>
        <v>0</v>
      </c>
      <c r="Y130" s="9">
        <f>IF(Parametros!$P$3=1,'4 - Tabela atual'!Y129,'5 - Tabela anterior'!X129)</f>
        <v>0</v>
      </c>
      <c r="Z130" s="9">
        <f>IF(Parametros!$P$3=1,'4 - Tabela atual'!Z129,'5 - Tabela anterior'!Y129)</f>
        <v>0</v>
      </c>
      <c r="AA130" s="9">
        <f>IF(Parametros!$P$3=1,'4 - Tabela atual'!AA129,'5 - Tabela anterior'!Z129)</f>
        <v>0</v>
      </c>
      <c r="AB130" s="9">
        <f>IF(Parametros!$P$3=1,'4 - Tabela atual'!AB129,'5 - Tabela anterior'!AA129)</f>
        <v>0</v>
      </c>
      <c r="AC130" s="9">
        <f>IF(Parametros!$P$3=1,'4 - Tabela atual'!AC129,'5 - Tabela anterior'!AB129)</f>
        <v>0</v>
      </c>
      <c r="AD130" s="9">
        <f>IF(Parametros!$P$3=1,'4 - Tabela atual'!AD129,'5 - Tabela anterior'!AC129)</f>
        <v>0</v>
      </c>
      <c r="AE130" s="9">
        <f>IF(Parametros!$P$3=1,'4 - Tabela atual'!AE129,'5 - Tabela anterior'!AD129)</f>
        <v>0</v>
      </c>
      <c r="AF130" s="9">
        <f>IF(Parametros!$P$3=1,'4 - Tabela atual'!AF129,'5 - Tabela anterior'!AE129)</f>
        <v>0</v>
      </c>
      <c r="AG130" s="9">
        <f>IF(Parametros!$P$3=1,'4 - Tabela atual'!AG129,'5 - Tabela anterior'!AF129)</f>
        <v>0</v>
      </c>
      <c r="AH130" s="9">
        <f>IF(Parametros!$P$3=1,'4 - Tabela atual'!AH129,'5 - Tabela anterior'!AG129)</f>
        <v>0</v>
      </c>
      <c r="AI130" s="9">
        <f>IF(Parametros!$P$3=1,'4 - Tabela atual'!AI129,'5 - Tabela anterior'!AH129)</f>
        <v>0</v>
      </c>
      <c r="AJ130" s="9">
        <f>IF(Parametros!$P$3=1,'4 - Tabela atual'!AJ129,'5 - Tabela anterior'!AI129)</f>
        <v>0</v>
      </c>
      <c r="AK130" s="9">
        <f>IF(Parametros!$P$3=1,'4 - Tabela atual'!AK129,'5 - Tabela anterior'!AJ129)</f>
        <v>0</v>
      </c>
      <c r="AL130" s="9">
        <f>IF(Parametros!$P$3=1,'4 - Tabela atual'!AL129,'5 - Tabela anterior'!AK129)</f>
        <v>0</v>
      </c>
      <c r="AM130" s="9">
        <f>IF(Parametros!$P$3=1,'4 - Tabela atual'!AM129,'5 - Tabela anterior'!AL129)</f>
        <v>0</v>
      </c>
      <c r="AN130" s="9">
        <f>IF(Parametros!$P$3=1,'4 - Tabela atual'!AN129,'5 - Tabela anterior'!AM129)</f>
        <v>0</v>
      </c>
      <c r="AO130" s="9">
        <f>IF(Parametros!$P$3=1,'4 - Tabela atual'!AO129,'5 - Tabela anterior'!AN129)</f>
        <v>0</v>
      </c>
      <c r="AP130" s="9">
        <f>IF(Parametros!$P$3=1,'4 - Tabela atual'!AP129,'5 - Tabela anterior'!AO129)</f>
        <v>0</v>
      </c>
      <c r="AQ130" s="9">
        <f>IF(Parametros!$P$3=1,'4 - Tabela atual'!AQ129,'5 - Tabela anterior'!AP129)</f>
        <v>0</v>
      </c>
      <c r="AR130" s="9">
        <f>IF(Parametros!$P$3=1,'4 - Tabela atual'!AR129,'5 - Tabela anterior'!AQ129)</f>
        <v>0</v>
      </c>
      <c r="AS130" s="9">
        <f>IF(Parametros!$P$3=1,'4 - Tabela atual'!AS129,'5 - Tabela anterior'!AR129)</f>
        <v>0</v>
      </c>
      <c r="AT130" s="9">
        <f>IF(Parametros!$P$3=1,'4 - Tabela atual'!AT129,'5 - Tabela anterior'!AS129)</f>
        <v>0</v>
      </c>
      <c r="AU130" s="9">
        <f>IF(Parametros!$P$3=1,'4 - Tabela atual'!AU129,'5 - Tabela anterior'!AT129)</f>
        <v>0</v>
      </c>
      <c r="AV130" s="9">
        <f>IF(Parametros!$P$3=1,'4 - Tabela atual'!AV129,'5 - Tabela anterior'!AU129)</f>
        <v>0</v>
      </c>
      <c r="AW130" s="9">
        <f>IF(Parametros!$P$3=1,'4 - Tabela atual'!AW129,'5 - Tabela anterior'!AV129)</f>
        <v>0</v>
      </c>
      <c r="AX130" s="9">
        <f>IF(Parametros!$P$3=1,'4 - Tabela atual'!AX129,'5 - Tabela anterior'!AW129)</f>
        <v>0</v>
      </c>
      <c r="AY130" s="9">
        <f>IF(Parametros!$P$3=1,'4 - Tabela atual'!AY129,'5 - Tabela anterior'!AX129)</f>
        <v>0</v>
      </c>
      <c r="AZ130" s="9">
        <f>IF(Parametros!$P$3=1,'4 - Tabela atual'!AZ129,'5 - Tabela anterior'!AY129)</f>
        <v>0</v>
      </c>
      <c r="BA130" s="9">
        <f>IF(Parametros!$P$3=1,'4 - Tabela atual'!BA129,'5 - Tabela anterior'!AZ129)</f>
        <v>0</v>
      </c>
      <c r="BB130" s="9">
        <f>IF(Parametros!$P$3=1,'4 - Tabela atual'!BB129,'5 - Tabela anterior'!BA129)</f>
        <v>0</v>
      </c>
      <c r="BC130" s="9">
        <f>IF(Parametros!$P$3=1,'4 - Tabela atual'!BC129,'5 - Tabela anterior'!BB129)</f>
        <v>0</v>
      </c>
      <c r="BD130" s="9">
        <f>IF(Parametros!$P$3=1,'4 - Tabela atual'!BD129,'5 - Tabela anterior'!BC129)</f>
        <v>0</v>
      </c>
      <c r="BE130" s="9">
        <f>IF(Parametros!$P$3=1,'4 - Tabela atual'!BE129,'5 - Tabela anterior'!BD129)</f>
        <v>0</v>
      </c>
      <c r="BF130" s="9">
        <f>IF(Parametros!$P$3=1,'4 - Tabela atual'!BF129,'5 - Tabela anterior'!BE129)</f>
        <v>0</v>
      </c>
      <c r="BG130" s="9">
        <f>IF(Parametros!$P$3=1,'4 - Tabela atual'!BG129,'5 - Tabela anterior'!BF129)</f>
        <v>0</v>
      </c>
      <c r="BH130" s="9">
        <f>IF(Parametros!$P$3=1,'4 - Tabela atual'!BH129,'5 - Tabela anterior'!BG129)</f>
        <v>0</v>
      </c>
      <c r="BI130" s="9">
        <f>IF(Parametros!$P$3=1,'4 - Tabela atual'!BI129,'5 - Tabela anterior'!BH129)</f>
        <v>0</v>
      </c>
      <c r="BJ130" s="9">
        <f>IF(Parametros!$P$3=1,'4 - Tabela atual'!BJ129,'5 - Tabela anterior'!BI129)</f>
        <v>0</v>
      </c>
      <c r="BK130" s="9">
        <f>IF(Parametros!$P$3=1,'4 - Tabela atual'!BK129,'5 - Tabela anterior'!BJ129)</f>
        <v>0</v>
      </c>
      <c r="BL130" s="9">
        <f>IF(Parametros!$P$3=1,'4 - Tabela atual'!BL129,'5 - Tabela anterior'!BK129)</f>
        <v>0</v>
      </c>
      <c r="BM130" s="9">
        <f>IF(Parametros!$P$3=1,'4 - Tabela atual'!BM129,'5 - Tabela anterior'!BL129)</f>
        <v>0</v>
      </c>
      <c r="BN130" s="9">
        <f>IF(Parametros!$P$3=1,'4 - Tabela atual'!BN129,'5 - Tabela anterior'!BM129)</f>
        <v>0</v>
      </c>
      <c r="BO130" s="9">
        <f>IF(Parametros!$P$3=1,'4 - Tabela atual'!BO129,'5 - Tabela anterior'!BN129)</f>
        <v>0</v>
      </c>
      <c r="BP130" s="9">
        <f>IF(Parametros!$P$3=1,'4 - Tabela atual'!BP129,'5 - Tabela anterior'!BO129)</f>
        <v>0</v>
      </c>
      <c r="BQ130" s="9">
        <f>IF(Parametros!$P$3=1,'4 - Tabela atual'!BQ129,'5 - Tabela anterior'!BP129)</f>
        <v>0</v>
      </c>
      <c r="BR130" s="9">
        <f>IF(Parametros!$P$3=1,'4 - Tabela atual'!BR129,'5 - Tabela anterior'!BQ129)</f>
        <v>0</v>
      </c>
      <c r="BS130" s="9">
        <f>IF(Parametros!$P$3=1,'4 - Tabela atual'!BS129,'5 - Tabela anterior'!BR129)</f>
        <v>0</v>
      </c>
      <c r="BT130" s="9">
        <f>IF(Parametros!$P$3=1,'4 - Tabela atual'!BT129,'5 - Tabela anterior'!BS129)</f>
        <v>0</v>
      </c>
      <c r="BU130" s="9">
        <f>IF(Parametros!$P$3=1,'4 - Tabela atual'!BU129,'5 - Tabela anterior'!BT129)</f>
        <v>0</v>
      </c>
      <c r="BV130" s="9">
        <f>IF(Parametros!$P$3=1,'4 - Tabela atual'!BV129,'5 - Tabela anterior'!BU129)</f>
        <v>0</v>
      </c>
      <c r="BW130" s="9">
        <f>IF(Parametros!$P$3=1,'4 - Tabela atual'!BW129,'5 - Tabela anterior'!BV129)</f>
        <v>0</v>
      </c>
      <c r="BX130" s="9">
        <f>IF(Parametros!$P$3=1,'4 - Tabela atual'!BX129,'5 - Tabela anterior'!BW129)</f>
        <v>0</v>
      </c>
      <c r="BY130" s="9">
        <f>IF(Parametros!$P$3=1,'4 - Tabela atual'!BY129,'5 - Tabela anterior'!BX129)</f>
        <v>0</v>
      </c>
      <c r="BZ130" s="9">
        <f>IF(Parametros!$P$3=1,'4 - Tabela atual'!BZ129,'5 - Tabela anterior'!BY129)</f>
        <v>0</v>
      </c>
      <c r="CA130" s="9">
        <f>IF(Parametros!$P$3=1,'4 - Tabela atual'!CA129,'5 - Tabela anterior'!BZ129)</f>
        <v>0</v>
      </c>
      <c r="CB130" s="9">
        <f>IF(Parametros!$P$3=1,'4 - Tabela atual'!CB129,'5 - Tabela anterior'!CA129)</f>
        <v>0</v>
      </c>
      <c r="CC130" s="9">
        <f>IF(Parametros!$P$3=1,'4 - Tabela atual'!CC129,'5 - Tabela anterior'!CB129)</f>
        <v>0</v>
      </c>
      <c r="CD130" s="9">
        <f>IF(Parametros!$P$3=1,'4 - Tabela atual'!CD129,'5 - Tabela anterior'!CC129)</f>
        <v>0</v>
      </c>
      <c r="CE130" s="9">
        <f>IF(Parametros!$P$3=1,'4 - Tabela atual'!CE129,'5 - Tabela anterior'!CD129)</f>
        <v>0</v>
      </c>
      <c r="CF130" s="9">
        <f>IF(Parametros!$P$3=1,'4 - Tabela atual'!CF129,'5 - Tabela anterior'!CE129)</f>
        <v>0</v>
      </c>
      <c r="CG130" s="9">
        <f>IF(Parametros!$P$3=1,'4 - Tabela atual'!CG129,'5 - Tabela anterior'!CF129)</f>
        <v>0</v>
      </c>
      <c r="CH130" s="9">
        <f>IF(Parametros!$P$3=1,'4 - Tabela atual'!CH129,'5 - Tabela anterior'!CG129)</f>
        <v>0</v>
      </c>
      <c r="CI130" s="9">
        <f>IF(Parametros!$P$3=1,'4 - Tabela atual'!CI129,'5 - Tabela anterior'!CH129)</f>
        <v>0</v>
      </c>
      <c r="CJ130" s="9">
        <f>IF(Parametros!$P$3=1,'4 - Tabela atual'!CJ129,'5 - Tabela anterior'!CI129)</f>
        <v>0</v>
      </c>
      <c r="CK130" s="9">
        <f>IF(Parametros!$P$3=1,'4 - Tabela atual'!CK129,'5 - Tabela anterior'!CJ129)</f>
        <v>0</v>
      </c>
      <c r="CL130" s="9">
        <f>IF(Parametros!$P$3=1,'4 - Tabela atual'!CL129,'5 - Tabela anterior'!CK129)</f>
        <v>0</v>
      </c>
      <c r="CM130" s="9">
        <f>IF(Parametros!$P$3=1,'4 - Tabela atual'!CM129,'5 - Tabela anterior'!CL129)</f>
        <v>0</v>
      </c>
      <c r="CN130" s="9">
        <f>IF(Parametros!$P$3=1,'4 - Tabela atual'!CN129,'5 - Tabela anterior'!CM129)</f>
        <v>0</v>
      </c>
      <c r="CO130" s="9">
        <f>IF(Parametros!$P$3=1,'4 - Tabela atual'!CO129,'5 - Tabela anterior'!CN129)</f>
        <v>0</v>
      </c>
      <c r="CP130" s="9">
        <f>IF(Parametros!$P$3=1,'4 - Tabela atual'!CP129,'5 - Tabela anterior'!CO129)</f>
        <v>0</v>
      </c>
      <c r="CQ130" s="9">
        <f>IF(Parametros!$P$3=1,'4 - Tabela atual'!CQ129,'5 - Tabela anterior'!CP129)</f>
        <v>0</v>
      </c>
      <c r="CR130" s="9">
        <f>IF(Parametros!$P$3=1,'4 - Tabela atual'!CR129,'5 - Tabela anterior'!CQ129)</f>
        <v>0</v>
      </c>
      <c r="CS130" s="9">
        <f>IF(Parametros!$P$3=1,'4 - Tabela atual'!CS129,'5 - Tabela anterior'!CR129)</f>
        <v>0</v>
      </c>
      <c r="CT130" s="9">
        <f>IF(Parametros!$P$3=1,'4 - Tabela atual'!CT129,'5 - Tabela anterior'!CS129)</f>
        <v>0</v>
      </c>
      <c r="CU130" s="9">
        <f>IF(Parametros!$P$3=1,'4 - Tabela atual'!CU129,'5 - Tabela anterior'!CT129)</f>
        <v>0</v>
      </c>
      <c r="CV130" s="9">
        <f>IF(Parametros!$P$3=1,'4 - Tabela atual'!CV129,'5 - Tabela anterior'!CU129)</f>
        <v>0</v>
      </c>
      <c r="CW130" s="9">
        <f>IF(Parametros!$P$3=1,'4 - Tabela atual'!CW129,'5 - Tabela anterior'!CV129)</f>
        <v>0</v>
      </c>
      <c r="CX130" s="9">
        <f>IF(Parametros!$P$3=1,'4 - Tabela atual'!CX129,'5 - Tabela anterior'!CW129)</f>
        <v>0</v>
      </c>
      <c r="CY130" s="9">
        <f>IF(Parametros!$P$3=1,'4 - Tabela atual'!CY129,'5 - Tabela anterior'!CX129)</f>
        <v>0</v>
      </c>
      <c r="CZ130" s="9">
        <f>IF(Parametros!$P$3=1,'4 - Tabela atual'!CZ129,'5 - Tabela anterior'!CY129)</f>
        <v>0</v>
      </c>
      <c r="DA130" s="9">
        <f>IF(Parametros!$P$3=1,'4 - Tabela atual'!DA129,'5 - Tabela anterior'!CZ129)</f>
        <v>0</v>
      </c>
      <c r="DB130" s="9">
        <f>IF(Parametros!$P$3=1,'4 - Tabela atual'!DB129,'5 - Tabela anterior'!DA129)</f>
        <v>0</v>
      </c>
      <c r="DC130" s="9">
        <f>IF(Parametros!$P$3=1,'4 - Tabela atual'!DC129,'5 - Tabela anterior'!DB129)</f>
        <v>0</v>
      </c>
      <c r="DD130" s="9">
        <f>IF(Parametros!$P$3=1,'4 - Tabela atual'!DD129,'5 - Tabela anterior'!DC129)</f>
        <v>0</v>
      </c>
      <c r="DE130" s="9">
        <f>IF(Parametros!$P$3=1,'4 - Tabela atual'!DE129,'5 - Tabela anterior'!DD129)</f>
        <v>0</v>
      </c>
      <c r="DF130" s="9">
        <f>IF(Parametros!$P$3=1,'4 - Tabela atual'!DF129,'5 - Tabela anterior'!DE129)</f>
        <v>0</v>
      </c>
      <c r="DG130" s="9">
        <f>IF(Parametros!$P$3=1,'4 - Tabela atual'!DG129,'5 - Tabela anterior'!DF129)</f>
        <v>0</v>
      </c>
      <c r="DH130" s="9">
        <f>IF(Parametros!$P$3=1,'4 - Tabela atual'!DH129,'5 - Tabela anterior'!DG129)</f>
        <v>0</v>
      </c>
      <c r="DI130" s="9">
        <f>IF(Parametros!$P$3=1,'4 - Tabela atual'!DI129,'5 - Tabela anterior'!DH129)</f>
        <v>0</v>
      </c>
      <c r="DJ130" s="9">
        <f>IF(Parametros!$P$3=1,'4 - Tabela atual'!DJ129,'5 - Tabela anterior'!DI129)</f>
        <v>0</v>
      </c>
      <c r="DK130" s="9">
        <f>IF(Parametros!$P$3=1,'4 - Tabela atual'!DK129,'5 - Tabela anterior'!DJ129)</f>
        <v>0</v>
      </c>
      <c r="DL130" s="9">
        <f>IF(Parametros!$P$3=1,'4 - Tabela atual'!DL129,'5 - Tabela anterior'!DK129)</f>
        <v>0</v>
      </c>
      <c r="DM130" s="9">
        <f>IF(Parametros!$P$3=1,'4 - Tabela atual'!DM129,'5 - Tabela anterior'!DL129)</f>
        <v>0</v>
      </c>
      <c r="DN130" s="9">
        <f>IF(Parametros!$P$3=1,'4 - Tabela atual'!DN129,'5 - Tabela anterior'!DM129)</f>
        <v>0</v>
      </c>
      <c r="DO130" s="9">
        <f>IF(Parametros!$P$3=1,'4 - Tabela atual'!DO129,'5 - Tabela anterior'!DN129)</f>
        <v>0</v>
      </c>
      <c r="DP130" s="9">
        <f>IF(Parametros!$P$3=1,'4 - Tabela atual'!DP129,'5 - Tabela anterior'!DO129)</f>
        <v>0</v>
      </c>
      <c r="DQ130" s="9">
        <f>IF(Parametros!$P$3=1,'4 - Tabela atual'!DQ129,'5 - Tabela anterior'!DP129)</f>
        <v>0</v>
      </c>
      <c r="DR130" s="9">
        <f>IF(Parametros!$P$3=1,'4 - Tabela atual'!DR129,'5 - Tabela anterior'!DQ129)</f>
        <v>0</v>
      </c>
      <c r="DS130" s="9">
        <f>IF(Parametros!$P$3=1,'4 - Tabela atual'!DS129,'5 - Tabela anterior'!DR129)</f>
        <v>0</v>
      </c>
      <c r="DT130" s="9">
        <f>IF(Parametros!$P$3=1,'4 - Tabela atual'!DT129,'5 - Tabela anterior'!DS129)</f>
        <v>0</v>
      </c>
      <c r="DU130" s="9">
        <f>IF(Parametros!$P$3=1,'4 - Tabela atual'!DU129,'5 - Tabela anterior'!DT129)</f>
        <v>0</v>
      </c>
      <c r="DV130" s="9">
        <f>IF(Parametros!$P$3=1,'4 - Tabela atual'!DV129,'5 - Tabela anterior'!DU129)</f>
        <v>0</v>
      </c>
      <c r="DW130" s="9">
        <f>IF(Parametros!$P$3=1,'4 - Tabela atual'!DW129,'5 - Tabela anterior'!DV129)</f>
        <v>0</v>
      </c>
      <c r="DX130" s="9">
        <f>IF(Parametros!$P$3=1,'4 - Tabela atual'!DX129,'5 - Tabela anterior'!DW129)</f>
        <v>0</v>
      </c>
      <c r="DY130" s="9">
        <f>IF(Parametros!$P$3=1,'4 - Tabela atual'!DY129,'5 - Tabela anterior'!DX129)</f>
        <v>0</v>
      </c>
      <c r="DZ130" s="9">
        <f>IF(Parametros!$P$3=1,'4 - Tabela atual'!DZ129,'5 - Tabela anterior'!DY129)</f>
        <v>0</v>
      </c>
      <c r="EA130" s="9">
        <f>IF(Parametros!$P$3=1,'4 - Tabela atual'!EA129,'5 - Tabela anterior'!DZ129)</f>
        <v>0</v>
      </c>
      <c r="EB130" s="9">
        <f>IF(Parametros!$P$3=1,'4 - Tabela atual'!EB129,'5 - Tabela anterior'!EA129)</f>
        <v>0</v>
      </c>
      <c r="EC130" s="9">
        <f>IF(Parametros!$P$3=1,'4 - Tabela atual'!EC129,'5 - Tabela anterior'!EB129)</f>
        <v>0</v>
      </c>
      <c r="ED130" s="9">
        <f>IF(Parametros!$P$3=1,'4 - Tabela atual'!ED129,'5 - Tabela anterior'!EC129)</f>
        <v>0</v>
      </c>
      <c r="EE130" s="9">
        <f>IF(Parametros!$P$3=1,'4 - Tabela atual'!EE129,'5 - Tabela anterior'!ED129)</f>
        <v>0</v>
      </c>
      <c r="EF130" s="9">
        <f>IF(Parametros!$P$3=1,'4 - Tabela atual'!EF129,'5 - Tabela anterior'!EE129)</f>
        <v>0</v>
      </c>
      <c r="EG130" s="9">
        <f>IF(Parametros!$P$3=1,'4 - Tabela atual'!EG129,'5 - Tabela anterior'!EF129)</f>
        <v>0</v>
      </c>
      <c r="EH130" s="9">
        <f>IF(Parametros!$P$3=1,'4 - Tabela atual'!EH129,'5 - Tabela anterior'!EG129)</f>
        <v>0</v>
      </c>
      <c r="EI130" s="9">
        <f>IF(Parametros!$P$3=1,'4 - Tabela atual'!EI129,'5 - Tabela anterior'!EH129)</f>
        <v>0</v>
      </c>
      <c r="EJ130" s="9">
        <f>IF(Parametros!$P$3=1,'4 - Tabela atual'!EJ129,'5 - Tabela anterior'!EI129)</f>
        <v>0</v>
      </c>
      <c r="EK130" s="9">
        <f>IF(Parametros!$P$3=1,'4 - Tabela atual'!EK129,'5 - Tabela anterior'!EJ129)</f>
        <v>0</v>
      </c>
      <c r="EL130" s="9">
        <f>IF(Parametros!$P$3=1,'4 - Tabela atual'!EL129,'5 - Tabela anterior'!EK129)</f>
        <v>0</v>
      </c>
      <c r="EM130" s="9">
        <f>IF(Parametros!$P$3=1,'4 - Tabela atual'!EM129,'5 - Tabela anterior'!EL129)</f>
        <v>0</v>
      </c>
      <c r="EN130" s="9">
        <f>IF(Parametros!$P$3=1,'4 - Tabela atual'!EN129,'5 - Tabela anterior'!EM129)</f>
        <v>0</v>
      </c>
      <c r="EO130" s="9">
        <f>IF(Parametros!$P$3=1,'4 - Tabela atual'!EO129,'5 - Tabela anterior'!EN129)</f>
        <v>0</v>
      </c>
      <c r="EP130" s="9">
        <f>IF(Parametros!$P$3=1,'4 - Tabela atual'!EP129,'5 - Tabela anterior'!EO129)</f>
        <v>0</v>
      </c>
      <c r="EQ130" s="9">
        <f>IF(Parametros!$P$3=1,'4 - Tabela atual'!EQ129,'5 - Tabela anterior'!EP129)</f>
        <v>0</v>
      </c>
      <c r="ER130" s="9">
        <f>IF(Parametros!$P$3=1,'4 - Tabela atual'!ER129,'5 - Tabela anterior'!EQ129)</f>
        <v>0</v>
      </c>
      <c r="ES130" s="9">
        <f>IF(Parametros!$P$3=1,'4 - Tabela atual'!ES129,'5 - Tabela anterior'!ER129)</f>
        <v>0</v>
      </c>
      <c r="ET130" s="9">
        <f>IF(Parametros!$P$3=1,'4 - Tabela atual'!ET129,'5 - Tabela anterior'!ES129)</f>
        <v>0</v>
      </c>
      <c r="EU130" s="9">
        <f>IF(Parametros!$P$3=1,'4 - Tabela atual'!EU129,'5 - Tabela anterior'!ET129)</f>
        <v>0</v>
      </c>
      <c r="EV130" s="9">
        <f>IF(Parametros!$P$3=1,'4 - Tabela atual'!EV129,'5 - Tabela anterior'!EU129)</f>
        <v>0</v>
      </c>
      <c r="EW130" s="9">
        <f>IF(Parametros!$P$3=1,'4 - Tabela atual'!EW129,'5 - Tabela anterior'!EV129)</f>
        <v>0</v>
      </c>
      <c r="EX130" s="9">
        <f>IF(Parametros!$P$3=1,'4 - Tabela atual'!EX129,'5 - Tabela anterior'!EW129)</f>
        <v>0</v>
      </c>
      <c r="EY130" s="9">
        <f>IF(Parametros!$P$3=1,'4 - Tabela atual'!EY129,'5 - Tabela anterior'!EX129)</f>
        <v>0</v>
      </c>
      <c r="EZ130" s="9">
        <f>IF(Parametros!$P$3=1,'4 - Tabela atual'!EZ129,'5 - Tabela anterior'!EY129)</f>
        <v>0</v>
      </c>
      <c r="FA130" s="9">
        <f>IF(Parametros!$P$3=1,'4 - Tabela atual'!FA129,'5 - Tabela anterior'!EZ129)</f>
        <v>0</v>
      </c>
      <c r="FB130" s="9">
        <f>IF(Parametros!$P$3=1,'4 - Tabela atual'!FB129,'5 - Tabela anterior'!FA129)</f>
        <v>0</v>
      </c>
      <c r="FC130" s="9">
        <f>IF(Parametros!$P$3=1,'4 - Tabela atual'!FC129,'5 - Tabela anterior'!FB129)</f>
        <v>0</v>
      </c>
      <c r="FD130" s="9">
        <f>IF(Parametros!$P$3=1,'4 - Tabela atual'!FD129,'5 - Tabela anterior'!FC129)</f>
        <v>0</v>
      </c>
      <c r="FE130" s="9">
        <f>IF(Parametros!$P$3=1,'4 - Tabela atual'!FE129,'5 - Tabela anterior'!FD129)</f>
        <v>0</v>
      </c>
      <c r="FF130" s="9">
        <f>IF(Parametros!$P$3=1,'4 - Tabela atual'!FF129,'5 - Tabela anterior'!FE129)</f>
        <v>0</v>
      </c>
      <c r="FG130" s="9">
        <f>IF(Parametros!$P$3=1,'4 - Tabela atual'!FG129,'5 - Tabela anterior'!FF129)</f>
        <v>0</v>
      </c>
      <c r="FH130" s="9">
        <f>IF(Parametros!$P$3=1,'4 - Tabela atual'!FH129,'5 - Tabela anterior'!FG129)</f>
        <v>0</v>
      </c>
      <c r="FI130" s="9">
        <f>IF(Parametros!$P$3=1,'4 - Tabela atual'!FI129,'5 - Tabela anterior'!FH129)</f>
        <v>0</v>
      </c>
      <c r="FJ130" s="9">
        <f>IF(Parametros!$P$3=1,'4 - Tabela atual'!FJ129,'5 - Tabela anterior'!FI129)</f>
        <v>0</v>
      </c>
      <c r="FK130" s="9">
        <f>IF(Parametros!$P$3=1,'4 - Tabela atual'!FK129,'5 - Tabela anterior'!FJ129)</f>
        <v>0</v>
      </c>
      <c r="FL130" s="9">
        <f>IF(Parametros!$P$3=1,'4 - Tabela atual'!FL129,'5 - Tabela anterior'!FK129)</f>
        <v>0</v>
      </c>
      <c r="FM130" s="9">
        <f>IF(Parametros!$P$3=1,'4 - Tabela atual'!FM129,'5 - Tabela anterior'!FL129)</f>
        <v>0</v>
      </c>
      <c r="FN130" s="9">
        <f>IF(Parametros!$P$3=1,'4 - Tabela atual'!FN129,'5 - Tabela anterior'!FM129)</f>
        <v>0</v>
      </c>
      <c r="FO130" s="9">
        <f>IF(Parametros!$P$3=1,'4 - Tabela atual'!FO129,'5 - Tabela anterior'!FN129)</f>
        <v>0</v>
      </c>
      <c r="FP130" s="9">
        <f>IF(Parametros!$P$3=1,'4 - Tabela atual'!FP129,'5 - Tabela anterior'!FO129)</f>
        <v>0</v>
      </c>
      <c r="FQ130" s="9">
        <f>IF(Parametros!$P$3=1,'4 - Tabela atual'!FQ129,'5 - Tabela anterior'!FP129)</f>
        <v>0</v>
      </c>
      <c r="FR130" s="9">
        <f>IF(Parametros!$P$3=1,'4 - Tabela atual'!FR129,'5 - Tabela anterior'!FQ129)</f>
        <v>0</v>
      </c>
      <c r="FS130" s="9">
        <f>IF(Parametros!$P$3=1,'4 - Tabela atual'!FS129,'5 - Tabela anterior'!FR129)</f>
        <v>0</v>
      </c>
      <c r="FT130" t="str">
        <f>IF(Parametros!$P$3=1,'4 - Tabela atual'!FT129,'5 - Tabela anterior'!FS129)</f>
        <v>0</v>
      </c>
      <c r="FU130" t="str">
        <f>IF(Parametros!$P$3=1,'4 - Tabela atual'!FU129,'5 - Tabela anterior'!FT129)</f>
        <v>0</v>
      </c>
      <c r="FV130" t="str">
        <f>IF(Parametros!$P$3=1,'4 - Tabela atual'!FV129,'5 - Tabela anterior'!FU129)</f>
        <v>0</v>
      </c>
      <c r="FW130" t="str">
        <f>IF(Parametros!$P$3=1,'4 - Tabela atual'!FW129,'5 - Tabela anterior'!FV129)</f>
        <v>0</v>
      </c>
      <c r="FX130">
        <f>IF(Parametros!$P$3=1,'4 - Tabela atual'!FX129,'5 - Tabela anterior'!FW129)</f>
        <v>0</v>
      </c>
      <c r="FY130">
        <f>IF(Parametros!$P$3=1,'4 - Tabela atual'!FY129,'5 - Tabela anterior'!FX129)</f>
        <v>0</v>
      </c>
      <c r="FZ130">
        <f>IF(Parametros!$P$3=1,'4 - Tabela atual'!FZ129,'5 - Tabela anterior'!FY129)</f>
        <v>0</v>
      </c>
      <c r="GA130">
        <f>IF(Parametros!$P$3=1,'4 - Tabela atual'!GA129,'5 - Tabela anterior'!FZ129)</f>
        <v>0</v>
      </c>
      <c r="GB130">
        <f>IF(Parametros!$P$3=1,'4 - Tabela atual'!GB129,'5 - Tabela anterior'!GA129)</f>
        <v>0</v>
      </c>
      <c r="GC130">
        <f>IF(Parametros!$P$3=1,'4 - Tabela atual'!GC129,'5 - Tabela anterior'!GB129)</f>
        <v>0</v>
      </c>
      <c r="GD130">
        <f>IF(Parametros!$P$3=1,'4 - Tabela atual'!GD129,'5 - Tabela anterior'!GC129)</f>
        <v>0</v>
      </c>
      <c r="GE130">
        <f>IF(Parametros!$P$3=1,'4 - Tabela atual'!GE129,'5 - Tabela anterior'!GD129)</f>
        <v>0</v>
      </c>
      <c r="GF130">
        <f>IF(Parametros!$P$3=1,'4 - Tabela atual'!GF129,'5 - Tabela anterior'!GE129)</f>
        <v>0</v>
      </c>
      <c r="GG130">
        <f>IF(Parametros!$P$3=1,'4 - Tabela atual'!GG129,'5 - Tabela anterior'!GF129)</f>
        <v>0</v>
      </c>
      <c r="GH130">
        <f>IF(Parametros!$P$3=1,'4 - Tabela atual'!GH129,'5 - Tabela anterior'!GG129)</f>
        <v>0</v>
      </c>
      <c r="GI130" s="8" t="str">
        <f>IF(Parametros!$P$3=1,'4 - Tabela atual'!GI129,'5 - Tabela anterior'!GH129)</f>
        <v>0</v>
      </c>
      <c r="GJ130" s="8">
        <f>IF(Parametros!$P$3=1,'4 - Tabela atual'!GJ129,'5 - Tabela anterior'!GI129)</f>
        <v>0</v>
      </c>
      <c r="GK130" s="8">
        <f>IF(Parametros!$P$3=1,'4 - Tabela atual'!GK129,'5 - Tabela anterior'!GJ129)</f>
        <v>0</v>
      </c>
      <c r="GL130" s="8">
        <f>IF(Parametros!$P$3=1,'4 - Tabela atual'!GL129,'5 - Tabela anterior'!GK129)</f>
        <v>0</v>
      </c>
      <c r="GM130" s="8">
        <f>IF(Parametros!$P$3=1,'4 - Tabela atual'!GM129,'5 - Tabela anterior'!GL129)</f>
        <v>0</v>
      </c>
      <c r="GN130" s="8">
        <f>IF(Parametros!$P$3=1,'4 - Tabela atual'!GN129,'5 - Tabela anterior'!GM129)</f>
        <v>0</v>
      </c>
      <c r="GO130" s="8">
        <f>IF(Parametros!$P$3=1,'4 - Tabela atual'!GO129,'5 - Tabela anterior'!GN129)</f>
        <v>0</v>
      </c>
      <c r="GP130" s="8">
        <f>IF(Parametros!$P$3=1,'4 - Tabela atual'!GP129,'5 - Tabela anterior'!GO129)</f>
        <v>0</v>
      </c>
      <c r="GQ130" s="8">
        <f>IF(Parametros!$P$3=1,'4 - Tabela atual'!GQ129,'5 - Tabela anterior'!GP129)</f>
        <v>0</v>
      </c>
      <c r="GR130" s="8">
        <f>IF(Parametros!$P$3=1,'4 - Tabela atual'!GR129,'5 - Tabela anterior'!GQ129)</f>
        <v>0</v>
      </c>
      <c r="GS130" s="8">
        <f>IF(Parametros!$P$3=1,'4 - Tabela atual'!GS129,'5 - Tabela anterior'!GR129)</f>
        <v>0</v>
      </c>
      <c r="GT130" s="8">
        <f>IF(Parametros!$P$3=1,'4 - Tabela atual'!GT129,'5 - Tabela anterior'!GS129)</f>
        <v>0</v>
      </c>
      <c r="GU130" s="8">
        <f>IF(Parametros!$P$3=1,'4 - Tabela atual'!GU129,'5 - Tabela anterior'!GT129)</f>
        <v>0</v>
      </c>
      <c r="GV130" s="8">
        <f>IF(Parametros!$P$3=1,'4 - Tabela atual'!GV129,'5 - Tabela anterior'!GU129)</f>
        <v>0</v>
      </c>
      <c r="GW130" s="8">
        <f>IF(Parametros!$P$3=1,'4 - Tabela atual'!GW129,'5 - Tabela anterior'!GV129)</f>
        <v>0</v>
      </c>
      <c r="GX130">
        <f>IF(Parametros!$P$3=1,'4 - Tabela atual'!GX129,'5 - Tabela anterior'!GW129)</f>
        <v>0</v>
      </c>
      <c r="GY130">
        <f>IF(Parametros!$P$3=1,'4 - Tabela atual'!GY129,'5 - Tabela anterior'!GX129)</f>
        <v>0</v>
      </c>
      <c r="GZ130">
        <f>IF(Parametros!$P$3=1,'4 - Tabela atual'!GZ129,'5 - Tabela anterior'!GY129)</f>
        <v>0</v>
      </c>
      <c r="HA130">
        <f>IF(Parametros!$P$3=1,'4 - Tabela atual'!HA129,'5 - Tabela anterior'!GZ129)</f>
        <v>0</v>
      </c>
      <c r="HB130">
        <f>IF(Parametros!$P$3=1,'4 - Tabela atual'!HB129,'5 - Tabela anterior'!HA129)</f>
        <v>0</v>
      </c>
      <c r="HC130">
        <f>IF(Parametros!$P$3=1,'4 - Tabela atual'!HC129,'5 - Tabela anterior'!HB129)</f>
        <v>0</v>
      </c>
      <c r="HD130">
        <f>IF(Parametros!$P$3=1,'4 - Tabela atual'!HD129,'5 - Tabela anterior'!HC129)</f>
        <v>0</v>
      </c>
      <c r="HE130" s="6" t="str">
        <f t="shared" si="3"/>
        <v>0 - (0)</v>
      </c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IP130" s="5"/>
      <c r="IQ130" s="5"/>
      <c r="IR130" s="5"/>
      <c r="IS130" s="5"/>
      <c r="IT130" s="5"/>
      <c r="IU130" s="5"/>
      <c r="IV130" s="5"/>
      <c r="IW130" s="5"/>
      <c r="IX130" s="5"/>
      <c r="IY130" s="5"/>
      <c r="IZ130" s="5"/>
      <c r="JA130" s="5"/>
      <c r="JB130" s="5"/>
      <c r="JC130" s="5"/>
      <c r="JD130" s="5"/>
      <c r="JE130" s="5"/>
      <c r="JF130" s="5"/>
      <c r="JG130" s="5"/>
      <c r="JH130" s="5"/>
      <c r="JI130" s="5"/>
      <c r="JJ130" s="5"/>
      <c r="JK130" s="5"/>
      <c r="JL130" s="5"/>
    </row>
    <row r="131" spans="1:272" x14ac:dyDescent="0.2">
      <c r="A131" s="148">
        <f>IF(Parametros!$P$3=1,'4 - Tabela atual'!A130,'5 - Tabela anterior'!A130)</f>
        <v>0</v>
      </c>
      <c r="B131" s="112">
        <f>IF(Parametros!$P$3=1,'4 - Tabela atual'!B130,'5 - Tabela anterior'!B130)</f>
        <v>0</v>
      </c>
      <c r="C131" s="9">
        <f>IF(Parametros!$P$3=1,'4 - Tabela atual'!C130,'5 - Tabela anterior'!C130)</f>
        <v>0</v>
      </c>
      <c r="D131" s="9">
        <f>IF(Parametros!$P$3=1,'4 - Tabela atual'!D130,'5 - Tabela anterior'!D130)</f>
        <v>0</v>
      </c>
      <c r="E131" s="9"/>
      <c r="F131" s="9"/>
      <c r="G131" s="9"/>
      <c r="H131" s="9"/>
      <c r="I131" s="9">
        <f>IF(Parametros!$P$3=1,'4 - Tabela atual'!I130,'5 - Tabela anterior'!H130)</f>
        <v>0</v>
      </c>
      <c r="J131" s="9"/>
      <c r="K131" s="9"/>
      <c r="L131" s="9"/>
      <c r="M131" s="9"/>
      <c r="N131" s="9">
        <f>IF(Parametros!$P$3=1,'4 - Tabela atual'!N130,'5 - Tabela anterior'!M130)</f>
        <v>0</v>
      </c>
      <c r="O131" s="9">
        <f>IF(Parametros!$P$3=1,'4 - Tabela atual'!O130,'5 - Tabela anterior'!N130)</f>
        <v>0</v>
      </c>
      <c r="P131" s="9">
        <f>IF(Parametros!$P$3=1,'4 - Tabela atual'!P130,'5 - Tabela anterior'!O130)</f>
        <v>0</v>
      </c>
      <c r="Q131" s="9">
        <f>IF(Parametros!$P$3=1,'4 - Tabela atual'!Q130,'5 - Tabela anterior'!P130)</f>
        <v>0</v>
      </c>
      <c r="R131" s="9">
        <f>IF(Parametros!$P$3=1,'4 - Tabela atual'!R130,'5 - Tabela anterior'!Q130)</f>
        <v>0</v>
      </c>
      <c r="S131" s="9">
        <f>IF(Parametros!$P$3=1,'4 - Tabela atual'!S130,'5 - Tabela anterior'!R130)</f>
        <v>0</v>
      </c>
      <c r="T131" s="9">
        <f>IF(Parametros!$P$3=1,'4 - Tabela atual'!T130,'5 - Tabela anterior'!S130)</f>
        <v>0</v>
      </c>
      <c r="U131" s="9">
        <f>IF(Parametros!$P$3=1,'4 - Tabela atual'!U130,'5 - Tabela anterior'!T130)</f>
        <v>0</v>
      </c>
      <c r="V131" s="9">
        <f>IF(Parametros!$P$3=1,'4 - Tabela atual'!V130,'5 - Tabela anterior'!U130)</f>
        <v>0</v>
      </c>
      <c r="W131" s="9">
        <f>IF(Parametros!$P$3=1,'4 - Tabela atual'!W130,'5 - Tabela anterior'!V130)</f>
        <v>0</v>
      </c>
      <c r="X131" s="9">
        <f>IF(Parametros!$P$3=1,'4 - Tabela atual'!X130,'5 - Tabela anterior'!W130)</f>
        <v>0</v>
      </c>
      <c r="Y131" s="9">
        <f>IF(Parametros!$P$3=1,'4 - Tabela atual'!Y130,'5 - Tabela anterior'!X130)</f>
        <v>0</v>
      </c>
      <c r="Z131" s="9">
        <f>IF(Parametros!$P$3=1,'4 - Tabela atual'!Z130,'5 - Tabela anterior'!Y130)</f>
        <v>0</v>
      </c>
      <c r="AA131" s="9">
        <f>IF(Parametros!$P$3=1,'4 - Tabela atual'!AA130,'5 - Tabela anterior'!Z130)</f>
        <v>0</v>
      </c>
      <c r="AB131" s="9">
        <f>IF(Parametros!$P$3=1,'4 - Tabela atual'!AB130,'5 - Tabela anterior'!AA130)</f>
        <v>0</v>
      </c>
      <c r="AC131" s="9">
        <f>IF(Parametros!$P$3=1,'4 - Tabela atual'!AC130,'5 - Tabela anterior'!AB130)</f>
        <v>0</v>
      </c>
      <c r="AD131" s="9">
        <f>IF(Parametros!$P$3=1,'4 - Tabela atual'!AD130,'5 - Tabela anterior'!AC130)</f>
        <v>0</v>
      </c>
      <c r="AE131" s="9">
        <f>IF(Parametros!$P$3=1,'4 - Tabela atual'!AE130,'5 - Tabela anterior'!AD130)</f>
        <v>0</v>
      </c>
      <c r="AF131" s="9">
        <f>IF(Parametros!$P$3=1,'4 - Tabela atual'!AF130,'5 - Tabela anterior'!AE130)</f>
        <v>0</v>
      </c>
      <c r="AG131" s="9">
        <f>IF(Parametros!$P$3=1,'4 - Tabela atual'!AG130,'5 - Tabela anterior'!AF130)</f>
        <v>0</v>
      </c>
      <c r="AH131" s="9">
        <f>IF(Parametros!$P$3=1,'4 - Tabela atual'!AH130,'5 - Tabela anterior'!AG130)</f>
        <v>0</v>
      </c>
      <c r="AI131" s="9">
        <f>IF(Parametros!$P$3=1,'4 - Tabela atual'!AI130,'5 - Tabela anterior'!AH130)</f>
        <v>0</v>
      </c>
      <c r="AJ131" s="9">
        <f>IF(Parametros!$P$3=1,'4 - Tabela atual'!AJ130,'5 - Tabela anterior'!AI130)</f>
        <v>0</v>
      </c>
      <c r="AK131" s="9">
        <f>IF(Parametros!$P$3=1,'4 - Tabela atual'!AK130,'5 - Tabela anterior'!AJ130)</f>
        <v>0</v>
      </c>
      <c r="AL131" s="9">
        <f>IF(Parametros!$P$3=1,'4 - Tabela atual'!AL130,'5 - Tabela anterior'!AK130)</f>
        <v>0</v>
      </c>
      <c r="AM131" s="9">
        <f>IF(Parametros!$P$3=1,'4 - Tabela atual'!AM130,'5 - Tabela anterior'!AL130)</f>
        <v>0</v>
      </c>
      <c r="AN131" s="9">
        <f>IF(Parametros!$P$3=1,'4 - Tabela atual'!AN130,'5 - Tabela anterior'!AM130)</f>
        <v>0</v>
      </c>
      <c r="AO131" s="9">
        <f>IF(Parametros!$P$3=1,'4 - Tabela atual'!AO130,'5 - Tabela anterior'!AN130)</f>
        <v>0</v>
      </c>
      <c r="AP131" s="9">
        <f>IF(Parametros!$P$3=1,'4 - Tabela atual'!AP130,'5 - Tabela anterior'!AO130)</f>
        <v>0</v>
      </c>
      <c r="AQ131" s="9">
        <f>IF(Parametros!$P$3=1,'4 - Tabela atual'!AQ130,'5 - Tabela anterior'!AP130)</f>
        <v>0</v>
      </c>
      <c r="AR131" s="9">
        <f>IF(Parametros!$P$3=1,'4 - Tabela atual'!AR130,'5 - Tabela anterior'!AQ130)</f>
        <v>0</v>
      </c>
      <c r="AS131" s="9">
        <f>IF(Parametros!$P$3=1,'4 - Tabela atual'!AS130,'5 - Tabela anterior'!AR130)</f>
        <v>0</v>
      </c>
      <c r="AT131" s="9">
        <f>IF(Parametros!$P$3=1,'4 - Tabela atual'!AT130,'5 - Tabela anterior'!AS130)</f>
        <v>0</v>
      </c>
      <c r="AU131" s="9">
        <f>IF(Parametros!$P$3=1,'4 - Tabela atual'!AU130,'5 - Tabela anterior'!AT130)</f>
        <v>0</v>
      </c>
      <c r="AV131" s="9">
        <f>IF(Parametros!$P$3=1,'4 - Tabela atual'!AV130,'5 - Tabela anterior'!AU130)</f>
        <v>0</v>
      </c>
      <c r="AW131" s="9">
        <f>IF(Parametros!$P$3=1,'4 - Tabela atual'!AW130,'5 - Tabela anterior'!AV130)</f>
        <v>0</v>
      </c>
      <c r="AX131" s="9">
        <f>IF(Parametros!$P$3=1,'4 - Tabela atual'!AX130,'5 - Tabela anterior'!AW130)</f>
        <v>0</v>
      </c>
      <c r="AY131" s="9">
        <f>IF(Parametros!$P$3=1,'4 - Tabela atual'!AY130,'5 - Tabela anterior'!AX130)</f>
        <v>0</v>
      </c>
      <c r="AZ131" s="9">
        <f>IF(Parametros!$P$3=1,'4 - Tabela atual'!AZ130,'5 - Tabela anterior'!AY130)</f>
        <v>0</v>
      </c>
      <c r="BA131" s="9">
        <f>IF(Parametros!$P$3=1,'4 - Tabela atual'!BA130,'5 - Tabela anterior'!AZ130)</f>
        <v>0</v>
      </c>
      <c r="BB131" s="9">
        <f>IF(Parametros!$P$3=1,'4 - Tabela atual'!BB130,'5 - Tabela anterior'!BA130)</f>
        <v>0</v>
      </c>
      <c r="BC131" s="9">
        <f>IF(Parametros!$P$3=1,'4 - Tabela atual'!BC130,'5 - Tabela anterior'!BB130)</f>
        <v>0</v>
      </c>
      <c r="BD131" s="9">
        <f>IF(Parametros!$P$3=1,'4 - Tabela atual'!BD130,'5 - Tabela anterior'!BC130)</f>
        <v>0</v>
      </c>
      <c r="BE131" s="9">
        <f>IF(Parametros!$P$3=1,'4 - Tabela atual'!BE130,'5 - Tabela anterior'!BD130)</f>
        <v>0</v>
      </c>
      <c r="BF131" s="9">
        <f>IF(Parametros!$P$3=1,'4 - Tabela atual'!BF130,'5 - Tabela anterior'!BE130)</f>
        <v>0</v>
      </c>
      <c r="BG131" s="9">
        <f>IF(Parametros!$P$3=1,'4 - Tabela atual'!BG130,'5 - Tabela anterior'!BF130)</f>
        <v>0</v>
      </c>
      <c r="BH131" s="9">
        <f>IF(Parametros!$P$3=1,'4 - Tabela atual'!BH130,'5 - Tabela anterior'!BG130)</f>
        <v>0</v>
      </c>
      <c r="BI131" s="9">
        <f>IF(Parametros!$P$3=1,'4 - Tabela atual'!BI130,'5 - Tabela anterior'!BH130)</f>
        <v>0</v>
      </c>
      <c r="BJ131" s="9">
        <f>IF(Parametros!$P$3=1,'4 - Tabela atual'!BJ130,'5 - Tabela anterior'!BI130)</f>
        <v>0</v>
      </c>
      <c r="BK131" s="9">
        <f>IF(Parametros!$P$3=1,'4 - Tabela atual'!BK130,'5 - Tabela anterior'!BJ130)</f>
        <v>0</v>
      </c>
      <c r="BL131" s="9">
        <f>IF(Parametros!$P$3=1,'4 - Tabela atual'!BL130,'5 - Tabela anterior'!BK130)</f>
        <v>0</v>
      </c>
      <c r="BM131" s="9">
        <f>IF(Parametros!$P$3=1,'4 - Tabela atual'!BM130,'5 - Tabela anterior'!BL130)</f>
        <v>0</v>
      </c>
      <c r="BN131" s="9">
        <f>IF(Parametros!$P$3=1,'4 - Tabela atual'!BN130,'5 - Tabela anterior'!BM130)</f>
        <v>0</v>
      </c>
      <c r="BO131" s="9">
        <f>IF(Parametros!$P$3=1,'4 - Tabela atual'!BO130,'5 - Tabela anterior'!BN130)</f>
        <v>0</v>
      </c>
      <c r="BP131" s="9">
        <f>IF(Parametros!$P$3=1,'4 - Tabela atual'!BP130,'5 - Tabela anterior'!BO130)</f>
        <v>0</v>
      </c>
      <c r="BQ131" s="9">
        <f>IF(Parametros!$P$3=1,'4 - Tabela atual'!BQ130,'5 - Tabela anterior'!BP130)</f>
        <v>0</v>
      </c>
      <c r="BR131" s="9">
        <f>IF(Parametros!$P$3=1,'4 - Tabela atual'!BR130,'5 - Tabela anterior'!BQ130)</f>
        <v>0</v>
      </c>
      <c r="BS131" s="9">
        <f>IF(Parametros!$P$3=1,'4 - Tabela atual'!BS130,'5 - Tabela anterior'!BR130)</f>
        <v>0</v>
      </c>
      <c r="BT131" s="9">
        <f>IF(Parametros!$P$3=1,'4 - Tabela atual'!BT130,'5 - Tabela anterior'!BS130)</f>
        <v>0</v>
      </c>
      <c r="BU131" s="9">
        <f>IF(Parametros!$P$3=1,'4 - Tabela atual'!BU130,'5 - Tabela anterior'!BT130)</f>
        <v>0</v>
      </c>
      <c r="BV131" s="9">
        <f>IF(Parametros!$P$3=1,'4 - Tabela atual'!BV130,'5 - Tabela anterior'!BU130)</f>
        <v>0</v>
      </c>
      <c r="BW131" s="9">
        <f>IF(Parametros!$P$3=1,'4 - Tabela atual'!BW130,'5 - Tabela anterior'!BV130)</f>
        <v>0</v>
      </c>
      <c r="BX131" s="9">
        <f>IF(Parametros!$P$3=1,'4 - Tabela atual'!BX130,'5 - Tabela anterior'!BW130)</f>
        <v>0</v>
      </c>
      <c r="BY131" s="9">
        <f>IF(Parametros!$P$3=1,'4 - Tabela atual'!BY130,'5 - Tabela anterior'!BX130)</f>
        <v>0</v>
      </c>
      <c r="BZ131" s="9">
        <f>IF(Parametros!$P$3=1,'4 - Tabela atual'!BZ130,'5 - Tabela anterior'!BY130)</f>
        <v>0</v>
      </c>
      <c r="CA131" s="9">
        <f>IF(Parametros!$P$3=1,'4 - Tabela atual'!CA130,'5 - Tabela anterior'!BZ130)</f>
        <v>0</v>
      </c>
      <c r="CB131" s="9">
        <f>IF(Parametros!$P$3=1,'4 - Tabela atual'!CB130,'5 - Tabela anterior'!CA130)</f>
        <v>0</v>
      </c>
      <c r="CC131" s="9">
        <f>IF(Parametros!$P$3=1,'4 - Tabela atual'!CC130,'5 - Tabela anterior'!CB130)</f>
        <v>0</v>
      </c>
      <c r="CD131" s="9">
        <f>IF(Parametros!$P$3=1,'4 - Tabela atual'!CD130,'5 - Tabela anterior'!CC130)</f>
        <v>0</v>
      </c>
      <c r="CE131" s="9">
        <f>IF(Parametros!$P$3=1,'4 - Tabela atual'!CE130,'5 - Tabela anterior'!CD130)</f>
        <v>0</v>
      </c>
      <c r="CF131" s="9">
        <f>IF(Parametros!$P$3=1,'4 - Tabela atual'!CF130,'5 - Tabela anterior'!CE130)</f>
        <v>0</v>
      </c>
      <c r="CG131" s="9">
        <f>IF(Parametros!$P$3=1,'4 - Tabela atual'!CG130,'5 - Tabela anterior'!CF130)</f>
        <v>0</v>
      </c>
      <c r="CH131" s="9">
        <f>IF(Parametros!$P$3=1,'4 - Tabela atual'!CH130,'5 - Tabela anterior'!CG130)</f>
        <v>0</v>
      </c>
      <c r="CI131" s="9">
        <f>IF(Parametros!$P$3=1,'4 - Tabela atual'!CI130,'5 - Tabela anterior'!CH130)</f>
        <v>0</v>
      </c>
      <c r="CJ131" s="9">
        <f>IF(Parametros!$P$3=1,'4 - Tabela atual'!CJ130,'5 - Tabela anterior'!CI130)</f>
        <v>0</v>
      </c>
      <c r="CK131" s="9">
        <f>IF(Parametros!$P$3=1,'4 - Tabela atual'!CK130,'5 - Tabela anterior'!CJ130)</f>
        <v>0</v>
      </c>
      <c r="CL131" s="9">
        <f>IF(Parametros!$P$3=1,'4 - Tabela atual'!CL130,'5 - Tabela anterior'!CK130)</f>
        <v>0</v>
      </c>
      <c r="CM131" s="9">
        <f>IF(Parametros!$P$3=1,'4 - Tabela atual'!CM130,'5 - Tabela anterior'!CL130)</f>
        <v>0</v>
      </c>
      <c r="CN131" s="9">
        <f>IF(Parametros!$P$3=1,'4 - Tabela atual'!CN130,'5 - Tabela anterior'!CM130)</f>
        <v>0</v>
      </c>
      <c r="CO131" s="9">
        <f>IF(Parametros!$P$3=1,'4 - Tabela atual'!CO130,'5 - Tabela anterior'!CN130)</f>
        <v>0</v>
      </c>
      <c r="CP131" s="9">
        <f>IF(Parametros!$P$3=1,'4 - Tabela atual'!CP130,'5 - Tabela anterior'!CO130)</f>
        <v>0</v>
      </c>
      <c r="CQ131" s="9">
        <f>IF(Parametros!$P$3=1,'4 - Tabela atual'!CQ130,'5 - Tabela anterior'!CP130)</f>
        <v>0</v>
      </c>
      <c r="CR131" s="9">
        <f>IF(Parametros!$P$3=1,'4 - Tabela atual'!CR130,'5 - Tabela anterior'!CQ130)</f>
        <v>0</v>
      </c>
      <c r="CS131" s="9">
        <f>IF(Parametros!$P$3=1,'4 - Tabela atual'!CS130,'5 - Tabela anterior'!CR130)</f>
        <v>0</v>
      </c>
      <c r="CT131" s="9">
        <f>IF(Parametros!$P$3=1,'4 - Tabela atual'!CT130,'5 - Tabela anterior'!CS130)</f>
        <v>0</v>
      </c>
      <c r="CU131" s="9">
        <f>IF(Parametros!$P$3=1,'4 - Tabela atual'!CU130,'5 - Tabela anterior'!CT130)</f>
        <v>0</v>
      </c>
      <c r="CV131" s="9">
        <f>IF(Parametros!$P$3=1,'4 - Tabela atual'!CV130,'5 - Tabela anterior'!CU130)</f>
        <v>0</v>
      </c>
      <c r="CW131" s="9">
        <f>IF(Parametros!$P$3=1,'4 - Tabela atual'!CW130,'5 - Tabela anterior'!CV130)</f>
        <v>0</v>
      </c>
      <c r="CX131" s="9">
        <f>IF(Parametros!$P$3=1,'4 - Tabela atual'!CX130,'5 - Tabela anterior'!CW130)</f>
        <v>0</v>
      </c>
      <c r="CY131" s="9">
        <f>IF(Parametros!$P$3=1,'4 - Tabela atual'!CY130,'5 - Tabela anterior'!CX130)</f>
        <v>0</v>
      </c>
      <c r="CZ131" s="9">
        <f>IF(Parametros!$P$3=1,'4 - Tabela atual'!CZ130,'5 - Tabela anterior'!CY130)</f>
        <v>0</v>
      </c>
      <c r="DA131" s="9">
        <f>IF(Parametros!$P$3=1,'4 - Tabela atual'!DA130,'5 - Tabela anterior'!CZ130)</f>
        <v>0</v>
      </c>
      <c r="DB131" s="9">
        <f>IF(Parametros!$P$3=1,'4 - Tabela atual'!DB130,'5 - Tabela anterior'!DA130)</f>
        <v>0</v>
      </c>
      <c r="DC131" s="9">
        <f>IF(Parametros!$P$3=1,'4 - Tabela atual'!DC130,'5 - Tabela anterior'!DB130)</f>
        <v>0</v>
      </c>
      <c r="DD131" s="9">
        <f>IF(Parametros!$P$3=1,'4 - Tabela atual'!DD130,'5 - Tabela anterior'!DC130)</f>
        <v>0</v>
      </c>
      <c r="DE131" s="9">
        <f>IF(Parametros!$P$3=1,'4 - Tabela atual'!DE130,'5 - Tabela anterior'!DD130)</f>
        <v>0</v>
      </c>
      <c r="DF131" s="9">
        <f>IF(Parametros!$P$3=1,'4 - Tabela atual'!DF130,'5 - Tabela anterior'!DE130)</f>
        <v>0</v>
      </c>
      <c r="DG131" s="9">
        <f>IF(Parametros!$P$3=1,'4 - Tabela atual'!DG130,'5 - Tabela anterior'!DF130)</f>
        <v>0</v>
      </c>
      <c r="DH131" s="9">
        <f>IF(Parametros!$P$3=1,'4 - Tabela atual'!DH130,'5 - Tabela anterior'!DG130)</f>
        <v>0</v>
      </c>
      <c r="DI131" s="9">
        <f>IF(Parametros!$P$3=1,'4 - Tabela atual'!DI130,'5 - Tabela anterior'!DH130)</f>
        <v>0</v>
      </c>
      <c r="DJ131" s="9">
        <f>IF(Parametros!$P$3=1,'4 - Tabela atual'!DJ130,'5 - Tabela anterior'!DI130)</f>
        <v>0</v>
      </c>
      <c r="DK131" s="9">
        <f>IF(Parametros!$P$3=1,'4 - Tabela atual'!DK130,'5 - Tabela anterior'!DJ130)</f>
        <v>0</v>
      </c>
      <c r="DL131" s="9">
        <f>IF(Parametros!$P$3=1,'4 - Tabela atual'!DL130,'5 - Tabela anterior'!DK130)</f>
        <v>0</v>
      </c>
      <c r="DM131" s="9">
        <f>IF(Parametros!$P$3=1,'4 - Tabela atual'!DM130,'5 - Tabela anterior'!DL130)</f>
        <v>0</v>
      </c>
      <c r="DN131" s="9">
        <f>IF(Parametros!$P$3=1,'4 - Tabela atual'!DN130,'5 - Tabela anterior'!DM130)</f>
        <v>0</v>
      </c>
      <c r="DO131" s="9">
        <f>IF(Parametros!$P$3=1,'4 - Tabela atual'!DO130,'5 - Tabela anterior'!DN130)</f>
        <v>0</v>
      </c>
      <c r="DP131" s="9">
        <f>IF(Parametros!$P$3=1,'4 - Tabela atual'!DP130,'5 - Tabela anterior'!DO130)</f>
        <v>0</v>
      </c>
      <c r="DQ131" s="9">
        <f>IF(Parametros!$P$3=1,'4 - Tabela atual'!DQ130,'5 - Tabela anterior'!DP130)</f>
        <v>0</v>
      </c>
      <c r="DR131" s="9">
        <f>IF(Parametros!$P$3=1,'4 - Tabela atual'!DR130,'5 - Tabela anterior'!DQ130)</f>
        <v>0</v>
      </c>
      <c r="DS131" s="9">
        <f>IF(Parametros!$P$3=1,'4 - Tabela atual'!DS130,'5 - Tabela anterior'!DR130)</f>
        <v>0</v>
      </c>
      <c r="DT131" s="9">
        <f>IF(Parametros!$P$3=1,'4 - Tabela atual'!DT130,'5 - Tabela anterior'!DS130)</f>
        <v>0</v>
      </c>
      <c r="DU131" s="9">
        <f>IF(Parametros!$P$3=1,'4 - Tabela atual'!DU130,'5 - Tabela anterior'!DT130)</f>
        <v>0</v>
      </c>
      <c r="DV131" s="9">
        <f>IF(Parametros!$P$3=1,'4 - Tabela atual'!DV130,'5 - Tabela anterior'!DU130)</f>
        <v>0</v>
      </c>
      <c r="DW131" s="9">
        <f>IF(Parametros!$P$3=1,'4 - Tabela atual'!DW130,'5 - Tabela anterior'!DV130)</f>
        <v>0</v>
      </c>
      <c r="DX131" s="9">
        <f>IF(Parametros!$P$3=1,'4 - Tabela atual'!DX130,'5 - Tabela anterior'!DW130)</f>
        <v>0</v>
      </c>
      <c r="DY131" s="9">
        <f>IF(Parametros!$P$3=1,'4 - Tabela atual'!DY130,'5 - Tabela anterior'!DX130)</f>
        <v>0</v>
      </c>
      <c r="DZ131" s="9">
        <f>IF(Parametros!$P$3=1,'4 - Tabela atual'!DZ130,'5 - Tabela anterior'!DY130)</f>
        <v>0</v>
      </c>
      <c r="EA131" s="9">
        <f>IF(Parametros!$P$3=1,'4 - Tabela atual'!EA130,'5 - Tabela anterior'!DZ130)</f>
        <v>0</v>
      </c>
      <c r="EB131" s="9">
        <f>IF(Parametros!$P$3=1,'4 - Tabela atual'!EB130,'5 - Tabela anterior'!EA130)</f>
        <v>0</v>
      </c>
      <c r="EC131" s="9">
        <f>IF(Parametros!$P$3=1,'4 - Tabela atual'!EC130,'5 - Tabela anterior'!EB130)</f>
        <v>0</v>
      </c>
      <c r="ED131" s="9">
        <f>IF(Parametros!$P$3=1,'4 - Tabela atual'!ED130,'5 - Tabela anterior'!EC130)</f>
        <v>0</v>
      </c>
      <c r="EE131" s="9">
        <f>IF(Parametros!$P$3=1,'4 - Tabela atual'!EE130,'5 - Tabela anterior'!ED130)</f>
        <v>0</v>
      </c>
      <c r="EF131" s="9">
        <f>IF(Parametros!$P$3=1,'4 - Tabela atual'!EF130,'5 - Tabela anterior'!EE130)</f>
        <v>0</v>
      </c>
      <c r="EG131" s="9">
        <f>IF(Parametros!$P$3=1,'4 - Tabela atual'!EG130,'5 - Tabela anterior'!EF130)</f>
        <v>0</v>
      </c>
      <c r="EH131" s="9">
        <f>IF(Parametros!$P$3=1,'4 - Tabela atual'!EH130,'5 - Tabela anterior'!EG130)</f>
        <v>0</v>
      </c>
      <c r="EI131" s="9">
        <f>IF(Parametros!$P$3=1,'4 - Tabela atual'!EI130,'5 - Tabela anterior'!EH130)</f>
        <v>0</v>
      </c>
      <c r="EJ131" s="9">
        <f>IF(Parametros!$P$3=1,'4 - Tabela atual'!EJ130,'5 - Tabela anterior'!EI130)</f>
        <v>0</v>
      </c>
      <c r="EK131" s="9">
        <f>IF(Parametros!$P$3=1,'4 - Tabela atual'!EK130,'5 - Tabela anterior'!EJ130)</f>
        <v>0</v>
      </c>
      <c r="EL131" s="9">
        <f>IF(Parametros!$P$3=1,'4 - Tabela atual'!EL130,'5 - Tabela anterior'!EK130)</f>
        <v>0</v>
      </c>
      <c r="EM131" s="9">
        <f>IF(Parametros!$P$3=1,'4 - Tabela atual'!EM130,'5 - Tabela anterior'!EL130)</f>
        <v>0</v>
      </c>
      <c r="EN131" s="9">
        <f>IF(Parametros!$P$3=1,'4 - Tabela atual'!EN130,'5 - Tabela anterior'!EM130)</f>
        <v>0</v>
      </c>
      <c r="EO131" s="9">
        <f>IF(Parametros!$P$3=1,'4 - Tabela atual'!EO130,'5 - Tabela anterior'!EN130)</f>
        <v>0</v>
      </c>
      <c r="EP131" s="9">
        <f>IF(Parametros!$P$3=1,'4 - Tabela atual'!EP130,'5 - Tabela anterior'!EO130)</f>
        <v>0</v>
      </c>
      <c r="EQ131" s="9">
        <f>IF(Parametros!$P$3=1,'4 - Tabela atual'!EQ130,'5 - Tabela anterior'!EP130)</f>
        <v>0</v>
      </c>
      <c r="ER131" s="9">
        <f>IF(Parametros!$P$3=1,'4 - Tabela atual'!ER130,'5 - Tabela anterior'!EQ130)</f>
        <v>0</v>
      </c>
      <c r="ES131" s="9">
        <f>IF(Parametros!$P$3=1,'4 - Tabela atual'!ES130,'5 - Tabela anterior'!ER130)</f>
        <v>0</v>
      </c>
      <c r="ET131" s="9">
        <f>IF(Parametros!$P$3=1,'4 - Tabela atual'!ET130,'5 - Tabela anterior'!ES130)</f>
        <v>0</v>
      </c>
      <c r="EU131" s="9">
        <f>IF(Parametros!$P$3=1,'4 - Tabela atual'!EU130,'5 - Tabela anterior'!ET130)</f>
        <v>0</v>
      </c>
      <c r="EV131" s="9">
        <f>IF(Parametros!$P$3=1,'4 - Tabela atual'!EV130,'5 - Tabela anterior'!EU130)</f>
        <v>0</v>
      </c>
      <c r="EW131" s="9">
        <f>IF(Parametros!$P$3=1,'4 - Tabela atual'!EW130,'5 - Tabela anterior'!EV130)</f>
        <v>0</v>
      </c>
      <c r="EX131" s="9">
        <f>IF(Parametros!$P$3=1,'4 - Tabela atual'!EX130,'5 - Tabela anterior'!EW130)</f>
        <v>0</v>
      </c>
      <c r="EY131" s="9">
        <f>IF(Parametros!$P$3=1,'4 - Tabela atual'!EY130,'5 - Tabela anterior'!EX130)</f>
        <v>0</v>
      </c>
      <c r="EZ131" s="9">
        <f>IF(Parametros!$P$3=1,'4 - Tabela atual'!EZ130,'5 - Tabela anterior'!EY130)</f>
        <v>0</v>
      </c>
      <c r="FA131" s="9">
        <f>IF(Parametros!$P$3=1,'4 - Tabela atual'!FA130,'5 - Tabela anterior'!EZ130)</f>
        <v>0</v>
      </c>
      <c r="FB131" s="9">
        <f>IF(Parametros!$P$3=1,'4 - Tabela atual'!FB130,'5 - Tabela anterior'!FA130)</f>
        <v>0</v>
      </c>
      <c r="FC131" s="9">
        <f>IF(Parametros!$P$3=1,'4 - Tabela atual'!FC130,'5 - Tabela anterior'!FB130)</f>
        <v>0</v>
      </c>
      <c r="FD131" s="9">
        <f>IF(Parametros!$P$3=1,'4 - Tabela atual'!FD130,'5 - Tabela anterior'!FC130)</f>
        <v>0</v>
      </c>
      <c r="FE131" s="9">
        <f>IF(Parametros!$P$3=1,'4 - Tabela atual'!FE130,'5 - Tabela anterior'!FD130)</f>
        <v>0</v>
      </c>
      <c r="FF131" s="9">
        <f>IF(Parametros!$P$3=1,'4 - Tabela atual'!FF130,'5 - Tabela anterior'!FE130)</f>
        <v>0</v>
      </c>
      <c r="FG131" s="9">
        <f>IF(Parametros!$P$3=1,'4 - Tabela atual'!FG130,'5 - Tabela anterior'!FF130)</f>
        <v>0</v>
      </c>
      <c r="FH131" s="9">
        <f>IF(Parametros!$P$3=1,'4 - Tabela atual'!FH130,'5 - Tabela anterior'!FG130)</f>
        <v>0</v>
      </c>
      <c r="FI131" s="9">
        <f>IF(Parametros!$P$3=1,'4 - Tabela atual'!FI130,'5 - Tabela anterior'!FH130)</f>
        <v>0</v>
      </c>
      <c r="FJ131" s="9">
        <f>IF(Parametros!$P$3=1,'4 - Tabela atual'!FJ130,'5 - Tabela anterior'!FI130)</f>
        <v>0</v>
      </c>
      <c r="FK131" s="9">
        <f>IF(Parametros!$P$3=1,'4 - Tabela atual'!FK130,'5 - Tabela anterior'!FJ130)</f>
        <v>0</v>
      </c>
      <c r="FL131" s="9">
        <f>IF(Parametros!$P$3=1,'4 - Tabela atual'!FL130,'5 - Tabela anterior'!FK130)</f>
        <v>0</v>
      </c>
      <c r="FM131" s="9">
        <f>IF(Parametros!$P$3=1,'4 - Tabela atual'!FM130,'5 - Tabela anterior'!FL130)</f>
        <v>0</v>
      </c>
      <c r="FN131" s="9">
        <f>IF(Parametros!$P$3=1,'4 - Tabela atual'!FN130,'5 - Tabela anterior'!FM130)</f>
        <v>0</v>
      </c>
      <c r="FO131" s="9">
        <f>IF(Parametros!$P$3=1,'4 - Tabela atual'!FO130,'5 - Tabela anterior'!FN130)</f>
        <v>0</v>
      </c>
      <c r="FP131" s="9">
        <f>IF(Parametros!$P$3=1,'4 - Tabela atual'!FP130,'5 - Tabela anterior'!FO130)</f>
        <v>0</v>
      </c>
      <c r="FQ131" s="9">
        <f>IF(Parametros!$P$3=1,'4 - Tabela atual'!FQ130,'5 - Tabela anterior'!FP130)</f>
        <v>0</v>
      </c>
      <c r="FR131" s="9">
        <f>IF(Parametros!$P$3=1,'4 - Tabela atual'!FR130,'5 - Tabela anterior'!FQ130)</f>
        <v>0</v>
      </c>
      <c r="FS131" s="9">
        <f>IF(Parametros!$P$3=1,'4 - Tabela atual'!FS130,'5 - Tabela anterior'!FR130)</f>
        <v>0</v>
      </c>
      <c r="FT131" t="str">
        <f>IF(Parametros!$P$3=1,'4 - Tabela atual'!FT130,'5 - Tabela anterior'!FS130)</f>
        <v>0</v>
      </c>
      <c r="FU131" t="str">
        <f>IF(Parametros!$P$3=1,'4 - Tabela atual'!FU130,'5 - Tabela anterior'!FT130)</f>
        <v>0</v>
      </c>
      <c r="FV131" t="str">
        <f>IF(Parametros!$P$3=1,'4 - Tabela atual'!FV130,'5 - Tabela anterior'!FU130)</f>
        <v>0</v>
      </c>
      <c r="FW131" t="str">
        <f>IF(Parametros!$P$3=1,'4 - Tabela atual'!FW130,'5 - Tabela anterior'!FV130)</f>
        <v>0</v>
      </c>
      <c r="FX131">
        <f>IF(Parametros!$P$3=1,'4 - Tabela atual'!FX130,'5 - Tabela anterior'!FW130)</f>
        <v>0</v>
      </c>
      <c r="FY131">
        <f>IF(Parametros!$P$3=1,'4 - Tabela atual'!FY130,'5 - Tabela anterior'!FX130)</f>
        <v>0</v>
      </c>
      <c r="FZ131">
        <f>IF(Parametros!$P$3=1,'4 - Tabela atual'!FZ130,'5 - Tabela anterior'!FY130)</f>
        <v>0</v>
      </c>
      <c r="GA131">
        <f>IF(Parametros!$P$3=1,'4 - Tabela atual'!GA130,'5 - Tabela anterior'!FZ130)</f>
        <v>0</v>
      </c>
      <c r="GB131">
        <f>IF(Parametros!$P$3=1,'4 - Tabela atual'!GB130,'5 - Tabela anterior'!GA130)</f>
        <v>0</v>
      </c>
      <c r="GC131">
        <f>IF(Parametros!$P$3=1,'4 - Tabela atual'!GC130,'5 - Tabela anterior'!GB130)</f>
        <v>0</v>
      </c>
      <c r="GD131">
        <f>IF(Parametros!$P$3=1,'4 - Tabela atual'!GD130,'5 - Tabela anterior'!GC130)</f>
        <v>0</v>
      </c>
      <c r="GE131">
        <f>IF(Parametros!$P$3=1,'4 - Tabela atual'!GE130,'5 - Tabela anterior'!GD130)</f>
        <v>0</v>
      </c>
      <c r="GF131">
        <f>IF(Parametros!$P$3=1,'4 - Tabela atual'!GF130,'5 - Tabela anterior'!GE130)</f>
        <v>0</v>
      </c>
      <c r="GG131">
        <f>IF(Parametros!$P$3=1,'4 - Tabela atual'!GG130,'5 - Tabela anterior'!GF130)</f>
        <v>0</v>
      </c>
      <c r="GH131">
        <f>IF(Parametros!$P$3=1,'4 - Tabela atual'!GH130,'5 - Tabela anterior'!GG130)</f>
        <v>0</v>
      </c>
      <c r="GI131" s="8" t="str">
        <f>IF(Parametros!$P$3=1,'4 - Tabela atual'!GI130,'5 - Tabela anterior'!GH130)</f>
        <v>0</v>
      </c>
      <c r="GJ131" s="8">
        <f>IF(Parametros!$P$3=1,'4 - Tabela atual'!GJ130,'5 - Tabela anterior'!GI130)</f>
        <v>0</v>
      </c>
      <c r="GK131" s="8">
        <f>IF(Parametros!$P$3=1,'4 - Tabela atual'!GK130,'5 - Tabela anterior'!GJ130)</f>
        <v>0</v>
      </c>
      <c r="GL131" s="8">
        <f>IF(Parametros!$P$3=1,'4 - Tabela atual'!GL130,'5 - Tabela anterior'!GK130)</f>
        <v>0</v>
      </c>
      <c r="GM131" s="8">
        <f>IF(Parametros!$P$3=1,'4 - Tabela atual'!GM130,'5 - Tabela anterior'!GL130)</f>
        <v>0</v>
      </c>
      <c r="GN131" s="8">
        <f>IF(Parametros!$P$3=1,'4 - Tabela atual'!GN130,'5 - Tabela anterior'!GM130)</f>
        <v>0</v>
      </c>
      <c r="GO131" s="8">
        <f>IF(Parametros!$P$3=1,'4 - Tabela atual'!GO130,'5 - Tabela anterior'!GN130)</f>
        <v>0</v>
      </c>
      <c r="GP131" s="8">
        <f>IF(Parametros!$P$3=1,'4 - Tabela atual'!GP130,'5 - Tabela anterior'!GO130)</f>
        <v>0</v>
      </c>
      <c r="GQ131" s="8">
        <f>IF(Parametros!$P$3=1,'4 - Tabela atual'!GQ130,'5 - Tabela anterior'!GP130)</f>
        <v>0</v>
      </c>
      <c r="GR131" s="8">
        <f>IF(Parametros!$P$3=1,'4 - Tabela atual'!GR130,'5 - Tabela anterior'!GQ130)</f>
        <v>0</v>
      </c>
      <c r="GS131" s="8">
        <f>IF(Parametros!$P$3=1,'4 - Tabela atual'!GS130,'5 - Tabela anterior'!GR130)</f>
        <v>0</v>
      </c>
      <c r="GT131" s="8">
        <f>IF(Parametros!$P$3=1,'4 - Tabela atual'!GT130,'5 - Tabela anterior'!GS130)</f>
        <v>0</v>
      </c>
      <c r="GU131" s="8">
        <f>IF(Parametros!$P$3=1,'4 - Tabela atual'!GU130,'5 - Tabela anterior'!GT130)</f>
        <v>0</v>
      </c>
      <c r="GV131" s="8">
        <f>IF(Parametros!$P$3=1,'4 - Tabela atual'!GV130,'5 - Tabela anterior'!GU130)</f>
        <v>0</v>
      </c>
      <c r="GW131" s="8">
        <f>IF(Parametros!$P$3=1,'4 - Tabela atual'!GW130,'5 - Tabela anterior'!GV130)</f>
        <v>0</v>
      </c>
      <c r="GX131">
        <f>IF(Parametros!$P$3=1,'4 - Tabela atual'!GX130,'5 - Tabela anterior'!GW130)</f>
        <v>0</v>
      </c>
      <c r="GY131">
        <f>IF(Parametros!$P$3=1,'4 - Tabela atual'!GY130,'5 - Tabela anterior'!GX130)</f>
        <v>0</v>
      </c>
      <c r="GZ131">
        <f>IF(Parametros!$P$3=1,'4 - Tabela atual'!GZ130,'5 - Tabela anterior'!GY130)</f>
        <v>0</v>
      </c>
      <c r="HA131">
        <f>IF(Parametros!$P$3=1,'4 - Tabela atual'!HA130,'5 - Tabela anterior'!GZ130)</f>
        <v>0</v>
      </c>
      <c r="HB131">
        <f>IF(Parametros!$P$3=1,'4 - Tabela atual'!HB130,'5 - Tabela anterior'!HA130)</f>
        <v>0</v>
      </c>
      <c r="HC131">
        <f>IF(Parametros!$P$3=1,'4 - Tabela atual'!HC130,'5 - Tabela anterior'!HB130)</f>
        <v>0</v>
      </c>
      <c r="HD131">
        <f>IF(Parametros!$P$3=1,'4 - Tabela atual'!HD130,'5 - Tabela anterior'!HC130)</f>
        <v>0</v>
      </c>
      <c r="HE131" s="6" t="str">
        <f t="shared" si="3"/>
        <v>0 - (0)</v>
      </c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IP131" s="5"/>
      <c r="IQ131" s="5"/>
      <c r="IR131" s="5"/>
      <c r="IS131" s="5"/>
      <c r="IT131" s="5"/>
      <c r="IU131" s="5"/>
      <c r="IV131" s="5"/>
      <c r="IW131" s="5"/>
      <c r="IX131" s="5"/>
      <c r="IY131" s="5"/>
      <c r="IZ131" s="5"/>
      <c r="JA131" s="5"/>
      <c r="JB131" s="5"/>
      <c r="JC131" s="5"/>
      <c r="JD131" s="5"/>
      <c r="JE131" s="5"/>
      <c r="JF131" s="5"/>
      <c r="JG131" s="5"/>
      <c r="JH131" s="5"/>
      <c r="JI131" s="5"/>
      <c r="JJ131" s="5"/>
      <c r="JK131" s="5"/>
      <c r="JL131" s="5"/>
    </row>
    <row r="132" spans="1:272" x14ac:dyDescent="0.2">
      <c r="A132" s="148">
        <f>IF(Parametros!$P$3=1,'4 - Tabela atual'!A131,'5 - Tabela anterior'!A131)</f>
        <v>0</v>
      </c>
      <c r="B132" s="112">
        <f>IF(Parametros!$P$3=1,'4 - Tabela atual'!B131,'5 - Tabela anterior'!B131)</f>
        <v>0</v>
      </c>
      <c r="C132" s="9">
        <f>IF(Parametros!$P$3=1,'4 - Tabela atual'!C131,'5 - Tabela anterior'!C131)</f>
        <v>0</v>
      </c>
      <c r="D132" s="9">
        <f>IF(Parametros!$P$3=1,'4 - Tabela atual'!D131,'5 - Tabela anterior'!D131)</f>
        <v>0</v>
      </c>
      <c r="E132" s="9"/>
      <c r="F132" s="9"/>
      <c r="G132" s="9"/>
      <c r="H132" s="9"/>
      <c r="I132" s="9">
        <f>IF(Parametros!$P$3=1,'4 - Tabela atual'!I131,'5 - Tabela anterior'!H131)</f>
        <v>0</v>
      </c>
      <c r="J132" s="9"/>
      <c r="K132" s="9"/>
      <c r="L132" s="9"/>
      <c r="M132" s="9"/>
      <c r="N132" s="9">
        <f>IF(Parametros!$P$3=1,'4 - Tabela atual'!N131,'5 - Tabela anterior'!M131)</f>
        <v>0</v>
      </c>
      <c r="O132" s="9">
        <f>IF(Parametros!$P$3=1,'4 - Tabela atual'!O131,'5 - Tabela anterior'!N131)</f>
        <v>0</v>
      </c>
      <c r="P132" s="9">
        <f>IF(Parametros!$P$3=1,'4 - Tabela atual'!P131,'5 - Tabela anterior'!O131)</f>
        <v>0</v>
      </c>
      <c r="Q132" s="9">
        <f>IF(Parametros!$P$3=1,'4 - Tabela atual'!Q131,'5 - Tabela anterior'!P131)</f>
        <v>0</v>
      </c>
      <c r="R132" s="9">
        <f>IF(Parametros!$P$3=1,'4 - Tabela atual'!R131,'5 - Tabela anterior'!Q131)</f>
        <v>0</v>
      </c>
      <c r="S132" s="9">
        <f>IF(Parametros!$P$3=1,'4 - Tabela atual'!S131,'5 - Tabela anterior'!R131)</f>
        <v>0</v>
      </c>
      <c r="T132" s="9">
        <f>IF(Parametros!$P$3=1,'4 - Tabela atual'!T131,'5 - Tabela anterior'!S131)</f>
        <v>0</v>
      </c>
      <c r="U132" s="9">
        <f>IF(Parametros!$P$3=1,'4 - Tabela atual'!U131,'5 - Tabela anterior'!T131)</f>
        <v>0</v>
      </c>
      <c r="V132" s="9">
        <f>IF(Parametros!$P$3=1,'4 - Tabela atual'!V131,'5 - Tabela anterior'!U131)</f>
        <v>0</v>
      </c>
      <c r="W132" s="9">
        <f>IF(Parametros!$P$3=1,'4 - Tabela atual'!W131,'5 - Tabela anterior'!V131)</f>
        <v>0</v>
      </c>
      <c r="X132" s="9">
        <f>IF(Parametros!$P$3=1,'4 - Tabela atual'!X131,'5 - Tabela anterior'!W131)</f>
        <v>0</v>
      </c>
      <c r="Y132" s="9">
        <f>IF(Parametros!$P$3=1,'4 - Tabela atual'!Y131,'5 - Tabela anterior'!X131)</f>
        <v>0</v>
      </c>
      <c r="Z132" s="9">
        <f>IF(Parametros!$P$3=1,'4 - Tabela atual'!Z131,'5 - Tabela anterior'!Y131)</f>
        <v>0</v>
      </c>
      <c r="AA132" s="9">
        <f>IF(Parametros!$P$3=1,'4 - Tabela atual'!AA131,'5 - Tabela anterior'!Z131)</f>
        <v>0</v>
      </c>
      <c r="AB132" s="9">
        <f>IF(Parametros!$P$3=1,'4 - Tabela atual'!AB131,'5 - Tabela anterior'!AA131)</f>
        <v>0</v>
      </c>
      <c r="AC132" s="9">
        <f>IF(Parametros!$P$3=1,'4 - Tabela atual'!AC131,'5 - Tabela anterior'!AB131)</f>
        <v>0</v>
      </c>
      <c r="AD132" s="9">
        <f>IF(Parametros!$P$3=1,'4 - Tabela atual'!AD131,'5 - Tabela anterior'!AC131)</f>
        <v>0</v>
      </c>
      <c r="AE132" s="9">
        <f>IF(Parametros!$P$3=1,'4 - Tabela atual'!AE131,'5 - Tabela anterior'!AD131)</f>
        <v>0</v>
      </c>
      <c r="AF132" s="9">
        <f>IF(Parametros!$P$3=1,'4 - Tabela atual'!AF131,'5 - Tabela anterior'!AE131)</f>
        <v>0</v>
      </c>
      <c r="AG132" s="9">
        <f>IF(Parametros!$P$3=1,'4 - Tabela atual'!AG131,'5 - Tabela anterior'!AF131)</f>
        <v>0</v>
      </c>
      <c r="AH132" s="9">
        <f>IF(Parametros!$P$3=1,'4 - Tabela atual'!AH131,'5 - Tabela anterior'!AG131)</f>
        <v>0</v>
      </c>
      <c r="AI132" s="9">
        <f>IF(Parametros!$P$3=1,'4 - Tabela atual'!AI131,'5 - Tabela anterior'!AH131)</f>
        <v>0</v>
      </c>
      <c r="AJ132" s="9">
        <f>IF(Parametros!$P$3=1,'4 - Tabela atual'!AJ131,'5 - Tabela anterior'!AI131)</f>
        <v>0</v>
      </c>
      <c r="AK132" s="9">
        <f>IF(Parametros!$P$3=1,'4 - Tabela atual'!AK131,'5 - Tabela anterior'!AJ131)</f>
        <v>0</v>
      </c>
      <c r="AL132" s="9">
        <f>IF(Parametros!$P$3=1,'4 - Tabela atual'!AL131,'5 - Tabela anterior'!AK131)</f>
        <v>0</v>
      </c>
      <c r="AM132" s="9">
        <f>IF(Parametros!$P$3=1,'4 - Tabela atual'!AM131,'5 - Tabela anterior'!AL131)</f>
        <v>0</v>
      </c>
      <c r="AN132" s="9">
        <f>IF(Parametros!$P$3=1,'4 - Tabela atual'!AN131,'5 - Tabela anterior'!AM131)</f>
        <v>0</v>
      </c>
      <c r="AO132" s="9">
        <f>IF(Parametros!$P$3=1,'4 - Tabela atual'!AO131,'5 - Tabela anterior'!AN131)</f>
        <v>0</v>
      </c>
      <c r="AP132" s="9">
        <f>IF(Parametros!$P$3=1,'4 - Tabela atual'!AP131,'5 - Tabela anterior'!AO131)</f>
        <v>0</v>
      </c>
      <c r="AQ132" s="9">
        <f>IF(Parametros!$P$3=1,'4 - Tabela atual'!AQ131,'5 - Tabela anterior'!AP131)</f>
        <v>0</v>
      </c>
      <c r="AR132" s="9">
        <f>IF(Parametros!$P$3=1,'4 - Tabela atual'!AR131,'5 - Tabela anterior'!AQ131)</f>
        <v>0</v>
      </c>
      <c r="AS132" s="9">
        <f>IF(Parametros!$P$3=1,'4 - Tabela atual'!AS131,'5 - Tabela anterior'!AR131)</f>
        <v>0</v>
      </c>
      <c r="AT132" s="9">
        <f>IF(Parametros!$P$3=1,'4 - Tabela atual'!AT131,'5 - Tabela anterior'!AS131)</f>
        <v>0</v>
      </c>
      <c r="AU132" s="9">
        <f>IF(Parametros!$P$3=1,'4 - Tabela atual'!AU131,'5 - Tabela anterior'!AT131)</f>
        <v>0</v>
      </c>
      <c r="AV132" s="9">
        <f>IF(Parametros!$P$3=1,'4 - Tabela atual'!AV131,'5 - Tabela anterior'!AU131)</f>
        <v>0</v>
      </c>
      <c r="AW132" s="9">
        <f>IF(Parametros!$P$3=1,'4 - Tabela atual'!AW131,'5 - Tabela anterior'!AV131)</f>
        <v>0</v>
      </c>
      <c r="AX132" s="9">
        <f>IF(Parametros!$P$3=1,'4 - Tabela atual'!AX131,'5 - Tabela anterior'!AW131)</f>
        <v>0</v>
      </c>
      <c r="AY132" s="9">
        <f>IF(Parametros!$P$3=1,'4 - Tabela atual'!AY131,'5 - Tabela anterior'!AX131)</f>
        <v>0</v>
      </c>
      <c r="AZ132" s="9">
        <f>IF(Parametros!$P$3=1,'4 - Tabela atual'!AZ131,'5 - Tabela anterior'!AY131)</f>
        <v>0</v>
      </c>
      <c r="BA132" s="9">
        <f>IF(Parametros!$P$3=1,'4 - Tabela atual'!BA131,'5 - Tabela anterior'!AZ131)</f>
        <v>0</v>
      </c>
      <c r="BB132" s="9">
        <f>IF(Parametros!$P$3=1,'4 - Tabela atual'!BB131,'5 - Tabela anterior'!BA131)</f>
        <v>0</v>
      </c>
      <c r="BC132" s="9">
        <f>IF(Parametros!$P$3=1,'4 - Tabela atual'!BC131,'5 - Tabela anterior'!BB131)</f>
        <v>0</v>
      </c>
      <c r="BD132" s="9">
        <f>IF(Parametros!$P$3=1,'4 - Tabela atual'!BD131,'5 - Tabela anterior'!BC131)</f>
        <v>0</v>
      </c>
      <c r="BE132" s="9">
        <f>IF(Parametros!$P$3=1,'4 - Tabela atual'!BE131,'5 - Tabela anterior'!BD131)</f>
        <v>0</v>
      </c>
      <c r="BF132" s="9">
        <f>IF(Parametros!$P$3=1,'4 - Tabela atual'!BF131,'5 - Tabela anterior'!BE131)</f>
        <v>0</v>
      </c>
      <c r="BG132" s="9">
        <f>IF(Parametros!$P$3=1,'4 - Tabela atual'!BG131,'5 - Tabela anterior'!BF131)</f>
        <v>0</v>
      </c>
      <c r="BH132" s="9">
        <f>IF(Parametros!$P$3=1,'4 - Tabela atual'!BH131,'5 - Tabela anterior'!BG131)</f>
        <v>0</v>
      </c>
      <c r="BI132" s="9">
        <f>IF(Parametros!$P$3=1,'4 - Tabela atual'!BI131,'5 - Tabela anterior'!BH131)</f>
        <v>0</v>
      </c>
      <c r="BJ132" s="9">
        <f>IF(Parametros!$P$3=1,'4 - Tabela atual'!BJ131,'5 - Tabela anterior'!BI131)</f>
        <v>0</v>
      </c>
      <c r="BK132" s="9">
        <f>IF(Parametros!$P$3=1,'4 - Tabela atual'!BK131,'5 - Tabela anterior'!BJ131)</f>
        <v>0</v>
      </c>
      <c r="BL132" s="9">
        <f>IF(Parametros!$P$3=1,'4 - Tabela atual'!BL131,'5 - Tabela anterior'!BK131)</f>
        <v>0</v>
      </c>
      <c r="BM132" s="9">
        <f>IF(Parametros!$P$3=1,'4 - Tabela atual'!BM131,'5 - Tabela anterior'!BL131)</f>
        <v>0</v>
      </c>
      <c r="BN132" s="9">
        <f>IF(Parametros!$P$3=1,'4 - Tabela atual'!BN131,'5 - Tabela anterior'!BM131)</f>
        <v>0</v>
      </c>
      <c r="BO132" s="9">
        <f>IF(Parametros!$P$3=1,'4 - Tabela atual'!BO131,'5 - Tabela anterior'!BN131)</f>
        <v>0</v>
      </c>
      <c r="BP132" s="9">
        <f>IF(Parametros!$P$3=1,'4 - Tabela atual'!BP131,'5 - Tabela anterior'!BO131)</f>
        <v>0</v>
      </c>
      <c r="BQ132" s="9">
        <f>IF(Parametros!$P$3=1,'4 - Tabela atual'!BQ131,'5 - Tabela anterior'!BP131)</f>
        <v>0</v>
      </c>
      <c r="BR132" s="9">
        <f>IF(Parametros!$P$3=1,'4 - Tabela atual'!BR131,'5 - Tabela anterior'!BQ131)</f>
        <v>0</v>
      </c>
      <c r="BS132" s="9">
        <f>IF(Parametros!$P$3=1,'4 - Tabela atual'!BS131,'5 - Tabela anterior'!BR131)</f>
        <v>0</v>
      </c>
      <c r="BT132" s="9">
        <f>IF(Parametros!$P$3=1,'4 - Tabela atual'!BT131,'5 - Tabela anterior'!BS131)</f>
        <v>0</v>
      </c>
      <c r="BU132" s="9">
        <f>IF(Parametros!$P$3=1,'4 - Tabela atual'!BU131,'5 - Tabela anterior'!BT131)</f>
        <v>0</v>
      </c>
      <c r="BV132" s="9">
        <f>IF(Parametros!$P$3=1,'4 - Tabela atual'!BV131,'5 - Tabela anterior'!BU131)</f>
        <v>0</v>
      </c>
      <c r="BW132" s="9">
        <f>IF(Parametros!$P$3=1,'4 - Tabela atual'!BW131,'5 - Tabela anterior'!BV131)</f>
        <v>0</v>
      </c>
      <c r="BX132" s="9">
        <f>IF(Parametros!$P$3=1,'4 - Tabela atual'!BX131,'5 - Tabela anterior'!BW131)</f>
        <v>0</v>
      </c>
      <c r="BY132" s="9">
        <f>IF(Parametros!$P$3=1,'4 - Tabela atual'!BY131,'5 - Tabela anterior'!BX131)</f>
        <v>0</v>
      </c>
      <c r="BZ132" s="9">
        <f>IF(Parametros!$P$3=1,'4 - Tabela atual'!BZ131,'5 - Tabela anterior'!BY131)</f>
        <v>0</v>
      </c>
      <c r="CA132" s="9">
        <f>IF(Parametros!$P$3=1,'4 - Tabela atual'!CA131,'5 - Tabela anterior'!BZ131)</f>
        <v>0</v>
      </c>
      <c r="CB132" s="9">
        <f>IF(Parametros!$P$3=1,'4 - Tabela atual'!CB131,'5 - Tabela anterior'!CA131)</f>
        <v>0</v>
      </c>
      <c r="CC132" s="9">
        <f>IF(Parametros!$P$3=1,'4 - Tabela atual'!CC131,'5 - Tabela anterior'!CB131)</f>
        <v>0</v>
      </c>
      <c r="CD132" s="9">
        <f>IF(Parametros!$P$3=1,'4 - Tabela atual'!CD131,'5 - Tabela anterior'!CC131)</f>
        <v>0</v>
      </c>
      <c r="CE132" s="9">
        <f>IF(Parametros!$P$3=1,'4 - Tabela atual'!CE131,'5 - Tabela anterior'!CD131)</f>
        <v>0</v>
      </c>
      <c r="CF132" s="9">
        <f>IF(Parametros!$P$3=1,'4 - Tabela atual'!CF131,'5 - Tabela anterior'!CE131)</f>
        <v>0</v>
      </c>
      <c r="CG132" s="9">
        <f>IF(Parametros!$P$3=1,'4 - Tabela atual'!CG131,'5 - Tabela anterior'!CF131)</f>
        <v>0</v>
      </c>
      <c r="CH132" s="9">
        <f>IF(Parametros!$P$3=1,'4 - Tabela atual'!CH131,'5 - Tabela anterior'!CG131)</f>
        <v>0</v>
      </c>
      <c r="CI132" s="9">
        <f>IF(Parametros!$P$3=1,'4 - Tabela atual'!CI131,'5 - Tabela anterior'!CH131)</f>
        <v>0</v>
      </c>
      <c r="CJ132" s="9">
        <f>IF(Parametros!$P$3=1,'4 - Tabela atual'!CJ131,'5 - Tabela anterior'!CI131)</f>
        <v>0</v>
      </c>
      <c r="CK132" s="9">
        <f>IF(Parametros!$P$3=1,'4 - Tabela atual'!CK131,'5 - Tabela anterior'!CJ131)</f>
        <v>0</v>
      </c>
      <c r="CL132" s="9">
        <f>IF(Parametros!$P$3=1,'4 - Tabela atual'!CL131,'5 - Tabela anterior'!CK131)</f>
        <v>0</v>
      </c>
      <c r="CM132" s="9">
        <f>IF(Parametros!$P$3=1,'4 - Tabela atual'!CM131,'5 - Tabela anterior'!CL131)</f>
        <v>0</v>
      </c>
      <c r="CN132" s="9">
        <f>IF(Parametros!$P$3=1,'4 - Tabela atual'!CN131,'5 - Tabela anterior'!CM131)</f>
        <v>0</v>
      </c>
      <c r="CO132" s="9">
        <f>IF(Parametros!$P$3=1,'4 - Tabela atual'!CO131,'5 - Tabela anterior'!CN131)</f>
        <v>0</v>
      </c>
      <c r="CP132" s="9">
        <f>IF(Parametros!$P$3=1,'4 - Tabela atual'!CP131,'5 - Tabela anterior'!CO131)</f>
        <v>0</v>
      </c>
      <c r="CQ132" s="9">
        <f>IF(Parametros!$P$3=1,'4 - Tabela atual'!CQ131,'5 - Tabela anterior'!CP131)</f>
        <v>0</v>
      </c>
      <c r="CR132" s="9">
        <f>IF(Parametros!$P$3=1,'4 - Tabela atual'!CR131,'5 - Tabela anterior'!CQ131)</f>
        <v>0</v>
      </c>
      <c r="CS132" s="9">
        <f>IF(Parametros!$P$3=1,'4 - Tabela atual'!CS131,'5 - Tabela anterior'!CR131)</f>
        <v>0</v>
      </c>
      <c r="CT132" s="9">
        <f>IF(Parametros!$P$3=1,'4 - Tabela atual'!CT131,'5 - Tabela anterior'!CS131)</f>
        <v>0</v>
      </c>
      <c r="CU132" s="9">
        <f>IF(Parametros!$P$3=1,'4 - Tabela atual'!CU131,'5 - Tabela anterior'!CT131)</f>
        <v>0</v>
      </c>
      <c r="CV132" s="9">
        <f>IF(Parametros!$P$3=1,'4 - Tabela atual'!CV131,'5 - Tabela anterior'!CU131)</f>
        <v>0</v>
      </c>
      <c r="CW132" s="9">
        <f>IF(Parametros!$P$3=1,'4 - Tabela atual'!CW131,'5 - Tabela anterior'!CV131)</f>
        <v>0</v>
      </c>
      <c r="CX132" s="9">
        <f>IF(Parametros!$P$3=1,'4 - Tabela atual'!CX131,'5 - Tabela anterior'!CW131)</f>
        <v>0</v>
      </c>
      <c r="CY132" s="9">
        <f>IF(Parametros!$P$3=1,'4 - Tabela atual'!CY131,'5 - Tabela anterior'!CX131)</f>
        <v>0</v>
      </c>
      <c r="CZ132" s="9">
        <f>IF(Parametros!$P$3=1,'4 - Tabela atual'!CZ131,'5 - Tabela anterior'!CY131)</f>
        <v>0</v>
      </c>
      <c r="DA132" s="9">
        <f>IF(Parametros!$P$3=1,'4 - Tabela atual'!DA131,'5 - Tabela anterior'!CZ131)</f>
        <v>0</v>
      </c>
      <c r="DB132" s="9">
        <f>IF(Parametros!$P$3=1,'4 - Tabela atual'!DB131,'5 - Tabela anterior'!DA131)</f>
        <v>0</v>
      </c>
      <c r="DC132" s="9">
        <f>IF(Parametros!$P$3=1,'4 - Tabela atual'!DC131,'5 - Tabela anterior'!DB131)</f>
        <v>0</v>
      </c>
      <c r="DD132" s="9">
        <f>IF(Parametros!$P$3=1,'4 - Tabela atual'!DD131,'5 - Tabela anterior'!DC131)</f>
        <v>0</v>
      </c>
      <c r="DE132" s="9">
        <f>IF(Parametros!$P$3=1,'4 - Tabela atual'!DE131,'5 - Tabela anterior'!DD131)</f>
        <v>0</v>
      </c>
      <c r="DF132" s="9">
        <f>IF(Parametros!$P$3=1,'4 - Tabela atual'!DF131,'5 - Tabela anterior'!DE131)</f>
        <v>0</v>
      </c>
      <c r="DG132" s="9">
        <f>IF(Parametros!$P$3=1,'4 - Tabela atual'!DG131,'5 - Tabela anterior'!DF131)</f>
        <v>0</v>
      </c>
      <c r="DH132" s="9">
        <f>IF(Parametros!$P$3=1,'4 - Tabela atual'!DH131,'5 - Tabela anterior'!DG131)</f>
        <v>0</v>
      </c>
      <c r="DI132" s="9">
        <f>IF(Parametros!$P$3=1,'4 - Tabela atual'!DI131,'5 - Tabela anterior'!DH131)</f>
        <v>0</v>
      </c>
      <c r="DJ132" s="9">
        <f>IF(Parametros!$P$3=1,'4 - Tabela atual'!DJ131,'5 - Tabela anterior'!DI131)</f>
        <v>0</v>
      </c>
      <c r="DK132" s="9">
        <f>IF(Parametros!$P$3=1,'4 - Tabela atual'!DK131,'5 - Tabela anterior'!DJ131)</f>
        <v>0</v>
      </c>
      <c r="DL132" s="9">
        <f>IF(Parametros!$P$3=1,'4 - Tabela atual'!DL131,'5 - Tabela anterior'!DK131)</f>
        <v>0</v>
      </c>
      <c r="DM132" s="9">
        <f>IF(Parametros!$P$3=1,'4 - Tabela atual'!DM131,'5 - Tabela anterior'!DL131)</f>
        <v>0</v>
      </c>
      <c r="DN132" s="9">
        <f>IF(Parametros!$P$3=1,'4 - Tabela atual'!DN131,'5 - Tabela anterior'!DM131)</f>
        <v>0</v>
      </c>
      <c r="DO132" s="9">
        <f>IF(Parametros!$P$3=1,'4 - Tabela atual'!DO131,'5 - Tabela anterior'!DN131)</f>
        <v>0</v>
      </c>
      <c r="DP132" s="9">
        <f>IF(Parametros!$P$3=1,'4 - Tabela atual'!DP131,'5 - Tabela anterior'!DO131)</f>
        <v>0</v>
      </c>
      <c r="DQ132" s="9">
        <f>IF(Parametros!$P$3=1,'4 - Tabela atual'!DQ131,'5 - Tabela anterior'!DP131)</f>
        <v>0</v>
      </c>
      <c r="DR132" s="9">
        <f>IF(Parametros!$P$3=1,'4 - Tabela atual'!DR131,'5 - Tabela anterior'!DQ131)</f>
        <v>0</v>
      </c>
      <c r="DS132" s="9">
        <f>IF(Parametros!$P$3=1,'4 - Tabela atual'!DS131,'5 - Tabela anterior'!DR131)</f>
        <v>0</v>
      </c>
      <c r="DT132" s="9">
        <f>IF(Parametros!$P$3=1,'4 - Tabela atual'!DT131,'5 - Tabela anterior'!DS131)</f>
        <v>0</v>
      </c>
      <c r="DU132" s="9">
        <f>IF(Parametros!$P$3=1,'4 - Tabela atual'!DU131,'5 - Tabela anterior'!DT131)</f>
        <v>0</v>
      </c>
      <c r="DV132" s="9">
        <f>IF(Parametros!$P$3=1,'4 - Tabela atual'!DV131,'5 - Tabela anterior'!DU131)</f>
        <v>0</v>
      </c>
      <c r="DW132" s="9">
        <f>IF(Parametros!$P$3=1,'4 - Tabela atual'!DW131,'5 - Tabela anterior'!DV131)</f>
        <v>0</v>
      </c>
      <c r="DX132" s="9">
        <f>IF(Parametros!$P$3=1,'4 - Tabela atual'!DX131,'5 - Tabela anterior'!DW131)</f>
        <v>0</v>
      </c>
      <c r="DY132" s="9">
        <f>IF(Parametros!$P$3=1,'4 - Tabela atual'!DY131,'5 - Tabela anterior'!DX131)</f>
        <v>0</v>
      </c>
      <c r="DZ132" s="9">
        <f>IF(Parametros!$P$3=1,'4 - Tabela atual'!DZ131,'5 - Tabela anterior'!DY131)</f>
        <v>0</v>
      </c>
      <c r="EA132" s="9">
        <f>IF(Parametros!$P$3=1,'4 - Tabela atual'!EA131,'5 - Tabela anterior'!DZ131)</f>
        <v>0</v>
      </c>
      <c r="EB132" s="9">
        <f>IF(Parametros!$P$3=1,'4 - Tabela atual'!EB131,'5 - Tabela anterior'!EA131)</f>
        <v>0</v>
      </c>
      <c r="EC132" s="9">
        <f>IF(Parametros!$P$3=1,'4 - Tabela atual'!EC131,'5 - Tabela anterior'!EB131)</f>
        <v>0</v>
      </c>
      <c r="ED132" s="9">
        <f>IF(Parametros!$P$3=1,'4 - Tabela atual'!ED131,'5 - Tabela anterior'!EC131)</f>
        <v>0</v>
      </c>
      <c r="EE132" s="9">
        <f>IF(Parametros!$P$3=1,'4 - Tabela atual'!EE131,'5 - Tabela anterior'!ED131)</f>
        <v>0</v>
      </c>
      <c r="EF132" s="9">
        <f>IF(Parametros!$P$3=1,'4 - Tabela atual'!EF131,'5 - Tabela anterior'!EE131)</f>
        <v>0</v>
      </c>
      <c r="EG132" s="9">
        <f>IF(Parametros!$P$3=1,'4 - Tabela atual'!EG131,'5 - Tabela anterior'!EF131)</f>
        <v>0</v>
      </c>
      <c r="EH132" s="9">
        <f>IF(Parametros!$P$3=1,'4 - Tabela atual'!EH131,'5 - Tabela anterior'!EG131)</f>
        <v>0</v>
      </c>
      <c r="EI132" s="9">
        <f>IF(Parametros!$P$3=1,'4 - Tabela atual'!EI131,'5 - Tabela anterior'!EH131)</f>
        <v>0</v>
      </c>
      <c r="EJ132" s="9">
        <f>IF(Parametros!$P$3=1,'4 - Tabela atual'!EJ131,'5 - Tabela anterior'!EI131)</f>
        <v>0</v>
      </c>
      <c r="EK132" s="9">
        <f>IF(Parametros!$P$3=1,'4 - Tabela atual'!EK131,'5 - Tabela anterior'!EJ131)</f>
        <v>0</v>
      </c>
      <c r="EL132" s="9">
        <f>IF(Parametros!$P$3=1,'4 - Tabela atual'!EL131,'5 - Tabela anterior'!EK131)</f>
        <v>0</v>
      </c>
      <c r="EM132" s="9">
        <f>IF(Parametros!$P$3=1,'4 - Tabela atual'!EM131,'5 - Tabela anterior'!EL131)</f>
        <v>0</v>
      </c>
      <c r="EN132" s="9">
        <f>IF(Parametros!$P$3=1,'4 - Tabela atual'!EN131,'5 - Tabela anterior'!EM131)</f>
        <v>0</v>
      </c>
      <c r="EO132" s="9">
        <f>IF(Parametros!$P$3=1,'4 - Tabela atual'!EO131,'5 - Tabela anterior'!EN131)</f>
        <v>0</v>
      </c>
      <c r="EP132" s="9">
        <f>IF(Parametros!$P$3=1,'4 - Tabela atual'!EP131,'5 - Tabela anterior'!EO131)</f>
        <v>0</v>
      </c>
      <c r="EQ132" s="9">
        <f>IF(Parametros!$P$3=1,'4 - Tabela atual'!EQ131,'5 - Tabela anterior'!EP131)</f>
        <v>0</v>
      </c>
      <c r="ER132" s="9">
        <f>IF(Parametros!$P$3=1,'4 - Tabela atual'!ER131,'5 - Tabela anterior'!EQ131)</f>
        <v>0</v>
      </c>
      <c r="ES132" s="9">
        <f>IF(Parametros!$P$3=1,'4 - Tabela atual'!ES131,'5 - Tabela anterior'!ER131)</f>
        <v>0</v>
      </c>
      <c r="ET132" s="9">
        <f>IF(Parametros!$P$3=1,'4 - Tabela atual'!ET131,'5 - Tabela anterior'!ES131)</f>
        <v>0</v>
      </c>
      <c r="EU132" s="9">
        <f>IF(Parametros!$P$3=1,'4 - Tabela atual'!EU131,'5 - Tabela anterior'!ET131)</f>
        <v>0</v>
      </c>
      <c r="EV132" s="9">
        <f>IF(Parametros!$P$3=1,'4 - Tabela atual'!EV131,'5 - Tabela anterior'!EU131)</f>
        <v>0</v>
      </c>
      <c r="EW132" s="9">
        <f>IF(Parametros!$P$3=1,'4 - Tabela atual'!EW131,'5 - Tabela anterior'!EV131)</f>
        <v>0</v>
      </c>
      <c r="EX132" s="9">
        <f>IF(Parametros!$P$3=1,'4 - Tabela atual'!EX131,'5 - Tabela anterior'!EW131)</f>
        <v>0</v>
      </c>
      <c r="EY132" s="9">
        <f>IF(Parametros!$P$3=1,'4 - Tabela atual'!EY131,'5 - Tabela anterior'!EX131)</f>
        <v>0</v>
      </c>
      <c r="EZ132" s="9">
        <f>IF(Parametros!$P$3=1,'4 - Tabela atual'!EZ131,'5 - Tabela anterior'!EY131)</f>
        <v>0</v>
      </c>
      <c r="FA132" s="9">
        <f>IF(Parametros!$P$3=1,'4 - Tabela atual'!FA131,'5 - Tabela anterior'!EZ131)</f>
        <v>0</v>
      </c>
      <c r="FB132" s="9">
        <f>IF(Parametros!$P$3=1,'4 - Tabela atual'!FB131,'5 - Tabela anterior'!FA131)</f>
        <v>0</v>
      </c>
      <c r="FC132" s="9">
        <f>IF(Parametros!$P$3=1,'4 - Tabela atual'!FC131,'5 - Tabela anterior'!FB131)</f>
        <v>0</v>
      </c>
      <c r="FD132" s="9">
        <f>IF(Parametros!$P$3=1,'4 - Tabela atual'!FD131,'5 - Tabela anterior'!FC131)</f>
        <v>0</v>
      </c>
      <c r="FE132" s="9">
        <f>IF(Parametros!$P$3=1,'4 - Tabela atual'!FE131,'5 - Tabela anterior'!FD131)</f>
        <v>0</v>
      </c>
      <c r="FF132" s="9">
        <f>IF(Parametros!$P$3=1,'4 - Tabela atual'!FF131,'5 - Tabela anterior'!FE131)</f>
        <v>0</v>
      </c>
      <c r="FG132" s="9">
        <f>IF(Parametros!$P$3=1,'4 - Tabela atual'!FG131,'5 - Tabela anterior'!FF131)</f>
        <v>0</v>
      </c>
      <c r="FH132" s="9">
        <f>IF(Parametros!$P$3=1,'4 - Tabela atual'!FH131,'5 - Tabela anterior'!FG131)</f>
        <v>0</v>
      </c>
      <c r="FI132" s="9">
        <f>IF(Parametros!$P$3=1,'4 - Tabela atual'!FI131,'5 - Tabela anterior'!FH131)</f>
        <v>0</v>
      </c>
      <c r="FJ132" s="9">
        <f>IF(Parametros!$P$3=1,'4 - Tabela atual'!FJ131,'5 - Tabela anterior'!FI131)</f>
        <v>0</v>
      </c>
      <c r="FK132" s="9">
        <f>IF(Parametros!$P$3=1,'4 - Tabela atual'!FK131,'5 - Tabela anterior'!FJ131)</f>
        <v>0</v>
      </c>
      <c r="FL132" s="9">
        <f>IF(Parametros!$P$3=1,'4 - Tabela atual'!FL131,'5 - Tabela anterior'!FK131)</f>
        <v>0</v>
      </c>
      <c r="FM132" s="9">
        <f>IF(Parametros!$P$3=1,'4 - Tabela atual'!FM131,'5 - Tabela anterior'!FL131)</f>
        <v>0</v>
      </c>
      <c r="FN132" s="9">
        <f>IF(Parametros!$P$3=1,'4 - Tabela atual'!FN131,'5 - Tabela anterior'!FM131)</f>
        <v>0</v>
      </c>
      <c r="FO132" s="9">
        <f>IF(Parametros!$P$3=1,'4 - Tabela atual'!FO131,'5 - Tabela anterior'!FN131)</f>
        <v>0</v>
      </c>
      <c r="FP132" s="9">
        <f>IF(Parametros!$P$3=1,'4 - Tabela atual'!FP131,'5 - Tabela anterior'!FO131)</f>
        <v>0</v>
      </c>
      <c r="FQ132" s="9">
        <f>IF(Parametros!$P$3=1,'4 - Tabela atual'!FQ131,'5 - Tabela anterior'!FP131)</f>
        <v>0</v>
      </c>
      <c r="FR132" s="9">
        <f>IF(Parametros!$P$3=1,'4 - Tabela atual'!FR131,'5 - Tabela anterior'!FQ131)</f>
        <v>0</v>
      </c>
      <c r="FS132" s="9">
        <f>IF(Parametros!$P$3=1,'4 - Tabela atual'!FS131,'5 - Tabela anterior'!FR131)</f>
        <v>0</v>
      </c>
      <c r="FT132" t="str">
        <f>IF(Parametros!$P$3=1,'4 - Tabela atual'!FT131,'5 - Tabela anterior'!FS131)</f>
        <v>0</v>
      </c>
      <c r="FU132" t="str">
        <f>IF(Parametros!$P$3=1,'4 - Tabela atual'!FU131,'5 - Tabela anterior'!FT131)</f>
        <v>0</v>
      </c>
      <c r="FV132" t="str">
        <f>IF(Parametros!$P$3=1,'4 - Tabela atual'!FV131,'5 - Tabela anterior'!FU131)</f>
        <v>0</v>
      </c>
      <c r="FW132" t="str">
        <f>IF(Parametros!$P$3=1,'4 - Tabela atual'!FW131,'5 - Tabela anterior'!FV131)</f>
        <v>0</v>
      </c>
      <c r="FX132">
        <f>IF(Parametros!$P$3=1,'4 - Tabela atual'!FX131,'5 - Tabela anterior'!FW131)</f>
        <v>0</v>
      </c>
      <c r="FY132">
        <f>IF(Parametros!$P$3=1,'4 - Tabela atual'!FY131,'5 - Tabela anterior'!FX131)</f>
        <v>0</v>
      </c>
      <c r="FZ132">
        <f>IF(Parametros!$P$3=1,'4 - Tabela atual'!FZ131,'5 - Tabela anterior'!FY131)</f>
        <v>0</v>
      </c>
      <c r="GA132">
        <f>IF(Parametros!$P$3=1,'4 - Tabela atual'!GA131,'5 - Tabela anterior'!FZ131)</f>
        <v>0</v>
      </c>
      <c r="GB132">
        <f>IF(Parametros!$P$3=1,'4 - Tabela atual'!GB131,'5 - Tabela anterior'!GA131)</f>
        <v>0</v>
      </c>
      <c r="GC132">
        <f>IF(Parametros!$P$3=1,'4 - Tabela atual'!GC131,'5 - Tabela anterior'!GB131)</f>
        <v>0</v>
      </c>
      <c r="GD132">
        <f>IF(Parametros!$P$3=1,'4 - Tabela atual'!GD131,'5 - Tabela anterior'!GC131)</f>
        <v>0</v>
      </c>
      <c r="GE132">
        <f>IF(Parametros!$P$3=1,'4 - Tabela atual'!GE131,'5 - Tabela anterior'!GD131)</f>
        <v>0</v>
      </c>
      <c r="GF132">
        <f>IF(Parametros!$P$3=1,'4 - Tabela atual'!GF131,'5 - Tabela anterior'!GE131)</f>
        <v>0</v>
      </c>
      <c r="GG132">
        <f>IF(Parametros!$P$3=1,'4 - Tabela atual'!GG131,'5 - Tabela anterior'!GF131)</f>
        <v>0</v>
      </c>
      <c r="GH132">
        <f>IF(Parametros!$P$3=1,'4 - Tabela atual'!GH131,'5 - Tabela anterior'!GG131)</f>
        <v>0</v>
      </c>
      <c r="GI132" s="8" t="str">
        <f>IF(Parametros!$P$3=1,'4 - Tabela atual'!GI131,'5 - Tabela anterior'!GH131)</f>
        <v>0</v>
      </c>
      <c r="GJ132" s="8">
        <f>IF(Parametros!$P$3=1,'4 - Tabela atual'!GJ131,'5 - Tabela anterior'!GI131)</f>
        <v>0</v>
      </c>
      <c r="GK132" s="8">
        <f>IF(Parametros!$P$3=1,'4 - Tabela atual'!GK131,'5 - Tabela anterior'!GJ131)</f>
        <v>0</v>
      </c>
      <c r="GL132" s="8">
        <f>IF(Parametros!$P$3=1,'4 - Tabela atual'!GL131,'5 - Tabela anterior'!GK131)</f>
        <v>0</v>
      </c>
      <c r="GM132" s="8">
        <f>IF(Parametros!$P$3=1,'4 - Tabela atual'!GM131,'5 - Tabela anterior'!GL131)</f>
        <v>0</v>
      </c>
      <c r="GN132" s="8">
        <f>IF(Parametros!$P$3=1,'4 - Tabela atual'!GN131,'5 - Tabela anterior'!GM131)</f>
        <v>0</v>
      </c>
      <c r="GO132" s="8">
        <f>IF(Parametros!$P$3=1,'4 - Tabela atual'!GO131,'5 - Tabela anterior'!GN131)</f>
        <v>0</v>
      </c>
      <c r="GP132" s="8">
        <f>IF(Parametros!$P$3=1,'4 - Tabela atual'!GP131,'5 - Tabela anterior'!GO131)</f>
        <v>0</v>
      </c>
      <c r="GQ132" s="8">
        <f>IF(Parametros!$P$3=1,'4 - Tabela atual'!GQ131,'5 - Tabela anterior'!GP131)</f>
        <v>0</v>
      </c>
      <c r="GR132" s="8">
        <f>IF(Parametros!$P$3=1,'4 - Tabela atual'!GR131,'5 - Tabela anterior'!GQ131)</f>
        <v>0</v>
      </c>
      <c r="GS132" s="8">
        <f>IF(Parametros!$P$3=1,'4 - Tabela atual'!GS131,'5 - Tabela anterior'!GR131)</f>
        <v>0</v>
      </c>
      <c r="GT132" s="8">
        <f>IF(Parametros!$P$3=1,'4 - Tabela atual'!GT131,'5 - Tabela anterior'!GS131)</f>
        <v>0</v>
      </c>
      <c r="GU132" s="8">
        <f>IF(Parametros!$P$3=1,'4 - Tabela atual'!GU131,'5 - Tabela anterior'!GT131)</f>
        <v>0</v>
      </c>
      <c r="GV132" s="8">
        <f>IF(Parametros!$P$3=1,'4 - Tabela atual'!GV131,'5 - Tabela anterior'!GU131)</f>
        <v>0</v>
      </c>
      <c r="GW132" s="8">
        <f>IF(Parametros!$P$3=1,'4 - Tabela atual'!GW131,'5 - Tabela anterior'!GV131)</f>
        <v>0</v>
      </c>
      <c r="GX132">
        <f>IF(Parametros!$P$3=1,'4 - Tabela atual'!GX131,'5 - Tabela anterior'!GW131)</f>
        <v>0</v>
      </c>
      <c r="GY132">
        <f>IF(Parametros!$P$3=1,'4 - Tabela atual'!GY131,'5 - Tabela anterior'!GX131)</f>
        <v>0</v>
      </c>
      <c r="GZ132">
        <f>IF(Parametros!$P$3=1,'4 - Tabela atual'!GZ131,'5 - Tabela anterior'!GY131)</f>
        <v>0</v>
      </c>
      <c r="HA132">
        <f>IF(Parametros!$P$3=1,'4 - Tabela atual'!HA131,'5 - Tabela anterior'!GZ131)</f>
        <v>0</v>
      </c>
      <c r="HB132">
        <f>IF(Parametros!$P$3=1,'4 - Tabela atual'!HB131,'5 - Tabela anterior'!HA131)</f>
        <v>0</v>
      </c>
      <c r="HC132">
        <f>IF(Parametros!$P$3=1,'4 - Tabela atual'!HC131,'5 - Tabela anterior'!HB131)</f>
        <v>0</v>
      </c>
      <c r="HD132">
        <f>IF(Parametros!$P$3=1,'4 - Tabela atual'!HD131,'5 - Tabela anterior'!HC131)</f>
        <v>0</v>
      </c>
      <c r="HE132" s="6" t="str">
        <f t="shared" si="3"/>
        <v>0 - (0)</v>
      </c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IP132" s="5"/>
      <c r="IQ132" s="5"/>
      <c r="IR132" s="5"/>
      <c r="IS132" s="5"/>
      <c r="IT132" s="5"/>
      <c r="IU132" s="5"/>
      <c r="IV132" s="5"/>
      <c r="IW132" s="5"/>
      <c r="IX132" s="5"/>
      <c r="IY132" s="5"/>
      <c r="IZ132" s="5"/>
      <c r="JA132" s="5"/>
      <c r="JB132" s="5"/>
      <c r="JC132" s="5"/>
      <c r="JD132" s="5"/>
      <c r="JE132" s="5"/>
      <c r="JF132" s="5"/>
      <c r="JG132" s="5"/>
      <c r="JH132" s="5"/>
      <c r="JI132" s="5"/>
      <c r="JJ132" s="5"/>
      <c r="JK132" s="5"/>
      <c r="JL132" s="5"/>
    </row>
    <row r="133" spans="1:272" x14ac:dyDescent="0.2">
      <c r="A133" s="148">
        <f>IF(Parametros!$P$3=1,'4 - Tabela atual'!A132,'5 - Tabela anterior'!A132)</f>
        <v>0</v>
      </c>
      <c r="B133" s="112">
        <f>IF(Parametros!$P$3=1,'4 - Tabela atual'!B132,'5 - Tabela anterior'!B132)</f>
        <v>0</v>
      </c>
      <c r="C133" s="9">
        <f>IF(Parametros!$P$3=1,'4 - Tabela atual'!C132,'5 - Tabela anterior'!C132)</f>
        <v>0</v>
      </c>
      <c r="D133" s="9">
        <f>IF(Parametros!$P$3=1,'4 - Tabela atual'!D132,'5 - Tabela anterior'!D132)</f>
        <v>0</v>
      </c>
      <c r="E133" s="9"/>
      <c r="F133" s="9"/>
      <c r="G133" s="9"/>
      <c r="H133" s="9"/>
      <c r="I133" s="9">
        <f>IF(Parametros!$P$3=1,'4 - Tabela atual'!I132,'5 - Tabela anterior'!H132)</f>
        <v>0</v>
      </c>
      <c r="J133" s="9"/>
      <c r="K133" s="9"/>
      <c r="L133" s="9"/>
      <c r="M133" s="9"/>
      <c r="N133" s="9">
        <f>IF(Parametros!$P$3=1,'4 - Tabela atual'!N132,'5 - Tabela anterior'!M132)</f>
        <v>0</v>
      </c>
      <c r="O133" s="9">
        <f>IF(Parametros!$P$3=1,'4 - Tabela atual'!O132,'5 - Tabela anterior'!N132)</f>
        <v>0</v>
      </c>
      <c r="P133" s="9">
        <f>IF(Parametros!$P$3=1,'4 - Tabela atual'!P132,'5 - Tabela anterior'!O132)</f>
        <v>0</v>
      </c>
      <c r="Q133" s="9">
        <f>IF(Parametros!$P$3=1,'4 - Tabela atual'!Q132,'5 - Tabela anterior'!P132)</f>
        <v>0</v>
      </c>
      <c r="R133" s="9">
        <f>IF(Parametros!$P$3=1,'4 - Tabela atual'!R132,'5 - Tabela anterior'!Q132)</f>
        <v>0</v>
      </c>
      <c r="S133" s="9">
        <f>IF(Parametros!$P$3=1,'4 - Tabela atual'!S132,'5 - Tabela anterior'!R132)</f>
        <v>0</v>
      </c>
      <c r="T133" s="9">
        <f>IF(Parametros!$P$3=1,'4 - Tabela atual'!T132,'5 - Tabela anterior'!S132)</f>
        <v>0</v>
      </c>
      <c r="U133" s="9">
        <f>IF(Parametros!$P$3=1,'4 - Tabela atual'!U132,'5 - Tabela anterior'!T132)</f>
        <v>0</v>
      </c>
      <c r="V133" s="9">
        <f>IF(Parametros!$P$3=1,'4 - Tabela atual'!V132,'5 - Tabela anterior'!U132)</f>
        <v>0</v>
      </c>
      <c r="W133" s="9">
        <f>IF(Parametros!$P$3=1,'4 - Tabela atual'!W132,'5 - Tabela anterior'!V132)</f>
        <v>0</v>
      </c>
      <c r="X133" s="9">
        <f>IF(Parametros!$P$3=1,'4 - Tabela atual'!X132,'5 - Tabela anterior'!W132)</f>
        <v>0</v>
      </c>
      <c r="Y133" s="9">
        <f>IF(Parametros!$P$3=1,'4 - Tabela atual'!Y132,'5 - Tabela anterior'!X132)</f>
        <v>0</v>
      </c>
      <c r="Z133" s="9">
        <f>IF(Parametros!$P$3=1,'4 - Tabela atual'!Z132,'5 - Tabela anterior'!Y132)</f>
        <v>0</v>
      </c>
      <c r="AA133" s="9">
        <f>IF(Parametros!$P$3=1,'4 - Tabela atual'!AA132,'5 - Tabela anterior'!Z132)</f>
        <v>0</v>
      </c>
      <c r="AB133" s="9">
        <f>IF(Parametros!$P$3=1,'4 - Tabela atual'!AB132,'5 - Tabela anterior'!AA132)</f>
        <v>0</v>
      </c>
      <c r="AC133" s="9">
        <f>IF(Parametros!$P$3=1,'4 - Tabela atual'!AC132,'5 - Tabela anterior'!AB132)</f>
        <v>0</v>
      </c>
      <c r="AD133" s="9">
        <f>IF(Parametros!$P$3=1,'4 - Tabela atual'!AD132,'5 - Tabela anterior'!AC132)</f>
        <v>0</v>
      </c>
      <c r="AE133" s="9">
        <f>IF(Parametros!$P$3=1,'4 - Tabela atual'!AE132,'5 - Tabela anterior'!AD132)</f>
        <v>0</v>
      </c>
      <c r="AF133" s="9">
        <f>IF(Parametros!$P$3=1,'4 - Tabela atual'!AF132,'5 - Tabela anterior'!AE132)</f>
        <v>0</v>
      </c>
      <c r="AG133" s="9">
        <f>IF(Parametros!$P$3=1,'4 - Tabela atual'!AG132,'5 - Tabela anterior'!AF132)</f>
        <v>0</v>
      </c>
      <c r="AH133" s="9">
        <f>IF(Parametros!$P$3=1,'4 - Tabela atual'!AH132,'5 - Tabela anterior'!AG132)</f>
        <v>0</v>
      </c>
      <c r="AI133" s="9">
        <f>IF(Parametros!$P$3=1,'4 - Tabela atual'!AI132,'5 - Tabela anterior'!AH132)</f>
        <v>0</v>
      </c>
      <c r="AJ133" s="9">
        <f>IF(Parametros!$P$3=1,'4 - Tabela atual'!AJ132,'5 - Tabela anterior'!AI132)</f>
        <v>0</v>
      </c>
      <c r="AK133" s="9">
        <f>IF(Parametros!$P$3=1,'4 - Tabela atual'!AK132,'5 - Tabela anterior'!AJ132)</f>
        <v>0</v>
      </c>
      <c r="AL133" s="9">
        <f>IF(Parametros!$P$3=1,'4 - Tabela atual'!AL132,'5 - Tabela anterior'!AK132)</f>
        <v>0</v>
      </c>
      <c r="AM133" s="9">
        <f>IF(Parametros!$P$3=1,'4 - Tabela atual'!AM132,'5 - Tabela anterior'!AL132)</f>
        <v>0</v>
      </c>
      <c r="AN133" s="9">
        <f>IF(Parametros!$P$3=1,'4 - Tabela atual'!AN132,'5 - Tabela anterior'!AM132)</f>
        <v>0</v>
      </c>
      <c r="AO133" s="9">
        <f>IF(Parametros!$P$3=1,'4 - Tabela atual'!AO132,'5 - Tabela anterior'!AN132)</f>
        <v>0</v>
      </c>
      <c r="AP133" s="9">
        <f>IF(Parametros!$P$3=1,'4 - Tabela atual'!AP132,'5 - Tabela anterior'!AO132)</f>
        <v>0</v>
      </c>
      <c r="AQ133" s="9">
        <f>IF(Parametros!$P$3=1,'4 - Tabela atual'!AQ132,'5 - Tabela anterior'!AP132)</f>
        <v>0</v>
      </c>
      <c r="AR133" s="9">
        <f>IF(Parametros!$P$3=1,'4 - Tabela atual'!AR132,'5 - Tabela anterior'!AQ132)</f>
        <v>0</v>
      </c>
      <c r="AS133" s="9">
        <f>IF(Parametros!$P$3=1,'4 - Tabela atual'!AS132,'5 - Tabela anterior'!AR132)</f>
        <v>0</v>
      </c>
      <c r="AT133" s="9">
        <f>IF(Parametros!$P$3=1,'4 - Tabela atual'!AT132,'5 - Tabela anterior'!AS132)</f>
        <v>0</v>
      </c>
      <c r="AU133" s="9">
        <f>IF(Parametros!$P$3=1,'4 - Tabela atual'!AU132,'5 - Tabela anterior'!AT132)</f>
        <v>0</v>
      </c>
      <c r="AV133" s="9">
        <f>IF(Parametros!$P$3=1,'4 - Tabela atual'!AV132,'5 - Tabela anterior'!AU132)</f>
        <v>0</v>
      </c>
      <c r="AW133" s="9">
        <f>IF(Parametros!$P$3=1,'4 - Tabela atual'!AW132,'5 - Tabela anterior'!AV132)</f>
        <v>0</v>
      </c>
      <c r="AX133" s="9">
        <f>IF(Parametros!$P$3=1,'4 - Tabela atual'!AX132,'5 - Tabela anterior'!AW132)</f>
        <v>0</v>
      </c>
      <c r="AY133" s="9">
        <f>IF(Parametros!$P$3=1,'4 - Tabela atual'!AY132,'5 - Tabela anterior'!AX132)</f>
        <v>0</v>
      </c>
      <c r="AZ133" s="9">
        <f>IF(Parametros!$P$3=1,'4 - Tabela atual'!AZ132,'5 - Tabela anterior'!AY132)</f>
        <v>0</v>
      </c>
      <c r="BA133" s="9">
        <f>IF(Parametros!$P$3=1,'4 - Tabela atual'!BA132,'5 - Tabela anterior'!AZ132)</f>
        <v>0</v>
      </c>
      <c r="BB133" s="9">
        <f>IF(Parametros!$P$3=1,'4 - Tabela atual'!BB132,'5 - Tabela anterior'!BA132)</f>
        <v>0</v>
      </c>
      <c r="BC133" s="9">
        <f>IF(Parametros!$P$3=1,'4 - Tabela atual'!BC132,'5 - Tabela anterior'!BB132)</f>
        <v>0</v>
      </c>
      <c r="BD133" s="9">
        <f>IF(Parametros!$P$3=1,'4 - Tabela atual'!BD132,'5 - Tabela anterior'!BC132)</f>
        <v>0</v>
      </c>
      <c r="BE133" s="9">
        <f>IF(Parametros!$P$3=1,'4 - Tabela atual'!BE132,'5 - Tabela anterior'!BD132)</f>
        <v>0</v>
      </c>
      <c r="BF133" s="9">
        <f>IF(Parametros!$P$3=1,'4 - Tabela atual'!BF132,'5 - Tabela anterior'!BE132)</f>
        <v>0</v>
      </c>
      <c r="BG133" s="9">
        <f>IF(Parametros!$P$3=1,'4 - Tabela atual'!BG132,'5 - Tabela anterior'!BF132)</f>
        <v>0</v>
      </c>
      <c r="BH133" s="9">
        <f>IF(Parametros!$P$3=1,'4 - Tabela atual'!BH132,'5 - Tabela anterior'!BG132)</f>
        <v>0</v>
      </c>
      <c r="BI133" s="9">
        <f>IF(Parametros!$P$3=1,'4 - Tabela atual'!BI132,'5 - Tabela anterior'!BH132)</f>
        <v>0</v>
      </c>
      <c r="BJ133" s="9">
        <f>IF(Parametros!$P$3=1,'4 - Tabela atual'!BJ132,'5 - Tabela anterior'!BI132)</f>
        <v>0</v>
      </c>
      <c r="BK133" s="9">
        <f>IF(Parametros!$P$3=1,'4 - Tabela atual'!BK132,'5 - Tabela anterior'!BJ132)</f>
        <v>0</v>
      </c>
      <c r="BL133" s="9">
        <f>IF(Parametros!$P$3=1,'4 - Tabela atual'!BL132,'5 - Tabela anterior'!BK132)</f>
        <v>0</v>
      </c>
      <c r="BM133" s="9">
        <f>IF(Parametros!$P$3=1,'4 - Tabela atual'!BM132,'5 - Tabela anterior'!BL132)</f>
        <v>0</v>
      </c>
      <c r="BN133" s="9">
        <f>IF(Parametros!$P$3=1,'4 - Tabela atual'!BN132,'5 - Tabela anterior'!BM132)</f>
        <v>0</v>
      </c>
      <c r="BO133" s="9">
        <f>IF(Parametros!$P$3=1,'4 - Tabela atual'!BO132,'5 - Tabela anterior'!BN132)</f>
        <v>0</v>
      </c>
      <c r="BP133" s="9">
        <f>IF(Parametros!$P$3=1,'4 - Tabela atual'!BP132,'5 - Tabela anterior'!BO132)</f>
        <v>0</v>
      </c>
      <c r="BQ133" s="9">
        <f>IF(Parametros!$P$3=1,'4 - Tabela atual'!BQ132,'5 - Tabela anterior'!BP132)</f>
        <v>0</v>
      </c>
      <c r="BR133" s="9">
        <f>IF(Parametros!$P$3=1,'4 - Tabela atual'!BR132,'5 - Tabela anterior'!BQ132)</f>
        <v>0</v>
      </c>
      <c r="BS133" s="9">
        <f>IF(Parametros!$P$3=1,'4 - Tabela atual'!BS132,'5 - Tabela anterior'!BR132)</f>
        <v>0</v>
      </c>
      <c r="BT133" s="9">
        <f>IF(Parametros!$P$3=1,'4 - Tabela atual'!BT132,'5 - Tabela anterior'!BS132)</f>
        <v>0</v>
      </c>
      <c r="BU133" s="9">
        <f>IF(Parametros!$P$3=1,'4 - Tabela atual'!BU132,'5 - Tabela anterior'!BT132)</f>
        <v>0</v>
      </c>
      <c r="BV133" s="9">
        <f>IF(Parametros!$P$3=1,'4 - Tabela atual'!BV132,'5 - Tabela anterior'!BU132)</f>
        <v>0</v>
      </c>
      <c r="BW133" s="9">
        <f>IF(Parametros!$P$3=1,'4 - Tabela atual'!BW132,'5 - Tabela anterior'!BV132)</f>
        <v>0</v>
      </c>
      <c r="BX133" s="9">
        <f>IF(Parametros!$P$3=1,'4 - Tabela atual'!BX132,'5 - Tabela anterior'!BW132)</f>
        <v>0</v>
      </c>
      <c r="BY133" s="9">
        <f>IF(Parametros!$P$3=1,'4 - Tabela atual'!BY132,'5 - Tabela anterior'!BX132)</f>
        <v>0</v>
      </c>
      <c r="BZ133" s="9">
        <f>IF(Parametros!$P$3=1,'4 - Tabela atual'!BZ132,'5 - Tabela anterior'!BY132)</f>
        <v>0</v>
      </c>
      <c r="CA133" s="9">
        <f>IF(Parametros!$P$3=1,'4 - Tabela atual'!CA132,'5 - Tabela anterior'!BZ132)</f>
        <v>0</v>
      </c>
      <c r="CB133" s="9">
        <f>IF(Parametros!$P$3=1,'4 - Tabela atual'!CB132,'5 - Tabela anterior'!CA132)</f>
        <v>0</v>
      </c>
      <c r="CC133" s="9">
        <f>IF(Parametros!$P$3=1,'4 - Tabela atual'!CC132,'5 - Tabela anterior'!CB132)</f>
        <v>0</v>
      </c>
      <c r="CD133" s="9">
        <f>IF(Parametros!$P$3=1,'4 - Tabela atual'!CD132,'5 - Tabela anterior'!CC132)</f>
        <v>0</v>
      </c>
      <c r="CE133" s="9">
        <f>IF(Parametros!$P$3=1,'4 - Tabela atual'!CE132,'5 - Tabela anterior'!CD132)</f>
        <v>0</v>
      </c>
      <c r="CF133" s="9">
        <f>IF(Parametros!$P$3=1,'4 - Tabela atual'!CF132,'5 - Tabela anterior'!CE132)</f>
        <v>0</v>
      </c>
      <c r="CG133" s="9">
        <f>IF(Parametros!$P$3=1,'4 - Tabela atual'!CG132,'5 - Tabela anterior'!CF132)</f>
        <v>0</v>
      </c>
      <c r="CH133" s="9">
        <f>IF(Parametros!$P$3=1,'4 - Tabela atual'!CH132,'5 - Tabela anterior'!CG132)</f>
        <v>0</v>
      </c>
      <c r="CI133" s="9">
        <f>IF(Parametros!$P$3=1,'4 - Tabela atual'!CI132,'5 - Tabela anterior'!CH132)</f>
        <v>0</v>
      </c>
      <c r="CJ133" s="9">
        <f>IF(Parametros!$P$3=1,'4 - Tabela atual'!CJ132,'5 - Tabela anterior'!CI132)</f>
        <v>0</v>
      </c>
      <c r="CK133" s="9">
        <f>IF(Parametros!$P$3=1,'4 - Tabela atual'!CK132,'5 - Tabela anterior'!CJ132)</f>
        <v>0</v>
      </c>
      <c r="CL133" s="9">
        <f>IF(Parametros!$P$3=1,'4 - Tabela atual'!CL132,'5 - Tabela anterior'!CK132)</f>
        <v>0</v>
      </c>
      <c r="CM133" s="9">
        <f>IF(Parametros!$P$3=1,'4 - Tabela atual'!CM132,'5 - Tabela anterior'!CL132)</f>
        <v>0</v>
      </c>
      <c r="CN133" s="9">
        <f>IF(Parametros!$P$3=1,'4 - Tabela atual'!CN132,'5 - Tabela anterior'!CM132)</f>
        <v>0</v>
      </c>
      <c r="CO133" s="9">
        <f>IF(Parametros!$P$3=1,'4 - Tabela atual'!CO132,'5 - Tabela anterior'!CN132)</f>
        <v>0</v>
      </c>
      <c r="CP133" s="9">
        <f>IF(Parametros!$P$3=1,'4 - Tabela atual'!CP132,'5 - Tabela anterior'!CO132)</f>
        <v>0</v>
      </c>
      <c r="CQ133" s="9">
        <f>IF(Parametros!$P$3=1,'4 - Tabela atual'!CQ132,'5 - Tabela anterior'!CP132)</f>
        <v>0</v>
      </c>
      <c r="CR133" s="9">
        <f>IF(Parametros!$P$3=1,'4 - Tabela atual'!CR132,'5 - Tabela anterior'!CQ132)</f>
        <v>0</v>
      </c>
      <c r="CS133" s="9">
        <f>IF(Parametros!$P$3=1,'4 - Tabela atual'!CS132,'5 - Tabela anterior'!CR132)</f>
        <v>0</v>
      </c>
      <c r="CT133" s="9">
        <f>IF(Parametros!$P$3=1,'4 - Tabela atual'!CT132,'5 - Tabela anterior'!CS132)</f>
        <v>0</v>
      </c>
      <c r="CU133" s="9">
        <f>IF(Parametros!$P$3=1,'4 - Tabela atual'!CU132,'5 - Tabela anterior'!CT132)</f>
        <v>0</v>
      </c>
      <c r="CV133" s="9">
        <f>IF(Parametros!$P$3=1,'4 - Tabela atual'!CV132,'5 - Tabela anterior'!CU132)</f>
        <v>0</v>
      </c>
      <c r="CW133" s="9">
        <f>IF(Parametros!$P$3=1,'4 - Tabela atual'!CW132,'5 - Tabela anterior'!CV132)</f>
        <v>0</v>
      </c>
      <c r="CX133" s="9">
        <f>IF(Parametros!$P$3=1,'4 - Tabela atual'!CX132,'5 - Tabela anterior'!CW132)</f>
        <v>0</v>
      </c>
      <c r="CY133" s="9">
        <f>IF(Parametros!$P$3=1,'4 - Tabela atual'!CY132,'5 - Tabela anterior'!CX132)</f>
        <v>0</v>
      </c>
      <c r="CZ133" s="9">
        <f>IF(Parametros!$P$3=1,'4 - Tabela atual'!CZ132,'5 - Tabela anterior'!CY132)</f>
        <v>0</v>
      </c>
      <c r="DA133" s="9">
        <f>IF(Parametros!$P$3=1,'4 - Tabela atual'!DA132,'5 - Tabela anterior'!CZ132)</f>
        <v>0</v>
      </c>
      <c r="DB133" s="9">
        <f>IF(Parametros!$P$3=1,'4 - Tabela atual'!DB132,'5 - Tabela anterior'!DA132)</f>
        <v>0</v>
      </c>
      <c r="DC133" s="9">
        <f>IF(Parametros!$P$3=1,'4 - Tabela atual'!DC132,'5 - Tabela anterior'!DB132)</f>
        <v>0</v>
      </c>
      <c r="DD133" s="9">
        <f>IF(Parametros!$P$3=1,'4 - Tabela atual'!DD132,'5 - Tabela anterior'!DC132)</f>
        <v>0</v>
      </c>
      <c r="DE133" s="9">
        <f>IF(Parametros!$P$3=1,'4 - Tabela atual'!DE132,'5 - Tabela anterior'!DD132)</f>
        <v>0</v>
      </c>
      <c r="DF133" s="9">
        <f>IF(Parametros!$P$3=1,'4 - Tabela atual'!DF132,'5 - Tabela anterior'!DE132)</f>
        <v>0</v>
      </c>
      <c r="DG133" s="9">
        <f>IF(Parametros!$P$3=1,'4 - Tabela atual'!DG132,'5 - Tabela anterior'!DF132)</f>
        <v>0</v>
      </c>
      <c r="DH133" s="9">
        <f>IF(Parametros!$P$3=1,'4 - Tabela atual'!DH132,'5 - Tabela anterior'!DG132)</f>
        <v>0</v>
      </c>
      <c r="DI133" s="9">
        <f>IF(Parametros!$P$3=1,'4 - Tabela atual'!DI132,'5 - Tabela anterior'!DH132)</f>
        <v>0</v>
      </c>
      <c r="DJ133" s="9">
        <f>IF(Parametros!$P$3=1,'4 - Tabela atual'!DJ132,'5 - Tabela anterior'!DI132)</f>
        <v>0</v>
      </c>
      <c r="DK133" s="9">
        <f>IF(Parametros!$P$3=1,'4 - Tabela atual'!DK132,'5 - Tabela anterior'!DJ132)</f>
        <v>0</v>
      </c>
      <c r="DL133" s="9">
        <f>IF(Parametros!$P$3=1,'4 - Tabela atual'!DL132,'5 - Tabela anterior'!DK132)</f>
        <v>0</v>
      </c>
      <c r="DM133" s="9">
        <f>IF(Parametros!$P$3=1,'4 - Tabela atual'!DM132,'5 - Tabela anterior'!DL132)</f>
        <v>0</v>
      </c>
      <c r="DN133" s="9">
        <f>IF(Parametros!$P$3=1,'4 - Tabela atual'!DN132,'5 - Tabela anterior'!DM132)</f>
        <v>0</v>
      </c>
      <c r="DO133" s="9">
        <f>IF(Parametros!$P$3=1,'4 - Tabela atual'!DO132,'5 - Tabela anterior'!DN132)</f>
        <v>0</v>
      </c>
      <c r="DP133" s="9">
        <f>IF(Parametros!$P$3=1,'4 - Tabela atual'!DP132,'5 - Tabela anterior'!DO132)</f>
        <v>0</v>
      </c>
      <c r="DQ133" s="9">
        <f>IF(Parametros!$P$3=1,'4 - Tabela atual'!DQ132,'5 - Tabela anterior'!DP132)</f>
        <v>0</v>
      </c>
      <c r="DR133" s="9">
        <f>IF(Parametros!$P$3=1,'4 - Tabela atual'!DR132,'5 - Tabela anterior'!DQ132)</f>
        <v>0</v>
      </c>
      <c r="DS133" s="9">
        <f>IF(Parametros!$P$3=1,'4 - Tabela atual'!DS132,'5 - Tabela anterior'!DR132)</f>
        <v>0</v>
      </c>
      <c r="DT133" s="9">
        <f>IF(Parametros!$P$3=1,'4 - Tabela atual'!DT132,'5 - Tabela anterior'!DS132)</f>
        <v>0</v>
      </c>
      <c r="DU133" s="9">
        <f>IF(Parametros!$P$3=1,'4 - Tabela atual'!DU132,'5 - Tabela anterior'!DT132)</f>
        <v>0</v>
      </c>
      <c r="DV133" s="9">
        <f>IF(Parametros!$P$3=1,'4 - Tabela atual'!DV132,'5 - Tabela anterior'!DU132)</f>
        <v>0</v>
      </c>
      <c r="DW133" s="9">
        <f>IF(Parametros!$P$3=1,'4 - Tabela atual'!DW132,'5 - Tabela anterior'!DV132)</f>
        <v>0</v>
      </c>
      <c r="DX133" s="9">
        <f>IF(Parametros!$P$3=1,'4 - Tabela atual'!DX132,'5 - Tabela anterior'!DW132)</f>
        <v>0</v>
      </c>
      <c r="DY133" s="9">
        <f>IF(Parametros!$P$3=1,'4 - Tabela atual'!DY132,'5 - Tabela anterior'!DX132)</f>
        <v>0</v>
      </c>
      <c r="DZ133" s="9">
        <f>IF(Parametros!$P$3=1,'4 - Tabela atual'!DZ132,'5 - Tabela anterior'!DY132)</f>
        <v>0</v>
      </c>
      <c r="EA133" s="9">
        <f>IF(Parametros!$P$3=1,'4 - Tabela atual'!EA132,'5 - Tabela anterior'!DZ132)</f>
        <v>0</v>
      </c>
      <c r="EB133" s="9">
        <f>IF(Parametros!$P$3=1,'4 - Tabela atual'!EB132,'5 - Tabela anterior'!EA132)</f>
        <v>0</v>
      </c>
      <c r="EC133" s="9">
        <f>IF(Parametros!$P$3=1,'4 - Tabela atual'!EC132,'5 - Tabela anterior'!EB132)</f>
        <v>0</v>
      </c>
      <c r="ED133" s="9">
        <f>IF(Parametros!$P$3=1,'4 - Tabela atual'!ED132,'5 - Tabela anterior'!EC132)</f>
        <v>0</v>
      </c>
      <c r="EE133" s="9">
        <f>IF(Parametros!$P$3=1,'4 - Tabela atual'!EE132,'5 - Tabela anterior'!ED132)</f>
        <v>0</v>
      </c>
      <c r="EF133" s="9">
        <f>IF(Parametros!$P$3=1,'4 - Tabela atual'!EF132,'5 - Tabela anterior'!EE132)</f>
        <v>0</v>
      </c>
      <c r="EG133" s="9">
        <f>IF(Parametros!$P$3=1,'4 - Tabela atual'!EG132,'5 - Tabela anterior'!EF132)</f>
        <v>0</v>
      </c>
      <c r="EH133" s="9">
        <f>IF(Parametros!$P$3=1,'4 - Tabela atual'!EH132,'5 - Tabela anterior'!EG132)</f>
        <v>0</v>
      </c>
      <c r="EI133" s="9">
        <f>IF(Parametros!$P$3=1,'4 - Tabela atual'!EI132,'5 - Tabela anterior'!EH132)</f>
        <v>0</v>
      </c>
      <c r="EJ133" s="9">
        <f>IF(Parametros!$P$3=1,'4 - Tabela atual'!EJ132,'5 - Tabela anterior'!EI132)</f>
        <v>0</v>
      </c>
      <c r="EK133" s="9">
        <f>IF(Parametros!$P$3=1,'4 - Tabela atual'!EK132,'5 - Tabela anterior'!EJ132)</f>
        <v>0</v>
      </c>
      <c r="EL133" s="9">
        <f>IF(Parametros!$P$3=1,'4 - Tabela atual'!EL132,'5 - Tabela anterior'!EK132)</f>
        <v>0</v>
      </c>
      <c r="EM133" s="9">
        <f>IF(Parametros!$P$3=1,'4 - Tabela atual'!EM132,'5 - Tabela anterior'!EL132)</f>
        <v>0</v>
      </c>
      <c r="EN133" s="9">
        <f>IF(Parametros!$P$3=1,'4 - Tabela atual'!EN132,'5 - Tabela anterior'!EM132)</f>
        <v>0</v>
      </c>
      <c r="EO133" s="9">
        <f>IF(Parametros!$P$3=1,'4 - Tabela atual'!EO132,'5 - Tabela anterior'!EN132)</f>
        <v>0</v>
      </c>
      <c r="EP133" s="9">
        <f>IF(Parametros!$P$3=1,'4 - Tabela atual'!EP132,'5 - Tabela anterior'!EO132)</f>
        <v>0</v>
      </c>
      <c r="EQ133" s="9">
        <f>IF(Parametros!$P$3=1,'4 - Tabela atual'!EQ132,'5 - Tabela anterior'!EP132)</f>
        <v>0</v>
      </c>
      <c r="ER133" s="9">
        <f>IF(Parametros!$P$3=1,'4 - Tabela atual'!ER132,'5 - Tabela anterior'!EQ132)</f>
        <v>0</v>
      </c>
      <c r="ES133" s="9">
        <f>IF(Parametros!$P$3=1,'4 - Tabela atual'!ES132,'5 - Tabela anterior'!ER132)</f>
        <v>0</v>
      </c>
      <c r="ET133" s="9">
        <f>IF(Parametros!$P$3=1,'4 - Tabela atual'!ET132,'5 - Tabela anterior'!ES132)</f>
        <v>0</v>
      </c>
      <c r="EU133" s="9">
        <f>IF(Parametros!$P$3=1,'4 - Tabela atual'!EU132,'5 - Tabela anterior'!ET132)</f>
        <v>0</v>
      </c>
      <c r="EV133" s="9">
        <f>IF(Parametros!$P$3=1,'4 - Tabela atual'!EV132,'5 - Tabela anterior'!EU132)</f>
        <v>0</v>
      </c>
      <c r="EW133" s="9">
        <f>IF(Parametros!$P$3=1,'4 - Tabela atual'!EW132,'5 - Tabela anterior'!EV132)</f>
        <v>0</v>
      </c>
      <c r="EX133" s="9">
        <f>IF(Parametros!$P$3=1,'4 - Tabela atual'!EX132,'5 - Tabela anterior'!EW132)</f>
        <v>0</v>
      </c>
      <c r="EY133" s="9">
        <f>IF(Parametros!$P$3=1,'4 - Tabela atual'!EY132,'5 - Tabela anterior'!EX132)</f>
        <v>0</v>
      </c>
      <c r="EZ133" s="9">
        <f>IF(Parametros!$P$3=1,'4 - Tabela atual'!EZ132,'5 - Tabela anterior'!EY132)</f>
        <v>0</v>
      </c>
      <c r="FA133" s="9">
        <f>IF(Parametros!$P$3=1,'4 - Tabela atual'!FA132,'5 - Tabela anterior'!EZ132)</f>
        <v>0</v>
      </c>
      <c r="FB133" s="9">
        <f>IF(Parametros!$P$3=1,'4 - Tabela atual'!FB132,'5 - Tabela anterior'!FA132)</f>
        <v>0</v>
      </c>
      <c r="FC133" s="9">
        <f>IF(Parametros!$P$3=1,'4 - Tabela atual'!FC132,'5 - Tabela anterior'!FB132)</f>
        <v>0</v>
      </c>
      <c r="FD133" s="9">
        <f>IF(Parametros!$P$3=1,'4 - Tabela atual'!FD132,'5 - Tabela anterior'!FC132)</f>
        <v>0</v>
      </c>
      <c r="FE133" s="9">
        <f>IF(Parametros!$P$3=1,'4 - Tabela atual'!FE132,'5 - Tabela anterior'!FD132)</f>
        <v>0</v>
      </c>
      <c r="FF133" s="9">
        <f>IF(Parametros!$P$3=1,'4 - Tabela atual'!FF132,'5 - Tabela anterior'!FE132)</f>
        <v>0</v>
      </c>
      <c r="FG133" s="9">
        <f>IF(Parametros!$P$3=1,'4 - Tabela atual'!FG132,'5 - Tabela anterior'!FF132)</f>
        <v>0</v>
      </c>
      <c r="FH133" s="9">
        <f>IF(Parametros!$P$3=1,'4 - Tabela atual'!FH132,'5 - Tabela anterior'!FG132)</f>
        <v>0</v>
      </c>
      <c r="FI133" s="9">
        <f>IF(Parametros!$P$3=1,'4 - Tabela atual'!FI132,'5 - Tabela anterior'!FH132)</f>
        <v>0</v>
      </c>
      <c r="FJ133" s="9">
        <f>IF(Parametros!$P$3=1,'4 - Tabela atual'!FJ132,'5 - Tabela anterior'!FI132)</f>
        <v>0</v>
      </c>
      <c r="FK133" s="9">
        <f>IF(Parametros!$P$3=1,'4 - Tabela atual'!FK132,'5 - Tabela anterior'!FJ132)</f>
        <v>0</v>
      </c>
      <c r="FL133" s="9">
        <f>IF(Parametros!$P$3=1,'4 - Tabela atual'!FL132,'5 - Tabela anterior'!FK132)</f>
        <v>0</v>
      </c>
      <c r="FM133" s="9">
        <f>IF(Parametros!$P$3=1,'4 - Tabela atual'!FM132,'5 - Tabela anterior'!FL132)</f>
        <v>0</v>
      </c>
      <c r="FN133" s="9">
        <f>IF(Parametros!$P$3=1,'4 - Tabela atual'!FN132,'5 - Tabela anterior'!FM132)</f>
        <v>0</v>
      </c>
      <c r="FO133" s="9">
        <f>IF(Parametros!$P$3=1,'4 - Tabela atual'!FO132,'5 - Tabela anterior'!FN132)</f>
        <v>0</v>
      </c>
      <c r="FP133" s="9">
        <f>IF(Parametros!$P$3=1,'4 - Tabela atual'!FP132,'5 - Tabela anterior'!FO132)</f>
        <v>0</v>
      </c>
      <c r="FQ133" s="9">
        <f>IF(Parametros!$P$3=1,'4 - Tabela atual'!FQ132,'5 - Tabela anterior'!FP132)</f>
        <v>0</v>
      </c>
      <c r="FR133" s="9">
        <f>IF(Parametros!$P$3=1,'4 - Tabela atual'!FR132,'5 - Tabela anterior'!FQ132)</f>
        <v>0</v>
      </c>
      <c r="FS133" s="9">
        <f>IF(Parametros!$P$3=1,'4 - Tabela atual'!FS132,'5 - Tabela anterior'!FR132)</f>
        <v>0</v>
      </c>
      <c r="FT133" t="str">
        <f>IF(Parametros!$P$3=1,'4 - Tabela atual'!FT132,'5 - Tabela anterior'!FS132)</f>
        <v>0</v>
      </c>
      <c r="FU133" t="str">
        <f>IF(Parametros!$P$3=1,'4 - Tabela atual'!FU132,'5 - Tabela anterior'!FT132)</f>
        <v>0</v>
      </c>
      <c r="FV133" t="str">
        <f>IF(Parametros!$P$3=1,'4 - Tabela atual'!FV132,'5 - Tabela anterior'!FU132)</f>
        <v>0</v>
      </c>
      <c r="FW133" t="str">
        <f>IF(Parametros!$P$3=1,'4 - Tabela atual'!FW132,'5 - Tabela anterior'!FV132)</f>
        <v>0</v>
      </c>
      <c r="FX133">
        <f>IF(Parametros!$P$3=1,'4 - Tabela atual'!FX132,'5 - Tabela anterior'!FW132)</f>
        <v>0</v>
      </c>
      <c r="FY133">
        <f>IF(Parametros!$P$3=1,'4 - Tabela atual'!FY132,'5 - Tabela anterior'!FX132)</f>
        <v>0</v>
      </c>
      <c r="FZ133">
        <f>IF(Parametros!$P$3=1,'4 - Tabela atual'!FZ132,'5 - Tabela anterior'!FY132)</f>
        <v>0</v>
      </c>
      <c r="GA133">
        <f>IF(Parametros!$P$3=1,'4 - Tabela atual'!GA132,'5 - Tabela anterior'!FZ132)</f>
        <v>0</v>
      </c>
      <c r="GB133">
        <f>IF(Parametros!$P$3=1,'4 - Tabela atual'!GB132,'5 - Tabela anterior'!GA132)</f>
        <v>0</v>
      </c>
      <c r="GC133">
        <f>IF(Parametros!$P$3=1,'4 - Tabela atual'!GC132,'5 - Tabela anterior'!GB132)</f>
        <v>0</v>
      </c>
      <c r="GD133">
        <f>IF(Parametros!$P$3=1,'4 - Tabela atual'!GD132,'5 - Tabela anterior'!GC132)</f>
        <v>0</v>
      </c>
      <c r="GE133">
        <f>IF(Parametros!$P$3=1,'4 - Tabela atual'!GE132,'5 - Tabela anterior'!GD132)</f>
        <v>0</v>
      </c>
      <c r="GF133">
        <f>IF(Parametros!$P$3=1,'4 - Tabela atual'!GF132,'5 - Tabela anterior'!GE132)</f>
        <v>0</v>
      </c>
      <c r="GG133">
        <f>IF(Parametros!$P$3=1,'4 - Tabela atual'!GG132,'5 - Tabela anterior'!GF132)</f>
        <v>0</v>
      </c>
      <c r="GH133">
        <f>IF(Parametros!$P$3=1,'4 - Tabela atual'!GH132,'5 - Tabela anterior'!GG132)</f>
        <v>0</v>
      </c>
      <c r="GI133" s="8" t="str">
        <f>IF(Parametros!$P$3=1,'4 - Tabela atual'!GI132,'5 - Tabela anterior'!GH132)</f>
        <v>0</v>
      </c>
      <c r="GJ133" s="8">
        <f>IF(Parametros!$P$3=1,'4 - Tabela atual'!GJ132,'5 - Tabela anterior'!GI132)</f>
        <v>0</v>
      </c>
      <c r="GK133" s="8">
        <f>IF(Parametros!$P$3=1,'4 - Tabela atual'!GK132,'5 - Tabela anterior'!GJ132)</f>
        <v>0</v>
      </c>
      <c r="GL133" s="8">
        <f>IF(Parametros!$P$3=1,'4 - Tabela atual'!GL132,'5 - Tabela anterior'!GK132)</f>
        <v>0</v>
      </c>
      <c r="GM133" s="8">
        <f>IF(Parametros!$P$3=1,'4 - Tabela atual'!GM132,'5 - Tabela anterior'!GL132)</f>
        <v>0</v>
      </c>
      <c r="GN133" s="8">
        <f>IF(Parametros!$P$3=1,'4 - Tabela atual'!GN132,'5 - Tabela anterior'!GM132)</f>
        <v>0</v>
      </c>
      <c r="GO133" s="8">
        <f>IF(Parametros!$P$3=1,'4 - Tabela atual'!GO132,'5 - Tabela anterior'!GN132)</f>
        <v>0</v>
      </c>
      <c r="GP133" s="8">
        <f>IF(Parametros!$P$3=1,'4 - Tabela atual'!GP132,'5 - Tabela anterior'!GO132)</f>
        <v>0</v>
      </c>
      <c r="GQ133" s="8">
        <f>IF(Parametros!$P$3=1,'4 - Tabela atual'!GQ132,'5 - Tabela anterior'!GP132)</f>
        <v>0</v>
      </c>
      <c r="GR133" s="8">
        <f>IF(Parametros!$P$3=1,'4 - Tabela atual'!GR132,'5 - Tabela anterior'!GQ132)</f>
        <v>0</v>
      </c>
      <c r="GS133" s="8">
        <f>IF(Parametros!$P$3=1,'4 - Tabela atual'!GS132,'5 - Tabela anterior'!GR132)</f>
        <v>0</v>
      </c>
      <c r="GT133" s="8">
        <f>IF(Parametros!$P$3=1,'4 - Tabela atual'!GT132,'5 - Tabela anterior'!GS132)</f>
        <v>0</v>
      </c>
      <c r="GU133" s="8">
        <f>IF(Parametros!$P$3=1,'4 - Tabela atual'!GU132,'5 - Tabela anterior'!GT132)</f>
        <v>0</v>
      </c>
      <c r="GV133" s="8">
        <f>IF(Parametros!$P$3=1,'4 - Tabela atual'!GV132,'5 - Tabela anterior'!GU132)</f>
        <v>0</v>
      </c>
      <c r="GW133" s="8">
        <f>IF(Parametros!$P$3=1,'4 - Tabela atual'!GW132,'5 - Tabela anterior'!GV132)</f>
        <v>0</v>
      </c>
      <c r="GX133">
        <f>IF(Parametros!$P$3=1,'4 - Tabela atual'!GX132,'5 - Tabela anterior'!GW132)</f>
        <v>0</v>
      </c>
      <c r="GY133">
        <f>IF(Parametros!$P$3=1,'4 - Tabela atual'!GY132,'5 - Tabela anterior'!GX132)</f>
        <v>0</v>
      </c>
      <c r="GZ133">
        <f>IF(Parametros!$P$3=1,'4 - Tabela atual'!GZ132,'5 - Tabela anterior'!GY132)</f>
        <v>0</v>
      </c>
      <c r="HA133">
        <f>IF(Parametros!$P$3=1,'4 - Tabela atual'!HA132,'5 - Tabela anterior'!GZ132)</f>
        <v>0</v>
      </c>
      <c r="HB133">
        <f>IF(Parametros!$P$3=1,'4 - Tabela atual'!HB132,'5 - Tabela anterior'!HA132)</f>
        <v>0</v>
      </c>
      <c r="HC133">
        <f>IF(Parametros!$P$3=1,'4 - Tabela atual'!HC132,'5 - Tabela anterior'!HB132)</f>
        <v>0</v>
      </c>
      <c r="HD133">
        <f>IF(Parametros!$P$3=1,'4 - Tabela atual'!HD132,'5 - Tabela anterior'!HC132)</f>
        <v>0</v>
      </c>
      <c r="HE133" s="6" t="str">
        <f t="shared" si="3"/>
        <v>0 - (0)</v>
      </c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IP133" s="5"/>
      <c r="IQ133" s="5"/>
      <c r="IR133" s="5"/>
      <c r="IS133" s="5"/>
      <c r="IT133" s="5"/>
      <c r="IU133" s="5"/>
      <c r="IV133" s="5"/>
      <c r="IW133" s="5"/>
      <c r="IX133" s="5"/>
      <c r="IY133" s="5"/>
      <c r="IZ133" s="5"/>
      <c r="JA133" s="5"/>
      <c r="JB133" s="5"/>
      <c r="JC133" s="5"/>
      <c r="JD133" s="5"/>
      <c r="JE133" s="5"/>
      <c r="JF133" s="5"/>
      <c r="JG133" s="5"/>
      <c r="JH133" s="5"/>
      <c r="JI133" s="5"/>
      <c r="JJ133" s="5"/>
      <c r="JK133" s="5"/>
      <c r="JL133" s="5"/>
    </row>
    <row r="134" spans="1:272" x14ac:dyDescent="0.2">
      <c r="A134" s="148">
        <f>IF(Parametros!$P$3=1,'4 - Tabela atual'!A133,'5 - Tabela anterior'!A133)</f>
        <v>0</v>
      </c>
      <c r="B134" s="112">
        <f>IF(Parametros!$P$3=1,'4 - Tabela atual'!B133,'5 - Tabela anterior'!B133)</f>
        <v>0</v>
      </c>
      <c r="C134" s="9">
        <f>IF(Parametros!$P$3=1,'4 - Tabela atual'!C133,'5 - Tabela anterior'!C133)</f>
        <v>0</v>
      </c>
      <c r="D134" s="9">
        <f>IF(Parametros!$P$3=1,'4 - Tabela atual'!D133,'5 - Tabela anterior'!D133)</f>
        <v>0</v>
      </c>
      <c r="E134" s="9"/>
      <c r="F134" s="9"/>
      <c r="G134" s="9"/>
      <c r="H134" s="9"/>
      <c r="I134" s="9">
        <f>IF(Parametros!$P$3=1,'4 - Tabela atual'!I133,'5 - Tabela anterior'!H133)</f>
        <v>0</v>
      </c>
      <c r="J134" s="9"/>
      <c r="K134" s="9"/>
      <c r="L134" s="9"/>
      <c r="M134" s="9"/>
      <c r="N134" s="9">
        <f>IF(Parametros!$P$3=1,'4 - Tabela atual'!N133,'5 - Tabela anterior'!M133)</f>
        <v>0</v>
      </c>
      <c r="O134" s="9">
        <f>IF(Parametros!$P$3=1,'4 - Tabela atual'!O133,'5 - Tabela anterior'!N133)</f>
        <v>0</v>
      </c>
      <c r="P134" s="9">
        <f>IF(Parametros!$P$3=1,'4 - Tabela atual'!P133,'5 - Tabela anterior'!O133)</f>
        <v>0</v>
      </c>
      <c r="Q134" s="9">
        <f>IF(Parametros!$P$3=1,'4 - Tabela atual'!Q133,'5 - Tabela anterior'!P133)</f>
        <v>0</v>
      </c>
      <c r="R134" s="9">
        <f>IF(Parametros!$P$3=1,'4 - Tabela atual'!R133,'5 - Tabela anterior'!Q133)</f>
        <v>0</v>
      </c>
      <c r="S134" s="9">
        <f>IF(Parametros!$P$3=1,'4 - Tabela atual'!S133,'5 - Tabela anterior'!R133)</f>
        <v>0</v>
      </c>
      <c r="T134" s="9">
        <f>IF(Parametros!$P$3=1,'4 - Tabela atual'!T133,'5 - Tabela anterior'!S133)</f>
        <v>0</v>
      </c>
      <c r="U134" s="9">
        <f>IF(Parametros!$P$3=1,'4 - Tabela atual'!U133,'5 - Tabela anterior'!T133)</f>
        <v>0</v>
      </c>
      <c r="V134" s="9">
        <f>IF(Parametros!$P$3=1,'4 - Tabela atual'!V133,'5 - Tabela anterior'!U133)</f>
        <v>0</v>
      </c>
      <c r="W134" s="9">
        <f>IF(Parametros!$P$3=1,'4 - Tabela atual'!W133,'5 - Tabela anterior'!V133)</f>
        <v>0</v>
      </c>
      <c r="X134" s="9">
        <f>IF(Parametros!$P$3=1,'4 - Tabela atual'!X133,'5 - Tabela anterior'!W133)</f>
        <v>0</v>
      </c>
      <c r="Y134" s="9">
        <f>IF(Parametros!$P$3=1,'4 - Tabela atual'!Y133,'5 - Tabela anterior'!X133)</f>
        <v>0</v>
      </c>
      <c r="Z134" s="9">
        <f>IF(Parametros!$P$3=1,'4 - Tabela atual'!Z133,'5 - Tabela anterior'!Y133)</f>
        <v>0</v>
      </c>
      <c r="AA134" s="9">
        <f>IF(Parametros!$P$3=1,'4 - Tabela atual'!AA133,'5 - Tabela anterior'!Z133)</f>
        <v>0</v>
      </c>
      <c r="AB134" s="9">
        <f>IF(Parametros!$P$3=1,'4 - Tabela atual'!AB133,'5 - Tabela anterior'!AA133)</f>
        <v>0</v>
      </c>
      <c r="AC134" s="9">
        <f>IF(Parametros!$P$3=1,'4 - Tabela atual'!AC133,'5 - Tabela anterior'!AB133)</f>
        <v>0</v>
      </c>
      <c r="AD134" s="9">
        <f>IF(Parametros!$P$3=1,'4 - Tabela atual'!AD133,'5 - Tabela anterior'!AC133)</f>
        <v>0</v>
      </c>
      <c r="AE134" s="9">
        <f>IF(Parametros!$P$3=1,'4 - Tabela atual'!AE133,'5 - Tabela anterior'!AD133)</f>
        <v>0</v>
      </c>
      <c r="AF134" s="9">
        <f>IF(Parametros!$P$3=1,'4 - Tabela atual'!AF133,'5 - Tabela anterior'!AE133)</f>
        <v>0</v>
      </c>
      <c r="AG134" s="9">
        <f>IF(Parametros!$P$3=1,'4 - Tabela atual'!AG133,'5 - Tabela anterior'!AF133)</f>
        <v>0</v>
      </c>
      <c r="AH134" s="9">
        <f>IF(Parametros!$P$3=1,'4 - Tabela atual'!AH133,'5 - Tabela anterior'!AG133)</f>
        <v>0</v>
      </c>
      <c r="AI134" s="9">
        <f>IF(Parametros!$P$3=1,'4 - Tabela atual'!AI133,'5 - Tabela anterior'!AH133)</f>
        <v>0</v>
      </c>
      <c r="AJ134" s="9">
        <f>IF(Parametros!$P$3=1,'4 - Tabela atual'!AJ133,'5 - Tabela anterior'!AI133)</f>
        <v>0</v>
      </c>
      <c r="AK134" s="9">
        <f>IF(Parametros!$P$3=1,'4 - Tabela atual'!AK133,'5 - Tabela anterior'!AJ133)</f>
        <v>0</v>
      </c>
      <c r="AL134" s="9">
        <f>IF(Parametros!$P$3=1,'4 - Tabela atual'!AL133,'5 - Tabela anterior'!AK133)</f>
        <v>0</v>
      </c>
      <c r="AM134" s="9">
        <f>IF(Parametros!$P$3=1,'4 - Tabela atual'!AM133,'5 - Tabela anterior'!AL133)</f>
        <v>0</v>
      </c>
      <c r="AN134" s="9">
        <f>IF(Parametros!$P$3=1,'4 - Tabela atual'!AN133,'5 - Tabela anterior'!AM133)</f>
        <v>0</v>
      </c>
      <c r="AO134" s="9">
        <f>IF(Parametros!$P$3=1,'4 - Tabela atual'!AO133,'5 - Tabela anterior'!AN133)</f>
        <v>0</v>
      </c>
      <c r="AP134" s="9">
        <f>IF(Parametros!$P$3=1,'4 - Tabela atual'!AP133,'5 - Tabela anterior'!AO133)</f>
        <v>0</v>
      </c>
      <c r="AQ134" s="9">
        <f>IF(Parametros!$P$3=1,'4 - Tabela atual'!AQ133,'5 - Tabela anterior'!AP133)</f>
        <v>0</v>
      </c>
      <c r="AR134" s="9">
        <f>IF(Parametros!$P$3=1,'4 - Tabela atual'!AR133,'5 - Tabela anterior'!AQ133)</f>
        <v>0</v>
      </c>
      <c r="AS134" s="9">
        <f>IF(Parametros!$P$3=1,'4 - Tabela atual'!AS133,'5 - Tabela anterior'!AR133)</f>
        <v>0</v>
      </c>
      <c r="AT134" s="9">
        <f>IF(Parametros!$P$3=1,'4 - Tabela atual'!AT133,'5 - Tabela anterior'!AS133)</f>
        <v>0</v>
      </c>
      <c r="AU134" s="9">
        <f>IF(Parametros!$P$3=1,'4 - Tabela atual'!AU133,'5 - Tabela anterior'!AT133)</f>
        <v>0</v>
      </c>
      <c r="AV134" s="9">
        <f>IF(Parametros!$P$3=1,'4 - Tabela atual'!AV133,'5 - Tabela anterior'!AU133)</f>
        <v>0</v>
      </c>
      <c r="AW134" s="9">
        <f>IF(Parametros!$P$3=1,'4 - Tabela atual'!AW133,'5 - Tabela anterior'!AV133)</f>
        <v>0</v>
      </c>
      <c r="AX134" s="9">
        <f>IF(Parametros!$P$3=1,'4 - Tabela atual'!AX133,'5 - Tabela anterior'!AW133)</f>
        <v>0</v>
      </c>
      <c r="AY134" s="9">
        <f>IF(Parametros!$P$3=1,'4 - Tabela atual'!AY133,'5 - Tabela anterior'!AX133)</f>
        <v>0</v>
      </c>
      <c r="AZ134" s="9">
        <f>IF(Parametros!$P$3=1,'4 - Tabela atual'!AZ133,'5 - Tabela anterior'!AY133)</f>
        <v>0</v>
      </c>
      <c r="BA134" s="9">
        <f>IF(Parametros!$P$3=1,'4 - Tabela atual'!BA133,'5 - Tabela anterior'!AZ133)</f>
        <v>0</v>
      </c>
      <c r="BB134" s="9">
        <f>IF(Parametros!$P$3=1,'4 - Tabela atual'!BB133,'5 - Tabela anterior'!BA133)</f>
        <v>0</v>
      </c>
      <c r="BC134" s="9">
        <f>IF(Parametros!$P$3=1,'4 - Tabela atual'!BC133,'5 - Tabela anterior'!BB133)</f>
        <v>0</v>
      </c>
      <c r="BD134" s="9">
        <f>IF(Parametros!$P$3=1,'4 - Tabela atual'!BD133,'5 - Tabela anterior'!BC133)</f>
        <v>0</v>
      </c>
      <c r="BE134" s="9">
        <f>IF(Parametros!$P$3=1,'4 - Tabela atual'!BE133,'5 - Tabela anterior'!BD133)</f>
        <v>0</v>
      </c>
      <c r="BF134" s="9">
        <f>IF(Parametros!$P$3=1,'4 - Tabela atual'!BF133,'5 - Tabela anterior'!BE133)</f>
        <v>0</v>
      </c>
      <c r="BG134" s="9">
        <f>IF(Parametros!$P$3=1,'4 - Tabela atual'!BG133,'5 - Tabela anterior'!BF133)</f>
        <v>0</v>
      </c>
      <c r="BH134" s="9">
        <f>IF(Parametros!$P$3=1,'4 - Tabela atual'!BH133,'5 - Tabela anterior'!BG133)</f>
        <v>0</v>
      </c>
      <c r="BI134" s="9">
        <f>IF(Parametros!$P$3=1,'4 - Tabela atual'!BI133,'5 - Tabela anterior'!BH133)</f>
        <v>0</v>
      </c>
      <c r="BJ134" s="9">
        <f>IF(Parametros!$P$3=1,'4 - Tabela atual'!BJ133,'5 - Tabela anterior'!BI133)</f>
        <v>0</v>
      </c>
      <c r="BK134" s="9">
        <f>IF(Parametros!$P$3=1,'4 - Tabela atual'!BK133,'5 - Tabela anterior'!BJ133)</f>
        <v>0</v>
      </c>
      <c r="BL134" s="9">
        <f>IF(Parametros!$P$3=1,'4 - Tabela atual'!BL133,'5 - Tabela anterior'!BK133)</f>
        <v>0</v>
      </c>
      <c r="BM134" s="9">
        <f>IF(Parametros!$P$3=1,'4 - Tabela atual'!BM133,'5 - Tabela anterior'!BL133)</f>
        <v>0</v>
      </c>
      <c r="BN134" s="9">
        <f>IF(Parametros!$P$3=1,'4 - Tabela atual'!BN133,'5 - Tabela anterior'!BM133)</f>
        <v>0</v>
      </c>
      <c r="BO134" s="9">
        <f>IF(Parametros!$P$3=1,'4 - Tabela atual'!BO133,'5 - Tabela anterior'!BN133)</f>
        <v>0</v>
      </c>
      <c r="BP134" s="9">
        <f>IF(Parametros!$P$3=1,'4 - Tabela atual'!BP133,'5 - Tabela anterior'!BO133)</f>
        <v>0</v>
      </c>
      <c r="BQ134" s="9">
        <f>IF(Parametros!$P$3=1,'4 - Tabela atual'!BQ133,'5 - Tabela anterior'!BP133)</f>
        <v>0</v>
      </c>
      <c r="BR134" s="9">
        <f>IF(Parametros!$P$3=1,'4 - Tabela atual'!BR133,'5 - Tabela anterior'!BQ133)</f>
        <v>0</v>
      </c>
      <c r="BS134" s="9">
        <f>IF(Parametros!$P$3=1,'4 - Tabela atual'!BS133,'5 - Tabela anterior'!BR133)</f>
        <v>0</v>
      </c>
      <c r="BT134" s="9">
        <f>IF(Parametros!$P$3=1,'4 - Tabela atual'!BT133,'5 - Tabela anterior'!BS133)</f>
        <v>0</v>
      </c>
      <c r="BU134" s="9">
        <f>IF(Parametros!$P$3=1,'4 - Tabela atual'!BU133,'5 - Tabela anterior'!BT133)</f>
        <v>0</v>
      </c>
      <c r="BV134" s="9">
        <f>IF(Parametros!$P$3=1,'4 - Tabela atual'!BV133,'5 - Tabela anterior'!BU133)</f>
        <v>0</v>
      </c>
      <c r="BW134" s="9">
        <f>IF(Parametros!$P$3=1,'4 - Tabela atual'!BW133,'5 - Tabela anterior'!BV133)</f>
        <v>0</v>
      </c>
      <c r="BX134" s="9">
        <f>IF(Parametros!$P$3=1,'4 - Tabela atual'!BX133,'5 - Tabela anterior'!BW133)</f>
        <v>0</v>
      </c>
      <c r="BY134" s="9">
        <f>IF(Parametros!$P$3=1,'4 - Tabela atual'!BY133,'5 - Tabela anterior'!BX133)</f>
        <v>0</v>
      </c>
      <c r="BZ134" s="9">
        <f>IF(Parametros!$P$3=1,'4 - Tabela atual'!BZ133,'5 - Tabela anterior'!BY133)</f>
        <v>0</v>
      </c>
      <c r="CA134" s="9">
        <f>IF(Parametros!$P$3=1,'4 - Tabela atual'!CA133,'5 - Tabela anterior'!BZ133)</f>
        <v>0</v>
      </c>
      <c r="CB134" s="9">
        <f>IF(Parametros!$P$3=1,'4 - Tabela atual'!CB133,'5 - Tabela anterior'!CA133)</f>
        <v>0</v>
      </c>
      <c r="CC134" s="9">
        <f>IF(Parametros!$P$3=1,'4 - Tabela atual'!CC133,'5 - Tabela anterior'!CB133)</f>
        <v>0</v>
      </c>
      <c r="CD134" s="9">
        <f>IF(Parametros!$P$3=1,'4 - Tabela atual'!CD133,'5 - Tabela anterior'!CC133)</f>
        <v>0</v>
      </c>
      <c r="CE134" s="9">
        <f>IF(Parametros!$P$3=1,'4 - Tabela atual'!CE133,'5 - Tabela anterior'!CD133)</f>
        <v>0</v>
      </c>
      <c r="CF134" s="9">
        <f>IF(Parametros!$P$3=1,'4 - Tabela atual'!CF133,'5 - Tabela anterior'!CE133)</f>
        <v>0</v>
      </c>
      <c r="CG134" s="9">
        <f>IF(Parametros!$P$3=1,'4 - Tabela atual'!CG133,'5 - Tabela anterior'!CF133)</f>
        <v>0</v>
      </c>
      <c r="CH134" s="9">
        <f>IF(Parametros!$P$3=1,'4 - Tabela atual'!CH133,'5 - Tabela anterior'!CG133)</f>
        <v>0</v>
      </c>
      <c r="CI134" s="9">
        <f>IF(Parametros!$P$3=1,'4 - Tabela atual'!CI133,'5 - Tabela anterior'!CH133)</f>
        <v>0</v>
      </c>
      <c r="CJ134" s="9">
        <f>IF(Parametros!$P$3=1,'4 - Tabela atual'!CJ133,'5 - Tabela anterior'!CI133)</f>
        <v>0</v>
      </c>
      <c r="CK134" s="9">
        <f>IF(Parametros!$P$3=1,'4 - Tabela atual'!CK133,'5 - Tabela anterior'!CJ133)</f>
        <v>0</v>
      </c>
      <c r="CL134" s="9">
        <f>IF(Parametros!$P$3=1,'4 - Tabela atual'!CL133,'5 - Tabela anterior'!CK133)</f>
        <v>0</v>
      </c>
      <c r="CM134" s="9">
        <f>IF(Parametros!$P$3=1,'4 - Tabela atual'!CM133,'5 - Tabela anterior'!CL133)</f>
        <v>0</v>
      </c>
      <c r="CN134" s="9">
        <f>IF(Parametros!$P$3=1,'4 - Tabela atual'!CN133,'5 - Tabela anterior'!CM133)</f>
        <v>0</v>
      </c>
      <c r="CO134" s="9">
        <f>IF(Parametros!$P$3=1,'4 - Tabela atual'!CO133,'5 - Tabela anterior'!CN133)</f>
        <v>0</v>
      </c>
      <c r="CP134" s="9">
        <f>IF(Parametros!$P$3=1,'4 - Tabela atual'!CP133,'5 - Tabela anterior'!CO133)</f>
        <v>0</v>
      </c>
      <c r="CQ134" s="9">
        <f>IF(Parametros!$P$3=1,'4 - Tabela atual'!CQ133,'5 - Tabela anterior'!CP133)</f>
        <v>0</v>
      </c>
      <c r="CR134" s="9">
        <f>IF(Parametros!$P$3=1,'4 - Tabela atual'!CR133,'5 - Tabela anterior'!CQ133)</f>
        <v>0</v>
      </c>
      <c r="CS134" s="9">
        <f>IF(Parametros!$P$3=1,'4 - Tabela atual'!CS133,'5 - Tabela anterior'!CR133)</f>
        <v>0</v>
      </c>
      <c r="CT134" s="9">
        <f>IF(Parametros!$P$3=1,'4 - Tabela atual'!CT133,'5 - Tabela anterior'!CS133)</f>
        <v>0</v>
      </c>
      <c r="CU134" s="9">
        <f>IF(Parametros!$P$3=1,'4 - Tabela atual'!CU133,'5 - Tabela anterior'!CT133)</f>
        <v>0</v>
      </c>
      <c r="CV134" s="9">
        <f>IF(Parametros!$P$3=1,'4 - Tabela atual'!CV133,'5 - Tabela anterior'!CU133)</f>
        <v>0</v>
      </c>
      <c r="CW134" s="9">
        <f>IF(Parametros!$P$3=1,'4 - Tabela atual'!CW133,'5 - Tabela anterior'!CV133)</f>
        <v>0</v>
      </c>
      <c r="CX134" s="9">
        <f>IF(Parametros!$P$3=1,'4 - Tabela atual'!CX133,'5 - Tabela anterior'!CW133)</f>
        <v>0</v>
      </c>
      <c r="CY134" s="9">
        <f>IF(Parametros!$P$3=1,'4 - Tabela atual'!CY133,'5 - Tabela anterior'!CX133)</f>
        <v>0</v>
      </c>
      <c r="CZ134" s="9">
        <f>IF(Parametros!$P$3=1,'4 - Tabela atual'!CZ133,'5 - Tabela anterior'!CY133)</f>
        <v>0</v>
      </c>
      <c r="DA134" s="9">
        <f>IF(Parametros!$P$3=1,'4 - Tabela atual'!DA133,'5 - Tabela anterior'!CZ133)</f>
        <v>0</v>
      </c>
      <c r="DB134" s="9">
        <f>IF(Parametros!$P$3=1,'4 - Tabela atual'!DB133,'5 - Tabela anterior'!DA133)</f>
        <v>0</v>
      </c>
      <c r="DC134" s="9">
        <f>IF(Parametros!$P$3=1,'4 - Tabela atual'!DC133,'5 - Tabela anterior'!DB133)</f>
        <v>0</v>
      </c>
      <c r="DD134" s="9">
        <f>IF(Parametros!$P$3=1,'4 - Tabela atual'!DD133,'5 - Tabela anterior'!DC133)</f>
        <v>0</v>
      </c>
      <c r="DE134" s="9">
        <f>IF(Parametros!$P$3=1,'4 - Tabela atual'!DE133,'5 - Tabela anterior'!DD133)</f>
        <v>0</v>
      </c>
      <c r="DF134" s="9">
        <f>IF(Parametros!$P$3=1,'4 - Tabela atual'!DF133,'5 - Tabela anterior'!DE133)</f>
        <v>0</v>
      </c>
      <c r="DG134" s="9">
        <f>IF(Parametros!$P$3=1,'4 - Tabela atual'!DG133,'5 - Tabela anterior'!DF133)</f>
        <v>0</v>
      </c>
      <c r="DH134" s="9">
        <f>IF(Parametros!$P$3=1,'4 - Tabela atual'!DH133,'5 - Tabela anterior'!DG133)</f>
        <v>0</v>
      </c>
      <c r="DI134" s="9">
        <f>IF(Parametros!$P$3=1,'4 - Tabela atual'!DI133,'5 - Tabela anterior'!DH133)</f>
        <v>0</v>
      </c>
      <c r="DJ134" s="9">
        <f>IF(Parametros!$P$3=1,'4 - Tabela atual'!DJ133,'5 - Tabela anterior'!DI133)</f>
        <v>0</v>
      </c>
      <c r="DK134" s="9">
        <f>IF(Parametros!$P$3=1,'4 - Tabela atual'!DK133,'5 - Tabela anterior'!DJ133)</f>
        <v>0</v>
      </c>
      <c r="DL134" s="9">
        <f>IF(Parametros!$P$3=1,'4 - Tabela atual'!DL133,'5 - Tabela anterior'!DK133)</f>
        <v>0</v>
      </c>
      <c r="DM134" s="9">
        <f>IF(Parametros!$P$3=1,'4 - Tabela atual'!DM133,'5 - Tabela anterior'!DL133)</f>
        <v>0</v>
      </c>
      <c r="DN134" s="9">
        <f>IF(Parametros!$P$3=1,'4 - Tabela atual'!DN133,'5 - Tabela anterior'!DM133)</f>
        <v>0</v>
      </c>
      <c r="DO134" s="9">
        <f>IF(Parametros!$P$3=1,'4 - Tabela atual'!DO133,'5 - Tabela anterior'!DN133)</f>
        <v>0</v>
      </c>
      <c r="DP134" s="9">
        <f>IF(Parametros!$P$3=1,'4 - Tabela atual'!DP133,'5 - Tabela anterior'!DO133)</f>
        <v>0</v>
      </c>
      <c r="DQ134" s="9">
        <f>IF(Parametros!$P$3=1,'4 - Tabela atual'!DQ133,'5 - Tabela anterior'!DP133)</f>
        <v>0</v>
      </c>
      <c r="DR134" s="9">
        <f>IF(Parametros!$P$3=1,'4 - Tabela atual'!DR133,'5 - Tabela anterior'!DQ133)</f>
        <v>0</v>
      </c>
      <c r="DS134" s="9">
        <f>IF(Parametros!$P$3=1,'4 - Tabela atual'!DS133,'5 - Tabela anterior'!DR133)</f>
        <v>0</v>
      </c>
      <c r="DT134" s="9">
        <f>IF(Parametros!$P$3=1,'4 - Tabela atual'!DT133,'5 - Tabela anterior'!DS133)</f>
        <v>0</v>
      </c>
      <c r="DU134" s="9">
        <f>IF(Parametros!$P$3=1,'4 - Tabela atual'!DU133,'5 - Tabela anterior'!DT133)</f>
        <v>0</v>
      </c>
      <c r="DV134" s="9">
        <f>IF(Parametros!$P$3=1,'4 - Tabela atual'!DV133,'5 - Tabela anterior'!DU133)</f>
        <v>0</v>
      </c>
      <c r="DW134" s="9">
        <f>IF(Parametros!$P$3=1,'4 - Tabela atual'!DW133,'5 - Tabela anterior'!DV133)</f>
        <v>0</v>
      </c>
      <c r="DX134" s="9">
        <f>IF(Parametros!$P$3=1,'4 - Tabela atual'!DX133,'5 - Tabela anterior'!DW133)</f>
        <v>0</v>
      </c>
      <c r="DY134" s="9">
        <f>IF(Parametros!$P$3=1,'4 - Tabela atual'!DY133,'5 - Tabela anterior'!DX133)</f>
        <v>0</v>
      </c>
      <c r="DZ134" s="9">
        <f>IF(Parametros!$P$3=1,'4 - Tabela atual'!DZ133,'5 - Tabela anterior'!DY133)</f>
        <v>0</v>
      </c>
      <c r="EA134" s="9">
        <f>IF(Parametros!$P$3=1,'4 - Tabela atual'!EA133,'5 - Tabela anterior'!DZ133)</f>
        <v>0</v>
      </c>
      <c r="EB134" s="9">
        <f>IF(Parametros!$P$3=1,'4 - Tabela atual'!EB133,'5 - Tabela anterior'!EA133)</f>
        <v>0</v>
      </c>
      <c r="EC134" s="9">
        <f>IF(Parametros!$P$3=1,'4 - Tabela atual'!EC133,'5 - Tabela anterior'!EB133)</f>
        <v>0</v>
      </c>
      <c r="ED134" s="9">
        <f>IF(Parametros!$P$3=1,'4 - Tabela atual'!ED133,'5 - Tabela anterior'!EC133)</f>
        <v>0</v>
      </c>
      <c r="EE134" s="9">
        <f>IF(Parametros!$P$3=1,'4 - Tabela atual'!EE133,'5 - Tabela anterior'!ED133)</f>
        <v>0</v>
      </c>
      <c r="EF134" s="9">
        <f>IF(Parametros!$P$3=1,'4 - Tabela atual'!EF133,'5 - Tabela anterior'!EE133)</f>
        <v>0</v>
      </c>
      <c r="EG134" s="9">
        <f>IF(Parametros!$P$3=1,'4 - Tabela atual'!EG133,'5 - Tabela anterior'!EF133)</f>
        <v>0</v>
      </c>
      <c r="EH134" s="9">
        <f>IF(Parametros!$P$3=1,'4 - Tabela atual'!EH133,'5 - Tabela anterior'!EG133)</f>
        <v>0</v>
      </c>
      <c r="EI134" s="9">
        <f>IF(Parametros!$P$3=1,'4 - Tabela atual'!EI133,'5 - Tabela anterior'!EH133)</f>
        <v>0</v>
      </c>
      <c r="EJ134" s="9">
        <f>IF(Parametros!$P$3=1,'4 - Tabela atual'!EJ133,'5 - Tabela anterior'!EI133)</f>
        <v>0</v>
      </c>
      <c r="EK134" s="9">
        <f>IF(Parametros!$P$3=1,'4 - Tabela atual'!EK133,'5 - Tabela anterior'!EJ133)</f>
        <v>0</v>
      </c>
      <c r="EL134" s="9">
        <f>IF(Parametros!$P$3=1,'4 - Tabela atual'!EL133,'5 - Tabela anterior'!EK133)</f>
        <v>0</v>
      </c>
      <c r="EM134" s="9">
        <f>IF(Parametros!$P$3=1,'4 - Tabela atual'!EM133,'5 - Tabela anterior'!EL133)</f>
        <v>0</v>
      </c>
      <c r="EN134" s="9">
        <f>IF(Parametros!$P$3=1,'4 - Tabela atual'!EN133,'5 - Tabela anterior'!EM133)</f>
        <v>0</v>
      </c>
      <c r="EO134" s="9">
        <f>IF(Parametros!$P$3=1,'4 - Tabela atual'!EO133,'5 - Tabela anterior'!EN133)</f>
        <v>0</v>
      </c>
      <c r="EP134" s="9">
        <f>IF(Parametros!$P$3=1,'4 - Tabela atual'!EP133,'5 - Tabela anterior'!EO133)</f>
        <v>0</v>
      </c>
      <c r="EQ134" s="9">
        <f>IF(Parametros!$P$3=1,'4 - Tabela atual'!EQ133,'5 - Tabela anterior'!EP133)</f>
        <v>0</v>
      </c>
      <c r="ER134" s="9">
        <f>IF(Parametros!$P$3=1,'4 - Tabela atual'!ER133,'5 - Tabela anterior'!EQ133)</f>
        <v>0</v>
      </c>
      <c r="ES134" s="9">
        <f>IF(Parametros!$P$3=1,'4 - Tabela atual'!ES133,'5 - Tabela anterior'!ER133)</f>
        <v>0</v>
      </c>
      <c r="ET134" s="9">
        <f>IF(Parametros!$P$3=1,'4 - Tabela atual'!ET133,'5 - Tabela anterior'!ES133)</f>
        <v>0</v>
      </c>
      <c r="EU134" s="9">
        <f>IF(Parametros!$P$3=1,'4 - Tabela atual'!EU133,'5 - Tabela anterior'!ET133)</f>
        <v>0</v>
      </c>
      <c r="EV134" s="9">
        <f>IF(Parametros!$P$3=1,'4 - Tabela atual'!EV133,'5 - Tabela anterior'!EU133)</f>
        <v>0</v>
      </c>
      <c r="EW134" s="9">
        <f>IF(Parametros!$P$3=1,'4 - Tabela atual'!EW133,'5 - Tabela anterior'!EV133)</f>
        <v>0</v>
      </c>
      <c r="EX134" s="9">
        <f>IF(Parametros!$P$3=1,'4 - Tabela atual'!EX133,'5 - Tabela anterior'!EW133)</f>
        <v>0</v>
      </c>
      <c r="EY134" s="9">
        <f>IF(Parametros!$P$3=1,'4 - Tabela atual'!EY133,'5 - Tabela anterior'!EX133)</f>
        <v>0</v>
      </c>
      <c r="EZ134" s="9">
        <f>IF(Parametros!$P$3=1,'4 - Tabela atual'!EZ133,'5 - Tabela anterior'!EY133)</f>
        <v>0</v>
      </c>
      <c r="FA134" s="9">
        <f>IF(Parametros!$P$3=1,'4 - Tabela atual'!FA133,'5 - Tabela anterior'!EZ133)</f>
        <v>0</v>
      </c>
      <c r="FB134" s="9">
        <f>IF(Parametros!$P$3=1,'4 - Tabela atual'!FB133,'5 - Tabela anterior'!FA133)</f>
        <v>0</v>
      </c>
      <c r="FC134" s="9">
        <f>IF(Parametros!$P$3=1,'4 - Tabela atual'!FC133,'5 - Tabela anterior'!FB133)</f>
        <v>0</v>
      </c>
      <c r="FD134" s="9">
        <f>IF(Parametros!$P$3=1,'4 - Tabela atual'!FD133,'5 - Tabela anterior'!FC133)</f>
        <v>0</v>
      </c>
      <c r="FE134" s="9">
        <f>IF(Parametros!$P$3=1,'4 - Tabela atual'!FE133,'5 - Tabela anterior'!FD133)</f>
        <v>0</v>
      </c>
      <c r="FF134" s="9">
        <f>IF(Parametros!$P$3=1,'4 - Tabela atual'!FF133,'5 - Tabela anterior'!FE133)</f>
        <v>0</v>
      </c>
      <c r="FG134" s="9">
        <f>IF(Parametros!$P$3=1,'4 - Tabela atual'!FG133,'5 - Tabela anterior'!FF133)</f>
        <v>0</v>
      </c>
      <c r="FH134" s="9">
        <f>IF(Parametros!$P$3=1,'4 - Tabela atual'!FH133,'5 - Tabela anterior'!FG133)</f>
        <v>0</v>
      </c>
      <c r="FI134" s="9">
        <f>IF(Parametros!$P$3=1,'4 - Tabela atual'!FI133,'5 - Tabela anterior'!FH133)</f>
        <v>0</v>
      </c>
      <c r="FJ134" s="9">
        <f>IF(Parametros!$P$3=1,'4 - Tabela atual'!FJ133,'5 - Tabela anterior'!FI133)</f>
        <v>0</v>
      </c>
      <c r="FK134" s="9">
        <f>IF(Parametros!$P$3=1,'4 - Tabela atual'!FK133,'5 - Tabela anterior'!FJ133)</f>
        <v>0</v>
      </c>
      <c r="FL134" s="9">
        <f>IF(Parametros!$P$3=1,'4 - Tabela atual'!FL133,'5 - Tabela anterior'!FK133)</f>
        <v>0</v>
      </c>
      <c r="FM134" s="9">
        <f>IF(Parametros!$P$3=1,'4 - Tabela atual'!FM133,'5 - Tabela anterior'!FL133)</f>
        <v>0</v>
      </c>
      <c r="FN134" s="9">
        <f>IF(Parametros!$P$3=1,'4 - Tabela atual'!FN133,'5 - Tabela anterior'!FM133)</f>
        <v>0</v>
      </c>
      <c r="FO134" s="9">
        <f>IF(Parametros!$P$3=1,'4 - Tabela atual'!FO133,'5 - Tabela anterior'!FN133)</f>
        <v>0</v>
      </c>
      <c r="FP134" s="9">
        <f>IF(Parametros!$P$3=1,'4 - Tabela atual'!FP133,'5 - Tabela anterior'!FO133)</f>
        <v>0</v>
      </c>
      <c r="FQ134" s="9">
        <f>IF(Parametros!$P$3=1,'4 - Tabela atual'!FQ133,'5 - Tabela anterior'!FP133)</f>
        <v>0</v>
      </c>
      <c r="FR134" s="9">
        <f>IF(Parametros!$P$3=1,'4 - Tabela atual'!FR133,'5 - Tabela anterior'!FQ133)</f>
        <v>0</v>
      </c>
      <c r="FS134" s="9">
        <f>IF(Parametros!$P$3=1,'4 - Tabela atual'!FS133,'5 - Tabela anterior'!FR133)</f>
        <v>0</v>
      </c>
      <c r="FT134" t="str">
        <f>IF(Parametros!$P$3=1,'4 - Tabela atual'!FT133,'5 - Tabela anterior'!FS133)</f>
        <v>0</v>
      </c>
      <c r="FU134" t="str">
        <f>IF(Parametros!$P$3=1,'4 - Tabela atual'!FU133,'5 - Tabela anterior'!FT133)</f>
        <v>0</v>
      </c>
      <c r="FV134" t="str">
        <f>IF(Parametros!$P$3=1,'4 - Tabela atual'!FV133,'5 - Tabela anterior'!FU133)</f>
        <v>0</v>
      </c>
      <c r="FW134" t="str">
        <f>IF(Parametros!$P$3=1,'4 - Tabela atual'!FW133,'5 - Tabela anterior'!FV133)</f>
        <v>0</v>
      </c>
      <c r="FX134">
        <f>IF(Parametros!$P$3=1,'4 - Tabela atual'!FX133,'5 - Tabela anterior'!FW133)</f>
        <v>0</v>
      </c>
      <c r="FY134">
        <f>IF(Parametros!$P$3=1,'4 - Tabela atual'!FY133,'5 - Tabela anterior'!FX133)</f>
        <v>0</v>
      </c>
      <c r="FZ134">
        <f>IF(Parametros!$P$3=1,'4 - Tabela atual'!FZ133,'5 - Tabela anterior'!FY133)</f>
        <v>0</v>
      </c>
      <c r="GA134">
        <f>IF(Parametros!$P$3=1,'4 - Tabela atual'!GA133,'5 - Tabela anterior'!FZ133)</f>
        <v>0</v>
      </c>
      <c r="GB134">
        <f>IF(Parametros!$P$3=1,'4 - Tabela atual'!GB133,'5 - Tabela anterior'!GA133)</f>
        <v>0</v>
      </c>
      <c r="GC134">
        <f>IF(Parametros!$P$3=1,'4 - Tabela atual'!GC133,'5 - Tabela anterior'!GB133)</f>
        <v>0</v>
      </c>
      <c r="GD134">
        <f>IF(Parametros!$P$3=1,'4 - Tabela atual'!GD133,'5 - Tabela anterior'!GC133)</f>
        <v>0</v>
      </c>
      <c r="GE134">
        <f>IF(Parametros!$P$3=1,'4 - Tabela atual'!GE133,'5 - Tabela anterior'!GD133)</f>
        <v>0</v>
      </c>
      <c r="GF134">
        <f>IF(Parametros!$P$3=1,'4 - Tabela atual'!GF133,'5 - Tabela anterior'!GE133)</f>
        <v>0</v>
      </c>
      <c r="GG134">
        <f>IF(Parametros!$P$3=1,'4 - Tabela atual'!GG133,'5 - Tabela anterior'!GF133)</f>
        <v>0</v>
      </c>
      <c r="GH134">
        <f>IF(Parametros!$P$3=1,'4 - Tabela atual'!GH133,'5 - Tabela anterior'!GG133)</f>
        <v>0</v>
      </c>
      <c r="GI134" s="8" t="str">
        <f>IF(Parametros!$P$3=1,'4 - Tabela atual'!GI133,'5 - Tabela anterior'!GH133)</f>
        <v>0</v>
      </c>
      <c r="GJ134" s="8">
        <f>IF(Parametros!$P$3=1,'4 - Tabela atual'!GJ133,'5 - Tabela anterior'!GI133)</f>
        <v>0</v>
      </c>
      <c r="GK134" s="8">
        <f>IF(Parametros!$P$3=1,'4 - Tabela atual'!GK133,'5 - Tabela anterior'!GJ133)</f>
        <v>0</v>
      </c>
      <c r="GL134" s="8">
        <f>IF(Parametros!$P$3=1,'4 - Tabela atual'!GL133,'5 - Tabela anterior'!GK133)</f>
        <v>0</v>
      </c>
      <c r="GM134" s="8">
        <f>IF(Parametros!$P$3=1,'4 - Tabela atual'!GM133,'5 - Tabela anterior'!GL133)</f>
        <v>0</v>
      </c>
      <c r="GN134" s="8">
        <f>IF(Parametros!$P$3=1,'4 - Tabela atual'!GN133,'5 - Tabela anterior'!GM133)</f>
        <v>0</v>
      </c>
      <c r="GO134" s="8">
        <f>IF(Parametros!$P$3=1,'4 - Tabela atual'!GO133,'5 - Tabela anterior'!GN133)</f>
        <v>0</v>
      </c>
      <c r="GP134" s="8">
        <f>IF(Parametros!$P$3=1,'4 - Tabela atual'!GP133,'5 - Tabela anterior'!GO133)</f>
        <v>0</v>
      </c>
      <c r="GQ134" s="8">
        <f>IF(Parametros!$P$3=1,'4 - Tabela atual'!GQ133,'5 - Tabela anterior'!GP133)</f>
        <v>0</v>
      </c>
      <c r="GR134" s="8">
        <f>IF(Parametros!$P$3=1,'4 - Tabela atual'!GR133,'5 - Tabela anterior'!GQ133)</f>
        <v>0</v>
      </c>
      <c r="GS134" s="8">
        <f>IF(Parametros!$P$3=1,'4 - Tabela atual'!GS133,'5 - Tabela anterior'!GR133)</f>
        <v>0</v>
      </c>
      <c r="GT134" s="8">
        <f>IF(Parametros!$P$3=1,'4 - Tabela atual'!GT133,'5 - Tabela anterior'!GS133)</f>
        <v>0</v>
      </c>
      <c r="GU134" s="8">
        <f>IF(Parametros!$P$3=1,'4 - Tabela atual'!GU133,'5 - Tabela anterior'!GT133)</f>
        <v>0</v>
      </c>
      <c r="GV134" s="8">
        <f>IF(Parametros!$P$3=1,'4 - Tabela atual'!GV133,'5 - Tabela anterior'!GU133)</f>
        <v>0</v>
      </c>
      <c r="GW134" s="8">
        <f>IF(Parametros!$P$3=1,'4 - Tabela atual'!GW133,'5 - Tabela anterior'!GV133)</f>
        <v>0</v>
      </c>
      <c r="GX134">
        <f>IF(Parametros!$P$3=1,'4 - Tabela atual'!GX133,'5 - Tabela anterior'!GW133)</f>
        <v>0</v>
      </c>
      <c r="GY134">
        <f>IF(Parametros!$P$3=1,'4 - Tabela atual'!GY133,'5 - Tabela anterior'!GX133)</f>
        <v>0</v>
      </c>
      <c r="GZ134">
        <f>IF(Parametros!$P$3=1,'4 - Tabela atual'!GZ133,'5 - Tabela anterior'!GY133)</f>
        <v>0</v>
      </c>
      <c r="HA134">
        <f>IF(Parametros!$P$3=1,'4 - Tabela atual'!HA133,'5 - Tabela anterior'!GZ133)</f>
        <v>0</v>
      </c>
      <c r="HB134">
        <f>IF(Parametros!$P$3=1,'4 - Tabela atual'!HB133,'5 - Tabela anterior'!HA133)</f>
        <v>0</v>
      </c>
      <c r="HC134">
        <f>IF(Parametros!$P$3=1,'4 - Tabela atual'!HC133,'5 - Tabela anterior'!HB133)</f>
        <v>0</v>
      </c>
      <c r="HD134">
        <f>IF(Parametros!$P$3=1,'4 - Tabela atual'!HD133,'5 - Tabela anterior'!HC133)</f>
        <v>0</v>
      </c>
      <c r="HE134" s="6" t="str">
        <f t="shared" si="3"/>
        <v>0 - (0)</v>
      </c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IP134" s="5"/>
      <c r="IQ134" s="5"/>
      <c r="IR134" s="5"/>
      <c r="IS134" s="5"/>
      <c r="IT134" s="5"/>
      <c r="IU134" s="5"/>
      <c r="IV134" s="5"/>
      <c r="IW134" s="5"/>
      <c r="IX134" s="5"/>
      <c r="IY134" s="5"/>
      <c r="IZ134" s="5"/>
      <c r="JA134" s="5"/>
      <c r="JB134" s="5"/>
      <c r="JC134" s="5"/>
      <c r="JD134" s="5"/>
      <c r="JE134" s="5"/>
      <c r="JF134" s="5"/>
      <c r="JG134" s="5"/>
      <c r="JH134" s="5"/>
      <c r="JI134" s="5"/>
      <c r="JJ134" s="5"/>
      <c r="JK134" s="5"/>
      <c r="JL134" s="5"/>
    </row>
    <row r="135" spans="1:272" x14ac:dyDescent="0.2">
      <c r="A135" s="148">
        <f>IF(Parametros!$P$3=1,'4 - Tabela atual'!A134,'5 - Tabela anterior'!A134)</f>
        <v>0</v>
      </c>
      <c r="B135" s="112">
        <f>IF(Parametros!$P$3=1,'4 - Tabela atual'!B134,'5 - Tabela anterior'!B134)</f>
        <v>0</v>
      </c>
      <c r="C135" s="9">
        <f>IF(Parametros!$P$3=1,'4 - Tabela atual'!C134,'5 - Tabela anterior'!C134)</f>
        <v>0</v>
      </c>
      <c r="D135" s="9">
        <f>IF(Parametros!$P$3=1,'4 - Tabela atual'!D134,'5 - Tabela anterior'!D134)</f>
        <v>0</v>
      </c>
      <c r="E135" s="9"/>
      <c r="F135" s="9"/>
      <c r="G135" s="9"/>
      <c r="H135" s="9"/>
      <c r="I135" s="9">
        <f>IF(Parametros!$P$3=1,'4 - Tabela atual'!I134,'5 - Tabela anterior'!H134)</f>
        <v>0</v>
      </c>
      <c r="J135" s="9"/>
      <c r="K135" s="9"/>
      <c r="L135" s="9"/>
      <c r="M135" s="9"/>
      <c r="N135" s="9">
        <f>IF(Parametros!$P$3=1,'4 - Tabela atual'!N134,'5 - Tabela anterior'!M134)</f>
        <v>0</v>
      </c>
      <c r="O135" s="9">
        <f>IF(Parametros!$P$3=1,'4 - Tabela atual'!O134,'5 - Tabela anterior'!N134)</f>
        <v>0</v>
      </c>
      <c r="P135" s="9">
        <f>IF(Parametros!$P$3=1,'4 - Tabela atual'!P134,'5 - Tabela anterior'!O134)</f>
        <v>0</v>
      </c>
      <c r="Q135" s="9">
        <f>IF(Parametros!$P$3=1,'4 - Tabela atual'!Q134,'5 - Tabela anterior'!P134)</f>
        <v>0</v>
      </c>
      <c r="R135" s="9">
        <f>IF(Parametros!$P$3=1,'4 - Tabela atual'!R134,'5 - Tabela anterior'!Q134)</f>
        <v>0</v>
      </c>
      <c r="S135" s="9">
        <f>IF(Parametros!$P$3=1,'4 - Tabela atual'!S134,'5 - Tabela anterior'!R134)</f>
        <v>0</v>
      </c>
      <c r="T135" s="9">
        <f>IF(Parametros!$P$3=1,'4 - Tabela atual'!T134,'5 - Tabela anterior'!S134)</f>
        <v>0</v>
      </c>
      <c r="U135" s="9">
        <f>IF(Parametros!$P$3=1,'4 - Tabela atual'!U134,'5 - Tabela anterior'!T134)</f>
        <v>0</v>
      </c>
      <c r="V135" s="9">
        <f>IF(Parametros!$P$3=1,'4 - Tabela atual'!V134,'5 - Tabela anterior'!U134)</f>
        <v>0</v>
      </c>
      <c r="W135" s="9">
        <f>IF(Parametros!$P$3=1,'4 - Tabela atual'!W134,'5 - Tabela anterior'!V134)</f>
        <v>0</v>
      </c>
      <c r="X135" s="9">
        <f>IF(Parametros!$P$3=1,'4 - Tabela atual'!X134,'5 - Tabela anterior'!W134)</f>
        <v>0</v>
      </c>
      <c r="Y135" s="9">
        <f>IF(Parametros!$P$3=1,'4 - Tabela atual'!Y134,'5 - Tabela anterior'!X134)</f>
        <v>0</v>
      </c>
      <c r="Z135" s="9">
        <f>IF(Parametros!$P$3=1,'4 - Tabela atual'!Z134,'5 - Tabela anterior'!Y134)</f>
        <v>0</v>
      </c>
      <c r="AA135" s="9">
        <f>IF(Parametros!$P$3=1,'4 - Tabela atual'!AA134,'5 - Tabela anterior'!Z134)</f>
        <v>0</v>
      </c>
      <c r="AB135" s="9">
        <f>IF(Parametros!$P$3=1,'4 - Tabela atual'!AB134,'5 - Tabela anterior'!AA134)</f>
        <v>0</v>
      </c>
      <c r="AC135" s="9">
        <f>IF(Parametros!$P$3=1,'4 - Tabela atual'!AC134,'5 - Tabela anterior'!AB134)</f>
        <v>0</v>
      </c>
      <c r="AD135" s="9">
        <f>IF(Parametros!$P$3=1,'4 - Tabela atual'!AD134,'5 - Tabela anterior'!AC134)</f>
        <v>0</v>
      </c>
      <c r="AE135" s="9">
        <f>IF(Parametros!$P$3=1,'4 - Tabela atual'!AE134,'5 - Tabela anterior'!AD134)</f>
        <v>0</v>
      </c>
      <c r="AF135" s="9">
        <f>IF(Parametros!$P$3=1,'4 - Tabela atual'!AF134,'5 - Tabela anterior'!AE134)</f>
        <v>0</v>
      </c>
      <c r="AG135" s="9">
        <f>IF(Parametros!$P$3=1,'4 - Tabela atual'!AG134,'5 - Tabela anterior'!AF134)</f>
        <v>0</v>
      </c>
      <c r="AH135" s="9">
        <f>IF(Parametros!$P$3=1,'4 - Tabela atual'!AH134,'5 - Tabela anterior'!AG134)</f>
        <v>0</v>
      </c>
      <c r="AI135" s="9">
        <f>IF(Parametros!$P$3=1,'4 - Tabela atual'!AI134,'5 - Tabela anterior'!AH134)</f>
        <v>0</v>
      </c>
      <c r="AJ135" s="9">
        <f>IF(Parametros!$P$3=1,'4 - Tabela atual'!AJ134,'5 - Tabela anterior'!AI134)</f>
        <v>0</v>
      </c>
      <c r="AK135" s="9">
        <f>IF(Parametros!$P$3=1,'4 - Tabela atual'!AK134,'5 - Tabela anterior'!AJ134)</f>
        <v>0</v>
      </c>
      <c r="AL135" s="9">
        <f>IF(Parametros!$P$3=1,'4 - Tabela atual'!AL134,'5 - Tabela anterior'!AK134)</f>
        <v>0</v>
      </c>
      <c r="AM135" s="9">
        <f>IF(Parametros!$P$3=1,'4 - Tabela atual'!AM134,'5 - Tabela anterior'!AL134)</f>
        <v>0</v>
      </c>
      <c r="AN135" s="9">
        <f>IF(Parametros!$P$3=1,'4 - Tabela atual'!AN134,'5 - Tabela anterior'!AM134)</f>
        <v>0</v>
      </c>
      <c r="AO135" s="9">
        <f>IF(Parametros!$P$3=1,'4 - Tabela atual'!AO134,'5 - Tabela anterior'!AN134)</f>
        <v>0</v>
      </c>
      <c r="AP135" s="9">
        <f>IF(Parametros!$P$3=1,'4 - Tabela atual'!AP134,'5 - Tabela anterior'!AO134)</f>
        <v>0</v>
      </c>
      <c r="AQ135" s="9">
        <f>IF(Parametros!$P$3=1,'4 - Tabela atual'!AQ134,'5 - Tabela anterior'!AP134)</f>
        <v>0</v>
      </c>
      <c r="AR135" s="9">
        <f>IF(Parametros!$P$3=1,'4 - Tabela atual'!AR134,'5 - Tabela anterior'!AQ134)</f>
        <v>0</v>
      </c>
      <c r="AS135" s="9">
        <f>IF(Parametros!$P$3=1,'4 - Tabela atual'!AS134,'5 - Tabela anterior'!AR134)</f>
        <v>0</v>
      </c>
      <c r="AT135" s="9">
        <f>IF(Parametros!$P$3=1,'4 - Tabela atual'!AT134,'5 - Tabela anterior'!AS134)</f>
        <v>0</v>
      </c>
      <c r="AU135" s="9">
        <f>IF(Parametros!$P$3=1,'4 - Tabela atual'!AU134,'5 - Tabela anterior'!AT134)</f>
        <v>0</v>
      </c>
      <c r="AV135" s="9">
        <f>IF(Parametros!$P$3=1,'4 - Tabela atual'!AV134,'5 - Tabela anterior'!AU134)</f>
        <v>0</v>
      </c>
      <c r="AW135" s="9">
        <f>IF(Parametros!$P$3=1,'4 - Tabela atual'!AW134,'5 - Tabela anterior'!AV134)</f>
        <v>0</v>
      </c>
      <c r="AX135" s="9">
        <f>IF(Parametros!$P$3=1,'4 - Tabela atual'!AX134,'5 - Tabela anterior'!AW134)</f>
        <v>0</v>
      </c>
      <c r="AY135" s="9">
        <f>IF(Parametros!$P$3=1,'4 - Tabela atual'!AY134,'5 - Tabela anterior'!AX134)</f>
        <v>0</v>
      </c>
      <c r="AZ135" s="9">
        <f>IF(Parametros!$P$3=1,'4 - Tabela atual'!AZ134,'5 - Tabela anterior'!AY134)</f>
        <v>0</v>
      </c>
      <c r="BA135" s="9">
        <f>IF(Parametros!$P$3=1,'4 - Tabela atual'!BA134,'5 - Tabela anterior'!AZ134)</f>
        <v>0</v>
      </c>
      <c r="BB135" s="9">
        <f>IF(Parametros!$P$3=1,'4 - Tabela atual'!BB134,'5 - Tabela anterior'!BA134)</f>
        <v>0</v>
      </c>
      <c r="BC135" s="9">
        <f>IF(Parametros!$P$3=1,'4 - Tabela atual'!BC134,'5 - Tabela anterior'!BB134)</f>
        <v>0</v>
      </c>
      <c r="BD135" s="9">
        <f>IF(Parametros!$P$3=1,'4 - Tabela atual'!BD134,'5 - Tabela anterior'!BC134)</f>
        <v>0</v>
      </c>
      <c r="BE135" s="9">
        <f>IF(Parametros!$P$3=1,'4 - Tabela atual'!BE134,'5 - Tabela anterior'!BD134)</f>
        <v>0</v>
      </c>
      <c r="BF135" s="9">
        <f>IF(Parametros!$P$3=1,'4 - Tabela atual'!BF134,'5 - Tabela anterior'!BE134)</f>
        <v>0</v>
      </c>
      <c r="BG135" s="9">
        <f>IF(Parametros!$P$3=1,'4 - Tabela atual'!BG134,'5 - Tabela anterior'!BF134)</f>
        <v>0</v>
      </c>
      <c r="BH135" s="9">
        <f>IF(Parametros!$P$3=1,'4 - Tabela atual'!BH134,'5 - Tabela anterior'!BG134)</f>
        <v>0</v>
      </c>
      <c r="BI135" s="9">
        <f>IF(Parametros!$P$3=1,'4 - Tabela atual'!BI134,'5 - Tabela anterior'!BH134)</f>
        <v>0</v>
      </c>
      <c r="BJ135" s="9">
        <f>IF(Parametros!$P$3=1,'4 - Tabela atual'!BJ134,'5 - Tabela anterior'!BI134)</f>
        <v>0</v>
      </c>
      <c r="BK135" s="9">
        <f>IF(Parametros!$P$3=1,'4 - Tabela atual'!BK134,'5 - Tabela anterior'!BJ134)</f>
        <v>0</v>
      </c>
      <c r="BL135" s="9">
        <f>IF(Parametros!$P$3=1,'4 - Tabela atual'!BL134,'5 - Tabela anterior'!BK134)</f>
        <v>0</v>
      </c>
      <c r="BM135" s="9">
        <f>IF(Parametros!$P$3=1,'4 - Tabela atual'!BM134,'5 - Tabela anterior'!BL134)</f>
        <v>0</v>
      </c>
      <c r="BN135" s="9">
        <f>IF(Parametros!$P$3=1,'4 - Tabela atual'!BN134,'5 - Tabela anterior'!BM134)</f>
        <v>0</v>
      </c>
      <c r="BO135" s="9">
        <f>IF(Parametros!$P$3=1,'4 - Tabela atual'!BO134,'5 - Tabela anterior'!BN134)</f>
        <v>0</v>
      </c>
      <c r="BP135" s="9">
        <f>IF(Parametros!$P$3=1,'4 - Tabela atual'!BP134,'5 - Tabela anterior'!BO134)</f>
        <v>0</v>
      </c>
      <c r="BQ135" s="9">
        <f>IF(Parametros!$P$3=1,'4 - Tabela atual'!BQ134,'5 - Tabela anterior'!BP134)</f>
        <v>0</v>
      </c>
      <c r="BR135" s="9">
        <f>IF(Parametros!$P$3=1,'4 - Tabela atual'!BR134,'5 - Tabela anterior'!BQ134)</f>
        <v>0</v>
      </c>
      <c r="BS135" s="9">
        <f>IF(Parametros!$P$3=1,'4 - Tabela atual'!BS134,'5 - Tabela anterior'!BR134)</f>
        <v>0</v>
      </c>
      <c r="BT135" s="9">
        <f>IF(Parametros!$P$3=1,'4 - Tabela atual'!BT134,'5 - Tabela anterior'!BS134)</f>
        <v>0</v>
      </c>
      <c r="BU135" s="9">
        <f>IF(Parametros!$P$3=1,'4 - Tabela atual'!BU134,'5 - Tabela anterior'!BT134)</f>
        <v>0</v>
      </c>
      <c r="BV135" s="9">
        <f>IF(Parametros!$P$3=1,'4 - Tabela atual'!BV134,'5 - Tabela anterior'!BU134)</f>
        <v>0</v>
      </c>
      <c r="BW135" s="9">
        <f>IF(Parametros!$P$3=1,'4 - Tabela atual'!BW134,'5 - Tabela anterior'!BV134)</f>
        <v>0</v>
      </c>
      <c r="BX135" s="9">
        <f>IF(Parametros!$P$3=1,'4 - Tabela atual'!BX134,'5 - Tabela anterior'!BW134)</f>
        <v>0</v>
      </c>
      <c r="BY135" s="9">
        <f>IF(Parametros!$P$3=1,'4 - Tabela atual'!BY134,'5 - Tabela anterior'!BX134)</f>
        <v>0</v>
      </c>
      <c r="BZ135" s="9">
        <f>IF(Parametros!$P$3=1,'4 - Tabela atual'!BZ134,'5 - Tabela anterior'!BY134)</f>
        <v>0</v>
      </c>
      <c r="CA135" s="9">
        <f>IF(Parametros!$P$3=1,'4 - Tabela atual'!CA134,'5 - Tabela anterior'!BZ134)</f>
        <v>0</v>
      </c>
      <c r="CB135" s="9">
        <f>IF(Parametros!$P$3=1,'4 - Tabela atual'!CB134,'5 - Tabela anterior'!CA134)</f>
        <v>0</v>
      </c>
      <c r="CC135" s="9">
        <f>IF(Parametros!$P$3=1,'4 - Tabela atual'!CC134,'5 - Tabela anterior'!CB134)</f>
        <v>0</v>
      </c>
      <c r="CD135" s="9">
        <f>IF(Parametros!$P$3=1,'4 - Tabela atual'!CD134,'5 - Tabela anterior'!CC134)</f>
        <v>0</v>
      </c>
      <c r="CE135" s="9">
        <f>IF(Parametros!$P$3=1,'4 - Tabela atual'!CE134,'5 - Tabela anterior'!CD134)</f>
        <v>0</v>
      </c>
      <c r="CF135" s="9">
        <f>IF(Parametros!$P$3=1,'4 - Tabela atual'!CF134,'5 - Tabela anterior'!CE134)</f>
        <v>0</v>
      </c>
      <c r="CG135" s="9">
        <f>IF(Parametros!$P$3=1,'4 - Tabela atual'!CG134,'5 - Tabela anterior'!CF134)</f>
        <v>0</v>
      </c>
      <c r="CH135" s="9">
        <f>IF(Parametros!$P$3=1,'4 - Tabela atual'!CH134,'5 - Tabela anterior'!CG134)</f>
        <v>0</v>
      </c>
      <c r="CI135" s="9">
        <f>IF(Parametros!$P$3=1,'4 - Tabela atual'!CI134,'5 - Tabela anterior'!CH134)</f>
        <v>0</v>
      </c>
      <c r="CJ135" s="9">
        <f>IF(Parametros!$P$3=1,'4 - Tabela atual'!CJ134,'5 - Tabela anterior'!CI134)</f>
        <v>0</v>
      </c>
      <c r="CK135" s="9">
        <f>IF(Parametros!$P$3=1,'4 - Tabela atual'!CK134,'5 - Tabela anterior'!CJ134)</f>
        <v>0</v>
      </c>
      <c r="CL135" s="9">
        <f>IF(Parametros!$P$3=1,'4 - Tabela atual'!CL134,'5 - Tabela anterior'!CK134)</f>
        <v>0</v>
      </c>
      <c r="CM135" s="9">
        <f>IF(Parametros!$P$3=1,'4 - Tabela atual'!CM134,'5 - Tabela anterior'!CL134)</f>
        <v>0</v>
      </c>
      <c r="CN135" s="9">
        <f>IF(Parametros!$P$3=1,'4 - Tabela atual'!CN134,'5 - Tabela anterior'!CM134)</f>
        <v>0</v>
      </c>
      <c r="CO135" s="9">
        <f>IF(Parametros!$P$3=1,'4 - Tabela atual'!CO134,'5 - Tabela anterior'!CN134)</f>
        <v>0</v>
      </c>
      <c r="CP135" s="9">
        <f>IF(Parametros!$P$3=1,'4 - Tabela atual'!CP134,'5 - Tabela anterior'!CO134)</f>
        <v>0</v>
      </c>
      <c r="CQ135" s="9">
        <f>IF(Parametros!$P$3=1,'4 - Tabela atual'!CQ134,'5 - Tabela anterior'!CP134)</f>
        <v>0</v>
      </c>
      <c r="CR135" s="9">
        <f>IF(Parametros!$P$3=1,'4 - Tabela atual'!CR134,'5 - Tabela anterior'!CQ134)</f>
        <v>0</v>
      </c>
      <c r="CS135" s="9">
        <f>IF(Parametros!$P$3=1,'4 - Tabela atual'!CS134,'5 - Tabela anterior'!CR134)</f>
        <v>0</v>
      </c>
      <c r="CT135" s="9">
        <f>IF(Parametros!$P$3=1,'4 - Tabela atual'!CT134,'5 - Tabela anterior'!CS134)</f>
        <v>0</v>
      </c>
      <c r="CU135" s="9">
        <f>IF(Parametros!$P$3=1,'4 - Tabela atual'!CU134,'5 - Tabela anterior'!CT134)</f>
        <v>0</v>
      </c>
      <c r="CV135" s="9">
        <f>IF(Parametros!$P$3=1,'4 - Tabela atual'!CV134,'5 - Tabela anterior'!CU134)</f>
        <v>0</v>
      </c>
      <c r="CW135" s="9">
        <f>IF(Parametros!$P$3=1,'4 - Tabela atual'!CW134,'5 - Tabela anterior'!CV134)</f>
        <v>0</v>
      </c>
      <c r="CX135" s="9">
        <f>IF(Parametros!$P$3=1,'4 - Tabela atual'!CX134,'5 - Tabela anterior'!CW134)</f>
        <v>0</v>
      </c>
      <c r="CY135" s="9">
        <f>IF(Parametros!$P$3=1,'4 - Tabela atual'!CY134,'5 - Tabela anterior'!CX134)</f>
        <v>0</v>
      </c>
      <c r="CZ135" s="9">
        <f>IF(Parametros!$P$3=1,'4 - Tabela atual'!CZ134,'5 - Tabela anterior'!CY134)</f>
        <v>0</v>
      </c>
      <c r="DA135" s="9">
        <f>IF(Parametros!$P$3=1,'4 - Tabela atual'!DA134,'5 - Tabela anterior'!CZ134)</f>
        <v>0</v>
      </c>
      <c r="DB135" s="9">
        <f>IF(Parametros!$P$3=1,'4 - Tabela atual'!DB134,'5 - Tabela anterior'!DA134)</f>
        <v>0</v>
      </c>
      <c r="DC135" s="9">
        <f>IF(Parametros!$P$3=1,'4 - Tabela atual'!DC134,'5 - Tabela anterior'!DB134)</f>
        <v>0</v>
      </c>
      <c r="DD135" s="9">
        <f>IF(Parametros!$P$3=1,'4 - Tabela atual'!DD134,'5 - Tabela anterior'!DC134)</f>
        <v>0</v>
      </c>
      <c r="DE135" s="9">
        <f>IF(Parametros!$P$3=1,'4 - Tabela atual'!DE134,'5 - Tabela anterior'!DD134)</f>
        <v>0</v>
      </c>
      <c r="DF135" s="9">
        <f>IF(Parametros!$P$3=1,'4 - Tabela atual'!DF134,'5 - Tabela anterior'!DE134)</f>
        <v>0</v>
      </c>
      <c r="DG135" s="9">
        <f>IF(Parametros!$P$3=1,'4 - Tabela atual'!DG134,'5 - Tabela anterior'!DF134)</f>
        <v>0</v>
      </c>
      <c r="DH135" s="9">
        <f>IF(Parametros!$P$3=1,'4 - Tabela atual'!DH134,'5 - Tabela anterior'!DG134)</f>
        <v>0</v>
      </c>
      <c r="DI135" s="9">
        <f>IF(Parametros!$P$3=1,'4 - Tabela atual'!DI134,'5 - Tabela anterior'!DH134)</f>
        <v>0</v>
      </c>
      <c r="DJ135" s="9">
        <f>IF(Parametros!$P$3=1,'4 - Tabela atual'!DJ134,'5 - Tabela anterior'!DI134)</f>
        <v>0</v>
      </c>
      <c r="DK135" s="9">
        <f>IF(Parametros!$P$3=1,'4 - Tabela atual'!DK134,'5 - Tabela anterior'!DJ134)</f>
        <v>0</v>
      </c>
      <c r="DL135" s="9">
        <f>IF(Parametros!$P$3=1,'4 - Tabela atual'!DL134,'5 - Tabela anterior'!DK134)</f>
        <v>0</v>
      </c>
      <c r="DM135" s="9">
        <f>IF(Parametros!$P$3=1,'4 - Tabela atual'!DM134,'5 - Tabela anterior'!DL134)</f>
        <v>0</v>
      </c>
      <c r="DN135" s="9">
        <f>IF(Parametros!$P$3=1,'4 - Tabela atual'!DN134,'5 - Tabela anterior'!DM134)</f>
        <v>0</v>
      </c>
      <c r="DO135" s="9">
        <f>IF(Parametros!$P$3=1,'4 - Tabela atual'!DO134,'5 - Tabela anterior'!DN134)</f>
        <v>0</v>
      </c>
      <c r="DP135" s="9">
        <f>IF(Parametros!$P$3=1,'4 - Tabela atual'!DP134,'5 - Tabela anterior'!DO134)</f>
        <v>0</v>
      </c>
      <c r="DQ135" s="9">
        <f>IF(Parametros!$P$3=1,'4 - Tabela atual'!DQ134,'5 - Tabela anterior'!DP134)</f>
        <v>0</v>
      </c>
      <c r="DR135" s="9">
        <f>IF(Parametros!$P$3=1,'4 - Tabela atual'!DR134,'5 - Tabela anterior'!DQ134)</f>
        <v>0</v>
      </c>
      <c r="DS135" s="9">
        <f>IF(Parametros!$P$3=1,'4 - Tabela atual'!DS134,'5 - Tabela anterior'!DR134)</f>
        <v>0</v>
      </c>
      <c r="DT135" s="9">
        <f>IF(Parametros!$P$3=1,'4 - Tabela atual'!DT134,'5 - Tabela anterior'!DS134)</f>
        <v>0</v>
      </c>
      <c r="DU135" s="9">
        <f>IF(Parametros!$P$3=1,'4 - Tabela atual'!DU134,'5 - Tabela anterior'!DT134)</f>
        <v>0</v>
      </c>
      <c r="DV135" s="9">
        <f>IF(Parametros!$P$3=1,'4 - Tabela atual'!DV134,'5 - Tabela anterior'!DU134)</f>
        <v>0</v>
      </c>
      <c r="DW135" s="9">
        <f>IF(Parametros!$P$3=1,'4 - Tabela atual'!DW134,'5 - Tabela anterior'!DV134)</f>
        <v>0</v>
      </c>
      <c r="DX135" s="9">
        <f>IF(Parametros!$P$3=1,'4 - Tabela atual'!DX134,'5 - Tabela anterior'!DW134)</f>
        <v>0</v>
      </c>
      <c r="DY135" s="9">
        <f>IF(Parametros!$P$3=1,'4 - Tabela atual'!DY134,'5 - Tabela anterior'!DX134)</f>
        <v>0</v>
      </c>
      <c r="DZ135" s="9">
        <f>IF(Parametros!$P$3=1,'4 - Tabela atual'!DZ134,'5 - Tabela anterior'!DY134)</f>
        <v>0</v>
      </c>
      <c r="EA135" s="9">
        <f>IF(Parametros!$P$3=1,'4 - Tabela atual'!EA134,'5 - Tabela anterior'!DZ134)</f>
        <v>0</v>
      </c>
      <c r="EB135" s="9">
        <f>IF(Parametros!$P$3=1,'4 - Tabela atual'!EB134,'5 - Tabela anterior'!EA134)</f>
        <v>0</v>
      </c>
      <c r="EC135" s="9">
        <f>IF(Parametros!$P$3=1,'4 - Tabela atual'!EC134,'5 - Tabela anterior'!EB134)</f>
        <v>0</v>
      </c>
      <c r="ED135" s="9">
        <f>IF(Parametros!$P$3=1,'4 - Tabela atual'!ED134,'5 - Tabela anterior'!EC134)</f>
        <v>0</v>
      </c>
      <c r="EE135" s="9">
        <f>IF(Parametros!$P$3=1,'4 - Tabela atual'!EE134,'5 - Tabela anterior'!ED134)</f>
        <v>0</v>
      </c>
      <c r="EF135" s="9">
        <f>IF(Parametros!$P$3=1,'4 - Tabela atual'!EF134,'5 - Tabela anterior'!EE134)</f>
        <v>0</v>
      </c>
      <c r="EG135" s="9">
        <f>IF(Parametros!$P$3=1,'4 - Tabela atual'!EG134,'5 - Tabela anterior'!EF134)</f>
        <v>0</v>
      </c>
      <c r="EH135" s="9">
        <f>IF(Parametros!$P$3=1,'4 - Tabela atual'!EH134,'5 - Tabela anterior'!EG134)</f>
        <v>0</v>
      </c>
      <c r="EI135" s="9">
        <f>IF(Parametros!$P$3=1,'4 - Tabela atual'!EI134,'5 - Tabela anterior'!EH134)</f>
        <v>0</v>
      </c>
      <c r="EJ135" s="9">
        <f>IF(Parametros!$P$3=1,'4 - Tabela atual'!EJ134,'5 - Tabela anterior'!EI134)</f>
        <v>0</v>
      </c>
      <c r="EK135" s="9">
        <f>IF(Parametros!$P$3=1,'4 - Tabela atual'!EK134,'5 - Tabela anterior'!EJ134)</f>
        <v>0</v>
      </c>
      <c r="EL135" s="9">
        <f>IF(Parametros!$P$3=1,'4 - Tabela atual'!EL134,'5 - Tabela anterior'!EK134)</f>
        <v>0</v>
      </c>
      <c r="EM135" s="9">
        <f>IF(Parametros!$P$3=1,'4 - Tabela atual'!EM134,'5 - Tabela anterior'!EL134)</f>
        <v>0</v>
      </c>
      <c r="EN135" s="9">
        <f>IF(Parametros!$P$3=1,'4 - Tabela atual'!EN134,'5 - Tabela anterior'!EM134)</f>
        <v>0</v>
      </c>
      <c r="EO135" s="9">
        <f>IF(Parametros!$P$3=1,'4 - Tabela atual'!EO134,'5 - Tabela anterior'!EN134)</f>
        <v>0</v>
      </c>
      <c r="EP135" s="9">
        <f>IF(Parametros!$P$3=1,'4 - Tabela atual'!EP134,'5 - Tabela anterior'!EO134)</f>
        <v>0</v>
      </c>
      <c r="EQ135" s="9">
        <f>IF(Parametros!$P$3=1,'4 - Tabela atual'!EQ134,'5 - Tabela anterior'!EP134)</f>
        <v>0</v>
      </c>
      <c r="ER135" s="9">
        <f>IF(Parametros!$P$3=1,'4 - Tabela atual'!ER134,'5 - Tabela anterior'!EQ134)</f>
        <v>0</v>
      </c>
      <c r="ES135" s="9">
        <f>IF(Parametros!$P$3=1,'4 - Tabela atual'!ES134,'5 - Tabela anterior'!ER134)</f>
        <v>0</v>
      </c>
      <c r="ET135" s="9">
        <f>IF(Parametros!$P$3=1,'4 - Tabela atual'!ET134,'5 - Tabela anterior'!ES134)</f>
        <v>0</v>
      </c>
      <c r="EU135" s="9">
        <f>IF(Parametros!$P$3=1,'4 - Tabela atual'!EU134,'5 - Tabela anterior'!ET134)</f>
        <v>0</v>
      </c>
      <c r="EV135" s="9">
        <f>IF(Parametros!$P$3=1,'4 - Tabela atual'!EV134,'5 - Tabela anterior'!EU134)</f>
        <v>0</v>
      </c>
      <c r="EW135" s="9">
        <f>IF(Parametros!$P$3=1,'4 - Tabela atual'!EW134,'5 - Tabela anterior'!EV134)</f>
        <v>0</v>
      </c>
      <c r="EX135" s="9">
        <f>IF(Parametros!$P$3=1,'4 - Tabela atual'!EX134,'5 - Tabela anterior'!EW134)</f>
        <v>0</v>
      </c>
      <c r="EY135" s="9">
        <f>IF(Parametros!$P$3=1,'4 - Tabela atual'!EY134,'5 - Tabela anterior'!EX134)</f>
        <v>0</v>
      </c>
      <c r="EZ135" s="9">
        <f>IF(Parametros!$P$3=1,'4 - Tabela atual'!EZ134,'5 - Tabela anterior'!EY134)</f>
        <v>0</v>
      </c>
      <c r="FA135" s="9">
        <f>IF(Parametros!$P$3=1,'4 - Tabela atual'!FA134,'5 - Tabela anterior'!EZ134)</f>
        <v>0</v>
      </c>
      <c r="FB135" s="9">
        <f>IF(Parametros!$P$3=1,'4 - Tabela atual'!FB134,'5 - Tabela anterior'!FA134)</f>
        <v>0</v>
      </c>
      <c r="FC135" s="9">
        <f>IF(Parametros!$P$3=1,'4 - Tabela atual'!FC134,'5 - Tabela anterior'!FB134)</f>
        <v>0</v>
      </c>
      <c r="FD135" s="9">
        <f>IF(Parametros!$P$3=1,'4 - Tabela atual'!FD134,'5 - Tabela anterior'!FC134)</f>
        <v>0</v>
      </c>
      <c r="FE135" s="9">
        <f>IF(Parametros!$P$3=1,'4 - Tabela atual'!FE134,'5 - Tabela anterior'!FD134)</f>
        <v>0</v>
      </c>
      <c r="FF135" s="9">
        <f>IF(Parametros!$P$3=1,'4 - Tabela atual'!FF134,'5 - Tabela anterior'!FE134)</f>
        <v>0</v>
      </c>
      <c r="FG135" s="9">
        <f>IF(Parametros!$P$3=1,'4 - Tabela atual'!FG134,'5 - Tabela anterior'!FF134)</f>
        <v>0</v>
      </c>
      <c r="FH135" s="9">
        <f>IF(Parametros!$P$3=1,'4 - Tabela atual'!FH134,'5 - Tabela anterior'!FG134)</f>
        <v>0</v>
      </c>
      <c r="FI135" s="9">
        <f>IF(Parametros!$P$3=1,'4 - Tabela atual'!FI134,'5 - Tabela anterior'!FH134)</f>
        <v>0</v>
      </c>
      <c r="FJ135" s="9">
        <f>IF(Parametros!$P$3=1,'4 - Tabela atual'!FJ134,'5 - Tabela anterior'!FI134)</f>
        <v>0</v>
      </c>
      <c r="FK135" s="9">
        <f>IF(Parametros!$P$3=1,'4 - Tabela atual'!FK134,'5 - Tabela anterior'!FJ134)</f>
        <v>0</v>
      </c>
      <c r="FL135" s="9">
        <f>IF(Parametros!$P$3=1,'4 - Tabela atual'!FL134,'5 - Tabela anterior'!FK134)</f>
        <v>0</v>
      </c>
      <c r="FM135" s="9">
        <f>IF(Parametros!$P$3=1,'4 - Tabela atual'!FM134,'5 - Tabela anterior'!FL134)</f>
        <v>0</v>
      </c>
      <c r="FN135" s="9">
        <f>IF(Parametros!$P$3=1,'4 - Tabela atual'!FN134,'5 - Tabela anterior'!FM134)</f>
        <v>0</v>
      </c>
      <c r="FO135" s="9">
        <f>IF(Parametros!$P$3=1,'4 - Tabela atual'!FO134,'5 - Tabela anterior'!FN134)</f>
        <v>0</v>
      </c>
      <c r="FP135" s="9">
        <f>IF(Parametros!$P$3=1,'4 - Tabela atual'!FP134,'5 - Tabela anterior'!FO134)</f>
        <v>0</v>
      </c>
      <c r="FQ135" s="9">
        <f>IF(Parametros!$P$3=1,'4 - Tabela atual'!FQ134,'5 - Tabela anterior'!FP134)</f>
        <v>0</v>
      </c>
      <c r="FR135" s="9">
        <f>IF(Parametros!$P$3=1,'4 - Tabela atual'!FR134,'5 - Tabela anterior'!FQ134)</f>
        <v>0</v>
      </c>
      <c r="FS135" s="9">
        <f>IF(Parametros!$P$3=1,'4 - Tabela atual'!FS134,'5 - Tabela anterior'!FR134)</f>
        <v>0</v>
      </c>
      <c r="FT135" t="str">
        <f>IF(Parametros!$P$3=1,'4 - Tabela atual'!FT134,'5 - Tabela anterior'!FS134)</f>
        <v>0</v>
      </c>
      <c r="FU135" t="str">
        <f>IF(Parametros!$P$3=1,'4 - Tabela atual'!FU134,'5 - Tabela anterior'!FT134)</f>
        <v>0</v>
      </c>
      <c r="FV135" t="str">
        <f>IF(Parametros!$P$3=1,'4 - Tabela atual'!FV134,'5 - Tabela anterior'!FU134)</f>
        <v>0</v>
      </c>
      <c r="FW135" t="str">
        <f>IF(Parametros!$P$3=1,'4 - Tabela atual'!FW134,'5 - Tabela anterior'!FV134)</f>
        <v>0</v>
      </c>
      <c r="FX135">
        <f>IF(Parametros!$P$3=1,'4 - Tabela atual'!FX134,'5 - Tabela anterior'!FW134)</f>
        <v>0</v>
      </c>
      <c r="FY135">
        <f>IF(Parametros!$P$3=1,'4 - Tabela atual'!FY134,'5 - Tabela anterior'!FX134)</f>
        <v>0</v>
      </c>
      <c r="FZ135">
        <f>IF(Parametros!$P$3=1,'4 - Tabela atual'!FZ134,'5 - Tabela anterior'!FY134)</f>
        <v>0</v>
      </c>
      <c r="GA135">
        <f>IF(Parametros!$P$3=1,'4 - Tabela atual'!GA134,'5 - Tabela anterior'!FZ134)</f>
        <v>0</v>
      </c>
      <c r="GB135">
        <f>IF(Parametros!$P$3=1,'4 - Tabela atual'!GB134,'5 - Tabela anterior'!GA134)</f>
        <v>0</v>
      </c>
      <c r="GC135">
        <f>IF(Parametros!$P$3=1,'4 - Tabela atual'!GC134,'5 - Tabela anterior'!GB134)</f>
        <v>0</v>
      </c>
      <c r="GD135">
        <f>IF(Parametros!$P$3=1,'4 - Tabela atual'!GD134,'5 - Tabela anterior'!GC134)</f>
        <v>0</v>
      </c>
      <c r="GE135">
        <f>IF(Parametros!$P$3=1,'4 - Tabela atual'!GE134,'5 - Tabela anterior'!GD134)</f>
        <v>0</v>
      </c>
      <c r="GF135">
        <f>IF(Parametros!$P$3=1,'4 - Tabela atual'!GF134,'5 - Tabela anterior'!GE134)</f>
        <v>0</v>
      </c>
      <c r="GG135">
        <f>IF(Parametros!$P$3=1,'4 - Tabela atual'!GG134,'5 - Tabela anterior'!GF134)</f>
        <v>0</v>
      </c>
      <c r="GH135">
        <f>IF(Parametros!$P$3=1,'4 - Tabela atual'!GH134,'5 - Tabela anterior'!GG134)</f>
        <v>0</v>
      </c>
      <c r="GI135" s="8" t="str">
        <f>IF(Parametros!$P$3=1,'4 - Tabela atual'!GI134,'5 - Tabela anterior'!GH134)</f>
        <v>0</v>
      </c>
      <c r="GJ135" s="8">
        <f>IF(Parametros!$P$3=1,'4 - Tabela atual'!GJ134,'5 - Tabela anterior'!GI134)</f>
        <v>0</v>
      </c>
      <c r="GK135" s="8">
        <f>IF(Parametros!$P$3=1,'4 - Tabela atual'!GK134,'5 - Tabela anterior'!GJ134)</f>
        <v>0</v>
      </c>
      <c r="GL135" s="8">
        <f>IF(Parametros!$P$3=1,'4 - Tabela atual'!GL134,'5 - Tabela anterior'!GK134)</f>
        <v>0</v>
      </c>
      <c r="GM135" s="8">
        <f>IF(Parametros!$P$3=1,'4 - Tabela atual'!GM134,'5 - Tabela anterior'!GL134)</f>
        <v>0</v>
      </c>
      <c r="GN135" s="8">
        <f>IF(Parametros!$P$3=1,'4 - Tabela atual'!GN134,'5 - Tabela anterior'!GM134)</f>
        <v>0</v>
      </c>
      <c r="GO135" s="8">
        <f>IF(Parametros!$P$3=1,'4 - Tabela atual'!GO134,'5 - Tabela anterior'!GN134)</f>
        <v>0</v>
      </c>
      <c r="GP135" s="8">
        <f>IF(Parametros!$P$3=1,'4 - Tabela atual'!GP134,'5 - Tabela anterior'!GO134)</f>
        <v>0</v>
      </c>
      <c r="GQ135" s="8">
        <f>IF(Parametros!$P$3=1,'4 - Tabela atual'!GQ134,'5 - Tabela anterior'!GP134)</f>
        <v>0</v>
      </c>
      <c r="GR135" s="8">
        <f>IF(Parametros!$P$3=1,'4 - Tabela atual'!GR134,'5 - Tabela anterior'!GQ134)</f>
        <v>0</v>
      </c>
      <c r="GS135" s="8">
        <f>IF(Parametros!$P$3=1,'4 - Tabela atual'!GS134,'5 - Tabela anterior'!GR134)</f>
        <v>0</v>
      </c>
      <c r="GT135" s="8">
        <f>IF(Parametros!$P$3=1,'4 - Tabela atual'!GT134,'5 - Tabela anterior'!GS134)</f>
        <v>0</v>
      </c>
      <c r="GU135" s="8">
        <f>IF(Parametros!$P$3=1,'4 - Tabela atual'!GU134,'5 - Tabela anterior'!GT134)</f>
        <v>0</v>
      </c>
      <c r="GV135" s="8">
        <f>IF(Parametros!$P$3=1,'4 - Tabela atual'!GV134,'5 - Tabela anterior'!GU134)</f>
        <v>0</v>
      </c>
      <c r="GW135" s="8">
        <f>IF(Parametros!$P$3=1,'4 - Tabela atual'!GW134,'5 - Tabela anterior'!GV134)</f>
        <v>0</v>
      </c>
      <c r="GX135">
        <f>IF(Parametros!$P$3=1,'4 - Tabela atual'!GX134,'5 - Tabela anterior'!GW134)</f>
        <v>0</v>
      </c>
      <c r="GY135">
        <f>IF(Parametros!$P$3=1,'4 - Tabela atual'!GY134,'5 - Tabela anterior'!GX134)</f>
        <v>0</v>
      </c>
      <c r="GZ135">
        <f>IF(Parametros!$P$3=1,'4 - Tabela atual'!GZ134,'5 - Tabela anterior'!GY134)</f>
        <v>0</v>
      </c>
      <c r="HA135">
        <f>IF(Parametros!$P$3=1,'4 - Tabela atual'!HA134,'5 - Tabela anterior'!GZ134)</f>
        <v>0</v>
      </c>
      <c r="HB135">
        <f>IF(Parametros!$P$3=1,'4 - Tabela atual'!HB134,'5 - Tabela anterior'!HA134)</f>
        <v>0</v>
      </c>
      <c r="HC135">
        <f>IF(Parametros!$P$3=1,'4 - Tabela atual'!HC134,'5 - Tabela anterior'!HB134)</f>
        <v>0</v>
      </c>
      <c r="HD135">
        <f>IF(Parametros!$P$3=1,'4 - Tabela atual'!HD134,'5 - Tabela anterior'!HC134)</f>
        <v>0</v>
      </c>
      <c r="HE135" s="6" t="str">
        <f t="shared" si="3"/>
        <v>0 - (0)</v>
      </c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IP135" s="5"/>
      <c r="IQ135" s="5"/>
      <c r="IR135" s="5"/>
      <c r="IS135" s="5"/>
      <c r="IT135" s="5"/>
      <c r="IU135" s="5"/>
      <c r="IV135" s="5"/>
      <c r="IW135" s="5"/>
      <c r="IX135" s="5"/>
      <c r="IY135" s="5"/>
      <c r="IZ135" s="5"/>
      <c r="JA135" s="5"/>
      <c r="JB135" s="5"/>
      <c r="JC135" s="5"/>
      <c r="JD135" s="5"/>
      <c r="JE135" s="5"/>
      <c r="JF135" s="5"/>
      <c r="JG135" s="5"/>
      <c r="JH135" s="5"/>
      <c r="JI135" s="5"/>
      <c r="JJ135" s="5"/>
      <c r="JK135" s="5"/>
      <c r="JL135" s="5"/>
    </row>
    <row r="136" spans="1:272" x14ac:dyDescent="0.2">
      <c r="A136" s="148">
        <f>IF(Parametros!$P$3=1,'4 - Tabela atual'!A135,'5 - Tabela anterior'!A135)</f>
        <v>0</v>
      </c>
      <c r="B136" s="112">
        <f>IF(Parametros!$P$3=1,'4 - Tabela atual'!B135,'5 - Tabela anterior'!B135)</f>
        <v>0</v>
      </c>
      <c r="C136" s="9">
        <f>IF(Parametros!$P$3=1,'4 - Tabela atual'!C135,'5 - Tabela anterior'!C135)</f>
        <v>0</v>
      </c>
      <c r="D136" s="9">
        <f>IF(Parametros!$P$3=1,'4 - Tabela atual'!D135,'5 - Tabela anterior'!D135)</f>
        <v>0</v>
      </c>
      <c r="E136" s="9"/>
      <c r="F136" s="9"/>
      <c r="G136" s="9"/>
      <c r="H136" s="9"/>
      <c r="I136" s="9">
        <f>IF(Parametros!$P$3=1,'4 - Tabela atual'!I135,'5 - Tabela anterior'!H135)</f>
        <v>0</v>
      </c>
      <c r="J136" s="9"/>
      <c r="K136" s="9"/>
      <c r="L136" s="9"/>
      <c r="M136" s="9"/>
      <c r="N136" s="9">
        <f>IF(Parametros!$P$3=1,'4 - Tabela atual'!N135,'5 - Tabela anterior'!M135)</f>
        <v>0</v>
      </c>
      <c r="O136" s="9">
        <f>IF(Parametros!$P$3=1,'4 - Tabela atual'!O135,'5 - Tabela anterior'!N135)</f>
        <v>0</v>
      </c>
      <c r="P136" s="9">
        <f>IF(Parametros!$P$3=1,'4 - Tabela atual'!P135,'5 - Tabela anterior'!O135)</f>
        <v>0</v>
      </c>
      <c r="Q136" s="9">
        <f>IF(Parametros!$P$3=1,'4 - Tabela atual'!Q135,'5 - Tabela anterior'!P135)</f>
        <v>0</v>
      </c>
      <c r="R136" s="9">
        <f>IF(Parametros!$P$3=1,'4 - Tabela atual'!R135,'5 - Tabela anterior'!Q135)</f>
        <v>0</v>
      </c>
      <c r="S136" s="9">
        <f>IF(Parametros!$P$3=1,'4 - Tabela atual'!S135,'5 - Tabela anterior'!R135)</f>
        <v>0</v>
      </c>
      <c r="T136" s="9">
        <f>IF(Parametros!$P$3=1,'4 - Tabela atual'!T135,'5 - Tabela anterior'!S135)</f>
        <v>0</v>
      </c>
      <c r="U136" s="9">
        <f>IF(Parametros!$P$3=1,'4 - Tabela atual'!U135,'5 - Tabela anterior'!T135)</f>
        <v>0</v>
      </c>
      <c r="V136" s="9">
        <f>IF(Parametros!$P$3=1,'4 - Tabela atual'!V135,'5 - Tabela anterior'!U135)</f>
        <v>0</v>
      </c>
      <c r="W136" s="9">
        <f>IF(Parametros!$P$3=1,'4 - Tabela atual'!W135,'5 - Tabela anterior'!V135)</f>
        <v>0</v>
      </c>
      <c r="X136" s="9">
        <f>IF(Parametros!$P$3=1,'4 - Tabela atual'!X135,'5 - Tabela anterior'!W135)</f>
        <v>0</v>
      </c>
      <c r="Y136" s="9">
        <f>IF(Parametros!$P$3=1,'4 - Tabela atual'!Y135,'5 - Tabela anterior'!X135)</f>
        <v>0</v>
      </c>
      <c r="Z136" s="9">
        <f>IF(Parametros!$P$3=1,'4 - Tabela atual'!Z135,'5 - Tabela anterior'!Y135)</f>
        <v>0</v>
      </c>
      <c r="AA136" s="9">
        <f>IF(Parametros!$P$3=1,'4 - Tabela atual'!AA135,'5 - Tabela anterior'!Z135)</f>
        <v>0</v>
      </c>
      <c r="AB136" s="9">
        <f>IF(Parametros!$P$3=1,'4 - Tabela atual'!AB135,'5 - Tabela anterior'!AA135)</f>
        <v>0</v>
      </c>
      <c r="AC136" s="9">
        <f>IF(Parametros!$P$3=1,'4 - Tabela atual'!AC135,'5 - Tabela anterior'!AB135)</f>
        <v>0</v>
      </c>
      <c r="AD136" s="9">
        <f>IF(Parametros!$P$3=1,'4 - Tabela atual'!AD135,'5 - Tabela anterior'!AC135)</f>
        <v>0</v>
      </c>
      <c r="AE136" s="9">
        <f>IF(Parametros!$P$3=1,'4 - Tabela atual'!AE135,'5 - Tabela anterior'!AD135)</f>
        <v>0</v>
      </c>
      <c r="AF136" s="9">
        <f>IF(Parametros!$P$3=1,'4 - Tabela atual'!AF135,'5 - Tabela anterior'!AE135)</f>
        <v>0</v>
      </c>
      <c r="AG136" s="9">
        <f>IF(Parametros!$P$3=1,'4 - Tabela atual'!AG135,'5 - Tabela anterior'!AF135)</f>
        <v>0</v>
      </c>
      <c r="AH136" s="9">
        <f>IF(Parametros!$P$3=1,'4 - Tabela atual'!AH135,'5 - Tabela anterior'!AG135)</f>
        <v>0</v>
      </c>
      <c r="AI136" s="9">
        <f>IF(Parametros!$P$3=1,'4 - Tabela atual'!AI135,'5 - Tabela anterior'!AH135)</f>
        <v>0</v>
      </c>
      <c r="AJ136" s="9">
        <f>IF(Parametros!$P$3=1,'4 - Tabela atual'!AJ135,'5 - Tabela anterior'!AI135)</f>
        <v>0</v>
      </c>
      <c r="AK136" s="9">
        <f>IF(Parametros!$P$3=1,'4 - Tabela atual'!AK135,'5 - Tabela anterior'!AJ135)</f>
        <v>0</v>
      </c>
      <c r="AL136" s="9">
        <f>IF(Parametros!$P$3=1,'4 - Tabela atual'!AL135,'5 - Tabela anterior'!AK135)</f>
        <v>0</v>
      </c>
      <c r="AM136" s="9">
        <f>IF(Parametros!$P$3=1,'4 - Tabela atual'!AM135,'5 - Tabela anterior'!AL135)</f>
        <v>0</v>
      </c>
      <c r="AN136" s="9">
        <f>IF(Parametros!$P$3=1,'4 - Tabela atual'!AN135,'5 - Tabela anterior'!AM135)</f>
        <v>0</v>
      </c>
      <c r="AO136" s="9">
        <f>IF(Parametros!$P$3=1,'4 - Tabela atual'!AO135,'5 - Tabela anterior'!AN135)</f>
        <v>0</v>
      </c>
      <c r="AP136" s="9">
        <f>IF(Parametros!$P$3=1,'4 - Tabela atual'!AP135,'5 - Tabela anterior'!AO135)</f>
        <v>0</v>
      </c>
      <c r="AQ136" s="9">
        <f>IF(Parametros!$P$3=1,'4 - Tabela atual'!AQ135,'5 - Tabela anterior'!AP135)</f>
        <v>0</v>
      </c>
      <c r="AR136" s="9">
        <f>IF(Parametros!$P$3=1,'4 - Tabela atual'!AR135,'5 - Tabela anterior'!AQ135)</f>
        <v>0</v>
      </c>
      <c r="AS136" s="9">
        <f>IF(Parametros!$P$3=1,'4 - Tabela atual'!AS135,'5 - Tabela anterior'!AR135)</f>
        <v>0</v>
      </c>
      <c r="AT136" s="9">
        <f>IF(Parametros!$P$3=1,'4 - Tabela atual'!AT135,'5 - Tabela anterior'!AS135)</f>
        <v>0</v>
      </c>
      <c r="AU136" s="9">
        <f>IF(Parametros!$P$3=1,'4 - Tabela atual'!AU135,'5 - Tabela anterior'!AT135)</f>
        <v>0</v>
      </c>
      <c r="AV136" s="9">
        <f>IF(Parametros!$P$3=1,'4 - Tabela atual'!AV135,'5 - Tabela anterior'!AU135)</f>
        <v>0</v>
      </c>
      <c r="AW136" s="9">
        <f>IF(Parametros!$P$3=1,'4 - Tabela atual'!AW135,'5 - Tabela anterior'!AV135)</f>
        <v>0</v>
      </c>
      <c r="AX136" s="9">
        <f>IF(Parametros!$P$3=1,'4 - Tabela atual'!AX135,'5 - Tabela anterior'!AW135)</f>
        <v>0</v>
      </c>
      <c r="AY136" s="9">
        <f>IF(Parametros!$P$3=1,'4 - Tabela atual'!AY135,'5 - Tabela anterior'!AX135)</f>
        <v>0</v>
      </c>
      <c r="AZ136" s="9">
        <f>IF(Parametros!$P$3=1,'4 - Tabela atual'!AZ135,'5 - Tabela anterior'!AY135)</f>
        <v>0</v>
      </c>
      <c r="BA136" s="9">
        <f>IF(Parametros!$P$3=1,'4 - Tabela atual'!BA135,'5 - Tabela anterior'!AZ135)</f>
        <v>0</v>
      </c>
      <c r="BB136" s="9">
        <f>IF(Parametros!$P$3=1,'4 - Tabela atual'!BB135,'5 - Tabela anterior'!BA135)</f>
        <v>0</v>
      </c>
      <c r="BC136" s="9">
        <f>IF(Parametros!$P$3=1,'4 - Tabela atual'!BC135,'5 - Tabela anterior'!BB135)</f>
        <v>0</v>
      </c>
      <c r="BD136" s="9">
        <f>IF(Parametros!$P$3=1,'4 - Tabela atual'!BD135,'5 - Tabela anterior'!BC135)</f>
        <v>0</v>
      </c>
      <c r="BE136" s="9">
        <f>IF(Parametros!$P$3=1,'4 - Tabela atual'!BE135,'5 - Tabela anterior'!BD135)</f>
        <v>0</v>
      </c>
      <c r="BF136" s="9">
        <f>IF(Parametros!$P$3=1,'4 - Tabela atual'!BF135,'5 - Tabela anterior'!BE135)</f>
        <v>0</v>
      </c>
      <c r="BG136" s="9">
        <f>IF(Parametros!$P$3=1,'4 - Tabela atual'!BG135,'5 - Tabela anterior'!BF135)</f>
        <v>0</v>
      </c>
      <c r="BH136" s="9">
        <f>IF(Parametros!$P$3=1,'4 - Tabela atual'!BH135,'5 - Tabela anterior'!BG135)</f>
        <v>0</v>
      </c>
      <c r="BI136" s="9">
        <f>IF(Parametros!$P$3=1,'4 - Tabela atual'!BI135,'5 - Tabela anterior'!BH135)</f>
        <v>0</v>
      </c>
      <c r="BJ136" s="9">
        <f>IF(Parametros!$P$3=1,'4 - Tabela atual'!BJ135,'5 - Tabela anterior'!BI135)</f>
        <v>0</v>
      </c>
      <c r="BK136" s="9">
        <f>IF(Parametros!$P$3=1,'4 - Tabela atual'!BK135,'5 - Tabela anterior'!BJ135)</f>
        <v>0</v>
      </c>
      <c r="BL136" s="9">
        <f>IF(Parametros!$P$3=1,'4 - Tabela atual'!BL135,'5 - Tabela anterior'!BK135)</f>
        <v>0</v>
      </c>
      <c r="BM136" s="9">
        <f>IF(Parametros!$P$3=1,'4 - Tabela atual'!BM135,'5 - Tabela anterior'!BL135)</f>
        <v>0</v>
      </c>
      <c r="BN136" s="9">
        <f>IF(Parametros!$P$3=1,'4 - Tabela atual'!BN135,'5 - Tabela anterior'!BM135)</f>
        <v>0</v>
      </c>
      <c r="BO136" s="9">
        <f>IF(Parametros!$P$3=1,'4 - Tabela atual'!BO135,'5 - Tabela anterior'!BN135)</f>
        <v>0</v>
      </c>
      <c r="BP136" s="9">
        <f>IF(Parametros!$P$3=1,'4 - Tabela atual'!BP135,'5 - Tabela anterior'!BO135)</f>
        <v>0</v>
      </c>
      <c r="BQ136" s="9">
        <f>IF(Parametros!$P$3=1,'4 - Tabela atual'!BQ135,'5 - Tabela anterior'!BP135)</f>
        <v>0</v>
      </c>
      <c r="BR136" s="9">
        <f>IF(Parametros!$P$3=1,'4 - Tabela atual'!BR135,'5 - Tabela anterior'!BQ135)</f>
        <v>0</v>
      </c>
      <c r="BS136" s="9">
        <f>IF(Parametros!$P$3=1,'4 - Tabela atual'!BS135,'5 - Tabela anterior'!BR135)</f>
        <v>0</v>
      </c>
      <c r="BT136" s="9">
        <f>IF(Parametros!$P$3=1,'4 - Tabela atual'!BT135,'5 - Tabela anterior'!BS135)</f>
        <v>0</v>
      </c>
      <c r="BU136" s="9">
        <f>IF(Parametros!$P$3=1,'4 - Tabela atual'!BU135,'5 - Tabela anterior'!BT135)</f>
        <v>0</v>
      </c>
      <c r="BV136" s="9">
        <f>IF(Parametros!$P$3=1,'4 - Tabela atual'!BV135,'5 - Tabela anterior'!BU135)</f>
        <v>0</v>
      </c>
      <c r="BW136" s="9">
        <f>IF(Parametros!$P$3=1,'4 - Tabela atual'!BW135,'5 - Tabela anterior'!BV135)</f>
        <v>0</v>
      </c>
      <c r="BX136" s="9">
        <f>IF(Parametros!$P$3=1,'4 - Tabela atual'!BX135,'5 - Tabela anterior'!BW135)</f>
        <v>0</v>
      </c>
      <c r="BY136" s="9">
        <f>IF(Parametros!$P$3=1,'4 - Tabela atual'!BY135,'5 - Tabela anterior'!BX135)</f>
        <v>0</v>
      </c>
      <c r="BZ136" s="9">
        <f>IF(Parametros!$P$3=1,'4 - Tabela atual'!BZ135,'5 - Tabela anterior'!BY135)</f>
        <v>0</v>
      </c>
      <c r="CA136" s="9">
        <f>IF(Parametros!$P$3=1,'4 - Tabela atual'!CA135,'5 - Tabela anterior'!BZ135)</f>
        <v>0</v>
      </c>
      <c r="CB136" s="9">
        <f>IF(Parametros!$P$3=1,'4 - Tabela atual'!CB135,'5 - Tabela anterior'!CA135)</f>
        <v>0</v>
      </c>
      <c r="CC136" s="9">
        <f>IF(Parametros!$P$3=1,'4 - Tabela atual'!CC135,'5 - Tabela anterior'!CB135)</f>
        <v>0</v>
      </c>
      <c r="CD136" s="9">
        <f>IF(Parametros!$P$3=1,'4 - Tabela atual'!CD135,'5 - Tabela anterior'!CC135)</f>
        <v>0</v>
      </c>
      <c r="CE136" s="9">
        <f>IF(Parametros!$P$3=1,'4 - Tabela atual'!CE135,'5 - Tabela anterior'!CD135)</f>
        <v>0</v>
      </c>
      <c r="CF136" s="9">
        <f>IF(Parametros!$P$3=1,'4 - Tabela atual'!CF135,'5 - Tabela anterior'!CE135)</f>
        <v>0</v>
      </c>
      <c r="CG136" s="9">
        <f>IF(Parametros!$P$3=1,'4 - Tabela atual'!CG135,'5 - Tabela anterior'!CF135)</f>
        <v>0</v>
      </c>
      <c r="CH136" s="9">
        <f>IF(Parametros!$P$3=1,'4 - Tabela atual'!CH135,'5 - Tabela anterior'!CG135)</f>
        <v>0</v>
      </c>
      <c r="CI136" s="9">
        <f>IF(Parametros!$P$3=1,'4 - Tabela atual'!CI135,'5 - Tabela anterior'!CH135)</f>
        <v>0</v>
      </c>
      <c r="CJ136" s="9">
        <f>IF(Parametros!$P$3=1,'4 - Tabela atual'!CJ135,'5 - Tabela anterior'!CI135)</f>
        <v>0</v>
      </c>
      <c r="CK136" s="9">
        <f>IF(Parametros!$P$3=1,'4 - Tabela atual'!CK135,'5 - Tabela anterior'!CJ135)</f>
        <v>0</v>
      </c>
      <c r="CL136" s="9">
        <f>IF(Parametros!$P$3=1,'4 - Tabela atual'!CL135,'5 - Tabela anterior'!CK135)</f>
        <v>0</v>
      </c>
      <c r="CM136" s="9">
        <f>IF(Parametros!$P$3=1,'4 - Tabela atual'!CM135,'5 - Tabela anterior'!CL135)</f>
        <v>0</v>
      </c>
      <c r="CN136" s="9">
        <f>IF(Parametros!$P$3=1,'4 - Tabela atual'!CN135,'5 - Tabela anterior'!CM135)</f>
        <v>0</v>
      </c>
      <c r="CO136" s="9">
        <f>IF(Parametros!$P$3=1,'4 - Tabela atual'!CO135,'5 - Tabela anterior'!CN135)</f>
        <v>0</v>
      </c>
      <c r="CP136" s="9">
        <f>IF(Parametros!$P$3=1,'4 - Tabela atual'!CP135,'5 - Tabela anterior'!CO135)</f>
        <v>0</v>
      </c>
      <c r="CQ136" s="9">
        <f>IF(Parametros!$P$3=1,'4 - Tabela atual'!CQ135,'5 - Tabela anterior'!CP135)</f>
        <v>0</v>
      </c>
      <c r="CR136" s="9">
        <f>IF(Parametros!$P$3=1,'4 - Tabela atual'!CR135,'5 - Tabela anterior'!CQ135)</f>
        <v>0</v>
      </c>
      <c r="CS136" s="9">
        <f>IF(Parametros!$P$3=1,'4 - Tabela atual'!CS135,'5 - Tabela anterior'!CR135)</f>
        <v>0</v>
      </c>
      <c r="CT136" s="9">
        <f>IF(Parametros!$P$3=1,'4 - Tabela atual'!CT135,'5 - Tabela anterior'!CS135)</f>
        <v>0</v>
      </c>
      <c r="CU136" s="9">
        <f>IF(Parametros!$P$3=1,'4 - Tabela atual'!CU135,'5 - Tabela anterior'!CT135)</f>
        <v>0</v>
      </c>
      <c r="CV136" s="9">
        <f>IF(Parametros!$P$3=1,'4 - Tabela atual'!CV135,'5 - Tabela anterior'!CU135)</f>
        <v>0</v>
      </c>
      <c r="CW136" s="9">
        <f>IF(Parametros!$P$3=1,'4 - Tabela atual'!CW135,'5 - Tabela anterior'!CV135)</f>
        <v>0</v>
      </c>
      <c r="CX136" s="9">
        <f>IF(Parametros!$P$3=1,'4 - Tabela atual'!CX135,'5 - Tabela anterior'!CW135)</f>
        <v>0</v>
      </c>
      <c r="CY136" s="9">
        <f>IF(Parametros!$P$3=1,'4 - Tabela atual'!CY135,'5 - Tabela anterior'!CX135)</f>
        <v>0</v>
      </c>
      <c r="CZ136" s="9">
        <f>IF(Parametros!$P$3=1,'4 - Tabela atual'!CZ135,'5 - Tabela anterior'!CY135)</f>
        <v>0</v>
      </c>
      <c r="DA136" s="9">
        <f>IF(Parametros!$P$3=1,'4 - Tabela atual'!DA135,'5 - Tabela anterior'!CZ135)</f>
        <v>0</v>
      </c>
      <c r="DB136" s="9">
        <f>IF(Parametros!$P$3=1,'4 - Tabela atual'!DB135,'5 - Tabela anterior'!DA135)</f>
        <v>0</v>
      </c>
      <c r="DC136" s="9">
        <f>IF(Parametros!$P$3=1,'4 - Tabela atual'!DC135,'5 - Tabela anterior'!DB135)</f>
        <v>0</v>
      </c>
      <c r="DD136" s="9">
        <f>IF(Parametros!$P$3=1,'4 - Tabela atual'!DD135,'5 - Tabela anterior'!DC135)</f>
        <v>0</v>
      </c>
      <c r="DE136" s="9">
        <f>IF(Parametros!$P$3=1,'4 - Tabela atual'!DE135,'5 - Tabela anterior'!DD135)</f>
        <v>0</v>
      </c>
      <c r="DF136" s="9">
        <f>IF(Parametros!$P$3=1,'4 - Tabela atual'!DF135,'5 - Tabela anterior'!DE135)</f>
        <v>0</v>
      </c>
      <c r="DG136" s="9">
        <f>IF(Parametros!$P$3=1,'4 - Tabela atual'!DG135,'5 - Tabela anterior'!DF135)</f>
        <v>0</v>
      </c>
      <c r="DH136" s="9">
        <f>IF(Parametros!$P$3=1,'4 - Tabela atual'!DH135,'5 - Tabela anterior'!DG135)</f>
        <v>0</v>
      </c>
      <c r="DI136" s="9">
        <f>IF(Parametros!$P$3=1,'4 - Tabela atual'!DI135,'5 - Tabela anterior'!DH135)</f>
        <v>0</v>
      </c>
      <c r="DJ136" s="9">
        <f>IF(Parametros!$P$3=1,'4 - Tabela atual'!DJ135,'5 - Tabela anterior'!DI135)</f>
        <v>0</v>
      </c>
      <c r="DK136" s="9">
        <f>IF(Parametros!$P$3=1,'4 - Tabela atual'!DK135,'5 - Tabela anterior'!DJ135)</f>
        <v>0</v>
      </c>
      <c r="DL136" s="9">
        <f>IF(Parametros!$P$3=1,'4 - Tabela atual'!DL135,'5 - Tabela anterior'!DK135)</f>
        <v>0</v>
      </c>
      <c r="DM136" s="9">
        <f>IF(Parametros!$P$3=1,'4 - Tabela atual'!DM135,'5 - Tabela anterior'!DL135)</f>
        <v>0</v>
      </c>
      <c r="DN136" s="9">
        <f>IF(Parametros!$P$3=1,'4 - Tabela atual'!DN135,'5 - Tabela anterior'!DM135)</f>
        <v>0</v>
      </c>
      <c r="DO136" s="9">
        <f>IF(Parametros!$P$3=1,'4 - Tabela atual'!DO135,'5 - Tabela anterior'!DN135)</f>
        <v>0</v>
      </c>
      <c r="DP136" s="9">
        <f>IF(Parametros!$P$3=1,'4 - Tabela atual'!DP135,'5 - Tabela anterior'!DO135)</f>
        <v>0</v>
      </c>
      <c r="DQ136" s="9">
        <f>IF(Parametros!$P$3=1,'4 - Tabela atual'!DQ135,'5 - Tabela anterior'!DP135)</f>
        <v>0</v>
      </c>
      <c r="DR136" s="9">
        <f>IF(Parametros!$P$3=1,'4 - Tabela atual'!DR135,'5 - Tabela anterior'!DQ135)</f>
        <v>0</v>
      </c>
      <c r="DS136" s="9">
        <f>IF(Parametros!$P$3=1,'4 - Tabela atual'!DS135,'5 - Tabela anterior'!DR135)</f>
        <v>0</v>
      </c>
      <c r="DT136" s="9">
        <f>IF(Parametros!$P$3=1,'4 - Tabela atual'!DT135,'5 - Tabela anterior'!DS135)</f>
        <v>0</v>
      </c>
      <c r="DU136" s="9">
        <f>IF(Parametros!$P$3=1,'4 - Tabela atual'!DU135,'5 - Tabela anterior'!DT135)</f>
        <v>0</v>
      </c>
      <c r="DV136" s="9">
        <f>IF(Parametros!$P$3=1,'4 - Tabela atual'!DV135,'5 - Tabela anterior'!DU135)</f>
        <v>0</v>
      </c>
      <c r="DW136" s="9">
        <f>IF(Parametros!$P$3=1,'4 - Tabela atual'!DW135,'5 - Tabela anterior'!DV135)</f>
        <v>0</v>
      </c>
      <c r="DX136" s="9">
        <f>IF(Parametros!$P$3=1,'4 - Tabela atual'!DX135,'5 - Tabela anterior'!DW135)</f>
        <v>0</v>
      </c>
      <c r="DY136" s="9">
        <f>IF(Parametros!$P$3=1,'4 - Tabela atual'!DY135,'5 - Tabela anterior'!DX135)</f>
        <v>0</v>
      </c>
      <c r="DZ136" s="9">
        <f>IF(Parametros!$P$3=1,'4 - Tabela atual'!DZ135,'5 - Tabela anterior'!DY135)</f>
        <v>0</v>
      </c>
      <c r="EA136" s="9">
        <f>IF(Parametros!$P$3=1,'4 - Tabela atual'!EA135,'5 - Tabela anterior'!DZ135)</f>
        <v>0</v>
      </c>
      <c r="EB136" s="9">
        <f>IF(Parametros!$P$3=1,'4 - Tabela atual'!EB135,'5 - Tabela anterior'!EA135)</f>
        <v>0</v>
      </c>
      <c r="EC136" s="9">
        <f>IF(Parametros!$P$3=1,'4 - Tabela atual'!EC135,'5 - Tabela anterior'!EB135)</f>
        <v>0</v>
      </c>
      <c r="ED136" s="9">
        <f>IF(Parametros!$P$3=1,'4 - Tabela atual'!ED135,'5 - Tabela anterior'!EC135)</f>
        <v>0</v>
      </c>
      <c r="EE136" s="9">
        <f>IF(Parametros!$P$3=1,'4 - Tabela atual'!EE135,'5 - Tabela anterior'!ED135)</f>
        <v>0</v>
      </c>
      <c r="EF136" s="9">
        <f>IF(Parametros!$P$3=1,'4 - Tabela atual'!EF135,'5 - Tabela anterior'!EE135)</f>
        <v>0</v>
      </c>
      <c r="EG136" s="9">
        <f>IF(Parametros!$P$3=1,'4 - Tabela atual'!EG135,'5 - Tabela anterior'!EF135)</f>
        <v>0</v>
      </c>
      <c r="EH136" s="9">
        <f>IF(Parametros!$P$3=1,'4 - Tabela atual'!EH135,'5 - Tabela anterior'!EG135)</f>
        <v>0</v>
      </c>
      <c r="EI136" s="9">
        <f>IF(Parametros!$P$3=1,'4 - Tabela atual'!EI135,'5 - Tabela anterior'!EH135)</f>
        <v>0</v>
      </c>
      <c r="EJ136" s="9">
        <f>IF(Parametros!$P$3=1,'4 - Tabela atual'!EJ135,'5 - Tabela anterior'!EI135)</f>
        <v>0</v>
      </c>
      <c r="EK136" s="9">
        <f>IF(Parametros!$P$3=1,'4 - Tabela atual'!EK135,'5 - Tabela anterior'!EJ135)</f>
        <v>0</v>
      </c>
      <c r="EL136" s="9">
        <f>IF(Parametros!$P$3=1,'4 - Tabela atual'!EL135,'5 - Tabela anterior'!EK135)</f>
        <v>0</v>
      </c>
      <c r="EM136" s="9">
        <f>IF(Parametros!$P$3=1,'4 - Tabela atual'!EM135,'5 - Tabela anterior'!EL135)</f>
        <v>0</v>
      </c>
      <c r="EN136" s="9">
        <f>IF(Parametros!$P$3=1,'4 - Tabela atual'!EN135,'5 - Tabela anterior'!EM135)</f>
        <v>0</v>
      </c>
      <c r="EO136" s="9">
        <f>IF(Parametros!$P$3=1,'4 - Tabela atual'!EO135,'5 - Tabela anterior'!EN135)</f>
        <v>0</v>
      </c>
      <c r="EP136" s="9">
        <f>IF(Parametros!$P$3=1,'4 - Tabela atual'!EP135,'5 - Tabela anterior'!EO135)</f>
        <v>0</v>
      </c>
      <c r="EQ136" s="9">
        <f>IF(Parametros!$P$3=1,'4 - Tabela atual'!EQ135,'5 - Tabela anterior'!EP135)</f>
        <v>0</v>
      </c>
      <c r="ER136" s="9">
        <f>IF(Parametros!$P$3=1,'4 - Tabela atual'!ER135,'5 - Tabela anterior'!EQ135)</f>
        <v>0</v>
      </c>
      <c r="ES136" s="9">
        <f>IF(Parametros!$P$3=1,'4 - Tabela atual'!ES135,'5 - Tabela anterior'!ER135)</f>
        <v>0</v>
      </c>
      <c r="ET136" s="9">
        <f>IF(Parametros!$P$3=1,'4 - Tabela atual'!ET135,'5 - Tabela anterior'!ES135)</f>
        <v>0</v>
      </c>
      <c r="EU136" s="9">
        <f>IF(Parametros!$P$3=1,'4 - Tabela atual'!EU135,'5 - Tabela anterior'!ET135)</f>
        <v>0</v>
      </c>
      <c r="EV136" s="9">
        <f>IF(Parametros!$P$3=1,'4 - Tabela atual'!EV135,'5 - Tabela anterior'!EU135)</f>
        <v>0</v>
      </c>
      <c r="EW136" s="9">
        <f>IF(Parametros!$P$3=1,'4 - Tabela atual'!EW135,'5 - Tabela anterior'!EV135)</f>
        <v>0</v>
      </c>
      <c r="EX136" s="9">
        <f>IF(Parametros!$P$3=1,'4 - Tabela atual'!EX135,'5 - Tabela anterior'!EW135)</f>
        <v>0</v>
      </c>
      <c r="EY136" s="9">
        <f>IF(Parametros!$P$3=1,'4 - Tabela atual'!EY135,'5 - Tabela anterior'!EX135)</f>
        <v>0</v>
      </c>
      <c r="EZ136" s="9">
        <f>IF(Parametros!$P$3=1,'4 - Tabela atual'!EZ135,'5 - Tabela anterior'!EY135)</f>
        <v>0</v>
      </c>
      <c r="FA136" s="9">
        <f>IF(Parametros!$P$3=1,'4 - Tabela atual'!FA135,'5 - Tabela anterior'!EZ135)</f>
        <v>0</v>
      </c>
      <c r="FB136" s="9">
        <f>IF(Parametros!$P$3=1,'4 - Tabela atual'!FB135,'5 - Tabela anterior'!FA135)</f>
        <v>0</v>
      </c>
      <c r="FC136" s="9">
        <f>IF(Parametros!$P$3=1,'4 - Tabela atual'!FC135,'5 - Tabela anterior'!FB135)</f>
        <v>0</v>
      </c>
      <c r="FD136" s="9">
        <f>IF(Parametros!$P$3=1,'4 - Tabela atual'!FD135,'5 - Tabela anterior'!FC135)</f>
        <v>0</v>
      </c>
      <c r="FE136" s="9">
        <f>IF(Parametros!$P$3=1,'4 - Tabela atual'!FE135,'5 - Tabela anterior'!FD135)</f>
        <v>0</v>
      </c>
      <c r="FF136" s="9">
        <f>IF(Parametros!$P$3=1,'4 - Tabela atual'!FF135,'5 - Tabela anterior'!FE135)</f>
        <v>0</v>
      </c>
      <c r="FG136" s="9">
        <f>IF(Parametros!$P$3=1,'4 - Tabela atual'!FG135,'5 - Tabela anterior'!FF135)</f>
        <v>0</v>
      </c>
      <c r="FH136" s="9">
        <f>IF(Parametros!$P$3=1,'4 - Tabela atual'!FH135,'5 - Tabela anterior'!FG135)</f>
        <v>0</v>
      </c>
      <c r="FI136" s="9">
        <f>IF(Parametros!$P$3=1,'4 - Tabela atual'!FI135,'5 - Tabela anterior'!FH135)</f>
        <v>0</v>
      </c>
      <c r="FJ136" s="9">
        <f>IF(Parametros!$P$3=1,'4 - Tabela atual'!FJ135,'5 - Tabela anterior'!FI135)</f>
        <v>0</v>
      </c>
      <c r="FK136" s="9">
        <f>IF(Parametros!$P$3=1,'4 - Tabela atual'!FK135,'5 - Tabela anterior'!FJ135)</f>
        <v>0</v>
      </c>
      <c r="FL136" s="9">
        <f>IF(Parametros!$P$3=1,'4 - Tabela atual'!FL135,'5 - Tabela anterior'!FK135)</f>
        <v>0</v>
      </c>
      <c r="FM136" s="9">
        <f>IF(Parametros!$P$3=1,'4 - Tabela atual'!FM135,'5 - Tabela anterior'!FL135)</f>
        <v>0</v>
      </c>
      <c r="FN136" s="9">
        <f>IF(Parametros!$P$3=1,'4 - Tabela atual'!FN135,'5 - Tabela anterior'!FM135)</f>
        <v>0</v>
      </c>
      <c r="FO136" s="9">
        <f>IF(Parametros!$P$3=1,'4 - Tabela atual'!FO135,'5 - Tabela anterior'!FN135)</f>
        <v>0</v>
      </c>
      <c r="FP136" s="9">
        <f>IF(Parametros!$P$3=1,'4 - Tabela atual'!FP135,'5 - Tabela anterior'!FO135)</f>
        <v>0</v>
      </c>
      <c r="FQ136" s="9">
        <f>IF(Parametros!$P$3=1,'4 - Tabela atual'!FQ135,'5 - Tabela anterior'!FP135)</f>
        <v>0</v>
      </c>
      <c r="FR136" s="9">
        <f>IF(Parametros!$P$3=1,'4 - Tabela atual'!FR135,'5 - Tabela anterior'!FQ135)</f>
        <v>0</v>
      </c>
      <c r="FS136" s="9">
        <f>IF(Parametros!$P$3=1,'4 - Tabela atual'!FS135,'5 - Tabela anterior'!FR135)</f>
        <v>0</v>
      </c>
      <c r="FT136" t="str">
        <f>IF(Parametros!$P$3=1,'4 - Tabela atual'!FT135,'5 - Tabela anterior'!FS135)</f>
        <v>0</v>
      </c>
      <c r="FU136" t="str">
        <f>IF(Parametros!$P$3=1,'4 - Tabela atual'!FU135,'5 - Tabela anterior'!FT135)</f>
        <v>0</v>
      </c>
      <c r="FV136" t="str">
        <f>IF(Parametros!$P$3=1,'4 - Tabela atual'!FV135,'5 - Tabela anterior'!FU135)</f>
        <v>0</v>
      </c>
      <c r="FW136" t="str">
        <f>IF(Parametros!$P$3=1,'4 - Tabela atual'!FW135,'5 - Tabela anterior'!FV135)</f>
        <v>0</v>
      </c>
      <c r="FX136">
        <f>IF(Parametros!$P$3=1,'4 - Tabela atual'!FX135,'5 - Tabela anterior'!FW135)</f>
        <v>0</v>
      </c>
      <c r="FY136">
        <f>IF(Parametros!$P$3=1,'4 - Tabela atual'!FY135,'5 - Tabela anterior'!FX135)</f>
        <v>0</v>
      </c>
      <c r="FZ136">
        <f>IF(Parametros!$P$3=1,'4 - Tabela atual'!FZ135,'5 - Tabela anterior'!FY135)</f>
        <v>0</v>
      </c>
      <c r="GA136">
        <f>IF(Parametros!$P$3=1,'4 - Tabela atual'!GA135,'5 - Tabela anterior'!FZ135)</f>
        <v>0</v>
      </c>
      <c r="GB136">
        <f>IF(Parametros!$P$3=1,'4 - Tabela atual'!GB135,'5 - Tabela anterior'!GA135)</f>
        <v>0</v>
      </c>
      <c r="GC136">
        <f>IF(Parametros!$P$3=1,'4 - Tabela atual'!GC135,'5 - Tabela anterior'!GB135)</f>
        <v>0</v>
      </c>
      <c r="GD136">
        <f>IF(Parametros!$P$3=1,'4 - Tabela atual'!GD135,'5 - Tabela anterior'!GC135)</f>
        <v>0</v>
      </c>
      <c r="GE136">
        <f>IF(Parametros!$P$3=1,'4 - Tabela atual'!GE135,'5 - Tabela anterior'!GD135)</f>
        <v>0</v>
      </c>
      <c r="GF136">
        <f>IF(Parametros!$P$3=1,'4 - Tabela atual'!GF135,'5 - Tabela anterior'!GE135)</f>
        <v>0</v>
      </c>
      <c r="GG136">
        <f>IF(Parametros!$P$3=1,'4 - Tabela atual'!GG135,'5 - Tabela anterior'!GF135)</f>
        <v>0</v>
      </c>
      <c r="GH136">
        <f>IF(Parametros!$P$3=1,'4 - Tabela atual'!GH135,'5 - Tabela anterior'!GG135)</f>
        <v>0</v>
      </c>
      <c r="GI136" s="8" t="str">
        <f>IF(Parametros!$P$3=1,'4 - Tabela atual'!GI135,'5 - Tabela anterior'!GH135)</f>
        <v>0</v>
      </c>
      <c r="GJ136" s="8">
        <f>IF(Parametros!$P$3=1,'4 - Tabela atual'!GJ135,'5 - Tabela anterior'!GI135)</f>
        <v>0</v>
      </c>
      <c r="GK136" s="8">
        <f>IF(Parametros!$P$3=1,'4 - Tabela atual'!GK135,'5 - Tabela anterior'!GJ135)</f>
        <v>0</v>
      </c>
      <c r="GL136" s="8">
        <f>IF(Parametros!$P$3=1,'4 - Tabela atual'!GL135,'5 - Tabela anterior'!GK135)</f>
        <v>0</v>
      </c>
      <c r="GM136" s="8">
        <f>IF(Parametros!$P$3=1,'4 - Tabela atual'!GM135,'5 - Tabela anterior'!GL135)</f>
        <v>0</v>
      </c>
      <c r="GN136" s="8">
        <f>IF(Parametros!$P$3=1,'4 - Tabela atual'!GN135,'5 - Tabela anterior'!GM135)</f>
        <v>0</v>
      </c>
      <c r="GO136" s="8">
        <f>IF(Parametros!$P$3=1,'4 - Tabela atual'!GO135,'5 - Tabela anterior'!GN135)</f>
        <v>0</v>
      </c>
      <c r="GP136" s="8">
        <f>IF(Parametros!$P$3=1,'4 - Tabela atual'!GP135,'5 - Tabela anterior'!GO135)</f>
        <v>0</v>
      </c>
      <c r="GQ136" s="8">
        <f>IF(Parametros!$P$3=1,'4 - Tabela atual'!GQ135,'5 - Tabela anterior'!GP135)</f>
        <v>0</v>
      </c>
      <c r="GR136" s="8">
        <f>IF(Parametros!$P$3=1,'4 - Tabela atual'!GR135,'5 - Tabela anterior'!GQ135)</f>
        <v>0</v>
      </c>
      <c r="GS136" s="8">
        <f>IF(Parametros!$P$3=1,'4 - Tabela atual'!GS135,'5 - Tabela anterior'!GR135)</f>
        <v>0</v>
      </c>
      <c r="GT136" s="8">
        <f>IF(Parametros!$P$3=1,'4 - Tabela atual'!GT135,'5 - Tabela anterior'!GS135)</f>
        <v>0</v>
      </c>
      <c r="GU136" s="8">
        <f>IF(Parametros!$P$3=1,'4 - Tabela atual'!GU135,'5 - Tabela anterior'!GT135)</f>
        <v>0</v>
      </c>
      <c r="GV136" s="8">
        <f>IF(Parametros!$P$3=1,'4 - Tabela atual'!GV135,'5 - Tabela anterior'!GU135)</f>
        <v>0</v>
      </c>
      <c r="GW136" s="8">
        <f>IF(Parametros!$P$3=1,'4 - Tabela atual'!GW135,'5 - Tabela anterior'!GV135)</f>
        <v>0</v>
      </c>
      <c r="GX136">
        <f>IF(Parametros!$P$3=1,'4 - Tabela atual'!GX135,'5 - Tabela anterior'!GW135)</f>
        <v>0</v>
      </c>
      <c r="GY136">
        <f>IF(Parametros!$P$3=1,'4 - Tabela atual'!GY135,'5 - Tabela anterior'!GX135)</f>
        <v>0</v>
      </c>
      <c r="GZ136">
        <f>IF(Parametros!$P$3=1,'4 - Tabela atual'!GZ135,'5 - Tabela anterior'!GY135)</f>
        <v>0</v>
      </c>
      <c r="HA136">
        <f>IF(Parametros!$P$3=1,'4 - Tabela atual'!HA135,'5 - Tabela anterior'!GZ135)</f>
        <v>0</v>
      </c>
      <c r="HB136">
        <f>IF(Parametros!$P$3=1,'4 - Tabela atual'!HB135,'5 - Tabela anterior'!HA135)</f>
        <v>0</v>
      </c>
      <c r="HC136">
        <f>IF(Parametros!$P$3=1,'4 - Tabela atual'!HC135,'5 - Tabela anterior'!HB135)</f>
        <v>0</v>
      </c>
      <c r="HD136">
        <f>IF(Parametros!$P$3=1,'4 - Tabela atual'!HD135,'5 - Tabela anterior'!HC135)</f>
        <v>0</v>
      </c>
      <c r="HE136" s="6" t="str">
        <f t="shared" si="3"/>
        <v>0 - (0)</v>
      </c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IP136" s="5"/>
      <c r="IQ136" s="5"/>
      <c r="IR136" s="5"/>
      <c r="IS136" s="5"/>
      <c r="IT136" s="5"/>
      <c r="IU136" s="5"/>
      <c r="IV136" s="5"/>
      <c r="IW136" s="5"/>
      <c r="IX136" s="5"/>
      <c r="IY136" s="5"/>
      <c r="IZ136" s="5"/>
      <c r="JA136" s="5"/>
      <c r="JB136" s="5"/>
      <c r="JC136" s="5"/>
      <c r="JD136" s="5"/>
      <c r="JE136" s="5"/>
      <c r="JF136" s="5"/>
      <c r="JG136" s="5"/>
      <c r="JH136" s="5"/>
      <c r="JI136" s="5"/>
      <c r="JJ136" s="5"/>
      <c r="JK136" s="5"/>
      <c r="JL136" s="5"/>
    </row>
    <row r="137" spans="1:272" x14ac:dyDescent="0.2">
      <c r="A137" s="148">
        <f>IF(Parametros!$P$3=1,'4 - Tabela atual'!A136,'5 - Tabela anterior'!A136)</f>
        <v>0</v>
      </c>
      <c r="B137" s="112">
        <f>IF(Parametros!$P$3=1,'4 - Tabela atual'!B136,'5 - Tabela anterior'!B136)</f>
        <v>0</v>
      </c>
      <c r="C137" s="9">
        <f>IF(Parametros!$P$3=1,'4 - Tabela atual'!C136,'5 - Tabela anterior'!C136)</f>
        <v>0</v>
      </c>
      <c r="D137" s="9">
        <f>IF(Parametros!$P$3=1,'4 - Tabela atual'!D136,'5 - Tabela anterior'!D136)</f>
        <v>0</v>
      </c>
      <c r="E137" s="9"/>
      <c r="F137" s="9"/>
      <c r="G137" s="9"/>
      <c r="H137" s="9"/>
      <c r="I137" s="9">
        <f>IF(Parametros!$P$3=1,'4 - Tabela atual'!I136,'5 - Tabela anterior'!H136)</f>
        <v>0</v>
      </c>
      <c r="J137" s="9"/>
      <c r="K137" s="9"/>
      <c r="L137" s="9"/>
      <c r="M137" s="9"/>
      <c r="N137" s="9">
        <f>IF(Parametros!$P$3=1,'4 - Tabela atual'!N136,'5 - Tabela anterior'!M136)</f>
        <v>0</v>
      </c>
      <c r="O137" s="9">
        <f>IF(Parametros!$P$3=1,'4 - Tabela atual'!O136,'5 - Tabela anterior'!N136)</f>
        <v>0</v>
      </c>
      <c r="P137" s="9">
        <f>IF(Parametros!$P$3=1,'4 - Tabela atual'!P136,'5 - Tabela anterior'!O136)</f>
        <v>0</v>
      </c>
      <c r="Q137" s="9">
        <f>IF(Parametros!$P$3=1,'4 - Tabela atual'!Q136,'5 - Tabela anterior'!P136)</f>
        <v>0</v>
      </c>
      <c r="R137" s="9">
        <f>IF(Parametros!$P$3=1,'4 - Tabela atual'!R136,'5 - Tabela anterior'!Q136)</f>
        <v>0</v>
      </c>
      <c r="S137" s="9">
        <f>IF(Parametros!$P$3=1,'4 - Tabela atual'!S136,'5 - Tabela anterior'!R136)</f>
        <v>0</v>
      </c>
      <c r="T137" s="9">
        <f>IF(Parametros!$P$3=1,'4 - Tabela atual'!T136,'5 - Tabela anterior'!S136)</f>
        <v>0</v>
      </c>
      <c r="U137" s="9">
        <f>IF(Parametros!$P$3=1,'4 - Tabela atual'!U136,'5 - Tabela anterior'!T136)</f>
        <v>0</v>
      </c>
      <c r="V137" s="9">
        <f>IF(Parametros!$P$3=1,'4 - Tabela atual'!V136,'5 - Tabela anterior'!U136)</f>
        <v>0</v>
      </c>
      <c r="W137" s="9">
        <f>IF(Parametros!$P$3=1,'4 - Tabela atual'!W136,'5 - Tabela anterior'!V136)</f>
        <v>0</v>
      </c>
      <c r="X137" s="9">
        <f>IF(Parametros!$P$3=1,'4 - Tabela atual'!X136,'5 - Tabela anterior'!W136)</f>
        <v>0</v>
      </c>
      <c r="Y137" s="9">
        <f>IF(Parametros!$P$3=1,'4 - Tabela atual'!Y136,'5 - Tabela anterior'!X136)</f>
        <v>0</v>
      </c>
      <c r="Z137" s="9">
        <f>IF(Parametros!$P$3=1,'4 - Tabela atual'!Z136,'5 - Tabela anterior'!Y136)</f>
        <v>0</v>
      </c>
      <c r="AA137" s="9">
        <f>IF(Parametros!$P$3=1,'4 - Tabela atual'!AA136,'5 - Tabela anterior'!Z136)</f>
        <v>0</v>
      </c>
      <c r="AB137" s="9">
        <f>IF(Parametros!$P$3=1,'4 - Tabela atual'!AB136,'5 - Tabela anterior'!AA136)</f>
        <v>0</v>
      </c>
      <c r="AC137" s="9">
        <f>IF(Parametros!$P$3=1,'4 - Tabela atual'!AC136,'5 - Tabela anterior'!AB136)</f>
        <v>0</v>
      </c>
      <c r="AD137" s="9">
        <f>IF(Parametros!$P$3=1,'4 - Tabela atual'!AD136,'5 - Tabela anterior'!AC136)</f>
        <v>0</v>
      </c>
      <c r="AE137" s="9">
        <f>IF(Parametros!$P$3=1,'4 - Tabela atual'!AE136,'5 - Tabela anterior'!AD136)</f>
        <v>0</v>
      </c>
      <c r="AF137" s="9">
        <f>IF(Parametros!$P$3=1,'4 - Tabela atual'!AF136,'5 - Tabela anterior'!AE136)</f>
        <v>0</v>
      </c>
      <c r="AG137" s="9">
        <f>IF(Parametros!$P$3=1,'4 - Tabela atual'!AG136,'5 - Tabela anterior'!AF136)</f>
        <v>0</v>
      </c>
      <c r="AH137" s="9">
        <f>IF(Parametros!$P$3=1,'4 - Tabela atual'!AH136,'5 - Tabela anterior'!AG136)</f>
        <v>0</v>
      </c>
      <c r="AI137" s="9">
        <f>IF(Parametros!$P$3=1,'4 - Tabela atual'!AI136,'5 - Tabela anterior'!AH136)</f>
        <v>0</v>
      </c>
      <c r="AJ137" s="9">
        <f>IF(Parametros!$P$3=1,'4 - Tabela atual'!AJ136,'5 - Tabela anterior'!AI136)</f>
        <v>0</v>
      </c>
      <c r="AK137" s="9">
        <f>IF(Parametros!$P$3=1,'4 - Tabela atual'!AK136,'5 - Tabela anterior'!AJ136)</f>
        <v>0</v>
      </c>
      <c r="AL137" s="9">
        <f>IF(Parametros!$P$3=1,'4 - Tabela atual'!AL136,'5 - Tabela anterior'!AK136)</f>
        <v>0</v>
      </c>
      <c r="AM137" s="9">
        <f>IF(Parametros!$P$3=1,'4 - Tabela atual'!AM136,'5 - Tabela anterior'!AL136)</f>
        <v>0</v>
      </c>
      <c r="AN137" s="9">
        <f>IF(Parametros!$P$3=1,'4 - Tabela atual'!AN136,'5 - Tabela anterior'!AM136)</f>
        <v>0</v>
      </c>
      <c r="AO137" s="9">
        <f>IF(Parametros!$P$3=1,'4 - Tabela atual'!AO136,'5 - Tabela anterior'!AN136)</f>
        <v>0</v>
      </c>
      <c r="AP137" s="9">
        <f>IF(Parametros!$P$3=1,'4 - Tabela atual'!AP136,'5 - Tabela anterior'!AO136)</f>
        <v>0</v>
      </c>
      <c r="AQ137" s="9">
        <f>IF(Parametros!$P$3=1,'4 - Tabela atual'!AQ136,'5 - Tabela anterior'!AP136)</f>
        <v>0</v>
      </c>
      <c r="AR137" s="9">
        <f>IF(Parametros!$P$3=1,'4 - Tabela atual'!AR136,'5 - Tabela anterior'!AQ136)</f>
        <v>0</v>
      </c>
      <c r="AS137" s="9">
        <f>IF(Parametros!$P$3=1,'4 - Tabela atual'!AS136,'5 - Tabela anterior'!AR136)</f>
        <v>0</v>
      </c>
      <c r="AT137" s="9">
        <f>IF(Parametros!$P$3=1,'4 - Tabela atual'!AT136,'5 - Tabela anterior'!AS136)</f>
        <v>0</v>
      </c>
      <c r="AU137" s="9">
        <f>IF(Parametros!$P$3=1,'4 - Tabela atual'!AU136,'5 - Tabela anterior'!AT136)</f>
        <v>0</v>
      </c>
      <c r="AV137" s="9">
        <f>IF(Parametros!$P$3=1,'4 - Tabela atual'!AV136,'5 - Tabela anterior'!AU136)</f>
        <v>0</v>
      </c>
      <c r="AW137" s="9">
        <f>IF(Parametros!$P$3=1,'4 - Tabela atual'!AW136,'5 - Tabela anterior'!AV136)</f>
        <v>0</v>
      </c>
      <c r="AX137" s="9">
        <f>IF(Parametros!$P$3=1,'4 - Tabela atual'!AX136,'5 - Tabela anterior'!AW136)</f>
        <v>0</v>
      </c>
      <c r="AY137" s="9">
        <f>IF(Parametros!$P$3=1,'4 - Tabela atual'!AY136,'5 - Tabela anterior'!AX136)</f>
        <v>0</v>
      </c>
      <c r="AZ137" s="9">
        <f>IF(Parametros!$P$3=1,'4 - Tabela atual'!AZ136,'5 - Tabela anterior'!AY136)</f>
        <v>0</v>
      </c>
      <c r="BA137" s="9">
        <f>IF(Parametros!$P$3=1,'4 - Tabela atual'!BA136,'5 - Tabela anterior'!AZ136)</f>
        <v>0</v>
      </c>
      <c r="BB137" s="9">
        <f>IF(Parametros!$P$3=1,'4 - Tabela atual'!BB136,'5 - Tabela anterior'!BA136)</f>
        <v>0</v>
      </c>
      <c r="BC137" s="9">
        <f>IF(Parametros!$P$3=1,'4 - Tabela atual'!BC136,'5 - Tabela anterior'!BB136)</f>
        <v>0</v>
      </c>
      <c r="BD137" s="9">
        <f>IF(Parametros!$P$3=1,'4 - Tabela atual'!BD136,'5 - Tabela anterior'!BC136)</f>
        <v>0</v>
      </c>
      <c r="BE137" s="9">
        <f>IF(Parametros!$P$3=1,'4 - Tabela atual'!BE136,'5 - Tabela anterior'!BD136)</f>
        <v>0</v>
      </c>
      <c r="BF137" s="9">
        <f>IF(Parametros!$P$3=1,'4 - Tabela atual'!BF136,'5 - Tabela anterior'!BE136)</f>
        <v>0</v>
      </c>
      <c r="BG137" s="9">
        <f>IF(Parametros!$P$3=1,'4 - Tabela atual'!BG136,'5 - Tabela anterior'!BF136)</f>
        <v>0</v>
      </c>
      <c r="BH137" s="9">
        <f>IF(Parametros!$P$3=1,'4 - Tabela atual'!BH136,'5 - Tabela anterior'!BG136)</f>
        <v>0</v>
      </c>
      <c r="BI137" s="9">
        <f>IF(Parametros!$P$3=1,'4 - Tabela atual'!BI136,'5 - Tabela anterior'!BH136)</f>
        <v>0</v>
      </c>
      <c r="BJ137" s="9">
        <f>IF(Parametros!$P$3=1,'4 - Tabela atual'!BJ136,'5 - Tabela anterior'!BI136)</f>
        <v>0</v>
      </c>
      <c r="BK137" s="9">
        <f>IF(Parametros!$P$3=1,'4 - Tabela atual'!BK136,'5 - Tabela anterior'!BJ136)</f>
        <v>0</v>
      </c>
      <c r="BL137" s="9">
        <f>IF(Parametros!$P$3=1,'4 - Tabela atual'!BL136,'5 - Tabela anterior'!BK136)</f>
        <v>0</v>
      </c>
      <c r="BM137" s="9">
        <f>IF(Parametros!$P$3=1,'4 - Tabela atual'!BM136,'5 - Tabela anterior'!BL136)</f>
        <v>0</v>
      </c>
      <c r="BN137" s="9">
        <f>IF(Parametros!$P$3=1,'4 - Tabela atual'!BN136,'5 - Tabela anterior'!BM136)</f>
        <v>0</v>
      </c>
      <c r="BO137" s="9">
        <f>IF(Parametros!$P$3=1,'4 - Tabela atual'!BO136,'5 - Tabela anterior'!BN136)</f>
        <v>0</v>
      </c>
      <c r="BP137" s="9">
        <f>IF(Parametros!$P$3=1,'4 - Tabela atual'!BP136,'5 - Tabela anterior'!BO136)</f>
        <v>0</v>
      </c>
      <c r="BQ137" s="9">
        <f>IF(Parametros!$P$3=1,'4 - Tabela atual'!BQ136,'5 - Tabela anterior'!BP136)</f>
        <v>0</v>
      </c>
      <c r="BR137" s="9">
        <f>IF(Parametros!$P$3=1,'4 - Tabela atual'!BR136,'5 - Tabela anterior'!BQ136)</f>
        <v>0</v>
      </c>
      <c r="BS137" s="9">
        <f>IF(Parametros!$P$3=1,'4 - Tabela atual'!BS136,'5 - Tabela anterior'!BR136)</f>
        <v>0</v>
      </c>
      <c r="BT137" s="9">
        <f>IF(Parametros!$P$3=1,'4 - Tabela atual'!BT136,'5 - Tabela anterior'!BS136)</f>
        <v>0</v>
      </c>
      <c r="BU137" s="9">
        <f>IF(Parametros!$P$3=1,'4 - Tabela atual'!BU136,'5 - Tabela anterior'!BT136)</f>
        <v>0</v>
      </c>
      <c r="BV137" s="9">
        <f>IF(Parametros!$P$3=1,'4 - Tabela atual'!BV136,'5 - Tabela anterior'!BU136)</f>
        <v>0</v>
      </c>
      <c r="BW137" s="9">
        <f>IF(Parametros!$P$3=1,'4 - Tabela atual'!BW136,'5 - Tabela anterior'!BV136)</f>
        <v>0</v>
      </c>
      <c r="BX137" s="9">
        <f>IF(Parametros!$P$3=1,'4 - Tabela atual'!BX136,'5 - Tabela anterior'!BW136)</f>
        <v>0</v>
      </c>
      <c r="BY137" s="9">
        <f>IF(Parametros!$P$3=1,'4 - Tabela atual'!BY136,'5 - Tabela anterior'!BX136)</f>
        <v>0</v>
      </c>
      <c r="BZ137" s="9">
        <f>IF(Parametros!$P$3=1,'4 - Tabela atual'!BZ136,'5 - Tabela anterior'!BY136)</f>
        <v>0</v>
      </c>
      <c r="CA137" s="9">
        <f>IF(Parametros!$P$3=1,'4 - Tabela atual'!CA136,'5 - Tabela anterior'!BZ136)</f>
        <v>0</v>
      </c>
      <c r="CB137" s="9">
        <f>IF(Parametros!$P$3=1,'4 - Tabela atual'!CB136,'5 - Tabela anterior'!CA136)</f>
        <v>0</v>
      </c>
      <c r="CC137" s="9">
        <f>IF(Parametros!$P$3=1,'4 - Tabela atual'!CC136,'5 - Tabela anterior'!CB136)</f>
        <v>0</v>
      </c>
      <c r="CD137" s="9">
        <f>IF(Parametros!$P$3=1,'4 - Tabela atual'!CD136,'5 - Tabela anterior'!CC136)</f>
        <v>0</v>
      </c>
      <c r="CE137" s="9">
        <f>IF(Parametros!$P$3=1,'4 - Tabela atual'!CE136,'5 - Tabela anterior'!CD136)</f>
        <v>0</v>
      </c>
      <c r="CF137" s="9">
        <f>IF(Parametros!$P$3=1,'4 - Tabela atual'!CF136,'5 - Tabela anterior'!CE136)</f>
        <v>0</v>
      </c>
      <c r="CG137" s="9">
        <f>IF(Parametros!$P$3=1,'4 - Tabela atual'!CG136,'5 - Tabela anterior'!CF136)</f>
        <v>0</v>
      </c>
      <c r="CH137" s="9">
        <f>IF(Parametros!$P$3=1,'4 - Tabela atual'!CH136,'5 - Tabela anterior'!CG136)</f>
        <v>0</v>
      </c>
      <c r="CI137" s="9">
        <f>IF(Parametros!$P$3=1,'4 - Tabela atual'!CI136,'5 - Tabela anterior'!CH136)</f>
        <v>0</v>
      </c>
      <c r="CJ137" s="9">
        <f>IF(Parametros!$P$3=1,'4 - Tabela atual'!CJ136,'5 - Tabela anterior'!CI136)</f>
        <v>0</v>
      </c>
      <c r="CK137" s="9">
        <f>IF(Parametros!$P$3=1,'4 - Tabela atual'!CK136,'5 - Tabela anterior'!CJ136)</f>
        <v>0</v>
      </c>
      <c r="CL137" s="9">
        <f>IF(Parametros!$P$3=1,'4 - Tabela atual'!CL136,'5 - Tabela anterior'!CK136)</f>
        <v>0</v>
      </c>
      <c r="CM137" s="9">
        <f>IF(Parametros!$P$3=1,'4 - Tabela atual'!CM136,'5 - Tabela anterior'!CL136)</f>
        <v>0</v>
      </c>
      <c r="CN137" s="9">
        <f>IF(Parametros!$P$3=1,'4 - Tabela atual'!CN136,'5 - Tabela anterior'!CM136)</f>
        <v>0</v>
      </c>
      <c r="CO137" s="9">
        <f>IF(Parametros!$P$3=1,'4 - Tabela atual'!CO136,'5 - Tabela anterior'!CN136)</f>
        <v>0</v>
      </c>
      <c r="CP137" s="9">
        <f>IF(Parametros!$P$3=1,'4 - Tabela atual'!CP136,'5 - Tabela anterior'!CO136)</f>
        <v>0</v>
      </c>
      <c r="CQ137" s="9">
        <f>IF(Parametros!$P$3=1,'4 - Tabela atual'!CQ136,'5 - Tabela anterior'!CP136)</f>
        <v>0</v>
      </c>
      <c r="CR137" s="9">
        <f>IF(Parametros!$P$3=1,'4 - Tabela atual'!CR136,'5 - Tabela anterior'!CQ136)</f>
        <v>0</v>
      </c>
      <c r="CS137" s="9">
        <f>IF(Parametros!$P$3=1,'4 - Tabela atual'!CS136,'5 - Tabela anterior'!CR136)</f>
        <v>0</v>
      </c>
      <c r="CT137" s="9">
        <f>IF(Parametros!$P$3=1,'4 - Tabela atual'!CT136,'5 - Tabela anterior'!CS136)</f>
        <v>0</v>
      </c>
      <c r="CU137" s="9">
        <f>IF(Parametros!$P$3=1,'4 - Tabela atual'!CU136,'5 - Tabela anterior'!CT136)</f>
        <v>0</v>
      </c>
      <c r="CV137" s="9">
        <f>IF(Parametros!$P$3=1,'4 - Tabela atual'!CV136,'5 - Tabela anterior'!CU136)</f>
        <v>0</v>
      </c>
      <c r="CW137" s="9">
        <f>IF(Parametros!$P$3=1,'4 - Tabela atual'!CW136,'5 - Tabela anterior'!CV136)</f>
        <v>0</v>
      </c>
      <c r="CX137" s="9">
        <f>IF(Parametros!$P$3=1,'4 - Tabela atual'!CX136,'5 - Tabela anterior'!CW136)</f>
        <v>0</v>
      </c>
      <c r="CY137" s="9">
        <f>IF(Parametros!$P$3=1,'4 - Tabela atual'!CY136,'5 - Tabela anterior'!CX136)</f>
        <v>0</v>
      </c>
      <c r="CZ137" s="9">
        <f>IF(Parametros!$P$3=1,'4 - Tabela atual'!CZ136,'5 - Tabela anterior'!CY136)</f>
        <v>0</v>
      </c>
      <c r="DA137" s="9">
        <f>IF(Parametros!$P$3=1,'4 - Tabela atual'!DA136,'5 - Tabela anterior'!CZ136)</f>
        <v>0</v>
      </c>
      <c r="DB137" s="9">
        <f>IF(Parametros!$P$3=1,'4 - Tabela atual'!DB136,'5 - Tabela anterior'!DA136)</f>
        <v>0</v>
      </c>
      <c r="DC137" s="9">
        <f>IF(Parametros!$P$3=1,'4 - Tabela atual'!DC136,'5 - Tabela anterior'!DB136)</f>
        <v>0</v>
      </c>
      <c r="DD137" s="9">
        <f>IF(Parametros!$P$3=1,'4 - Tabela atual'!DD136,'5 - Tabela anterior'!DC136)</f>
        <v>0</v>
      </c>
      <c r="DE137" s="9">
        <f>IF(Parametros!$P$3=1,'4 - Tabela atual'!DE136,'5 - Tabela anterior'!DD136)</f>
        <v>0</v>
      </c>
      <c r="DF137" s="9">
        <f>IF(Parametros!$P$3=1,'4 - Tabela atual'!DF136,'5 - Tabela anterior'!DE136)</f>
        <v>0</v>
      </c>
      <c r="DG137" s="9">
        <f>IF(Parametros!$P$3=1,'4 - Tabela atual'!DG136,'5 - Tabela anterior'!DF136)</f>
        <v>0</v>
      </c>
      <c r="DH137" s="9">
        <f>IF(Parametros!$P$3=1,'4 - Tabela atual'!DH136,'5 - Tabela anterior'!DG136)</f>
        <v>0</v>
      </c>
      <c r="DI137" s="9">
        <f>IF(Parametros!$P$3=1,'4 - Tabela atual'!DI136,'5 - Tabela anterior'!DH136)</f>
        <v>0</v>
      </c>
      <c r="DJ137" s="9">
        <f>IF(Parametros!$P$3=1,'4 - Tabela atual'!DJ136,'5 - Tabela anterior'!DI136)</f>
        <v>0</v>
      </c>
      <c r="DK137" s="9">
        <f>IF(Parametros!$P$3=1,'4 - Tabela atual'!DK136,'5 - Tabela anterior'!DJ136)</f>
        <v>0</v>
      </c>
      <c r="DL137" s="9">
        <f>IF(Parametros!$P$3=1,'4 - Tabela atual'!DL136,'5 - Tabela anterior'!DK136)</f>
        <v>0</v>
      </c>
      <c r="DM137" s="9">
        <f>IF(Parametros!$P$3=1,'4 - Tabela atual'!DM136,'5 - Tabela anterior'!DL136)</f>
        <v>0</v>
      </c>
      <c r="DN137" s="9">
        <f>IF(Parametros!$P$3=1,'4 - Tabela atual'!DN136,'5 - Tabela anterior'!DM136)</f>
        <v>0</v>
      </c>
      <c r="DO137" s="9">
        <f>IF(Parametros!$P$3=1,'4 - Tabela atual'!DO136,'5 - Tabela anterior'!DN136)</f>
        <v>0</v>
      </c>
      <c r="DP137" s="9">
        <f>IF(Parametros!$P$3=1,'4 - Tabela atual'!DP136,'5 - Tabela anterior'!DO136)</f>
        <v>0</v>
      </c>
      <c r="DQ137" s="9">
        <f>IF(Parametros!$P$3=1,'4 - Tabela atual'!DQ136,'5 - Tabela anterior'!DP136)</f>
        <v>0</v>
      </c>
      <c r="DR137" s="9">
        <f>IF(Parametros!$P$3=1,'4 - Tabela atual'!DR136,'5 - Tabela anterior'!DQ136)</f>
        <v>0</v>
      </c>
      <c r="DS137" s="9">
        <f>IF(Parametros!$P$3=1,'4 - Tabela atual'!DS136,'5 - Tabela anterior'!DR136)</f>
        <v>0</v>
      </c>
      <c r="DT137" s="9">
        <f>IF(Parametros!$P$3=1,'4 - Tabela atual'!DT136,'5 - Tabela anterior'!DS136)</f>
        <v>0</v>
      </c>
      <c r="DU137" s="9">
        <f>IF(Parametros!$P$3=1,'4 - Tabela atual'!DU136,'5 - Tabela anterior'!DT136)</f>
        <v>0</v>
      </c>
      <c r="DV137" s="9">
        <f>IF(Parametros!$P$3=1,'4 - Tabela atual'!DV136,'5 - Tabela anterior'!DU136)</f>
        <v>0</v>
      </c>
      <c r="DW137" s="9">
        <f>IF(Parametros!$P$3=1,'4 - Tabela atual'!DW136,'5 - Tabela anterior'!DV136)</f>
        <v>0</v>
      </c>
      <c r="DX137" s="9">
        <f>IF(Parametros!$P$3=1,'4 - Tabela atual'!DX136,'5 - Tabela anterior'!DW136)</f>
        <v>0</v>
      </c>
      <c r="DY137" s="9">
        <f>IF(Parametros!$P$3=1,'4 - Tabela atual'!DY136,'5 - Tabela anterior'!DX136)</f>
        <v>0</v>
      </c>
      <c r="DZ137" s="9">
        <f>IF(Parametros!$P$3=1,'4 - Tabela atual'!DZ136,'5 - Tabela anterior'!DY136)</f>
        <v>0</v>
      </c>
      <c r="EA137" s="9">
        <f>IF(Parametros!$P$3=1,'4 - Tabela atual'!EA136,'5 - Tabela anterior'!DZ136)</f>
        <v>0</v>
      </c>
      <c r="EB137" s="9">
        <f>IF(Parametros!$P$3=1,'4 - Tabela atual'!EB136,'5 - Tabela anterior'!EA136)</f>
        <v>0</v>
      </c>
      <c r="EC137" s="9">
        <f>IF(Parametros!$P$3=1,'4 - Tabela atual'!EC136,'5 - Tabela anterior'!EB136)</f>
        <v>0</v>
      </c>
      <c r="ED137" s="9">
        <f>IF(Parametros!$P$3=1,'4 - Tabela atual'!ED136,'5 - Tabela anterior'!EC136)</f>
        <v>0</v>
      </c>
      <c r="EE137" s="9">
        <f>IF(Parametros!$P$3=1,'4 - Tabela atual'!EE136,'5 - Tabela anterior'!ED136)</f>
        <v>0</v>
      </c>
      <c r="EF137" s="9">
        <f>IF(Parametros!$P$3=1,'4 - Tabela atual'!EF136,'5 - Tabela anterior'!EE136)</f>
        <v>0</v>
      </c>
      <c r="EG137" s="9">
        <f>IF(Parametros!$P$3=1,'4 - Tabela atual'!EG136,'5 - Tabela anterior'!EF136)</f>
        <v>0</v>
      </c>
      <c r="EH137" s="9">
        <f>IF(Parametros!$P$3=1,'4 - Tabela atual'!EH136,'5 - Tabela anterior'!EG136)</f>
        <v>0</v>
      </c>
      <c r="EI137" s="9">
        <f>IF(Parametros!$P$3=1,'4 - Tabela atual'!EI136,'5 - Tabela anterior'!EH136)</f>
        <v>0</v>
      </c>
      <c r="EJ137" s="9">
        <f>IF(Parametros!$P$3=1,'4 - Tabela atual'!EJ136,'5 - Tabela anterior'!EI136)</f>
        <v>0</v>
      </c>
      <c r="EK137" s="9">
        <f>IF(Parametros!$P$3=1,'4 - Tabela atual'!EK136,'5 - Tabela anterior'!EJ136)</f>
        <v>0</v>
      </c>
      <c r="EL137" s="9">
        <f>IF(Parametros!$P$3=1,'4 - Tabela atual'!EL136,'5 - Tabela anterior'!EK136)</f>
        <v>0</v>
      </c>
      <c r="EM137" s="9">
        <f>IF(Parametros!$P$3=1,'4 - Tabela atual'!EM136,'5 - Tabela anterior'!EL136)</f>
        <v>0</v>
      </c>
      <c r="EN137" s="9">
        <f>IF(Parametros!$P$3=1,'4 - Tabela atual'!EN136,'5 - Tabela anterior'!EM136)</f>
        <v>0</v>
      </c>
      <c r="EO137" s="9">
        <f>IF(Parametros!$P$3=1,'4 - Tabela atual'!EO136,'5 - Tabela anterior'!EN136)</f>
        <v>0</v>
      </c>
      <c r="EP137" s="9">
        <f>IF(Parametros!$P$3=1,'4 - Tabela atual'!EP136,'5 - Tabela anterior'!EO136)</f>
        <v>0</v>
      </c>
      <c r="EQ137" s="9">
        <f>IF(Parametros!$P$3=1,'4 - Tabela atual'!EQ136,'5 - Tabela anterior'!EP136)</f>
        <v>0</v>
      </c>
      <c r="ER137" s="9">
        <f>IF(Parametros!$P$3=1,'4 - Tabela atual'!ER136,'5 - Tabela anterior'!EQ136)</f>
        <v>0</v>
      </c>
      <c r="ES137" s="9">
        <f>IF(Parametros!$P$3=1,'4 - Tabela atual'!ES136,'5 - Tabela anterior'!ER136)</f>
        <v>0</v>
      </c>
      <c r="ET137" s="9">
        <f>IF(Parametros!$P$3=1,'4 - Tabela atual'!ET136,'5 - Tabela anterior'!ES136)</f>
        <v>0</v>
      </c>
      <c r="EU137" s="9">
        <f>IF(Parametros!$P$3=1,'4 - Tabela atual'!EU136,'5 - Tabela anterior'!ET136)</f>
        <v>0</v>
      </c>
      <c r="EV137" s="9">
        <f>IF(Parametros!$P$3=1,'4 - Tabela atual'!EV136,'5 - Tabela anterior'!EU136)</f>
        <v>0</v>
      </c>
      <c r="EW137" s="9">
        <f>IF(Parametros!$P$3=1,'4 - Tabela atual'!EW136,'5 - Tabela anterior'!EV136)</f>
        <v>0</v>
      </c>
      <c r="EX137" s="9">
        <f>IF(Parametros!$P$3=1,'4 - Tabela atual'!EX136,'5 - Tabela anterior'!EW136)</f>
        <v>0</v>
      </c>
      <c r="EY137" s="9">
        <f>IF(Parametros!$P$3=1,'4 - Tabela atual'!EY136,'5 - Tabela anterior'!EX136)</f>
        <v>0</v>
      </c>
      <c r="EZ137" s="9">
        <f>IF(Parametros!$P$3=1,'4 - Tabela atual'!EZ136,'5 - Tabela anterior'!EY136)</f>
        <v>0</v>
      </c>
      <c r="FA137" s="9">
        <f>IF(Parametros!$P$3=1,'4 - Tabela atual'!FA136,'5 - Tabela anterior'!EZ136)</f>
        <v>0</v>
      </c>
      <c r="FB137" s="9">
        <f>IF(Parametros!$P$3=1,'4 - Tabela atual'!FB136,'5 - Tabela anterior'!FA136)</f>
        <v>0</v>
      </c>
      <c r="FC137" s="9">
        <f>IF(Parametros!$P$3=1,'4 - Tabela atual'!FC136,'5 - Tabela anterior'!FB136)</f>
        <v>0</v>
      </c>
      <c r="FD137" s="9">
        <f>IF(Parametros!$P$3=1,'4 - Tabela atual'!FD136,'5 - Tabela anterior'!FC136)</f>
        <v>0</v>
      </c>
      <c r="FE137" s="9">
        <f>IF(Parametros!$P$3=1,'4 - Tabela atual'!FE136,'5 - Tabela anterior'!FD136)</f>
        <v>0</v>
      </c>
      <c r="FF137" s="9">
        <f>IF(Parametros!$P$3=1,'4 - Tabela atual'!FF136,'5 - Tabela anterior'!FE136)</f>
        <v>0</v>
      </c>
      <c r="FG137" s="9">
        <f>IF(Parametros!$P$3=1,'4 - Tabela atual'!FG136,'5 - Tabela anterior'!FF136)</f>
        <v>0</v>
      </c>
      <c r="FH137" s="9">
        <f>IF(Parametros!$P$3=1,'4 - Tabela atual'!FH136,'5 - Tabela anterior'!FG136)</f>
        <v>0</v>
      </c>
      <c r="FI137" s="9">
        <f>IF(Parametros!$P$3=1,'4 - Tabela atual'!FI136,'5 - Tabela anterior'!FH136)</f>
        <v>0</v>
      </c>
      <c r="FJ137" s="9">
        <f>IF(Parametros!$P$3=1,'4 - Tabela atual'!FJ136,'5 - Tabela anterior'!FI136)</f>
        <v>0</v>
      </c>
      <c r="FK137" s="9">
        <f>IF(Parametros!$P$3=1,'4 - Tabela atual'!FK136,'5 - Tabela anterior'!FJ136)</f>
        <v>0</v>
      </c>
      <c r="FL137" s="9">
        <f>IF(Parametros!$P$3=1,'4 - Tabela atual'!FL136,'5 - Tabela anterior'!FK136)</f>
        <v>0</v>
      </c>
      <c r="FM137" s="9">
        <f>IF(Parametros!$P$3=1,'4 - Tabela atual'!FM136,'5 - Tabela anterior'!FL136)</f>
        <v>0</v>
      </c>
      <c r="FN137" s="9">
        <f>IF(Parametros!$P$3=1,'4 - Tabela atual'!FN136,'5 - Tabela anterior'!FM136)</f>
        <v>0</v>
      </c>
      <c r="FO137" s="9">
        <f>IF(Parametros!$P$3=1,'4 - Tabela atual'!FO136,'5 - Tabela anterior'!FN136)</f>
        <v>0</v>
      </c>
      <c r="FP137" s="9">
        <f>IF(Parametros!$P$3=1,'4 - Tabela atual'!FP136,'5 - Tabela anterior'!FO136)</f>
        <v>0</v>
      </c>
      <c r="FQ137" s="9">
        <f>IF(Parametros!$P$3=1,'4 - Tabela atual'!FQ136,'5 - Tabela anterior'!FP136)</f>
        <v>0</v>
      </c>
      <c r="FR137" s="9">
        <f>IF(Parametros!$P$3=1,'4 - Tabela atual'!FR136,'5 - Tabela anterior'!FQ136)</f>
        <v>0</v>
      </c>
      <c r="FS137" s="9">
        <f>IF(Parametros!$P$3=1,'4 - Tabela atual'!FS136,'5 - Tabela anterior'!FR136)</f>
        <v>0</v>
      </c>
      <c r="FT137" t="str">
        <f>IF(Parametros!$P$3=1,'4 - Tabela atual'!FT136,'5 - Tabela anterior'!FS136)</f>
        <v>0</v>
      </c>
      <c r="FU137" t="str">
        <f>IF(Parametros!$P$3=1,'4 - Tabela atual'!FU136,'5 - Tabela anterior'!FT136)</f>
        <v>0</v>
      </c>
      <c r="FV137" t="str">
        <f>IF(Parametros!$P$3=1,'4 - Tabela atual'!FV136,'5 - Tabela anterior'!FU136)</f>
        <v>0</v>
      </c>
      <c r="FW137" t="str">
        <f>IF(Parametros!$P$3=1,'4 - Tabela atual'!FW136,'5 - Tabela anterior'!FV136)</f>
        <v>0</v>
      </c>
      <c r="FX137">
        <f>IF(Parametros!$P$3=1,'4 - Tabela atual'!FX136,'5 - Tabela anterior'!FW136)</f>
        <v>0</v>
      </c>
      <c r="FY137">
        <f>IF(Parametros!$P$3=1,'4 - Tabela atual'!FY136,'5 - Tabela anterior'!FX136)</f>
        <v>0</v>
      </c>
      <c r="FZ137">
        <f>IF(Parametros!$P$3=1,'4 - Tabela atual'!FZ136,'5 - Tabela anterior'!FY136)</f>
        <v>0</v>
      </c>
      <c r="GA137">
        <f>IF(Parametros!$P$3=1,'4 - Tabela atual'!GA136,'5 - Tabela anterior'!FZ136)</f>
        <v>0</v>
      </c>
      <c r="GB137">
        <f>IF(Parametros!$P$3=1,'4 - Tabela atual'!GB136,'5 - Tabela anterior'!GA136)</f>
        <v>0</v>
      </c>
      <c r="GC137">
        <f>IF(Parametros!$P$3=1,'4 - Tabela atual'!GC136,'5 - Tabela anterior'!GB136)</f>
        <v>0</v>
      </c>
      <c r="GD137">
        <f>IF(Parametros!$P$3=1,'4 - Tabela atual'!GD136,'5 - Tabela anterior'!GC136)</f>
        <v>0</v>
      </c>
      <c r="GE137">
        <f>IF(Parametros!$P$3=1,'4 - Tabela atual'!GE136,'5 - Tabela anterior'!GD136)</f>
        <v>0</v>
      </c>
      <c r="GF137">
        <f>IF(Parametros!$P$3=1,'4 - Tabela atual'!GF136,'5 - Tabela anterior'!GE136)</f>
        <v>0</v>
      </c>
      <c r="GG137">
        <f>IF(Parametros!$P$3=1,'4 - Tabela atual'!GG136,'5 - Tabela anterior'!GF136)</f>
        <v>0</v>
      </c>
      <c r="GH137">
        <f>IF(Parametros!$P$3=1,'4 - Tabela atual'!GH136,'5 - Tabela anterior'!GG136)</f>
        <v>0</v>
      </c>
      <c r="GI137" s="8" t="str">
        <f>IF(Parametros!$P$3=1,'4 - Tabela atual'!GI136,'5 - Tabela anterior'!GH136)</f>
        <v>0</v>
      </c>
      <c r="GJ137" s="8">
        <f>IF(Parametros!$P$3=1,'4 - Tabela atual'!GJ136,'5 - Tabela anterior'!GI136)</f>
        <v>0</v>
      </c>
      <c r="GK137" s="8">
        <f>IF(Parametros!$P$3=1,'4 - Tabela atual'!GK136,'5 - Tabela anterior'!GJ136)</f>
        <v>0</v>
      </c>
      <c r="GL137" s="8">
        <f>IF(Parametros!$P$3=1,'4 - Tabela atual'!GL136,'5 - Tabela anterior'!GK136)</f>
        <v>0</v>
      </c>
      <c r="GM137" s="8">
        <f>IF(Parametros!$P$3=1,'4 - Tabela atual'!GM136,'5 - Tabela anterior'!GL136)</f>
        <v>0</v>
      </c>
      <c r="GN137" s="8">
        <f>IF(Parametros!$P$3=1,'4 - Tabela atual'!GN136,'5 - Tabela anterior'!GM136)</f>
        <v>0</v>
      </c>
      <c r="GO137" s="8">
        <f>IF(Parametros!$P$3=1,'4 - Tabela atual'!GO136,'5 - Tabela anterior'!GN136)</f>
        <v>0</v>
      </c>
      <c r="GP137" s="8">
        <f>IF(Parametros!$P$3=1,'4 - Tabela atual'!GP136,'5 - Tabela anterior'!GO136)</f>
        <v>0</v>
      </c>
      <c r="GQ137" s="8">
        <f>IF(Parametros!$P$3=1,'4 - Tabela atual'!GQ136,'5 - Tabela anterior'!GP136)</f>
        <v>0</v>
      </c>
      <c r="GR137" s="8">
        <f>IF(Parametros!$P$3=1,'4 - Tabela atual'!GR136,'5 - Tabela anterior'!GQ136)</f>
        <v>0</v>
      </c>
      <c r="GS137" s="8">
        <f>IF(Parametros!$P$3=1,'4 - Tabela atual'!GS136,'5 - Tabela anterior'!GR136)</f>
        <v>0</v>
      </c>
      <c r="GT137" s="8">
        <f>IF(Parametros!$P$3=1,'4 - Tabela atual'!GT136,'5 - Tabela anterior'!GS136)</f>
        <v>0</v>
      </c>
      <c r="GU137" s="8">
        <f>IF(Parametros!$P$3=1,'4 - Tabela atual'!GU136,'5 - Tabela anterior'!GT136)</f>
        <v>0</v>
      </c>
      <c r="GV137" s="8">
        <f>IF(Parametros!$P$3=1,'4 - Tabela atual'!GV136,'5 - Tabela anterior'!GU136)</f>
        <v>0</v>
      </c>
      <c r="GW137" s="8">
        <f>IF(Parametros!$P$3=1,'4 - Tabela atual'!GW136,'5 - Tabela anterior'!GV136)</f>
        <v>0</v>
      </c>
      <c r="GX137">
        <f>IF(Parametros!$P$3=1,'4 - Tabela atual'!GX136,'5 - Tabela anterior'!GW136)</f>
        <v>0</v>
      </c>
      <c r="GY137">
        <f>IF(Parametros!$P$3=1,'4 - Tabela atual'!GY136,'5 - Tabela anterior'!GX136)</f>
        <v>0</v>
      </c>
      <c r="GZ137">
        <f>IF(Parametros!$P$3=1,'4 - Tabela atual'!GZ136,'5 - Tabela anterior'!GY136)</f>
        <v>0</v>
      </c>
      <c r="HA137">
        <f>IF(Parametros!$P$3=1,'4 - Tabela atual'!HA136,'5 - Tabela anterior'!GZ136)</f>
        <v>0</v>
      </c>
      <c r="HB137">
        <f>IF(Parametros!$P$3=1,'4 - Tabela atual'!HB136,'5 - Tabela anterior'!HA136)</f>
        <v>0</v>
      </c>
      <c r="HC137">
        <f>IF(Parametros!$P$3=1,'4 - Tabela atual'!HC136,'5 - Tabela anterior'!HB136)</f>
        <v>0</v>
      </c>
      <c r="HD137">
        <f>IF(Parametros!$P$3=1,'4 - Tabela atual'!HD136,'5 - Tabela anterior'!HC136)</f>
        <v>0</v>
      </c>
      <c r="HE137" s="6" t="str">
        <f t="shared" si="3"/>
        <v>0 - (0)</v>
      </c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IP137" s="5"/>
      <c r="IQ137" s="5"/>
      <c r="IR137" s="5"/>
      <c r="IS137" s="5"/>
      <c r="IT137" s="5"/>
      <c r="IU137" s="5"/>
      <c r="IV137" s="5"/>
      <c r="IW137" s="5"/>
      <c r="IX137" s="5"/>
      <c r="IY137" s="5"/>
      <c r="IZ137" s="5"/>
      <c r="JA137" s="5"/>
      <c r="JB137" s="5"/>
      <c r="JC137" s="5"/>
      <c r="JD137" s="5"/>
      <c r="JE137" s="5"/>
      <c r="JF137" s="5"/>
      <c r="JG137" s="5"/>
      <c r="JH137" s="5"/>
      <c r="JI137" s="5"/>
      <c r="JJ137" s="5"/>
      <c r="JK137" s="5"/>
      <c r="JL137" s="5"/>
    </row>
    <row r="138" spans="1:272" x14ac:dyDescent="0.2">
      <c r="A138" s="148">
        <f>IF(Parametros!$P$3=1,'4 - Tabela atual'!A137,'5 - Tabela anterior'!A137)</f>
        <v>0</v>
      </c>
      <c r="B138" s="112">
        <f>IF(Parametros!$P$3=1,'4 - Tabela atual'!B137,'5 - Tabela anterior'!B137)</f>
        <v>0</v>
      </c>
      <c r="C138" s="9">
        <f>IF(Parametros!$P$3=1,'4 - Tabela atual'!C137,'5 - Tabela anterior'!C137)</f>
        <v>0</v>
      </c>
      <c r="D138" s="9">
        <f>IF(Parametros!$P$3=1,'4 - Tabela atual'!D137,'5 - Tabela anterior'!D137)</f>
        <v>0</v>
      </c>
      <c r="E138" s="9"/>
      <c r="F138" s="9"/>
      <c r="G138" s="9"/>
      <c r="H138" s="9"/>
      <c r="I138" s="9">
        <f>IF(Parametros!$P$3=1,'4 - Tabela atual'!I137,'5 - Tabela anterior'!H137)</f>
        <v>0</v>
      </c>
      <c r="J138" s="9"/>
      <c r="K138" s="9"/>
      <c r="L138" s="9"/>
      <c r="M138" s="9"/>
      <c r="N138" s="9">
        <f>IF(Parametros!$P$3=1,'4 - Tabela atual'!N137,'5 - Tabela anterior'!M137)</f>
        <v>0</v>
      </c>
      <c r="O138" s="9">
        <f>IF(Parametros!$P$3=1,'4 - Tabela atual'!O137,'5 - Tabela anterior'!N137)</f>
        <v>0</v>
      </c>
      <c r="P138" s="9">
        <f>IF(Parametros!$P$3=1,'4 - Tabela atual'!P137,'5 - Tabela anterior'!O137)</f>
        <v>0</v>
      </c>
      <c r="Q138" s="9">
        <f>IF(Parametros!$P$3=1,'4 - Tabela atual'!Q137,'5 - Tabela anterior'!P137)</f>
        <v>0</v>
      </c>
      <c r="R138" s="9">
        <f>IF(Parametros!$P$3=1,'4 - Tabela atual'!R137,'5 - Tabela anterior'!Q137)</f>
        <v>0</v>
      </c>
      <c r="S138" s="9">
        <f>IF(Parametros!$P$3=1,'4 - Tabela atual'!S137,'5 - Tabela anterior'!R137)</f>
        <v>0</v>
      </c>
      <c r="T138" s="9">
        <f>IF(Parametros!$P$3=1,'4 - Tabela atual'!T137,'5 - Tabela anterior'!S137)</f>
        <v>0</v>
      </c>
      <c r="U138" s="9">
        <f>IF(Parametros!$P$3=1,'4 - Tabela atual'!U137,'5 - Tabela anterior'!T137)</f>
        <v>0</v>
      </c>
      <c r="V138" s="9">
        <f>IF(Parametros!$P$3=1,'4 - Tabela atual'!V137,'5 - Tabela anterior'!U137)</f>
        <v>0</v>
      </c>
      <c r="W138" s="9">
        <f>IF(Parametros!$P$3=1,'4 - Tabela atual'!W137,'5 - Tabela anterior'!V137)</f>
        <v>0</v>
      </c>
      <c r="X138" s="9">
        <f>IF(Parametros!$P$3=1,'4 - Tabela atual'!X137,'5 - Tabela anterior'!W137)</f>
        <v>0</v>
      </c>
      <c r="Y138" s="9">
        <f>IF(Parametros!$P$3=1,'4 - Tabela atual'!Y137,'5 - Tabela anterior'!X137)</f>
        <v>0</v>
      </c>
      <c r="Z138" s="9">
        <f>IF(Parametros!$P$3=1,'4 - Tabela atual'!Z137,'5 - Tabela anterior'!Y137)</f>
        <v>0</v>
      </c>
      <c r="AA138" s="9">
        <f>IF(Parametros!$P$3=1,'4 - Tabela atual'!AA137,'5 - Tabela anterior'!Z137)</f>
        <v>0</v>
      </c>
      <c r="AB138" s="9">
        <f>IF(Parametros!$P$3=1,'4 - Tabela atual'!AB137,'5 - Tabela anterior'!AA137)</f>
        <v>0</v>
      </c>
      <c r="AC138" s="9">
        <f>IF(Parametros!$P$3=1,'4 - Tabela atual'!AC137,'5 - Tabela anterior'!AB137)</f>
        <v>0</v>
      </c>
      <c r="AD138" s="9">
        <f>IF(Parametros!$P$3=1,'4 - Tabela atual'!AD137,'5 - Tabela anterior'!AC137)</f>
        <v>0</v>
      </c>
      <c r="AE138" s="9">
        <f>IF(Parametros!$P$3=1,'4 - Tabela atual'!AE137,'5 - Tabela anterior'!AD137)</f>
        <v>0</v>
      </c>
      <c r="AF138" s="9">
        <f>IF(Parametros!$P$3=1,'4 - Tabela atual'!AF137,'5 - Tabela anterior'!AE137)</f>
        <v>0</v>
      </c>
      <c r="AG138" s="9">
        <f>IF(Parametros!$P$3=1,'4 - Tabela atual'!AG137,'5 - Tabela anterior'!AF137)</f>
        <v>0</v>
      </c>
      <c r="AH138" s="9">
        <f>IF(Parametros!$P$3=1,'4 - Tabela atual'!AH137,'5 - Tabela anterior'!AG137)</f>
        <v>0</v>
      </c>
      <c r="AI138" s="9">
        <f>IF(Parametros!$P$3=1,'4 - Tabela atual'!AI137,'5 - Tabela anterior'!AH137)</f>
        <v>0</v>
      </c>
      <c r="AJ138" s="9">
        <f>IF(Parametros!$P$3=1,'4 - Tabela atual'!AJ137,'5 - Tabela anterior'!AI137)</f>
        <v>0</v>
      </c>
      <c r="AK138" s="9">
        <f>IF(Parametros!$P$3=1,'4 - Tabela atual'!AK137,'5 - Tabela anterior'!AJ137)</f>
        <v>0</v>
      </c>
      <c r="AL138" s="9">
        <f>IF(Parametros!$P$3=1,'4 - Tabela atual'!AL137,'5 - Tabela anterior'!AK137)</f>
        <v>0</v>
      </c>
      <c r="AM138" s="9">
        <f>IF(Parametros!$P$3=1,'4 - Tabela atual'!AM137,'5 - Tabela anterior'!AL137)</f>
        <v>0</v>
      </c>
      <c r="AN138" s="9">
        <f>IF(Parametros!$P$3=1,'4 - Tabela atual'!AN137,'5 - Tabela anterior'!AM137)</f>
        <v>0</v>
      </c>
      <c r="AO138" s="9">
        <f>IF(Parametros!$P$3=1,'4 - Tabela atual'!AO137,'5 - Tabela anterior'!AN137)</f>
        <v>0</v>
      </c>
      <c r="AP138" s="9">
        <f>IF(Parametros!$P$3=1,'4 - Tabela atual'!AP137,'5 - Tabela anterior'!AO137)</f>
        <v>0</v>
      </c>
      <c r="AQ138" s="9">
        <f>IF(Parametros!$P$3=1,'4 - Tabela atual'!AQ137,'5 - Tabela anterior'!AP137)</f>
        <v>0</v>
      </c>
      <c r="AR138" s="9">
        <f>IF(Parametros!$P$3=1,'4 - Tabela atual'!AR137,'5 - Tabela anterior'!AQ137)</f>
        <v>0</v>
      </c>
      <c r="AS138" s="9">
        <f>IF(Parametros!$P$3=1,'4 - Tabela atual'!AS137,'5 - Tabela anterior'!AR137)</f>
        <v>0</v>
      </c>
      <c r="AT138" s="9">
        <f>IF(Parametros!$P$3=1,'4 - Tabela atual'!AT137,'5 - Tabela anterior'!AS137)</f>
        <v>0</v>
      </c>
      <c r="AU138" s="9">
        <f>IF(Parametros!$P$3=1,'4 - Tabela atual'!AU137,'5 - Tabela anterior'!AT137)</f>
        <v>0</v>
      </c>
      <c r="AV138" s="9">
        <f>IF(Parametros!$P$3=1,'4 - Tabela atual'!AV137,'5 - Tabela anterior'!AU137)</f>
        <v>0</v>
      </c>
      <c r="AW138" s="9">
        <f>IF(Parametros!$P$3=1,'4 - Tabela atual'!AW137,'5 - Tabela anterior'!AV137)</f>
        <v>0</v>
      </c>
      <c r="AX138" s="9">
        <f>IF(Parametros!$P$3=1,'4 - Tabela atual'!AX137,'5 - Tabela anterior'!AW137)</f>
        <v>0</v>
      </c>
      <c r="AY138" s="9">
        <f>IF(Parametros!$P$3=1,'4 - Tabela atual'!AY137,'5 - Tabela anterior'!AX137)</f>
        <v>0</v>
      </c>
      <c r="AZ138" s="9">
        <f>IF(Parametros!$P$3=1,'4 - Tabela atual'!AZ137,'5 - Tabela anterior'!AY137)</f>
        <v>0</v>
      </c>
      <c r="BA138" s="9">
        <f>IF(Parametros!$P$3=1,'4 - Tabela atual'!BA137,'5 - Tabela anterior'!AZ137)</f>
        <v>0</v>
      </c>
      <c r="BB138" s="9">
        <f>IF(Parametros!$P$3=1,'4 - Tabela atual'!BB137,'5 - Tabela anterior'!BA137)</f>
        <v>0</v>
      </c>
      <c r="BC138" s="9">
        <f>IF(Parametros!$P$3=1,'4 - Tabela atual'!BC137,'5 - Tabela anterior'!BB137)</f>
        <v>0</v>
      </c>
      <c r="BD138" s="9">
        <f>IF(Parametros!$P$3=1,'4 - Tabela atual'!BD137,'5 - Tabela anterior'!BC137)</f>
        <v>0</v>
      </c>
      <c r="BE138" s="9">
        <f>IF(Parametros!$P$3=1,'4 - Tabela atual'!BE137,'5 - Tabela anterior'!BD137)</f>
        <v>0</v>
      </c>
      <c r="BF138" s="9">
        <f>IF(Parametros!$P$3=1,'4 - Tabela atual'!BF137,'5 - Tabela anterior'!BE137)</f>
        <v>0</v>
      </c>
      <c r="BG138" s="9">
        <f>IF(Parametros!$P$3=1,'4 - Tabela atual'!BG137,'5 - Tabela anterior'!BF137)</f>
        <v>0</v>
      </c>
      <c r="BH138" s="9">
        <f>IF(Parametros!$P$3=1,'4 - Tabela atual'!BH137,'5 - Tabela anterior'!BG137)</f>
        <v>0</v>
      </c>
      <c r="BI138" s="9">
        <f>IF(Parametros!$P$3=1,'4 - Tabela atual'!BI137,'5 - Tabela anterior'!BH137)</f>
        <v>0</v>
      </c>
      <c r="BJ138" s="9">
        <f>IF(Parametros!$P$3=1,'4 - Tabela atual'!BJ137,'5 - Tabela anterior'!BI137)</f>
        <v>0</v>
      </c>
      <c r="BK138" s="9">
        <f>IF(Parametros!$P$3=1,'4 - Tabela atual'!BK137,'5 - Tabela anterior'!BJ137)</f>
        <v>0</v>
      </c>
      <c r="BL138" s="9">
        <f>IF(Parametros!$P$3=1,'4 - Tabela atual'!BL137,'5 - Tabela anterior'!BK137)</f>
        <v>0</v>
      </c>
      <c r="BM138" s="9">
        <f>IF(Parametros!$P$3=1,'4 - Tabela atual'!BM137,'5 - Tabela anterior'!BL137)</f>
        <v>0</v>
      </c>
      <c r="BN138" s="9">
        <f>IF(Parametros!$P$3=1,'4 - Tabela atual'!BN137,'5 - Tabela anterior'!BM137)</f>
        <v>0</v>
      </c>
      <c r="BO138" s="9">
        <f>IF(Parametros!$P$3=1,'4 - Tabela atual'!BO137,'5 - Tabela anterior'!BN137)</f>
        <v>0</v>
      </c>
      <c r="BP138" s="9">
        <f>IF(Parametros!$P$3=1,'4 - Tabela atual'!BP137,'5 - Tabela anterior'!BO137)</f>
        <v>0</v>
      </c>
      <c r="BQ138" s="9">
        <f>IF(Parametros!$P$3=1,'4 - Tabela atual'!BQ137,'5 - Tabela anterior'!BP137)</f>
        <v>0</v>
      </c>
      <c r="BR138" s="9">
        <f>IF(Parametros!$P$3=1,'4 - Tabela atual'!BR137,'5 - Tabela anterior'!BQ137)</f>
        <v>0</v>
      </c>
      <c r="BS138" s="9">
        <f>IF(Parametros!$P$3=1,'4 - Tabela atual'!BS137,'5 - Tabela anterior'!BR137)</f>
        <v>0</v>
      </c>
      <c r="BT138" s="9">
        <f>IF(Parametros!$P$3=1,'4 - Tabela atual'!BT137,'5 - Tabela anterior'!BS137)</f>
        <v>0</v>
      </c>
      <c r="BU138" s="9">
        <f>IF(Parametros!$P$3=1,'4 - Tabela atual'!BU137,'5 - Tabela anterior'!BT137)</f>
        <v>0</v>
      </c>
      <c r="BV138" s="9">
        <f>IF(Parametros!$P$3=1,'4 - Tabela atual'!BV137,'5 - Tabela anterior'!BU137)</f>
        <v>0</v>
      </c>
      <c r="BW138" s="9">
        <f>IF(Parametros!$P$3=1,'4 - Tabela atual'!BW137,'5 - Tabela anterior'!BV137)</f>
        <v>0</v>
      </c>
      <c r="BX138" s="9">
        <f>IF(Parametros!$P$3=1,'4 - Tabela atual'!BX137,'5 - Tabela anterior'!BW137)</f>
        <v>0</v>
      </c>
      <c r="BY138" s="9">
        <f>IF(Parametros!$P$3=1,'4 - Tabela atual'!BY137,'5 - Tabela anterior'!BX137)</f>
        <v>0</v>
      </c>
      <c r="BZ138" s="9">
        <f>IF(Parametros!$P$3=1,'4 - Tabela atual'!BZ137,'5 - Tabela anterior'!BY137)</f>
        <v>0</v>
      </c>
      <c r="CA138" s="9">
        <f>IF(Parametros!$P$3=1,'4 - Tabela atual'!CA137,'5 - Tabela anterior'!BZ137)</f>
        <v>0</v>
      </c>
      <c r="CB138" s="9">
        <f>IF(Parametros!$P$3=1,'4 - Tabela atual'!CB137,'5 - Tabela anterior'!CA137)</f>
        <v>0</v>
      </c>
      <c r="CC138" s="9">
        <f>IF(Parametros!$P$3=1,'4 - Tabela atual'!CC137,'5 - Tabela anterior'!CB137)</f>
        <v>0</v>
      </c>
      <c r="CD138" s="9">
        <f>IF(Parametros!$P$3=1,'4 - Tabela atual'!CD137,'5 - Tabela anterior'!CC137)</f>
        <v>0</v>
      </c>
      <c r="CE138" s="9">
        <f>IF(Parametros!$P$3=1,'4 - Tabela atual'!CE137,'5 - Tabela anterior'!CD137)</f>
        <v>0</v>
      </c>
      <c r="CF138" s="9">
        <f>IF(Parametros!$P$3=1,'4 - Tabela atual'!CF137,'5 - Tabela anterior'!CE137)</f>
        <v>0</v>
      </c>
      <c r="CG138" s="9">
        <f>IF(Parametros!$P$3=1,'4 - Tabela atual'!CG137,'5 - Tabela anterior'!CF137)</f>
        <v>0</v>
      </c>
      <c r="CH138" s="9">
        <f>IF(Parametros!$P$3=1,'4 - Tabela atual'!CH137,'5 - Tabela anterior'!CG137)</f>
        <v>0</v>
      </c>
      <c r="CI138" s="9">
        <f>IF(Parametros!$P$3=1,'4 - Tabela atual'!CI137,'5 - Tabela anterior'!CH137)</f>
        <v>0</v>
      </c>
      <c r="CJ138" s="9">
        <f>IF(Parametros!$P$3=1,'4 - Tabela atual'!CJ137,'5 - Tabela anterior'!CI137)</f>
        <v>0</v>
      </c>
      <c r="CK138" s="9">
        <f>IF(Parametros!$P$3=1,'4 - Tabela atual'!CK137,'5 - Tabela anterior'!CJ137)</f>
        <v>0</v>
      </c>
      <c r="CL138" s="9">
        <f>IF(Parametros!$P$3=1,'4 - Tabela atual'!CL137,'5 - Tabela anterior'!CK137)</f>
        <v>0</v>
      </c>
      <c r="CM138" s="9">
        <f>IF(Parametros!$P$3=1,'4 - Tabela atual'!CM137,'5 - Tabela anterior'!CL137)</f>
        <v>0</v>
      </c>
      <c r="CN138" s="9">
        <f>IF(Parametros!$P$3=1,'4 - Tabela atual'!CN137,'5 - Tabela anterior'!CM137)</f>
        <v>0</v>
      </c>
      <c r="CO138" s="9">
        <f>IF(Parametros!$P$3=1,'4 - Tabela atual'!CO137,'5 - Tabela anterior'!CN137)</f>
        <v>0</v>
      </c>
      <c r="CP138" s="9">
        <f>IF(Parametros!$P$3=1,'4 - Tabela atual'!CP137,'5 - Tabela anterior'!CO137)</f>
        <v>0</v>
      </c>
      <c r="CQ138" s="9">
        <f>IF(Parametros!$P$3=1,'4 - Tabela atual'!CQ137,'5 - Tabela anterior'!CP137)</f>
        <v>0</v>
      </c>
      <c r="CR138" s="9">
        <f>IF(Parametros!$P$3=1,'4 - Tabela atual'!CR137,'5 - Tabela anterior'!CQ137)</f>
        <v>0</v>
      </c>
      <c r="CS138" s="9">
        <f>IF(Parametros!$P$3=1,'4 - Tabela atual'!CS137,'5 - Tabela anterior'!CR137)</f>
        <v>0</v>
      </c>
      <c r="CT138" s="9">
        <f>IF(Parametros!$P$3=1,'4 - Tabela atual'!CT137,'5 - Tabela anterior'!CS137)</f>
        <v>0</v>
      </c>
      <c r="CU138" s="9">
        <f>IF(Parametros!$P$3=1,'4 - Tabela atual'!CU137,'5 - Tabela anterior'!CT137)</f>
        <v>0</v>
      </c>
      <c r="CV138" s="9">
        <f>IF(Parametros!$P$3=1,'4 - Tabela atual'!CV137,'5 - Tabela anterior'!CU137)</f>
        <v>0</v>
      </c>
      <c r="CW138" s="9">
        <f>IF(Parametros!$P$3=1,'4 - Tabela atual'!CW137,'5 - Tabela anterior'!CV137)</f>
        <v>0</v>
      </c>
      <c r="CX138" s="9">
        <f>IF(Parametros!$P$3=1,'4 - Tabela atual'!CX137,'5 - Tabela anterior'!CW137)</f>
        <v>0</v>
      </c>
      <c r="CY138" s="9">
        <f>IF(Parametros!$P$3=1,'4 - Tabela atual'!CY137,'5 - Tabela anterior'!CX137)</f>
        <v>0</v>
      </c>
      <c r="CZ138" s="9">
        <f>IF(Parametros!$P$3=1,'4 - Tabela atual'!CZ137,'5 - Tabela anterior'!CY137)</f>
        <v>0</v>
      </c>
      <c r="DA138" s="9">
        <f>IF(Parametros!$P$3=1,'4 - Tabela atual'!DA137,'5 - Tabela anterior'!CZ137)</f>
        <v>0</v>
      </c>
      <c r="DB138" s="9">
        <f>IF(Parametros!$P$3=1,'4 - Tabela atual'!DB137,'5 - Tabela anterior'!DA137)</f>
        <v>0</v>
      </c>
      <c r="DC138" s="9">
        <f>IF(Parametros!$P$3=1,'4 - Tabela atual'!DC137,'5 - Tabela anterior'!DB137)</f>
        <v>0</v>
      </c>
      <c r="DD138" s="9">
        <f>IF(Parametros!$P$3=1,'4 - Tabela atual'!DD137,'5 - Tabela anterior'!DC137)</f>
        <v>0</v>
      </c>
      <c r="DE138" s="9">
        <f>IF(Parametros!$P$3=1,'4 - Tabela atual'!DE137,'5 - Tabela anterior'!DD137)</f>
        <v>0</v>
      </c>
      <c r="DF138" s="9">
        <f>IF(Parametros!$P$3=1,'4 - Tabela atual'!DF137,'5 - Tabela anterior'!DE137)</f>
        <v>0</v>
      </c>
      <c r="DG138" s="9">
        <f>IF(Parametros!$P$3=1,'4 - Tabela atual'!DG137,'5 - Tabela anterior'!DF137)</f>
        <v>0</v>
      </c>
      <c r="DH138" s="9">
        <f>IF(Parametros!$P$3=1,'4 - Tabela atual'!DH137,'5 - Tabela anterior'!DG137)</f>
        <v>0</v>
      </c>
      <c r="DI138" s="9">
        <f>IF(Parametros!$P$3=1,'4 - Tabela atual'!DI137,'5 - Tabela anterior'!DH137)</f>
        <v>0</v>
      </c>
      <c r="DJ138" s="9">
        <f>IF(Parametros!$P$3=1,'4 - Tabela atual'!DJ137,'5 - Tabela anterior'!DI137)</f>
        <v>0</v>
      </c>
      <c r="DK138" s="9">
        <f>IF(Parametros!$P$3=1,'4 - Tabela atual'!DK137,'5 - Tabela anterior'!DJ137)</f>
        <v>0</v>
      </c>
      <c r="DL138" s="9">
        <f>IF(Parametros!$P$3=1,'4 - Tabela atual'!DL137,'5 - Tabela anterior'!DK137)</f>
        <v>0</v>
      </c>
      <c r="DM138" s="9">
        <f>IF(Parametros!$P$3=1,'4 - Tabela atual'!DM137,'5 - Tabela anterior'!DL137)</f>
        <v>0</v>
      </c>
      <c r="DN138" s="9">
        <f>IF(Parametros!$P$3=1,'4 - Tabela atual'!DN137,'5 - Tabela anterior'!DM137)</f>
        <v>0</v>
      </c>
      <c r="DO138" s="9">
        <f>IF(Parametros!$P$3=1,'4 - Tabela atual'!DO137,'5 - Tabela anterior'!DN137)</f>
        <v>0</v>
      </c>
      <c r="DP138" s="9">
        <f>IF(Parametros!$P$3=1,'4 - Tabela atual'!DP137,'5 - Tabela anterior'!DO137)</f>
        <v>0</v>
      </c>
      <c r="DQ138" s="9">
        <f>IF(Parametros!$P$3=1,'4 - Tabela atual'!DQ137,'5 - Tabela anterior'!DP137)</f>
        <v>0</v>
      </c>
      <c r="DR138" s="9">
        <f>IF(Parametros!$P$3=1,'4 - Tabela atual'!DR137,'5 - Tabela anterior'!DQ137)</f>
        <v>0</v>
      </c>
      <c r="DS138" s="9">
        <f>IF(Parametros!$P$3=1,'4 - Tabela atual'!DS137,'5 - Tabela anterior'!DR137)</f>
        <v>0</v>
      </c>
      <c r="DT138" s="9">
        <f>IF(Parametros!$P$3=1,'4 - Tabela atual'!DT137,'5 - Tabela anterior'!DS137)</f>
        <v>0</v>
      </c>
      <c r="DU138" s="9">
        <f>IF(Parametros!$P$3=1,'4 - Tabela atual'!DU137,'5 - Tabela anterior'!DT137)</f>
        <v>0</v>
      </c>
      <c r="DV138" s="9">
        <f>IF(Parametros!$P$3=1,'4 - Tabela atual'!DV137,'5 - Tabela anterior'!DU137)</f>
        <v>0</v>
      </c>
      <c r="DW138" s="9">
        <f>IF(Parametros!$P$3=1,'4 - Tabela atual'!DW137,'5 - Tabela anterior'!DV137)</f>
        <v>0</v>
      </c>
      <c r="DX138" s="9">
        <f>IF(Parametros!$P$3=1,'4 - Tabela atual'!DX137,'5 - Tabela anterior'!DW137)</f>
        <v>0</v>
      </c>
      <c r="DY138" s="9">
        <f>IF(Parametros!$P$3=1,'4 - Tabela atual'!DY137,'5 - Tabela anterior'!DX137)</f>
        <v>0</v>
      </c>
      <c r="DZ138" s="9">
        <f>IF(Parametros!$P$3=1,'4 - Tabela atual'!DZ137,'5 - Tabela anterior'!DY137)</f>
        <v>0</v>
      </c>
      <c r="EA138" s="9">
        <f>IF(Parametros!$P$3=1,'4 - Tabela atual'!EA137,'5 - Tabela anterior'!DZ137)</f>
        <v>0</v>
      </c>
      <c r="EB138" s="9">
        <f>IF(Parametros!$P$3=1,'4 - Tabela atual'!EB137,'5 - Tabela anterior'!EA137)</f>
        <v>0</v>
      </c>
      <c r="EC138" s="9">
        <f>IF(Parametros!$P$3=1,'4 - Tabela atual'!EC137,'5 - Tabela anterior'!EB137)</f>
        <v>0</v>
      </c>
      <c r="ED138" s="9">
        <f>IF(Parametros!$P$3=1,'4 - Tabela atual'!ED137,'5 - Tabela anterior'!EC137)</f>
        <v>0</v>
      </c>
      <c r="EE138" s="9">
        <f>IF(Parametros!$P$3=1,'4 - Tabela atual'!EE137,'5 - Tabela anterior'!ED137)</f>
        <v>0</v>
      </c>
      <c r="EF138" s="9">
        <f>IF(Parametros!$P$3=1,'4 - Tabela atual'!EF137,'5 - Tabela anterior'!EE137)</f>
        <v>0</v>
      </c>
      <c r="EG138" s="9">
        <f>IF(Parametros!$P$3=1,'4 - Tabela atual'!EG137,'5 - Tabela anterior'!EF137)</f>
        <v>0</v>
      </c>
      <c r="EH138" s="9">
        <f>IF(Parametros!$P$3=1,'4 - Tabela atual'!EH137,'5 - Tabela anterior'!EG137)</f>
        <v>0</v>
      </c>
      <c r="EI138" s="9">
        <f>IF(Parametros!$P$3=1,'4 - Tabela atual'!EI137,'5 - Tabela anterior'!EH137)</f>
        <v>0</v>
      </c>
      <c r="EJ138" s="9">
        <f>IF(Parametros!$P$3=1,'4 - Tabela atual'!EJ137,'5 - Tabela anterior'!EI137)</f>
        <v>0</v>
      </c>
      <c r="EK138" s="9">
        <f>IF(Parametros!$P$3=1,'4 - Tabela atual'!EK137,'5 - Tabela anterior'!EJ137)</f>
        <v>0</v>
      </c>
      <c r="EL138" s="9">
        <f>IF(Parametros!$P$3=1,'4 - Tabela atual'!EL137,'5 - Tabela anterior'!EK137)</f>
        <v>0</v>
      </c>
      <c r="EM138" s="9">
        <f>IF(Parametros!$P$3=1,'4 - Tabela atual'!EM137,'5 - Tabela anterior'!EL137)</f>
        <v>0</v>
      </c>
      <c r="EN138" s="9">
        <f>IF(Parametros!$P$3=1,'4 - Tabela atual'!EN137,'5 - Tabela anterior'!EM137)</f>
        <v>0</v>
      </c>
      <c r="EO138" s="9">
        <f>IF(Parametros!$P$3=1,'4 - Tabela atual'!EO137,'5 - Tabela anterior'!EN137)</f>
        <v>0</v>
      </c>
      <c r="EP138" s="9">
        <f>IF(Parametros!$P$3=1,'4 - Tabela atual'!EP137,'5 - Tabela anterior'!EO137)</f>
        <v>0</v>
      </c>
      <c r="EQ138" s="9">
        <f>IF(Parametros!$P$3=1,'4 - Tabela atual'!EQ137,'5 - Tabela anterior'!EP137)</f>
        <v>0</v>
      </c>
      <c r="ER138" s="9">
        <f>IF(Parametros!$P$3=1,'4 - Tabela atual'!ER137,'5 - Tabela anterior'!EQ137)</f>
        <v>0</v>
      </c>
      <c r="ES138" s="9">
        <f>IF(Parametros!$P$3=1,'4 - Tabela atual'!ES137,'5 - Tabela anterior'!ER137)</f>
        <v>0</v>
      </c>
      <c r="ET138" s="9">
        <f>IF(Parametros!$P$3=1,'4 - Tabela atual'!ET137,'5 - Tabela anterior'!ES137)</f>
        <v>0</v>
      </c>
      <c r="EU138" s="9">
        <f>IF(Parametros!$P$3=1,'4 - Tabela atual'!EU137,'5 - Tabela anterior'!ET137)</f>
        <v>0</v>
      </c>
      <c r="EV138" s="9">
        <f>IF(Parametros!$P$3=1,'4 - Tabela atual'!EV137,'5 - Tabela anterior'!EU137)</f>
        <v>0</v>
      </c>
      <c r="EW138" s="9">
        <f>IF(Parametros!$P$3=1,'4 - Tabela atual'!EW137,'5 - Tabela anterior'!EV137)</f>
        <v>0</v>
      </c>
      <c r="EX138" s="9">
        <f>IF(Parametros!$P$3=1,'4 - Tabela atual'!EX137,'5 - Tabela anterior'!EW137)</f>
        <v>0</v>
      </c>
      <c r="EY138" s="9">
        <f>IF(Parametros!$P$3=1,'4 - Tabela atual'!EY137,'5 - Tabela anterior'!EX137)</f>
        <v>0</v>
      </c>
      <c r="EZ138" s="9">
        <f>IF(Parametros!$P$3=1,'4 - Tabela atual'!EZ137,'5 - Tabela anterior'!EY137)</f>
        <v>0</v>
      </c>
      <c r="FA138" s="9">
        <f>IF(Parametros!$P$3=1,'4 - Tabela atual'!FA137,'5 - Tabela anterior'!EZ137)</f>
        <v>0</v>
      </c>
      <c r="FB138" s="9">
        <f>IF(Parametros!$P$3=1,'4 - Tabela atual'!FB137,'5 - Tabela anterior'!FA137)</f>
        <v>0</v>
      </c>
      <c r="FC138" s="9">
        <f>IF(Parametros!$P$3=1,'4 - Tabela atual'!FC137,'5 - Tabela anterior'!FB137)</f>
        <v>0</v>
      </c>
      <c r="FD138" s="9">
        <f>IF(Parametros!$P$3=1,'4 - Tabela atual'!FD137,'5 - Tabela anterior'!FC137)</f>
        <v>0</v>
      </c>
      <c r="FE138" s="9">
        <f>IF(Parametros!$P$3=1,'4 - Tabela atual'!FE137,'5 - Tabela anterior'!FD137)</f>
        <v>0</v>
      </c>
      <c r="FF138" s="9">
        <f>IF(Parametros!$P$3=1,'4 - Tabela atual'!FF137,'5 - Tabela anterior'!FE137)</f>
        <v>0</v>
      </c>
      <c r="FG138" s="9">
        <f>IF(Parametros!$P$3=1,'4 - Tabela atual'!FG137,'5 - Tabela anterior'!FF137)</f>
        <v>0</v>
      </c>
      <c r="FH138" s="9">
        <f>IF(Parametros!$P$3=1,'4 - Tabela atual'!FH137,'5 - Tabela anterior'!FG137)</f>
        <v>0</v>
      </c>
      <c r="FI138" s="9">
        <f>IF(Parametros!$P$3=1,'4 - Tabela atual'!FI137,'5 - Tabela anterior'!FH137)</f>
        <v>0</v>
      </c>
      <c r="FJ138" s="9">
        <f>IF(Parametros!$P$3=1,'4 - Tabela atual'!FJ137,'5 - Tabela anterior'!FI137)</f>
        <v>0</v>
      </c>
      <c r="FK138" s="9">
        <f>IF(Parametros!$P$3=1,'4 - Tabela atual'!FK137,'5 - Tabela anterior'!FJ137)</f>
        <v>0</v>
      </c>
      <c r="FL138" s="9">
        <f>IF(Parametros!$P$3=1,'4 - Tabela atual'!FL137,'5 - Tabela anterior'!FK137)</f>
        <v>0</v>
      </c>
      <c r="FM138" s="9">
        <f>IF(Parametros!$P$3=1,'4 - Tabela atual'!FM137,'5 - Tabela anterior'!FL137)</f>
        <v>0</v>
      </c>
      <c r="FN138" s="9">
        <f>IF(Parametros!$P$3=1,'4 - Tabela atual'!FN137,'5 - Tabela anterior'!FM137)</f>
        <v>0</v>
      </c>
      <c r="FO138" s="9">
        <f>IF(Parametros!$P$3=1,'4 - Tabela atual'!FO137,'5 - Tabela anterior'!FN137)</f>
        <v>0</v>
      </c>
      <c r="FP138" s="9">
        <f>IF(Parametros!$P$3=1,'4 - Tabela atual'!FP137,'5 - Tabela anterior'!FO137)</f>
        <v>0</v>
      </c>
      <c r="FQ138" s="9">
        <f>IF(Parametros!$P$3=1,'4 - Tabela atual'!FQ137,'5 - Tabela anterior'!FP137)</f>
        <v>0</v>
      </c>
      <c r="FR138" s="9">
        <f>IF(Parametros!$P$3=1,'4 - Tabela atual'!FR137,'5 - Tabela anterior'!FQ137)</f>
        <v>0</v>
      </c>
      <c r="FS138" s="9">
        <f>IF(Parametros!$P$3=1,'4 - Tabela atual'!FS137,'5 - Tabela anterior'!FR137)</f>
        <v>0</v>
      </c>
      <c r="FT138" t="str">
        <f>IF(Parametros!$P$3=1,'4 - Tabela atual'!FT137,'5 - Tabela anterior'!FS137)</f>
        <v>0</v>
      </c>
      <c r="FU138" t="str">
        <f>IF(Parametros!$P$3=1,'4 - Tabela atual'!FU137,'5 - Tabela anterior'!FT137)</f>
        <v>0</v>
      </c>
      <c r="FV138" t="str">
        <f>IF(Parametros!$P$3=1,'4 - Tabela atual'!FV137,'5 - Tabela anterior'!FU137)</f>
        <v>0</v>
      </c>
      <c r="FW138" t="str">
        <f>IF(Parametros!$P$3=1,'4 - Tabela atual'!FW137,'5 - Tabela anterior'!FV137)</f>
        <v>0</v>
      </c>
      <c r="FX138">
        <f>IF(Parametros!$P$3=1,'4 - Tabela atual'!FX137,'5 - Tabela anterior'!FW137)</f>
        <v>0</v>
      </c>
      <c r="FY138">
        <f>IF(Parametros!$P$3=1,'4 - Tabela atual'!FY137,'5 - Tabela anterior'!FX137)</f>
        <v>0</v>
      </c>
      <c r="FZ138">
        <f>IF(Parametros!$P$3=1,'4 - Tabela atual'!FZ137,'5 - Tabela anterior'!FY137)</f>
        <v>0</v>
      </c>
      <c r="GA138">
        <f>IF(Parametros!$P$3=1,'4 - Tabela atual'!GA137,'5 - Tabela anterior'!FZ137)</f>
        <v>0</v>
      </c>
      <c r="GB138">
        <f>IF(Parametros!$P$3=1,'4 - Tabela atual'!GB137,'5 - Tabela anterior'!GA137)</f>
        <v>0</v>
      </c>
      <c r="GC138">
        <f>IF(Parametros!$P$3=1,'4 - Tabela atual'!GC137,'5 - Tabela anterior'!GB137)</f>
        <v>0</v>
      </c>
      <c r="GD138">
        <f>IF(Parametros!$P$3=1,'4 - Tabela atual'!GD137,'5 - Tabela anterior'!GC137)</f>
        <v>0</v>
      </c>
      <c r="GE138">
        <f>IF(Parametros!$P$3=1,'4 - Tabela atual'!GE137,'5 - Tabela anterior'!GD137)</f>
        <v>0</v>
      </c>
      <c r="GF138">
        <f>IF(Parametros!$P$3=1,'4 - Tabela atual'!GF137,'5 - Tabela anterior'!GE137)</f>
        <v>0</v>
      </c>
      <c r="GG138">
        <f>IF(Parametros!$P$3=1,'4 - Tabela atual'!GG137,'5 - Tabela anterior'!GF137)</f>
        <v>0</v>
      </c>
      <c r="GH138">
        <f>IF(Parametros!$P$3=1,'4 - Tabela atual'!GH137,'5 - Tabela anterior'!GG137)</f>
        <v>0</v>
      </c>
      <c r="GI138" s="8" t="str">
        <f>IF(Parametros!$P$3=1,'4 - Tabela atual'!GI137,'5 - Tabela anterior'!GH137)</f>
        <v>0</v>
      </c>
      <c r="GJ138" s="8">
        <f>IF(Parametros!$P$3=1,'4 - Tabela atual'!GJ137,'5 - Tabela anterior'!GI137)</f>
        <v>0</v>
      </c>
      <c r="GK138" s="8">
        <f>IF(Parametros!$P$3=1,'4 - Tabela atual'!GK137,'5 - Tabela anterior'!GJ137)</f>
        <v>0</v>
      </c>
      <c r="GL138" s="8">
        <f>IF(Parametros!$P$3=1,'4 - Tabela atual'!GL137,'5 - Tabela anterior'!GK137)</f>
        <v>0</v>
      </c>
      <c r="GM138" s="8">
        <f>IF(Parametros!$P$3=1,'4 - Tabela atual'!GM137,'5 - Tabela anterior'!GL137)</f>
        <v>0</v>
      </c>
      <c r="GN138" s="8">
        <f>IF(Parametros!$P$3=1,'4 - Tabela atual'!GN137,'5 - Tabela anterior'!GM137)</f>
        <v>0</v>
      </c>
      <c r="GO138" s="8">
        <f>IF(Parametros!$P$3=1,'4 - Tabela atual'!GO137,'5 - Tabela anterior'!GN137)</f>
        <v>0</v>
      </c>
      <c r="GP138" s="8">
        <f>IF(Parametros!$P$3=1,'4 - Tabela atual'!GP137,'5 - Tabela anterior'!GO137)</f>
        <v>0</v>
      </c>
      <c r="GQ138" s="8">
        <f>IF(Parametros!$P$3=1,'4 - Tabela atual'!GQ137,'5 - Tabela anterior'!GP137)</f>
        <v>0</v>
      </c>
      <c r="GR138" s="8">
        <f>IF(Parametros!$P$3=1,'4 - Tabela atual'!GR137,'5 - Tabela anterior'!GQ137)</f>
        <v>0</v>
      </c>
      <c r="GS138" s="8">
        <f>IF(Parametros!$P$3=1,'4 - Tabela atual'!GS137,'5 - Tabela anterior'!GR137)</f>
        <v>0</v>
      </c>
      <c r="GT138" s="8">
        <f>IF(Parametros!$P$3=1,'4 - Tabela atual'!GT137,'5 - Tabela anterior'!GS137)</f>
        <v>0</v>
      </c>
      <c r="GU138" s="8">
        <f>IF(Parametros!$P$3=1,'4 - Tabela atual'!GU137,'5 - Tabela anterior'!GT137)</f>
        <v>0</v>
      </c>
      <c r="GV138" s="8">
        <f>IF(Parametros!$P$3=1,'4 - Tabela atual'!GV137,'5 - Tabela anterior'!GU137)</f>
        <v>0</v>
      </c>
      <c r="GW138" s="8">
        <f>IF(Parametros!$P$3=1,'4 - Tabela atual'!GW137,'5 - Tabela anterior'!GV137)</f>
        <v>0</v>
      </c>
      <c r="GX138">
        <f>IF(Parametros!$P$3=1,'4 - Tabela atual'!GX137,'5 - Tabela anterior'!GW137)</f>
        <v>0</v>
      </c>
      <c r="GY138">
        <f>IF(Parametros!$P$3=1,'4 - Tabela atual'!GY137,'5 - Tabela anterior'!GX137)</f>
        <v>0</v>
      </c>
      <c r="GZ138">
        <f>IF(Parametros!$P$3=1,'4 - Tabela atual'!GZ137,'5 - Tabela anterior'!GY137)</f>
        <v>0</v>
      </c>
      <c r="HA138">
        <f>IF(Parametros!$P$3=1,'4 - Tabela atual'!HA137,'5 - Tabela anterior'!GZ137)</f>
        <v>0</v>
      </c>
      <c r="HB138">
        <f>IF(Parametros!$P$3=1,'4 - Tabela atual'!HB137,'5 - Tabela anterior'!HA137)</f>
        <v>0</v>
      </c>
      <c r="HC138">
        <f>IF(Parametros!$P$3=1,'4 - Tabela atual'!HC137,'5 - Tabela anterior'!HB137)</f>
        <v>0</v>
      </c>
      <c r="HD138">
        <f>IF(Parametros!$P$3=1,'4 - Tabela atual'!HD137,'5 - Tabela anterior'!HC137)</f>
        <v>0</v>
      </c>
      <c r="HE138" s="6" t="str">
        <f t="shared" si="3"/>
        <v>0 - (0)</v>
      </c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IP138" s="5"/>
      <c r="IQ138" s="5"/>
      <c r="IR138" s="5"/>
      <c r="IS138" s="5"/>
      <c r="IT138" s="5"/>
      <c r="IU138" s="5"/>
      <c r="IV138" s="5"/>
      <c r="IW138" s="5"/>
      <c r="IX138" s="5"/>
      <c r="IY138" s="5"/>
      <c r="IZ138" s="5"/>
      <c r="JA138" s="5"/>
      <c r="JB138" s="5"/>
      <c r="JC138" s="5"/>
      <c r="JD138" s="5"/>
      <c r="JE138" s="5"/>
      <c r="JF138" s="5"/>
      <c r="JG138" s="5"/>
      <c r="JH138" s="5"/>
      <c r="JI138" s="5"/>
      <c r="JJ138" s="5"/>
      <c r="JK138" s="5"/>
      <c r="JL138" s="5"/>
    </row>
    <row r="139" spans="1:272" x14ac:dyDescent="0.2">
      <c r="A139" s="148">
        <f>IF(Parametros!$P$3=1,'4 - Tabela atual'!A138,'5 - Tabela anterior'!A138)</f>
        <v>0</v>
      </c>
      <c r="B139" s="112">
        <f>IF(Parametros!$P$3=1,'4 - Tabela atual'!B138,'5 - Tabela anterior'!B138)</f>
        <v>0</v>
      </c>
      <c r="C139" s="9">
        <f>IF(Parametros!$P$3=1,'4 - Tabela atual'!C138,'5 - Tabela anterior'!C138)</f>
        <v>0</v>
      </c>
      <c r="D139" s="9">
        <f>IF(Parametros!$P$3=1,'4 - Tabela atual'!D138,'5 - Tabela anterior'!D138)</f>
        <v>0</v>
      </c>
      <c r="E139" s="9"/>
      <c r="F139" s="9"/>
      <c r="G139" s="9"/>
      <c r="H139" s="9"/>
      <c r="I139" s="9">
        <f>IF(Parametros!$P$3=1,'4 - Tabela atual'!I138,'5 - Tabela anterior'!H138)</f>
        <v>0</v>
      </c>
      <c r="J139" s="9"/>
      <c r="K139" s="9"/>
      <c r="L139" s="9"/>
      <c r="M139" s="9"/>
      <c r="N139" s="9">
        <f>IF(Parametros!$P$3=1,'4 - Tabela atual'!N138,'5 - Tabela anterior'!M138)</f>
        <v>0</v>
      </c>
      <c r="O139" s="9">
        <f>IF(Parametros!$P$3=1,'4 - Tabela atual'!O138,'5 - Tabela anterior'!N138)</f>
        <v>0</v>
      </c>
      <c r="P139" s="9">
        <f>IF(Parametros!$P$3=1,'4 - Tabela atual'!P138,'5 - Tabela anterior'!O138)</f>
        <v>0</v>
      </c>
      <c r="Q139" s="9">
        <f>IF(Parametros!$P$3=1,'4 - Tabela atual'!Q138,'5 - Tabela anterior'!P138)</f>
        <v>0</v>
      </c>
      <c r="R139" s="9">
        <f>IF(Parametros!$P$3=1,'4 - Tabela atual'!R138,'5 - Tabela anterior'!Q138)</f>
        <v>0</v>
      </c>
      <c r="S139" s="9">
        <f>IF(Parametros!$P$3=1,'4 - Tabela atual'!S138,'5 - Tabela anterior'!R138)</f>
        <v>0</v>
      </c>
      <c r="T139" s="9">
        <f>IF(Parametros!$P$3=1,'4 - Tabela atual'!T138,'5 - Tabela anterior'!S138)</f>
        <v>0</v>
      </c>
      <c r="U139" s="9">
        <f>IF(Parametros!$P$3=1,'4 - Tabela atual'!U138,'5 - Tabela anterior'!T138)</f>
        <v>0</v>
      </c>
      <c r="V139" s="9">
        <f>IF(Parametros!$P$3=1,'4 - Tabela atual'!V138,'5 - Tabela anterior'!U138)</f>
        <v>0</v>
      </c>
      <c r="W139" s="9">
        <f>IF(Parametros!$P$3=1,'4 - Tabela atual'!W138,'5 - Tabela anterior'!V138)</f>
        <v>0</v>
      </c>
      <c r="X139" s="9">
        <f>IF(Parametros!$P$3=1,'4 - Tabela atual'!X138,'5 - Tabela anterior'!W138)</f>
        <v>0</v>
      </c>
      <c r="Y139" s="9">
        <f>IF(Parametros!$P$3=1,'4 - Tabela atual'!Y138,'5 - Tabela anterior'!X138)</f>
        <v>0</v>
      </c>
      <c r="Z139" s="9">
        <f>IF(Parametros!$P$3=1,'4 - Tabela atual'!Z138,'5 - Tabela anterior'!Y138)</f>
        <v>0</v>
      </c>
      <c r="AA139" s="9">
        <f>IF(Parametros!$P$3=1,'4 - Tabela atual'!AA138,'5 - Tabela anterior'!Z138)</f>
        <v>0</v>
      </c>
      <c r="AB139" s="9">
        <f>IF(Parametros!$P$3=1,'4 - Tabela atual'!AB138,'5 - Tabela anterior'!AA138)</f>
        <v>0</v>
      </c>
      <c r="AC139" s="9">
        <f>IF(Parametros!$P$3=1,'4 - Tabela atual'!AC138,'5 - Tabela anterior'!AB138)</f>
        <v>0</v>
      </c>
      <c r="AD139" s="9">
        <f>IF(Parametros!$P$3=1,'4 - Tabela atual'!AD138,'5 - Tabela anterior'!AC138)</f>
        <v>0</v>
      </c>
      <c r="AE139" s="9">
        <f>IF(Parametros!$P$3=1,'4 - Tabela atual'!AE138,'5 - Tabela anterior'!AD138)</f>
        <v>0</v>
      </c>
      <c r="AF139" s="9">
        <f>IF(Parametros!$P$3=1,'4 - Tabela atual'!AF138,'5 - Tabela anterior'!AE138)</f>
        <v>0</v>
      </c>
      <c r="AG139" s="9">
        <f>IF(Parametros!$P$3=1,'4 - Tabela atual'!AG138,'5 - Tabela anterior'!AF138)</f>
        <v>0</v>
      </c>
      <c r="AH139" s="9">
        <f>IF(Parametros!$P$3=1,'4 - Tabela atual'!AH138,'5 - Tabela anterior'!AG138)</f>
        <v>0</v>
      </c>
      <c r="AI139" s="9">
        <f>IF(Parametros!$P$3=1,'4 - Tabela atual'!AI138,'5 - Tabela anterior'!AH138)</f>
        <v>0</v>
      </c>
      <c r="AJ139" s="9">
        <f>IF(Parametros!$P$3=1,'4 - Tabela atual'!AJ138,'5 - Tabela anterior'!AI138)</f>
        <v>0</v>
      </c>
      <c r="AK139" s="9">
        <f>IF(Parametros!$P$3=1,'4 - Tabela atual'!AK138,'5 - Tabela anterior'!AJ138)</f>
        <v>0</v>
      </c>
      <c r="AL139" s="9">
        <f>IF(Parametros!$P$3=1,'4 - Tabela atual'!AL138,'5 - Tabela anterior'!AK138)</f>
        <v>0</v>
      </c>
      <c r="AM139" s="9">
        <f>IF(Parametros!$P$3=1,'4 - Tabela atual'!AM138,'5 - Tabela anterior'!AL138)</f>
        <v>0</v>
      </c>
      <c r="AN139" s="9">
        <f>IF(Parametros!$P$3=1,'4 - Tabela atual'!AN138,'5 - Tabela anterior'!AM138)</f>
        <v>0</v>
      </c>
      <c r="AO139" s="9">
        <f>IF(Parametros!$P$3=1,'4 - Tabela atual'!AO138,'5 - Tabela anterior'!AN138)</f>
        <v>0</v>
      </c>
      <c r="AP139" s="9">
        <f>IF(Parametros!$P$3=1,'4 - Tabela atual'!AP138,'5 - Tabela anterior'!AO138)</f>
        <v>0</v>
      </c>
      <c r="AQ139" s="9">
        <f>IF(Parametros!$P$3=1,'4 - Tabela atual'!AQ138,'5 - Tabela anterior'!AP138)</f>
        <v>0</v>
      </c>
      <c r="AR139" s="9">
        <f>IF(Parametros!$P$3=1,'4 - Tabela atual'!AR138,'5 - Tabela anterior'!AQ138)</f>
        <v>0</v>
      </c>
      <c r="AS139" s="9">
        <f>IF(Parametros!$P$3=1,'4 - Tabela atual'!AS138,'5 - Tabela anterior'!AR138)</f>
        <v>0</v>
      </c>
      <c r="AT139" s="9">
        <f>IF(Parametros!$P$3=1,'4 - Tabela atual'!AT138,'5 - Tabela anterior'!AS138)</f>
        <v>0</v>
      </c>
      <c r="AU139" s="9">
        <f>IF(Parametros!$P$3=1,'4 - Tabela atual'!AU138,'5 - Tabela anterior'!AT138)</f>
        <v>0</v>
      </c>
      <c r="AV139" s="9">
        <f>IF(Parametros!$P$3=1,'4 - Tabela atual'!AV138,'5 - Tabela anterior'!AU138)</f>
        <v>0</v>
      </c>
      <c r="AW139" s="9">
        <f>IF(Parametros!$P$3=1,'4 - Tabela atual'!AW138,'5 - Tabela anterior'!AV138)</f>
        <v>0</v>
      </c>
      <c r="AX139" s="9">
        <f>IF(Parametros!$P$3=1,'4 - Tabela atual'!AX138,'5 - Tabela anterior'!AW138)</f>
        <v>0</v>
      </c>
      <c r="AY139" s="9">
        <f>IF(Parametros!$P$3=1,'4 - Tabela atual'!AY138,'5 - Tabela anterior'!AX138)</f>
        <v>0</v>
      </c>
      <c r="AZ139" s="9">
        <f>IF(Parametros!$P$3=1,'4 - Tabela atual'!AZ138,'5 - Tabela anterior'!AY138)</f>
        <v>0</v>
      </c>
      <c r="BA139" s="9">
        <f>IF(Parametros!$P$3=1,'4 - Tabela atual'!BA138,'5 - Tabela anterior'!AZ138)</f>
        <v>0</v>
      </c>
      <c r="BB139" s="9">
        <f>IF(Parametros!$P$3=1,'4 - Tabela atual'!BB138,'5 - Tabela anterior'!BA138)</f>
        <v>0</v>
      </c>
      <c r="BC139" s="9">
        <f>IF(Parametros!$P$3=1,'4 - Tabela atual'!BC138,'5 - Tabela anterior'!BB138)</f>
        <v>0</v>
      </c>
      <c r="BD139" s="9">
        <f>IF(Parametros!$P$3=1,'4 - Tabela atual'!BD138,'5 - Tabela anterior'!BC138)</f>
        <v>0</v>
      </c>
      <c r="BE139" s="9">
        <f>IF(Parametros!$P$3=1,'4 - Tabela atual'!BE138,'5 - Tabela anterior'!BD138)</f>
        <v>0</v>
      </c>
      <c r="BF139" s="9">
        <f>IF(Parametros!$P$3=1,'4 - Tabela atual'!BF138,'5 - Tabela anterior'!BE138)</f>
        <v>0</v>
      </c>
      <c r="BG139" s="9">
        <f>IF(Parametros!$P$3=1,'4 - Tabela atual'!BG138,'5 - Tabela anterior'!BF138)</f>
        <v>0</v>
      </c>
      <c r="BH139" s="9">
        <f>IF(Parametros!$P$3=1,'4 - Tabela atual'!BH138,'5 - Tabela anterior'!BG138)</f>
        <v>0</v>
      </c>
      <c r="BI139" s="9">
        <f>IF(Parametros!$P$3=1,'4 - Tabela atual'!BI138,'5 - Tabela anterior'!BH138)</f>
        <v>0</v>
      </c>
      <c r="BJ139" s="9">
        <f>IF(Parametros!$P$3=1,'4 - Tabela atual'!BJ138,'5 - Tabela anterior'!BI138)</f>
        <v>0</v>
      </c>
      <c r="BK139" s="9">
        <f>IF(Parametros!$P$3=1,'4 - Tabela atual'!BK138,'5 - Tabela anterior'!BJ138)</f>
        <v>0</v>
      </c>
      <c r="BL139" s="9">
        <f>IF(Parametros!$P$3=1,'4 - Tabela atual'!BL138,'5 - Tabela anterior'!BK138)</f>
        <v>0</v>
      </c>
      <c r="BM139" s="9">
        <f>IF(Parametros!$P$3=1,'4 - Tabela atual'!BM138,'5 - Tabela anterior'!BL138)</f>
        <v>0</v>
      </c>
      <c r="BN139" s="9">
        <f>IF(Parametros!$P$3=1,'4 - Tabela atual'!BN138,'5 - Tabela anterior'!BM138)</f>
        <v>0</v>
      </c>
      <c r="BO139" s="9">
        <f>IF(Parametros!$P$3=1,'4 - Tabela atual'!BO138,'5 - Tabela anterior'!BN138)</f>
        <v>0</v>
      </c>
      <c r="BP139" s="9">
        <f>IF(Parametros!$P$3=1,'4 - Tabela atual'!BP138,'5 - Tabela anterior'!BO138)</f>
        <v>0</v>
      </c>
      <c r="BQ139" s="9">
        <f>IF(Parametros!$P$3=1,'4 - Tabela atual'!BQ138,'5 - Tabela anterior'!BP138)</f>
        <v>0</v>
      </c>
      <c r="BR139" s="9">
        <f>IF(Parametros!$P$3=1,'4 - Tabela atual'!BR138,'5 - Tabela anterior'!BQ138)</f>
        <v>0</v>
      </c>
      <c r="BS139" s="9">
        <f>IF(Parametros!$P$3=1,'4 - Tabela atual'!BS138,'5 - Tabela anterior'!BR138)</f>
        <v>0</v>
      </c>
      <c r="BT139" s="9">
        <f>IF(Parametros!$P$3=1,'4 - Tabela atual'!BT138,'5 - Tabela anterior'!BS138)</f>
        <v>0</v>
      </c>
      <c r="BU139" s="9">
        <f>IF(Parametros!$P$3=1,'4 - Tabela atual'!BU138,'5 - Tabela anterior'!BT138)</f>
        <v>0</v>
      </c>
      <c r="BV139" s="9">
        <f>IF(Parametros!$P$3=1,'4 - Tabela atual'!BV138,'5 - Tabela anterior'!BU138)</f>
        <v>0</v>
      </c>
      <c r="BW139" s="9">
        <f>IF(Parametros!$P$3=1,'4 - Tabela atual'!BW138,'5 - Tabela anterior'!BV138)</f>
        <v>0</v>
      </c>
      <c r="BX139" s="9">
        <f>IF(Parametros!$P$3=1,'4 - Tabela atual'!BX138,'5 - Tabela anterior'!BW138)</f>
        <v>0</v>
      </c>
      <c r="BY139" s="9">
        <f>IF(Parametros!$P$3=1,'4 - Tabela atual'!BY138,'5 - Tabela anterior'!BX138)</f>
        <v>0</v>
      </c>
      <c r="BZ139" s="9">
        <f>IF(Parametros!$P$3=1,'4 - Tabela atual'!BZ138,'5 - Tabela anterior'!BY138)</f>
        <v>0</v>
      </c>
      <c r="CA139" s="9">
        <f>IF(Parametros!$P$3=1,'4 - Tabela atual'!CA138,'5 - Tabela anterior'!BZ138)</f>
        <v>0</v>
      </c>
      <c r="CB139" s="9">
        <f>IF(Parametros!$P$3=1,'4 - Tabela atual'!CB138,'5 - Tabela anterior'!CA138)</f>
        <v>0</v>
      </c>
      <c r="CC139" s="9">
        <f>IF(Parametros!$P$3=1,'4 - Tabela atual'!CC138,'5 - Tabela anterior'!CB138)</f>
        <v>0</v>
      </c>
      <c r="CD139" s="9">
        <f>IF(Parametros!$P$3=1,'4 - Tabela atual'!CD138,'5 - Tabela anterior'!CC138)</f>
        <v>0</v>
      </c>
      <c r="CE139" s="9">
        <f>IF(Parametros!$P$3=1,'4 - Tabela atual'!CE138,'5 - Tabela anterior'!CD138)</f>
        <v>0</v>
      </c>
      <c r="CF139" s="9">
        <f>IF(Parametros!$P$3=1,'4 - Tabela atual'!CF138,'5 - Tabela anterior'!CE138)</f>
        <v>0</v>
      </c>
      <c r="CG139" s="9">
        <f>IF(Parametros!$P$3=1,'4 - Tabela atual'!CG138,'5 - Tabela anterior'!CF138)</f>
        <v>0</v>
      </c>
      <c r="CH139" s="9">
        <f>IF(Parametros!$P$3=1,'4 - Tabela atual'!CH138,'5 - Tabela anterior'!CG138)</f>
        <v>0</v>
      </c>
      <c r="CI139" s="9">
        <f>IF(Parametros!$P$3=1,'4 - Tabela atual'!CI138,'5 - Tabela anterior'!CH138)</f>
        <v>0</v>
      </c>
      <c r="CJ139" s="9">
        <f>IF(Parametros!$P$3=1,'4 - Tabela atual'!CJ138,'5 - Tabela anterior'!CI138)</f>
        <v>0</v>
      </c>
      <c r="CK139" s="9">
        <f>IF(Parametros!$P$3=1,'4 - Tabela atual'!CK138,'5 - Tabela anterior'!CJ138)</f>
        <v>0</v>
      </c>
      <c r="CL139" s="9">
        <f>IF(Parametros!$P$3=1,'4 - Tabela atual'!CL138,'5 - Tabela anterior'!CK138)</f>
        <v>0</v>
      </c>
      <c r="CM139" s="9">
        <f>IF(Parametros!$P$3=1,'4 - Tabela atual'!CM138,'5 - Tabela anterior'!CL138)</f>
        <v>0</v>
      </c>
      <c r="CN139" s="9">
        <f>IF(Parametros!$P$3=1,'4 - Tabela atual'!CN138,'5 - Tabela anterior'!CM138)</f>
        <v>0</v>
      </c>
      <c r="CO139" s="9">
        <f>IF(Parametros!$P$3=1,'4 - Tabela atual'!CO138,'5 - Tabela anterior'!CN138)</f>
        <v>0</v>
      </c>
      <c r="CP139" s="9">
        <f>IF(Parametros!$P$3=1,'4 - Tabela atual'!CP138,'5 - Tabela anterior'!CO138)</f>
        <v>0</v>
      </c>
      <c r="CQ139" s="9">
        <f>IF(Parametros!$P$3=1,'4 - Tabela atual'!CQ138,'5 - Tabela anterior'!CP138)</f>
        <v>0</v>
      </c>
      <c r="CR139" s="9">
        <f>IF(Parametros!$P$3=1,'4 - Tabela atual'!CR138,'5 - Tabela anterior'!CQ138)</f>
        <v>0</v>
      </c>
      <c r="CS139" s="9">
        <f>IF(Parametros!$P$3=1,'4 - Tabela atual'!CS138,'5 - Tabela anterior'!CR138)</f>
        <v>0</v>
      </c>
      <c r="CT139" s="9">
        <f>IF(Parametros!$P$3=1,'4 - Tabela atual'!CT138,'5 - Tabela anterior'!CS138)</f>
        <v>0</v>
      </c>
      <c r="CU139" s="9">
        <f>IF(Parametros!$P$3=1,'4 - Tabela atual'!CU138,'5 - Tabela anterior'!CT138)</f>
        <v>0</v>
      </c>
      <c r="CV139" s="9">
        <f>IF(Parametros!$P$3=1,'4 - Tabela atual'!CV138,'5 - Tabela anterior'!CU138)</f>
        <v>0</v>
      </c>
      <c r="CW139" s="9">
        <f>IF(Parametros!$P$3=1,'4 - Tabela atual'!CW138,'5 - Tabela anterior'!CV138)</f>
        <v>0</v>
      </c>
      <c r="CX139" s="9">
        <f>IF(Parametros!$P$3=1,'4 - Tabela atual'!CX138,'5 - Tabela anterior'!CW138)</f>
        <v>0</v>
      </c>
      <c r="CY139" s="9">
        <f>IF(Parametros!$P$3=1,'4 - Tabela atual'!CY138,'5 - Tabela anterior'!CX138)</f>
        <v>0</v>
      </c>
      <c r="CZ139" s="9">
        <f>IF(Parametros!$P$3=1,'4 - Tabela atual'!CZ138,'5 - Tabela anterior'!CY138)</f>
        <v>0</v>
      </c>
      <c r="DA139" s="9">
        <f>IF(Parametros!$P$3=1,'4 - Tabela atual'!DA138,'5 - Tabela anterior'!CZ138)</f>
        <v>0</v>
      </c>
      <c r="DB139" s="9">
        <f>IF(Parametros!$P$3=1,'4 - Tabela atual'!DB138,'5 - Tabela anterior'!DA138)</f>
        <v>0</v>
      </c>
      <c r="DC139" s="9">
        <f>IF(Parametros!$P$3=1,'4 - Tabela atual'!DC138,'5 - Tabela anterior'!DB138)</f>
        <v>0</v>
      </c>
      <c r="DD139" s="9">
        <f>IF(Parametros!$P$3=1,'4 - Tabela atual'!DD138,'5 - Tabela anterior'!DC138)</f>
        <v>0</v>
      </c>
      <c r="DE139" s="9">
        <f>IF(Parametros!$P$3=1,'4 - Tabela atual'!DE138,'5 - Tabela anterior'!DD138)</f>
        <v>0</v>
      </c>
      <c r="DF139" s="9">
        <f>IF(Parametros!$P$3=1,'4 - Tabela atual'!DF138,'5 - Tabela anterior'!DE138)</f>
        <v>0</v>
      </c>
      <c r="DG139" s="9">
        <f>IF(Parametros!$P$3=1,'4 - Tabela atual'!DG138,'5 - Tabela anterior'!DF138)</f>
        <v>0</v>
      </c>
      <c r="DH139" s="9">
        <f>IF(Parametros!$P$3=1,'4 - Tabela atual'!DH138,'5 - Tabela anterior'!DG138)</f>
        <v>0</v>
      </c>
      <c r="DI139" s="9">
        <f>IF(Parametros!$P$3=1,'4 - Tabela atual'!DI138,'5 - Tabela anterior'!DH138)</f>
        <v>0</v>
      </c>
      <c r="DJ139" s="9">
        <f>IF(Parametros!$P$3=1,'4 - Tabela atual'!DJ138,'5 - Tabela anterior'!DI138)</f>
        <v>0</v>
      </c>
      <c r="DK139" s="9">
        <f>IF(Parametros!$P$3=1,'4 - Tabela atual'!DK138,'5 - Tabela anterior'!DJ138)</f>
        <v>0</v>
      </c>
      <c r="DL139" s="9">
        <f>IF(Parametros!$P$3=1,'4 - Tabela atual'!DL138,'5 - Tabela anterior'!DK138)</f>
        <v>0</v>
      </c>
      <c r="DM139" s="9">
        <f>IF(Parametros!$P$3=1,'4 - Tabela atual'!DM138,'5 - Tabela anterior'!DL138)</f>
        <v>0</v>
      </c>
      <c r="DN139" s="9">
        <f>IF(Parametros!$P$3=1,'4 - Tabela atual'!DN138,'5 - Tabela anterior'!DM138)</f>
        <v>0</v>
      </c>
      <c r="DO139" s="9">
        <f>IF(Parametros!$P$3=1,'4 - Tabela atual'!DO138,'5 - Tabela anterior'!DN138)</f>
        <v>0</v>
      </c>
      <c r="DP139" s="9">
        <f>IF(Parametros!$P$3=1,'4 - Tabela atual'!DP138,'5 - Tabela anterior'!DO138)</f>
        <v>0</v>
      </c>
      <c r="DQ139" s="9">
        <f>IF(Parametros!$P$3=1,'4 - Tabela atual'!DQ138,'5 - Tabela anterior'!DP138)</f>
        <v>0</v>
      </c>
      <c r="DR139" s="9">
        <f>IF(Parametros!$P$3=1,'4 - Tabela atual'!DR138,'5 - Tabela anterior'!DQ138)</f>
        <v>0</v>
      </c>
      <c r="DS139" s="9">
        <f>IF(Parametros!$P$3=1,'4 - Tabela atual'!DS138,'5 - Tabela anterior'!DR138)</f>
        <v>0</v>
      </c>
      <c r="DT139" s="9">
        <f>IF(Parametros!$P$3=1,'4 - Tabela atual'!DT138,'5 - Tabela anterior'!DS138)</f>
        <v>0</v>
      </c>
      <c r="DU139" s="9">
        <f>IF(Parametros!$P$3=1,'4 - Tabela atual'!DU138,'5 - Tabela anterior'!DT138)</f>
        <v>0</v>
      </c>
      <c r="DV139" s="9">
        <f>IF(Parametros!$P$3=1,'4 - Tabela atual'!DV138,'5 - Tabela anterior'!DU138)</f>
        <v>0</v>
      </c>
      <c r="DW139" s="9">
        <f>IF(Parametros!$P$3=1,'4 - Tabela atual'!DW138,'5 - Tabela anterior'!DV138)</f>
        <v>0</v>
      </c>
      <c r="DX139" s="9">
        <f>IF(Parametros!$P$3=1,'4 - Tabela atual'!DX138,'5 - Tabela anterior'!DW138)</f>
        <v>0</v>
      </c>
      <c r="DY139" s="9">
        <f>IF(Parametros!$P$3=1,'4 - Tabela atual'!DY138,'5 - Tabela anterior'!DX138)</f>
        <v>0</v>
      </c>
      <c r="DZ139" s="9">
        <f>IF(Parametros!$P$3=1,'4 - Tabela atual'!DZ138,'5 - Tabela anterior'!DY138)</f>
        <v>0</v>
      </c>
      <c r="EA139" s="9">
        <f>IF(Parametros!$P$3=1,'4 - Tabela atual'!EA138,'5 - Tabela anterior'!DZ138)</f>
        <v>0</v>
      </c>
      <c r="EB139" s="9">
        <f>IF(Parametros!$P$3=1,'4 - Tabela atual'!EB138,'5 - Tabela anterior'!EA138)</f>
        <v>0</v>
      </c>
      <c r="EC139" s="9">
        <f>IF(Parametros!$P$3=1,'4 - Tabela atual'!EC138,'5 - Tabela anterior'!EB138)</f>
        <v>0</v>
      </c>
      <c r="ED139" s="9">
        <f>IF(Parametros!$P$3=1,'4 - Tabela atual'!ED138,'5 - Tabela anterior'!EC138)</f>
        <v>0</v>
      </c>
      <c r="EE139" s="9">
        <f>IF(Parametros!$P$3=1,'4 - Tabela atual'!EE138,'5 - Tabela anterior'!ED138)</f>
        <v>0</v>
      </c>
      <c r="EF139" s="9">
        <f>IF(Parametros!$P$3=1,'4 - Tabela atual'!EF138,'5 - Tabela anterior'!EE138)</f>
        <v>0</v>
      </c>
      <c r="EG139" s="9">
        <f>IF(Parametros!$P$3=1,'4 - Tabela atual'!EG138,'5 - Tabela anterior'!EF138)</f>
        <v>0</v>
      </c>
      <c r="EH139" s="9">
        <f>IF(Parametros!$P$3=1,'4 - Tabela atual'!EH138,'5 - Tabela anterior'!EG138)</f>
        <v>0</v>
      </c>
      <c r="EI139" s="9">
        <f>IF(Parametros!$P$3=1,'4 - Tabela atual'!EI138,'5 - Tabela anterior'!EH138)</f>
        <v>0</v>
      </c>
      <c r="EJ139" s="9">
        <f>IF(Parametros!$P$3=1,'4 - Tabela atual'!EJ138,'5 - Tabela anterior'!EI138)</f>
        <v>0</v>
      </c>
      <c r="EK139" s="9">
        <f>IF(Parametros!$P$3=1,'4 - Tabela atual'!EK138,'5 - Tabela anterior'!EJ138)</f>
        <v>0</v>
      </c>
      <c r="EL139" s="9">
        <f>IF(Parametros!$P$3=1,'4 - Tabela atual'!EL138,'5 - Tabela anterior'!EK138)</f>
        <v>0</v>
      </c>
      <c r="EM139" s="9">
        <f>IF(Parametros!$P$3=1,'4 - Tabela atual'!EM138,'5 - Tabela anterior'!EL138)</f>
        <v>0</v>
      </c>
      <c r="EN139" s="9">
        <f>IF(Parametros!$P$3=1,'4 - Tabela atual'!EN138,'5 - Tabela anterior'!EM138)</f>
        <v>0</v>
      </c>
      <c r="EO139" s="9">
        <f>IF(Parametros!$P$3=1,'4 - Tabela atual'!EO138,'5 - Tabela anterior'!EN138)</f>
        <v>0</v>
      </c>
      <c r="EP139" s="9">
        <f>IF(Parametros!$P$3=1,'4 - Tabela atual'!EP138,'5 - Tabela anterior'!EO138)</f>
        <v>0</v>
      </c>
      <c r="EQ139" s="9">
        <f>IF(Parametros!$P$3=1,'4 - Tabela atual'!EQ138,'5 - Tabela anterior'!EP138)</f>
        <v>0</v>
      </c>
      <c r="ER139" s="9">
        <f>IF(Parametros!$P$3=1,'4 - Tabela atual'!ER138,'5 - Tabela anterior'!EQ138)</f>
        <v>0</v>
      </c>
      <c r="ES139" s="9">
        <f>IF(Parametros!$P$3=1,'4 - Tabela atual'!ES138,'5 - Tabela anterior'!ER138)</f>
        <v>0</v>
      </c>
      <c r="ET139" s="9">
        <f>IF(Parametros!$P$3=1,'4 - Tabela atual'!ET138,'5 - Tabela anterior'!ES138)</f>
        <v>0</v>
      </c>
      <c r="EU139" s="9">
        <f>IF(Parametros!$P$3=1,'4 - Tabela atual'!EU138,'5 - Tabela anterior'!ET138)</f>
        <v>0</v>
      </c>
      <c r="EV139" s="9">
        <f>IF(Parametros!$P$3=1,'4 - Tabela atual'!EV138,'5 - Tabela anterior'!EU138)</f>
        <v>0</v>
      </c>
      <c r="EW139" s="9">
        <f>IF(Parametros!$P$3=1,'4 - Tabela atual'!EW138,'5 - Tabela anterior'!EV138)</f>
        <v>0</v>
      </c>
      <c r="EX139" s="9">
        <f>IF(Parametros!$P$3=1,'4 - Tabela atual'!EX138,'5 - Tabela anterior'!EW138)</f>
        <v>0</v>
      </c>
      <c r="EY139" s="9">
        <f>IF(Parametros!$P$3=1,'4 - Tabela atual'!EY138,'5 - Tabela anterior'!EX138)</f>
        <v>0</v>
      </c>
      <c r="EZ139" s="9">
        <f>IF(Parametros!$P$3=1,'4 - Tabela atual'!EZ138,'5 - Tabela anterior'!EY138)</f>
        <v>0</v>
      </c>
      <c r="FA139" s="9">
        <f>IF(Parametros!$P$3=1,'4 - Tabela atual'!FA138,'5 - Tabela anterior'!EZ138)</f>
        <v>0</v>
      </c>
      <c r="FB139" s="9">
        <f>IF(Parametros!$P$3=1,'4 - Tabela atual'!FB138,'5 - Tabela anterior'!FA138)</f>
        <v>0</v>
      </c>
      <c r="FC139" s="9">
        <f>IF(Parametros!$P$3=1,'4 - Tabela atual'!FC138,'5 - Tabela anterior'!FB138)</f>
        <v>0</v>
      </c>
      <c r="FD139" s="9">
        <f>IF(Parametros!$P$3=1,'4 - Tabela atual'!FD138,'5 - Tabela anterior'!FC138)</f>
        <v>0</v>
      </c>
      <c r="FE139" s="9">
        <f>IF(Parametros!$P$3=1,'4 - Tabela atual'!FE138,'5 - Tabela anterior'!FD138)</f>
        <v>0</v>
      </c>
      <c r="FF139" s="9">
        <f>IF(Parametros!$P$3=1,'4 - Tabela atual'!FF138,'5 - Tabela anterior'!FE138)</f>
        <v>0</v>
      </c>
      <c r="FG139" s="9">
        <f>IF(Parametros!$P$3=1,'4 - Tabela atual'!FG138,'5 - Tabela anterior'!FF138)</f>
        <v>0</v>
      </c>
      <c r="FH139" s="9">
        <f>IF(Parametros!$P$3=1,'4 - Tabela atual'!FH138,'5 - Tabela anterior'!FG138)</f>
        <v>0</v>
      </c>
      <c r="FI139" s="9">
        <f>IF(Parametros!$P$3=1,'4 - Tabela atual'!FI138,'5 - Tabela anterior'!FH138)</f>
        <v>0</v>
      </c>
      <c r="FJ139" s="9">
        <f>IF(Parametros!$P$3=1,'4 - Tabela atual'!FJ138,'5 - Tabela anterior'!FI138)</f>
        <v>0</v>
      </c>
      <c r="FK139" s="9">
        <f>IF(Parametros!$P$3=1,'4 - Tabela atual'!FK138,'5 - Tabela anterior'!FJ138)</f>
        <v>0</v>
      </c>
      <c r="FL139" s="9">
        <f>IF(Parametros!$P$3=1,'4 - Tabela atual'!FL138,'5 - Tabela anterior'!FK138)</f>
        <v>0</v>
      </c>
      <c r="FM139" s="9">
        <f>IF(Parametros!$P$3=1,'4 - Tabela atual'!FM138,'5 - Tabela anterior'!FL138)</f>
        <v>0</v>
      </c>
      <c r="FN139" s="9">
        <f>IF(Parametros!$P$3=1,'4 - Tabela atual'!FN138,'5 - Tabela anterior'!FM138)</f>
        <v>0</v>
      </c>
      <c r="FO139" s="9">
        <f>IF(Parametros!$P$3=1,'4 - Tabela atual'!FO138,'5 - Tabela anterior'!FN138)</f>
        <v>0</v>
      </c>
      <c r="FP139" s="9">
        <f>IF(Parametros!$P$3=1,'4 - Tabela atual'!FP138,'5 - Tabela anterior'!FO138)</f>
        <v>0</v>
      </c>
      <c r="FQ139" s="9">
        <f>IF(Parametros!$P$3=1,'4 - Tabela atual'!FQ138,'5 - Tabela anterior'!FP138)</f>
        <v>0</v>
      </c>
      <c r="FR139" s="9">
        <f>IF(Parametros!$P$3=1,'4 - Tabela atual'!FR138,'5 - Tabela anterior'!FQ138)</f>
        <v>0</v>
      </c>
      <c r="FS139" s="9">
        <f>IF(Parametros!$P$3=1,'4 - Tabela atual'!FS138,'5 - Tabela anterior'!FR138)</f>
        <v>0</v>
      </c>
      <c r="FT139" t="str">
        <f>IF(Parametros!$P$3=1,'4 - Tabela atual'!FT138,'5 - Tabela anterior'!FS138)</f>
        <v>0</v>
      </c>
      <c r="FU139" t="str">
        <f>IF(Parametros!$P$3=1,'4 - Tabela atual'!FU138,'5 - Tabela anterior'!FT138)</f>
        <v>0</v>
      </c>
      <c r="FV139" t="str">
        <f>IF(Parametros!$P$3=1,'4 - Tabela atual'!FV138,'5 - Tabela anterior'!FU138)</f>
        <v>0</v>
      </c>
      <c r="FW139" t="str">
        <f>IF(Parametros!$P$3=1,'4 - Tabela atual'!FW138,'5 - Tabela anterior'!FV138)</f>
        <v>0</v>
      </c>
      <c r="FX139">
        <f>IF(Parametros!$P$3=1,'4 - Tabela atual'!FX138,'5 - Tabela anterior'!FW138)</f>
        <v>0</v>
      </c>
      <c r="FY139">
        <f>IF(Parametros!$P$3=1,'4 - Tabela atual'!FY138,'5 - Tabela anterior'!FX138)</f>
        <v>0</v>
      </c>
      <c r="FZ139">
        <f>IF(Parametros!$P$3=1,'4 - Tabela atual'!FZ138,'5 - Tabela anterior'!FY138)</f>
        <v>0</v>
      </c>
      <c r="GA139">
        <f>IF(Parametros!$P$3=1,'4 - Tabela atual'!GA138,'5 - Tabela anterior'!FZ138)</f>
        <v>0</v>
      </c>
      <c r="GB139">
        <f>IF(Parametros!$P$3=1,'4 - Tabela atual'!GB138,'5 - Tabela anterior'!GA138)</f>
        <v>0</v>
      </c>
      <c r="GC139">
        <f>IF(Parametros!$P$3=1,'4 - Tabela atual'!GC138,'5 - Tabela anterior'!GB138)</f>
        <v>0</v>
      </c>
      <c r="GD139">
        <f>IF(Parametros!$P$3=1,'4 - Tabela atual'!GD138,'5 - Tabela anterior'!GC138)</f>
        <v>0</v>
      </c>
      <c r="GE139">
        <f>IF(Parametros!$P$3=1,'4 - Tabela atual'!GE138,'5 - Tabela anterior'!GD138)</f>
        <v>0</v>
      </c>
      <c r="GF139">
        <f>IF(Parametros!$P$3=1,'4 - Tabela atual'!GF138,'5 - Tabela anterior'!GE138)</f>
        <v>0</v>
      </c>
      <c r="GG139">
        <f>IF(Parametros!$P$3=1,'4 - Tabela atual'!GG138,'5 - Tabela anterior'!GF138)</f>
        <v>0</v>
      </c>
      <c r="GH139">
        <f>IF(Parametros!$P$3=1,'4 - Tabela atual'!GH138,'5 - Tabela anterior'!GG138)</f>
        <v>0</v>
      </c>
      <c r="GI139" s="8" t="str">
        <f>IF(Parametros!$P$3=1,'4 - Tabela atual'!GI138,'5 - Tabela anterior'!GH138)</f>
        <v>0</v>
      </c>
      <c r="GJ139" s="8">
        <f>IF(Parametros!$P$3=1,'4 - Tabela atual'!GJ138,'5 - Tabela anterior'!GI138)</f>
        <v>0</v>
      </c>
      <c r="GK139" s="8">
        <f>IF(Parametros!$P$3=1,'4 - Tabela atual'!GK138,'5 - Tabela anterior'!GJ138)</f>
        <v>0</v>
      </c>
      <c r="GL139" s="8">
        <f>IF(Parametros!$P$3=1,'4 - Tabela atual'!GL138,'5 - Tabela anterior'!GK138)</f>
        <v>0</v>
      </c>
      <c r="GM139" s="8">
        <f>IF(Parametros!$P$3=1,'4 - Tabela atual'!GM138,'5 - Tabela anterior'!GL138)</f>
        <v>0</v>
      </c>
      <c r="GN139" s="8">
        <f>IF(Parametros!$P$3=1,'4 - Tabela atual'!GN138,'5 - Tabela anterior'!GM138)</f>
        <v>0</v>
      </c>
      <c r="GO139" s="8">
        <f>IF(Parametros!$P$3=1,'4 - Tabela atual'!GO138,'5 - Tabela anterior'!GN138)</f>
        <v>0</v>
      </c>
      <c r="GP139" s="8">
        <f>IF(Parametros!$P$3=1,'4 - Tabela atual'!GP138,'5 - Tabela anterior'!GO138)</f>
        <v>0</v>
      </c>
      <c r="GQ139" s="8">
        <f>IF(Parametros!$P$3=1,'4 - Tabela atual'!GQ138,'5 - Tabela anterior'!GP138)</f>
        <v>0</v>
      </c>
      <c r="GR139" s="8">
        <f>IF(Parametros!$P$3=1,'4 - Tabela atual'!GR138,'5 - Tabela anterior'!GQ138)</f>
        <v>0</v>
      </c>
      <c r="GS139" s="8">
        <f>IF(Parametros!$P$3=1,'4 - Tabela atual'!GS138,'5 - Tabela anterior'!GR138)</f>
        <v>0</v>
      </c>
      <c r="GT139" s="8">
        <f>IF(Parametros!$P$3=1,'4 - Tabela atual'!GT138,'5 - Tabela anterior'!GS138)</f>
        <v>0</v>
      </c>
      <c r="GU139" s="8">
        <f>IF(Parametros!$P$3=1,'4 - Tabela atual'!GU138,'5 - Tabela anterior'!GT138)</f>
        <v>0</v>
      </c>
      <c r="GV139" s="8">
        <f>IF(Parametros!$P$3=1,'4 - Tabela atual'!GV138,'5 - Tabela anterior'!GU138)</f>
        <v>0</v>
      </c>
      <c r="GW139" s="8">
        <f>IF(Parametros!$P$3=1,'4 - Tabela atual'!GW138,'5 - Tabela anterior'!GV138)</f>
        <v>0</v>
      </c>
      <c r="GX139">
        <f>IF(Parametros!$P$3=1,'4 - Tabela atual'!GX138,'5 - Tabela anterior'!GW138)</f>
        <v>0</v>
      </c>
      <c r="GY139">
        <f>IF(Parametros!$P$3=1,'4 - Tabela atual'!GY138,'5 - Tabela anterior'!GX138)</f>
        <v>0</v>
      </c>
      <c r="GZ139">
        <f>IF(Parametros!$P$3=1,'4 - Tabela atual'!GZ138,'5 - Tabela anterior'!GY138)</f>
        <v>0</v>
      </c>
      <c r="HA139">
        <f>IF(Parametros!$P$3=1,'4 - Tabela atual'!HA138,'5 - Tabela anterior'!GZ138)</f>
        <v>0</v>
      </c>
      <c r="HB139">
        <f>IF(Parametros!$P$3=1,'4 - Tabela atual'!HB138,'5 - Tabela anterior'!HA138)</f>
        <v>0</v>
      </c>
      <c r="HC139">
        <f>IF(Parametros!$P$3=1,'4 - Tabela atual'!HC138,'5 - Tabela anterior'!HB138)</f>
        <v>0</v>
      </c>
      <c r="HD139">
        <f>IF(Parametros!$P$3=1,'4 - Tabela atual'!HD138,'5 - Tabela anterior'!HC138)</f>
        <v>0</v>
      </c>
      <c r="HE139" s="6" t="str">
        <f t="shared" si="3"/>
        <v>0 - (0)</v>
      </c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IP139" s="5"/>
      <c r="IQ139" s="5"/>
      <c r="IR139" s="5"/>
      <c r="IS139" s="5"/>
      <c r="IT139" s="5"/>
      <c r="IU139" s="5"/>
      <c r="IV139" s="5"/>
      <c r="IW139" s="5"/>
      <c r="IX139" s="5"/>
      <c r="IY139" s="5"/>
      <c r="IZ139" s="5"/>
      <c r="JA139" s="5"/>
      <c r="JB139" s="5"/>
      <c r="JC139" s="5"/>
      <c r="JD139" s="5"/>
      <c r="JE139" s="5"/>
      <c r="JF139" s="5"/>
      <c r="JG139" s="5"/>
      <c r="JH139" s="5"/>
      <c r="JI139" s="5"/>
      <c r="JJ139" s="5"/>
      <c r="JK139" s="5"/>
      <c r="JL139" s="5"/>
    </row>
    <row r="140" spans="1:272" x14ac:dyDescent="0.2">
      <c r="A140" s="148">
        <f>IF(Parametros!$P$3=1,'4 - Tabela atual'!A139,'5 - Tabela anterior'!A139)</f>
        <v>0</v>
      </c>
      <c r="B140" s="112">
        <f>IF(Parametros!$P$3=1,'4 - Tabela atual'!B139,'5 - Tabela anterior'!B139)</f>
        <v>0</v>
      </c>
      <c r="C140" s="9">
        <f>IF(Parametros!$P$3=1,'4 - Tabela atual'!C139,'5 - Tabela anterior'!C139)</f>
        <v>0</v>
      </c>
      <c r="D140" s="9">
        <f>IF(Parametros!$P$3=1,'4 - Tabela atual'!D139,'5 - Tabela anterior'!D139)</f>
        <v>0</v>
      </c>
      <c r="E140" s="9"/>
      <c r="F140" s="9"/>
      <c r="G140" s="9"/>
      <c r="H140" s="9"/>
      <c r="I140" s="9">
        <f>IF(Parametros!$P$3=1,'4 - Tabela atual'!I139,'5 - Tabela anterior'!H139)</f>
        <v>0</v>
      </c>
      <c r="J140" s="9"/>
      <c r="K140" s="9"/>
      <c r="L140" s="9"/>
      <c r="M140" s="9"/>
      <c r="N140" s="9">
        <f>IF(Parametros!$P$3=1,'4 - Tabela atual'!N139,'5 - Tabela anterior'!M139)</f>
        <v>0</v>
      </c>
      <c r="O140" s="9">
        <f>IF(Parametros!$P$3=1,'4 - Tabela atual'!O139,'5 - Tabela anterior'!N139)</f>
        <v>0</v>
      </c>
      <c r="P140" s="9">
        <f>IF(Parametros!$P$3=1,'4 - Tabela atual'!P139,'5 - Tabela anterior'!O139)</f>
        <v>0</v>
      </c>
      <c r="Q140" s="9">
        <f>IF(Parametros!$P$3=1,'4 - Tabela atual'!Q139,'5 - Tabela anterior'!P139)</f>
        <v>0</v>
      </c>
      <c r="R140" s="9">
        <f>IF(Parametros!$P$3=1,'4 - Tabela atual'!R139,'5 - Tabela anterior'!Q139)</f>
        <v>0</v>
      </c>
      <c r="S140" s="9">
        <f>IF(Parametros!$P$3=1,'4 - Tabela atual'!S139,'5 - Tabela anterior'!R139)</f>
        <v>0</v>
      </c>
      <c r="T140" s="9">
        <f>IF(Parametros!$P$3=1,'4 - Tabela atual'!T139,'5 - Tabela anterior'!S139)</f>
        <v>0</v>
      </c>
      <c r="U140" s="9">
        <f>IF(Parametros!$P$3=1,'4 - Tabela atual'!U139,'5 - Tabela anterior'!T139)</f>
        <v>0</v>
      </c>
      <c r="V140" s="9">
        <f>IF(Parametros!$P$3=1,'4 - Tabela atual'!V139,'5 - Tabela anterior'!U139)</f>
        <v>0</v>
      </c>
      <c r="W140" s="9">
        <f>IF(Parametros!$P$3=1,'4 - Tabela atual'!W139,'5 - Tabela anterior'!V139)</f>
        <v>0</v>
      </c>
      <c r="X140" s="9">
        <f>IF(Parametros!$P$3=1,'4 - Tabela atual'!X139,'5 - Tabela anterior'!W139)</f>
        <v>0</v>
      </c>
      <c r="Y140" s="9">
        <f>IF(Parametros!$P$3=1,'4 - Tabela atual'!Y139,'5 - Tabela anterior'!X139)</f>
        <v>0</v>
      </c>
      <c r="Z140" s="9">
        <f>IF(Parametros!$P$3=1,'4 - Tabela atual'!Z139,'5 - Tabela anterior'!Y139)</f>
        <v>0</v>
      </c>
      <c r="AA140" s="9">
        <f>IF(Parametros!$P$3=1,'4 - Tabela atual'!AA139,'5 - Tabela anterior'!Z139)</f>
        <v>0</v>
      </c>
      <c r="AB140" s="9">
        <f>IF(Parametros!$P$3=1,'4 - Tabela atual'!AB139,'5 - Tabela anterior'!AA139)</f>
        <v>0</v>
      </c>
      <c r="AC140" s="9">
        <f>IF(Parametros!$P$3=1,'4 - Tabela atual'!AC139,'5 - Tabela anterior'!AB139)</f>
        <v>0</v>
      </c>
      <c r="AD140" s="9">
        <f>IF(Parametros!$P$3=1,'4 - Tabela atual'!AD139,'5 - Tabela anterior'!AC139)</f>
        <v>0</v>
      </c>
      <c r="AE140" s="9">
        <f>IF(Parametros!$P$3=1,'4 - Tabela atual'!AE139,'5 - Tabela anterior'!AD139)</f>
        <v>0</v>
      </c>
      <c r="AF140" s="9">
        <f>IF(Parametros!$P$3=1,'4 - Tabela atual'!AF139,'5 - Tabela anterior'!AE139)</f>
        <v>0</v>
      </c>
      <c r="AG140" s="9">
        <f>IF(Parametros!$P$3=1,'4 - Tabela atual'!AG139,'5 - Tabela anterior'!AF139)</f>
        <v>0</v>
      </c>
      <c r="AH140" s="9">
        <f>IF(Parametros!$P$3=1,'4 - Tabela atual'!AH139,'5 - Tabela anterior'!AG139)</f>
        <v>0</v>
      </c>
      <c r="AI140" s="9">
        <f>IF(Parametros!$P$3=1,'4 - Tabela atual'!AI139,'5 - Tabela anterior'!AH139)</f>
        <v>0</v>
      </c>
      <c r="AJ140" s="9">
        <f>IF(Parametros!$P$3=1,'4 - Tabela atual'!AJ139,'5 - Tabela anterior'!AI139)</f>
        <v>0</v>
      </c>
      <c r="AK140" s="9">
        <f>IF(Parametros!$P$3=1,'4 - Tabela atual'!AK139,'5 - Tabela anterior'!AJ139)</f>
        <v>0</v>
      </c>
      <c r="AL140" s="9">
        <f>IF(Parametros!$P$3=1,'4 - Tabela atual'!AL139,'5 - Tabela anterior'!AK139)</f>
        <v>0</v>
      </c>
      <c r="AM140" s="9">
        <f>IF(Parametros!$P$3=1,'4 - Tabela atual'!AM139,'5 - Tabela anterior'!AL139)</f>
        <v>0</v>
      </c>
      <c r="AN140" s="9">
        <f>IF(Parametros!$P$3=1,'4 - Tabela atual'!AN139,'5 - Tabela anterior'!AM139)</f>
        <v>0</v>
      </c>
      <c r="AO140" s="9">
        <f>IF(Parametros!$P$3=1,'4 - Tabela atual'!AO139,'5 - Tabela anterior'!AN139)</f>
        <v>0</v>
      </c>
      <c r="AP140" s="9">
        <f>IF(Parametros!$P$3=1,'4 - Tabela atual'!AP139,'5 - Tabela anterior'!AO139)</f>
        <v>0</v>
      </c>
      <c r="AQ140" s="9">
        <f>IF(Parametros!$P$3=1,'4 - Tabela atual'!AQ139,'5 - Tabela anterior'!AP139)</f>
        <v>0</v>
      </c>
      <c r="AR140" s="9">
        <f>IF(Parametros!$P$3=1,'4 - Tabela atual'!AR139,'5 - Tabela anterior'!AQ139)</f>
        <v>0</v>
      </c>
      <c r="AS140" s="9">
        <f>IF(Parametros!$P$3=1,'4 - Tabela atual'!AS139,'5 - Tabela anterior'!AR139)</f>
        <v>0</v>
      </c>
      <c r="AT140" s="9">
        <f>IF(Parametros!$P$3=1,'4 - Tabela atual'!AT139,'5 - Tabela anterior'!AS139)</f>
        <v>0</v>
      </c>
      <c r="AU140" s="9">
        <f>IF(Parametros!$P$3=1,'4 - Tabela atual'!AU139,'5 - Tabela anterior'!AT139)</f>
        <v>0</v>
      </c>
      <c r="AV140" s="9">
        <f>IF(Parametros!$P$3=1,'4 - Tabela atual'!AV139,'5 - Tabela anterior'!AU139)</f>
        <v>0</v>
      </c>
      <c r="AW140" s="9">
        <f>IF(Parametros!$P$3=1,'4 - Tabela atual'!AW139,'5 - Tabela anterior'!AV139)</f>
        <v>0</v>
      </c>
      <c r="AX140" s="9">
        <f>IF(Parametros!$P$3=1,'4 - Tabela atual'!AX139,'5 - Tabela anterior'!AW139)</f>
        <v>0</v>
      </c>
      <c r="AY140" s="9">
        <f>IF(Parametros!$P$3=1,'4 - Tabela atual'!AY139,'5 - Tabela anterior'!AX139)</f>
        <v>0</v>
      </c>
      <c r="AZ140" s="9">
        <f>IF(Parametros!$P$3=1,'4 - Tabela atual'!AZ139,'5 - Tabela anterior'!AY139)</f>
        <v>0</v>
      </c>
      <c r="BA140" s="9">
        <f>IF(Parametros!$P$3=1,'4 - Tabela atual'!BA139,'5 - Tabela anterior'!AZ139)</f>
        <v>0</v>
      </c>
      <c r="BB140" s="9">
        <f>IF(Parametros!$P$3=1,'4 - Tabela atual'!BB139,'5 - Tabela anterior'!BA139)</f>
        <v>0</v>
      </c>
      <c r="BC140" s="9">
        <f>IF(Parametros!$P$3=1,'4 - Tabela atual'!BC139,'5 - Tabela anterior'!BB139)</f>
        <v>0</v>
      </c>
      <c r="BD140" s="9">
        <f>IF(Parametros!$P$3=1,'4 - Tabela atual'!BD139,'5 - Tabela anterior'!BC139)</f>
        <v>0</v>
      </c>
      <c r="BE140" s="9">
        <f>IF(Parametros!$P$3=1,'4 - Tabela atual'!BE139,'5 - Tabela anterior'!BD139)</f>
        <v>0</v>
      </c>
      <c r="BF140" s="9">
        <f>IF(Parametros!$P$3=1,'4 - Tabela atual'!BF139,'5 - Tabela anterior'!BE139)</f>
        <v>0</v>
      </c>
      <c r="BG140" s="9">
        <f>IF(Parametros!$P$3=1,'4 - Tabela atual'!BG139,'5 - Tabela anterior'!BF139)</f>
        <v>0</v>
      </c>
      <c r="BH140" s="9">
        <f>IF(Parametros!$P$3=1,'4 - Tabela atual'!BH139,'5 - Tabela anterior'!BG139)</f>
        <v>0</v>
      </c>
      <c r="BI140" s="9">
        <f>IF(Parametros!$P$3=1,'4 - Tabela atual'!BI139,'5 - Tabela anterior'!BH139)</f>
        <v>0</v>
      </c>
      <c r="BJ140" s="9">
        <f>IF(Parametros!$P$3=1,'4 - Tabela atual'!BJ139,'5 - Tabela anterior'!BI139)</f>
        <v>0</v>
      </c>
      <c r="BK140" s="9">
        <f>IF(Parametros!$P$3=1,'4 - Tabela atual'!BK139,'5 - Tabela anterior'!BJ139)</f>
        <v>0</v>
      </c>
      <c r="BL140" s="9">
        <f>IF(Parametros!$P$3=1,'4 - Tabela atual'!BL139,'5 - Tabela anterior'!BK139)</f>
        <v>0</v>
      </c>
      <c r="BM140" s="9">
        <f>IF(Parametros!$P$3=1,'4 - Tabela atual'!BM139,'5 - Tabela anterior'!BL139)</f>
        <v>0</v>
      </c>
      <c r="BN140" s="9">
        <f>IF(Parametros!$P$3=1,'4 - Tabela atual'!BN139,'5 - Tabela anterior'!BM139)</f>
        <v>0</v>
      </c>
      <c r="BO140" s="9">
        <f>IF(Parametros!$P$3=1,'4 - Tabela atual'!BO139,'5 - Tabela anterior'!BN139)</f>
        <v>0</v>
      </c>
      <c r="BP140" s="9">
        <f>IF(Parametros!$P$3=1,'4 - Tabela atual'!BP139,'5 - Tabela anterior'!BO139)</f>
        <v>0</v>
      </c>
      <c r="BQ140" s="9">
        <f>IF(Parametros!$P$3=1,'4 - Tabela atual'!BQ139,'5 - Tabela anterior'!BP139)</f>
        <v>0</v>
      </c>
      <c r="BR140" s="9">
        <f>IF(Parametros!$P$3=1,'4 - Tabela atual'!BR139,'5 - Tabela anterior'!BQ139)</f>
        <v>0</v>
      </c>
      <c r="BS140" s="9">
        <f>IF(Parametros!$P$3=1,'4 - Tabela atual'!BS139,'5 - Tabela anterior'!BR139)</f>
        <v>0</v>
      </c>
      <c r="BT140" s="9">
        <f>IF(Parametros!$P$3=1,'4 - Tabela atual'!BT139,'5 - Tabela anterior'!BS139)</f>
        <v>0</v>
      </c>
      <c r="BU140" s="9">
        <f>IF(Parametros!$P$3=1,'4 - Tabela atual'!BU139,'5 - Tabela anterior'!BT139)</f>
        <v>0</v>
      </c>
      <c r="BV140" s="9">
        <f>IF(Parametros!$P$3=1,'4 - Tabela atual'!BV139,'5 - Tabela anterior'!BU139)</f>
        <v>0</v>
      </c>
      <c r="BW140" s="9">
        <f>IF(Parametros!$P$3=1,'4 - Tabela atual'!BW139,'5 - Tabela anterior'!BV139)</f>
        <v>0</v>
      </c>
      <c r="BX140" s="9">
        <f>IF(Parametros!$P$3=1,'4 - Tabela atual'!BX139,'5 - Tabela anterior'!BW139)</f>
        <v>0</v>
      </c>
      <c r="BY140" s="9">
        <f>IF(Parametros!$P$3=1,'4 - Tabela atual'!BY139,'5 - Tabela anterior'!BX139)</f>
        <v>0</v>
      </c>
      <c r="BZ140" s="9">
        <f>IF(Parametros!$P$3=1,'4 - Tabela atual'!BZ139,'5 - Tabela anterior'!BY139)</f>
        <v>0</v>
      </c>
      <c r="CA140" s="9">
        <f>IF(Parametros!$P$3=1,'4 - Tabela atual'!CA139,'5 - Tabela anterior'!BZ139)</f>
        <v>0</v>
      </c>
      <c r="CB140" s="9">
        <f>IF(Parametros!$P$3=1,'4 - Tabela atual'!CB139,'5 - Tabela anterior'!CA139)</f>
        <v>0</v>
      </c>
      <c r="CC140" s="9">
        <f>IF(Parametros!$P$3=1,'4 - Tabela atual'!CC139,'5 - Tabela anterior'!CB139)</f>
        <v>0</v>
      </c>
      <c r="CD140" s="9">
        <f>IF(Parametros!$P$3=1,'4 - Tabela atual'!CD139,'5 - Tabela anterior'!CC139)</f>
        <v>0</v>
      </c>
      <c r="CE140" s="9">
        <f>IF(Parametros!$P$3=1,'4 - Tabela atual'!CE139,'5 - Tabela anterior'!CD139)</f>
        <v>0</v>
      </c>
      <c r="CF140" s="9">
        <f>IF(Parametros!$P$3=1,'4 - Tabela atual'!CF139,'5 - Tabela anterior'!CE139)</f>
        <v>0</v>
      </c>
      <c r="CG140" s="9">
        <f>IF(Parametros!$P$3=1,'4 - Tabela atual'!CG139,'5 - Tabela anterior'!CF139)</f>
        <v>0</v>
      </c>
      <c r="CH140" s="9">
        <f>IF(Parametros!$P$3=1,'4 - Tabela atual'!CH139,'5 - Tabela anterior'!CG139)</f>
        <v>0</v>
      </c>
      <c r="CI140" s="9">
        <f>IF(Parametros!$P$3=1,'4 - Tabela atual'!CI139,'5 - Tabela anterior'!CH139)</f>
        <v>0</v>
      </c>
      <c r="CJ140" s="9">
        <f>IF(Parametros!$P$3=1,'4 - Tabela atual'!CJ139,'5 - Tabela anterior'!CI139)</f>
        <v>0</v>
      </c>
      <c r="CK140" s="9">
        <f>IF(Parametros!$P$3=1,'4 - Tabela atual'!CK139,'5 - Tabela anterior'!CJ139)</f>
        <v>0</v>
      </c>
      <c r="CL140" s="9">
        <f>IF(Parametros!$P$3=1,'4 - Tabela atual'!CL139,'5 - Tabela anterior'!CK139)</f>
        <v>0</v>
      </c>
      <c r="CM140" s="9">
        <f>IF(Parametros!$P$3=1,'4 - Tabela atual'!CM139,'5 - Tabela anterior'!CL139)</f>
        <v>0</v>
      </c>
      <c r="CN140" s="9">
        <f>IF(Parametros!$P$3=1,'4 - Tabela atual'!CN139,'5 - Tabela anterior'!CM139)</f>
        <v>0</v>
      </c>
      <c r="CO140" s="9">
        <f>IF(Parametros!$P$3=1,'4 - Tabela atual'!CO139,'5 - Tabela anterior'!CN139)</f>
        <v>0</v>
      </c>
      <c r="CP140" s="9">
        <f>IF(Parametros!$P$3=1,'4 - Tabela atual'!CP139,'5 - Tabela anterior'!CO139)</f>
        <v>0</v>
      </c>
      <c r="CQ140" s="9">
        <f>IF(Parametros!$P$3=1,'4 - Tabela atual'!CQ139,'5 - Tabela anterior'!CP139)</f>
        <v>0</v>
      </c>
      <c r="CR140" s="9">
        <f>IF(Parametros!$P$3=1,'4 - Tabela atual'!CR139,'5 - Tabela anterior'!CQ139)</f>
        <v>0</v>
      </c>
      <c r="CS140" s="9">
        <f>IF(Parametros!$P$3=1,'4 - Tabela atual'!CS139,'5 - Tabela anterior'!CR139)</f>
        <v>0</v>
      </c>
      <c r="CT140" s="9">
        <f>IF(Parametros!$P$3=1,'4 - Tabela atual'!CT139,'5 - Tabela anterior'!CS139)</f>
        <v>0</v>
      </c>
      <c r="CU140" s="9">
        <f>IF(Parametros!$P$3=1,'4 - Tabela atual'!CU139,'5 - Tabela anterior'!CT139)</f>
        <v>0</v>
      </c>
      <c r="CV140" s="9">
        <f>IF(Parametros!$P$3=1,'4 - Tabela atual'!CV139,'5 - Tabela anterior'!CU139)</f>
        <v>0</v>
      </c>
      <c r="CW140" s="9">
        <f>IF(Parametros!$P$3=1,'4 - Tabela atual'!CW139,'5 - Tabela anterior'!CV139)</f>
        <v>0</v>
      </c>
      <c r="CX140" s="9">
        <f>IF(Parametros!$P$3=1,'4 - Tabela atual'!CX139,'5 - Tabela anterior'!CW139)</f>
        <v>0</v>
      </c>
      <c r="CY140" s="9">
        <f>IF(Parametros!$P$3=1,'4 - Tabela atual'!CY139,'5 - Tabela anterior'!CX139)</f>
        <v>0</v>
      </c>
      <c r="CZ140" s="9">
        <f>IF(Parametros!$P$3=1,'4 - Tabela atual'!CZ139,'5 - Tabela anterior'!CY139)</f>
        <v>0</v>
      </c>
      <c r="DA140" s="9">
        <f>IF(Parametros!$P$3=1,'4 - Tabela atual'!DA139,'5 - Tabela anterior'!CZ139)</f>
        <v>0</v>
      </c>
      <c r="DB140" s="9">
        <f>IF(Parametros!$P$3=1,'4 - Tabela atual'!DB139,'5 - Tabela anterior'!DA139)</f>
        <v>0</v>
      </c>
      <c r="DC140" s="9">
        <f>IF(Parametros!$P$3=1,'4 - Tabela atual'!DC139,'5 - Tabela anterior'!DB139)</f>
        <v>0</v>
      </c>
      <c r="DD140" s="9">
        <f>IF(Parametros!$P$3=1,'4 - Tabela atual'!DD139,'5 - Tabela anterior'!DC139)</f>
        <v>0</v>
      </c>
      <c r="DE140" s="9">
        <f>IF(Parametros!$P$3=1,'4 - Tabela atual'!DE139,'5 - Tabela anterior'!DD139)</f>
        <v>0</v>
      </c>
      <c r="DF140" s="9">
        <f>IF(Parametros!$P$3=1,'4 - Tabela atual'!DF139,'5 - Tabela anterior'!DE139)</f>
        <v>0</v>
      </c>
      <c r="DG140" s="9">
        <f>IF(Parametros!$P$3=1,'4 - Tabela atual'!DG139,'5 - Tabela anterior'!DF139)</f>
        <v>0</v>
      </c>
      <c r="DH140" s="9">
        <f>IF(Parametros!$P$3=1,'4 - Tabela atual'!DH139,'5 - Tabela anterior'!DG139)</f>
        <v>0</v>
      </c>
      <c r="DI140" s="9">
        <f>IF(Parametros!$P$3=1,'4 - Tabela atual'!DI139,'5 - Tabela anterior'!DH139)</f>
        <v>0</v>
      </c>
      <c r="DJ140" s="9">
        <f>IF(Parametros!$P$3=1,'4 - Tabela atual'!DJ139,'5 - Tabela anterior'!DI139)</f>
        <v>0</v>
      </c>
      <c r="DK140" s="9">
        <f>IF(Parametros!$P$3=1,'4 - Tabela atual'!DK139,'5 - Tabela anterior'!DJ139)</f>
        <v>0</v>
      </c>
      <c r="DL140" s="9">
        <f>IF(Parametros!$P$3=1,'4 - Tabela atual'!DL139,'5 - Tabela anterior'!DK139)</f>
        <v>0</v>
      </c>
      <c r="DM140" s="9">
        <f>IF(Parametros!$P$3=1,'4 - Tabela atual'!DM139,'5 - Tabela anterior'!DL139)</f>
        <v>0</v>
      </c>
      <c r="DN140" s="9">
        <f>IF(Parametros!$P$3=1,'4 - Tabela atual'!DN139,'5 - Tabela anterior'!DM139)</f>
        <v>0</v>
      </c>
      <c r="DO140" s="9">
        <f>IF(Parametros!$P$3=1,'4 - Tabela atual'!DO139,'5 - Tabela anterior'!DN139)</f>
        <v>0</v>
      </c>
      <c r="DP140" s="9">
        <f>IF(Parametros!$P$3=1,'4 - Tabela atual'!DP139,'5 - Tabela anterior'!DO139)</f>
        <v>0</v>
      </c>
      <c r="DQ140" s="9">
        <f>IF(Parametros!$P$3=1,'4 - Tabela atual'!DQ139,'5 - Tabela anterior'!DP139)</f>
        <v>0</v>
      </c>
      <c r="DR140" s="9">
        <f>IF(Parametros!$P$3=1,'4 - Tabela atual'!DR139,'5 - Tabela anterior'!DQ139)</f>
        <v>0</v>
      </c>
      <c r="DS140" s="9">
        <f>IF(Parametros!$P$3=1,'4 - Tabela atual'!DS139,'5 - Tabela anterior'!DR139)</f>
        <v>0</v>
      </c>
      <c r="DT140" s="9">
        <f>IF(Parametros!$P$3=1,'4 - Tabela atual'!DT139,'5 - Tabela anterior'!DS139)</f>
        <v>0</v>
      </c>
      <c r="DU140" s="9">
        <f>IF(Parametros!$P$3=1,'4 - Tabela atual'!DU139,'5 - Tabela anterior'!DT139)</f>
        <v>0</v>
      </c>
      <c r="DV140" s="9">
        <f>IF(Parametros!$P$3=1,'4 - Tabela atual'!DV139,'5 - Tabela anterior'!DU139)</f>
        <v>0</v>
      </c>
      <c r="DW140" s="9">
        <f>IF(Parametros!$P$3=1,'4 - Tabela atual'!DW139,'5 - Tabela anterior'!DV139)</f>
        <v>0</v>
      </c>
      <c r="DX140" s="9">
        <f>IF(Parametros!$P$3=1,'4 - Tabela atual'!DX139,'5 - Tabela anterior'!DW139)</f>
        <v>0</v>
      </c>
      <c r="DY140" s="9">
        <f>IF(Parametros!$P$3=1,'4 - Tabela atual'!DY139,'5 - Tabela anterior'!DX139)</f>
        <v>0</v>
      </c>
      <c r="DZ140" s="9">
        <f>IF(Parametros!$P$3=1,'4 - Tabela atual'!DZ139,'5 - Tabela anterior'!DY139)</f>
        <v>0</v>
      </c>
      <c r="EA140" s="9">
        <f>IF(Parametros!$P$3=1,'4 - Tabela atual'!EA139,'5 - Tabela anterior'!DZ139)</f>
        <v>0</v>
      </c>
      <c r="EB140" s="9">
        <f>IF(Parametros!$P$3=1,'4 - Tabela atual'!EB139,'5 - Tabela anterior'!EA139)</f>
        <v>0</v>
      </c>
      <c r="EC140" s="9">
        <f>IF(Parametros!$P$3=1,'4 - Tabela atual'!EC139,'5 - Tabela anterior'!EB139)</f>
        <v>0</v>
      </c>
      <c r="ED140" s="9">
        <f>IF(Parametros!$P$3=1,'4 - Tabela atual'!ED139,'5 - Tabela anterior'!EC139)</f>
        <v>0</v>
      </c>
      <c r="EE140" s="9">
        <f>IF(Parametros!$P$3=1,'4 - Tabela atual'!EE139,'5 - Tabela anterior'!ED139)</f>
        <v>0</v>
      </c>
      <c r="EF140" s="9">
        <f>IF(Parametros!$P$3=1,'4 - Tabela atual'!EF139,'5 - Tabela anterior'!EE139)</f>
        <v>0</v>
      </c>
      <c r="EG140" s="9">
        <f>IF(Parametros!$P$3=1,'4 - Tabela atual'!EG139,'5 - Tabela anterior'!EF139)</f>
        <v>0</v>
      </c>
      <c r="EH140" s="9">
        <f>IF(Parametros!$P$3=1,'4 - Tabela atual'!EH139,'5 - Tabela anterior'!EG139)</f>
        <v>0</v>
      </c>
      <c r="EI140" s="9">
        <f>IF(Parametros!$P$3=1,'4 - Tabela atual'!EI139,'5 - Tabela anterior'!EH139)</f>
        <v>0</v>
      </c>
      <c r="EJ140" s="9">
        <f>IF(Parametros!$P$3=1,'4 - Tabela atual'!EJ139,'5 - Tabela anterior'!EI139)</f>
        <v>0</v>
      </c>
      <c r="EK140" s="9">
        <f>IF(Parametros!$P$3=1,'4 - Tabela atual'!EK139,'5 - Tabela anterior'!EJ139)</f>
        <v>0</v>
      </c>
      <c r="EL140" s="9">
        <f>IF(Parametros!$P$3=1,'4 - Tabela atual'!EL139,'5 - Tabela anterior'!EK139)</f>
        <v>0</v>
      </c>
      <c r="EM140" s="9">
        <f>IF(Parametros!$P$3=1,'4 - Tabela atual'!EM139,'5 - Tabela anterior'!EL139)</f>
        <v>0</v>
      </c>
      <c r="EN140" s="9">
        <f>IF(Parametros!$P$3=1,'4 - Tabela atual'!EN139,'5 - Tabela anterior'!EM139)</f>
        <v>0</v>
      </c>
      <c r="EO140" s="9">
        <f>IF(Parametros!$P$3=1,'4 - Tabela atual'!EO139,'5 - Tabela anterior'!EN139)</f>
        <v>0</v>
      </c>
      <c r="EP140" s="9">
        <f>IF(Parametros!$P$3=1,'4 - Tabela atual'!EP139,'5 - Tabela anterior'!EO139)</f>
        <v>0</v>
      </c>
      <c r="EQ140" s="9">
        <f>IF(Parametros!$P$3=1,'4 - Tabela atual'!EQ139,'5 - Tabela anterior'!EP139)</f>
        <v>0</v>
      </c>
      <c r="ER140" s="9">
        <f>IF(Parametros!$P$3=1,'4 - Tabela atual'!ER139,'5 - Tabela anterior'!EQ139)</f>
        <v>0</v>
      </c>
      <c r="ES140" s="9">
        <f>IF(Parametros!$P$3=1,'4 - Tabela atual'!ES139,'5 - Tabela anterior'!ER139)</f>
        <v>0</v>
      </c>
      <c r="ET140" s="9">
        <f>IF(Parametros!$P$3=1,'4 - Tabela atual'!ET139,'5 - Tabela anterior'!ES139)</f>
        <v>0</v>
      </c>
      <c r="EU140" s="9">
        <f>IF(Parametros!$P$3=1,'4 - Tabela atual'!EU139,'5 - Tabela anterior'!ET139)</f>
        <v>0</v>
      </c>
      <c r="EV140" s="9">
        <f>IF(Parametros!$P$3=1,'4 - Tabela atual'!EV139,'5 - Tabela anterior'!EU139)</f>
        <v>0</v>
      </c>
      <c r="EW140" s="9">
        <f>IF(Parametros!$P$3=1,'4 - Tabela atual'!EW139,'5 - Tabela anterior'!EV139)</f>
        <v>0</v>
      </c>
      <c r="EX140" s="9">
        <f>IF(Parametros!$P$3=1,'4 - Tabela atual'!EX139,'5 - Tabela anterior'!EW139)</f>
        <v>0</v>
      </c>
      <c r="EY140" s="9">
        <f>IF(Parametros!$P$3=1,'4 - Tabela atual'!EY139,'5 - Tabela anterior'!EX139)</f>
        <v>0</v>
      </c>
      <c r="EZ140" s="9">
        <f>IF(Parametros!$P$3=1,'4 - Tabela atual'!EZ139,'5 - Tabela anterior'!EY139)</f>
        <v>0</v>
      </c>
      <c r="FA140" s="9">
        <f>IF(Parametros!$P$3=1,'4 - Tabela atual'!FA139,'5 - Tabela anterior'!EZ139)</f>
        <v>0</v>
      </c>
      <c r="FB140" s="9">
        <f>IF(Parametros!$P$3=1,'4 - Tabela atual'!FB139,'5 - Tabela anterior'!FA139)</f>
        <v>0</v>
      </c>
      <c r="FC140" s="9">
        <f>IF(Parametros!$P$3=1,'4 - Tabela atual'!FC139,'5 - Tabela anterior'!FB139)</f>
        <v>0</v>
      </c>
      <c r="FD140" s="9">
        <f>IF(Parametros!$P$3=1,'4 - Tabela atual'!FD139,'5 - Tabela anterior'!FC139)</f>
        <v>0</v>
      </c>
      <c r="FE140" s="9">
        <f>IF(Parametros!$P$3=1,'4 - Tabela atual'!FE139,'5 - Tabela anterior'!FD139)</f>
        <v>0</v>
      </c>
      <c r="FF140" s="9">
        <f>IF(Parametros!$P$3=1,'4 - Tabela atual'!FF139,'5 - Tabela anterior'!FE139)</f>
        <v>0</v>
      </c>
      <c r="FG140" s="9">
        <f>IF(Parametros!$P$3=1,'4 - Tabela atual'!FG139,'5 - Tabela anterior'!FF139)</f>
        <v>0</v>
      </c>
      <c r="FH140" s="9">
        <f>IF(Parametros!$P$3=1,'4 - Tabela atual'!FH139,'5 - Tabela anterior'!FG139)</f>
        <v>0</v>
      </c>
      <c r="FI140" s="9">
        <f>IF(Parametros!$P$3=1,'4 - Tabela atual'!FI139,'5 - Tabela anterior'!FH139)</f>
        <v>0</v>
      </c>
      <c r="FJ140" s="9">
        <f>IF(Parametros!$P$3=1,'4 - Tabela atual'!FJ139,'5 - Tabela anterior'!FI139)</f>
        <v>0</v>
      </c>
      <c r="FK140" s="9">
        <f>IF(Parametros!$P$3=1,'4 - Tabela atual'!FK139,'5 - Tabela anterior'!FJ139)</f>
        <v>0</v>
      </c>
      <c r="FL140" s="9">
        <f>IF(Parametros!$P$3=1,'4 - Tabela atual'!FL139,'5 - Tabela anterior'!FK139)</f>
        <v>0</v>
      </c>
      <c r="FM140" s="9">
        <f>IF(Parametros!$P$3=1,'4 - Tabela atual'!FM139,'5 - Tabela anterior'!FL139)</f>
        <v>0</v>
      </c>
      <c r="FN140" s="9">
        <f>IF(Parametros!$P$3=1,'4 - Tabela atual'!FN139,'5 - Tabela anterior'!FM139)</f>
        <v>0</v>
      </c>
      <c r="FO140" s="9">
        <f>IF(Parametros!$P$3=1,'4 - Tabela atual'!FO139,'5 - Tabela anterior'!FN139)</f>
        <v>0</v>
      </c>
      <c r="FP140" s="9">
        <f>IF(Parametros!$P$3=1,'4 - Tabela atual'!FP139,'5 - Tabela anterior'!FO139)</f>
        <v>0</v>
      </c>
      <c r="FQ140" s="9">
        <f>IF(Parametros!$P$3=1,'4 - Tabela atual'!FQ139,'5 - Tabela anterior'!FP139)</f>
        <v>0</v>
      </c>
      <c r="FR140" s="9">
        <f>IF(Parametros!$P$3=1,'4 - Tabela atual'!FR139,'5 - Tabela anterior'!FQ139)</f>
        <v>0</v>
      </c>
      <c r="FS140" s="9">
        <f>IF(Parametros!$P$3=1,'4 - Tabela atual'!FS139,'5 - Tabela anterior'!FR139)</f>
        <v>0</v>
      </c>
      <c r="FT140" t="str">
        <f>IF(Parametros!$P$3=1,'4 - Tabela atual'!FT139,'5 - Tabela anterior'!FS139)</f>
        <v>0</v>
      </c>
      <c r="FU140" t="str">
        <f>IF(Parametros!$P$3=1,'4 - Tabela atual'!FU139,'5 - Tabela anterior'!FT139)</f>
        <v>0</v>
      </c>
      <c r="FV140" t="str">
        <f>IF(Parametros!$P$3=1,'4 - Tabela atual'!FV139,'5 - Tabela anterior'!FU139)</f>
        <v>0</v>
      </c>
      <c r="FW140" t="str">
        <f>IF(Parametros!$P$3=1,'4 - Tabela atual'!FW139,'5 - Tabela anterior'!FV139)</f>
        <v>0</v>
      </c>
      <c r="FX140">
        <f>IF(Parametros!$P$3=1,'4 - Tabela atual'!FX139,'5 - Tabela anterior'!FW139)</f>
        <v>0</v>
      </c>
      <c r="FY140">
        <f>IF(Parametros!$P$3=1,'4 - Tabela atual'!FY139,'5 - Tabela anterior'!FX139)</f>
        <v>0</v>
      </c>
      <c r="FZ140">
        <f>IF(Parametros!$P$3=1,'4 - Tabela atual'!FZ139,'5 - Tabela anterior'!FY139)</f>
        <v>0</v>
      </c>
      <c r="GA140">
        <f>IF(Parametros!$P$3=1,'4 - Tabela atual'!GA139,'5 - Tabela anterior'!FZ139)</f>
        <v>0</v>
      </c>
      <c r="GB140">
        <f>IF(Parametros!$P$3=1,'4 - Tabela atual'!GB139,'5 - Tabela anterior'!GA139)</f>
        <v>0</v>
      </c>
      <c r="GC140">
        <f>IF(Parametros!$P$3=1,'4 - Tabela atual'!GC139,'5 - Tabela anterior'!GB139)</f>
        <v>0</v>
      </c>
      <c r="GD140">
        <f>IF(Parametros!$P$3=1,'4 - Tabela atual'!GD139,'5 - Tabela anterior'!GC139)</f>
        <v>0</v>
      </c>
      <c r="GE140">
        <f>IF(Parametros!$P$3=1,'4 - Tabela atual'!GE139,'5 - Tabela anterior'!GD139)</f>
        <v>0</v>
      </c>
      <c r="GF140">
        <f>IF(Parametros!$P$3=1,'4 - Tabela atual'!GF139,'5 - Tabela anterior'!GE139)</f>
        <v>0</v>
      </c>
      <c r="GG140">
        <f>IF(Parametros!$P$3=1,'4 - Tabela atual'!GG139,'5 - Tabela anterior'!GF139)</f>
        <v>0</v>
      </c>
      <c r="GH140">
        <f>IF(Parametros!$P$3=1,'4 - Tabela atual'!GH139,'5 - Tabela anterior'!GG139)</f>
        <v>0</v>
      </c>
      <c r="GI140" s="8" t="str">
        <f>IF(Parametros!$P$3=1,'4 - Tabela atual'!GI139,'5 - Tabela anterior'!GH139)</f>
        <v>0</v>
      </c>
      <c r="GJ140" s="8">
        <f>IF(Parametros!$P$3=1,'4 - Tabela atual'!GJ139,'5 - Tabela anterior'!GI139)</f>
        <v>0</v>
      </c>
      <c r="GK140" s="8">
        <f>IF(Parametros!$P$3=1,'4 - Tabela atual'!GK139,'5 - Tabela anterior'!GJ139)</f>
        <v>0</v>
      </c>
      <c r="GL140" s="8">
        <f>IF(Parametros!$P$3=1,'4 - Tabela atual'!GL139,'5 - Tabela anterior'!GK139)</f>
        <v>0</v>
      </c>
      <c r="GM140" s="8">
        <f>IF(Parametros!$P$3=1,'4 - Tabela atual'!GM139,'5 - Tabela anterior'!GL139)</f>
        <v>0</v>
      </c>
      <c r="GN140" s="8">
        <f>IF(Parametros!$P$3=1,'4 - Tabela atual'!GN139,'5 - Tabela anterior'!GM139)</f>
        <v>0</v>
      </c>
      <c r="GO140" s="8">
        <f>IF(Parametros!$P$3=1,'4 - Tabela atual'!GO139,'5 - Tabela anterior'!GN139)</f>
        <v>0</v>
      </c>
      <c r="GP140" s="8">
        <f>IF(Parametros!$P$3=1,'4 - Tabela atual'!GP139,'5 - Tabela anterior'!GO139)</f>
        <v>0</v>
      </c>
      <c r="GQ140" s="8">
        <f>IF(Parametros!$P$3=1,'4 - Tabela atual'!GQ139,'5 - Tabela anterior'!GP139)</f>
        <v>0</v>
      </c>
      <c r="GR140" s="8">
        <f>IF(Parametros!$P$3=1,'4 - Tabela atual'!GR139,'5 - Tabela anterior'!GQ139)</f>
        <v>0</v>
      </c>
      <c r="GS140" s="8">
        <f>IF(Parametros!$P$3=1,'4 - Tabela atual'!GS139,'5 - Tabela anterior'!GR139)</f>
        <v>0</v>
      </c>
      <c r="GT140" s="8">
        <f>IF(Parametros!$P$3=1,'4 - Tabela atual'!GT139,'5 - Tabela anterior'!GS139)</f>
        <v>0</v>
      </c>
      <c r="GU140" s="8">
        <f>IF(Parametros!$P$3=1,'4 - Tabela atual'!GU139,'5 - Tabela anterior'!GT139)</f>
        <v>0</v>
      </c>
      <c r="GV140" s="8">
        <f>IF(Parametros!$P$3=1,'4 - Tabela atual'!GV139,'5 - Tabela anterior'!GU139)</f>
        <v>0</v>
      </c>
      <c r="GW140" s="8">
        <f>IF(Parametros!$P$3=1,'4 - Tabela atual'!GW139,'5 - Tabela anterior'!GV139)</f>
        <v>0</v>
      </c>
      <c r="GX140">
        <f>IF(Parametros!$P$3=1,'4 - Tabela atual'!GX139,'5 - Tabela anterior'!GW139)</f>
        <v>0</v>
      </c>
      <c r="GY140">
        <f>IF(Parametros!$P$3=1,'4 - Tabela atual'!GY139,'5 - Tabela anterior'!GX139)</f>
        <v>0</v>
      </c>
      <c r="GZ140">
        <f>IF(Parametros!$P$3=1,'4 - Tabela atual'!GZ139,'5 - Tabela anterior'!GY139)</f>
        <v>0</v>
      </c>
      <c r="HA140">
        <f>IF(Parametros!$P$3=1,'4 - Tabela atual'!HA139,'5 - Tabela anterior'!GZ139)</f>
        <v>0</v>
      </c>
      <c r="HB140">
        <f>IF(Parametros!$P$3=1,'4 - Tabela atual'!HB139,'5 - Tabela anterior'!HA139)</f>
        <v>0</v>
      </c>
      <c r="HC140">
        <f>IF(Parametros!$P$3=1,'4 - Tabela atual'!HC139,'5 - Tabela anterior'!HB139)</f>
        <v>0</v>
      </c>
      <c r="HD140">
        <f>IF(Parametros!$P$3=1,'4 - Tabela atual'!HD139,'5 - Tabela anterior'!HC139)</f>
        <v>0</v>
      </c>
      <c r="HE140" s="6" t="str">
        <f t="shared" si="3"/>
        <v>0 - (0)</v>
      </c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IP140" s="5"/>
      <c r="IQ140" s="5"/>
      <c r="IR140" s="5"/>
      <c r="IS140" s="5"/>
      <c r="IT140" s="5"/>
      <c r="IU140" s="5"/>
      <c r="IV140" s="5"/>
      <c r="IW140" s="5"/>
      <c r="IX140" s="5"/>
      <c r="IY140" s="5"/>
      <c r="IZ140" s="5"/>
      <c r="JA140" s="5"/>
      <c r="JB140" s="5"/>
      <c r="JC140" s="5"/>
      <c r="JD140" s="5"/>
      <c r="JE140" s="5"/>
      <c r="JF140" s="5"/>
      <c r="JG140" s="5"/>
      <c r="JH140" s="5"/>
      <c r="JI140" s="5"/>
      <c r="JJ140" s="5"/>
      <c r="JK140" s="5"/>
      <c r="JL140" s="5"/>
    </row>
    <row r="141" spans="1:272" x14ac:dyDescent="0.2">
      <c r="A141" s="148">
        <f>IF(Parametros!$P$3=1,'4 - Tabela atual'!A140,'5 - Tabela anterior'!A140)</f>
        <v>0</v>
      </c>
      <c r="B141" s="112">
        <f>IF(Parametros!$P$3=1,'4 - Tabela atual'!B140,'5 - Tabela anterior'!B140)</f>
        <v>0</v>
      </c>
      <c r="C141" s="9">
        <f>IF(Parametros!$P$3=1,'4 - Tabela atual'!C140,'5 - Tabela anterior'!C140)</f>
        <v>0</v>
      </c>
      <c r="D141" s="9">
        <f>IF(Parametros!$P$3=1,'4 - Tabela atual'!D140,'5 - Tabela anterior'!D140)</f>
        <v>0</v>
      </c>
      <c r="E141" s="9"/>
      <c r="F141" s="9"/>
      <c r="G141" s="9"/>
      <c r="H141" s="9"/>
      <c r="I141" s="9">
        <f>IF(Parametros!$P$3=1,'4 - Tabela atual'!I140,'5 - Tabela anterior'!H140)</f>
        <v>0</v>
      </c>
      <c r="J141" s="9"/>
      <c r="K141" s="9"/>
      <c r="L141" s="9"/>
      <c r="M141" s="9"/>
      <c r="N141" s="9">
        <f>IF(Parametros!$P$3=1,'4 - Tabela atual'!N140,'5 - Tabela anterior'!M140)</f>
        <v>0</v>
      </c>
      <c r="O141" s="9">
        <f>IF(Parametros!$P$3=1,'4 - Tabela atual'!O140,'5 - Tabela anterior'!N140)</f>
        <v>0</v>
      </c>
      <c r="P141" s="9">
        <f>IF(Parametros!$P$3=1,'4 - Tabela atual'!P140,'5 - Tabela anterior'!O140)</f>
        <v>0</v>
      </c>
      <c r="Q141" s="9">
        <f>IF(Parametros!$P$3=1,'4 - Tabela atual'!Q140,'5 - Tabela anterior'!P140)</f>
        <v>0</v>
      </c>
      <c r="R141" s="9">
        <f>IF(Parametros!$P$3=1,'4 - Tabela atual'!R140,'5 - Tabela anterior'!Q140)</f>
        <v>0</v>
      </c>
      <c r="S141" s="9">
        <f>IF(Parametros!$P$3=1,'4 - Tabela atual'!S140,'5 - Tabela anterior'!R140)</f>
        <v>0</v>
      </c>
      <c r="T141" s="9">
        <f>IF(Parametros!$P$3=1,'4 - Tabela atual'!T140,'5 - Tabela anterior'!S140)</f>
        <v>0</v>
      </c>
      <c r="U141" s="9">
        <f>IF(Parametros!$P$3=1,'4 - Tabela atual'!U140,'5 - Tabela anterior'!T140)</f>
        <v>0</v>
      </c>
      <c r="V141" s="9">
        <f>IF(Parametros!$P$3=1,'4 - Tabela atual'!V140,'5 - Tabela anterior'!U140)</f>
        <v>0</v>
      </c>
      <c r="W141" s="9">
        <f>IF(Parametros!$P$3=1,'4 - Tabela atual'!W140,'5 - Tabela anterior'!V140)</f>
        <v>0</v>
      </c>
      <c r="X141" s="9">
        <f>IF(Parametros!$P$3=1,'4 - Tabela atual'!X140,'5 - Tabela anterior'!W140)</f>
        <v>0</v>
      </c>
      <c r="Y141" s="9">
        <f>IF(Parametros!$P$3=1,'4 - Tabela atual'!Y140,'5 - Tabela anterior'!X140)</f>
        <v>0</v>
      </c>
      <c r="Z141" s="9">
        <f>IF(Parametros!$P$3=1,'4 - Tabela atual'!Z140,'5 - Tabela anterior'!Y140)</f>
        <v>0</v>
      </c>
      <c r="AA141" s="9">
        <f>IF(Parametros!$P$3=1,'4 - Tabela atual'!AA140,'5 - Tabela anterior'!Z140)</f>
        <v>0</v>
      </c>
      <c r="AB141" s="9">
        <f>IF(Parametros!$P$3=1,'4 - Tabela atual'!AB140,'5 - Tabela anterior'!AA140)</f>
        <v>0</v>
      </c>
      <c r="AC141" s="9">
        <f>IF(Parametros!$P$3=1,'4 - Tabela atual'!AC140,'5 - Tabela anterior'!AB140)</f>
        <v>0</v>
      </c>
      <c r="AD141" s="9">
        <f>IF(Parametros!$P$3=1,'4 - Tabela atual'!AD140,'5 - Tabela anterior'!AC140)</f>
        <v>0</v>
      </c>
      <c r="AE141" s="9">
        <f>IF(Parametros!$P$3=1,'4 - Tabela atual'!AE140,'5 - Tabela anterior'!AD140)</f>
        <v>0</v>
      </c>
      <c r="AF141" s="9">
        <f>IF(Parametros!$P$3=1,'4 - Tabela atual'!AF140,'5 - Tabela anterior'!AE140)</f>
        <v>0</v>
      </c>
      <c r="AG141" s="9">
        <f>IF(Parametros!$P$3=1,'4 - Tabela atual'!AG140,'5 - Tabela anterior'!AF140)</f>
        <v>0</v>
      </c>
      <c r="AH141" s="9">
        <f>IF(Parametros!$P$3=1,'4 - Tabela atual'!AH140,'5 - Tabela anterior'!AG140)</f>
        <v>0</v>
      </c>
      <c r="AI141" s="9">
        <f>IF(Parametros!$P$3=1,'4 - Tabela atual'!AI140,'5 - Tabela anterior'!AH140)</f>
        <v>0</v>
      </c>
      <c r="AJ141" s="9">
        <f>IF(Parametros!$P$3=1,'4 - Tabela atual'!AJ140,'5 - Tabela anterior'!AI140)</f>
        <v>0</v>
      </c>
      <c r="AK141" s="9">
        <f>IF(Parametros!$P$3=1,'4 - Tabela atual'!AK140,'5 - Tabela anterior'!AJ140)</f>
        <v>0</v>
      </c>
      <c r="AL141" s="9">
        <f>IF(Parametros!$P$3=1,'4 - Tabela atual'!AL140,'5 - Tabela anterior'!AK140)</f>
        <v>0</v>
      </c>
      <c r="AM141" s="9">
        <f>IF(Parametros!$P$3=1,'4 - Tabela atual'!AM140,'5 - Tabela anterior'!AL140)</f>
        <v>0</v>
      </c>
      <c r="AN141" s="9">
        <f>IF(Parametros!$P$3=1,'4 - Tabela atual'!AN140,'5 - Tabela anterior'!AM140)</f>
        <v>0</v>
      </c>
      <c r="AO141" s="9">
        <f>IF(Parametros!$P$3=1,'4 - Tabela atual'!AO140,'5 - Tabela anterior'!AN140)</f>
        <v>0</v>
      </c>
      <c r="AP141" s="9">
        <f>IF(Parametros!$P$3=1,'4 - Tabela atual'!AP140,'5 - Tabela anterior'!AO140)</f>
        <v>0</v>
      </c>
      <c r="AQ141" s="9">
        <f>IF(Parametros!$P$3=1,'4 - Tabela atual'!AQ140,'5 - Tabela anterior'!AP140)</f>
        <v>0</v>
      </c>
      <c r="AR141" s="9">
        <f>IF(Parametros!$P$3=1,'4 - Tabela atual'!AR140,'5 - Tabela anterior'!AQ140)</f>
        <v>0</v>
      </c>
      <c r="AS141" s="9">
        <f>IF(Parametros!$P$3=1,'4 - Tabela atual'!AS140,'5 - Tabela anterior'!AR140)</f>
        <v>0</v>
      </c>
      <c r="AT141" s="9">
        <f>IF(Parametros!$P$3=1,'4 - Tabela atual'!AT140,'5 - Tabela anterior'!AS140)</f>
        <v>0</v>
      </c>
      <c r="AU141" s="9">
        <f>IF(Parametros!$P$3=1,'4 - Tabela atual'!AU140,'5 - Tabela anterior'!AT140)</f>
        <v>0</v>
      </c>
      <c r="AV141" s="9">
        <f>IF(Parametros!$P$3=1,'4 - Tabela atual'!AV140,'5 - Tabela anterior'!AU140)</f>
        <v>0</v>
      </c>
      <c r="AW141" s="9">
        <f>IF(Parametros!$P$3=1,'4 - Tabela atual'!AW140,'5 - Tabela anterior'!AV140)</f>
        <v>0</v>
      </c>
      <c r="AX141" s="9">
        <f>IF(Parametros!$P$3=1,'4 - Tabela atual'!AX140,'5 - Tabela anterior'!AW140)</f>
        <v>0</v>
      </c>
      <c r="AY141" s="9">
        <f>IF(Parametros!$P$3=1,'4 - Tabela atual'!AY140,'5 - Tabela anterior'!AX140)</f>
        <v>0</v>
      </c>
      <c r="AZ141" s="9">
        <f>IF(Parametros!$P$3=1,'4 - Tabela atual'!AZ140,'5 - Tabela anterior'!AY140)</f>
        <v>0</v>
      </c>
      <c r="BA141" s="9">
        <f>IF(Parametros!$P$3=1,'4 - Tabela atual'!BA140,'5 - Tabela anterior'!AZ140)</f>
        <v>0</v>
      </c>
      <c r="BB141" s="9">
        <f>IF(Parametros!$P$3=1,'4 - Tabela atual'!BB140,'5 - Tabela anterior'!BA140)</f>
        <v>0</v>
      </c>
      <c r="BC141" s="9">
        <f>IF(Parametros!$P$3=1,'4 - Tabela atual'!BC140,'5 - Tabela anterior'!BB140)</f>
        <v>0</v>
      </c>
      <c r="BD141" s="9">
        <f>IF(Parametros!$P$3=1,'4 - Tabela atual'!BD140,'5 - Tabela anterior'!BC140)</f>
        <v>0</v>
      </c>
      <c r="BE141" s="9">
        <f>IF(Parametros!$P$3=1,'4 - Tabela atual'!BE140,'5 - Tabela anterior'!BD140)</f>
        <v>0</v>
      </c>
      <c r="BF141" s="9">
        <f>IF(Parametros!$P$3=1,'4 - Tabela atual'!BF140,'5 - Tabela anterior'!BE140)</f>
        <v>0</v>
      </c>
      <c r="BG141" s="9">
        <f>IF(Parametros!$P$3=1,'4 - Tabela atual'!BG140,'5 - Tabela anterior'!BF140)</f>
        <v>0</v>
      </c>
      <c r="BH141" s="9">
        <f>IF(Parametros!$P$3=1,'4 - Tabela atual'!BH140,'5 - Tabela anterior'!BG140)</f>
        <v>0</v>
      </c>
      <c r="BI141" s="9">
        <f>IF(Parametros!$P$3=1,'4 - Tabela atual'!BI140,'5 - Tabela anterior'!BH140)</f>
        <v>0</v>
      </c>
      <c r="BJ141" s="9">
        <f>IF(Parametros!$P$3=1,'4 - Tabela atual'!BJ140,'5 - Tabela anterior'!BI140)</f>
        <v>0</v>
      </c>
      <c r="BK141" s="9">
        <f>IF(Parametros!$P$3=1,'4 - Tabela atual'!BK140,'5 - Tabela anterior'!BJ140)</f>
        <v>0</v>
      </c>
      <c r="BL141" s="9">
        <f>IF(Parametros!$P$3=1,'4 - Tabela atual'!BL140,'5 - Tabela anterior'!BK140)</f>
        <v>0</v>
      </c>
      <c r="BM141" s="9">
        <f>IF(Parametros!$P$3=1,'4 - Tabela atual'!BM140,'5 - Tabela anterior'!BL140)</f>
        <v>0</v>
      </c>
      <c r="BN141" s="9">
        <f>IF(Parametros!$P$3=1,'4 - Tabela atual'!BN140,'5 - Tabela anterior'!BM140)</f>
        <v>0</v>
      </c>
      <c r="BO141" s="9">
        <f>IF(Parametros!$P$3=1,'4 - Tabela atual'!BO140,'5 - Tabela anterior'!BN140)</f>
        <v>0</v>
      </c>
      <c r="BP141" s="9">
        <f>IF(Parametros!$P$3=1,'4 - Tabela atual'!BP140,'5 - Tabela anterior'!BO140)</f>
        <v>0</v>
      </c>
      <c r="BQ141" s="9">
        <f>IF(Parametros!$P$3=1,'4 - Tabela atual'!BQ140,'5 - Tabela anterior'!BP140)</f>
        <v>0</v>
      </c>
      <c r="BR141" s="9">
        <f>IF(Parametros!$P$3=1,'4 - Tabela atual'!BR140,'5 - Tabela anterior'!BQ140)</f>
        <v>0</v>
      </c>
      <c r="BS141" s="9">
        <f>IF(Parametros!$P$3=1,'4 - Tabela atual'!BS140,'5 - Tabela anterior'!BR140)</f>
        <v>0</v>
      </c>
      <c r="BT141" s="9">
        <f>IF(Parametros!$P$3=1,'4 - Tabela atual'!BT140,'5 - Tabela anterior'!BS140)</f>
        <v>0</v>
      </c>
      <c r="BU141" s="9">
        <f>IF(Parametros!$P$3=1,'4 - Tabela atual'!BU140,'5 - Tabela anterior'!BT140)</f>
        <v>0</v>
      </c>
      <c r="BV141" s="9">
        <f>IF(Parametros!$P$3=1,'4 - Tabela atual'!BV140,'5 - Tabela anterior'!BU140)</f>
        <v>0</v>
      </c>
      <c r="BW141" s="9">
        <f>IF(Parametros!$P$3=1,'4 - Tabela atual'!BW140,'5 - Tabela anterior'!BV140)</f>
        <v>0</v>
      </c>
      <c r="BX141" s="9">
        <f>IF(Parametros!$P$3=1,'4 - Tabela atual'!BX140,'5 - Tabela anterior'!BW140)</f>
        <v>0</v>
      </c>
      <c r="BY141" s="9">
        <f>IF(Parametros!$P$3=1,'4 - Tabela atual'!BY140,'5 - Tabela anterior'!BX140)</f>
        <v>0</v>
      </c>
      <c r="BZ141" s="9">
        <f>IF(Parametros!$P$3=1,'4 - Tabela atual'!BZ140,'5 - Tabela anterior'!BY140)</f>
        <v>0</v>
      </c>
      <c r="CA141" s="9">
        <f>IF(Parametros!$P$3=1,'4 - Tabela atual'!CA140,'5 - Tabela anterior'!BZ140)</f>
        <v>0</v>
      </c>
      <c r="CB141" s="9">
        <f>IF(Parametros!$P$3=1,'4 - Tabela atual'!CB140,'5 - Tabela anterior'!CA140)</f>
        <v>0</v>
      </c>
      <c r="CC141" s="9">
        <f>IF(Parametros!$P$3=1,'4 - Tabela atual'!CC140,'5 - Tabela anterior'!CB140)</f>
        <v>0</v>
      </c>
      <c r="CD141" s="9">
        <f>IF(Parametros!$P$3=1,'4 - Tabela atual'!CD140,'5 - Tabela anterior'!CC140)</f>
        <v>0</v>
      </c>
      <c r="CE141" s="9">
        <f>IF(Parametros!$P$3=1,'4 - Tabela atual'!CE140,'5 - Tabela anterior'!CD140)</f>
        <v>0</v>
      </c>
      <c r="CF141" s="9">
        <f>IF(Parametros!$P$3=1,'4 - Tabela atual'!CF140,'5 - Tabela anterior'!CE140)</f>
        <v>0</v>
      </c>
      <c r="CG141" s="9">
        <f>IF(Parametros!$P$3=1,'4 - Tabela atual'!CG140,'5 - Tabela anterior'!CF140)</f>
        <v>0</v>
      </c>
      <c r="CH141" s="9">
        <f>IF(Parametros!$P$3=1,'4 - Tabela atual'!CH140,'5 - Tabela anterior'!CG140)</f>
        <v>0</v>
      </c>
      <c r="CI141" s="9">
        <f>IF(Parametros!$P$3=1,'4 - Tabela atual'!CI140,'5 - Tabela anterior'!CH140)</f>
        <v>0</v>
      </c>
      <c r="CJ141" s="9">
        <f>IF(Parametros!$P$3=1,'4 - Tabela atual'!CJ140,'5 - Tabela anterior'!CI140)</f>
        <v>0</v>
      </c>
      <c r="CK141" s="9">
        <f>IF(Parametros!$P$3=1,'4 - Tabela atual'!CK140,'5 - Tabela anterior'!CJ140)</f>
        <v>0</v>
      </c>
      <c r="CL141" s="9">
        <f>IF(Parametros!$P$3=1,'4 - Tabela atual'!CL140,'5 - Tabela anterior'!CK140)</f>
        <v>0</v>
      </c>
      <c r="CM141" s="9">
        <f>IF(Parametros!$P$3=1,'4 - Tabela atual'!CM140,'5 - Tabela anterior'!CL140)</f>
        <v>0</v>
      </c>
      <c r="CN141" s="9">
        <f>IF(Parametros!$P$3=1,'4 - Tabela atual'!CN140,'5 - Tabela anterior'!CM140)</f>
        <v>0</v>
      </c>
      <c r="CO141" s="9">
        <f>IF(Parametros!$P$3=1,'4 - Tabela atual'!CO140,'5 - Tabela anterior'!CN140)</f>
        <v>0</v>
      </c>
      <c r="CP141" s="9">
        <f>IF(Parametros!$P$3=1,'4 - Tabela atual'!CP140,'5 - Tabela anterior'!CO140)</f>
        <v>0</v>
      </c>
      <c r="CQ141" s="9">
        <f>IF(Parametros!$P$3=1,'4 - Tabela atual'!CQ140,'5 - Tabela anterior'!CP140)</f>
        <v>0</v>
      </c>
      <c r="CR141" s="9">
        <f>IF(Parametros!$P$3=1,'4 - Tabela atual'!CR140,'5 - Tabela anterior'!CQ140)</f>
        <v>0</v>
      </c>
      <c r="CS141" s="9">
        <f>IF(Parametros!$P$3=1,'4 - Tabela atual'!CS140,'5 - Tabela anterior'!CR140)</f>
        <v>0</v>
      </c>
      <c r="CT141" s="9">
        <f>IF(Parametros!$P$3=1,'4 - Tabela atual'!CT140,'5 - Tabela anterior'!CS140)</f>
        <v>0</v>
      </c>
      <c r="CU141" s="9">
        <f>IF(Parametros!$P$3=1,'4 - Tabela atual'!CU140,'5 - Tabela anterior'!CT140)</f>
        <v>0</v>
      </c>
      <c r="CV141" s="9">
        <f>IF(Parametros!$P$3=1,'4 - Tabela atual'!CV140,'5 - Tabela anterior'!CU140)</f>
        <v>0</v>
      </c>
      <c r="CW141" s="9">
        <f>IF(Parametros!$P$3=1,'4 - Tabela atual'!CW140,'5 - Tabela anterior'!CV140)</f>
        <v>0</v>
      </c>
      <c r="CX141" s="9">
        <f>IF(Parametros!$P$3=1,'4 - Tabela atual'!CX140,'5 - Tabela anterior'!CW140)</f>
        <v>0</v>
      </c>
      <c r="CY141" s="9">
        <f>IF(Parametros!$P$3=1,'4 - Tabela atual'!CY140,'5 - Tabela anterior'!CX140)</f>
        <v>0</v>
      </c>
      <c r="CZ141" s="9">
        <f>IF(Parametros!$P$3=1,'4 - Tabela atual'!CZ140,'5 - Tabela anterior'!CY140)</f>
        <v>0</v>
      </c>
      <c r="DA141" s="9">
        <f>IF(Parametros!$P$3=1,'4 - Tabela atual'!DA140,'5 - Tabela anterior'!CZ140)</f>
        <v>0</v>
      </c>
      <c r="DB141" s="9">
        <f>IF(Parametros!$P$3=1,'4 - Tabela atual'!DB140,'5 - Tabela anterior'!DA140)</f>
        <v>0</v>
      </c>
      <c r="DC141" s="9">
        <f>IF(Parametros!$P$3=1,'4 - Tabela atual'!DC140,'5 - Tabela anterior'!DB140)</f>
        <v>0</v>
      </c>
      <c r="DD141" s="9">
        <f>IF(Parametros!$P$3=1,'4 - Tabela atual'!DD140,'5 - Tabela anterior'!DC140)</f>
        <v>0</v>
      </c>
      <c r="DE141" s="9">
        <f>IF(Parametros!$P$3=1,'4 - Tabela atual'!DE140,'5 - Tabela anterior'!DD140)</f>
        <v>0</v>
      </c>
      <c r="DF141" s="9">
        <f>IF(Parametros!$P$3=1,'4 - Tabela atual'!DF140,'5 - Tabela anterior'!DE140)</f>
        <v>0</v>
      </c>
      <c r="DG141" s="9">
        <f>IF(Parametros!$P$3=1,'4 - Tabela atual'!DG140,'5 - Tabela anterior'!DF140)</f>
        <v>0</v>
      </c>
      <c r="DH141" s="9">
        <f>IF(Parametros!$P$3=1,'4 - Tabela atual'!DH140,'5 - Tabela anterior'!DG140)</f>
        <v>0</v>
      </c>
      <c r="DI141" s="9">
        <f>IF(Parametros!$P$3=1,'4 - Tabela atual'!DI140,'5 - Tabela anterior'!DH140)</f>
        <v>0</v>
      </c>
      <c r="DJ141" s="9">
        <f>IF(Parametros!$P$3=1,'4 - Tabela atual'!DJ140,'5 - Tabela anterior'!DI140)</f>
        <v>0</v>
      </c>
      <c r="DK141" s="9">
        <f>IF(Parametros!$P$3=1,'4 - Tabela atual'!DK140,'5 - Tabela anterior'!DJ140)</f>
        <v>0</v>
      </c>
      <c r="DL141" s="9">
        <f>IF(Parametros!$P$3=1,'4 - Tabela atual'!DL140,'5 - Tabela anterior'!DK140)</f>
        <v>0</v>
      </c>
      <c r="DM141" s="9">
        <f>IF(Parametros!$P$3=1,'4 - Tabela atual'!DM140,'5 - Tabela anterior'!DL140)</f>
        <v>0</v>
      </c>
      <c r="DN141" s="9">
        <f>IF(Parametros!$P$3=1,'4 - Tabela atual'!DN140,'5 - Tabela anterior'!DM140)</f>
        <v>0</v>
      </c>
      <c r="DO141" s="9">
        <f>IF(Parametros!$P$3=1,'4 - Tabela atual'!DO140,'5 - Tabela anterior'!DN140)</f>
        <v>0</v>
      </c>
      <c r="DP141" s="9">
        <f>IF(Parametros!$P$3=1,'4 - Tabela atual'!DP140,'5 - Tabela anterior'!DO140)</f>
        <v>0</v>
      </c>
      <c r="DQ141" s="9">
        <f>IF(Parametros!$P$3=1,'4 - Tabela atual'!DQ140,'5 - Tabela anterior'!DP140)</f>
        <v>0</v>
      </c>
      <c r="DR141" s="9">
        <f>IF(Parametros!$P$3=1,'4 - Tabela atual'!DR140,'5 - Tabela anterior'!DQ140)</f>
        <v>0</v>
      </c>
      <c r="DS141" s="9">
        <f>IF(Parametros!$P$3=1,'4 - Tabela atual'!DS140,'5 - Tabela anterior'!DR140)</f>
        <v>0</v>
      </c>
      <c r="DT141" s="9">
        <f>IF(Parametros!$P$3=1,'4 - Tabela atual'!DT140,'5 - Tabela anterior'!DS140)</f>
        <v>0</v>
      </c>
      <c r="DU141" s="9">
        <f>IF(Parametros!$P$3=1,'4 - Tabela atual'!DU140,'5 - Tabela anterior'!DT140)</f>
        <v>0</v>
      </c>
      <c r="DV141" s="9">
        <f>IF(Parametros!$P$3=1,'4 - Tabela atual'!DV140,'5 - Tabela anterior'!DU140)</f>
        <v>0</v>
      </c>
      <c r="DW141" s="9">
        <f>IF(Parametros!$P$3=1,'4 - Tabela atual'!DW140,'5 - Tabela anterior'!DV140)</f>
        <v>0</v>
      </c>
      <c r="DX141" s="9">
        <f>IF(Parametros!$P$3=1,'4 - Tabela atual'!DX140,'5 - Tabela anterior'!DW140)</f>
        <v>0</v>
      </c>
      <c r="DY141" s="9">
        <f>IF(Parametros!$P$3=1,'4 - Tabela atual'!DY140,'5 - Tabela anterior'!DX140)</f>
        <v>0</v>
      </c>
      <c r="DZ141" s="9">
        <f>IF(Parametros!$P$3=1,'4 - Tabela atual'!DZ140,'5 - Tabela anterior'!DY140)</f>
        <v>0</v>
      </c>
      <c r="EA141" s="9">
        <f>IF(Parametros!$P$3=1,'4 - Tabela atual'!EA140,'5 - Tabela anterior'!DZ140)</f>
        <v>0</v>
      </c>
      <c r="EB141" s="9">
        <f>IF(Parametros!$P$3=1,'4 - Tabela atual'!EB140,'5 - Tabela anterior'!EA140)</f>
        <v>0</v>
      </c>
      <c r="EC141" s="9">
        <f>IF(Parametros!$P$3=1,'4 - Tabela atual'!EC140,'5 - Tabela anterior'!EB140)</f>
        <v>0</v>
      </c>
      <c r="ED141" s="9">
        <f>IF(Parametros!$P$3=1,'4 - Tabela atual'!ED140,'5 - Tabela anterior'!EC140)</f>
        <v>0</v>
      </c>
      <c r="EE141" s="9">
        <f>IF(Parametros!$P$3=1,'4 - Tabela atual'!EE140,'5 - Tabela anterior'!ED140)</f>
        <v>0</v>
      </c>
      <c r="EF141" s="9">
        <f>IF(Parametros!$P$3=1,'4 - Tabela atual'!EF140,'5 - Tabela anterior'!EE140)</f>
        <v>0</v>
      </c>
      <c r="EG141" s="9">
        <f>IF(Parametros!$P$3=1,'4 - Tabela atual'!EG140,'5 - Tabela anterior'!EF140)</f>
        <v>0</v>
      </c>
      <c r="EH141" s="9">
        <f>IF(Parametros!$P$3=1,'4 - Tabela atual'!EH140,'5 - Tabela anterior'!EG140)</f>
        <v>0</v>
      </c>
      <c r="EI141" s="9">
        <f>IF(Parametros!$P$3=1,'4 - Tabela atual'!EI140,'5 - Tabela anterior'!EH140)</f>
        <v>0</v>
      </c>
      <c r="EJ141" s="9">
        <f>IF(Parametros!$P$3=1,'4 - Tabela atual'!EJ140,'5 - Tabela anterior'!EI140)</f>
        <v>0</v>
      </c>
      <c r="EK141" s="9">
        <f>IF(Parametros!$P$3=1,'4 - Tabela atual'!EK140,'5 - Tabela anterior'!EJ140)</f>
        <v>0</v>
      </c>
      <c r="EL141" s="9">
        <f>IF(Parametros!$P$3=1,'4 - Tabela atual'!EL140,'5 - Tabela anterior'!EK140)</f>
        <v>0</v>
      </c>
      <c r="EM141" s="9">
        <f>IF(Parametros!$P$3=1,'4 - Tabela atual'!EM140,'5 - Tabela anterior'!EL140)</f>
        <v>0</v>
      </c>
      <c r="EN141" s="9">
        <f>IF(Parametros!$P$3=1,'4 - Tabela atual'!EN140,'5 - Tabela anterior'!EM140)</f>
        <v>0</v>
      </c>
      <c r="EO141" s="9">
        <f>IF(Parametros!$P$3=1,'4 - Tabela atual'!EO140,'5 - Tabela anterior'!EN140)</f>
        <v>0</v>
      </c>
      <c r="EP141" s="9">
        <f>IF(Parametros!$P$3=1,'4 - Tabela atual'!EP140,'5 - Tabela anterior'!EO140)</f>
        <v>0</v>
      </c>
      <c r="EQ141" s="9">
        <f>IF(Parametros!$P$3=1,'4 - Tabela atual'!EQ140,'5 - Tabela anterior'!EP140)</f>
        <v>0</v>
      </c>
      <c r="ER141" s="9">
        <f>IF(Parametros!$P$3=1,'4 - Tabela atual'!ER140,'5 - Tabela anterior'!EQ140)</f>
        <v>0</v>
      </c>
      <c r="ES141" s="9">
        <f>IF(Parametros!$P$3=1,'4 - Tabela atual'!ES140,'5 - Tabela anterior'!ER140)</f>
        <v>0</v>
      </c>
      <c r="ET141" s="9">
        <f>IF(Parametros!$P$3=1,'4 - Tabela atual'!ET140,'5 - Tabela anterior'!ES140)</f>
        <v>0</v>
      </c>
      <c r="EU141" s="9">
        <f>IF(Parametros!$P$3=1,'4 - Tabela atual'!EU140,'5 - Tabela anterior'!ET140)</f>
        <v>0</v>
      </c>
      <c r="EV141" s="9">
        <f>IF(Parametros!$P$3=1,'4 - Tabela atual'!EV140,'5 - Tabela anterior'!EU140)</f>
        <v>0</v>
      </c>
      <c r="EW141" s="9">
        <f>IF(Parametros!$P$3=1,'4 - Tabela atual'!EW140,'5 - Tabela anterior'!EV140)</f>
        <v>0</v>
      </c>
      <c r="EX141" s="9">
        <f>IF(Parametros!$P$3=1,'4 - Tabela atual'!EX140,'5 - Tabela anterior'!EW140)</f>
        <v>0</v>
      </c>
      <c r="EY141" s="9">
        <f>IF(Parametros!$P$3=1,'4 - Tabela atual'!EY140,'5 - Tabela anterior'!EX140)</f>
        <v>0</v>
      </c>
      <c r="EZ141" s="9">
        <f>IF(Parametros!$P$3=1,'4 - Tabela atual'!EZ140,'5 - Tabela anterior'!EY140)</f>
        <v>0</v>
      </c>
      <c r="FA141" s="9">
        <f>IF(Parametros!$P$3=1,'4 - Tabela atual'!FA140,'5 - Tabela anterior'!EZ140)</f>
        <v>0</v>
      </c>
      <c r="FB141" s="9">
        <f>IF(Parametros!$P$3=1,'4 - Tabela atual'!FB140,'5 - Tabela anterior'!FA140)</f>
        <v>0</v>
      </c>
      <c r="FC141" s="9">
        <f>IF(Parametros!$P$3=1,'4 - Tabela atual'!FC140,'5 - Tabela anterior'!FB140)</f>
        <v>0</v>
      </c>
      <c r="FD141" s="9">
        <f>IF(Parametros!$P$3=1,'4 - Tabela atual'!FD140,'5 - Tabela anterior'!FC140)</f>
        <v>0</v>
      </c>
      <c r="FE141" s="9">
        <f>IF(Parametros!$P$3=1,'4 - Tabela atual'!FE140,'5 - Tabela anterior'!FD140)</f>
        <v>0</v>
      </c>
      <c r="FF141" s="9">
        <f>IF(Parametros!$P$3=1,'4 - Tabela atual'!FF140,'5 - Tabela anterior'!FE140)</f>
        <v>0</v>
      </c>
      <c r="FG141" s="9">
        <f>IF(Parametros!$P$3=1,'4 - Tabela atual'!FG140,'5 - Tabela anterior'!FF140)</f>
        <v>0</v>
      </c>
      <c r="FH141" s="9">
        <f>IF(Parametros!$P$3=1,'4 - Tabela atual'!FH140,'5 - Tabela anterior'!FG140)</f>
        <v>0</v>
      </c>
      <c r="FI141" s="9">
        <f>IF(Parametros!$P$3=1,'4 - Tabela atual'!FI140,'5 - Tabela anterior'!FH140)</f>
        <v>0</v>
      </c>
      <c r="FJ141" s="9">
        <f>IF(Parametros!$P$3=1,'4 - Tabela atual'!FJ140,'5 - Tabela anterior'!FI140)</f>
        <v>0</v>
      </c>
      <c r="FK141" s="9">
        <f>IF(Parametros!$P$3=1,'4 - Tabela atual'!FK140,'5 - Tabela anterior'!FJ140)</f>
        <v>0</v>
      </c>
      <c r="FL141" s="9">
        <f>IF(Parametros!$P$3=1,'4 - Tabela atual'!FL140,'5 - Tabela anterior'!FK140)</f>
        <v>0</v>
      </c>
      <c r="FM141" s="9">
        <f>IF(Parametros!$P$3=1,'4 - Tabela atual'!FM140,'5 - Tabela anterior'!FL140)</f>
        <v>0</v>
      </c>
      <c r="FN141" s="9">
        <f>IF(Parametros!$P$3=1,'4 - Tabela atual'!FN140,'5 - Tabela anterior'!FM140)</f>
        <v>0</v>
      </c>
      <c r="FO141" s="9">
        <f>IF(Parametros!$P$3=1,'4 - Tabela atual'!FO140,'5 - Tabela anterior'!FN140)</f>
        <v>0</v>
      </c>
      <c r="FP141" s="9">
        <f>IF(Parametros!$P$3=1,'4 - Tabela atual'!FP140,'5 - Tabela anterior'!FO140)</f>
        <v>0</v>
      </c>
      <c r="FQ141" s="9">
        <f>IF(Parametros!$P$3=1,'4 - Tabela atual'!FQ140,'5 - Tabela anterior'!FP140)</f>
        <v>0</v>
      </c>
      <c r="FR141" s="9">
        <f>IF(Parametros!$P$3=1,'4 - Tabela atual'!FR140,'5 - Tabela anterior'!FQ140)</f>
        <v>0</v>
      </c>
      <c r="FS141" s="9">
        <f>IF(Parametros!$P$3=1,'4 - Tabela atual'!FS140,'5 - Tabela anterior'!FR140)</f>
        <v>0</v>
      </c>
      <c r="FT141" t="str">
        <f>IF(Parametros!$P$3=1,'4 - Tabela atual'!FT140,'5 - Tabela anterior'!FS140)</f>
        <v>0</v>
      </c>
      <c r="FU141" t="str">
        <f>IF(Parametros!$P$3=1,'4 - Tabela atual'!FU140,'5 - Tabela anterior'!FT140)</f>
        <v>0</v>
      </c>
      <c r="FV141" t="str">
        <f>IF(Parametros!$P$3=1,'4 - Tabela atual'!FV140,'5 - Tabela anterior'!FU140)</f>
        <v>0</v>
      </c>
      <c r="FW141" t="str">
        <f>IF(Parametros!$P$3=1,'4 - Tabela atual'!FW140,'5 - Tabela anterior'!FV140)</f>
        <v>0</v>
      </c>
      <c r="FX141">
        <f>IF(Parametros!$P$3=1,'4 - Tabela atual'!FX140,'5 - Tabela anterior'!FW140)</f>
        <v>0</v>
      </c>
      <c r="FY141">
        <f>IF(Parametros!$P$3=1,'4 - Tabela atual'!FY140,'5 - Tabela anterior'!FX140)</f>
        <v>0</v>
      </c>
      <c r="FZ141">
        <f>IF(Parametros!$P$3=1,'4 - Tabela atual'!FZ140,'5 - Tabela anterior'!FY140)</f>
        <v>0</v>
      </c>
      <c r="GA141">
        <f>IF(Parametros!$P$3=1,'4 - Tabela atual'!GA140,'5 - Tabela anterior'!FZ140)</f>
        <v>0</v>
      </c>
      <c r="GB141">
        <f>IF(Parametros!$P$3=1,'4 - Tabela atual'!GB140,'5 - Tabela anterior'!GA140)</f>
        <v>0</v>
      </c>
      <c r="GC141">
        <f>IF(Parametros!$P$3=1,'4 - Tabela atual'!GC140,'5 - Tabela anterior'!GB140)</f>
        <v>0</v>
      </c>
      <c r="GD141">
        <f>IF(Parametros!$P$3=1,'4 - Tabela atual'!GD140,'5 - Tabela anterior'!GC140)</f>
        <v>0</v>
      </c>
      <c r="GE141">
        <f>IF(Parametros!$P$3=1,'4 - Tabela atual'!GE140,'5 - Tabela anterior'!GD140)</f>
        <v>0</v>
      </c>
      <c r="GF141">
        <f>IF(Parametros!$P$3=1,'4 - Tabela atual'!GF140,'5 - Tabela anterior'!GE140)</f>
        <v>0</v>
      </c>
      <c r="GG141">
        <f>IF(Parametros!$P$3=1,'4 - Tabela atual'!GG140,'5 - Tabela anterior'!GF140)</f>
        <v>0</v>
      </c>
      <c r="GH141">
        <f>IF(Parametros!$P$3=1,'4 - Tabela atual'!GH140,'5 - Tabela anterior'!GG140)</f>
        <v>0</v>
      </c>
      <c r="GI141" s="8" t="str">
        <f>IF(Parametros!$P$3=1,'4 - Tabela atual'!GI140,'5 - Tabela anterior'!GH140)</f>
        <v>0</v>
      </c>
      <c r="GJ141" s="8">
        <f>IF(Parametros!$P$3=1,'4 - Tabela atual'!GJ140,'5 - Tabela anterior'!GI140)</f>
        <v>0</v>
      </c>
      <c r="GK141" s="8">
        <f>IF(Parametros!$P$3=1,'4 - Tabela atual'!GK140,'5 - Tabela anterior'!GJ140)</f>
        <v>0</v>
      </c>
      <c r="GL141" s="8">
        <f>IF(Parametros!$P$3=1,'4 - Tabela atual'!GL140,'5 - Tabela anterior'!GK140)</f>
        <v>0</v>
      </c>
      <c r="GM141" s="8">
        <f>IF(Parametros!$P$3=1,'4 - Tabela atual'!GM140,'5 - Tabela anterior'!GL140)</f>
        <v>0</v>
      </c>
      <c r="GN141" s="8">
        <f>IF(Parametros!$P$3=1,'4 - Tabela atual'!GN140,'5 - Tabela anterior'!GM140)</f>
        <v>0</v>
      </c>
      <c r="GO141" s="8">
        <f>IF(Parametros!$P$3=1,'4 - Tabela atual'!GO140,'5 - Tabela anterior'!GN140)</f>
        <v>0</v>
      </c>
      <c r="GP141" s="8">
        <f>IF(Parametros!$P$3=1,'4 - Tabela atual'!GP140,'5 - Tabela anterior'!GO140)</f>
        <v>0</v>
      </c>
      <c r="GQ141" s="8">
        <f>IF(Parametros!$P$3=1,'4 - Tabela atual'!GQ140,'5 - Tabela anterior'!GP140)</f>
        <v>0</v>
      </c>
      <c r="GR141" s="8">
        <f>IF(Parametros!$P$3=1,'4 - Tabela atual'!GR140,'5 - Tabela anterior'!GQ140)</f>
        <v>0</v>
      </c>
      <c r="GS141" s="8">
        <f>IF(Parametros!$P$3=1,'4 - Tabela atual'!GS140,'5 - Tabela anterior'!GR140)</f>
        <v>0</v>
      </c>
      <c r="GT141" s="8">
        <f>IF(Parametros!$P$3=1,'4 - Tabela atual'!GT140,'5 - Tabela anterior'!GS140)</f>
        <v>0</v>
      </c>
      <c r="GU141" s="8">
        <f>IF(Parametros!$P$3=1,'4 - Tabela atual'!GU140,'5 - Tabela anterior'!GT140)</f>
        <v>0</v>
      </c>
      <c r="GV141" s="8">
        <f>IF(Parametros!$P$3=1,'4 - Tabela atual'!GV140,'5 - Tabela anterior'!GU140)</f>
        <v>0</v>
      </c>
      <c r="GW141" s="8">
        <f>IF(Parametros!$P$3=1,'4 - Tabela atual'!GW140,'5 - Tabela anterior'!GV140)</f>
        <v>0</v>
      </c>
      <c r="GX141">
        <f>IF(Parametros!$P$3=1,'4 - Tabela atual'!GX140,'5 - Tabela anterior'!GW140)</f>
        <v>0</v>
      </c>
      <c r="GY141">
        <f>IF(Parametros!$P$3=1,'4 - Tabela atual'!GY140,'5 - Tabela anterior'!GX140)</f>
        <v>0</v>
      </c>
      <c r="GZ141">
        <f>IF(Parametros!$P$3=1,'4 - Tabela atual'!GZ140,'5 - Tabela anterior'!GY140)</f>
        <v>0</v>
      </c>
      <c r="HA141">
        <f>IF(Parametros!$P$3=1,'4 - Tabela atual'!HA140,'5 - Tabela anterior'!GZ140)</f>
        <v>0</v>
      </c>
      <c r="HB141">
        <f>IF(Parametros!$P$3=1,'4 - Tabela atual'!HB140,'5 - Tabela anterior'!HA140)</f>
        <v>0</v>
      </c>
      <c r="HC141">
        <f>IF(Parametros!$P$3=1,'4 - Tabela atual'!HC140,'5 - Tabela anterior'!HB140)</f>
        <v>0</v>
      </c>
      <c r="HD141">
        <f>IF(Parametros!$P$3=1,'4 - Tabela atual'!HD140,'5 - Tabela anterior'!HC140)</f>
        <v>0</v>
      </c>
      <c r="HE141" s="6" t="str">
        <f t="shared" si="3"/>
        <v>0 - (0)</v>
      </c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IP141" s="5"/>
      <c r="IQ141" s="5"/>
      <c r="IR141" s="5"/>
      <c r="IS141" s="5"/>
      <c r="IT141" s="5"/>
      <c r="IU141" s="5"/>
      <c r="IV141" s="5"/>
      <c r="IW141" s="5"/>
      <c r="IX141" s="5"/>
      <c r="IY141" s="5"/>
      <c r="IZ141" s="5"/>
      <c r="JA141" s="5"/>
      <c r="JB141" s="5"/>
      <c r="JC141" s="5"/>
      <c r="JD141" s="5"/>
      <c r="JE141" s="5"/>
      <c r="JF141" s="5"/>
      <c r="JG141" s="5"/>
      <c r="JH141" s="5"/>
      <c r="JI141" s="5"/>
      <c r="JJ141" s="5"/>
      <c r="JK141" s="5"/>
      <c r="JL141" s="5"/>
    </row>
    <row r="142" spans="1:272" x14ac:dyDescent="0.2">
      <c r="A142" s="148">
        <f>IF(Parametros!$P$3=1,'4 - Tabela atual'!A141,'5 - Tabela anterior'!A141)</f>
        <v>0</v>
      </c>
      <c r="B142" s="112">
        <f>IF(Parametros!$P$3=1,'4 - Tabela atual'!B141,'5 - Tabela anterior'!B141)</f>
        <v>0</v>
      </c>
      <c r="C142" s="9">
        <f>IF(Parametros!$P$3=1,'4 - Tabela atual'!C141,'5 - Tabela anterior'!C141)</f>
        <v>0</v>
      </c>
      <c r="D142" s="9">
        <f>IF(Parametros!$P$3=1,'4 - Tabela atual'!D141,'5 - Tabela anterior'!D141)</f>
        <v>0</v>
      </c>
      <c r="E142" s="9"/>
      <c r="F142" s="9"/>
      <c r="G142" s="9"/>
      <c r="H142" s="9"/>
      <c r="I142" s="9">
        <f>IF(Parametros!$P$3=1,'4 - Tabela atual'!I141,'5 - Tabela anterior'!H141)</f>
        <v>0</v>
      </c>
      <c r="J142" s="9"/>
      <c r="K142" s="9"/>
      <c r="L142" s="9"/>
      <c r="M142" s="9"/>
      <c r="N142" s="9">
        <f>IF(Parametros!$P$3=1,'4 - Tabela atual'!N141,'5 - Tabela anterior'!M141)</f>
        <v>0</v>
      </c>
      <c r="O142" s="9">
        <f>IF(Parametros!$P$3=1,'4 - Tabela atual'!O141,'5 - Tabela anterior'!N141)</f>
        <v>0</v>
      </c>
      <c r="P142" s="9">
        <f>IF(Parametros!$P$3=1,'4 - Tabela atual'!P141,'5 - Tabela anterior'!O141)</f>
        <v>0</v>
      </c>
      <c r="Q142" s="9">
        <f>IF(Parametros!$P$3=1,'4 - Tabela atual'!Q141,'5 - Tabela anterior'!P141)</f>
        <v>0</v>
      </c>
      <c r="R142" s="9">
        <f>IF(Parametros!$P$3=1,'4 - Tabela atual'!R141,'5 - Tabela anterior'!Q141)</f>
        <v>0</v>
      </c>
      <c r="S142" s="9">
        <f>IF(Parametros!$P$3=1,'4 - Tabela atual'!S141,'5 - Tabela anterior'!R141)</f>
        <v>0</v>
      </c>
      <c r="T142" s="9">
        <f>IF(Parametros!$P$3=1,'4 - Tabela atual'!T141,'5 - Tabela anterior'!S141)</f>
        <v>0</v>
      </c>
      <c r="U142" s="9">
        <f>IF(Parametros!$P$3=1,'4 - Tabela atual'!U141,'5 - Tabela anterior'!T141)</f>
        <v>0</v>
      </c>
      <c r="V142" s="9">
        <f>IF(Parametros!$P$3=1,'4 - Tabela atual'!V141,'5 - Tabela anterior'!U141)</f>
        <v>0</v>
      </c>
      <c r="W142" s="9">
        <f>IF(Parametros!$P$3=1,'4 - Tabela atual'!W141,'5 - Tabela anterior'!V141)</f>
        <v>0</v>
      </c>
      <c r="X142" s="9">
        <f>IF(Parametros!$P$3=1,'4 - Tabela atual'!X141,'5 - Tabela anterior'!W141)</f>
        <v>0</v>
      </c>
      <c r="Y142" s="9">
        <f>IF(Parametros!$P$3=1,'4 - Tabela atual'!Y141,'5 - Tabela anterior'!X141)</f>
        <v>0</v>
      </c>
      <c r="Z142" s="9">
        <f>IF(Parametros!$P$3=1,'4 - Tabela atual'!Z141,'5 - Tabela anterior'!Y141)</f>
        <v>0</v>
      </c>
      <c r="AA142" s="9">
        <f>IF(Parametros!$P$3=1,'4 - Tabela atual'!AA141,'5 - Tabela anterior'!Z141)</f>
        <v>0</v>
      </c>
      <c r="AB142" s="9">
        <f>IF(Parametros!$P$3=1,'4 - Tabela atual'!AB141,'5 - Tabela anterior'!AA141)</f>
        <v>0</v>
      </c>
      <c r="AC142" s="9">
        <f>IF(Parametros!$P$3=1,'4 - Tabela atual'!AC141,'5 - Tabela anterior'!AB141)</f>
        <v>0</v>
      </c>
      <c r="AD142" s="9">
        <f>IF(Parametros!$P$3=1,'4 - Tabela atual'!AD141,'5 - Tabela anterior'!AC141)</f>
        <v>0</v>
      </c>
      <c r="AE142" s="9">
        <f>IF(Parametros!$P$3=1,'4 - Tabela atual'!AE141,'5 - Tabela anterior'!AD141)</f>
        <v>0</v>
      </c>
      <c r="AF142" s="9">
        <f>IF(Parametros!$P$3=1,'4 - Tabela atual'!AF141,'5 - Tabela anterior'!AE141)</f>
        <v>0</v>
      </c>
      <c r="AG142" s="9">
        <f>IF(Parametros!$P$3=1,'4 - Tabela atual'!AG141,'5 - Tabela anterior'!AF141)</f>
        <v>0</v>
      </c>
      <c r="AH142" s="9">
        <f>IF(Parametros!$P$3=1,'4 - Tabela atual'!AH141,'5 - Tabela anterior'!AG141)</f>
        <v>0</v>
      </c>
      <c r="AI142" s="9">
        <f>IF(Parametros!$P$3=1,'4 - Tabela atual'!AI141,'5 - Tabela anterior'!AH141)</f>
        <v>0</v>
      </c>
      <c r="AJ142" s="9">
        <f>IF(Parametros!$P$3=1,'4 - Tabela atual'!AJ141,'5 - Tabela anterior'!AI141)</f>
        <v>0</v>
      </c>
      <c r="AK142" s="9">
        <f>IF(Parametros!$P$3=1,'4 - Tabela atual'!AK141,'5 - Tabela anterior'!AJ141)</f>
        <v>0</v>
      </c>
      <c r="AL142" s="9">
        <f>IF(Parametros!$P$3=1,'4 - Tabela atual'!AL141,'5 - Tabela anterior'!AK141)</f>
        <v>0</v>
      </c>
      <c r="AM142" s="9">
        <f>IF(Parametros!$P$3=1,'4 - Tabela atual'!AM141,'5 - Tabela anterior'!AL141)</f>
        <v>0</v>
      </c>
      <c r="AN142" s="9">
        <f>IF(Parametros!$P$3=1,'4 - Tabela atual'!AN141,'5 - Tabela anterior'!AM141)</f>
        <v>0</v>
      </c>
      <c r="AO142" s="9">
        <f>IF(Parametros!$P$3=1,'4 - Tabela atual'!AO141,'5 - Tabela anterior'!AN141)</f>
        <v>0</v>
      </c>
      <c r="AP142" s="9">
        <f>IF(Parametros!$P$3=1,'4 - Tabela atual'!AP141,'5 - Tabela anterior'!AO141)</f>
        <v>0</v>
      </c>
      <c r="AQ142" s="9">
        <f>IF(Parametros!$P$3=1,'4 - Tabela atual'!AQ141,'5 - Tabela anterior'!AP141)</f>
        <v>0</v>
      </c>
      <c r="AR142" s="9">
        <f>IF(Parametros!$P$3=1,'4 - Tabela atual'!AR141,'5 - Tabela anterior'!AQ141)</f>
        <v>0</v>
      </c>
      <c r="AS142" s="9">
        <f>IF(Parametros!$P$3=1,'4 - Tabela atual'!AS141,'5 - Tabela anterior'!AR141)</f>
        <v>0</v>
      </c>
      <c r="AT142" s="9">
        <f>IF(Parametros!$P$3=1,'4 - Tabela atual'!AT141,'5 - Tabela anterior'!AS141)</f>
        <v>0</v>
      </c>
      <c r="AU142" s="9">
        <f>IF(Parametros!$P$3=1,'4 - Tabela atual'!AU141,'5 - Tabela anterior'!AT141)</f>
        <v>0</v>
      </c>
      <c r="AV142" s="9">
        <f>IF(Parametros!$P$3=1,'4 - Tabela atual'!AV141,'5 - Tabela anterior'!AU141)</f>
        <v>0</v>
      </c>
      <c r="AW142" s="9">
        <f>IF(Parametros!$P$3=1,'4 - Tabela atual'!AW141,'5 - Tabela anterior'!AV141)</f>
        <v>0</v>
      </c>
      <c r="AX142" s="9">
        <f>IF(Parametros!$P$3=1,'4 - Tabela atual'!AX141,'5 - Tabela anterior'!AW141)</f>
        <v>0</v>
      </c>
      <c r="AY142" s="9">
        <f>IF(Parametros!$P$3=1,'4 - Tabela atual'!AY141,'5 - Tabela anterior'!AX141)</f>
        <v>0</v>
      </c>
      <c r="AZ142" s="9">
        <f>IF(Parametros!$P$3=1,'4 - Tabela atual'!AZ141,'5 - Tabela anterior'!AY141)</f>
        <v>0</v>
      </c>
      <c r="BA142" s="9">
        <f>IF(Parametros!$P$3=1,'4 - Tabela atual'!BA141,'5 - Tabela anterior'!AZ141)</f>
        <v>0</v>
      </c>
      <c r="BB142" s="9">
        <f>IF(Parametros!$P$3=1,'4 - Tabela atual'!BB141,'5 - Tabela anterior'!BA141)</f>
        <v>0</v>
      </c>
      <c r="BC142" s="9">
        <f>IF(Parametros!$P$3=1,'4 - Tabela atual'!BC141,'5 - Tabela anterior'!BB141)</f>
        <v>0</v>
      </c>
      <c r="BD142" s="9">
        <f>IF(Parametros!$P$3=1,'4 - Tabela atual'!BD141,'5 - Tabela anterior'!BC141)</f>
        <v>0</v>
      </c>
      <c r="BE142" s="9">
        <f>IF(Parametros!$P$3=1,'4 - Tabela atual'!BE141,'5 - Tabela anterior'!BD141)</f>
        <v>0</v>
      </c>
      <c r="BF142" s="9">
        <f>IF(Parametros!$P$3=1,'4 - Tabela atual'!BF141,'5 - Tabela anterior'!BE141)</f>
        <v>0</v>
      </c>
      <c r="BG142" s="9">
        <f>IF(Parametros!$P$3=1,'4 - Tabela atual'!BG141,'5 - Tabela anterior'!BF141)</f>
        <v>0</v>
      </c>
      <c r="BH142" s="9">
        <f>IF(Parametros!$P$3=1,'4 - Tabela atual'!BH141,'5 - Tabela anterior'!BG141)</f>
        <v>0</v>
      </c>
      <c r="BI142" s="9">
        <f>IF(Parametros!$P$3=1,'4 - Tabela atual'!BI141,'5 - Tabela anterior'!BH141)</f>
        <v>0</v>
      </c>
      <c r="BJ142" s="9">
        <f>IF(Parametros!$P$3=1,'4 - Tabela atual'!BJ141,'5 - Tabela anterior'!BI141)</f>
        <v>0</v>
      </c>
      <c r="BK142" s="9">
        <f>IF(Parametros!$P$3=1,'4 - Tabela atual'!BK141,'5 - Tabela anterior'!BJ141)</f>
        <v>0</v>
      </c>
      <c r="BL142" s="9">
        <f>IF(Parametros!$P$3=1,'4 - Tabela atual'!BL141,'5 - Tabela anterior'!BK141)</f>
        <v>0</v>
      </c>
      <c r="BM142" s="9">
        <f>IF(Parametros!$P$3=1,'4 - Tabela atual'!BM141,'5 - Tabela anterior'!BL141)</f>
        <v>0</v>
      </c>
      <c r="BN142" s="9">
        <f>IF(Parametros!$P$3=1,'4 - Tabela atual'!BN141,'5 - Tabela anterior'!BM141)</f>
        <v>0</v>
      </c>
      <c r="BO142" s="9">
        <f>IF(Parametros!$P$3=1,'4 - Tabela atual'!BO141,'5 - Tabela anterior'!BN141)</f>
        <v>0</v>
      </c>
      <c r="BP142" s="9">
        <f>IF(Parametros!$P$3=1,'4 - Tabela atual'!BP141,'5 - Tabela anterior'!BO141)</f>
        <v>0</v>
      </c>
      <c r="BQ142" s="9">
        <f>IF(Parametros!$P$3=1,'4 - Tabela atual'!BQ141,'5 - Tabela anterior'!BP141)</f>
        <v>0</v>
      </c>
      <c r="BR142" s="9">
        <f>IF(Parametros!$P$3=1,'4 - Tabela atual'!BR141,'5 - Tabela anterior'!BQ141)</f>
        <v>0</v>
      </c>
      <c r="BS142" s="9">
        <f>IF(Parametros!$P$3=1,'4 - Tabela atual'!BS141,'5 - Tabela anterior'!BR141)</f>
        <v>0</v>
      </c>
      <c r="BT142" s="9">
        <f>IF(Parametros!$P$3=1,'4 - Tabela atual'!BT141,'5 - Tabela anterior'!BS141)</f>
        <v>0</v>
      </c>
      <c r="BU142" s="9">
        <f>IF(Parametros!$P$3=1,'4 - Tabela atual'!BU141,'5 - Tabela anterior'!BT141)</f>
        <v>0</v>
      </c>
      <c r="BV142" s="9">
        <f>IF(Parametros!$P$3=1,'4 - Tabela atual'!BV141,'5 - Tabela anterior'!BU141)</f>
        <v>0</v>
      </c>
      <c r="BW142" s="9">
        <f>IF(Parametros!$P$3=1,'4 - Tabela atual'!BW141,'5 - Tabela anterior'!BV141)</f>
        <v>0</v>
      </c>
      <c r="BX142" s="9">
        <f>IF(Parametros!$P$3=1,'4 - Tabela atual'!BX141,'5 - Tabela anterior'!BW141)</f>
        <v>0</v>
      </c>
      <c r="BY142" s="9">
        <f>IF(Parametros!$P$3=1,'4 - Tabela atual'!BY141,'5 - Tabela anterior'!BX141)</f>
        <v>0</v>
      </c>
      <c r="BZ142" s="9">
        <f>IF(Parametros!$P$3=1,'4 - Tabela atual'!BZ141,'5 - Tabela anterior'!BY141)</f>
        <v>0</v>
      </c>
      <c r="CA142" s="9">
        <f>IF(Parametros!$P$3=1,'4 - Tabela atual'!CA141,'5 - Tabela anterior'!BZ141)</f>
        <v>0</v>
      </c>
      <c r="CB142" s="9">
        <f>IF(Parametros!$P$3=1,'4 - Tabela atual'!CB141,'5 - Tabela anterior'!CA141)</f>
        <v>0</v>
      </c>
      <c r="CC142" s="9">
        <f>IF(Parametros!$P$3=1,'4 - Tabela atual'!CC141,'5 - Tabela anterior'!CB141)</f>
        <v>0</v>
      </c>
      <c r="CD142" s="9">
        <f>IF(Parametros!$P$3=1,'4 - Tabela atual'!CD141,'5 - Tabela anterior'!CC141)</f>
        <v>0</v>
      </c>
      <c r="CE142" s="9">
        <f>IF(Parametros!$P$3=1,'4 - Tabela atual'!CE141,'5 - Tabela anterior'!CD141)</f>
        <v>0</v>
      </c>
      <c r="CF142" s="9">
        <f>IF(Parametros!$P$3=1,'4 - Tabela atual'!CF141,'5 - Tabela anterior'!CE141)</f>
        <v>0</v>
      </c>
      <c r="CG142" s="9">
        <f>IF(Parametros!$P$3=1,'4 - Tabela atual'!CG141,'5 - Tabela anterior'!CF141)</f>
        <v>0</v>
      </c>
      <c r="CH142" s="9">
        <f>IF(Parametros!$P$3=1,'4 - Tabela atual'!CH141,'5 - Tabela anterior'!CG141)</f>
        <v>0</v>
      </c>
      <c r="CI142" s="9">
        <f>IF(Parametros!$P$3=1,'4 - Tabela atual'!CI141,'5 - Tabela anterior'!CH141)</f>
        <v>0</v>
      </c>
      <c r="CJ142" s="9">
        <f>IF(Parametros!$P$3=1,'4 - Tabela atual'!CJ141,'5 - Tabela anterior'!CI141)</f>
        <v>0</v>
      </c>
      <c r="CK142" s="9">
        <f>IF(Parametros!$P$3=1,'4 - Tabela atual'!CK141,'5 - Tabela anterior'!CJ141)</f>
        <v>0</v>
      </c>
      <c r="CL142" s="9">
        <f>IF(Parametros!$P$3=1,'4 - Tabela atual'!CL141,'5 - Tabela anterior'!CK141)</f>
        <v>0</v>
      </c>
      <c r="CM142" s="9">
        <f>IF(Parametros!$P$3=1,'4 - Tabela atual'!CM141,'5 - Tabela anterior'!CL141)</f>
        <v>0</v>
      </c>
      <c r="CN142" s="9">
        <f>IF(Parametros!$P$3=1,'4 - Tabela atual'!CN141,'5 - Tabela anterior'!CM141)</f>
        <v>0</v>
      </c>
      <c r="CO142" s="9">
        <f>IF(Parametros!$P$3=1,'4 - Tabela atual'!CO141,'5 - Tabela anterior'!CN141)</f>
        <v>0</v>
      </c>
      <c r="CP142" s="9">
        <f>IF(Parametros!$P$3=1,'4 - Tabela atual'!CP141,'5 - Tabela anterior'!CO141)</f>
        <v>0</v>
      </c>
      <c r="CQ142" s="9">
        <f>IF(Parametros!$P$3=1,'4 - Tabela atual'!CQ141,'5 - Tabela anterior'!CP141)</f>
        <v>0</v>
      </c>
      <c r="CR142" s="9">
        <f>IF(Parametros!$P$3=1,'4 - Tabela atual'!CR141,'5 - Tabela anterior'!CQ141)</f>
        <v>0</v>
      </c>
      <c r="CS142" s="9">
        <f>IF(Parametros!$P$3=1,'4 - Tabela atual'!CS141,'5 - Tabela anterior'!CR141)</f>
        <v>0</v>
      </c>
      <c r="CT142" s="9">
        <f>IF(Parametros!$P$3=1,'4 - Tabela atual'!CT141,'5 - Tabela anterior'!CS141)</f>
        <v>0</v>
      </c>
      <c r="CU142" s="9">
        <f>IF(Parametros!$P$3=1,'4 - Tabela atual'!CU141,'5 - Tabela anterior'!CT141)</f>
        <v>0</v>
      </c>
      <c r="CV142" s="9">
        <f>IF(Parametros!$P$3=1,'4 - Tabela atual'!CV141,'5 - Tabela anterior'!CU141)</f>
        <v>0</v>
      </c>
      <c r="CW142" s="9">
        <f>IF(Parametros!$P$3=1,'4 - Tabela atual'!CW141,'5 - Tabela anterior'!CV141)</f>
        <v>0</v>
      </c>
      <c r="CX142" s="9">
        <f>IF(Parametros!$P$3=1,'4 - Tabela atual'!CX141,'5 - Tabela anterior'!CW141)</f>
        <v>0</v>
      </c>
      <c r="CY142" s="9">
        <f>IF(Parametros!$P$3=1,'4 - Tabela atual'!CY141,'5 - Tabela anterior'!CX141)</f>
        <v>0</v>
      </c>
      <c r="CZ142" s="9">
        <f>IF(Parametros!$P$3=1,'4 - Tabela atual'!CZ141,'5 - Tabela anterior'!CY141)</f>
        <v>0</v>
      </c>
      <c r="DA142" s="9">
        <f>IF(Parametros!$P$3=1,'4 - Tabela atual'!DA141,'5 - Tabela anterior'!CZ141)</f>
        <v>0</v>
      </c>
      <c r="DB142" s="9">
        <f>IF(Parametros!$P$3=1,'4 - Tabela atual'!DB141,'5 - Tabela anterior'!DA141)</f>
        <v>0</v>
      </c>
      <c r="DC142" s="9">
        <f>IF(Parametros!$P$3=1,'4 - Tabela atual'!DC141,'5 - Tabela anterior'!DB141)</f>
        <v>0</v>
      </c>
      <c r="DD142" s="9">
        <f>IF(Parametros!$P$3=1,'4 - Tabela atual'!DD141,'5 - Tabela anterior'!DC141)</f>
        <v>0</v>
      </c>
      <c r="DE142" s="9">
        <f>IF(Parametros!$P$3=1,'4 - Tabela atual'!DE141,'5 - Tabela anterior'!DD141)</f>
        <v>0</v>
      </c>
      <c r="DF142" s="9">
        <f>IF(Parametros!$P$3=1,'4 - Tabela atual'!DF141,'5 - Tabela anterior'!DE141)</f>
        <v>0</v>
      </c>
      <c r="DG142" s="9">
        <f>IF(Parametros!$P$3=1,'4 - Tabela atual'!DG141,'5 - Tabela anterior'!DF141)</f>
        <v>0</v>
      </c>
      <c r="DH142" s="9">
        <f>IF(Parametros!$P$3=1,'4 - Tabela atual'!DH141,'5 - Tabela anterior'!DG141)</f>
        <v>0</v>
      </c>
      <c r="DI142" s="9">
        <f>IF(Parametros!$P$3=1,'4 - Tabela atual'!DI141,'5 - Tabela anterior'!DH141)</f>
        <v>0</v>
      </c>
      <c r="DJ142" s="9">
        <f>IF(Parametros!$P$3=1,'4 - Tabela atual'!DJ141,'5 - Tabela anterior'!DI141)</f>
        <v>0</v>
      </c>
      <c r="DK142" s="9">
        <f>IF(Parametros!$P$3=1,'4 - Tabela atual'!DK141,'5 - Tabela anterior'!DJ141)</f>
        <v>0</v>
      </c>
      <c r="DL142" s="9">
        <f>IF(Parametros!$P$3=1,'4 - Tabela atual'!DL141,'5 - Tabela anterior'!DK141)</f>
        <v>0</v>
      </c>
      <c r="DM142" s="9">
        <f>IF(Parametros!$P$3=1,'4 - Tabela atual'!DM141,'5 - Tabela anterior'!DL141)</f>
        <v>0</v>
      </c>
      <c r="DN142" s="9">
        <f>IF(Parametros!$P$3=1,'4 - Tabela atual'!DN141,'5 - Tabela anterior'!DM141)</f>
        <v>0</v>
      </c>
      <c r="DO142" s="9">
        <f>IF(Parametros!$P$3=1,'4 - Tabela atual'!DO141,'5 - Tabela anterior'!DN141)</f>
        <v>0</v>
      </c>
      <c r="DP142" s="9">
        <f>IF(Parametros!$P$3=1,'4 - Tabela atual'!DP141,'5 - Tabela anterior'!DO141)</f>
        <v>0</v>
      </c>
      <c r="DQ142" s="9">
        <f>IF(Parametros!$P$3=1,'4 - Tabela atual'!DQ141,'5 - Tabela anterior'!DP141)</f>
        <v>0</v>
      </c>
      <c r="DR142" s="9">
        <f>IF(Parametros!$P$3=1,'4 - Tabela atual'!DR141,'5 - Tabela anterior'!DQ141)</f>
        <v>0</v>
      </c>
      <c r="DS142" s="9">
        <f>IF(Parametros!$P$3=1,'4 - Tabela atual'!DS141,'5 - Tabela anterior'!DR141)</f>
        <v>0</v>
      </c>
      <c r="DT142" s="9">
        <f>IF(Parametros!$P$3=1,'4 - Tabela atual'!DT141,'5 - Tabela anterior'!DS141)</f>
        <v>0</v>
      </c>
      <c r="DU142" s="9">
        <f>IF(Parametros!$P$3=1,'4 - Tabela atual'!DU141,'5 - Tabela anterior'!DT141)</f>
        <v>0</v>
      </c>
      <c r="DV142" s="9">
        <f>IF(Parametros!$P$3=1,'4 - Tabela atual'!DV141,'5 - Tabela anterior'!DU141)</f>
        <v>0</v>
      </c>
      <c r="DW142" s="9">
        <f>IF(Parametros!$P$3=1,'4 - Tabela atual'!DW141,'5 - Tabela anterior'!DV141)</f>
        <v>0</v>
      </c>
      <c r="DX142" s="9">
        <f>IF(Parametros!$P$3=1,'4 - Tabela atual'!DX141,'5 - Tabela anterior'!DW141)</f>
        <v>0</v>
      </c>
      <c r="DY142" s="9">
        <f>IF(Parametros!$P$3=1,'4 - Tabela atual'!DY141,'5 - Tabela anterior'!DX141)</f>
        <v>0</v>
      </c>
      <c r="DZ142" s="9">
        <f>IF(Parametros!$P$3=1,'4 - Tabela atual'!DZ141,'5 - Tabela anterior'!DY141)</f>
        <v>0</v>
      </c>
      <c r="EA142" s="9">
        <f>IF(Parametros!$P$3=1,'4 - Tabela atual'!EA141,'5 - Tabela anterior'!DZ141)</f>
        <v>0</v>
      </c>
      <c r="EB142" s="9">
        <f>IF(Parametros!$P$3=1,'4 - Tabela atual'!EB141,'5 - Tabela anterior'!EA141)</f>
        <v>0</v>
      </c>
      <c r="EC142" s="9">
        <f>IF(Parametros!$P$3=1,'4 - Tabela atual'!EC141,'5 - Tabela anterior'!EB141)</f>
        <v>0</v>
      </c>
      <c r="ED142" s="9">
        <f>IF(Parametros!$P$3=1,'4 - Tabela atual'!ED141,'5 - Tabela anterior'!EC141)</f>
        <v>0</v>
      </c>
      <c r="EE142" s="9">
        <f>IF(Parametros!$P$3=1,'4 - Tabela atual'!EE141,'5 - Tabela anterior'!ED141)</f>
        <v>0</v>
      </c>
      <c r="EF142" s="9">
        <f>IF(Parametros!$P$3=1,'4 - Tabela atual'!EF141,'5 - Tabela anterior'!EE141)</f>
        <v>0</v>
      </c>
      <c r="EG142" s="9">
        <f>IF(Parametros!$P$3=1,'4 - Tabela atual'!EG141,'5 - Tabela anterior'!EF141)</f>
        <v>0</v>
      </c>
      <c r="EH142" s="9">
        <f>IF(Parametros!$P$3=1,'4 - Tabela atual'!EH141,'5 - Tabela anterior'!EG141)</f>
        <v>0</v>
      </c>
      <c r="EI142" s="9">
        <f>IF(Parametros!$P$3=1,'4 - Tabela atual'!EI141,'5 - Tabela anterior'!EH141)</f>
        <v>0</v>
      </c>
      <c r="EJ142" s="9">
        <f>IF(Parametros!$P$3=1,'4 - Tabela atual'!EJ141,'5 - Tabela anterior'!EI141)</f>
        <v>0</v>
      </c>
      <c r="EK142" s="9">
        <f>IF(Parametros!$P$3=1,'4 - Tabela atual'!EK141,'5 - Tabela anterior'!EJ141)</f>
        <v>0</v>
      </c>
      <c r="EL142" s="9">
        <f>IF(Parametros!$P$3=1,'4 - Tabela atual'!EL141,'5 - Tabela anterior'!EK141)</f>
        <v>0</v>
      </c>
      <c r="EM142" s="9">
        <f>IF(Parametros!$P$3=1,'4 - Tabela atual'!EM141,'5 - Tabela anterior'!EL141)</f>
        <v>0</v>
      </c>
      <c r="EN142" s="9">
        <f>IF(Parametros!$P$3=1,'4 - Tabela atual'!EN141,'5 - Tabela anterior'!EM141)</f>
        <v>0</v>
      </c>
      <c r="EO142" s="9">
        <f>IF(Parametros!$P$3=1,'4 - Tabela atual'!EO141,'5 - Tabela anterior'!EN141)</f>
        <v>0</v>
      </c>
      <c r="EP142" s="9">
        <f>IF(Parametros!$P$3=1,'4 - Tabela atual'!EP141,'5 - Tabela anterior'!EO141)</f>
        <v>0</v>
      </c>
      <c r="EQ142" s="9">
        <f>IF(Parametros!$P$3=1,'4 - Tabela atual'!EQ141,'5 - Tabela anterior'!EP141)</f>
        <v>0</v>
      </c>
      <c r="ER142" s="9">
        <f>IF(Parametros!$P$3=1,'4 - Tabela atual'!ER141,'5 - Tabela anterior'!EQ141)</f>
        <v>0</v>
      </c>
      <c r="ES142" s="9">
        <f>IF(Parametros!$P$3=1,'4 - Tabela atual'!ES141,'5 - Tabela anterior'!ER141)</f>
        <v>0</v>
      </c>
      <c r="ET142" s="9">
        <f>IF(Parametros!$P$3=1,'4 - Tabela atual'!ET141,'5 - Tabela anterior'!ES141)</f>
        <v>0</v>
      </c>
      <c r="EU142" s="9">
        <f>IF(Parametros!$P$3=1,'4 - Tabela atual'!EU141,'5 - Tabela anterior'!ET141)</f>
        <v>0</v>
      </c>
      <c r="EV142" s="9">
        <f>IF(Parametros!$P$3=1,'4 - Tabela atual'!EV141,'5 - Tabela anterior'!EU141)</f>
        <v>0</v>
      </c>
      <c r="EW142" s="9">
        <f>IF(Parametros!$P$3=1,'4 - Tabela atual'!EW141,'5 - Tabela anterior'!EV141)</f>
        <v>0</v>
      </c>
      <c r="EX142" s="9">
        <f>IF(Parametros!$P$3=1,'4 - Tabela atual'!EX141,'5 - Tabela anterior'!EW141)</f>
        <v>0</v>
      </c>
      <c r="EY142" s="9">
        <f>IF(Parametros!$P$3=1,'4 - Tabela atual'!EY141,'5 - Tabela anterior'!EX141)</f>
        <v>0</v>
      </c>
      <c r="EZ142" s="9">
        <f>IF(Parametros!$P$3=1,'4 - Tabela atual'!EZ141,'5 - Tabela anterior'!EY141)</f>
        <v>0</v>
      </c>
      <c r="FA142" s="9">
        <f>IF(Parametros!$P$3=1,'4 - Tabela atual'!FA141,'5 - Tabela anterior'!EZ141)</f>
        <v>0</v>
      </c>
      <c r="FB142" s="9">
        <f>IF(Parametros!$P$3=1,'4 - Tabela atual'!FB141,'5 - Tabela anterior'!FA141)</f>
        <v>0</v>
      </c>
      <c r="FC142" s="9">
        <f>IF(Parametros!$P$3=1,'4 - Tabela atual'!FC141,'5 - Tabela anterior'!FB141)</f>
        <v>0</v>
      </c>
      <c r="FD142" s="9">
        <f>IF(Parametros!$P$3=1,'4 - Tabela atual'!FD141,'5 - Tabela anterior'!FC141)</f>
        <v>0</v>
      </c>
      <c r="FE142" s="9">
        <f>IF(Parametros!$P$3=1,'4 - Tabela atual'!FE141,'5 - Tabela anterior'!FD141)</f>
        <v>0</v>
      </c>
      <c r="FF142" s="9">
        <f>IF(Parametros!$P$3=1,'4 - Tabela atual'!FF141,'5 - Tabela anterior'!FE141)</f>
        <v>0</v>
      </c>
      <c r="FG142" s="9">
        <f>IF(Parametros!$P$3=1,'4 - Tabela atual'!FG141,'5 - Tabela anterior'!FF141)</f>
        <v>0</v>
      </c>
      <c r="FH142" s="9">
        <f>IF(Parametros!$P$3=1,'4 - Tabela atual'!FH141,'5 - Tabela anterior'!FG141)</f>
        <v>0</v>
      </c>
      <c r="FI142" s="9">
        <f>IF(Parametros!$P$3=1,'4 - Tabela atual'!FI141,'5 - Tabela anterior'!FH141)</f>
        <v>0</v>
      </c>
      <c r="FJ142" s="9">
        <f>IF(Parametros!$P$3=1,'4 - Tabela atual'!FJ141,'5 - Tabela anterior'!FI141)</f>
        <v>0</v>
      </c>
      <c r="FK142" s="9">
        <f>IF(Parametros!$P$3=1,'4 - Tabela atual'!FK141,'5 - Tabela anterior'!FJ141)</f>
        <v>0</v>
      </c>
      <c r="FL142" s="9">
        <f>IF(Parametros!$P$3=1,'4 - Tabela atual'!FL141,'5 - Tabela anterior'!FK141)</f>
        <v>0</v>
      </c>
      <c r="FM142" s="9">
        <f>IF(Parametros!$P$3=1,'4 - Tabela atual'!FM141,'5 - Tabela anterior'!FL141)</f>
        <v>0</v>
      </c>
      <c r="FN142" s="9">
        <f>IF(Parametros!$P$3=1,'4 - Tabela atual'!FN141,'5 - Tabela anterior'!FM141)</f>
        <v>0</v>
      </c>
      <c r="FO142" s="9">
        <f>IF(Parametros!$P$3=1,'4 - Tabela atual'!FO141,'5 - Tabela anterior'!FN141)</f>
        <v>0</v>
      </c>
      <c r="FP142" s="9">
        <f>IF(Parametros!$P$3=1,'4 - Tabela atual'!FP141,'5 - Tabela anterior'!FO141)</f>
        <v>0</v>
      </c>
      <c r="FQ142" s="9">
        <f>IF(Parametros!$P$3=1,'4 - Tabela atual'!FQ141,'5 - Tabela anterior'!FP141)</f>
        <v>0</v>
      </c>
      <c r="FR142" s="9">
        <f>IF(Parametros!$P$3=1,'4 - Tabela atual'!FR141,'5 - Tabela anterior'!FQ141)</f>
        <v>0</v>
      </c>
      <c r="FS142" s="9">
        <f>IF(Parametros!$P$3=1,'4 - Tabela atual'!FS141,'5 - Tabela anterior'!FR141)</f>
        <v>0</v>
      </c>
      <c r="FT142" t="str">
        <f>IF(Parametros!$P$3=1,'4 - Tabela atual'!FT141,'5 - Tabela anterior'!FS141)</f>
        <v>0</v>
      </c>
      <c r="FU142" t="str">
        <f>IF(Parametros!$P$3=1,'4 - Tabela atual'!FU141,'5 - Tabela anterior'!FT141)</f>
        <v>0</v>
      </c>
      <c r="FV142" t="str">
        <f>IF(Parametros!$P$3=1,'4 - Tabela atual'!FV141,'5 - Tabela anterior'!FU141)</f>
        <v>0</v>
      </c>
      <c r="FW142" t="str">
        <f>IF(Parametros!$P$3=1,'4 - Tabela atual'!FW141,'5 - Tabela anterior'!FV141)</f>
        <v>0</v>
      </c>
      <c r="FX142">
        <f>IF(Parametros!$P$3=1,'4 - Tabela atual'!FX141,'5 - Tabela anterior'!FW141)</f>
        <v>0</v>
      </c>
      <c r="FY142">
        <f>IF(Parametros!$P$3=1,'4 - Tabela atual'!FY141,'5 - Tabela anterior'!FX141)</f>
        <v>0</v>
      </c>
      <c r="FZ142">
        <f>IF(Parametros!$P$3=1,'4 - Tabela atual'!FZ141,'5 - Tabela anterior'!FY141)</f>
        <v>0</v>
      </c>
      <c r="GA142">
        <f>IF(Parametros!$P$3=1,'4 - Tabela atual'!GA141,'5 - Tabela anterior'!FZ141)</f>
        <v>0</v>
      </c>
      <c r="GB142">
        <f>IF(Parametros!$P$3=1,'4 - Tabela atual'!GB141,'5 - Tabela anterior'!GA141)</f>
        <v>0</v>
      </c>
      <c r="GC142">
        <f>IF(Parametros!$P$3=1,'4 - Tabela atual'!GC141,'5 - Tabela anterior'!GB141)</f>
        <v>0</v>
      </c>
      <c r="GD142">
        <f>IF(Parametros!$P$3=1,'4 - Tabela atual'!GD141,'5 - Tabela anterior'!GC141)</f>
        <v>0</v>
      </c>
      <c r="GE142">
        <f>IF(Parametros!$P$3=1,'4 - Tabela atual'!GE141,'5 - Tabela anterior'!GD141)</f>
        <v>0</v>
      </c>
      <c r="GF142">
        <f>IF(Parametros!$P$3=1,'4 - Tabela atual'!GF141,'5 - Tabela anterior'!GE141)</f>
        <v>0</v>
      </c>
      <c r="GG142">
        <f>IF(Parametros!$P$3=1,'4 - Tabela atual'!GG141,'5 - Tabela anterior'!GF141)</f>
        <v>0</v>
      </c>
      <c r="GH142">
        <f>IF(Parametros!$P$3=1,'4 - Tabela atual'!GH141,'5 - Tabela anterior'!GG141)</f>
        <v>0</v>
      </c>
      <c r="GI142" s="8" t="str">
        <f>IF(Parametros!$P$3=1,'4 - Tabela atual'!GI141,'5 - Tabela anterior'!GH141)</f>
        <v>0</v>
      </c>
      <c r="GJ142" s="8">
        <f>IF(Parametros!$P$3=1,'4 - Tabela atual'!GJ141,'5 - Tabela anterior'!GI141)</f>
        <v>0</v>
      </c>
      <c r="GK142" s="8">
        <f>IF(Parametros!$P$3=1,'4 - Tabela atual'!GK141,'5 - Tabela anterior'!GJ141)</f>
        <v>0</v>
      </c>
      <c r="GL142" s="8">
        <f>IF(Parametros!$P$3=1,'4 - Tabela atual'!GL141,'5 - Tabela anterior'!GK141)</f>
        <v>0</v>
      </c>
      <c r="GM142" s="8">
        <f>IF(Parametros!$P$3=1,'4 - Tabela atual'!GM141,'5 - Tabela anterior'!GL141)</f>
        <v>0</v>
      </c>
      <c r="GN142" s="8">
        <f>IF(Parametros!$P$3=1,'4 - Tabela atual'!GN141,'5 - Tabela anterior'!GM141)</f>
        <v>0</v>
      </c>
      <c r="GO142" s="8">
        <f>IF(Parametros!$P$3=1,'4 - Tabela atual'!GO141,'5 - Tabela anterior'!GN141)</f>
        <v>0</v>
      </c>
      <c r="GP142" s="8">
        <f>IF(Parametros!$P$3=1,'4 - Tabela atual'!GP141,'5 - Tabela anterior'!GO141)</f>
        <v>0</v>
      </c>
      <c r="GQ142" s="8">
        <f>IF(Parametros!$P$3=1,'4 - Tabela atual'!GQ141,'5 - Tabela anterior'!GP141)</f>
        <v>0</v>
      </c>
      <c r="GR142" s="8">
        <f>IF(Parametros!$P$3=1,'4 - Tabela atual'!GR141,'5 - Tabela anterior'!GQ141)</f>
        <v>0</v>
      </c>
      <c r="GS142" s="8">
        <f>IF(Parametros!$P$3=1,'4 - Tabela atual'!GS141,'5 - Tabela anterior'!GR141)</f>
        <v>0</v>
      </c>
      <c r="GT142" s="8">
        <f>IF(Parametros!$P$3=1,'4 - Tabela atual'!GT141,'5 - Tabela anterior'!GS141)</f>
        <v>0</v>
      </c>
      <c r="GU142" s="8">
        <f>IF(Parametros!$P$3=1,'4 - Tabela atual'!GU141,'5 - Tabela anterior'!GT141)</f>
        <v>0</v>
      </c>
      <c r="GV142" s="8">
        <f>IF(Parametros!$P$3=1,'4 - Tabela atual'!GV141,'5 - Tabela anterior'!GU141)</f>
        <v>0</v>
      </c>
      <c r="GW142" s="8">
        <f>IF(Parametros!$P$3=1,'4 - Tabela atual'!GW141,'5 - Tabela anterior'!GV141)</f>
        <v>0</v>
      </c>
      <c r="GX142">
        <f>IF(Parametros!$P$3=1,'4 - Tabela atual'!GX141,'5 - Tabela anterior'!GW141)</f>
        <v>0</v>
      </c>
      <c r="GY142">
        <f>IF(Parametros!$P$3=1,'4 - Tabela atual'!GY141,'5 - Tabela anterior'!GX141)</f>
        <v>0</v>
      </c>
      <c r="GZ142">
        <f>IF(Parametros!$P$3=1,'4 - Tabela atual'!GZ141,'5 - Tabela anterior'!GY141)</f>
        <v>0</v>
      </c>
      <c r="HA142">
        <f>IF(Parametros!$P$3=1,'4 - Tabela atual'!HA141,'5 - Tabela anterior'!GZ141)</f>
        <v>0</v>
      </c>
      <c r="HB142">
        <f>IF(Parametros!$P$3=1,'4 - Tabela atual'!HB141,'5 - Tabela anterior'!HA141)</f>
        <v>0</v>
      </c>
      <c r="HC142">
        <f>IF(Parametros!$P$3=1,'4 - Tabela atual'!HC141,'5 - Tabela anterior'!HB141)</f>
        <v>0</v>
      </c>
      <c r="HD142">
        <f>IF(Parametros!$P$3=1,'4 - Tabela atual'!HD141,'5 - Tabela anterior'!HC141)</f>
        <v>0</v>
      </c>
      <c r="HE142" s="6" t="str">
        <f t="shared" si="3"/>
        <v>0 - (0)</v>
      </c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IP142" s="5"/>
      <c r="IQ142" s="5"/>
      <c r="IR142" s="5"/>
      <c r="IS142" s="5"/>
      <c r="IT142" s="5"/>
      <c r="IU142" s="5"/>
      <c r="IV142" s="5"/>
      <c r="IW142" s="5"/>
      <c r="IX142" s="5"/>
      <c r="IY142" s="5"/>
      <c r="IZ142" s="5"/>
      <c r="JA142" s="5"/>
      <c r="JB142" s="5"/>
      <c r="JC142" s="5"/>
      <c r="JD142" s="5"/>
      <c r="JE142" s="5"/>
      <c r="JF142" s="5"/>
      <c r="JG142" s="5"/>
      <c r="JH142" s="5"/>
      <c r="JI142" s="5"/>
      <c r="JJ142" s="5"/>
      <c r="JK142" s="5"/>
      <c r="JL142" s="5"/>
    </row>
    <row r="143" spans="1:272" x14ac:dyDescent="0.2">
      <c r="A143" s="148">
        <f>IF(Parametros!$P$3=1,'4 - Tabela atual'!A142,'5 - Tabela anterior'!A142)</f>
        <v>0</v>
      </c>
      <c r="B143" s="112">
        <f>IF(Parametros!$P$3=1,'4 - Tabela atual'!B142,'5 - Tabela anterior'!B142)</f>
        <v>0</v>
      </c>
      <c r="C143" s="9">
        <f>IF(Parametros!$P$3=1,'4 - Tabela atual'!C142,'5 - Tabela anterior'!C142)</f>
        <v>0</v>
      </c>
      <c r="D143" s="9">
        <f>IF(Parametros!$P$3=1,'4 - Tabela atual'!D142,'5 - Tabela anterior'!D142)</f>
        <v>0</v>
      </c>
      <c r="E143" s="9"/>
      <c r="F143" s="9"/>
      <c r="G143" s="9"/>
      <c r="H143" s="9"/>
      <c r="I143" s="9">
        <f>IF(Parametros!$P$3=1,'4 - Tabela atual'!I142,'5 - Tabela anterior'!H142)</f>
        <v>0</v>
      </c>
      <c r="J143" s="9"/>
      <c r="K143" s="9"/>
      <c r="L143" s="9"/>
      <c r="M143" s="9"/>
      <c r="N143" s="9">
        <f>IF(Parametros!$P$3=1,'4 - Tabela atual'!N142,'5 - Tabela anterior'!M142)</f>
        <v>0</v>
      </c>
      <c r="O143" s="9">
        <f>IF(Parametros!$P$3=1,'4 - Tabela atual'!O142,'5 - Tabela anterior'!N142)</f>
        <v>0</v>
      </c>
      <c r="P143" s="9">
        <f>IF(Parametros!$P$3=1,'4 - Tabela atual'!P142,'5 - Tabela anterior'!O142)</f>
        <v>0</v>
      </c>
      <c r="Q143" s="9">
        <f>IF(Parametros!$P$3=1,'4 - Tabela atual'!Q142,'5 - Tabela anterior'!P142)</f>
        <v>0</v>
      </c>
      <c r="R143" s="9">
        <f>IF(Parametros!$P$3=1,'4 - Tabela atual'!R142,'5 - Tabela anterior'!Q142)</f>
        <v>0</v>
      </c>
      <c r="S143" s="9">
        <f>IF(Parametros!$P$3=1,'4 - Tabela atual'!S142,'5 - Tabela anterior'!R142)</f>
        <v>0</v>
      </c>
      <c r="T143" s="9">
        <f>IF(Parametros!$P$3=1,'4 - Tabela atual'!T142,'5 - Tabela anterior'!S142)</f>
        <v>0</v>
      </c>
      <c r="U143" s="9">
        <f>IF(Parametros!$P$3=1,'4 - Tabela atual'!U142,'5 - Tabela anterior'!T142)</f>
        <v>0</v>
      </c>
      <c r="V143" s="9">
        <f>IF(Parametros!$P$3=1,'4 - Tabela atual'!V142,'5 - Tabela anterior'!U142)</f>
        <v>0</v>
      </c>
      <c r="W143" s="9">
        <f>IF(Parametros!$P$3=1,'4 - Tabela atual'!W142,'5 - Tabela anterior'!V142)</f>
        <v>0</v>
      </c>
      <c r="X143" s="9">
        <f>IF(Parametros!$P$3=1,'4 - Tabela atual'!X142,'5 - Tabela anterior'!W142)</f>
        <v>0</v>
      </c>
      <c r="Y143" s="9">
        <f>IF(Parametros!$P$3=1,'4 - Tabela atual'!Y142,'5 - Tabela anterior'!X142)</f>
        <v>0</v>
      </c>
      <c r="Z143" s="9">
        <f>IF(Parametros!$P$3=1,'4 - Tabela atual'!Z142,'5 - Tabela anterior'!Y142)</f>
        <v>0</v>
      </c>
      <c r="AA143" s="9">
        <f>IF(Parametros!$P$3=1,'4 - Tabela atual'!AA142,'5 - Tabela anterior'!Z142)</f>
        <v>0</v>
      </c>
      <c r="AB143" s="9">
        <f>IF(Parametros!$P$3=1,'4 - Tabela atual'!AB142,'5 - Tabela anterior'!AA142)</f>
        <v>0</v>
      </c>
      <c r="AC143" s="9">
        <f>IF(Parametros!$P$3=1,'4 - Tabela atual'!AC142,'5 - Tabela anterior'!AB142)</f>
        <v>0</v>
      </c>
      <c r="AD143" s="9">
        <f>IF(Parametros!$P$3=1,'4 - Tabela atual'!AD142,'5 - Tabela anterior'!AC142)</f>
        <v>0</v>
      </c>
      <c r="AE143" s="9">
        <f>IF(Parametros!$P$3=1,'4 - Tabela atual'!AE142,'5 - Tabela anterior'!AD142)</f>
        <v>0</v>
      </c>
      <c r="AF143" s="9">
        <f>IF(Parametros!$P$3=1,'4 - Tabela atual'!AF142,'5 - Tabela anterior'!AE142)</f>
        <v>0</v>
      </c>
      <c r="AG143" s="9">
        <f>IF(Parametros!$P$3=1,'4 - Tabela atual'!AG142,'5 - Tabela anterior'!AF142)</f>
        <v>0</v>
      </c>
      <c r="AH143" s="9">
        <f>IF(Parametros!$P$3=1,'4 - Tabela atual'!AH142,'5 - Tabela anterior'!AG142)</f>
        <v>0</v>
      </c>
      <c r="AI143" s="9">
        <f>IF(Parametros!$P$3=1,'4 - Tabela atual'!AI142,'5 - Tabela anterior'!AH142)</f>
        <v>0</v>
      </c>
      <c r="AJ143" s="9">
        <f>IF(Parametros!$P$3=1,'4 - Tabela atual'!AJ142,'5 - Tabela anterior'!AI142)</f>
        <v>0</v>
      </c>
      <c r="AK143" s="9">
        <f>IF(Parametros!$P$3=1,'4 - Tabela atual'!AK142,'5 - Tabela anterior'!AJ142)</f>
        <v>0</v>
      </c>
      <c r="AL143" s="9">
        <f>IF(Parametros!$P$3=1,'4 - Tabela atual'!AL142,'5 - Tabela anterior'!AK142)</f>
        <v>0</v>
      </c>
      <c r="AM143" s="9">
        <f>IF(Parametros!$P$3=1,'4 - Tabela atual'!AM142,'5 - Tabela anterior'!AL142)</f>
        <v>0</v>
      </c>
      <c r="AN143" s="9">
        <f>IF(Parametros!$P$3=1,'4 - Tabela atual'!AN142,'5 - Tabela anterior'!AM142)</f>
        <v>0</v>
      </c>
      <c r="AO143" s="9">
        <f>IF(Parametros!$P$3=1,'4 - Tabela atual'!AO142,'5 - Tabela anterior'!AN142)</f>
        <v>0</v>
      </c>
      <c r="AP143" s="9">
        <f>IF(Parametros!$P$3=1,'4 - Tabela atual'!AP142,'5 - Tabela anterior'!AO142)</f>
        <v>0</v>
      </c>
      <c r="AQ143" s="9">
        <f>IF(Parametros!$P$3=1,'4 - Tabela atual'!AQ142,'5 - Tabela anterior'!AP142)</f>
        <v>0</v>
      </c>
      <c r="AR143" s="9">
        <f>IF(Parametros!$P$3=1,'4 - Tabela atual'!AR142,'5 - Tabela anterior'!AQ142)</f>
        <v>0</v>
      </c>
      <c r="AS143" s="9">
        <f>IF(Parametros!$P$3=1,'4 - Tabela atual'!AS142,'5 - Tabela anterior'!AR142)</f>
        <v>0</v>
      </c>
      <c r="AT143" s="9">
        <f>IF(Parametros!$P$3=1,'4 - Tabela atual'!AT142,'5 - Tabela anterior'!AS142)</f>
        <v>0</v>
      </c>
      <c r="AU143" s="9">
        <f>IF(Parametros!$P$3=1,'4 - Tabela atual'!AU142,'5 - Tabela anterior'!AT142)</f>
        <v>0</v>
      </c>
      <c r="AV143" s="9">
        <f>IF(Parametros!$P$3=1,'4 - Tabela atual'!AV142,'5 - Tabela anterior'!AU142)</f>
        <v>0</v>
      </c>
      <c r="AW143" s="9">
        <f>IF(Parametros!$P$3=1,'4 - Tabela atual'!AW142,'5 - Tabela anterior'!AV142)</f>
        <v>0</v>
      </c>
      <c r="AX143" s="9">
        <f>IF(Parametros!$P$3=1,'4 - Tabela atual'!AX142,'5 - Tabela anterior'!AW142)</f>
        <v>0</v>
      </c>
      <c r="AY143" s="9">
        <f>IF(Parametros!$P$3=1,'4 - Tabela atual'!AY142,'5 - Tabela anterior'!AX142)</f>
        <v>0</v>
      </c>
      <c r="AZ143" s="9">
        <f>IF(Parametros!$P$3=1,'4 - Tabela atual'!AZ142,'5 - Tabela anterior'!AY142)</f>
        <v>0</v>
      </c>
      <c r="BA143" s="9">
        <f>IF(Parametros!$P$3=1,'4 - Tabela atual'!BA142,'5 - Tabela anterior'!AZ142)</f>
        <v>0</v>
      </c>
      <c r="BB143" s="9">
        <f>IF(Parametros!$P$3=1,'4 - Tabela atual'!BB142,'5 - Tabela anterior'!BA142)</f>
        <v>0</v>
      </c>
      <c r="BC143" s="9">
        <f>IF(Parametros!$P$3=1,'4 - Tabela atual'!BC142,'5 - Tabela anterior'!BB142)</f>
        <v>0</v>
      </c>
      <c r="BD143" s="9">
        <f>IF(Parametros!$P$3=1,'4 - Tabela atual'!BD142,'5 - Tabela anterior'!BC142)</f>
        <v>0</v>
      </c>
      <c r="BE143" s="9">
        <f>IF(Parametros!$P$3=1,'4 - Tabela atual'!BE142,'5 - Tabela anterior'!BD142)</f>
        <v>0</v>
      </c>
      <c r="BF143" s="9">
        <f>IF(Parametros!$P$3=1,'4 - Tabela atual'!BF142,'5 - Tabela anterior'!BE142)</f>
        <v>0</v>
      </c>
      <c r="BG143" s="9">
        <f>IF(Parametros!$P$3=1,'4 - Tabela atual'!BG142,'5 - Tabela anterior'!BF142)</f>
        <v>0</v>
      </c>
      <c r="BH143" s="9">
        <f>IF(Parametros!$P$3=1,'4 - Tabela atual'!BH142,'5 - Tabela anterior'!BG142)</f>
        <v>0</v>
      </c>
      <c r="BI143" s="9">
        <f>IF(Parametros!$P$3=1,'4 - Tabela atual'!BI142,'5 - Tabela anterior'!BH142)</f>
        <v>0</v>
      </c>
      <c r="BJ143" s="9">
        <f>IF(Parametros!$P$3=1,'4 - Tabela atual'!BJ142,'5 - Tabela anterior'!BI142)</f>
        <v>0</v>
      </c>
      <c r="BK143" s="9">
        <f>IF(Parametros!$P$3=1,'4 - Tabela atual'!BK142,'5 - Tabela anterior'!BJ142)</f>
        <v>0</v>
      </c>
      <c r="BL143" s="9">
        <f>IF(Parametros!$P$3=1,'4 - Tabela atual'!BL142,'5 - Tabela anterior'!BK142)</f>
        <v>0</v>
      </c>
      <c r="BM143" s="9">
        <f>IF(Parametros!$P$3=1,'4 - Tabela atual'!BM142,'5 - Tabela anterior'!BL142)</f>
        <v>0</v>
      </c>
      <c r="BN143" s="9">
        <f>IF(Parametros!$P$3=1,'4 - Tabela atual'!BN142,'5 - Tabela anterior'!BM142)</f>
        <v>0</v>
      </c>
      <c r="BO143" s="9">
        <f>IF(Parametros!$P$3=1,'4 - Tabela atual'!BO142,'5 - Tabela anterior'!BN142)</f>
        <v>0</v>
      </c>
      <c r="BP143" s="9">
        <f>IF(Parametros!$P$3=1,'4 - Tabela atual'!BP142,'5 - Tabela anterior'!BO142)</f>
        <v>0</v>
      </c>
      <c r="BQ143" s="9">
        <f>IF(Parametros!$P$3=1,'4 - Tabela atual'!BQ142,'5 - Tabela anterior'!BP142)</f>
        <v>0</v>
      </c>
      <c r="BR143" s="9">
        <f>IF(Parametros!$P$3=1,'4 - Tabela atual'!BR142,'5 - Tabela anterior'!BQ142)</f>
        <v>0</v>
      </c>
      <c r="BS143" s="9">
        <f>IF(Parametros!$P$3=1,'4 - Tabela atual'!BS142,'5 - Tabela anterior'!BR142)</f>
        <v>0</v>
      </c>
      <c r="BT143" s="9">
        <f>IF(Parametros!$P$3=1,'4 - Tabela atual'!BT142,'5 - Tabela anterior'!BS142)</f>
        <v>0</v>
      </c>
      <c r="BU143" s="9">
        <f>IF(Parametros!$P$3=1,'4 - Tabela atual'!BU142,'5 - Tabela anterior'!BT142)</f>
        <v>0</v>
      </c>
      <c r="BV143" s="9">
        <f>IF(Parametros!$P$3=1,'4 - Tabela atual'!BV142,'5 - Tabela anterior'!BU142)</f>
        <v>0</v>
      </c>
      <c r="BW143" s="9">
        <f>IF(Parametros!$P$3=1,'4 - Tabela atual'!BW142,'5 - Tabela anterior'!BV142)</f>
        <v>0</v>
      </c>
      <c r="BX143" s="9">
        <f>IF(Parametros!$P$3=1,'4 - Tabela atual'!BX142,'5 - Tabela anterior'!BW142)</f>
        <v>0</v>
      </c>
      <c r="BY143" s="9">
        <f>IF(Parametros!$P$3=1,'4 - Tabela atual'!BY142,'5 - Tabela anterior'!BX142)</f>
        <v>0</v>
      </c>
      <c r="BZ143" s="9">
        <f>IF(Parametros!$P$3=1,'4 - Tabela atual'!BZ142,'5 - Tabela anterior'!BY142)</f>
        <v>0</v>
      </c>
      <c r="CA143" s="9">
        <f>IF(Parametros!$P$3=1,'4 - Tabela atual'!CA142,'5 - Tabela anterior'!BZ142)</f>
        <v>0</v>
      </c>
      <c r="CB143" s="9">
        <f>IF(Parametros!$P$3=1,'4 - Tabela atual'!CB142,'5 - Tabela anterior'!CA142)</f>
        <v>0</v>
      </c>
      <c r="CC143" s="9">
        <f>IF(Parametros!$P$3=1,'4 - Tabela atual'!CC142,'5 - Tabela anterior'!CB142)</f>
        <v>0</v>
      </c>
      <c r="CD143" s="9">
        <f>IF(Parametros!$P$3=1,'4 - Tabela atual'!CD142,'5 - Tabela anterior'!CC142)</f>
        <v>0</v>
      </c>
      <c r="CE143" s="9">
        <f>IF(Parametros!$P$3=1,'4 - Tabela atual'!CE142,'5 - Tabela anterior'!CD142)</f>
        <v>0</v>
      </c>
      <c r="CF143" s="9">
        <f>IF(Parametros!$P$3=1,'4 - Tabela atual'!CF142,'5 - Tabela anterior'!CE142)</f>
        <v>0</v>
      </c>
      <c r="CG143" s="9">
        <f>IF(Parametros!$P$3=1,'4 - Tabela atual'!CG142,'5 - Tabela anterior'!CF142)</f>
        <v>0</v>
      </c>
      <c r="CH143" s="9">
        <f>IF(Parametros!$P$3=1,'4 - Tabela atual'!CH142,'5 - Tabela anterior'!CG142)</f>
        <v>0</v>
      </c>
      <c r="CI143" s="9">
        <f>IF(Parametros!$P$3=1,'4 - Tabela atual'!CI142,'5 - Tabela anterior'!CH142)</f>
        <v>0</v>
      </c>
      <c r="CJ143" s="9">
        <f>IF(Parametros!$P$3=1,'4 - Tabela atual'!CJ142,'5 - Tabela anterior'!CI142)</f>
        <v>0</v>
      </c>
      <c r="CK143" s="9">
        <f>IF(Parametros!$P$3=1,'4 - Tabela atual'!CK142,'5 - Tabela anterior'!CJ142)</f>
        <v>0</v>
      </c>
      <c r="CL143" s="9">
        <f>IF(Parametros!$P$3=1,'4 - Tabela atual'!CL142,'5 - Tabela anterior'!CK142)</f>
        <v>0</v>
      </c>
      <c r="CM143" s="9">
        <f>IF(Parametros!$P$3=1,'4 - Tabela atual'!CM142,'5 - Tabela anterior'!CL142)</f>
        <v>0</v>
      </c>
      <c r="CN143" s="9">
        <f>IF(Parametros!$P$3=1,'4 - Tabela atual'!CN142,'5 - Tabela anterior'!CM142)</f>
        <v>0</v>
      </c>
      <c r="CO143" s="9">
        <f>IF(Parametros!$P$3=1,'4 - Tabela atual'!CO142,'5 - Tabela anterior'!CN142)</f>
        <v>0</v>
      </c>
      <c r="CP143" s="9">
        <f>IF(Parametros!$P$3=1,'4 - Tabela atual'!CP142,'5 - Tabela anterior'!CO142)</f>
        <v>0</v>
      </c>
      <c r="CQ143" s="9">
        <f>IF(Parametros!$P$3=1,'4 - Tabela atual'!CQ142,'5 - Tabela anterior'!CP142)</f>
        <v>0</v>
      </c>
      <c r="CR143" s="9">
        <f>IF(Parametros!$P$3=1,'4 - Tabela atual'!CR142,'5 - Tabela anterior'!CQ142)</f>
        <v>0</v>
      </c>
      <c r="CS143" s="9">
        <f>IF(Parametros!$P$3=1,'4 - Tabela atual'!CS142,'5 - Tabela anterior'!CR142)</f>
        <v>0</v>
      </c>
      <c r="CT143" s="9">
        <f>IF(Parametros!$P$3=1,'4 - Tabela atual'!CT142,'5 - Tabela anterior'!CS142)</f>
        <v>0</v>
      </c>
      <c r="CU143" s="9">
        <f>IF(Parametros!$P$3=1,'4 - Tabela atual'!CU142,'5 - Tabela anterior'!CT142)</f>
        <v>0</v>
      </c>
      <c r="CV143" s="9">
        <f>IF(Parametros!$P$3=1,'4 - Tabela atual'!CV142,'5 - Tabela anterior'!CU142)</f>
        <v>0</v>
      </c>
      <c r="CW143" s="9">
        <f>IF(Parametros!$P$3=1,'4 - Tabela atual'!CW142,'5 - Tabela anterior'!CV142)</f>
        <v>0</v>
      </c>
      <c r="CX143" s="9">
        <f>IF(Parametros!$P$3=1,'4 - Tabela atual'!CX142,'5 - Tabela anterior'!CW142)</f>
        <v>0</v>
      </c>
      <c r="CY143" s="9">
        <f>IF(Parametros!$P$3=1,'4 - Tabela atual'!CY142,'5 - Tabela anterior'!CX142)</f>
        <v>0</v>
      </c>
      <c r="CZ143" s="9">
        <f>IF(Parametros!$P$3=1,'4 - Tabela atual'!CZ142,'5 - Tabela anterior'!CY142)</f>
        <v>0</v>
      </c>
      <c r="DA143" s="9">
        <f>IF(Parametros!$P$3=1,'4 - Tabela atual'!DA142,'5 - Tabela anterior'!CZ142)</f>
        <v>0</v>
      </c>
      <c r="DB143" s="9">
        <f>IF(Parametros!$P$3=1,'4 - Tabela atual'!DB142,'5 - Tabela anterior'!DA142)</f>
        <v>0</v>
      </c>
      <c r="DC143" s="9">
        <f>IF(Parametros!$P$3=1,'4 - Tabela atual'!DC142,'5 - Tabela anterior'!DB142)</f>
        <v>0</v>
      </c>
      <c r="DD143" s="9">
        <f>IF(Parametros!$P$3=1,'4 - Tabela atual'!DD142,'5 - Tabela anterior'!DC142)</f>
        <v>0</v>
      </c>
      <c r="DE143" s="9">
        <f>IF(Parametros!$P$3=1,'4 - Tabela atual'!DE142,'5 - Tabela anterior'!DD142)</f>
        <v>0</v>
      </c>
      <c r="DF143" s="9">
        <f>IF(Parametros!$P$3=1,'4 - Tabela atual'!DF142,'5 - Tabela anterior'!DE142)</f>
        <v>0</v>
      </c>
      <c r="DG143" s="9">
        <f>IF(Parametros!$P$3=1,'4 - Tabela atual'!DG142,'5 - Tabela anterior'!DF142)</f>
        <v>0</v>
      </c>
      <c r="DH143" s="9">
        <f>IF(Parametros!$P$3=1,'4 - Tabela atual'!DH142,'5 - Tabela anterior'!DG142)</f>
        <v>0</v>
      </c>
      <c r="DI143" s="9">
        <f>IF(Parametros!$P$3=1,'4 - Tabela atual'!DI142,'5 - Tabela anterior'!DH142)</f>
        <v>0</v>
      </c>
      <c r="DJ143" s="9">
        <f>IF(Parametros!$P$3=1,'4 - Tabela atual'!DJ142,'5 - Tabela anterior'!DI142)</f>
        <v>0</v>
      </c>
      <c r="DK143" s="9">
        <f>IF(Parametros!$P$3=1,'4 - Tabela atual'!DK142,'5 - Tabela anterior'!DJ142)</f>
        <v>0</v>
      </c>
      <c r="DL143" s="9">
        <f>IF(Parametros!$P$3=1,'4 - Tabela atual'!DL142,'5 - Tabela anterior'!DK142)</f>
        <v>0</v>
      </c>
      <c r="DM143" s="9">
        <f>IF(Parametros!$P$3=1,'4 - Tabela atual'!DM142,'5 - Tabela anterior'!DL142)</f>
        <v>0</v>
      </c>
      <c r="DN143" s="9">
        <f>IF(Parametros!$P$3=1,'4 - Tabela atual'!DN142,'5 - Tabela anterior'!DM142)</f>
        <v>0</v>
      </c>
      <c r="DO143" s="9">
        <f>IF(Parametros!$P$3=1,'4 - Tabela atual'!DO142,'5 - Tabela anterior'!DN142)</f>
        <v>0</v>
      </c>
      <c r="DP143" s="9">
        <f>IF(Parametros!$P$3=1,'4 - Tabela atual'!DP142,'5 - Tabela anterior'!DO142)</f>
        <v>0</v>
      </c>
      <c r="DQ143" s="9">
        <f>IF(Parametros!$P$3=1,'4 - Tabela atual'!DQ142,'5 - Tabela anterior'!DP142)</f>
        <v>0</v>
      </c>
      <c r="DR143" s="9">
        <f>IF(Parametros!$P$3=1,'4 - Tabela atual'!DR142,'5 - Tabela anterior'!DQ142)</f>
        <v>0</v>
      </c>
      <c r="DS143" s="9">
        <f>IF(Parametros!$P$3=1,'4 - Tabela atual'!DS142,'5 - Tabela anterior'!DR142)</f>
        <v>0</v>
      </c>
      <c r="DT143" s="9">
        <f>IF(Parametros!$P$3=1,'4 - Tabela atual'!DT142,'5 - Tabela anterior'!DS142)</f>
        <v>0</v>
      </c>
      <c r="DU143" s="9">
        <f>IF(Parametros!$P$3=1,'4 - Tabela atual'!DU142,'5 - Tabela anterior'!DT142)</f>
        <v>0</v>
      </c>
      <c r="DV143" s="9">
        <f>IF(Parametros!$P$3=1,'4 - Tabela atual'!DV142,'5 - Tabela anterior'!DU142)</f>
        <v>0</v>
      </c>
      <c r="DW143" s="9">
        <f>IF(Parametros!$P$3=1,'4 - Tabela atual'!DW142,'5 - Tabela anterior'!DV142)</f>
        <v>0</v>
      </c>
      <c r="DX143" s="9">
        <f>IF(Parametros!$P$3=1,'4 - Tabela atual'!DX142,'5 - Tabela anterior'!DW142)</f>
        <v>0</v>
      </c>
      <c r="DY143" s="9">
        <f>IF(Parametros!$P$3=1,'4 - Tabela atual'!DY142,'5 - Tabela anterior'!DX142)</f>
        <v>0</v>
      </c>
      <c r="DZ143" s="9">
        <f>IF(Parametros!$P$3=1,'4 - Tabela atual'!DZ142,'5 - Tabela anterior'!DY142)</f>
        <v>0</v>
      </c>
      <c r="EA143" s="9">
        <f>IF(Parametros!$P$3=1,'4 - Tabela atual'!EA142,'5 - Tabela anterior'!DZ142)</f>
        <v>0</v>
      </c>
      <c r="EB143" s="9">
        <f>IF(Parametros!$P$3=1,'4 - Tabela atual'!EB142,'5 - Tabela anterior'!EA142)</f>
        <v>0</v>
      </c>
      <c r="EC143" s="9">
        <f>IF(Parametros!$P$3=1,'4 - Tabela atual'!EC142,'5 - Tabela anterior'!EB142)</f>
        <v>0</v>
      </c>
      <c r="ED143" s="9">
        <f>IF(Parametros!$P$3=1,'4 - Tabela atual'!ED142,'5 - Tabela anterior'!EC142)</f>
        <v>0</v>
      </c>
      <c r="EE143" s="9">
        <f>IF(Parametros!$P$3=1,'4 - Tabela atual'!EE142,'5 - Tabela anterior'!ED142)</f>
        <v>0</v>
      </c>
      <c r="EF143" s="9">
        <f>IF(Parametros!$P$3=1,'4 - Tabela atual'!EF142,'5 - Tabela anterior'!EE142)</f>
        <v>0</v>
      </c>
      <c r="EG143" s="9">
        <f>IF(Parametros!$P$3=1,'4 - Tabela atual'!EG142,'5 - Tabela anterior'!EF142)</f>
        <v>0</v>
      </c>
      <c r="EH143" s="9">
        <f>IF(Parametros!$P$3=1,'4 - Tabela atual'!EH142,'5 - Tabela anterior'!EG142)</f>
        <v>0</v>
      </c>
      <c r="EI143" s="9">
        <f>IF(Parametros!$P$3=1,'4 - Tabela atual'!EI142,'5 - Tabela anterior'!EH142)</f>
        <v>0</v>
      </c>
      <c r="EJ143" s="9">
        <f>IF(Parametros!$P$3=1,'4 - Tabela atual'!EJ142,'5 - Tabela anterior'!EI142)</f>
        <v>0</v>
      </c>
      <c r="EK143" s="9">
        <f>IF(Parametros!$P$3=1,'4 - Tabela atual'!EK142,'5 - Tabela anterior'!EJ142)</f>
        <v>0</v>
      </c>
      <c r="EL143" s="9">
        <f>IF(Parametros!$P$3=1,'4 - Tabela atual'!EL142,'5 - Tabela anterior'!EK142)</f>
        <v>0</v>
      </c>
      <c r="EM143" s="9">
        <f>IF(Parametros!$P$3=1,'4 - Tabela atual'!EM142,'5 - Tabela anterior'!EL142)</f>
        <v>0</v>
      </c>
      <c r="EN143" s="9">
        <f>IF(Parametros!$P$3=1,'4 - Tabela atual'!EN142,'5 - Tabela anterior'!EM142)</f>
        <v>0</v>
      </c>
      <c r="EO143" s="9">
        <f>IF(Parametros!$P$3=1,'4 - Tabela atual'!EO142,'5 - Tabela anterior'!EN142)</f>
        <v>0</v>
      </c>
      <c r="EP143" s="9">
        <f>IF(Parametros!$P$3=1,'4 - Tabela atual'!EP142,'5 - Tabela anterior'!EO142)</f>
        <v>0</v>
      </c>
      <c r="EQ143" s="9">
        <f>IF(Parametros!$P$3=1,'4 - Tabela atual'!EQ142,'5 - Tabela anterior'!EP142)</f>
        <v>0</v>
      </c>
      <c r="ER143" s="9">
        <f>IF(Parametros!$P$3=1,'4 - Tabela atual'!ER142,'5 - Tabela anterior'!EQ142)</f>
        <v>0</v>
      </c>
      <c r="ES143" s="9">
        <f>IF(Parametros!$P$3=1,'4 - Tabela atual'!ES142,'5 - Tabela anterior'!ER142)</f>
        <v>0</v>
      </c>
      <c r="ET143" s="9">
        <f>IF(Parametros!$P$3=1,'4 - Tabela atual'!ET142,'5 - Tabela anterior'!ES142)</f>
        <v>0</v>
      </c>
      <c r="EU143" s="9">
        <f>IF(Parametros!$P$3=1,'4 - Tabela atual'!EU142,'5 - Tabela anterior'!ET142)</f>
        <v>0</v>
      </c>
      <c r="EV143" s="9">
        <f>IF(Parametros!$P$3=1,'4 - Tabela atual'!EV142,'5 - Tabela anterior'!EU142)</f>
        <v>0</v>
      </c>
      <c r="EW143" s="9">
        <f>IF(Parametros!$P$3=1,'4 - Tabela atual'!EW142,'5 - Tabela anterior'!EV142)</f>
        <v>0</v>
      </c>
      <c r="EX143" s="9">
        <f>IF(Parametros!$P$3=1,'4 - Tabela atual'!EX142,'5 - Tabela anterior'!EW142)</f>
        <v>0</v>
      </c>
      <c r="EY143" s="9">
        <f>IF(Parametros!$P$3=1,'4 - Tabela atual'!EY142,'5 - Tabela anterior'!EX142)</f>
        <v>0</v>
      </c>
      <c r="EZ143" s="9">
        <f>IF(Parametros!$P$3=1,'4 - Tabela atual'!EZ142,'5 - Tabela anterior'!EY142)</f>
        <v>0</v>
      </c>
      <c r="FA143" s="9">
        <f>IF(Parametros!$P$3=1,'4 - Tabela atual'!FA142,'5 - Tabela anterior'!EZ142)</f>
        <v>0</v>
      </c>
      <c r="FB143" s="9">
        <f>IF(Parametros!$P$3=1,'4 - Tabela atual'!FB142,'5 - Tabela anterior'!FA142)</f>
        <v>0</v>
      </c>
      <c r="FC143" s="9">
        <f>IF(Parametros!$P$3=1,'4 - Tabela atual'!FC142,'5 - Tabela anterior'!FB142)</f>
        <v>0</v>
      </c>
      <c r="FD143" s="9">
        <f>IF(Parametros!$P$3=1,'4 - Tabela atual'!FD142,'5 - Tabela anterior'!FC142)</f>
        <v>0</v>
      </c>
      <c r="FE143" s="9">
        <f>IF(Parametros!$P$3=1,'4 - Tabela atual'!FE142,'5 - Tabela anterior'!FD142)</f>
        <v>0</v>
      </c>
      <c r="FF143" s="9">
        <f>IF(Parametros!$P$3=1,'4 - Tabela atual'!FF142,'5 - Tabela anterior'!FE142)</f>
        <v>0</v>
      </c>
      <c r="FG143" s="9">
        <f>IF(Parametros!$P$3=1,'4 - Tabela atual'!FG142,'5 - Tabela anterior'!FF142)</f>
        <v>0</v>
      </c>
      <c r="FH143" s="9">
        <f>IF(Parametros!$P$3=1,'4 - Tabela atual'!FH142,'5 - Tabela anterior'!FG142)</f>
        <v>0</v>
      </c>
      <c r="FI143" s="9">
        <f>IF(Parametros!$P$3=1,'4 - Tabela atual'!FI142,'5 - Tabela anterior'!FH142)</f>
        <v>0</v>
      </c>
      <c r="FJ143" s="9">
        <f>IF(Parametros!$P$3=1,'4 - Tabela atual'!FJ142,'5 - Tabela anterior'!FI142)</f>
        <v>0</v>
      </c>
      <c r="FK143" s="9">
        <f>IF(Parametros!$P$3=1,'4 - Tabela atual'!FK142,'5 - Tabela anterior'!FJ142)</f>
        <v>0</v>
      </c>
      <c r="FL143" s="9">
        <f>IF(Parametros!$P$3=1,'4 - Tabela atual'!FL142,'5 - Tabela anterior'!FK142)</f>
        <v>0</v>
      </c>
      <c r="FM143" s="9">
        <f>IF(Parametros!$P$3=1,'4 - Tabela atual'!FM142,'5 - Tabela anterior'!FL142)</f>
        <v>0</v>
      </c>
      <c r="FN143" s="9">
        <f>IF(Parametros!$P$3=1,'4 - Tabela atual'!FN142,'5 - Tabela anterior'!FM142)</f>
        <v>0</v>
      </c>
      <c r="FO143" s="9">
        <f>IF(Parametros!$P$3=1,'4 - Tabela atual'!FO142,'5 - Tabela anterior'!FN142)</f>
        <v>0</v>
      </c>
      <c r="FP143" s="9">
        <f>IF(Parametros!$P$3=1,'4 - Tabela atual'!FP142,'5 - Tabela anterior'!FO142)</f>
        <v>0</v>
      </c>
      <c r="FQ143" s="9">
        <f>IF(Parametros!$P$3=1,'4 - Tabela atual'!FQ142,'5 - Tabela anterior'!FP142)</f>
        <v>0</v>
      </c>
      <c r="FR143" s="9">
        <f>IF(Parametros!$P$3=1,'4 - Tabela atual'!FR142,'5 - Tabela anterior'!FQ142)</f>
        <v>0</v>
      </c>
      <c r="FS143" s="9">
        <f>IF(Parametros!$P$3=1,'4 - Tabela atual'!FS142,'5 - Tabela anterior'!FR142)</f>
        <v>0</v>
      </c>
      <c r="FT143" t="str">
        <f>IF(Parametros!$P$3=1,'4 - Tabela atual'!FT142,'5 - Tabela anterior'!FS142)</f>
        <v>0</v>
      </c>
      <c r="FU143" t="str">
        <f>IF(Parametros!$P$3=1,'4 - Tabela atual'!FU142,'5 - Tabela anterior'!FT142)</f>
        <v>0</v>
      </c>
      <c r="FV143" t="str">
        <f>IF(Parametros!$P$3=1,'4 - Tabela atual'!FV142,'5 - Tabela anterior'!FU142)</f>
        <v>0</v>
      </c>
      <c r="FW143" t="str">
        <f>IF(Parametros!$P$3=1,'4 - Tabela atual'!FW142,'5 - Tabela anterior'!FV142)</f>
        <v>0</v>
      </c>
      <c r="FX143">
        <f>IF(Parametros!$P$3=1,'4 - Tabela atual'!FX142,'5 - Tabela anterior'!FW142)</f>
        <v>0</v>
      </c>
      <c r="FY143">
        <f>IF(Parametros!$P$3=1,'4 - Tabela atual'!FY142,'5 - Tabela anterior'!FX142)</f>
        <v>0</v>
      </c>
      <c r="FZ143">
        <f>IF(Parametros!$P$3=1,'4 - Tabela atual'!FZ142,'5 - Tabela anterior'!FY142)</f>
        <v>0</v>
      </c>
      <c r="GA143">
        <f>IF(Parametros!$P$3=1,'4 - Tabela atual'!GA142,'5 - Tabela anterior'!FZ142)</f>
        <v>0</v>
      </c>
      <c r="GB143">
        <f>IF(Parametros!$P$3=1,'4 - Tabela atual'!GB142,'5 - Tabela anterior'!GA142)</f>
        <v>0</v>
      </c>
      <c r="GC143">
        <f>IF(Parametros!$P$3=1,'4 - Tabela atual'!GC142,'5 - Tabela anterior'!GB142)</f>
        <v>0</v>
      </c>
      <c r="GD143">
        <f>IF(Parametros!$P$3=1,'4 - Tabela atual'!GD142,'5 - Tabela anterior'!GC142)</f>
        <v>0</v>
      </c>
      <c r="GE143">
        <f>IF(Parametros!$P$3=1,'4 - Tabela atual'!GE142,'5 - Tabela anterior'!GD142)</f>
        <v>0</v>
      </c>
      <c r="GF143">
        <f>IF(Parametros!$P$3=1,'4 - Tabela atual'!GF142,'5 - Tabela anterior'!GE142)</f>
        <v>0</v>
      </c>
      <c r="GG143">
        <f>IF(Parametros!$P$3=1,'4 - Tabela atual'!GG142,'5 - Tabela anterior'!GF142)</f>
        <v>0</v>
      </c>
      <c r="GH143">
        <f>IF(Parametros!$P$3=1,'4 - Tabela atual'!GH142,'5 - Tabela anterior'!GG142)</f>
        <v>0</v>
      </c>
      <c r="GI143" s="8" t="str">
        <f>IF(Parametros!$P$3=1,'4 - Tabela atual'!GI142,'5 - Tabela anterior'!GH142)</f>
        <v>0</v>
      </c>
      <c r="GJ143" s="8">
        <f>IF(Parametros!$P$3=1,'4 - Tabela atual'!GJ142,'5 - Tabela anterior'!GI142)</f>
        <v>0</v>
      </c>
      <c r="GK143" s="8">
        <f>IF(Parametros!$P$3=1,'4 - Tabela atual'!GK142,'5 - Tabela anterior'!GJ142)</f>
        <v>0</v>
      </c>
      <c r="GL143" s="8">
        <f>IF(Parametros!$P$3=1,'4 - Tabela atual'!GL142,'5 - Tabela anterior'!GK142)</f>
        <v>0</v>
      </c>
      <c r="GM143" s="8">
        <f>IF(Parametros!$P$3=1,'4 - Tabela atual'!GM142,'5 - Tabela anterior'!GL142)</f>
        <v>0</v>
      </c>
      <c r="GN143" s="8">
        <f>IF(Parametros!$P$3=1,'4 - Tabela atual'!GN142,'5 - Tabela anterior'!GM142)</f>
        <v>0</v>
      </c>
      <c r="GO143" s="8">
        <f>IF(Parametros!$P$3=1,'4 - Tabela atual'!GO142,'5 - Tabela anterior'!GN142)</f>
        <v>0</v>
      </c>
      <c r="GP143" s="8">
        <f>IF(Parametros!$P$3=1,'4 - Tabela atual'!GP142,'5 - Tabela anterior'!GO142)</f>
        <v>0</v>
      </c>
      <c r="GQ143" s="8">
        <f>IF(Parametros!$P$3=1,'4 - Tabela atual'!GQ142,'5 - Tabela anterior'!GP142)</f>
        <v>0</v>
      </c>
      <c r="GR143" s="8">
        <f>IF(Parametros!$P$3=1,'4 - Tabela atual'!GR142,'5 - Tabela anterior'!GQ142)</f>
        <v>0</v>
      </c>
      <c r="GS143" s="8">
        <f>IF(Parametros!$P$3=1,'4 - Tabela atual'!GS142,'5 - Tabela anterior'!GR142)</f>
        <v>0</v>
      </c>
      <c r="GT143" s="8">
        <f>IF(Parametros!$P$3=1,'4 - Tabela atual'!GT142,'5 - Tabela anterior'!GS142)</f>
        <v>0</v>
      </c>
      <c r="GU143" s="8">
        <f>IF(Parametros!$P$3=1,'4 - Tabela atual'!GU142,'5 - Tabela anterior'!GT142)</f>
        <v>0</v>
      </c>
      <c r="GV143" s="8">
        <f>IF(Parametros!$P$3=1,'4 - Tabela atual'!GV142,'5 - Tabela anterior'!GU142)</f>
        <v>0</v>
      </c>
      <c r="GW143" s="8">
        <f>IF(Parametros!$P$3=1,'4 - Tabela atual'!GW142,'5 - Tabela anterior'!GV142)</f>
        <v>0</v>
      </c>
      <c r="GX143">
        <f>IF(Parametros!$P$3=1,'4 - Tabela atual'!GX142,'5 - Tabela anterior'!GW142)</f>
        <v>0</v>
      </c>
      <c r="GY143">
        <f>IF(Parametros!$P$3=1,'4 - Tabela atual'!GY142,'5 - Tabela anterior'!GX142)</f>
        <v>0</v>
      </c>
      <c r="GZ143">
        <f>IF(Parametros!$P$3=1,'4 - Tabela atual'!GZ142,'5 - Tabela anterior'!GY142)</f>
        <v>0</v>
      </c>
      <c r="HA143">
        <f>IF(Parametros!$P$3=1,'4 - Tabela atual'!HA142,'5 - Tabela anterior'!GZ142)</f>
        <v>0</v>
      </c>
      <c r="HB143">
        <f>IF(Parametros!$P$3=1,'4 - Tabela atual'!HB142,'5 - Tabela anterior'!HA142)</f>
        <v>0</v>
      </c>
      <c r="HC143">
        <f>IF(Parametros!$P$3=1,'4 - Tabela atual'!HC142,'5 - Tabela anterior'!HB142)</f>
        <v>0</v>
      </c>
      <c r="HD143">
        <f>IF(Parametros!$P$3=1,'4 - Tabela atual'!HD142,'5 - Tabela anterior'!HC142)</f>
        <v>0</v>
      </c>
      <c r="HE143" s="6" t="str">
        <f t="shared" si="3"/>
        <v>0 - (0)</v>
      </c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IP143" s="5"/>
      <c r="IQ143" s="5"/>
      <c r="IR143" s="5"/>
      <c r="IS143" s="5"/>
      <c r="IT143" s="5"/>
      <c r="IU143" s="5"/>
      <c r="IV143" s="5"/>
      <c r="IW143" s="5"/>
      <c r="IX143" s="5"/>
      <c r="IY143" s="5"/>
      <c r="IZ143" s="5"/>
      <c r="JA143" s="5"/>
      <c r="JB143" s="5"/>
      <c r="JC143" s="5"/>
      <c r="JD143" s="5"/>
      <c r="JE143" s="5"/>
      <c r="JF143" s="5"/>
      <c r="JG143" s="5"/>
      <c r="JH143" s="5"/>
      <c r="JI143" s="5"/>
      <c r="JJ143" s="5"/>
      <c r="JK143" s="5"/>
      <c r="JL143" s="5"/>
    </row>
    <row r="144" spans="1:272" x14ac:dyDescent="0.2">
      <c r="A144" s="148">
        <f>IF(Parametros!$P$3=1,'4 - Tabela atual'!A143,'5 - Tabela anterior'!A143)</f>
        <v>0</v>
      </c>
      <c r="B144" s="112">
        <f>IF(Parametros!$P$3=1,'4 - Tabela atual'!B143,'5 - Tabela anterior'!B143)</f>
        <v>0</v>
      </c>
      <c r="C144" s="9">
        <f>IF(Parametros!$P$3=1,'4 - Tabela atual'!C143,'5 - Tabela anterior'!C143)</f>
        <v>0</v>
      </c>
      <c r="D144" s="9">
        <f>IF(Parametros!$P$3=1,'4 - Tabela atual'!D143,'5 - Tabela anterior'!D143)</f>
        <v>0</v>
      </c>
      <c r="E144" s="9"/>
      <c r="F144" s="9"/>
      <c r="G144" s="9"/>
      <c r="H144" s="9"/>
      <c r="I144" s="9">
        <f>IF(Parametros!$P$3=1,'4 - Tabela atual'!I143,'5 - Tabela anterior'!H143)</f>
        <v>0</v>
      </c>
      <c r="J144" s="9"/>
      <c r="K144" s="9"/>
      <c r="L144" s="9"/>
      <c r="M144" s="9"/>
      <c r="N144" s="9">
        <f>IF(Parametros!$P$3=1,'4 - Tabela atual'!N143,'5 - Tabela anterior'!M143)</f>
        <v>0</v>
      </c>
      <c r="O144" s="9">
        <f>IF(Parametros!$P$3=1,'4 - Tabela atual'!O143,'5 - Tabela anterior'!N143)</f>
        <v>0</v>
      </c>
      <c r="P144" s="9">
        <f>IF(Parametros!$P$3=1,'4 - Tabela atual'!P143,'5 - Tabela anterior'!O143)</f>
        <v>0</v>
      </c>
      <c r="Q144" s="9">
        <f>IF(Parametros!$P$3=1,'4 - Tabela atual'!Q143,'5 - Tabela anterior'!P143)</f>
        <v>0</v>
      </c>
      <c r="R144" s="9">
        <f>IF(Parametros!$P$3=1,'4 - Tabela atual'!R143,'5 - Tabela anterior'!Q143)</f>
        <v>0</v>
      </c>
      <c r="S144" s="9">
        <f>IF(Parametros!$P$3=1,'4 - Tabela atual'!S143,'5 - Tabela anterior'!R143)</f>
        <v>0</v>
      </c>
      <c r="T144" s="9">
        <f>IF(Parametros!$P$3=1,'4 - Tabela atual'!T143,'5 - Tabela anterior'!S143)</f>
        <v>0</v>
      </c>
      <c r="U144" s="9">
        <f>IF(Parametros!$P$3=1,'4 - Tabela atual'!U143,'5 - Tabela anterior'!T143)</f>
        <v>0</v>
      </c>
      <c r="V144" s="9">
        <f>IF(Parametros!$P$3=1,'4 - Tabela atual'!V143,'5 - Tabela anterior'!U143)</f>
        <v>0</v>
      </c>
      <c r="W144" s="9">
        <f>IF(Parametros!$P$3=1,'4 - Tabela atual'!W143,'5 - Tabela anterior'!V143)</f>
        <v>0</v>
      </c>
      <c r="X144" s="9">
        <f>IF(Parametros!$P$3=1,'4 - Tabela atual'!X143,'5 - Tabela anterior'!W143)</f>
        <v>0</v>
      </c>
      <c r="Y144" s="9">
        <f>IF(Parametros!$P$3=1,'4 - Tabela atual'!Y143,'5 - Tabela anterior'!X143)</f>
        <v>0</v>
      </c>
      <c r="Z144" s="9">
        <f>IF(Parametros!$P$3=1,'4 - Tabela atual'!Z143,'5 - Tabela anterior'!Y143)</f>
        <v>0</v>
      </c>
      <c r="AA144" s="9">
        <f>IF(Parametros!$P$3=1,'4 - Tabela atual'!AA143,'5 - Tabela anterior'!Z143)</f>
        <v>0</v>
      </c>
      <c r="AB144" s="9">
        <f>IF(Parametros!$P$3=1,'4 - Tabela atual'!AB143,'5 - Tabela anterior'!AA143)</f>
        <v>0</v>
      </c>
      <c r="AC144" s="9">
        <f>IF(Parametros!$P$3=1,'4 - Tabela atual'!AC143,'5 - Tabela anterior'!AB143)</f>
        <v>0</v>
      </c>
      <c r="AD144" s="9">
        <f>IF(Parametros!$P$3=1,'4 - Tabela atual'!AD143,'5 - Tabela anterior'!AC143)</f>
        <v>0</v>
      </c>
      <c r="AE144" s="9">
        <f>IF(Parametros!$P$3=1,'4 - Tabela atual'!AE143,'5 - Tabela anterior'!AD143)</f>
        <v>0</v>
      </c>
      <c r="AF144" s="9">
        <f>IF(Parametros!$P$3=1,'4 - Tabela atual'!AF143,'5 - Tabela anterior'!AE143)</f>
        <v>0</v>
      </c>
      <c r="AG144" s="9">
        <f>IF(Parametros!$P$3=1,'4 - Tabela atual'!AG143,'5 - Tabela anterior'!AF143)</f>
        <v>0</v>
      </c>
      <c r="AH144" s="9">
        <f>IF(Parametros!$P$3=1,'4 - Tabela atual'!AH143,'5 - Tabela anterior'!AG143)</f>
        <v>0</v>
      </c>
      <c r="AI144" s="9">
        <f>IF(Parametros!$P$3=1,'4 - Tabela atual'!AI143,'5 - Tabela anterior'!AH143)</f>
        <v>0</v>
      </c>
      <c r="AJ144" s="9">
        <f>IF(Parametros!$P$3=1,'4 - Tabela atual'!AJ143,'5 - Tabela anterior'!AI143)</f>
        <v>0</v>
      </c>
      <c r="AK144" s="9">
        <f>IF(Parametros!$P$3=1,'4 - Tabela atual'!AK143,'5 - Tabela anterior'!AJ143)</f>
        <v>0</v>
      </c>
      <c r="AL144" s="9">
        <f>IF(Parametros!$P$3=1,'4 - Tabela atual'!AL143,'5 - Tabela anterior'!AK143)</f>
        <v>0</v>
      </c>
      <c r="AM144" s="9">
        <f>IF(Parametros!$P$3=1,'4 - Tabela atual'!AM143,'5 - Tabela anterior'!AL143)</f>
        <v>0</v>
      </c>
      <c r="AN144" s="9">
        <f>IF(Parametros!$P$3=1,'4 - Tabela atual'!AN143,'5 - Tabela anterior'!AM143)</f>
        <v>0</v>
      </c>
      <c r="AO144" s="9">
        <f>IF(Parametros!$P$3=1,'4 - Tabela atual'!AO143,'5 - Tabela anterior'!AN143)</f>
        <v>0</v>
      </c>
      <c r="AP144" s="9">
        <f>IF(Parametros!$P$3=1,'4 - Tabela atual'!AP143,'5 - Tabela anterior'!AO143)</f>
        <v>0</v>
      </c>
      <c r="AQ144" s="9">
        <f>IF(Parametros!$P$3=1,'4 - Tabela atual'!AQ143,'5 - Tabela anterior'!AP143)</f>
        <v>0</v>
      </c>
      <c r="AR144" s="9">
        <f>IF(Parametros!$P$3=1,'4 - Tabela atual'!AR143,'5 - Tabela anterior'!AQ143)</f>
        <v>0</v>
      </c>
      <c r="AS144" s="9">
        <f>IF(Parametros!$P$3=1,'4 - Tabela atual'!AS143,'5 - Tabela anterior'!AR143)</f>
        <v>0</v>
      </c>
      <c r="AT144" s="9">
        <f>IF(Parametros!$P$3=1,'4 - Tabela atual'!AT143,'5 - Tabela anterior'!AS143)</f>
        <v>0</v>
      </c>
      <c r="AU144" s="9">
        <f>IF(Parametros!$P$3=1,'4 - Tabela atual'!AU143,'5 - Tabela anterior'!AT143)</f>
        <v>0</v>
      </c>
      <c r="AV144" s="9">
        <f>IF(Parametros!$P$3=1,'4 - Tabela atual'!AV143,'5 - Tabela anterior'!AU143)</f>
        <v>0</v>
      </c>
      <c r="AW144" s="9">
        <f>IF(Parametros!$P$3=1,'4 - Tabela atual'!AW143,'5 - Tabela anterior'!AV143)</f>
        <v>0</v>
      </c>
      <c r="AX144" s="9">
        <f>IF(Parametros!$P$3=1,'4 - Tabela atual'!AX143,'5 - Tabela anterior'!AW143)</f>
        <v>0</v>
      </c>
      <c r="AY144" s="9">
        <f>IF(Parametros!$P$3=1,'4 - Tabela atual'!AY143,'5 - Tabela anterior'!AX143)</f>
        <v>0</v>
      </c>
      <c r="AZ144" s="9">
        <f>IF(Parametros!$P$3=1,'4 - Tabela atual'!AZ143,'5 - Tabela anterior'!AY143)</f>
        <v>0</v>
      </c>
      <c r="BA144" s="9">
        <f>IF(Parametros!$P$3=1,'4 - Tabela atual'!BA143,'5 - Tabela anterior'!AZ143)</f>
        <v>0</v>
      </c>
      <c r="BB144" s="9">
        <f>IF(Parametros!$P$3=1,'4 - Tabela atual'!BB143,'5 - Tabela anterior'!BA143)</f>
        <v>0</v>
      </c>
      <c r="BC144" s="9">
        <f>IF(Parametros!$P$3=1,'4 - Tabela atual'!BC143,'5 - Tabela anterior'!BB143)</f>
        <v>0</v>
      </c>
      <c r="BD144" s="9">
        <f>IF(Parametros!$P$3=1,'4 - Tabela atual'!BD143,'5 - Tabela anterior'!BC143)</f>
        <v>0</v>
      </c>
      <c r="BE144" s="9">
        <f>IF(Parametros!$P$3=1,'4 - Tabela atual'!BE143,'5 - Tabela anterior'!BD143)</f>
        <v>0</v>
      </c>
      <c r="BF144" s="9">
        <f>IF(Parametros!$P$3=1,'4 - Tabela atual'!BF143,'5 - Tabela anterior'!BE143)</f>
        <v>0</v>
      </c>
      <c r="BG144" s="9">
        <f>IF(Parametros!$P$3=1,'4 - Tabela atual'!BG143,'5 - Tabela anterior'!BF143)</f>
        <v>0</v>
      </c>
      <c r="BH144" s="9">
        <f>IF(Parametros!$P$3=1,'4 - Tabela atual'!BH143,'5 - Tabela anterior'!BG143)</f>
        <v>0</v>
      </c>
      <c r="BI144" s="9">
        <f>IF(Parametros!$P$3=1,'4 - Tabela atual'!BI143,'5 - Tabela anterior'!BH143)</f>
        <v>0</v>
      </c>
      <c r="BJ144" s="9">
        <f>IF(Parametros!$P$3=1,'4 - Tabela atual'!BJ143,'5 - Tabela anterior'!BI143)</f>
        <v>0</v>
      </c>
      <c r="BK144" s="9">
        <f>IF(Parametros!$P$3=1,'4 - Tabela atual'!BK143,'5 - Tabela anterior'!BJ143)</f>
        <v>0</v>
      </c>
      <c r="BL144" s="9">
        <f>IF(Parametros!$P$3=1,'4 - Tabela atual'!BL143,'5 - Tabela anterior'!BK143)</f>
        <v>0</v>
      </c>
      <c r="BM144" s="9">
        <f>IF(Parametros!$P$3=1,'4 - Tabela atual'!BM143,'5 - Tabela anterior'!BL143)</f>
        <v>0</v>
      </c>
      <c r="BN144" s="9">
        <f>IF(Parametros!$P$3=1,'4 - Tabela atual'!BN143,'5 - Tabela anterior'!BM143)</f>
        <v>0</v>
      </c>
      <c r="BO144" s="9">
        <f>IF(Parametros!$P$3=1,'4 - Tabela atual'!BO143,'5 - Tabela anterior'!BN143)</f>
        <v>0</v>
      </c>
      <c r="BP144" s="9">
        <f>IF(Parametros!$P$3=1,'4 - Tabela atual'!BP143,'5 - Tabela anterior'!BO143)</f>
        <v>0</v>
      </c>
      <c r="BQ144" s="9">
        <f>IF(Parametros!$P$3=1,'4 - Tabela atual'!BQ143,'5 - Tabela anterior'!BP143)</f>
        <v>0</v>
      </c>
      <c r="BR144" s="9">
        <f>IF(Parametros!$P$3=1,'4 - Tabela atual'!BR143,'5 - Tabela anterior'!BQ143)</f>
        <v>0</v>
      </c>
      <c r="BS144" s="9">
        <f>IF(Parametros!$P$3=1,'4 - Tabela atual'!BS143,'5 - Tabela anterior'!BR143)</f>
        <v>0</v>
      </c>
      <c r="BT144" s="9">
        <f>IF(Parametros!$P$3=1,'4 - Tabela atual'!BT143,'5 - Tabela anterior'!BS143)</f>
        <v>0</v>
      </c>
      <c r="BU144" s="9">
        <f>IF(Parametros!$P$3=1,'4 - Tabela atual'!BU143,'5 - Tabela anterior'!BT143)</f>
        <v>0</v>
      </c>
      <c r="BV144" s="9">
        <f>IF(Parametros!$P$3=1,'4 - Tabela atual'!BV143,'5 - Tabela anterior'!BU143)</f>
        <v>0</v>
      </c>
      <c r="BW144" s="9">
        <f>IF(Parametros!$P$3=1,'4 - Tabela atual'!BW143,'5 - Tabela anterior'!BV143)</f>
        <v>0</v>
      </c>
      <c r="BX144" s="9">
        <f>IF(Parametros!$P$3=1,'4 - Tabela atual'!BX143,'5 - Tabela anterior'!BW143)</f>
        <v>0</v>
      </c>
      <c r="BY144" s="9">
        <f>IF(Parametros!$P$3=1,'4 - Tabela atual'!BY143,'5 - Tabela anterior'!BX143)</f>
        <v>0</v>
      </c>
      <c r="BZ144" s="9">
        <f>IF(Parametros!$P$3=1,'4 - Tabela atual'!BZ143,'5 - Tabela anterior'!BY143)</f>
        <v>0</v>
      </c>
      <c r="CA144" s="9">
        <f>IF(Parametros!$P$3=1,'4 - Tabela atual'!CA143,'5 - Tabela anterior'!BZ143)</f>
        <v>0</v>
      </c>
      <c r="CB144" s="9">
        <f>IF(Parametros!$P$3=1,'4 - Tabela atual'!CB143,'5 - Tabela anterior'!CA143)</f>
        <v>0</v>
      </c>
      <c r="CC144" s="9">
        <f>IF(Parametros!$P$3=1,'4 - Tabela atual'!CC143,'5 - Tabela anterior'!CB143)</f>
        <v>0</v>
      </c>
      <c r="CD144" s="9">
        <f>IF(Parametros!$P$3=1,'4 - Tabela atual'!CD143,'5 - Tabela anterior'!CC143)</f>
        <v>0</v>
      </c>
      <c r="CE144" s="9">
        <f>IF(Parametros!$P$3=1,'4 - Tabela atual'!CE143,'5 - Tabela anterior'!CD143)</f>
        <v>0</v>
      </c>
      <c r="CF144" s="9">
        <f>IF(Parametros!$P$3=1,'4 - Tabela atual'!CF143,'5 - Tabela anterior'!CE143)</f>
        <v>0</v>
      </c>
      <c r="CG144" s="9">
        <f>IF(Parametros!$P$3=1,'4 - Tabela atual'!CG143,'5 - Tabela anterior'!CF143)</f>
        <v>0</v>
      </c>
      <c r="CH144" s="9">
        <f>IF(Parametros!$P$3=1,'4 - Tabela atual'!CH143,'5 - Tabela anterior'!CG143)</f>
        <v>0</v>
      </c>
      <c r="CI144" s="9">
        <f>IF(Parametros!$P$3=1,'4 - Tabela atual'!CI143,'5 - Tabela anterior'!CH143)</f>
        <v>0</v>
      </c>
      <c r="CJ144" s="9">
        <f>IF(Parametros!$P$3=1,'4 - Tabela atual'!CJ143,'5 - Tabela anterior'!CI143)</f>
        <v>0</v>
      </c>
      <c r="CK144" s="9">
        <f>IF(Parametros!$P$3=1,'4 - Tabela atual'!CK143,'5 - Tabela anterior'!CJ143)</f>
        <v>0</v>
      </c>
      <c r="CL144" s="9">
        <f>IF(Parametros!$P$3=1,'4 - Tabela atual'!CL143,'5 - Tabela anterior'!CK143)</f>
        <v>0</v>
      </c>
      <c r="CM144" s="9">
        <f>IF(Parametros!$P$3=1,'4 - Tabela atual'!CM143,'5 - Tabela anterior'!CL143)</f>
        <v>0</v>
      </c>
      <c r="CN144" s="9">
        <f>IF(Parametros!$P$3=1,'4 - Tabela atual'!CN143,'5 - Tabela anterior'!CM143)</f>
        <v>0</v>
      </c>
      <c r="CO144" s="9">
        <f>IF(Parametros!$P$3=1,'4 - Tabela atual'!CO143,'5 - Tabela anterior'!CN143)</f>
        <v>0</v>
      </c>
      <c r="CP144" s="9">
        <f>IF(Parametros!$P$3=1,'4 - Tabela atual'!CP143,'5 - Tabela anterior'!CO143)</f>
        <v>0</v>
      </c>
      <c r="CQ144" s="9">
        <f>IF(Parametros!$P$3=1,'4 - Tabela atual'!CQ143,'5 - Tabela anterior'!CP143)</f>
        <v>0</v>
      </c>
      <c r="CR144" s="9">
        <f>IF(Parametros!$P$3=1,'4 - Tabela atual'!CR143,'5 - Tabela anterior'!CQ143)</f>
        <v>0</v>
      </c>
      <c r="CS144" s="9">
        <f>IF(Parametros!$P$3=1,'4 - Tabela atual'!CS143,'5 - Tabela anterior'!CR143)</f>
        <v>0</v>
      </c>
      <c r="CT144" s="9">
        <f>IF(Parametros!$P$3=1,'4 - Tabela atual'!CT143,'5 - Tabela anterior'!CS143)</f>
        <v>0</v>
      </c>
      <c r="CU144" s="9">
        <f>IF(Parametros!$P$3=1,'4 - Tabela atual'!CU143,'5 - Tabela anterior'!CT143)</f>
        <v>0</v>
      </c>
      <c r="CV144" s="9">
        <f>IF(Parametros!$P$3=1,'4 - Tabela atual'!CV143,'5 - Tabela anterior'!CU143)</f>
        <v>0</v>
      </c>
      <c r="CW144" s="9">
        <f>IF(Parametros!$P$3=1,'4 - Tabela atual'!CW143,'5 - Tabela anterior'!CV143)</f>
        <v>0</v>
      </c>
      <c r="CX144" s="9">
        <f>IF(Parametros!$P$3=1,'4 - Tabela atual'!CX143,'5 - Tabela anterior'!CW143)</f>
        <v>0</v>
      </c>
      <c r="CY144" s="9">
        <f>IF(Parametros!$P$3=1,'4 - Tabela atual'!CY143,'5 - Tabela anterior'!CX143)</f>
        <v>0</v>
      </c>
      <c r="CZ144" s="9">
        <f>IF(Parametros!$P$3=1,'4 - Tabela atual'!CZ143,'5 - Tabela anterior'!CY143)</f>
        <v>0</v>
      </c>
      <c r="DA144" s="9">
        <f>IF(Parametros!$P$3=1,'4 - Tabela atual'!DA143,'5 - Tabela anterior'!CZ143)</f>
        <v>0</v>
      </c>
      <c r="DB144" s="9">
        <f>IF(Parametros!$P$3=1,'4 - Tabela atual'!DB143,'5 - Tabela anterior'!DA143)</f>
        <v>0</v>
      </c>
      <c r="DC144" s="9">
        <f>IF(Parametros!$P$3=1,'4 - Tabela atual'!DC143,'5 - Tabela anterior'!DB143)</f>
        <v>0</v>
      </c>
      <c r="DD144" s="9">
        <f>IF(Parametros!$P$3=1,'4 - Tabela atual'!DD143,'5 - Tabela anterior'!DC143)</f>
        <v>0</v>
      </c>
      <c r="DE144" s="9">
        <f>IF(Parametros!$P$3=1,'4 - Tabela atual'!DE143,'5 - Tabela anterior'!DD143)</f>
        <v>0</v>
      </c>
      <c r="DF144" s="9">
        <f>IF(Parametros!$P$3=1,'4 - Tabela atual'!DF143,'5 - Tabela anterior'!DE143)</f>
        <v>0</v>
      </c>
      <c r="DG144" s="9">
        <f>IF(Parametros!$P$3=1,'4 - Tabela atual'!DG143,'5 - Tabela anterior'!DF143)</f>
        <v>0</v>
      </c>
      <c r="DH144" s="9">
        <f>IF(Parametros!$P$3=1,'4 - Tabela atual'!DH143,'5 - Tabela anterior'!DG143)</f>
        <v>0</v>
      </c>
      <c r="DI144" s="9">
        <f>IF(Parametros!$P$3=1,'4 - Tabela atual'!DI143,'5 - Tabela anterior'!DH143)</f>
        <v>0</v>
      </c>
      <c r="DJ144" s="9">
        <f>IF(Parametros!$P$3=1,'4 - Tabela atual'!DJ143,'5 - Tabela anterior'!DI143)</f>
        <v>0</v>
      </c>
      <c r="DK144" s="9">
        <f>IF(Parametros!$P$3=1,'4 - Tabela atual'!DK143,'5 - Tabela anterior'!DJ143)</f>
        <v>0</v>
      </c>
      <c r="DL144" s="9">
        <f>IF(Parametros!$P$3=1,'4 - Tabela atual'!DL143,'5 - Tabela anterior'!DK143)</f>
        <v>0</v>
      </c>
      <c r="DM144" s="9">
        <f>IF(Parametros!$P$3=1,'4 - Tabela atual'!DM143,'5 - Tabela anterior'!DL143)</f>
        <v>0</v>
      </c>
      <c r="DN144" s="9">
        <f>IF(Parametros!$P$3=1,'4 - Tabela atual'!DN143,'5 - Tabela anterior'!DM143)</f>
        <v>0</v>
      </c>
      <c r="DO144" s="9">
        <f>IF(Parametros!$P$3=1,'4 - Tabela atual'!DO143,'5 - Tabela anterior'!DN143)</f>
        <v>0</v>
      </c>
      <c r="DP144" s="9">
        <f>IF(Parametros!$P$3=1,'4 - Tabela atual'!DP143,'5 - Tabela anterior'!DO143)</f>
        <v>0</v>
      </c>
      <c r="DQ144" s="9">
        <f>IF(Parametros!$P$3=1,'4 - Tabela atual'!DQ143,'5 - Tabela anterior'!DP143)</f>
        <v>0</v>
      </c>
      <c r="DR144" s="9">
        <f>IF(Parametros!$P$3=1,'4 - Tabela atual'!DR143,'5 - Tabela anterior'!DQ143)</f>
        <v>0</v>
      </c>
      <c r="DS144" s="9">
        <f>IF(Parametros!$P$3=1,'4 - Tabela atual'!DS143,'5 - Tabela anterior'!DR143)</f>
        <v>0</v>
      </c>
      <c r="DT144" s="9">
        <f>IF(Parametros!$P$3=1,'4 - Tabela atual'!DT143,'5 - Tabela anterior'!DS143)</f>
        <v>0</v>
      </c>
      <c r="DU144" s="9">
        <f>IF(Parametros!$P$3=1,'4 - Tabela atual'!DU143,'5 - Tabela anterior'!DT143)</f>
        <v>0</v>
      </c>
      <c r="DV144" s="9">
        <f>IF(Parametros!$P$3=1,'4 - Tabela atual'!DV143,'5 - Tabela anterior'!DU143)</f>
        <v>0</v>
      </c>
      <c r="DW144" s="9">
        <f>IF(Parametros!$P$3=1,'4 - Tabela atual'!DW143,'5 - Tabela anterior'!DV143)</f>
        <v>0</v>
      </c>
      <c r="DX144" s="9">
        <f>IF(Parametros!$P$3=1,'4 - Tabela atual'!DX143,'5 - Tabela anterior'!DW143)</f>
        <v>0</v>
      </c>
      <c r="DY144" s="9">
        <f>IF(Parametros!$P$3=1,'4 - Tabela atual'!DY143,'5 - Tabela anterior'!DX143)</f>
        <v>0</v>
      </c>
      <c r="DZ144" s="9">
        <f>IF(Parametros!$P$3=1,'4 - Tabela atual'!DZ143,'5 - Tabela anterior'!DY143)</f>
        <v>0</v>
      </c>
      <c r="EA144" s="9">
        <f>IF(Parametros!$P$3=1,'4 - Tabela atual'!EA143,'5 - Tabela anterior'!DZ143)</f>
        <v>0</v>
      </c>
      <c r="EB144" s="9">
        <f>IF(Parametros!$P$3=1,'4 - Tabela atual'!EB143,'5 - Tabela anterior'!EA143)</f>
        <v>0</v>
      </c>
      <c r="EC144" s="9">
        <f>IF(Parametros!$P$3=1,'4 - Tabela atual'!EC143,'5 - Tabela anterior'!EB143)</f>
        <v>0</v>
      </c>
      <c r="ED144" s="9">
        <f>IF(Parametros!$P$3=1,'4 - Tabela atual'!ED143,'5 - Tabela anterior'!EC143)</f>
        <v>0</v>
      </c>
      <c r="EE144" s="9">
        <f>IF(Parametros!$P$3=1,'4 - Tabela atual'!EE143,'5 - Tabela anterior'!ED143)</f>
        <v>0</v>
      </c>
      <c r="EF144" s="9">
        <f>IF(Parametros!$P$3=1,'4 - Tabela atual'!EF143,'5 - Tabela anterior'!EE143)</f>
        <v>0</v>
      </c>
      <c r="EG144" s="9">
        <f>IF(Parametros!$P$3=1,'4 - Tabela atual'!EG143,'5 - Tabela anterior'!EF143)</f>
        <v>0</v>
      </c>
      <c r="EH144" s="9">
        <f>IF(Parametros!$P$3=1,'4 - Tabela atual'!EH143,'5 - Tabela anterior'!EG143)</f>
        <v>0</v>
      </c>
      <c r="EI144" s="9">
        <f>IF(Parametros!$P$3=1,'4 - Tabela atual'!EI143,'5 - Tabela anterior'!EH143)</f>
        <v>0</v>
      </c>
      <c r="EJ144" s="9">
        <f>IF(Parametros!$P$3=1,'4 - Tabela atual'!EJ143,'5 - Tabela anterior'!EI143)</f>
        <v>0</v>
      </c>
      <c r="EK144" s="9">
        <f>IF(Parametros!$P$3=1,'4 - Tabela atual'!EK143,'5 - Tabela anterior'!EJ143)</f>
        <v>0</v>
      </c>
      <c r="EL144" s="9">
        <f>IF(Parametros!$P$3=1,'4 - Tabela atual'!EL143,'5 - Tabela anterior'!EK143)</f>
        <v>0</v>
      </c>
      <c r="EM144" s="9">
        <f>IF(Parametros!$P$3=1,'4 - Tabela atual'!EM143,'5 - Tabela anterior'!EL143)</f>
        <v>0</v>
      </c>
      <c r="EN144" s="9">
        <f>IF(Parametros!$P$3=1,'4 - Tabela atual'!EN143,'5 - Tabela anterior'!EM143)</f>
        <v>0</v>
      </c>
      <c r="EO144" s="9">
        <f>IF(Parametros!$P$3=1,'4 - Tabela atual'!EO143,'5 - Tabela anterior'!EN143)</f>
        <v>0</v>
      </c>
      <c r="EP144" s="9">
        <f>IF(Parametros!$P$3=1,'4 - Tabela atual'!EP143,'5 - Tabela anterior'!EO143)</f>
        <v>0</v>
      </c>
      <c r="EQ144" s="9">
        <f>IF(Parametros!$P$3=1,'4 - Tabela atual'!EQ143,'5 - Tabela anterior'!EP143)</f>
        <v>0</v>
      </c>
      <c r="ER144" s="9">
        <f>IF(Parametros!$P$3=1,'4 - Tabela atual'!ER143,'5 - Tabela anterior'!EQ143)</f>
        <v>0</v>
      </c>
      <c r="ES144" s="9">
        <f>IF(Parametros!$P$3=1,'4 - Tabela atual'!ES143,'5 - Tabela anterior'!ER143)</f>
        <v>0</v>
      </c>
      <c r="ET144" s="9">
        <f>IF(Parametros!$P$3=1,'4 - Tabela atual'!ET143,'5 - Tabela anterior'!ES143)</f>
        <v>0</v>
      </c>
      <c r="EU144" s="9">
        <f>IF(Parametros!$P$3=1,'4 - Tabela atual'!EU143,'5 - Tabela anterior'!ET143)</f>
        <v>0</v>
      </c>
      <c r="EV144" s="9">
        <f>IF(Parametros!$P$3=1,'4 - Tabela atual'!EV143,'5 - Tabela anterior'!EU143)</f>
        <v>0</v>
      </c>
      <c r="EW144" s="9">
        <f>IF(Parametros!$P$3=1,'4 - Tabela atual'!EW143,'5 - Tabela anterior'!EV143)</f>
        <v>0</v>
      </c>
      <c r="EX144" s="9">
        <f>IF(Parametros!$P$3=1,'4 - Tabela atual'!EX143,'5 - Tabela anterior'!EW143)</f>
        <v>0</v>
      </c>
      <c r="EY144" s="9">
        <f>IF(Parametros!$P$3=1,'4 - Tabela atual'!EY143,'5 - Tabela anterior'!EX143)</f>
        <v>0</v>
      </c>
      <c r="EZ144" s="9">
        <f>IF(Parametros!$P$3=1,'4 - Tabela atual'!EZ143,'5 - Tabela anterior'!EY143)</f>
        <v>0</v>
      </c>
      <c r="FA144" s="9">
        <f>IF(Parametros!$P$3=1,'4 - Tabela atual'!FA143,'5 - Tabela anterior'!EZ143)</f>
        <v>0</v>
      </c>
      <c r="FB144" s="9">
        <f>IF(Parametros!$P$3=1,'4 - Tabela atual'!FB143,'5 - Tabela anterior'!FA143)</f>
        <v>0</v>
      </c>
      <c r="FC144" s="9">
        <f>IF(Parametros!$P$3=1,'4 - Tabela atual'!FC143,'5 - Tabela anterior'!FB143)</f>
        <v>0</v>
      </c>
      <c r="FD144" s="9">
        <f>IF(Parametros!$P$3=1,'4 - Tabela atual'!FD143,'5 - Tabela anterior'!FC143)</f>
        <v>0</v>
      </c>
      <c r="FE144" s="9">
        <f>IF(Parametros!$P$3=1,'4 - Tabela atual'!FE143,'5 - Tabela anterior'!FD143)</f>
        <v>0</v>
      </c>
      <c r="FF144" s="9">
        <f>IF(Parametros!$P$3=1,'4 - Tabela atual'!FF143,'5 - Tabela anterior'!FE143)</f>
        <v>0</v>
      </c>
      <c r="FG144" s="9">
        <f>IF(Parametros!$P$3=1,'4 - Tabela atual'!FG143,'5 - Tabela anterior'!FF143)</f>
        <v>0</v>
      </c>
      <c r="FH144" s="9">
        <f>IF(Parametros!$P$3=1,'4 - Tabela atual'!FH143,'5 - Tabela anterior'!FG143)</f>
        <v>0</v>
      </c>
      <c r="FI144" s="9">
        <f>IF(Parametros!$P$3=1,'4 - Tabela atual'!FI143,'5 - Tabela anterior'!FH143)</f>
        <v>0</v>
      </c>
      <c r="FJ144" s="9">
        <f>IF(Parametros!$P$3=1,'4 - Tabela atual'!FJ143,'5 - Tabela anterior'!FI143)</f>
        <v>0</v>
      </c>
      <c r="FK144" s="9">
        <f>IF(Parametros!$P$3=1,'4 - Tabela atual'!FK143,'5 - Tabela anterior'!FJ143)</f>
        <v>0</v>
      </c>
      <c r="FL144" s="9">
        <f>IF(Parametros!$P$3=1,'4 - Tabela atual'!FL143,'5 - Tabela anterior'!FK143)</f>
        <v>0</v>
      </c>
      <c r="FM144" s="9">
        <f>IF(Parametros!$P$3=1,'4 - Tabela atual'!FM143,'5 - Tabela anterior'!FL143)</f>
        <v>0</v>
      </c>
      <c r="FN144" s="9">
        <f>IF(Parametros!$P$3=1,'4 - Tabela atual'!FN143,'5 - Tabela anterior'!FM143)</f>
        <v>0</v>
      </c>
      <c r="FO144" s="9">
        <f>IF(Parametros!$P$3=1,'4 - Tabela atual'!FO143,'5 - Tabela anterior'!FN143)</f>
        <v>0</v>
      </c>
      <c r="FP144" s="9">
        <f>IF(Parametros!$P$3=1,'4 - Tabela atual'!FP143,'5 - Tabela anterior'!FO143)</f>
        <v>0</v>
      </c>
      <c r="FQ144" s="9">
        <f>IF(Parametros!$P$3=1,'4 - Tabela atual'!FQ143,'5 - Tabela anterior'!FP143)</f>
        <v>0</v>
      </c>
      <c r="FR144" s="9">
        <f>IF(Parametros!$P$3=1,'4 - Tabela atual'!FR143,'5 - Tabela anterior'!FQ143)</f>
        <v>0</v>
      </c>
      <c r="FS144" s="9">
        <f>IF(Parametros!$P$3=1,'4 - Tabela atual'!FS143,'5 - Tabela anterior'!FR143)</f>
        <v>0</v>
      </c>
      <c r="FT144" t="str">
        <f>IF(Parametros!$P$3=1,'4 - Tabela atual'!FT143,'5 - Tabela anterior'!FS143)</f>
        <v>0</v>
      </c>
      <c r="FU144" t="str">
        <f>IF(Parametros!$P$3=1,'4 - Tabela atual'!FU143,'5 - Tabela anterior'!FT143)</f>
        <v>0</v>
      </c>
      <c r="FV144" t="str">
        <f>IF(Parametros!$P$3=1,'4 - Tabela atual'!FV143,'5 - Tabela anterior'!FU143)</f>
        <v>0</v>
      </c>
      <c r="FW144" t="str">
        <f>IF(Parametros!$P$3=1,'4 - Tabela atual'!FW143,'5 - Tabela anterior'!FV143)</f>
        <v>0</v>
      </c>
      <c r="FX144">
        <f>IF(Parametros!$P$3=1,'4 - Tabela atual'!FX143,'5 - Tabela anterior'!FW143)</f>
        <v>0</v>
      </c>
      <c r="FY144">
        <f>IF(Parametros!$P$3=1,'4 - Tabela atual'!FY143,'5 - Tabela anterior'!FX143)</f>
        <v>0</v>
      </c>
      <c r="FZ144">
        <f>IF(Parametros!$P$3=1,'4 - Tabela atual'!FZ143,'5 - Tabela anterior'!FY143)</f>
        <v>0</v>
      </c>
      <c r="GA144">
        <f>IF(Parametros!$P$3=1,'4 - Tabela atual'!GA143,'5 - Tabela anterior'!FZ143)</f>
        <v>0</v>
      </c>
      <c r="GB144">
        <f>IF(Parametros!$P$3=1,'4 - Tabela atual'!GB143,'5 - Tabela anterior'!GA143)</f>
        <v>0</v>
      </c>
      <c r="GC144">
        <f>IF(Parametros!$P$3=1,'4 - Tabela atual'!GC143,'5 - Tabela anterior'!GB143)</f>
        <v>0</v>
      </c>
      <c r="GD144">
        <f>IF(Parametros!$P$3=1,'4 - Tabela atual'!GD143,'5 - Tabela anterior'!GC143)</f>
        <v>0</v>
      </c>
      <c r="GE144">
        <f>IF(Parametros!$P$3=1,'4 - Tabela atual'!GE143,'5 - Tabela anterior'!GD143)</f>
        <v>0</v>
      </c>
      <c r="GF144">
        <f>IF(Parametros!$P$3=1,'4 - Tabela atual'!GF143,'5 - Tabela anterior'!GE143)</f>
        <v>0</v>
      </c>
      <c r="GG144">
        <f>IF(Parametros!$P$3=1,'4 - Tabela atual'!GG143,'5 - Tabela anterior'!GF143)</f>
        <v>0</v>
      </c>
      <c r="GH144">
        <f>IF(Parametros!$P$3=1,'4 - Tabela atual'!GH143,'5 - Tabela anterior'!GG143)</f>
        <v>0</v>
      </c>
      <c r="GI144" s="8" t="str">
        <f>IF(Parametros!$P$3=1,'4 - Tabela atual'!GI143,'5 - Tabela anterior'!GH143)</f>
        <v>0</v>
      </c>
      <c r="GJ144" s="8">
        <f>IF(Parametros!$P$3=1,'4 - Tabela atual'!GJ143,'5 - Tabela anterior'!GI143)</f>
        <v>0</v>
      </c>
      <c r="GK144" s="8">
        <f>IF(Parametros!$P$3=1,'4 - Tabela atual'!GK143,'5 - Tabela anterior'!GJ143)</f>
        <v>0</v>
      </c>
      <c r="GL144" s="8">
        <f>IF(Parametros!$P$3=1,'4 - Tabela atual'!GL143,'5 - Tabela anterior'!GK143)</f>
        <v>0</v>
      </c>
      <c r="GM144" s="8">
        <f>IF(Parametros!$P$3=1,'4 - Tabela atual'!GM143,'5 - Tabela anterior'!GL143)</f>
        <v>0</v>
      </c>
      <c r="GN144" s="8">
        <f>IF(Parametros!$P$3=1,'4 - Tabela atual'!GN143,'5 - Tabela anterior'!GM143)</f>
        <v>0</v>
      </c>
      <c r="GO144" s="8">
        <f>IF(Parametros!$P$3=1,'4 - Tabela atual'!GO143,'5 - Tabela anterior'!GN143)</f>
        <v>0</v>
      </c>
      <c r="GP144" s="8">
        <f>IF(Parametros!$P$3=1,'4 - Tabela atual'!GP143,'5 - Tabela anterior'!GO143)</f>
        <v>0</v>
      </c>
      <c r="GQ144" s="8">
        <f>IF(Parametros!$P$3=1,'4 - Tabela atual'!GQ143,'5 - Tabela anterior'!GP143)</f>
        <v>0</v>
      </c>
      <c r="GR144" s="8">
        <f>IF(Parametros!$P$3=1,'4 - Tabela atual'!GR143,'5 - Tabela anterior'!GQ143)</f>
        <v>0</v>
      </c>
      <c r="GS144" s="8">
        <f>IF(Parametros!$P$3=1,'4 - Tabela atual'!GS143,'5 - Tabela anterior'!GR143)</f>
        <v>0</v>
      </c>
      <c r="GT144" s="8">
        <f>IF(Parametros!$P$3=1,'4 - Tabela atual'!GT143,'5 - Tabela anterior'!GS143)</f>
        <v>0</v>
      </c>
      <c r="GU144" s="8">
        <f>IF(Parametros!$P$3=1,'4 - Tabela atual'!GU143,'5 - Tabela anterior'!GT143)</f>
        <v>0</v>
      </c>
      <c r="GV144" s="8">
        <f>IF(Parametros!$P$3=1,'4 - Tabela atual'!GV143,'5 - Tabela anterior'!GU143)</f>
        <v>0</v>
      </c>
      <c r="GW144" s="8">
        <f>IF(Parametros!$P$3=1,'4 - Tabela atual'!GW143,'5 - Tabela anterior'!GV143)</f>
        <v>0</v>
      </c>
      <c r="GX144">
        <f>IF(Parametros!$P$3=1,'4 - Tabela atual'!GX143,'5 - Tabela anterior'!GW143)</f>
        <v>0</v>
      </c>
      <c r="GY144">
        <f>IF(Parametros!$P$3=1,'4 - Tabela atual'!GY143,'5 - Tabela anterior'!GX143)</f>
        <v>0</v>
      </c>
      <c r="GZ144">
        <f>IF(Parametros!$P$3=1,'4 - Tabela atual'!GZ143,'5 - Tabela anterior'!GY143)</f>
        <v>0</v>
      </c>
      <c r="HA144">
        <f>IF(Parametros!$P$3=1,'4 - Tabela atual'!HA143,'5 - Tabela anterior'!GZ143)</f>
        <v>0</v>
      </c>
      <c r="HB144">
        <f>IF(Parametros!$P$3=1,'4 - Tabela atual'!HB143,'5 - Tabela anterior'!HA143)</f>
        <v>0</v>
      </c>
      <c r="HC144">
        <f>IF(Parametros!$P$3=1,'4 - Tabela atual'!HC143,'5 - Tabela anterior'!HB143)</f>
        <v>0</v>
      </c>
      <c r="HD144">
        <f>IF(Parametros!$P$3=1,'4 - Tabela atual'!HD143,'5 - Tabela anterior'!HC143)</f>
        <v>0</v>
      </c>
      <c r="HE144" s="6" t="str">
        <f t="shared" si="3"/>
        <v>0 - (0)</v>
      </c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IP144" s="5"/>
      <c r="IQ144" s="5"/>
      <c r="IR144" s="5"/>
      <c r="IS144" s="5"/>
      <c r="IT144" s="5"/>
      <c r="IU144" s="5"/>
      <c r="IV144" s="5"/>
      <c r="IW144" s="5"/>
      <c r="IX144" s="5"/>
      <c r="IY144" s="5"/>
      <c r="IZ144" s="5"/>
      <c r="JA144" s="5"/>
      <c r="JB144" s="5"/>
      <c r="JC144" s="5"/>
      <c r="JD144" s="5"/>
      <c r="JE144" s="5"/>
      <c r="JF144" s="5"/>
      <c r="JG144" s="5"/>
      <c r="JH144" s="5"/>
      <c r="JI144" s="5"/>
      <c r="JJ144" s="5"/>
      <c r="JK144" s="5"/>
      <c r="JL144" s="5"/>
    </row>
    <row r="145" spans="1:272" x14ac:dyDescent="0.2">
      <c r="A145" s="148">
        <f>IF(Parametros!$P$3=1,'4 - Tabela atual'!A144,'5 - Tabela anterior'!A144)</f>
        <v>0</v>
      </c>
      <c r="B145" s="112">
        <f>IF(Parametros!$P$3=1,'4 - Tabela atual'!B144,'5 - Tabela anterior'!B144)</f>
        <v>0</v>
      </c>
      <c r="C145" s="9">
        <f>IF(Parametros!$P$3=1,'4 - Tabela atual'!C144,'5 - Tabela anterior'!C144)</f>
        <v>0</v>
      </c>
      <c r="D145" s="9">
        <f>IF(Parametros!$P$3=1,'4 - Tabela atual'!D144,'5 - Tabela anterior'!D144)</f>
        <v>0</v>
      </c>
      <c r="E145" s="9"/>
      <c r="F145" s="9"/>
      <c r="G145" s="9"/>
      <c r="H145" s="9"/>
      <c r="I145" s="9">
        <f>IF(Parametros!$P$3=1,'4 - Tabela atual'!I144,'5 - Tabela anterior'!H144)</f>
        <v>0</v>
      </c>
      <c r="J145" s="9"/>
      <c r="K145" s="9"/>
      <c r="L145" s="9"/>
      <c r="M145" s="9"/>
      <c r="N145" s="9">
        <f>IF(Parametros!$P$3=1,'4 - Tabela atual'!N144,'5 - Tabela anterior'!M144)</f>
        <v>0</v>
      </c>
      <c r="O145" s="9">
        <f>IF(Parametros!$P$3=1,'4 - Tabela atual'!O144,'5 - Tabela anterior'!N144)</f>
        <v>0</v>
      </c>
      <c r="P145" s="9">
        <f>IF(Parametros!$P$3=1,'4 - Tabela atual'!P144,'5 - Tabela anterior'!O144)</f>
        <v>0</v>
      </c>
      <c r="Q145" s="9">
        <f>IF(Parametros!$P$3=1,'4 - Tabela atual'!Q144,'5 - Tabela anterior'!P144)</f>
        <v>0</v>
      </c>
      <c r="R145" s="9">
        <f>IF(Parametros!$P$3=1,'4 - Tabela atual'!R144,'5 - Tabela anterior'!Q144)</f>
        <v>0</v>
      </c>
      <c r="S145" s="9">
        <f>IF(Parametros!$P$3=1,'4 - Tabela atual'!S144,'5 - Tabela anterior'!R144)</f>
        <v>0</v>
      </c>
      <c r="T145" s="9">
        <f>IF(Parametros!$P$3=1,'4 - Tabela atual'!T144,'5 - Tabela anterior'!S144)</f>
        <v>0</v>
      </c>
      <c r="U145" s="9">
        <f>IF(Parametros!$P$3=1,'4 - Tabela atual'!U144,'5 - Tabela anterior'!T144)</f>
        <v>0</v>
      </c>
      <c r="V145" s="9">
        <f>IF(Parametros!$P$3=1,'4 - Tabela atual'!V144,'5 - Tabela anterior'!U144)</f>
        <v>0</v>
      </c>
      <c r="W145" s="9">
        <f>IF(Parametros!$P$3=1,'4 - Tabela atual'!W144,'5 - Tabela anterior'!V144)</f>
        <v>0</v>
      </c>
      <c r="X145" s="9">
        <f>IF(Parametros!$P$3=1,'4 - Tabela atual'!X144,'5 - Tabela anterior'!W144)</f>
        <v>0</v>
      </c>
      <c r="Y145" s="9">
        <f>IF(Parametros!$P$3=1,'4 - Tabela atual'!Y144,'5 - Tabela anterior'!X144)</f>
        <v>0</v>
      </c>
      <c r="Z145" s="9">
        <f>IF(Parametros!$P$3=1,'4 - Tabela atual'!Z144,'5 - Tabela anterior'!Y144)</f>
        <v>0</v>
      </c>
      <c r="AA145" s="9">
        <f>IF(Parametros!$P$3=1,'4 - Tabela atual'!AA144,'5 - Tabela anterior'!Z144)</f>
        <v>0</v>
      </c>
      <c r="AB145" s="9">
        <f>IF(Parametros!$P$3=1,'4 - Tabela atual'!AB144,'5 - Tabela anterior'!AA144)</f>
        <v>0</v>
      </c>
      <c r="AC145" s="9">
        <f>IF(Parametros!$P$3=1,'4 - Tabela atual'!AC144,'5 - Tabela anterior'!AB144)</f>
        <v>0</v>
      </c>
      <c r="AD145" s="9">
        <f>IF(Parametros!$P$3=1,'4 - Tabela atual'!AD144,'5 - Tabela anterior'!AC144)</f>
        <v>0</v>
      </c>
      <c r="AE145" s="9">
        <f>IF(Parametros!$P$3=1,'4 - Tabela atual'!AE144,'5 - Tabela anterior'!AD144)</f>
        <v>0</v>
      </c>
      <c r="AF145" s="9">
        <f>IF(Parametros!$P$3=1,'4 - Tabela atual'!AF144,'5 - Tabela anterior'!AE144)</f>
        <v>0</v>
      </c>
      <c r="AG145" s="9">
        <f>IF(Parametros!$P$3=1,'4 - Tabela atual'!AG144,'5 - Tabela anterior'!AF144)</f>
        <v>0</v>
      </c>
      <c r="AH145" s="9">
        <f>IF(Parametros!$P$3=1,'4 - Tabela atual'!AH144,'5 - Tabela anterior'!AG144)</f>
        <v>0</v>
      </c>
      <c r="AI145" s="9">
        <f>IF(Parametros!$P$3=1,'4 - Tabela atual'!AI144,'5 - Tabela anterior'!AH144)</f>
        <v>0</v>
      </c>
      <c r="AJ145" s="9">
        <f>IF(Parametros!$P$3=1,'4 - Tabela atual'!AJ144,'5 - Tabela anterior'!AI144)</f>
        <v>0</v>
      </c>
      <c r="AK145" s="9">
        <f>IF(Parametros!$P$3=1,'4 - Tabela atual'!AK144,'5 - Tabela anterior'!AJ144)</f>
        <v>0</v>
      </c>
      <c r="AL145" s="9">
        <f>IF(Parametros!$P$3=1,'4 - Tabela atual'!AL144,'5 - Tabela anterior'!AK144)</f>
        <v>0</v>
      </c>
      <c r="AM145" s="9">
        <f>IF(Parametros!$P$3=1,'4 - Tabela atual'!AM144,'5 - Tabela anterior'!AL144)</f>
        <v>0</v>
      </c>
      <c r="AN145" s="9">
        <f>IF(Parametros!$P$3=1,'4 - Tabela atual'!AN144,'5 - Tabela anterior'!AM144)</f>
        <v>0</v>
      </c>
      <c r="AO145" s="9">
        <f>IF(Parametros!$P$3=1,'4 - Tabela atual'!AO144,'5 - Tabela anterior'!AN144)</f>
        <v>0</v>
      </c>
      <c r="AP145" s="9">
        <f>IF(Parametros!$P$3=1,'4 - Tabela atual'!AP144,'5 - Tabela anterior'!AO144)</f>
        <v>0</v>
      </c>
      <c r="AQ145" s="9">
        <f>IF(Parametros!$P$3=1,'4 - Tabela atual'!AQ144,'5 - Tabela anterior'!AP144)</f>
        <v>0</v>
      </c>
      <c r="AR145" s="9">
        <f>IF(Parametros!$P$3=1,'4 - Tabela atual'!AR144,'5 - Tabela anterior'!AQ144)</f>
        <v>0</v>
      </c>
      <c r="AS145" s="9">
        <f>IF(Parametros!$P$3=1,'4 - Tabela atual'!AS144,'5 - Tabela anterior'!AR144)</f>
        <v>0</v>
      </c>
      <c r="AT145" s="9">
        <f>IF(Parametros!$P$3=1,'4 - Tabela atual'!AT144,'5 - Tabela anterior'!AS144)</f>
        <v>0</v>
      </c>
      <c r="AU145" s="9">
        <f>IF(Parametros!$P$3=1,'4 - Tabela atual'!AU144,'5 - Tabela anterior'!AT144)</f>
        <v>0</v>
      </c>
      <c r="AV145" s="9">
        <f>IF(Parametros!$P$3=1,'4 - Tabela atual'!AV144,'5 - Tabela anterior'!AU144)</f>
        <v>0</v>
      </c>
      <c r="AW145" s="9">
        <f>IF(Parametros!$P$3=1,'4 - Tabela atual'!AW144,'5 - Tabela anterior'!AV144)</f>
        <v>0</v>
      </c>
      <c r="AX145" s="9">
        <f>IF(Parametros!$P$3=1,'4 - Tabela atual'!AX144,'5 - Tabela anterior'!AW144)</f>
        <v>0</v>
      </c>
      <c r="AY145" s="9">
        <f>IF(Parametros!$P$3=1,'4 - Tabela atual'!AY144,'5 - Tabela anterior'!AX144)</f>
        <v>0</v>
      </c>
      <c r="AZ145" s="9">
        <f>IF(Parametros!$P$3=1,'4 - Tabela atual'!AZ144,'5 - Tabela anterior'!AY144)</f>
        <v>0</v>
      </c>
      <c r="BA145" s="9">
        <f>IF(Parametros!$P$3=1,'4 - Tabela atual'!BA144,'5 - Tabela anterior'!AZ144)</f>
        <v>0</v>
      </c>
      <c r="BB145" s="9">
        <f>IF(Parametros!$P$3=1,'4 - Tabela atual'!BB144,'5 - Tabela anterior'!BA144)</f>
        <v>0</v>
      </c>
      <c r="BC145" s="9">
        <f>IF(Parametros!$P$3=1,'4 - Tabela atual'!BC144,'5 - Tabela anterior'!BB144)</f>
        <v>0</v>
      </c>
      <c r="BD145" s="9">
        <f>IF(Parametros!$P$3=1,'4 - Tabela atual'!BD144,'5 - Tabela anterior'!BC144)</f>
        <v>0</v>
      </c>
      <c r="BE145" s="9">
        <f>IF(Parametros!$P$3=1,'4 - Tabela atual'!BE144,'5 - Tabela anterior'!BD144)</f>
        <v>0</v>
      </c>
      <c r="BF145" s="9">
        <f>IF(Parametros!$P$3=1,'4 - Tabela atual'!BF144,'5 - Tabela anterior'!BE144)</f>
        <v>0</v>
      </c>
      <c r="BG145" s="9">
        <f>IF(Parametros!$P$3=1,'4 - Tabela atual'!BG144,'5 - Tabela anterior'!BF144)</f>
        <v>0</v>
      </c>
      <c r="BH145" s="9">
        <f>IF(Parametros!$P$3=1,'4 - Tabela atual'!BH144,'5 - Tabela anterior'!BG144)</f>
        <v>0</v>
      </c>
      <c r="BI145" s="9">
        <f>IF(Parametros!$P$3=1,'4 - Tabela atual'!BI144,'5 - Tabela anterior'!BH144)</f>
        <v>0</v>
      </c>
      <c r="BJ145" s="9">
        <f>IF(Parametros!$P$3=1,'4 - Tabela atual'!BJ144,'5 - Tabela anterior'!BI144)</f>
        <v>0</v>
      </c>
      <c r="BK145" s="9">
        <f>IF(Parametros!$P$3=1,'4 - Tabela atual'!BK144,'5 - Tabela anterior'!BJ144)</f>
        <v>0</v>
      </c>
      <c r="BL145" s="9">
        <f>IF(Parametros!$P$3=1,'4 - Tabela atual'!BL144,'5 - Tabela anterior'!BK144)</f>
        <v>0</v>
      </c>
      <c r="BM145" s="9">
        <f>IF(Parametros!$P$3=1,'4 - Tabela atual'!BM144,'5 - Tabela anterior'!BL144)</f>
        <v>0</v>
      </c>
      <c r="BN145" s="9">
        <f>IF(Parametros!$P$3=1,'4 - Tabela atual'!BN144,'5 - Tabela anterior'!BM144)</f>
        <v>0</v>
      </c>
      <c r="BO145" s="9">
        <f>IF(Parametros!$P$3=1,'4 - Tabela atual'!BO144,'5 - Tabela anterior'!BN144)</f>
        <v>0</v>
      </c>
      <c r="BP145" s="9">
        <f>IF(Parametros!$P$3=1,'4 - Tabela atual'!BP144,'5 - Tabela anterior'!BO144)</f>
        <v>0</v>
      </c>
      <c r="BQ145" s="9">
        <f>IF(Parametros!$P$3=1,'4 - Tabela atual'!BQ144,'5 - Tabela anterior'!BP144)</f>
        <v>0</v>
      </c>
      <c r="BR145" s="9">
        <f>IF(Parametros!$P$3=1,'4 - Tabela atual'!BR144,'5 - Tabela anterior'!BQ144)</f>
        <v>0</v>
      </c>
      <c r="BS145" s="9">
        <f>IF(Parametros!$P$3=1,'4 - Tabela atual'!BS144,'5 - Tabela anterior'!BR144)</f>
        <v>0</v>
      </c>
      <c r="BT145" s="9">
        <f>IF(Parametros!$P$3=1,'4 - Tabela atual'!BT144,'5 - Tabela anterior'!BS144)</f>
        <v>0</v>
      </c>
      <c r="BU145" s="9">
        <f>IF(Parametros!$P$3=1,'4 - Tabela atual'!BU144,'5 - Tabela anterior'!BT144)</f>
        <v>0</v>
      </c>
      <c r="BV145" s="9">
        <f>IF(Parametros!$P$3=1,'4 - Tabela atual'!BV144,'5 - Tabela anterior'!BU144)</f>
        <v>0</v>
      </c>
      <c r="BW145" s="9">
        <f>IF(Parametros!$P$3=1,'4 - Tabela atual'!BW144,'5 - Tabela anterior'!BV144)</f>
        <v>0</v>
      </c>
      <c r="BX145" s="9">
        <f>IF(Parametros!$P$3=1,'4 - Tabela atual'!BX144,'5 - Tabela anterior'!BW144)</f>
        <v>0</v>
      </c>
      <c r="BY145" s="9">
        <f>IF(Parametros!$P$3=1,'4 - Tabela atual'!BY144,'5 - Tabela anterior'!BX144)</f>
        <v>0</v>
      </c>
      <c r="BZ145" s="9">
        <f>IF(Parametros!$P$3=1,'4 - Tabela atual'!BZ144,'5 - Tabela anterior'!BY144)</f>
        <v>0</v>
      </c>
      <c r="CA145" s="9">
        <f>IF(Parametros!$P$3=1,'4 - Tabela atual'!CA144,'5 - Tabela anterior'!BZ144)</f>
        <v>0</v>
      </c>
      <c r="CB145" s="9">
        <f>IF(Parametros!$P$3=1,'4 - Tabela atual'!CB144,'5 - Tabela anterior'!CA144)</f>
        <v>0</v>
      </c>
      <c r="CC145" s="9">
        <f>IF(Parametros!$P$3=1,'4 - Tabela atual'!CC144,'5 - Tabela anterior'!CB144)</f>
        <v>0</v>
      </c>
      <c r="CD145" s="9">
        <f>IF(Parametros!$P$3=1,'4 - Tabela atual'!CD144,'5 - Tabela anterior'!CC144)</f>
        <v>0</v>
      </c>
      <c r="CE145" s="9">
        <f>IF(Parametros!$P$3=1,'4 - Tabela atual'!CE144,'5 - Tabela anterior'!CD144)</f>
        <v>0</v>
      </c>
      <c r="CF145" s="9">
        <f>IF(Parametros!$P$3=1,'4 - Tabela atual'!CF144,'5 - Tabela anterior'!CE144)</f>
        <v>0</v>
      </c>
      <c r="CG145" s="9">
        <f>IF(Parametros!$P$3=1,'4 - Tabela atual'!CG144,'5 - Tabela anterior'!CF144)</f>
        <v>0</v>
      </c>
      <c r="CH145" s="9">
        <f>IF(Parametros!$P$3=1,'4 - Tabela atual'!CH144,'5 - Tabela anterior'!CG144)</f>
        <v>0</v>
      </c>
      <c r="CI145" s="9">
        <f>IF(Parametros!$P$3=1,'4 - Tabela atual'!CI144,'5 - Tabela anterior'!CH144)</f>
        <v>0</v>
      </c>
      <c r="CJ145" s="9">
        <f>IF(Parametros!$P$3=1,'4 - Tabela atual'!CJ144,'5 - Tabela anterior'!CI144)</f>
        <v>0</v>
      </c>
      <c r="CK145" s="9">
        <f>IF(Parametros!$P$3=1,'4 - Tabela atual'!CK144,'5 - Tabela anterior'!CJ144)</f>
        <v>0</v>
      </c>
      <c r="CL145" s="9">
        <f>IF(Parametros!$P$3=1,'4 - Tabela atual'!CL144,'5 - Tabela anterior'!CK144)</f>
        <v>0</v>
      </c>
      <c r="CM145" s="9">
        <f>IF(Parametros!$P$3=1,'4 - Tabela atual'!CM144,'5 - Tabela anterior'!CL144)</f>
        <v>0</v>
      </c>
      <c r="CN145" s="9">
        <f>IF(Parametros!$P$3=1,'4 - Tabela atual'!CN144,'5 - Tabela anterior'!CM144)</f>
        <v>0</v>
      </c>
      <c r="CO145" s="9">
        <f>IF(Parametros!$P$3=1,'4 - Tabela atual'!CO144,'5 - Tabela anterior'!CN144)</f>
        <v>0</v>
      </c>
      <c r="CP145" s="9">
        <f>IF(Parametros!$P$3=1,'4 - Tabela atual'!CP144,'5 - Tabela anterior'!CO144)</f>
        <v>0</v>
      </c>
      <c r="CQ145" s="9">
        <f>IF(Parametros!$P$3=1,'4 - Tabela atual'!CQ144,'5 - Tabela anterior'!CP144)</f>
        <v>0</v>
      </c>
      <c r="CR145" s="9">
        <f>IF(Parametros!$P$3=1,'4 - Tabela atual'!CR144,'5 - Tabela anterior'!CQ144)</f>
        <v>0</v>
      </c>
      <c r="CS145" s="9">
        <f>IF(Parametros!$P$3=1,'4 - Tabela atual'!CS144,'5 - Tabela anterior'!CR144)</f>
        <v>0</v>
      </c>
      <c r="CT145" s="9">
        <f>IF(Parametros!$P$3=1,'4 - Tabela atual'!CT144,'5 - Tabela anterior'!CS144)</f>
        <v>0</v>
      </c>
      <c r="CU145" s="9">
        <f>IF(Parametros!$P$3=1,'4 - Tabela atual'!CU144,'5 - Tabela anterior'!CT144)</f>
        <v>0</v>
      </c>
      <c r="CV145" s="9">
        <f>IF(Parametros!$P$3=1,'4 - Tabela atual'!CV144,'5 - Tabela anterior'!CU144)</f>
        <v>0</v>
      </c>
      <c r="CW145" s="9">
        <f>IF(Parametros!$P$3=1,'4 - Tabela atual'!CW144,'5 - Tabela anterior'!CV144)</f>
        <v>0</v>
      </c>
      <c r="CX145" s="9">
        <f>IF(Parametros!$P$3=1,'4 - Tabela atual'!CX144,'5 - Tabela anterior'!CW144)</f>
        <v>0</v>
      </c>
      <c r="CY145" s="9">
        <f>IF(Parametros!$P$3=1,'4 - Tabela atual'!CY144,'5 - Tabela anterior'!CX144)</f>
        <v>0</v>
      </c>
      <c r="CZ145" s="9">
        <f>IF(Parametros!$P$3=1,'4 - Tabela atual'!CZ144,'5 - Tabela anterior'!CY144)</f>
        <v>0</v>
      </c>
      <c r="DA145" s="9">
        <f>IF(Parametros!$P$3=1,'4 - Tabela atual'!DA144,'5 - Tabela anterior'!CZ144)</f>
        <v>0</v>
      </c>
      <c r="DB145" s="9">
        <f>IF(Parametros!$P$3=1,'4 - Tabela atual'!DB144,'5 - Tabela anterior'!DA144)</f>
        <v>0</v>
      </c>
      <c r="DC145" s="9">
        <f>IF(Parametros!$P$3=1,'4 - Tabela atual'!DC144,'5 - Tabela anterior'!DB144)</f>
        <v>0</v>
      </c>
      <c r="DD145" s="9">
        <f>IF(Parametros!$P$3=1,'4 - Tabela atual'!DD144,'5 - Tabela anterior'!DC144)</f>
        <v>0</v>
      </c>
      <c r="DE145" s="9">
        <f>IF(Parametros!$P$3=1,'4 - Tabela atual'!DE144,'5 - Tabela anterior'!DD144)</f>
        <v>0</v>
      </c>
      <c r="DF145" s="9">
        <f>IF(Parametros!$P$3=1,'4 - Tabela atual'!DF144,'5 - Tabela anterior'!DE144)</f>
        <v>0</v>
      </c>
      <c r="DG145" s="9">
        <f>IF(Parametros!$P$3=1,'4 - Tabela atual'!DG144,'5 - Tabela anterior'!DF144)</f>
        <v>0</v>
      </c>
      <c r="DH145" s="9">
        <f>IF(Parametros!$P$3=1,'4 - Tabela atual'!DH144,'5 - Tabela anterior'!DG144)</f>
        <v>0</v>
      </c>
      <c r="DI145" s="9">
        <f>IF(Parametros!$P$3=1,'4 - Tabela atual'!DI144,'5 - Tabela anterior'!DH144)</f>
        <v>0</v>
      </c>
      <c r="DJ145" s="9">
        <f>IF(Parametros!$P$3=1,'4 - Tabela atual'!DJ144,'5 - Tabela anterior'!DI144)</f>
        <v>0</v>
      </c>
      <c r="DK145" s="9">
        <f>IF(Parametros!$P$3=1,'4 - Tabela atual'!DK144,'5 - Tabela anterior'!DJ144)</f>
        <v>0</v>
      </c>
      <c r="DL145" s="9">
        <f>IF(Parametros!$P$3=1,'4 - Tabela atual'!DL144,'5 - Tabela anterior'!DK144)</f>
        <v>0</v>
      </c>
      <c r="DM145" s="9">
        <f>IF(Parametros!$P$3=1,'4 - Tabela atual'!DM144,'5 - Tabela anterior'!DL144)</f>
        <v>0</v>
      </c>
      <c r="DN145" s="9">
        <f>IF(Parametros!$P$3=1,'4 - Tabela atual'!DN144,'5 - Tabela anterior'!DM144)</f>
        <v>0</v>
      </c>
      <c r="DO145" s="9">
        <f>IF(Parametros!$P$3=1,'4 - Tabela atual'!DO144,'5 - Tabela anterior'!DN144)</f>
        <v>0</v>
      </c>
      <c r="DP145" s="9">
        <f>IF(Parametros!$P$3=1,'4 - Tabela atual'!DP144,'5 - Tabela anterior'!DO144)</f>
        <v>0</v>
      </c>
      <c r="DQ145" s="9">
        <f>IF(Parametros!$P$3=1,'4 - Tabela atual'!DQ144,'5 - Tabela anterior'!DP144)</f>
        <v>0</v>
      </c>
      <c r="DR145" s="9">
        <f>IF(Parametros!$P$3=1,'4 - Tabela atual'!DR144,'5 - Tabela anterior'!DQ144)</f>
        <v>0</v>
      </c>
      <c r="DS145" s="9">
        <f>IF(Parametros!$P$3=1,'4 - Tabela atual'!DS144,'5 - Tabela anterior'!DR144)</f>
        <v>0</v>
      </c>
      <c r="DT145" s="9">
        <f>IF(Parametros!$P$3=1,'4 - Tabela atual'!DT144,'5 - Tabela anterior'!DS144)</f>
        <v>0</v>
      </c>
      <c r="DU145" s="9">
        <f>IF(Parametros!$P$3=1,'4 - Tabela atual'!DU144,'5 - Tabela anterior'!DT144)</f>
        <v>0</v>
      </c>
      <c r="DV145" s="9">
        <f>IF(Parametros!$P$3=1,'4 - Tabela atual'!DV144,'5 - Tabela anterior'!DU144)</f>
        <v>0</v>
      </c>
      <c r="DW145" s="9">
        <f>IF(Parametros!$P$3=1,'4 - Tabela atual'!DW144,'5 - Tabela anterior'!DV144)</f>
        <v>0</v>
      </c>
      <c r="DX145" s="9">
        <f>IF(Parametros!$P$3=1,'4 - Tabela atual'!DX144,'5 - Tabela anterior'!DW144)</f>
        <v>0</v>
      </c>
      <c r="DY145" s="9">
        <f>IF(Parametros!$P$3=1,'4 - Tabela atual'!DY144,'5 - Tabela anterior'!DX144)</f>
        <v>0</v>
      </c>
      <c r="DZ145" s="9">
        <f>IF(Parametros!$P$3=1,'4 - Tabela atual'!DZ144,'5 - Tabela anterior'!DY144)</f>
        <v>0</v>
      </c>
      <c r="EA145" s="9">
        <f>IF(Parametros!$P$3=1,'4 - Tabela atual'!EA144,'5 - Tabela anterior'!DZ144)</f>
        <v>0</v>
      </c>
      <c r="EB145" s="9">
        <f>IF(Parametros!$P$3=1,'4 - Tabela atual'!EB144,'5 - Tabela anterior'!EA144)</f>
        <v>0</v>
      </c>
      <c r="EC145" s="9">
        <f>IF(Parametros!$P$3=1,'4 - Tabela atual'!EC144,'5 - Tabela anterior'!EB144)</f>
        <v>0</v>
      </c>
      <c r="ED145" s="9">
        <f>IF(Parametros!$P$3=1,'4 - Tabela atual'!ED144,'5 - Tabela anterior'!EC144)</f>
        <v>0</v>
      </c>
      <c r="EE145" s="9">
        <f>IF(Parametros!$P$3=1,'4 - Tabela atual'!EE144,'5 - Tabela anterior'!ED144)</f>
        <v>0</v>
      </c>
      <c r="EF145" s="9">
        <f>IF(Parametros!$P$3=1,'4 - Tabela atual'!EF144,'5 - Tabela anterior'!EE144)</f>
        <v>0</v>
      </c>
      <c r="EG145" s="9">
        <f>IF(Parametros!$P$3=1,'4 - Tabela atual'!EG144,'5 - Tabela anterior'!EF144)</f>
        <v>0</v>
      </c>
      <c r="EH145" s="9">
        <f>IF(Parametros!$P$3=1,'4 - Tabela atual'!EH144,'5 - Tabela anterior'!EG144)</f>
        <v>0</v>
      </c>
      <c r="EI145" s="9">
        <f>IF(Parametros!$P$3=1,'4 - Tabela atual'!EI144,'5 - Tabela anterior'!EH144)</f>
        <v>0</v>
      </c>
      <c r="EJ145" s="9">
        <f>IF(Parametros!$P$3=1,'4 - Tabela atual'!EJ144,'5 - Tabela anterior'!EI144)</f>
        <v>0</v>
      </c>
      <c r="EK145" s="9">
        <f>IF(Parametros!$P$3=1,'4 - Tabela atual'!EK144,'5 - Tabela anterior'!EJ144)</f>
        <v>0</v>
      </c>
      <c r="EL145" s="9">
        <f>IF(Parametros!$P$3=1,'4 - Tabela atual'!EL144,'5 - Tabela anterior'!EK144)</f>
        <v>0</v>
      </c>
      <c r="EM145" s="9">
        <f>IF(Parametros!$P$3=1,'4 - Tabela atual'!EM144,'5 - Tabela anterior'!EL144)</f>
        <v>0</v>
      </c>
      <c r="EN145" s="9">
        <f>IF(Parametros!$P$3=1,'4 - Tabela atual'!EN144,'5 - Tabela anterior'!EM144)</f>
        <v>0</v>
      </c>
      <c r="EO145" s="9">
        <f>IF(Parametros!$P$3=1,'4 - Tabela atual'!EO144,'5 - Tabela anterior'!EN144)</f>
        <v>0</v>
      </c>
      <c r="EP145" s="9">
        <f>IF(Parametros!$P$3=1,'4 - Tabela atual'!EP144,'5 - Tabela anterior'!EO144)</f>
        <v>0</v>
      </c>
      <c r="EQ145" s="9">
        <f>IF(Parametros!$P$3=1,'4 - Tabela atual'!EQ144,'5 - Tabela anterior'!EP144)</f>
        <v>0</v>
      </c>
      <c r="ER145" s="9">
        <f>IF(Parametros!$P$3=1,'4 - Tabela atual'!ER144,'5 - Tabela anterior'!EQ144)</f>
        <v>0</v>
      </c>
      <c r="ES145" s="9">
        <f>IF(Parametros!$P$3=1,'4 - Tabela atual'!ES144,'5 - Tabela anterior'!ER144)</f>
        <v>0</v>
      </c>
      <c r="ET145" s="9">
        <f>IF(Parametros!$P$3=1,'4 - Tabela atual'!ET144,'5 - Tabela anterior'!ES144)</f>
        <v>0</v>
      </c>
      <c r="EU145" s="9">
        <f>IF(Parametros!$P$3=1,'4 - Tabela atual'!EU144,'5 - Tabela anterior'!ET144)</f>
        <v>0</v>
      </c>
      <c r="EV145" s="9">
        <f>IF(Parametros!$P$3=1,'4 - Tabela atual'!EV144,'5 - Tabela anterior'!EU144)</f>
        <v>0</v>
      </c>
      <c r="EW145" s="9">
        <f>IF(Parametros!$P$3=1,'4 - Tabela atual'!EW144,'5 - Tabela anterior'!EV144)</f>
        <v>0</v>
      </c>
      <c r="EX145" s="9">
        <f>IF(Parametros!$P$3=1,'4 - Tabela atual'!EX144,'5 - Tabela anterior'!EW144)</f>
        <v>0</v>
      </c>
      <c r="EY145" s="9">
        <f>IF(Parametros!$P$3=1,'4 - Tabela atual'!EY144,'5 - Tabela anterior'!EX144)</f>
        <v>0</v>
      </c>
      <c r="EZ145" s="9">
        <f>IF(Parametros!$P$3=1,'4 - Tabela atual'!EZ144,'5 - Tabela anterior'!EY144)</f>
        <v>0</v>
      </c>
      <c r="FA145" s="9">
        <f>IF(Parametros!$P$3=1,'4 - Tabela atual'!FA144,'5 - Tabela anterior'!EZ144)</f>
        <v>0</v>
      </c>
      <c r="FB145" s="9">
        <f>IF(Parametros!$P$3=1,'4 - Tabela atual'!FB144,'5 - Tabela anterior'!FA144)</f>
        <v>0</v>
      </c>
      <c r="FC145" s="9">
        <f>IF(Parametros!$P$3=1,'4 - Tabela atual'!FC144,'5 - Tabela anterior'!FB144)</f>
        <v>0</v>
      </c>
      <c r="FD145" s="9">
        <f>IF(Parametros!$P$3=1,'4 - Tabela atual'!FD144,'5 - Tabela anterior'!FC144)</f>
        <v>0</v>
      </c>
      <c r="FE145" s="9">
        <f>IF(Parametros!$P$3=1,'4 - Tabela atual'!FE144,'5 - Tabela anterior'!FD144)</f>
        <v>0</v>
      </c>
      <c r="FF145" s="9">
        <f>IF(Parametros!$P$3=1,'4 - Tabela atual'!FF144,'5 - Tabela anterior'!FE144)</f>
        <v>0</v>
      </c>
      <c r="FG145" s="9">
        <f>IF(Parametros!$P$3=1,'4 - Tabela atual'!FG144,'5 - Tabela anterior'!FF144)</f>
        <v>0</v>
      </c>
      <c r="FH145" s="9">
        <f>IF(Parametros!$P$3=1,'4 - Tabela atual'!FH144,'5 - Tabela anterior'!FG144)</f>
        <v>0</v>
      </c>
      <c r="FI145" s="9">
        <f>IF(Parametros!$P$3=1,'4 - Tabela atual'!FI144,'5 - Tabela anterior'!FH144)</f>
        <v>0</v>
      </c>
      <c r="FJ145" s="9">
        <f>IF(Parametros!$P$3=1,'4 - Tabela atual'!FJ144,'5 - Tabela anterior'!FI144)</f>
        <v>0</v>
      </c>
      <c r="FK145" s="9">
        <f>IF(Parametros!$P$3=1,'4 - Tabela atual'!FK144,'5 - Tabela anterior'!FJ144)</f>
        <v>0</v>
      </c>
      <c r="FL145" s="9">
        <f>IF(Parametros!$P$3=1,'4 - Tabela atual'!FL144,'5 - Tabela anterior'!FK144)</f>
        <v>0</v>
      </c>
      <c r="FM145" s="9">
        <f>IF(Parametros!$P$3=1,'4 - Tabela atual'!FM144,'5 - Tabela anterior'!FL144)</f>
        <v>0</v>
      </c>
      <c r="FN145" s="9">
        <f>IF(Parametros!$P$3=1,'4 - Tabela atual'!FN144,'5 - Tabela anterior'!FM144)</f>
        <v>0</v>
      </c>
      <c r="FO145" s="9">
        <f>IF(Parametros!$P$3=1,'4 - Tabela atual'!FO144,'5 - Tabela anterior'!FN144)</f>
        <v>0</v>
      </c>
      <c r="FP145" s="9">
        <f>IF(Parametros!$P$3=1,'4 - Tabela atual'!FP144,'5 - Tabela anterior'!FO144)</f>
        <v>0</v>
      </c>
      <c r="FQ145" s="9">
        <f>IF(Parametros!$P$3=1,'4 - Tabela atual'!FQ144,'5 - Tabela anterior'!FP144)</f>
        <v>0</v>
      </c>
      <c r="FR145" s="9">
        <f>IF(Parametros!$P$3=1,'4 - Tabela atual'!FR144,'5 - Tabela anterior'!FQ144)</f>
        <v>0</v>
      </c>
      <c r="FS145" s="9">
        <f>IF(Parametros!$P$3=1,'4 - Tabela atual'!FS144,'5 - Tabela anterior'!FR144)</f>
        <v>0</v>
      </c>
      <c r="FT145" t="str">
        <f>IF(Parametros!$P$3=1,'4 - Tabela atual'!FT144,'5 - Tabela anterior'!FS144)</f>
        <v>0</v>
      </c>
      <c r="FU145" t="str">
        <f>IF(Parametros!$P$3=1,'4 - Tabela atual'!FU144,'5 - Tabela anterior'!FT144)</f>
        <v>0</v>
      </c>
      <c r="FV145" t="str">
        <f>IF(Parametros!$P$3=1,'4 - Tabela atual'!FV144,'5 - Tabela anterior'!FU144)</f>
        <v>0</v>
      </c>
      <c r="FW145" t="str">
        <f>IF(Parametros!$P$3=1,'4 - Tabela atual'!FW144,'5 - Tabela anterior'!FV144)</f>
        <v>0</v>
      </c>
      <c r="FX145">
        <f>IF(Parametros!$P$3=1,'4 - Tabela atual'!FX144,'5 - Tabela anterior'!FW144)</f>
        <v>0</v>
      </c>
      <c r="FY145">
        <f>IF(Parametros!$P$3=1,'4 - Tabela atual'!FY144,'5 - Tabela anterior'!FX144)</f>
        <v>0</v>
      </c>
      <c r="FZ145">
        <f>IF(Parametros!$P$3=1,'4 - Tabela atual'!FZ144,'5 - Tabela anterior'!FY144)</f>
        <v>0</v>
      </c>
      <c r="GA145">
        <f>IF(Parametros!$P$3=1,'4 - Tabela atual'!GA144,'5 - Tabela anterior'!FZ144)</f>
        <v>0</v>
      </c>
      <c r="GB145">
        <f>IF(Parametros!$P$3=1,'4 - Tabela atual'!GB144,'5 - Tabela anterior'!GA144)</f>
        <v>0</v>
      </c>
      <c r="GC145">
        <f>IF(Parametros!$P$3=1,'4 - Tabela atual'!GC144,'5 - Tabela anterior'!GB144)</f>
        <v>0</v>
      </c>
      <c r="GD145">
        <f>IF(Parametros!$P$3=1,'4 - Tabela atual'!GD144,'5 - Tabela anterior'!GC144)</f>
        <v>0</v>
      </c>
      <c r="GE145">
        <f>IF(Parametros!$P$3=1,'4 - Tabela atual'!GE144,'5 - Tabela anterior'!GD144)</f>
        <v>0</v>
      </c>
      <c r="GF145">
        <f>IF(Parametros!$P$3=1,'4 - Tabela atual'!GF144,'5 - Tabela anterior'!GE144)</f>
        <v>0</v>
      </c>
      <c r="GG145">
        <f>IF(Parametros!$P$3=1,'4 - Tabela atual'!GG144,'5 - Tabela anterior'!GF144)</f>
        <v>0</v>
      </c>
      <c r="GH145">
        <f>IF(Parametros!$P$3=1,'4 - Tabela atual'!GH144,'5 - Tabela anterior'!GG144)</f>
        <v>0</v>
      </c>
      <c r="GI145" s="8" t="str">
        <f>IF(Parametros!$P$3=1,'4 - Tabela atual'!GI144,'5 - Tabela anterior'!GH144)</f>
        <v>0</v>
      </c>
      <c r="GJ145" s="8">
        <f>IF(Parametros!$P$3=1,'4 - Tabela atual'!GJ144,'5 - Tabela anterior'!GI144)</f>
        <v>0</v>
      </c>
      <c r="GK145" s="8">
        <f>IF(Parametros!$P$3=1,'4 - Tabela atual'!GK144,'5 - Tabela anterior'!GJ144)</f>
        <v>0</v>
      </c>
      <c r="GL145" s="8">
        <f>IF(Parametros!$P$3=1,'4 - Tabela atual'!GL144,'5 - Tabela anterior'!GK144)</f>
        <v>0</v>
      </c>
      <c r="GM145" s="8">
        <f>IF(Parametros!$P$3=1,'4 - Tabela atual'!GM144,'5 - Tabela anterior'!GL144)</f>
        <v>0</v>
      </c>
      <c r="GN145" s="8">
        <f>IF(Parametros!$P$3=1,'4 - Tabela atual'!GN144,'5 - Tabela anterior'!GM144)</f>
        <v>0</v>
      </c>
      <c r="GO145" s="8">
        <f>IF(Parametros!$P$3=1,'4 - Tabela atual'!GO144,'5 - Tabela anterior'!GN144)</f>
        <v>0</v>
      </c>
      <c r="GP145" s="8">
        <f>IF(Parametros!$P$3=1,'4 - Tabela atual'!GP144,'5 - Tabela anterior'!GO144)</f>
        <v>0</v>
      </c>
      <c r="GQ145" s="8">
        <f>IF(Parametros!$P$3=1,'4 - Tabela atual'!GQ144,'5 - Tabela anterior'!GP144)</f>
        <v>0</v>
      </c>
      <c r="GR145" s="8">
        <f>IF(Parametros!$P$3=1,'4 - Tabela atual'!GR144,'5 - Tabela anterior'!GQ144)</f>
        <v>0</v>
      </c>
      <c r="GS145" s="8">
        <f>IF(Parametros!$P$3=1,'4 - Tabela atual'!GS144,'5 - Tabela anterior'!GR144)</f>
        <v>0</v>
      </c>
      <c r="GT145" s="8">
        <f>IF(Parametros!$P$3=1,'4 - Tabela atual'!GT144,'5 - Tabela anterior'!GS144)</f>
        <v>0</v>
      </c>
      <c r="GU145" s="8">
        <f>IF(Parametros!$P$3=1,'4 - Tabela atual'!GU144,'5 - Tabela anterior'!GT144)</f>
        <v>0</v>
      </c>
      <c r="GV145" s="8">
        <f>IF(Parametros!$P$3=1,'4 - Tabela atual'!GV144,'5 - Tabela anterior'!GU144)</f>
        <v>0</v>
      </c>
      <c r="GW145" s="8">
        <f>IF(Parametros!$P$3=1,'4 - Tabela atual'!GW144,'5 - Tabela anterior'!GV144)</f>
        <v>0</v>
      </c>
      <c r="GX145">
        <f>IF(Parametros!$P$3=1,'4 - Tabela atual'!GX144,'5 - Tabela anterior'!GW144)</f>
        <v>0</v>
      </c>
      <c r="GY145">
        <f>IF(Parametros!$P$3=1,'4 - Tabela atual'!GY144,'5 - Tabela anterior'!GX144)</f>
        <v>0</v>
      </c>
      <c r="GZ145">
        <f>IF(Parametros!$P$3=1,'4 - Tabela atual'!GZ144,'5 - Tabela anterior'!GY144)</f>
        <v>0</v>
      </c>
      <c r="HA145">
        <f>IF(Parametros!$P$3=1,'4 - Tabela atual'!HA144,'5 - Tabela anterior'!GZ144)</f>
        <v>0</v>
      </c>
      <c r="HB145">
        <f>IF(Parametros!$P$3=1,'4 - Tabela atual'!HB144,'5 - Tabela anterior'!HA144)</f>
        <v>0</v>
      </c>
      <c r="HC145">
        <f>IF(Parametros!$P$3=1,'4 - Tabela atual'!HC144,'5 - Tabela anterior'!HB144)</f>
        <v>0</v>
      </c>
      <c r="HD145">
        <f>IF(Parametros!$P$3=1,'4 - Tabela atual'!HD144,'5 - Tabela anterior'!HC144)</f>
        <v>0</v>
      </c>
      <c r="HE145" s="6" t="str">
        <f t="shared" si="3"/>
        <v>0 - (0)</v>
      </c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IP145" s="5"/>
      <c r="IQ145" s="5"/>
      <c r="IR145" s="5"/>
      <c r="IS145" s="5"/>
      <c r="IT145" s="5"/>
      <c r="IU145" s="5"/>
      <c r="IV145" s="5"/>
      <c r="IW145" s="5"/>
      <c r="IX145" s="5"/>
      <c r="IY145" s="5"/>
      <c r="IZ145" s="5"/>
      <c r="JA145" s="5"/>
      <c r="JB145" s="5"/>
      <c r="JC145" s="5"/>
      <c r="JD145" s="5"/>
      <c r="JE145" s="5"/>
      <c r="JF145" s="5"/>
      <c r="JG145" s="5"/>
      <c r="JH145" s="5"/>
      <c r="JI145" s="5"/>
      <c r="JJ145" s="5"/>
      <c r="JK145" s="5"/>
      <c r="JL145" s="5"/>
    </row>
    <row r="146" spans="1:272" x14ac:dyDescent="0.2">
      <c r="A146" s="148">
        <f>IF(Parametros!$P$3=1,'4 - Tabela atual'!A145,'5 - Tabela anterior'!A145)</f>
        <v>0</v>
      </c>
      <c r="B146" s="112">
        <f>IF(Parametros!$P$3=1,'4 - Tabela atual'!B145,'5 - Tabela anterior'!B145)</f>
        <v>0</v>
      </c>
      <c r="C146" s="9">
        <f>IF(Parametros!$P$3=1,'4 - Tabela atual'!C145,'5 - Tabela anterior'!C145)</f>
        <v>0</v>
      </c>
      <c r="D146" s="9">
        <f>IF(Parametros!$P$3=1,'4 - Tabela atual'!D145,'5 - Tabela anterior'!D145)</f>
        <v>0</v>
      </c>
      <c r="E146" s="9"/>
      <c r="F146" s="9"/>
      <c r="G146" s="9"/>
      <c r="H146" s="9"/>
      <c r="I146" s="9">
        <f>IF(Parametros!$P$3=1,'4 - Tabela atual'!I145,'5 - Tabela anterior'!H145)</f>
        <v>0</v>
      </c>
      <c r="J146" s="9"/>
      <c r="K146" s="9"/>
      <c r="L146" s="9"/>
      <c r="M146" s="9"/>
      <c r="N146" s="9">
        <f>IF(Parametros!$P$3=1,'4 - Tabela atual'!N145,'5 - Tabela anterior'!M145)</f>
        <v>0</v>
      </c>
      <c r="O146" s="9">
        <f>IF(Parametros!$P$3=1,'4 - Tabela atual'!O145,'5 - Tabela anterior'!N145)</f>
        <v>0</v>
      </c>
      <c r="P146" s="9">
        <f>IF(Parametros!$P$3=1,'4 - Tabela atual'!P145,'5 - Tabela anterior'!O145)</f>
        <v>0</v>
      </c>
      <c r="Q146" s="9">
        <f>IF(Parametros!$P$3=1,'4 - Tabela atual'!Q145,'5 - Tabela anterior'!P145)</f>
        <v>0</v>
      </c>
      <c r="R146" s="9">
        <f>IF(Parametros!$P$3=1,'4 - Tabela atual'!R145,'5 - Tabela anterior'!Q145)</f>
        <v>0</v>
      </c>
      <c r="S146" s="9">
        <f>IF(Parametros!$P$3=1,'4 - Tabela atual'!S145,'5 - Tabela anterior'!R145)</f>
        <v>0</v>
      </c>
      <c r="T146" s="9">
        <f>IF(Parametros!$P$3=1,'4 - Tabela atual'!T145,'5 - Tabela anterior'!S145)</f>
        <v>0</v>
      </c>
      <c r="U146" s="9">
        <f>IF(Parametros!$P$3=1,'4 - Tabela atual'!U145,'5 - Tabela anterior'!T145)</f>
        <v>0</v>
      </c>
      <c r="V146" s="9">
        <f>IF(Parametros!$P$3=1,'4 - Tabela atual'!V145,'5 - Tabela anterior'!U145)</f>
        <v>0</v>
      </c>
      <c r="W146" s="9">
        <f>IF(Parametros!$P$3=1,'4 - Tabela atual'!W145,'5 - Tabela anterior'!V145)</f>
        <v>0</v>
      </c>
      <c r="X146" s="9">
        <f>IF(Parametros!$P$3=1,'4 - Tabela atual'!X145,'5 - Tabela anterior'!W145)</f>
        <v>0</v>
      </c>
      <c r="Y146" s="9">
        <f>IF(Parametros!$P$3=1,'4 - Tabela atual'!Y145,'5 - Tabela anterior'!X145)</f>
        <v>0</v>
      </c>
      <c r="Z146" s="9">
        <f>IF(Parametros!$P$3=1,'4 - Tabela atual'!Z145,'5 - Tabela anterior'!Y145)</f>
        <v>0</v>
      </c>
      <c r="AA146" s="9">
        <f>IF(Parametros!$P$3=1,'4 - Tabela atual'!AA145,'5 - Tabela anterior'!Z145)</f>
        <v>0</v>
      </c>
      <c r="AB146" s="9">
        <f>IF(Parametros!$P$3=1,'4 - Tabela atual'!AB145,'5 - Tabela anterior'!AA145)</f>
        <v>0</v>
      </c>
      <c r="AC146" s="9">
        <f>IF(Parametros!$P$3=1,'4 - Tabela atual'!AC145,'5 - Tabela anterior'!AB145)</f>
        <v>0</v>
      </c>
      <c r="AD146" s="9">
        <f>IF(Parametros!$P$3=1,'4 - Tabela atual'!AD145,'5 - Tabela anterior'!AC145)</f>
        <v>0</v>
      </c>
      <c r="AE146" s="9">
        <f>IF(Parametros!$P$3=1,'4 - Tabela atual'!AE145,'5 - Tabela anterior'!AD145)</f>
        <v>0</v>
      </c>
      <c r="AF146" s="9">
        <f>IF(Parametros!$P$3=1,'4 - Tabela atual'!AF145,'5 - Tabela anterior'!AE145)</f>
        <v>0</v>
      </c>
      <c r="AG146" s="9">
        <f>IF(Parametros!$P$3=1,'4 - Tabela atual'!AG145,'5 - Tabela anterior'!AF145)</f>
        <v>0</v>
      </c>
      <c r="AH146" s="9">
        <f>IF(Parametros!$P$3=1,'4 - Tabela atual'!AH145,'5 - Tabela anterior'!AG145)</f>
        <v>0</v>
      </c>
      <c r="AI146" s="9">
        <f>IF(Parametros!$P$3=1,'4 - Tabela atual'!AI145,'5 - Tabela anterior'!AH145)</f>
        <v>0</v>
      </c>
      <c r="AJ146" s="9">
        <f>IF(Parametros!$P$3=1,'4 - Tabela atual'!AJ145,'5 - Tabela anterior'!AI145)</f>
        <v>0</v>
      </c>
      <c r="AK146" s="9">
        <f>IF(Parametros!$P$3=1,'4 - Tabela atual'!AK145,'5 - Tabela anterior'!AJ145)</f>
        <v>0</v>
      </c>
      <c r="AL146" s="9">
        <f>IF(Parametros!$P$3=1,'4 - Tabela atual'!AL145,'5 - Tabela anterior'!AK145)</f>
        <v>0</v>
      </c>
      <c r="AM146" s="9">
        <f>IF(Parametros!$P$3=1,'4 - Tabela atual'!AM145,'5 - Tabela anterior'!AL145)</f>
        <v>0</v>
      </c>
      <c r="AN146" s="9">
        <f>IF(Parametros!$P$3=1,'4 - Tabela atual'!AN145,'5 - Tabela anterior'!AM145)</f>
        <v>0</v>
      </c>
      <c r="AO146" s="9">
        <f>IF(Parametros!$P$3=1,'4 - Tabela atual'!AO145,'5 - Tabela anterior'!AN145)</f>
        <v>0</v>
      </c>
      <c r="AP146" s="9">
        <f>IF(Parametros!$P$3=1,'4 - Tabela atual'!AP145,'5 - Tabela anterior'!AO145)</f>
        <v>0</v>
      </c>
      <c r="AQ146" s="9">
        <f>IF(Parametros!$P$3=1,'4 - Tabela atual'!AQ145,'5 - Tabela anterior'!AP145)</f>
        <v>0</v>
      </c>
      <c r="AR146" s="9">
        <f>IF(Parametros!$P$3=1,'4 - Tabela atual'!AR145,'5 - Tabela anterior'!AQ145)</f>
        <v>0</v>
      </c>
      <c r="AS146" s="9">
        <f>IF(Parametros!$P$3=1,'4 - Tabela atual'!AS145,'5 - Tabela anterior'!AR145)</f>
        <v>0</v>
      </c>
      <c r="AT146" s="9">
        <f>IF(Parametros!$P$3=1,'4 - Tabela atual'!AT145,'5 - Tabela anterior'!AS145)</f>
        <v>0</v>
      </c>
      <c r="AU146" s="9">
        <f>IF(Parametros!$P$3=1,'4 - Tabela atual'!AU145,'5 - Tabela anterior'!AT145)</f>
        <v>0</v>
      </c>
      <c r="AV146" s="9">
        <f>IF(Parametros!$P$3=1,'4 - Tabela atual'!AV145,'5 - Tabela anterior'!AU145)</f>
        <v>0</v>
      </c>
      <c r="AW146" s="9">
        <f>IF(Parametros!$P$3=1,'4 - Tabela atual'!AW145,'5 - Tabela anterior'!AV145)</f>
        <v>0</v>
      </c>
      <c r="AX146" s="9">
        <f>IF(Parametros!$P$3=1,'4 - Tabela atual'!AX145,'5 - Tabela anterior'!AW145)</f>
        <v>0</v>
      </c>
      <c r="AY146" s="9">
        <f>IF(Parametros!$P$3=1,'4 - Tabela atual'!AY145,'5 - Tabela anterior'!AX145)</f>
        <v>0</v>
      </c>
      <c r="AZ146" s="9">
        <f>IF(Parametros!$P$3=1,'4 - Tabela atual'!AZ145,'5 - Tabela anterior'!AY145)</f>
        <v>0</v>
      </c>
      <c r="BA146" s="9">
        <f>IF(Parametros!$P$3=1,'4 - Tabela atual'!BA145,'5 - Tabela anterior'!AZ145)</f>
        <v>0</v>
      </c>
      <c r="BB146" s="9">
        <f>IF(Parametros!$P$3=1,'4 - Tabela atual'!BB145,'5 - Tabela anterior'!BA145)</f>
        <v>0</v>
      </c>
      <c r="BC146" s="9">
        <f>IF(Parametros!$P$3=1,'4 - Tabela atual'!BC145,'5 - Tabela anterior'!BB145)</f>
        <v>0</v>
      </c>
      <c r="BD146" s="9">
        <f>IF(Parametros!$P$3=1,'4 - Tabela atual'!BD145,'5 - Tabela anterior'!BC145)</f>
        <v>0</v>
      </c>
      <c r="BE146" s="9">
        <f>IF(Parametros!$P$3=1,'4 - Tabela atual'!BE145,'5 - Tabela anterior'!BD145)</f>
        <v>0</v>
      </c>
      <c r="BF146" s="9">
        <f>IF(Parametros!$P$3=1,'4 - Tabela atual'!BF145,'5 - Tabela anterior'!BE145)</f>
        <v>0</v>
      </c>
      <c r="BG146" s="9">
        <f>IF(Parametros!$P$3=1,'4 - Tabela atual'!BG145,'5 - Tabela anterior'!BF145)</f>
        <v>0</v>
      </c>
      <c r="BH146" s="9">
        <f>IF(Parametros!$P$3=1,'4 - Tabela atual'!BH145,'5 - Tabela anterior'!BG145)</f>
        <v>0</v>
      </c>
      <c r="BI146" s="9">
        <f>IF(Parametros!$P$3=1,'4 - Tabela atual'!BI145,'5 - Tabela anterior'!BH145)</f>
        <v>0</v>
      </c>
      <c r="BJ146" s="9">
        <f>IF(Parametros!$P$3=1,'4 - Tabela atual'!BJ145,'5 - Tabela anterior'!BI145)</f>
        <v>0</v>
      </c>
      <c r="BK146" s="9">
        <f>IF(Parametros!$P$3=1,'4 - Tabela atual'!BK145,'5 - Tabela anterior'!BJ145)</f>
        <v>0</v>
      </c>
      <c r="BL146" s="9">
        <f>IF(Parametros!$P$3=1,'4 - Tabela atual'!BL145,'5 - Tabela anterior'!BK145)</f>
        <v>0</v>
      </c>
      <c r="BM146" s="9">
        <f>IF(Parametros!$P$3=1,'4 - Tabela atual'!BM145,'5 - Tabela anterior'!BL145)</f>
        <v>0</v>
      </c>
      <c r="BN146" s="9">
        <f>IF(Parametros!$P$3=1,'4 - Tabela atual'!BN145,'5 - Tabela anterior'!BM145)</f>
        <v>0</v>
      </c>
      <c r="BO146" s="9">
        <f>IF(Parametros!$P$3=1,'4 - Tabela atual'!BO145,'5 - Tabela anterior'!BN145)</f>
        <v>0</v>
      </c>
      <c r="BP146" s="9">
        <f>IF(Parametros!$P$3=1,'4 - Tabela atual'!BP145,'5 - Tabela anterior'!BO145)</f>
        <v>0</v>
      </c>
      <c r="BQ146" s="9">
        <f>IF(Parametros!$P$3=1,'4 - Tabela atual'!BQ145,'5 - Tabela anterior'!BP145)</f>
        <v>0</v>
      </c>
      <c r="BR146" s="9">
        <f>IF(Parametros!$P$3=1,'4 - Tabela atual'!BR145,'5 - Tabela anterior'!BQ145)</f>
        <v>0</v>
      </c>
      <c r="BS146" s="9">
        <f>IF(Parametros!$P$3=1,'4 - Tabela atual'!BS145,'5 - Tabela anterior'!BR145)</f>
        <v>0</v>
      </c>
      <c r="BT146" s="9">
        <f>IF(Parametros!$P$3=1,'4 - Tabela atual'!BT145,'5 - Tabela anterior'!BS145)</f>
        <v>0</v>
      </c>
      <c r="BU146" s="9">
        <f>IF(Parametros!$P$3=1,'4 - Tabela atual'!BU145,'5 - Tabela anterior'!BT145)</f>
        <v>0</v>
      </c>
      <c r="BV146" s="9">
        <f>IF(Parametros!$P$3=1,'4 - Tabela atual'!BV145,'5 - Tabela anterior'!BU145)</f>
        <v>0</v>
      </c>
      <c r="BW146" s="9">
        <f>IF(Parametros!$P$3=1,'4 - Tabela atual'!BW145,'5 - Tabela anterior'!BV145)</f>
        <v>0</v>
      </c>
      <c r="BX146" s="9">
        <f>IF(Parametros!$P$3=1,'4 - Tabela atual'!BX145,'5 - Tabela anterior'!BW145)</f>
        <v>0</v>
      </c>
      <c r="BY146" s="9">
        <f>IF(Parametros!$P$3=1,'4 - Tabela atual'!BY145,'5 - Tabela anterior'!BX145)</f>
        <v>0</v>
      </c>
      <c r="BZ146" s="9">
        <f>IF(Parametros!$P$3=1,'4 - Tabela atual'!BZ145,'5 - Tabela anterior'!BY145)</f>
        <v>0</v>
      </c>
      <c r="CA146" s="9">
        <f>IF(Parametros!$P$3=1,'4 - Tabela atual'!CA145,'5 - Tabela anterior'!BZ145)</f>
        <v>0</v>
      </c>
      <c r="CB146" s="9">
        <f>IF(Parametros!$P$3=1,'4 - Tabela atual'!CB145,'5 - Tabela anterior'!CA145)</f>
        <v>0</v>
      </c>
      <c r="CC146" s="9">
        <f>IF(Parametros!$P$3=1,'4 - Tabela atual'!CC145,'5 - Tabela anterior'!CB145)</f>
        <v>0</v>
      </c>
      <c r="CD146" s="9">
        <f>IF(Parametros!$P$3=1,'4 - Tabela atual'!CD145,'5 - Tabela anterior'!CC145)</f>
        <v>0</v>
      </c>
      <c r="CE146" s="9">
        <f>IF(Parametros!$P$3=1,'4 - Tabela atual'!CE145,'5 - Tabela anterior'!CD145)</f>
        <v>0</v>
      </c>
      <c r="CF146" s="9">
        <f>IF(Parametros!$P$3=1,'4 - Tabela atual'!CF145,'5 - Tabela anterior'!CE145)</f>
        <v>0</v>
      </c>
      <c r="CG146" s="9">
        <f>IF(Parametros!$P$3=1,'4 - Tabela atual'!CG145,'5 - Tabela anterior'!CF145)</f>
        <v>0</v>
      </c>
      <c r="CH146" s="9">
        <f>IF(Parametros!$P$3=1,'4 - Tabela atual'!CH145,'5 - Tabela anterior'!CG145)</f>
        <v>0</v>
      </c>
      <c r="CI146" s="9">
        <f>IF(Parametros!$P$3=1,'4 - Tabela atual'!CI145,'5 - Tabela anterior'!CH145)</f>
        <v>0</v>
      </c>
      <c r="CJ146" s="9">
        <f>IF(Parametros!$P$3=1,'4 - Tabela atual'!CJ145,'5 - Tabela anterior'!CI145)</f>
        <v>0</v>
      </c>
      <c r="CK146" s="9">
        <f>IF(Parametros!$P$3=1,'4 - Tabela atual'!CK145,'5 - Tabela anterior'!CJ145)</f>
        <v>0</v>
      </c>
      <c r="CL146" s="9">
        <f>IF(Parametros!$P$3=1,'4 - Tabela atual'!CL145,'5 - Tabela anterior'!CK145)</f>
        <v>0</v>
      </c>
      <c r="CM146" s="9">
        <f>IF(Parametros!$P$3=1,'4 - Tabela atual'!CM145,'5 - Tabela anterior'!CL145)</f>
        <v>0</v>
      </c>
      <c r="CN146" s="9">
        <f>IF(Parametros!$P$3=1,'4 - Tabela atual'!CN145,'5 - Tabela anterior'!CM145)</f>
        <v>0</v>
      </c>
      <c r="CO146" s="9">
        <f>IF(Parametros!$P$3=1,'4 - Tabela atual'!CO145,'5 - Tabela anterior'!CN145)</f>
        <v>0</v>
      </c>
      <c r="CP146" s="9">
        <f>IF(Parametros!$P$3=1,'4 - Tabela atual'!CP145,'5 - Tabela anterior'!CO145)</f>
        <v>0</v>
      </c>
      <c r="CQ146" s="9">
        <f>IF(Parametros!$P$3=1,'4 - Tabela atual'!CQ145,'5 - Tabela anterior'!CP145)</f>
        <v>0</v>
      </c>
      <c r="CR146" s="9">
        <f>IF(Parametros!$P$3=1,'4 - Tabela atual'!CR145,'5 - Tabela anterior'!CQ145)</f>
        <v>0</v>
      </c>
      <c r="CS146" s="9">
        <f>IF(Parametros!$P$3=1,'4 - Tabela atual'!CS145,'5 - Tabela anterior'!CR145)</f>
        <v>0</v>
      </c>
      <c r="CT146" s="9">
        <f>IF(Parametros!$P$3=1,'4 - Tabela atual'!CT145,'5 - Tabela anterior'!CS145)</f>
        <v>0</v>
      </c>
      <c r="CU146" s="9">
        <f>IF(Parametros!$P$3=1,'4 - Tabela atual'!CU145,'5 - Tabela anterior'!CT145)</f>
        <v>0</v>
      </c>
      <c r="CV146" s="9">
        <f>IF(Parametros!$P$3=1,'4 - Tabela atual'!CV145,'5 - Tabela anterior'!CU145)</f>
        <v>0</v>
      </c>
      <c r="CW146" s="9">
        <f>IF(Parametros!$P$3=1,'4 - Tabela atual'!CW145,'5 - Tabela anterior'!CV145)</f>
        <v>0</v>
      </c>
      <c r="CX146" s="9">
        <f>IF(Parametros!$P$3=1,'4 - Tabela atual'!CX145,'5 - Tabela anterior'!CW145)</f>
        <v>0</v>
      </c>
      <c r="CY146" s="9">
        <f>IF(Parametros!$P$3=1,'4 - Tabela atual'!CY145,'5 - Tabela anterior'!CX145)</f>
        <v>0</v>
      </c>
      <c r="CZ146" s="9">
        <f>IF(Parametros!$P$3=1,'4 - Tabela atual'!CZ145,'5 - Tabela anterior'!CY145)</f>
        <v>0</v>
      </c>
      <c r="DA146" s="9">
        <f>IF(Parametros!$P$3=1,'4 - Tabela atual'!DA145,'5 - Tabela anterior'!CZ145)</f>
        <v>0</v>
      </c>
      <c r="DB146" s="9">
        <f>IF(Parametros!$P$3=1,'4 - Tabela atual'!DB145,'5 - Tabela anterior'!DA145)</f>
        <v>0</v>
      </c>
      <c r="DC146" s="9">
        <f>IF(Parametros!$P$3=1,'4 - Tabela atual'!DC145,'5 - Tabela anterior'!DB145)</f>
        <v>0</v>
      </c>
      <c r="DD146" s="9">
        <f>IF(Parametros!$P$3=1,'4 - Tabela atual'!DD145,'5 - Tabela anterior'!DC145)</f>
        <v>0</v>
      </c>
      <c r="DE146" s="9">
        <f>IF(Parametros!$P$3=1,'4 - Tabela atual'!DE145,'5 - Tabela anterior'!DD145)</f>
        <v>0</v>
      </c>
      <c r="DF146" s="9">
        <f>IF(Parametros!$P$3=1,'4 - Tabela atual'!DF145,'5 - Tabela anterior'!DE145)</f>
        <v>0</v>
      </c>
      <c r="DG146" s="9">
        <f>IF(Parametros!$P$3=1,'4 - Tabela atual'!DG145,'5 - Tabela anterior'!DF145)</f>
        <v>0</v>
      </c>
      <c r="DH146" s="9">
        <f>IF(Parametros!$P$3=1,'4 - Tabela atual'!DH145,'5 - Tabela anterior'!DG145)</f>
        <v>0</v>
      </c>
      <c r="DI146" s="9">
        <f>IF(Parametros!$P$3=1,'4 - Tabela atual'!DI145,'5 - Tabela anterior'!DH145)</f>
        <v>0</v>
      </c>
      <c r="DJ146" s="9">
        <f>IF(Parametros!$P$3=1,'4 - Tabela atual'!DJ145,'5 - Tabela anterior'!DI145)</f>
        <v>0</v>
      </c>
      <c r="DK146" s="9">
        <f>IF(Parametros!$P$3=1,'4 - Tabela atual'!DK145,'5 - Tabela anterior'!DJ145)</f>
        <v>0</v>
      </c>
      <c r="DL146" s="9">
        <f>IF(Parametros!$P$3=1,'4 - Tabela atual'!DL145,'5 - Tabela anterior'!DK145)</f>
        <v>0</v>
      </c>
      <c r="DM146" s="9">
        <f>IF(Parametros!$P$3=1,'4 - Tabela atual'!DM145,'5 - Tabela anterior'!DL145)</f>
        <v>0</v>
      </c>
      <c r="DN146" s="9">
        <f>IF(Parametros!$P$3=1,'4 - Tabela atual'!DN145,'5 - Tabela anterior'!DM145)</f>
        <v>0</v>
      </c>
      <c r="DO146" s="9">
        <f>IF(Parametros!$P$3=1,'4 - Tabela atual'!DO145,'5 - Tabela anterior'!DN145)</f>
        <v>0</v>
      </c>
      <c r="DP146" s="9">
        <f>IF(Parametros!$P$3=1,'4 - Tabela atual'!DP145,'5 - Tabela anterior'!DO145)</f>
        <v>0</v>
      </c>
      <c r="DQ146" s="9">
        <f>IF(Parametros!$P$3=1,'4 - Tabela atual'!DQ145,'5 - Tabela anterior'!DP145)</f>
        <v>0</v>
      </c>
      <c r="DR146" s="9">
        <f>IF(Parametros!$P$3=1,'4 - Tabela atual'!DR145,'5 - Tabela anterior'!DQ145)</f>
        <v>0</v>
      </c>
      <c r="DS146" s="9">
        <f>IF(Parametros!$P$3=1,'4 - Tabela atual'!DS145,'5 - Tabela anterior'!DR145)</f>
        <v>0</v>
      </c>
      <c r="DT146" s="9">
        <f>IF(Parametros!$P$3=1,'4 - Tabela atual'!DT145,'5 - Tabela anterior'!DS145)</f>
        <v>0</v>
      </c>
      <c r="DU146" s="9">
        <f>IF(Parametros!$P$3=1,'4 - Tabela atual'!DU145,'5 - Tabela anterior'!DT145)</f>
        <v>0</v>
      </c>
      <c r="DV146" s="9">
        <f>IF(Parametros!$P$3=1,'4 - Tabela atual'!DV145,'5 - Tabela anterior'!DU145)</f>
        <v>0</v>
      </c>
      <c r="DW146" s="9">
        <f>IF(Parametros!$P$3=1,'4 - Tabela atual'!DW145,'5 - Tabela anterior'!DV145)</f>
        <v>0</v>
      </c>
      <c r="DX146" s="9">
        <f>IF(Parametros!$P$3=1,'4 - Tabela atual'!DX145,'5 - Tabela anterior'!DW145)</f>
        <v>0</v>
      </c>
      <c r="DY146" s="9">
        <f>IF(Parametros!$P$3=1,'4 - Tabela atual'!DY145,'5 - Tabela anterior'!DX145)</f>
        <v>0</v>
      </c>
      <c r="DZ146" s="9">
        <f>IF(Parametros!$P$3=1,'4 - Tabela atual'!DZ145,'5 - Tabela anterior'!DY145)</f>
        <v>0</v>
      </c>
      <c r="EA146" s="9">
        <f>IF(Parametros!$P$3=1,'4 - Tabela atual'!EA145,'5 - Tabela anterior'!DZ145)</f>
        <v>0</v>
      </c>
      <c r="EB146" s="9">
        <f>IF(Parametros!$P$3=1,'4 - Tabela atual'!EB145,'5 - Tabela anterior'!EA145)</f>
        <v>0</v>
      </c>
      <c r="EC146" s="9">
        <f>IF(Parametros!$P$3=1,'4 - Tabela atual'!EC145,'5 - Tabela anterior'!EB145)</f>
        <v>0</v>
      </c>
      <c r="ED146" s="9">
        <f>IF(Parametros!$P$3=1,'4 - Tabela atual'!ED145,'5 - Tabela anterior'!EC145)</f>
        <v>0</v>
      </c>
      <c r="EE146" s="9">
        <f>IF(Parametros!$P$3=1,'4 - Tabela atual'!EE145,'5 - Tabela anterior'!ED145)</f>
        <v>0</v>
      </c>
      <c r="EF146" s="9">
        <f>IF(Parametros!$P$3=1,'4 - Tabela atual'!EF145,'5 - Tabela anterior'!EE145)</f>
        <v>0</v>
      </c>
      <c r="EG146" s="9">
        <f>IF(Parametros!$P$3=1,'4 - Tabela atual'!EG145,'5 - Tabela anterior'!EF145)</f>
        <v>0</v>
      </c>
      <c r="EH146" s="9">
        <f>IF(Parametros!$P$3=1,'4 - Tabela atual'!EH145,'5 - Tabela anterior'!EG145)</f>
        <v>0</v>
      </c>
      <c r="EI146" s="9">
        <f>IF(Parametros!$P$3=1,'4 - Tabela atual'!EI145,'5 - Tabela anterior'!EH145)</f>
        <v>0</v>
      </c>
      <c r="EJ146" s="9">
        <f>IF(Parametros!$P$3=1,'4 - Tabela atual'!EJ145,'5 - Tabela anterior'!EI145)</f>
        <v>0</v>
      </c>
      <c r="EK146" s="9">
        <f>IF(Parametros!$P$3=1,'4 - Tabela atual'!EK145,'5 - Tabela anterior'!EJ145)</f>
        <v>0</v>
      </c>
      <c r="EL146" s="9">
        <f>IF(Parametros!$P$3=1,'4 - Tabela atual'!EL145,'5 - Tabela anterior'!EK145)</f>
        <v>0</v>
      </c>
      <c r="EM146" s="9">
        <f>IF(Parametros!$P$3=1,'4 - Tabela atual'!EM145,'5 - Tabela anterior'!EL145)</f>
        <v>0</v>
      </c>
      <c r="EN146" s="9">
        <f>IF(Parametros!$P$3=1,'4 - Tabela atual'!EN145,'5 - Tabela anterior'!EM145)</f>
        <v>0</v>
      </c>
      <c r="EO146" s="9">
        <f>IF(Parametros!$P$3=1,'4 - Tabela atual'!EO145,'5 - Tabela anterior'!EN145)</f>
        <v>0</v>
      </c>
      <c r="EP146" s="9">
        <f>IF(Parametros!$P$3=1,'4 - Tabela atual'!EP145,'5 - Tabela anterior'!EO145)</f>
        <v>0</v>
      </c>
      <c r="EQ146" s="9">
        <f>IF(Parametros!$P$3=1,'4 - Tabela atual'!EQ145,'5 - Tabela anterior'!EP145)</f>
        <v>0</v>
      </c>
      <c r="ER146" s="9">
        <f>IF(Parametros!$P$3=1,'4 - Tabela atual'!ER145,'5 - Tabela anterior'!EQ145)</f>
        <v>0</v>
      </c>
      <c r="ES146" s="9">
        <f>IF(Parametros!$P$3=1,'4 - Tabela atual'!ES145,'5 - Tabela anterior'!ER145)</f>
        <v>0</v>
      </c>
      <c r="ET146" s="9">
        <f>IF(Parametros!$P$3=1,'4 - Tabela atual'!ET145,'5 - Tabela anterior'!ES145)</f>
        <v>0</v>
      </c>
      <c r="EU146" s="9">
        <f>IF(Parametros!$P$3=1,'4 - Tabela atual'!EU145,'5 - Tabela anterior'!ET145)</f>
        <v>0</v>
      </c>
      <c r="EV146" s="9">
        <f>IF(Parametros!$P$3=1,'4 - Tabela atual'!EV145,'5 - Tabela anterior'!EU145)</f>
        <v>0</v>
      </c>
      <c r="EW146" s="9">
        <f>IF(Parametros!$P$3=1,'4 - Tabela atual'!EW145,'5 - Tabela anterior'!EV145)</f>
        <v>0</v>
      </c>
      <c r="EX146" s="9">
        <f>IF(Parametros!$P$3=1,'4 - Tabela atual'!EX145,'5 - Tabela anterior'!EW145)</f>
        <v>0</v>
      </c>
      <c r="EY146" s="9">
        <f>IF(Parametros!$P$3=1,'4 - Tabela atual'!EY145,'5 - Tabela anterior'!EX145)</f>
        <v>0</v>
      </c>
      <c r="EZ146" s="9">
        <f>IF(Parametros!$P$3=1,'4 - Tabela atual'!EZ145,'5 - Tabela anterior'!EY145)</f>
        <v>0</v>
      </c>
      <c r="FA146" s="9">
        <f>IF(Parametros!$P$3=1,'4 - Tabela atual'!FA145,'5 - Tabela anterior'!EZ145)</f>
        <v>0</v>
      </c>
      <c r="FB146" s="9">
        <f>IF(Parametros!$P$3=1,'4 - Tabela atual'!FB145,'5 - Tabela anterior'!FA145)</f>
        <v>0</v>
      </c>
      <c r="FC146" s="9">
        <f>IF(Parametros!$P$3=1,'4 - Tabela atual'!FC145,'5 - Tabela anterior'!FB145)</f>
        <v>0</v>
      </c>
      <c r="FD146" s="9">
        <f>IF(Parametros!$P$3=1,'4 - Tabela atual'!FD145,'5 - Tabela anterior'!FC145)</f>
        <v>0</v>
      </c>
      <c r="FE146" s="9">
        <f>IF(Parametros!$P$3=1,'4 - Tabela atual'!FE145,'5 - Tabela anterior'!FD145)</f>
        <v>0</v>
      </c>
      <c r="FF146" s="9">
        <f>IF(Parametros!$P$3=1,'4 - Tabela atual'!FF145,'5 - Tabela anterior'!FE145)</f>
        <v>0</v>
      </c>
      <c r="FG146" s="9">
        <f>IF(Parametros!$P$3=1,'4 - Tabela atual'!FG145,'5 - Tabela anterior'!FF145)</f>
        <v>0</v>
      </c>
      <c r="FH146" s="9">
        <f>IF(Parametros!$P$3=1,'4 - Tabela atual'!FH145,'5 - Tabela anterior'!FG145)</f>
        <v>0</v>
      </c>
      <c r="FI146" s="9">
        <f>IF(Parametros!$P$3=1,'4 - Tabela atual'!FI145,'5 - Tabela anterior'!FH145)</f>
        <v>0</v>
      </c>
      <c r="FJ146" s="9">
        <f>IF(Parametros!$P$3=1,'4 - Tabela atual'!FJ145,'5 - Tabela anterior'!FI145)</f>
        <v>0</v>
      </c>
      <c r="FK146" s="9">
        <f>IF(Parametros!$P$3=1,'4 - Tabela atual'!FK145,'5 - Tabela anterior'!FJ145)</f>
        <v>0</v>
      </c>
      <c r="FL146" s="9">
        <f>IF(Parametros!$P$3=1,'4 - Tabela atual'!FL145,'5 - Tabela anterior'!FK145)</f>
        <v>0</v>
      </c>
      <c r="FM146" s="9">
        <f>IF(Parametros!$P$3=1,'4 - Tabela atual'!FM145,'5 - Tabela anterior'!FL145)</f>
        <v>0</v>
      </c>
      <c r="FN146" s="9">
        <f>IF(Parametros!$P$3=1,'4 - Tabela atual'!FN145,'5 - Tabela anterior'!FM145)</f>
        <v>0</v>
      </c>
      <c r="FO146" s="9">
        <f>IF(Parametros!$P$3=1,'4 - Tabela atual'!FO145,'5 - Tabela anterior'!FN145)</f>
        <v>0</v>
      </c>
      <c r="FP146" s="9">
        <f>IF(Parametros!$P$3=1,'4 - Tabela atual'!FP145,'5 - Tabela anterior'!FO145)</f>
        <v>0</v>
      </c>
      <c r="FQ146" s="9">
        <f>IF(Parametros!$P$3=1,'4 - Tabela atual'!FQ145,'5 - Tabela anterior'!FP145)</f>
        <v>0</v>
      </c>
      <c r="FR146" s="9">
        <f>IF(Parametros!$P$3=1,'4 - Tabela atual'!FR145,'5 - Tabela anterior'!FQ145)</f>
        <v>0</v>
      </c>
      <c r="FS146" s="9">
        <f>IF(Parametros!$P$3=1,'4 - Tabela atual'!FS145,'5 - Tabela anterior'!FR145)</f>
        <v>0</v>
      </c>
      <c r="FT146" t="str">
        <f>IF(Parametros!$P$3=1,'4 - Tabela atual'!FT145,'5 - Tabela anterior'!FS145)</f>
        <v>0</v>
      </c>
      <c r="FU146" t="str">
        <f>IF(Parametros!$P$3=1,'4 - Tabela atual'!FU145,'5 - Tabela anterior'!FT145)</f>
        <v>0</v>
      </c>
      <c r="FV146" t="str">
        <f>IF(Parametros!$P$3=1,'4 - Tabela atual'!FV145,'5 - Tabela anterior'!FU145)</f>
        <v>0</v>
      </c>
      <c r="FW146" t="str">
        <f>IF(Parametros!$P$3=1,'4 - Tabela atual'!FW145,'5 - Tabela anterior'!FV145)</f>
        <v>0</v>
      </c>
      <c r="FX146">
        <f>IF(Parametros!$P$3=1,'4 - Tabela atual'!FX145,'5 - Tabela anterior'!FW145)</f>
        <v>0</v>
      </c>
      <c r="FY146">
        <f>IF(Parametros!$P$3=1,'4 - Tabela atual'!FY145,'5 - Tabela anterior'!FX145)</f>
        <v>0</v>
      </c>
      <c r="FZ146">
        <f>IF(Parametros!$P$3=1,'4 - Tabela atual'!FZ145,'5 - Tabela anterior'!FY145)</f>
        <v>0</v>
      </c>
      <c r="GA146">
        <f>IF(Parametros!$P$3=1,'4 - Tabela atual'!GA145,'5 - Tabela anterior'!FZ145)</f>
        <v>0</v>
      </c>
      <c r="GB146">
        <f>IF(Parametros!$P$3=1,'4 - Tabela atual'!GB145,'5 - Tabela anterior'!GA145)</f>
        <v>0</v>
      </c>
      <c r="GC146">
        <f>IF(Parametros!$P$3=1,'4 - Tabela atual'!GC145,'5 - Tabela anterior'!GB145)</f>
        <v>0</v>
      </c>
      <c r="GD146">
        <f>IF(Parametros!$P$3=1,'4 - Tabela atual'!GD145,'5 - Tabela anterior'!GC145)</f>
        <v>0</v>
      </c>
      <c r="GE146">
        <f>IF(Parametros!$P$3=1,'4 - Tabela atual'!GE145,'5 - Tabela anterior'!GD145)</f>
        <v>0</v>
      </c>
      <c r="GF146">
        <f>IF(Parametros!$P$3=1,'4 - Tabela atual'!GF145,'5 - Tabela anterior'!GE145)</f>
        <v>0</v>
      </c>
      <c r="GG146">
        <f>IF(Parametros!$P$3=1,'4 - Tabela atual'!GG145,'5 - Tabela anterior'!GF145)</f>
        <v>0</v>
      </c>
      <c r="GH146">
        <f>IF(Parametros!$P$3=1,'4 - Tabela atual'!GH145,'5 - Tabela anterior'!GG145)</f>
        <v>0</v>
      </c>
      <c r="GI146" s="8" t="str">
        <f>IF(Parametros!$P$3=1,'4 - Tabela atual'!GI145,'5 - Tabela anterior'!GH145)</f>
        <v>0</v>
      </c>
      <c r="GJ146" s="8">
        <f>IF(Parametros!$P$3=1,'4 - Tabela atual'!GJ145,'5 - Tabela anterior'!GI145)</f>
        <v>0</v>
      </c>
      <c r="GK146" s="8">
        <f>IF(Parametros!$P$3=1,'4 - Tabela atual'!GK145,'5 - Tabela anterior'!GJ145)</f>
        <v>0</v>
      </c>
      <c r="GL146" s="8">
        <f>IF(Parametros!$P$3=1,'4 - Tabela atual'!GL145,'5 - Tabela anterior'!GK145)</f>
        <v>0</v>
      </c>
      <c r="GM146" s="8">
        <f>IF(Parametros!$P$3=1,'4 - Tabela atual'!GM145,'5 - Tabela anterior'!GL145)</f>
        <v>0</v>
      </c>
      <c r="GN146" s="8">
        <f>IF(Parametros!$P$3=1,'4 - Tabela atual'!GN145,'5 - Tabela anterior'!GM145)</f>
        <v>0</v>
      </c>
      <c r="GO146" s="8">
        <f>IF(Parametros!$P$3=1,'4 - Tabela atual'!GO145,'5 - Tabela anterior'!GN145)</f>
        <v>0</v>
      </c>
      <c r="GP146" s="8">
        <f>IF(Parametros!$P$3=1,'4 - Tabela atual'!GP145,'5 - Tabela anterior'!GO145)</f>
        <v>0</v>
      </c>
      <c r="GQ146" s="8">
        <f>IF(Parametros!$P$3=1,'4 - Tabela atual'!GQ145,'5 - Tabela anterior'!GP145)</f>
        <v>0</v>
      </c>
      <c r="GR146" s="8">
        <f>IF(Parametros!$P$3=1,'4 - Tabela atual'!GR145,'5 - Tabela anterior'!GQ145)</f>
        <v>0</v>
      </c>
      <c r="GS146" s="8">
        <f>IF(Parametros!$P$3=1,'4 - Tabela atual'!GS145,'5 - Tabela anterior'!GR145)</f>
        <v>0</v>
      </c>
      <c r="GT146" s="8">
        <f>IF(Parametros!$P$3=1,'4 - Tabela atual'!GT145,'5 - Tabela anterior'!GS145)</f>
        <v>0</v>
      </c>
      <c r="GU146" s="8">
        <f>IF(Parametros!$P$3=1,'4 - Tabela atual'!GU145,'5 - Tabela anterior'!GT145)</f>
        <v>0</v>
      </c>
      <c r="GV146" s="8">
        <f>IF(Parametros!$P$3=1,'4 - Tabela atual'!GV145,'5 - Tabela anterior'!GU145)</f>
        <v>0</v>
      </c>
      <c r="GW146" s="8">
        <f>IF(Parametros!$P$3=1,'4 - Tabela atual'!GW145,'5 - Tabela anterior'!GV145)</f>
        <v>0</v>
      </c>
      <c r="GX146">
        <f>IF(Parametros!$P$3=1,'4 - Tabela atual'!GX145,'5 - Tabela anterior'!GW145)</f>
        <v>0</v>
      </c>
      <c r="GY146">
        <f>IF(Parametros!$P$3=1,'4 - Tabela atual'!GY145,'5 - Tabela anterior'!GX145)</f>
        <v>0</v>
      </c>
      <c r="GZ146">
        <f>IF(Parametros!$P$3=1,'4 - Tabela atual'!GZ145,'5 - Tabela anterior'!GY145)</f>
        <v>0</v>
      </c>
      <c r="HA146">
        <f>IF(Parametros!$P$3=1,'4 - Tabela atual'!HA145,'5 - Tabela anterior'!GZ145)</f>
        <v>0</v>
      </c>
      <c r="HB146">
        <f>IF(Parametros!$P$3=1,'4 - Tabela atual'!HB145,'5 - Tabela anterior'!HA145)</f>
        <v>0</v>
      </c>
      <c r="HC146">
        <f>IF(Parametros!$P$3=1,'4 - Tabela atual'!HC145,'5 - Tabela anterior'!HB145)</f>
        <v>0</v>
      </c>
      <c r="HD146">
        <f>IF(Parametros!$P$3=1,'4 - Tabela atual'!HD145,'5 - Tabela anterior'!HC145)</f>
        <v>0</v>
      </c>
      <c r="HE146" s="6" t="str">
        <f t="shared" si="3"/>
        <v>0 - (0)</v>
      </c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IP146" s="5"/>
      <c r="IQ146" s="5"/>
      <c r="IR146" s="5"/>
      <c r="IS146" s="5"/>
      <c r="IT146" s="5"/>
      <c r="IU146" s="5"/>
      <c r="IV146" s="5"/>
      <c r="IW146" s="5"/>
      <c r="IX146" s="5"/>
      <c r="IY146" s="5"/>
      <c r="IZ146" s="5"/>
      <c r="JA146" s="5"/>
      <c r="JB146" s="5"/>
      <c r="JC146" s="5"/>
      <c r="JD146" s="5"/>
      <c r="JE146" s="5"/>
      <c r="JF146" s="5"/>
      <c r="JG146" s="5"/>
      <c r="JH146" s="5"/>
      <c r="JI146" s="5"/>
      <c r="JJ146" s="5"/>
      <c r="JK146" s="5"/>
      <c r="JL146" s="5"/>
    </row>
    <row r="147" spans="1:272" x14ac:dyDescent="0.2">
      <c r="A147" s="148">
        <f>IF(Parametros!$P$3=1,'4 - Tabela atual'!A146,'5 - Tabela anterior'!A146)</f>
        <v>0</v>
      </c>
      <c r="B147" s="112">
        <f>IF(Parametros!$P$3=1,'4 - Tabela atual'!B146,'5 - Tabela anterior'!B146)</f>
        <v>0</v>
      </c>
      <c r="C147" s="9">
        <f>IF(Parametros!$P$3=1,'4 - Tabela atual'!C146,'5 - Tabela anterior'!C146)</f>
        <v>0</v>
      </c>
      <c r="D147" s="9">
        <f>IF(Parametros!$P$3=1,'4 - Tabela atual'!D146,'5 - Tabela anterior'!D146)</f>
        <v>0</v>
      </c>
      <c r="E147" s="9"/>
      <c r="F147" s="9"/>
      <c r="G147" s="9"/>
      <c r="H147" s="9"/>
      <c r="I147" s="9">
        <f>IF(Parametros!$P$3=1,'4 - Tabela atual'!I146,'5 - Tabela anterior'!H146)</f>
        <v>0</v>
      </c>
      <c r="J147" s="9"/>
      <c r="K147" s="9"/>
      <c r="L147" s="9"/>
      <c r="M147" s="9"/>
      <c r="N147" s="9">
        <f>IF(Parametros!$P$3=1,'4 - Tabela atual'!N146,'5 - Tabela anterior'!M146)</f>
        <v>0</v>
      </c>
      <c r="O147" s="9">
        <f>IF(Parametros!$P$3=1,'4 - Tabela atual'!O146,'5 - Tabela anterior'!N146)</f>
        <v>0</v>
      </c>
      <c r="P147" s="9">
        <f>IF(Parametros!$P$3=1,'4 - Tabela atual'!P146,'5 - Tabela anterior'!O146)</f>
        <v>0</v>
      </c>
      <c r="Q147" s="9">
        <f>IF(Parametros!$P$3=1,'4 - Tabela atual'!Q146,'5 - Tabela anterior'!P146)</f>
        <v>0</v>
      </c>
      <c r="R147" s="9">
        <f>IF(Parametros!$P$3=1,'4 - Tabela atual'!R146,'5 - Tabela anterior'!Q146)</f>
        <v>0</v>
      </c>
      <c r="S147" s="9">
        <f>IF(Parametros!$P$3=1,'4 - Tabela atual'!S146,'5 - Tabela anterior'!R146)</f>
        <v>0</v>
      </c>
      <c r="T147" s="9">
        <f>IF(Parametros!$P$3=1,'4 - Tabela atual'!T146,'5 - Tabela anterior'!S146)</f>
        <v>0</v>
      </c>
      <c r="U147" s="9">
        <f>IF(Parametros!$P$3=1,'4 - Tabela atual'!U146,'5 - Tabela anterior'!T146)</f>
        <v>0</v>
      </c>
      <c r="V147" s="9">
        <f>IF(Parametros!$P$3=1,'4 - Tabela atual'!V146,'5 - Tabela anterior'!U146)</f>
        <v>0</v>
      </c>
      <c r="W147" s="9">
        <f>IF(Parametros!$P$3=1,'4 - Tabela atual'!W146,'5 - Tabela anterior'!V146)</f>
        <v>0</v>
      </c>
      <c r="X147" s="9">
        <f>IF(Parametros!$P$3=1,'4 - Tabela atual'!X146,'5 - Tabela anterior'!W146)</f>
        <v>0</v>
      </c>
      <c r="Y147" s="9">
        <f>IF(Parametros!$P$3=1,'4 - Tabela atual'!Y146,'5 - Tabela anterior'!X146)</f>
        <v>0</v>
      </c>
      <c r="Z147" s="9">
        <f>IF(Parametros!$P$3=1,'4 - Tabela atual'!Z146,'5 - Tabela anterior'!Y146)</f>
        <v>0</v>
      </c>
      <c r="AA147" s="9">
        <f>IF(Parametros!$P$3=1,'4 - Tabela atual'!AA146,'5 - Tabela anterior'!Z146)</f>
        <v>0</v>
      </c>
      <c r="AB147" s="9">
        <f>IF(Parametros!$P$3=1,'4 - Tabela atual'!AB146,'5 - Tabela anterior'!AA146)</f>
        <v>0</v>
      </c>
      <c r="AC147" s="9">
        <f>IF(Parametros!$P$3=1,'4 - Tabela atual'!AC146,'5 - Tabela anterior'!AB146)</f>
        <v>0</v>
      </c>
      <c r="AD147" s="9">
        <f>IF(Parametros!$P$3=1,'4 - Tabela atual'!AD146,'5 - Tabela anterior'!AC146)</f>
        <v>0</v>
      </c>
      <c r="AE147" s="9">
        <f>IF(Parametros!$P$3=1,'4 - Tabela atual'!AE146,'5 - Tabela anterior'!AD146)</f>
        <v>0</v>
      </c>
      <c r="AF147" s="9">
        <f>IF(Parametros!$P$3=1,'4 - Tabela atual'!AF146,'5 - Tabela anterior'!AE146)</f>
        <v>0</v>
      </c>
      <c r="AG147" s="9">
        <f>IF(Parametros!$P$3=1,'4 - Tabela atual'!AG146,'5 - Tabela anterior'!AF146)</f>
        <v>0</v>
      </c>
      <c r="AH147" s="9">
        <f>IF(Parametros!$P$3=1,'4 - Tabela atual'!AH146,'5 - Tabela anterior'!AG146)</f>
        <v>0</v>
      </c>
      <c r="AI147" s="9">
        <f>IF(Parametros!$P$3=1,'4 - Tabela atual'!AI146,'5 - Tabela anterior'!AH146)</f>
        <v>0</v>
      </c>
      <c r="AJ147" s="9">
        <f>IF(Parametros!$P$3=1,'4 - Tabela atual'!AJ146,'5 - Tabela anterior'!AI146)</f>
        <v>0</v>
      </c>
      <c r="AK147" s="9">
        <f>IF(Parametros!$P$3=1,'4 - Tabela atual'!AK146,'5 - Tabela anterior'!AJ146)</f>
        <v>0</v>
      </c>
      <c r="AL147" s="9">
        <f>IF(Parametros!$P$3=1,'4 - Tabela atual'!AL146,'5 - Tabela anterior'!AK146)</f>
        <v>0</v>
      </c>
      <c r="AM147" s="9">
        <f>IF(Parametros!$P$3=1,'4 - Tabela atual'!AM146,'5 - Tabela anterior'!AL146)</f>
        <v>0</v>
      </c>
      <c r="AN147" s="9">
        <f>IF(Parametros!$P$3=1,'4 - Tabela atual'!AN146,'5 - Tabela anterior'!AM146)</f>
        <v>0</v>
      </c>
      <c r="AO147" s="9">
        <f>IF(Parametros!$P$3=1,'4 - Tabela atual'!AO146,'5 - Tabela anterior'!AN146)</f>
        <v>0</v>
      </c>
      <c r="AP147" s="9">
        <f>IF(Parametros!$P$3=1,'4 - Tabela atual'!AP146,'5 - Tabela anterior'!AO146)</f>
        <v>0</v>
      </c>
      <c r="AQ147" s="9">
        <f>IF(Parametros!$P$3=1,'4 - Tabela atual'!AQ146,'5 - Tabela anterior'!AP146)</f>
        <v>0</v>
      </c>
      <c r="AR147" s="9">
        <f>IF(Parametros!$P$3=1,'4 - Tabela atual'!AR146,'5 - Tabela anterior'!AQ146)</f>
        <v>0</v>
      </c>
      <c r="AS147" s="9">
        <f>IF(Parametros!$P$3=1,'4 - Tabela atual'!AS146,'5 - Tabela anterior'!AR146)</f>
        <v>0</v>
      </c>
      <c r="AT147" s="9">
        <f>IF(Parametros!$P$3=1,'4 - Tabela atual'!AT146,'5 - Tabela anterior'!AS146)</f>
        <v>0</v>
      </c>
      <c r="AU147" s="9">
        <f>IF(Parametros!$P$3=1,'4 - Tabela atual'!AU146,'5 - Tabela anterior'!AT146)</f>
        <v>0</v>
      </c>
      <c r="AV147" s="9">
        <f>IF(Parametros!$P$3=1,'4 - Tabela atual'!AV146,'5 - Tabela anterior'!AU146)</f>
        <v>0</v>
      </c>
      <c r="AW147" s="9">
        <f>IF(Parametros!$P$3=1,'4 - Tabela atual'!AW146,'5 - Tabela anterior'!AV146)</f>
        <v>0</v>
      </c>
      <c r="AX147" s="9">
        <f>IF(Parametros!$P$3=1,'4 - Tabela atual'!AX146,'5 - Tabela anterior'!AW146)</f>
        <v>0</v>
      </c>
      <c r="AY147" s="9">
        <f>IF(Parametros!$P$3=1,'4 - Tabela atual'!AY146,'5 - Tabela anterior'!AX146)</f>
        <v>0</v>
      </c>
      <c r="AZ147" s="9">
        <f>IF(Parametros!$P$3=1,'4 - Tabela atual'!AZ146,'5 - Tabela anterior'!AY146)</f>
        <v>0</v>
      </c>
      <c r="BA147" s="9">
        <f>IF(Parametros!$P$3=1,'4 - Tabela atual'!BA146,'5 - Tabela anterior'!AZ146)</f>
        <v>0</v>
      </c>
      <c r="BB147" s="9">
        <f>IF(Parametros!$P$3=1,'4 - Tabela atual'!BB146,'5 - Tabela anterior'!BA146)</f>
        <v>0</v>
      </c>
      <c r="BC147" s="9">
        <f>IF(Parametros!$P$3=1,'4 - Tabela atual'!BC146,'5 - Tabela anterior'!BB146)</f>
        <v>0</v>
      </c>
      <c r="BD147" s="9">
        <f>IF(Parametros!$P$3=1,'4 - Tabela atual'!BD146,'5 - Tabela anterior'!BC146)</f>
        <v>0</v>
      </c>
      <c r="BE147" s="9">
        <f>IF(Parametros!$P$3=1,'4 - Tabela atual'!BE146,'5 - Tabela anterior'!BD146)</f>
        <v>0</v>
      </c>
      <c r="BF147" s="9">
        <f>IF(Parametros!$P$3=1,'4 - Tabela atual'!BF146,'5 - Tabela anterior'!BE146)</f>
        <v>0</v>
      </c>
      <c r="BG147" s="9">
        <f>IF(Parametros!$P$3=1,'4 - Tabela atual'!BG146,'5 - Tabela anterior'!BF146)</f>
        <v>0</v>
      </c>
      <c r="BH147" s="9">
        <f>IF(Parametros!$P$3=1,'4 - Tabela atual'!BH146,'5 - Tabela anterior'!BG146)</f>
        <v>0</v>
      </c>
      <c r="BI147" s="9">
        <f>IF(Parametros!$P$3=1,'4 - Tabela atual'!BI146,'5 - Tabela anterior'!BH146)</f>
        <v>0</v>
      </c>
      <c r="BJ147" s="9">
        <f>IF(Parametros!$P$3=1,'4 - Tabela atual'!BJ146,'5 - Tabela anterior'!BI146)</f>
        <v>0</v>
      </c>
      <c r="BK147" s="9">
        <f>IF(Parametros!$P$3=1,'4 - Tabela atual'!BK146,'5 - Tabela anterior'!BJ146)</f>
        <v>0</v>
      </c>
      <c r="BL147" s="9">
        <f>IF(Parametros!$P$3=1,'4 - Tabela atual'!BL146,'5 - Tabela anterior'!BK146)</f>
        <v>0</v>
      </c>
      <c r="BM147" s="9">
        <f>IF(Parametros!$P$3=1,'4 - Tabela atual'!BM146,'5 - Tabela anterior'!BL146)</f>
        <v>0</v>
      </c>
      <c r="BN147" s="9">
        <f>IF(Parametros!$P$3=1,'4 - Tabela atual'!BN146,'5 - Tabela anterior'!BM146)</f>
        <v>0</v>
      </c>
      <c r="BO147" s="9">
        <f>IF(Parametros!$P$3=1,'4 - Tabela atual'!BO146,'5 - Tabela anterior'!BN146)</f>
        <v>0</v>
      </c>
      <c r="BP147" s="9">
        <f>IF(Parametros!$P$3=1,'4 - Tabela atual'!BP146,'5 - Tabela anterior'!BO146)</f>
        <v>0</v>
      </c>
      <c r="BQ147" s="9">
        <f>IF(Parametros!$P$3=1,'4 - Tabela atual'!BQ146,'5 - Tabela anterior'!BP146)</f>
        <v>0</v>
      </c>
      <c r="BR147" s="9">
        <f>IF(Parametros!$P$3=1,'4 - Tabela atual'!BR146,'5 - Tabela anterior'!BQ146)</f>
        <v>0</v>
      </c>
      <c r="BS147" s="9">
        <f>IF(Parametros!$P$3=1,'4 - Tabela atual'!BS146,'5 - Tabela anterior'!BR146)</f>
        <v>0</v>
      </c>
      <c r="BT147" s="9">
        <f>IF(Parametros!$P$3=1,'4 - Tabela atual'!BT146,'5 - Tabela anterior'!BS146)</f>
        <v>0</v>
      </c>
      <c r="BU147" s="9">
        <f>IF(Parametros!$P$3=1,'4 - Tabela atual'!BU146,'5 - Tabela anterior'!BT146)</f>
        <v>0</v>
      </c>
      <c r="BV147" s="9">
        <f>IF(Parametros!$P$3=1,'4 - Tabela atual'!BV146,'5 - Tabela anterior'!BU146)</f>
        <v>0</v>
      </c>
      <c r="BW147" s="9">
        <f>IF(Parametros!$P$3=1,'4 - Tabela atual'!BW146,'5 - Tabela anterior'!BV146)</f>
        <v>0</v>
      </c>
      <c r="BX147" s="9">
        <f>IF(Parametros!$P$3=1,'4 - Tabela atual'!BX146,'5 - Tabela anterior'!BW146)</f>
        <v>0</v>
      </c>
      <c r="BY147" s="9">
        <f>IF(Parametros!$P$3=1,'4 - Tabela atual'!BY146,'5 - Tabela anterior'!BX146)</f>
        <v>0</v>
      </c>
      <c r="BZ147" s="9">
        <f>IF(Parametros!$P$3=1,'4 - Tabela atual'!BZ146,'5 - Tabela anterior'!BY146)</f>
        <v>0</v>
      </c>
      <c r="CA147" s="9">
        <f>IF(Parametros!$P$3=1,'4 - Tabela atual'!CA146,'5 - Tabela anterior'!BZ146)</f>
        <v>0</v>
      </c>
      <c r="CB147" s="9">
        <f>IF(Parametros!$P$3=1,'4 - Tabela atual'!CB146,'5 - Tabela anterior'!CA146)</f>
        <v>0</v>
      </c>
      <c r="CC147" s="9">
        <f>IF(Parametros!$P$3=1,'4 - Tabela atual'!CC146,'5 - Tabela anterior'!CB146)</f>
        <v>0</v>
      </c>
      <c r="CD147" s="9">
        <f>IF(Parametros!$P$3=1,'4 - Tabela atual'!CD146,'5 - Tabela anterior'!CC146)</f>
        <v>0</v>
      </c>
      <c r="CE147" s="9">
        <f>IF(Parametros!$P$3=1,'4 - Tabela atual'!CE146,'5 - Tabela anterior'!CD146)</f>
        <v>0</v>
      </c>
      <c r="CF147" s="9">
        <f>IF(Parametros!$P$3=1,'4 - Tabela atual'!CF146,'5 - Tabela anterior'!CE146)</f>
        <v>0</v>
      </c>
      <c r="CG147" s="9">
        <f>IF(Parametros!$P$3=1,'4 - Tabela atual'!CG146,'5 - Tabela anterior'!CF146)</f>
        <v>0</v>
      </c>
      <c r="CH147" s="9">
        <f>IF(Parametros!$P$3=1,'4 - Tabela atual'!CH146,'5 - Tabela anterior'!CG146)</f>
        <v>0</v>
      </c>
      <c r="CI147" s="9">
        <f>IF(Parametros!$P$3=1,'4 - Tabela atual'!CI146,'5 - Tabela anterior'!CH146)</f>
        <v>0</v>
      </c>
      <c r="CJ147" s="9">
        <f>IF(Parametros!$P$3=1,'4 - Tabela atual'!CJ146,'5 - Tabela anterior'!CI146)</f>
        <v>0</v>
      </c>
      <c r="CK147" s="9">
        <f>IF(Parametros!$P$3=1,'4 - Tabela atual'!CK146,'5 - Tabela anterior'!CJ146)</f>
        <v>0</v>
      </c>
      <c r="CL147" s="9">
        <f>IF(Parametros!$P$3=1,'4 - Tabela atual'!CL146,'5 - Tabela anterior'!CK146)</f>
        <v>0</v>
      </c>
      <c r="CM147" s="9">
        <f>IF(Parametros!$P$3=1,'4 - Tabela atual'!CM146,'5 - Tabela anterior'!CL146)</f>
        <v>0</v>
      </c>
      <c r="CN147" s="9">
        <f>IF(Parametros!$P$3=1,'4 - Tabela atual'!CN146,'5 - Tabela anterior'!CM146)</f>
        <v>0</v>
      </c>
      <c r="CO147" s="9">
        <f>IF(Parametros!$P$3=1,'4 - Tabela atual'!CO146,'5 - Tabela anterior'!CN146)</f>
        <v>0</v>
      </c>
      <c r="CP147" s="9">
        <f>IF(Parametros!$P$3=1,'4 - Tabela atual'!CP146,'5 - Tabela anterior'!CO146)</f>
        <v>0</v>
      </c>
      <c r="CQ147" s="9">
        <f>IF(Parametros!$P$3=1,'4 - Tabela atual'!CQ146,'5 - Tabela anterior'!CP146)</f>
        <v>0</v>
      </c>
      <c r="CR147" s="9">
        <f>IF(Parametros!$P$3=1,'4 - Tabela atual'!CR146,'5 - Tabela anterior'!CQ146)</f>
        <v>0</v>
      </c>
      <c r="CS147" s="9">
        <f>IF(Parametros!$P$3=1,'4 - Tabela atual'!CS146,'5 - Tabela anterior'!CR146)</f>
        <v>0</v>
      </c>
      <c r="CT147" s="9">
        <f>IF(Parametros!$P$3=1,'4 - Tabela atual'!CT146,'5 - Tabela anterior'!CS146)</f>
        <v>0</v>
      </c>
      <c r="CU147" s="9">
        <f>IF(Parametros!$P$3=1,'4 - Tabela atual'!CU146,'5 - Tabela anterior'!CT146)</f>
        <v>0</v>
      </c>
      <c r="CV147" s="9">
        <f>IF(Parametros!$P$3=1,'4 - Tabela atual'!CV146,'5 - Tabela anterior'!CU146)</f>
        <v>0</v>
      </c>
      <c r="CW147" s="9">
        <f>IF(Parametros!$P$3=1,'4 - Tabela atual'!CW146,'5 - Tabela anterior'!CV146)</f>
        <v>0</v>
      </c>
      <c r="CX147" s="9">
        <f>IF(Parametros!$P$3=1,'4 - Tabela atual'!CX146,'5 - Tabela anterior'!CW146)</f>
        <v>0</v>
      </c>
      <c r="CY147" s="9">
        <f>IF(Parametros!$P$3=1,'4 - Tabela atual'!CY146,'5 - Tabela anterior'!CX146)</f>
        <v>0</v>
      </c>
      <c r="CZ147" s="9">
        <f>IF(Parametros!$P$3=1,'4 - Tabela atual'!CZ146,'5 - Tabela anterior'!CY146)</f>
        <v>0</v>
      </c>
      <c r="DA147" s="9">
        <f>IF(Parametros!$P$3=1,'4 - Tabela atual'!DA146,'5 - Tabela anterior'!CZ146)</f>
        <v>0</v>
      </c>
      <c r="DB147" s="9">
        <f>IF(Parametros!$P$3=1,'4 - Tabela atual'!DB146,'5 - Tabela anterior'!DA146)</f>
        <v>0</v>
      </c>
      <c r="DC147" s="9">
        <f>IF(Parametros!$P$3=1,'4 - Tabela atual'!DC146,'5 - Tabela anterior'!DB146)</f>
        <v>0</v>
      </c>
      <c r="DD147" s="9">
        <f>IF(Parametros!$P$3=1,'4 - Tabela atual'!DD146,'5 - Tabela anterior'!DC146)</f>
        <v>0</v>
      </c>
      <c r="DE147" s="9">
        <f>IF(Parametros!$P$3=1,'4 - Tabela atual'!DE146,'5 - Tabela anterior'!DD146)</f>
        <v>0</v>
      </c>
      <c r="DF147" s="9">
        <f>IF(Parametros!$P$3=1,'4 - Tabela atual'!DF146,'5 - Tabela anterior'!DE146)</f>
        <v>0</v>
      </c>
      <c r="DG147" s="9">
        <f>IF(Parametros!$P$3=1,'4 - Tabela atual'!DG146,'5 - Tabela anterior'!DF146)</f>
        <v>0</v>
      </c>
      <c r="DH147" s="9">
        <f>IF(Parametros!$P$3=1,'4 - Tabela atual'!DH146,'5 - Tabela anterior'!DG146)</f>
        <v>0</v>
      </c>
      <c r="DI147" s="9">
        <f>IF(Parametros!$P$3=1,'4 - Tabela atual'!DI146,'5 - Tabela anterior'!DH146)</f>
        <v>0</v>
      </c>
      <c r="DJ147" s="9">
        <f>IF(Parametros!$P$3=1,'4 - Tabela atual'!DJ146,'5 - Tabela anterior'!DI146)</f>
        <v>0</v>
      </c>
      <c r="DK147" s="9">
        <f>IF(Parametros!$P$3=1,'4 - Tabela atual'!DK146,'5 - Tabela anterior'!DJ146)</f>
        <v>0</v>
      </c>
      <c r="DL147" s="9">
        <f>IF(Parametros!$P$3=1,'4 - Tabela atual'!DL146,'5 - Tabela anterior'!DK146)</f>
        <v>0</v>
      </c>
      <c r="DM147" s="9">
        <f>IF(Parametros!$P$3=1,'4 - Tabela atual'!DM146,'5 - Tabela anterior'!DL146)</f>
        <v>0</v>
      </c>
      <c r="DN147" s="9">
        <f>IF(Parametros!$P$3=1,'4 - Tabela atual'!DN146,'5 - Tabela anterior'!DM146)</f>
        <v>0</v>
      </c>
      <c r="DO147" s="9">
        <f>IF(Parametros!$P$3=1,'4 - Tabela atual'!DO146,'5 - Tabela anterior'!DN146)</f>
        <v>0</v>
      </c>
      <c r="DP147" s="9">
        <f>IF(Parametros!$P$3=1,'4 - Tabela atual'!DP146,'5 - Tabela anterior'!DO146)</f>
        <v>0</v>
      </c>
      <c r="DQ147" s="9">
        <f>IF(Parametros!$P$3=1,'4 - Tabela atual'!DQ146,'5 - Tabela anterior'!DP146)</f>
        <v>0</v>
      </c>
      <c r="DR147" s="9">
        <f>IF(Parametros!$P$3=1,'4 - Tabela atual'!DR146,'5 - Tabela anterior'!DQ146)</f>
        <v>0</v>
      </c>
      <c r="DS147" s="9">
        <f>IF(Parametros!$P$3=1,'4 - Tabela atual'!DS146,'5 - Tabela anterior'!DR146)</f>
        <v>0</v>
      </c>
      <c r="DT147" s="9">
        <f>IF(Parametros!$P$3=1,'4 - Tabela atual'!DT146,'5 - Tabela anterior'!DS146)</f>
        <v>0</v>
      </c>
      <c r="DU147" s="9">
        <f>IF(Parametros!$P$3=1,'4 - Tabela atual'!DU146,'5 - Tabela anterior'!DT146)</f>
        <v>0</v>
      </c>
      <c r="DV147" s="9">
        <f>IF(Parametros!$P$3=1,'4 - Tabela atual'!DV146,'5 - Tabela anterior'!DU146)</f>
        <v>0</v>
      </c>
      <c r="DW147" s="9">
        <f>IF(Parametros!$P$3=1,'4 - Tabela atual'!DW146,'5 - Tabela anterior'!DV146)</f>
        <v>0</v>
      </c>
      <c r="DX147" s="9">
        <f>IF(Parametros!$P$3=1,'4 - Tabela atual'!DX146,'5 - Tabela anterior'!DW146)</f>
        <v>0</v>
      </c>
      <c r="DY147" s="9">
        <f>IF(Parametros!$P$3=1,'4 - Tabela atual'!DY146,'5 - Tabela anterior'!DX146)</f>
        <v>0</v>
      </c>
      <c r="DZ147" s="9">
        <f>IF(Parametros!$P$3=1,'4 - Tabela atual'!DZ146,'5 - Tabela anterior'!DY146)</f>
        <v>0</v>
      </c>
      <c r="EA147" s="9">
        <f>IF(Parametros!$P$3=1,'4 - Tabela atual'!EA146,'5 - Tabela anterior'!DZ146)</f>
        <v>0</v>
      </c>
      <c r="EB147" s="9">
        <f>IF(Parametros!$P$3=1,'4 - Tabela atual'!EB146,'5 - Tabela anterior'!EA146)</f>
        <v>0</v>
      </c>
      <c r="EC147" s="9">
        <f>IF(Parametros!$P$3=1,'4 - Tabela atual'!EC146,'5 - Tabela anterior'!EB146)</f>
        <v>0</v>
      </c>
      <c r="ED147" s="9">
        <f>IF(Parametros!$P$3=1,'4 - Tabela atual'!ED146,'5 - Tabela anterior'!EC146)</f>
        <v>0</v>
      </c>
      <c r="EE147" s="9">
        <f>IF(Parametros!$P$3=1,'4 - Tabela atual'!EE146,'5 - Tabela anterior'!ED146)</f>
        <v>0</v>
      </c>
      <c r="EF147" s="9">
        <f>IF(Parametros!$P$3=1,'4 - Tabela atual'!EF146,'5 - Tabela anterior'!EE146)</f>
        <v>0</v>
      </c>
      <c r="EG147" s="9">
        <f>IF(Parametros!$P$3=1,'4 - Tabela atual'!EG146,'5 - Tabela anterior'!EF146)</f>
        <v>0</v>
      </c>
      <c r="EH147" s="9">
        <f>IF(Parametros!$P$3=1,'4 - Tabela atual'!EH146,'5 - Tabela anterior'!EG146)</f>
        <v>0</v>
      </c>
      <c r="EI147" s="9">
        <f>IF(Parametros!$P$3=1,'4 - Tabela atual'!EI146,'5 - Tabela anterior'!EH146)</f>
        <v>0</v>
      </c>
      <c r="EJ147" s="9">
        <f>IF(Parametros!$P$3=1,'4 - Tabela atual'!EJ146,'5 - Tabela anterior'!EI146)</f>
        <v>0</v>
      </c>
      <c r="EK147" s="9">
        <f>IF(Parametros!$P$3=1,'4 - Tabela atual'!EK146,'5 - Tabela anterior'!EJ146)</f>
        <v>0</v>
      </c>
      <c r="EL147" s="9">
        <f>IF(Parametros!$P$3=1,'4 - Tabela atual'!EL146,'5 - Tabela anterior'!EK146)</f>
        <v>0</v>
      </c>
      <c r="EM147" s="9">
        <f>IF(Parametros!$P$3=1,'4 - Tabela atual'!EM146,'5 - Tabela anterior'!EL146)</f>
        <v>0</v>
      </c>
      <c r="EN147" s="9">
        <f>IF(Parametros!$P$3=1,'4 - Tabela atual'!EN146,'5 - Tabela anterior'!EM146)</f>
        <v>0</v>
      </c>
      <c r="EO147" s="9">
        <f>IF(Parametros!$P$3=1,'4 - Tabela atual'!EO146,'5 - Tabela anterior'!EN146)</f>
        <v>0</v>
      </c>
      <c r="EP147" s="9">
        <f>IF(Parametros!$P$3=1,'4 - Tabela atual'!EP146,'5 - Tabela anterior'!EO146)</f>
        <v>0</v>
      </c>
      <c r="EQ147" s="9">
        <f>IF(Parametros!$P$3=1,'4 - Tabela atual'!EQ146,'5 - Tabela anterior'!EP146)</f>
        <v>0</v>
      </c>
      <c r="ER147" s="9">
        <f>IF(Parametros!$P$3=1,'4 - Tabela atual'!ER146,'5 - Tabela anterior'!EQ146)</f>
        <v>0</v>
      </c>
      <c r="ES147" s="9">
        <f>IF(Parametros!$P$3=1,'4 - Tabela atual'!ES146,'5 - Tabela anterior'!ER146)</f>
        <v>0</v>
      </c>
      <c r="ET147" s="9">
        <f>IF(Parametros!$P$3=1,'4 - Tabela atual'!ET146,'5 - Tabela anterior'!ES146)</f>
        <v>0</v>
      </c>
      <c r="EU147" s="9">
        <f>IF(Parametros!$P$3=1,'4 - Tabela atual'!EU146,'5 - Tabela anterior'!ET146)</f>
        <v>0</v>
      </c>
      <c r="EV147" s="9">
        <f>IF(Parametros!$P$3=1,'4 - Tabela atual'!EV146,'5 - Tabela anterior'!EU146)</f>
        <v>0</v>
      </c>
      <c r="EW147" s="9">
        <f>IF(Parametros!$P$3=1,'4 - Tabela atual'!EW146,'5 - Tabela anterior'!EV146)</f>
        <v>0</v>
      </c>
      <c r="EX147" s="9">
        <f>IF(Parametros!$P$3=1,'4 - Tabela atual'!EX146,'5 - Tabela anterior'!EW146)</f>
        <v>0</v>
      </c>
      <c r="EY147" s="9">
        <f>IF(Parametros!$P$3=1,'4 - Tabela atual'!EY146,'5 - Tabela anterior'!EX146)</f>
        <v>0</v>
      </c>
      <c r="EZ147" s="9">
        <f>IF(Parametros!$P$3=1,'4 - Tabela atual'!EZ146,'5 - Tabela anterior'!EY146)</f>
        <v>0</v>
      </c>
      <c r="FA147" s="9">
        <f>IF(Parametros!$P$3=1,'4 - Tabela atual'!FA146,'5 - Tabela anterior'!EZ146)</f>
        <v>0</v>
      </c>
      <c r="FB147" s="9">
        <f>IF(Parametros!$P$3=1,'4 - Tabela atual'!FB146,'5 - Tabela anterior'!FA146)</f>
        <v>0</v>
      </c>
      <c r="FC147" s="9">
        <f>IF(Parametros!$P$3=1,'4 - Tabela atual'!FC146,'5 - Tabela anterior'!FB146)</f>
        <v>0</v>
      </c>
      <c r="FD147" s="9">
        <f>IF(Parametros!$P$3=1,'4 - Tabela atual'!FD146,'5 - Tabela anterior'!FC146)</f>
        <v>0</v>
      </c>
      <c r="FE147" s="9">
        <f>IF(Parametros!$P$3=1,'4 - Tabela atual'!FE146,'5 - Tabela anterior'!FD146)</f>
        <v>0</v>
      </c>
      <c r="FF147" s="9">
        <f>IF(Parametros!$P$3=1,'4 - Tabela atual'!FF146,'5 - Tabela anterior'!FE146)</f>
        <v>0</v>
      </c>
      <c r="FG147" s="9">
        <f>IF(Parametros!$P$3=1,'4 - Tabela atual'!FG146,'5 - Tabela anterior'!FF146)</f>
        <v>0</v>
      </c>
      <c r="FH147" s="9">
        <f>IF(Parametros!$P$3=1,'4 - Tabela atual'!FH146,'5 - Tabela anterior'!FG146)</f>
        <v>0</v>
      </c>
      <c r="FI147" s="9">
        <f>IF(Parametros!$P$3=1,'4 - Tabela atual'!FI146,'5 - Tabela anterior'!FH146)</f>
        <v>0</v>
      </c>
      <c r="FJ147" s="9">
        <f>IF(Parametros!$P$3=1,'4 - Tabela atual'!FJ146,'5 - Tabela anterior'!FI146)</f>
        <v>0</v>
      </c>
      <c r="FK147" s="9">
        <f>IF(Parametros!$P$3=1,'4 - Tabela atual'!FK146,'5 - Tabela anterior'!FJ146)</f>
        <v>0</v>
      </c>
      <c r="FL147" s="9">
        <f>IF(Parametros!$P$3=1,'4 - Tabela atual'!FL146,'5 - Tabela anterior'!FK146)</f>
        <v>0</v>
      </c>
      <c r="FM147" s="9">
        <f>IF(Parametros!$P$3=1,'4 - Tabela atual'!FM146,'5 - Tabela anterior'!FL146)</f>
        <v>0</v>
      </c>
      <c r="FN147" s="9">
        <f>IF(Parametros!$P$3=1,'4 - Tabela atual'!FN146,'5 - Tabela anterior'!FM146)</f>
        <v>0</v>
      </c>
      <c r="FO147" s="9">
        <f>IF(Parametros!$P$3=1,'4 - Tabela atual'!FO146,'5 - Tabela anterior'!FN146)</f>
        <v>0</v>
      </c>
      <c r="FP147" s="9">
        <f>IF(Parametros!$P$3=1,'4 - Tabela atual'!FP146,'5 - Tabela anterior'!FO146)</f>
        <v>0</v>
      </c>
      <c r="FQ147" s="9">
        <f>IF(Parametros!$P$3=1,'4 - Tabela atual'!FQ146,'5 - Tabela anterior'!FP146)</f>
        <v>0</v>
      </c>
      <c r="FR147" s="9">
        <f>IF(Parametros!$P$3=1,'4 - Tabela atual'!FR146,'5 - Tabela anterior'!FQ146)</f>
        <v>0</v>
      </c>
      <c r="FS147" s="9">
        <f>IF(Parametros!$P$3=1,'4 - Tabela atual'!FS146,'5 - Tabela anterior'!FR146)</f>
        <v>0</v>
      </c>
      <c r="FT147" t="str">
        <f>IF(Parametros!$P$3=1,'4 - Tabela atual'!FT146,'5 - Tabela anterior'!FS146)</f>
        <v>0</v>
      </c>
      <c r="FU147" t="str">
        <f>IF(Parametros!$P$3=1,'4 - Tabela atual'!FU146,'5 - Tabela anterior'!FT146)</f>
        <v>0</v>
      </c>
      <c r="FV147" t="str">
        <f>IF(Parametros!$P$3=1,'4 - Tabela atual'!FV146,'5 - Tabela anterior'!FU146)</f>
        <v>0</v>
      </c>
      <c r="FW147" t="str">
        <f>IF(Parametros!$P$3=1,'4 - Tabela atual'!FW146,'5 - Tabela anterior'!FV146)</f>
        <v>0</v>
      </c>
      <c r="FX147">
        <f>IF(Parametros!$P$3=1,'4 - Tabela atual'!FX146,'5 - Tabela anterior'!FW146)</f>
        <v>0</v>
      </c>
      <c r="FY147">
        <f>IF(Parametros!$P$3=1,'4 - Tabela atual'!FY146,'5 - Tabela anterior'!FX146)</f>
        <v>0</v>
      </c>
      <c r="FZ147">
        <f>IF(Parametros!$P$3=1,'4 - Tabela atual'!FZ146,'5 - Tabela anterior'!FY146)</f>
        <v>0</v>
      </c>
      <c r="GA147">
        <f>IF(Parametros!$P$3=1,'4 - Tabela atual'!GA146,'5 - Tabela anterior'!FZ146)</f>
        <v>0</v>
      </c>
      <c r="GB147">
        <f>IF(Parametros!$P$3=1,'4 - Tabela atual'!GB146,'5 - Tabela anterior'!GA146)</f>
        <v>0</v>
      </c>
      <c r="GC147">
        <f>IF(Parametros!$P$3=1,'4 - Tabela atual'!GC146,'5 - Tabela anterior'!GB146)</f>
        <v>0</v>
      </c>
      <c r="GD147">
        <f>IF(Parametros!$P$3=1,'4 - Tabela atual'!GD146,'5 - Tabela anterior'!GC146)</f>
        <v>0</v>
      </c>
      <c r="GE147">
        <f>IF(Parametros!$P$3=1,'4 - Tabela atual'!GE146,'5 - Tabela anterior'!GD146)</f>
        <v>0</v>
      </c>
      <c r="GF147">
        <f>IF(Parametros!$P$3=1,'4 - Tabela atual'!GF146,'5 - Tabela anterior'!GE146)</f>
        <v>0</v>
      </c>
      <c r="GG147">
        <f>IF(Parametros!$P$3=1,'4 - Tabela atual'!GG146,'5 - Tabela anterior'!GF146)</f>
        <v>0</v>
      </c>
      <c r="GH147">
        <f>IF(Parametros!$P$3=1,'4 - Tabela atual'!GH146,'5 - Tabela anterior'!GG146)</f>
        <v>0</v>
      </c>
      <c r="GI147" s="8" t="str">
        <f>IF(Parametros!$P$3=1,'4 - Tabela atual'!GI146,'5 - Tabela anterior'!GH146)</f>
        <v>0</v>
      </c>
      <c r="GJ147" s="8">
        <f>IF(Parametros!$P$3=1,'4 - Tabela atual'!GJ146,'5 - Tabela anterior'!GI146)</f>
        <v>0</v>
      </c>
      <c r="GK147" s="8">
        <f>IF(Parametros!$P$3=1,'4 - Tabela atual'!GK146,'5 - Tabela anterior'!GJ146)</f>
        <v>0</v>
      </c>
      <c r="GL147" s="8">
        <f>IF(Parametros!$P$3=1,'4 - Tabela atual'!GL146,'5 - Tabela anterior'!GK146)</f>
        <v>0</v>
      </c>
      <c r="GM147" s="8">
        <f>IF(Parametros!$P$3=1,'4 - Tabela atual'!GM146,'5 - Tabela anterior'!GL146)</f>
        <v>0</v>
      </c>
      <c r="GN147" s="8">
        <f>IF(Parametros!$P$3=1,'4 - Tabela atual'!GN146,'5 - Tabela anterior'!GM146)</f>
        <v>0</v>
      </c>
      <c r="GO147" s="8">
        <f>IF(Parametros!$P$3=1,'4 - Tabela atual'!GO146,'5 - Tabela anterior'!GN146)</f>
        <v>0</v>
      </c>
      <c r="GP147" s="8">
        <f>IF(Parametros!$P$3=1,'4 - Tabela atual'!GP146,'5 - Tabela anterior'!GO146)</f>
        <v>0</v>
      </c>
      <c r="GQ147" s="8">
        <f>IF(Parametros!$P$3=1,'4 - Tabela atual'!GQ146,'5 - Tabela anterior'!GP146)</f>
        <v>0</v>
      </c>
      <c r="GR147" s="8">
        <f>IF(Parametros!$P$3=1,'4 - Tabela atual'!GR146,'5 - Tabela anterior'!GQ146)</f>
        <v>0</v>
      </c>
      <c r="GS147" s="8">
        <f>IF(Parametros!$P$3=1,'4 - Tabela atual'!GS146,'5 - Tabela anterior'!GR146)</f>
        <v>0</v>
      </c>
      <c r="GT147" s="8">
        <f>IF(Parametros!$P$3=1,'4 - Tabela atual'!GT146,'5 - Tabela anterior'!GS146)</f>
        <v>0</v>
      </c>
      <c r="GU147" s="8">
        <f>IF(Parametros!$P$3=1,'4 - Tabela atual'!GU146,'5 - Tabela anterior'!GT146)</f>
        <v>0</v>
      </c>
      <c r="GV147" s="8">
        <f>IF(Parametros!$P$3=1,'4 - Tabela atual'!GV146,'5 - Tabela anterior'!GU146)</f>
        <v>0</v>
      </c>
      <c r="GW147" s="8">
        <f>IF(Parametros!$P$3=1,'4 - Tabela atual'!GW146,'5 - Tabela anterior'!GV146)</f>
        <v>0</v>
      </c>
      <c r="GX147">
        <f>IF(Parametros!$P$3=1,'4 - Tabela atual'!GX146,'5 - Tabela anterior'!GW146)</f>
        <v>0</v>
      </c>
      <c r="GY147">
        <f>IF(Parametros!$P$3=1,'4 - Tabela atual'!GY146,'5 - Tabela anterior'!GX146)</f>
        <v>0</v>
      </c>
      <c r="GZ147">
        <f>IF(Parametros!$P$3=1,'4 - Tabela atual'!GZ146,'5 - Tabela anterior'!GY146)</f>
        <v>0</v>
      </c>
      <c r="HA147">
        <f>IF(Parametros!$P$3=1,'4 - Tabela atual'!HA146,'5 - Tabela anterior'!GZ146)</f>
        <v>0</v>
      </c>
      <c r="HB147">
        <f>IF(Parametros!$P$3=1,'4 - Tabela atual'!HB146,'5 - Tabela anterior'!HA146)</f>
        <v>0</v>
      </c>
      <c r="HC147">
        <f>IF(Parametros!$P$3=1,'4 - Tabela atual'!HC146,'5 - Tabela anterior'!HB146)</f>
        <v>0</v>
      </c>
      <c r="HD147">
        <f>IF(Parametros!$P$3=1,'4 - Tabela atual'!HD146,'5 - Tabela anterior'!HC146)</f>
        <v>0</v>
      </c>
      <c r="HE147" s="6" t="str">
        <f t="shared" si="3"/>
        <v>0 - (0)</v>
      </c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IP147" s="5"/>
      <c r="IQ147" s="5"/>
      <c r="IR147" s="5"/>
      <c r="IS147" s="5"/>
      <c r="IT147" s="5"/>
      <c r="IU147" s="5"/>
      <c r="IV147" s="5"/>
      <c r="IW147" s="5"/>
      <c r="IX147" s="5"/>
      <c r="IY147" s="5"/>
      <c r="IZ147" s="5"/>
      <c r="JA147" s="5"/>
      <c r="JB147" s="5"/>
      <c r="JC147" s="5"/>
      <c r="JD147" s="5"/>
      <c r="JE147" s="5"/>
      <c r="JF147" s="5"/>
      <c r="JG147" s="5"/>
      <c r="JH147" s="5"/>
      <c r="JI147" s="5"/>
      <c r="JJ147" s="5"/>
      <c r="JK147" s="5"/>
      <c r="JL147" s="5"/>
    </row>
    <row r="148" spans="1:272" x14ac:dyDescent="0.2">
      <c r="A148" s="148">
        <f>IF(Parametros!$P$3=1,'4 - Tabela atual'!A147,'5 - Tabela anterior'!A147)</f>
        <v>0</v>
      </c>
      <c r="B148" s="112">
        <f>IF(Parametros!$P$3=1,'4 - Tabela atual'!B147,'5 - Tabela anterior'!B147)</f>
        <v>0</v>
      </c>
      <c r="C148" s="9">
        <f>IF(Parametros!$P$3=1,'4 - Tabela atual'!C147,'5 - Tabela anterior'!C147)</f>
        <v>0</v>
      </c>
      <c r="D148" s="9">
        <f>IF(Parametros!$P$3=1,'4 - Tabela atual'!D147,'5 - Tabela anterior'!D147)</f>
        <v>0</v>
      </c>
      <c r="E148" s="9"/>
      <c r="F148" s="9"/>
      <c r="G148" s="9"/>
      <c r="H148" s="9"/>
      <c r="I148" s="9">
        <f>IF(Parametros!$P$3=1,'4 - Tabela atual'!I147,'5 - Tabela anterior'!H147)</f>
        <v>0</v>
      </c>
      <c r="J148" s="9"/>
      <c r="K148" s="9"/>
      <c r="L148" s="9"/>
      <c r="M148" s="9"/>
      <c r="N148" s="9">
        <f>IF(Parametros!$P$3=1,'4 - Tabela atual'!N147,'5 - Tabela anterior'!M147)</f>
        <v>0</v>
      </c>
      <c r="O148" s="9">
        <f>IF(Parametros!$P$3=1,'4 - Tabela atual'!O147,'5 - Tabela anterior'!N147)</f>
        <v>0</v>
      </c>
      <c r="P148" s="9">
        <f>IF(Parametros!$P$3=1,'4 - Tabela atual'!P147,'5 - Tabela anterior'!O147)</f>
        <v>0</v>
      </c>
      <c r="Q148" s="9">
        <f>IF(Parametros!$P$3=1,'4 - Tabela atual'!Q147,'5 - Tabela anterior'!P147)</f>
        <v>0</v>
      </c>
      <c r="R148" s="9">
        <f>IF(Parametros!$P$3=1,'4 - Tabela atual'!R147,'5 - Tabela anterior'!Q147)</f>
        <v>0</v>
      </c>
      <c r="S148" s="9">
        <f>IF(Parametros!$P$3=1,'4 - Tabela atual'!S147,'5 - Tabela anterior'!R147)</f>
        <v>0</v>
      </c>
      <c r="T148" s="9">
        <f>IF(Parametros!$P$3=1,'4 - Tabela atual'!T147,'5 - Tabela anterior'!S147)</f>
        <v>0</v>
      </c>
      <c r="U148" s="9">
        <f>IF(Parametros!$P$3=1,'4 - Tabela atual'!U147,'5 - Tabela anterior'!T147)</f>
        <v>0</v>
      </c>
      <c r="V148" s="9">
        <f>IF(Parametros!$P$3=1,'4 - Tabela atual'!V147,'5 - Tabela anterior'!U147)</f>
        <v>0</v>
      </c>
      <c r="W148" s="9">
        <f>IF(Parametros!$P$3=1,'4 - Tabela atual'!W147,'5 - Tabela anterior'!V147)</f>
        <v>0</v>
      </c>
      <c r="X148" s="9">
        <f>IF(Parametros!$P$3=1,'4 - Tabela atual'!X147,'5 - Tabela anterior'!W147)</f>
        <v>0</v>
      </c>
      <c r="Y148" s="9">
        <f>IF(Parametros!$P$3=1,'4 - Tabela atual'!Y147,'5 - Tabela anterior'!X147)</f>
        <v>0</v>
      </c>
      <c r="Z148" s="9">
        <f>IF(Parametros!$P$3=1,'4 - Tabela atual'!Z147,'5 - Tabela anterior'!Y147)</f>
        <v>0</v>
      </c>
      <c r="AA148" s="9">
        <f>IF(Parametros!$P$3=1,'4 - Tabela atual'!AA147,'5 - Tabela anterior'!Z147)</f>
        <v>0</v>
      </c>
      <c r="AB148" s="9">
        <f>IF(Parametros!$P$3=1,'4 - Tabela atual'!AB147,'5 - Tabela anterior'!AA147)</f>
        <v>0</v>
      </c>
      <c r="AC148" s="9">
        <f>IF(Parametros!$P$3=1,'4 - Tabela atual'!AC147,'5 - Tabela anterior'!AB147)</f>
        <v>0</v>
      </c>
      <c r="AD148" s="9">
        <f>IF(Parametros!$P$3=1,'4 - Tabela atual'!AD147,'5 - Tabela anterior'!AC147)</f>
        <v>0</v>
      </c>
      <c r="AE148" s="9">
        <f>IF(Parametros!$P$3=1,'4 - Tabela atual'!AE147,'5 - Tabela anterior'!AD147)</f>
        <v>0</v>
      </c>
      <c r="AF148" s="9">
        <f>IF(Parametros!$P$3=1,'4 - Tabela atual'!AF147,'5 - Tabela anterior'!AE147)</f>
        <v>0</v>
      </c>
      <c r="AG148" s="9">
        <f>IF(Parametros!$P$3=1,'4 - Tabela atual'!AG147,'5 - Tabela anterior'!AF147)</f>
        <v>0</v>
      </c>
      <c r="AH148" s="9">
        <f>IF(Parametros!$P$3=1,'4 - Tabela atual'!AH147,'5 - Tabela anterior'!AG147)</f>
        <v>0</v>
      </c>
      <c r="AI148" s="9">
        <f>IF(Parametros!$P$3=1,'4 - Tabela atual'!AI147,'5 - Tabela anterior'!AH147)</f>
        <v>0</v>
      </c>
      <c r="AJ148" s="9">
        <f>IF(Parametros!$P$3=1,'4 - Tabela atual'!AJ147,'5 - Tabela anterior'!AI147)</f>
        <v>0</v>
      </c>
      <c r="AK148" s="9">
        <f>IF(Parametros!$P$3=1,'4 - Tabela atual'!AK147,'5 - Tabela anterior'!AJ147)</f>
        <v>0</v>
      </c>
      <c r="AL148" s="9">
        <f>IF(Parametros!$P$3=1,'4 - Tabela atual'!AL147,'5 - Tabela anterior'!AK147)</f>
        <v>0</v>
      </c>
      <c r="AM148" s="9">
        <f>IF(Parametros!$P$3=1,'4 - Tabela atual'!AM147,'5 - Tabela anterior'!AL147)</f>
        <v>0</v>
      </c>
      <c r="AN148" s="9">
        <f>IF(Parametros!$P$3=1,'4 - Tabela atual'!AN147,'5 - Tabela anterior'!AM147)</f>
        <v>0</v>
      </c>
      <c r="AO148" s="9">
        <f>IF(Parametros!$P$3=1,'4 - Tabela atual'!AO147,'5 - Tabela anterior'!AN147)</f>
        <v>0</v>
      </c>
      <c r="AP148" s="9">
        <f>IF(Parametros!$P$3=1,'4 - Tabela atual'!AP147,'5 - Tabela anterior'!AO147)</f>
        <v>0</v>
      </c>
      <c r="AQ148" s="9">
        <f>IF(Parametros!$P$3=1,'4 - Tabela atual'!AQ147,'5 - Tabela anterior'!AP147)</f>
        <v>0</v>
      </c>
      <c r="AR148" s="9">
        <f>IF(Parametros!$P$3=1,'4 - Tabela atual'!AR147,'5 - Tabela anterior'!AQ147)</f>
        <v>0</v>
      </c>
      <c r="AS148" s="9">
        <f>IF(Parametros!$P$3=1,'4 - Tabela atual'!AS147,'5 - Tabela anterior'!AR147)</f>
        <v>0</v>
      </c>
      <c r="AT148" s="9">
        <f>IF(Parametros!$P$3=1,'4 - Tabela atual'!AT147,'5 - Tabela anterior'!AS147)</f>
        <v>0</v>
      </c>
      <c r="AU148" s="9">
        <f>IF(Parametros!$P$3=1,'4 - Tabela atual'!AU147,'5 - Tabela anterior'!AT147)</f>
        <v>0</v>
      </c>
      <c r="AV148" s="9">
        <f>IF(Parametros!$P$3=1,'4 - Tabela atual'!AV147,'5 - Tabela anterior'!AU147)</f>
        <v>0</v>
      </c>
      <c r="AW148" s="9">
        <f>IF(Parametros!$P$3=1,'4 - Tabela atual'!AW147,'5 - Tabela anterior'!AV147)</f>
        <v>0</v>
      </c>
      <c r="AX148" s="9">
        <f>IF(Parametros!$P$3=1,'4 - Tabela atual'!AX147,'5 - Tabela anterior'!AW147)</f>
        <v>0</v>
      </c>
      <c r="AY148" s="9">
        <f>IF(Parametros!$P$3=1,'4 - Tabela atual'!AY147,'5 - Tabela anterior'!AX147)</f>
        <v>0</v>
      </c>
      <c r="AZ148" s="9">
        <f>IF(Parametros!$P$3=1,'4 - Tabela atual'!AZ147,'5 - Tabela anterior'!AY147)</f>
        <v>0</v>
      </c>
      <c r="BA148" s="9">
        <f>IF(Parametros!$P$3=1,'4 - Tabela atual'!BA147,'5 - Tabela anterior'!AZ147)</f>
        <v>0</v>
      </c>
      <c r="BB148" s="9">
        <f>IF(Parametros!$P$3=1,'4 - Tabela atual'!BB147,'5 - Tabela anterior'!BA147)</f>
        <v>0</v>
      </c>
      <c r="BC148" s="9">
        <f>IF(Parametros!$P$3=1,'4 - Tabela atual'!BC147,'5 - Tabela anterior'!BB147)</f>
        <v>0</v>
      </c>
      <c r="BD148" s="9">
        <f>IF(Parametros!$P$3=1,'4 - Tabela atual'!BD147,'5 - Tabela anterior'!BC147)</f>
        <v>0</v>
      </c>
      <c r="BE148" s="9">
        <f>IF(Parametros!$P$3=1,'4 - Tabela atual'!BE147,'5 - Tabela anterior'!BD147)</f>
        <v>0</v>
      </c>
      <c r="BF148" s="9">
        <f>IF(Parametros!$P$3=1,'4 - Tabela atual'!BF147,'5 - Tabela anterior'!BE147)</f>
        <v>0</v>
      </c>
      <c r="BG148" s="9">
        <f>IF(Parametros!$P$3=1,'4 - Tabela atual'!BG147,'5 - Tabela anterior'!BF147)</f>
        <v>0</v>
      </c>
      <c r="BH148" s="9">
        <f>IF(Parametros!$P$3=1,'4 - Tabela atual'!BH147,'5 - Tabela anterior'!BG147)</f>
        <v>0</v>
      </c>
      <c r="BI148" s="9">
        <f>IF(Parametros!$P$3=1,'4 - Tabela atual'!BI147,'5 - Tabela anterior'!BH147)</f>
        <v>0</v>
      </c>
      <c r="BJ148" s="9">
        <f>IF(Parametros!$P$3=1,'4 - Tabela atual'!BJ147,'5 - Tabela anterior'!BI147)</f>
        <v>0</v>
      </c>
      <c r="BK148" s="9">
        <f>IF(Parametros!$P$3=1,'4 - Tabela atual'!BK147,'5 - Tabela anterior'!BJ147)</f>
        <v>0</v>
      </c>
      <c r="BL148" s="9">
        <f>IF(Parametros!$P$3=1,'4 - Tabela atual'!BL147,'5 - Tabela anterior'!BK147)</f>
        <v>0</v>
      </c>
      <c r="BM148" s="9">
        <f>IF(Parametros!$P$3=1,'4 - Tabela atual'!BM147,'5 - Tabela anterior'!BL147)</f>
        <v>0</v>
      </c>
      <c r="BN148" s="9">
        <f>IF(Parametros!$P$3=1,'4 - Tabela atual'!BN147,'5 - Tabela anterior'!BM147)</f>
        <v>0</v>
      </c>
      <c r="BO148" s="9">
        <f>IF(Parametros!$P$3=1,'4 - Tabela atual'!BO147,'5 - Tabela anterior'!BN147)</f>
        <v>0</v>
      </c>
      <c r="BP148" s="9">
        <f>IF(Parametros!$P$3=1,'4 - Tabela atual'!BP147,'5 - Tabela anterior'!BO147)</f>
        <v>0</v>
      </c>
      <c r="BQ148" s="9">
        <f>IF(Parametros!$P$3=1,'4 - Tabela atual'!BQ147,'5 - Tabela anterior'!BP147)</f>
        <v>0</v>
      </c>
      <c r="BR148" s="9">
        <f>IF(Parametros!$P$3=1,'4 - Tabela atual'!BR147,'5 - Tabela anterior'!BQ147)</f>
        <v>0</v>
      </c>
      <c r="BS148" s="9">
        <f>IF(Parametros!$P$3=1,'4 - Tabela atual'!BS147,'5 - Tabela anterior'!BR147)</f>
        <v>0</v>
      </c>
      <c r="BT148" s="9">
        <f>IF(Parametros!$P$3=1,'4 - Tabela atual'!BT147,'5 - Tabela anterior'!BS147)</f>
        <v>0</v>
      </c>
      <c r="BU148" s="9">
        <f>IF(Parametros!$P$3=1,'4 - Tabela atual'!BU147,'5 - Tabela anterior'!BT147)</f>
        <v>0</v>
      </c>
      <c r="BV148" s="9">
        <f>IF(Parametros!$P$3=1,'4 - Tabela atual'!BV147,'5 - Tabela anterior'!BU147)</f>
        <v>0</v>
      </c>
      <c r="BW148" s="9">
        <f>IF(Parametros!$P$3=1,'4 - Tabela atual'!BW147,'5 - Tabela anterior'!BV147)</f>
        <v>0</v>
      </c>
      <c r="BX148" s="9">
        <f>IF(Parametros!$P$3=1,'4 - Tabela atual'!BX147,'5 - Tabela anterior'!BW147)</f>
        <v>0</v>
      </c>
      <c r="BY148" s="9">
        <f>IF(Parametros!$P$3=1,'4 - Tabela atual'!BY147,'5 - Tabela anterior'!BX147)</f>
        <v>0</v>
      </c>
      <c r="BZ148" s="9">
        <f>IF(Parametros!$P$3=1,'4 - Tabela atual'!BZ147,'5 - Tabela anterior'!BY147)</f>
        <v>0</v>
      </c>
      <c r="CA148" s="9">
        <f>IF(Parametros!$P$3=1,'4 - Tabela atual'!CA147,'5 - Tabela anterior'!BZ147)</f>
        <v>0</v>
      </c>
      <c r="CB148" s="9">
        <f>IF(Parametros!$P$3=1,'4 - Tabela atual'!CB147,'5 - Tabela anterior'!CA147)</f>
        <v>0</v>
      </c>
      <c r="CC148" s="9">
        <f>IF(Parametros!$P$3=1,'4 - Tabela atual'!CC147,'5 - Tabela anterior'!CB147)</f>
        <v>0</v>
      </c>
      <c r="CD148" s="9">
        <f>IF(Parametros!$P$3=1,'4 - Tabela atual'!CD147,'5 - Tabela anterior'!CC147)</f>
        <v>0</v>
      </c>
      <c r="CE148" s="9">
        <f>IF(Parametros!$P$3=1,'4 - Tabela atual'!CE147,'5 - Tabela anterior'!CD147)</f>
        <v>0</v>
      </c>
      <c r="CF148" s="9">
        <f>IF(Parametros!$P$3=1,'4 - Tabela atual'!CF147,'5 - Tabela anterior'!CE147)</f>
        <v>0</v>
      </c>
      <c r="CG148" s="9">
        <f>IF(Parametros!$P$3=1,'4 - Tabela atual'!CG147,'5 - Tabela anterior'!CF147)</f>
        <v>0</v>
      </c>
      <c r="CH148" s="9">
        <f>IF(Parametros!$P$3=1,'4 - Tabela atual'!CH147,'5 - Tabela anterior'!CG147)</f>
        <v>0</v>
      </c>
      <c r="CI148" s="9">
        <f>IF(Parametros!$P$3=1,'4 - Tabela atual'!CI147,'5 - Tabela anterior'!CH147)</f>
        <v>0</v>
      </c>
      <c r="CJ148" s="9">
        <f>IF(Parametros!$P$3=1,'4 - Tabela atual'!CJ147,'5 - Tabela anterior'!CI147)</f>
        <v>0</v>
      </c>
      <c r="CK148" s="9">
        <f>IF(Parametros!$P$3=1,'4 - Tabela atual'!CK147,'5 - Tabela anterior'!CJ147)</f>
        <v>0</v>
      </c>
      <c r="CL148" s="9">
        <f>IF(Parametros!$P$3=1,'4 - Tabela atual'!CL147,'5 - Tabela anterior'!CK147)</f>
        <v>0</v>
      </c>
      <c r="CM148" s="9">
        <f>IF(Parametros!$P$3=1,'4 - Tabela atual'!CM147,'5 - Tabela anterior'!CL147)</f>
        <v>0</v>
      </c>
      <c r="CN148" s="9">
        <f>IF(Parametros!$P$3=1,'4 - Tabela atual'!CN147,'5 - Tabela anterior'!CM147)</f>
        <v>0</v>
      </c>
      <c r="CO148" s="9">
        <f>IF(Parametros!$P$3=1,'4 - Tabela atual'!CO147,'5 - Tabela anterior'!CN147)</f>
        <v>0</v>
      </c>
      <c r="CP148" s="9">
        <f>IF(Parametros!$P$3=1,'4 - Tabela atual'!CP147,'5 - Tabela anterior'!CO147)</f>
        <v>0</v>
      </c>
      <c r="CQ148" s="9">
        <f>IF(Parametros!$P$3=1,'4 - Tabela atual'!CQ147,'5 - Tabela anterior'!CP147)</f>
        <v>0</v>
      </c>
      <c r="CR148" s="9">
        <f>IF(Parametros!$P$3=1,'4 - Tabela atual'!CR147,'5 - Tabela anterior'!CQ147)</f>
        <v>0</v>
      </c>
      <c r="CS148" s="9">
        <f>IF(Parametros!$P$3=1,'4 - Tabela atual'!CS147,'5 - Tabela anterior'!CR147)</f>
        <v>0</v>
      </c>
      <c r="CT148" s="9">
        <f>IF(Parametros!$P$3=1,'4 - Tabela atual'!CT147,'5 - Tabela anterior'!CS147)</f>
        <v>0</v>
      </c>
      <c r="CU148" s="9">
        <f>IF(Parametros!$P$3=1,'4 - Tabela atual'!CU147,'5 - Tabela anterior'!CT147)</f>
        <v>0</v>
      </c>
      <c r="CV148" s="9">
        <f>IF(Parametros!$P$3=1,'4 - Tabela atual'!CV147,'5 - Tabela anterior'!CU147)</f>
        <v>0</v>
      </c>
      <c r="CW148" s="9">
        <f>IF(Parametros!$P$3=1,'4 - Tabela atual'!CW147,'5 - Tabela anterior'!CV147)</f>
        <v>0</v>
      </c>
      <c r="CX148" s="9">
        <f>IF(Parametros!$P$3=1,'4 - Tabela atual'!CX147,'5 - Tabela anterior'!CW147)</f>
        <v>0</v>
      </c>
      <c r="CY148" s="9">
        <f>IF(Parametros!$P$3=1,'4 - Tabela atual'!CY147,'5 - Tabela anterior'!CX147)</f>
        <v>0</v>
      </c>
      <c r="CZ148" s="9">
        <f>IF(Parametros!$P$3=1,'4 - Tabela atual'!CZ147,'5 - Tabela anterior'!CY147)</f>
        <v>0</v>
      </c>
      <c r="DA148" s="9">
        <f>IF(Parametros!$P$3=1,'4 - Tabela atual'!DA147,'5 - Tabela anterior'!CZ147)</f>
        <v>0</v>
      </c>
      <c r="DB148" s="9">
        <f>IF(Parametros!$P$3=1,'4 - Tabela atual'!DB147,'5 - Tabela anterior'!DA147)</f>
        <v>0</v>
      </c>
      <c r="DC148" s="9">
        <f>IF(Parametros!$P$3=1,'4 - Tabela atual'!DC147,'5 - Tabela anterior'!DB147)</f>
        <v>0</v>
      </c>
      <c r="DD148" s="9">
        <f>IF(Parametros!$P$3=1,'4 - Tabela atual'!DD147,'5 - Tabela anterior'!DC147)</f>
        <v>0</v>
      </c>
      <c r="DE148" s="9">
        <f>IF(Parametros!$P$3=1,'4 - Tabela atual'!DE147,'5 - Tabela anterior'!DD147)</f>
        <v>0</v>
      </c>
      <c r="DF148" s="9">
        <f>IF(Parametros!$P$3=1,'4 - Tabela atual'!DF147,'5 - Tabela anterior'!DE147)</f>
        <v>0</v>
      </c>
      <c r="DG148" s="9">
        <f>IF(Parametros!$P$3=1,'4 - Tabela atual'!DG147,'5 - Tabela anterior'!DF147)</f>
        <v>0</v>
      </c>
      <c r="DH148" s="9">
        <f>IF(Parametros!$P$3=1,'4 - Tabela atual'!DH147,'5 - Tabela anterior'!DG147)</f>
        <v>0</v>
      </c>
      <c r="DI148" s="9">
        <f>IF(Parametros!$P$3=1,'4 - Tabela atual'!DI147,'5 - Tabela anterior'!DH147)</f>
        <v>0</v>
      </c>
      <c r="DJ148" s="9">
        <f>IF(Parametros!$P$3=1,'4 - Tabela atual'!DJ147,'5 - Tabela anterior'!DI147)</f>
        <v>0</v>
      </c>
      <c r="DK148" s="9">
        <f>IF(Parametros!$P$3=1,'4 - Tabela atual'!DK147,'5 - Tabela anterior'!DJ147)</f>
        <v>0</v>
      </c>
      <c r="DL148" s="9">
        <f>IF(Parametros!$P$3=1,'4 - Tabela atual'!DL147,'5 - Tabela anterior'!DK147)</f>
        <v>0</v>
      </c>
      <c r="DM148" s="9">
        <f>IF(Parametros!$P$3=1,'4 - Tabela atual'!DM147,'5 - Tabela anterior'!DL147)</f>
        <v>0</v>
      </c>
      <c r="DN148" s="9">
        <f>IF(Parametros!$P$3=1,'4 - Tabela atual'!DN147,'5 - Tabela anterior'!DM147)</f>
        <v>0</v>
      </c>
      <c r="DO148" s="9">
        <f>IF(Parametros!$P$3=1,'4 - Tabela atual'!DO147,'5 - Tabela anterior'!DN147)</f>
        <v>0</v>
      </c>
      <c r="DP148" s="9">
        <f>IF(Parametros!$P$3=1,'4 - Tabela atual'!DP147,'5 - Tabela anterior'!DO147)</f>
        <v>0</v>
      </c>
      <c r="DQ148" s="9">
        <f>IF(Parametros!$P$3=1,'4 - Tabela atual'!DQ147,'5 - Tabela anterior'!DP147)</f>
        <v>0</v>
      </c>
      <c r="DR148" s="9">
        <f>IF(Parametros!$P$3=1,'4 - Tabela atual'!DR147,'5 - Tabela anterior'!DQ147)</f>
        <v>0</v>
      </c>
      <c r="DS148" s="9">
        <f>IF(Parametros!$P$3=1,'4 - Tabela atual'!DS147,'5 - Tabela anterior'!DR147)</f>
        <v>0</v>
      </c>
      <c r="DT148" s="9">
        <f>IF(Parametros!$P$3=1,'4 - Tabela atual'!DT147,'5 - Tabela anterior'!DS147)</f>
        <v>0</v>
      </c>
      <c r="DU148" s="9">
        <f>IF(Parametros!$P$3=1,'4 - Tabela atual'!DU147,'5 - Tabela anterior'!DT147)</f>
        <v>0</v>
      </c>
      <c r="DV148" s="9">
        <f>IF(Parametros!$P$3=1,'4 - Tabela atual'!DV147,'5 - Tabela anterior'!DU147)</f>
        <v>0</v>
      </c>
      <c r="DW148" s="9">
        <f>IF(Parametros!$P$3=1,'4 - Tabela atual'!DW147,'5 - Tabela anterior'!DV147)</f>
        <v>0</v>
      </c>
      <c r="DX148" s="9">
        <f>IF(Parametros!$P$3=1,'4 - Tabela atual'!DX147,'5 - Tabela anterior'!DW147)</f>
        <v>0</v>
      </c>
      <c r="DY148" s="9">
        <f>IF(Parametros!$P$3=1,'4 - Tabela atual'!DY147,'5 - Tabela anterior'!DX147)</f>
        <v>0</v>
      </c>
      <c r="DZ148" s="9">
        <f>IF(Parametros!$P$3=1,'4 - Tabela atual'!DZ147,'5 - Tabela anterior'!DY147)</f>
        <v>0</v>
      </c>
      <c r="EA148" s="9">
        <f>IF(Parametros!$P$3=1,'4 - Tabela atual'!EA147,'5 - Tabela anterior'!DZ147)</f>
        <v>0</v>
      </c>
      <c r="EB148" s="9">
        <f>IF(Parametros!$P$3=1,'4 - Tabela atual'!EB147,'5 - Tabela anterior'!EA147)</f>
        <v>0</v>
      </c>
      <c r="EC148" s="9">
        <f>IF(Parametros!$P$3=1,'4 - Tabela atual'!EC147,'5 - Tabela anterior'!EB147)</f>
        <v>0</v>
      </c>
      <c r="ED148" s="9">
        <f>IF(Parametros!$P$3=1,'4 - Tabela atual'!ED147,'5 - Tabela anterior'!EC147)</f>
        <v>0</v>
      </c>
      <c r="EE148" s="9">
        <f>IF(Parametros!$P$3=1,'4 - Tabela atual'!EE147,'5 - Tabela anterior'!ED147)</f>
        <v>0</v>
      </c>
      <c r="EF148" s="9">
        <f>IF(Parametros!$P$3=1,'4 - Tabela atual'!EF147,'5 - Tabela anterior'!EE147)</f>
        <v>0</v>
      </c>
      <c r="EG148" s="9">
        <f>IF(Parametros!$P$3=1,'4 - Tabela atual'!EG147,'5 - Tabela anterior'!EF147)</f>
        <v>0</v>
      </c>
      <c r="EH148" s="9">
        <f>IF(Parametros!$P$3=1,'4 - Tabela atual'!EH147,'5 - Tabela anterior'!EG147)</f>
        <v>0</v>
      </c>
      <c r="EI148" s="9">
        <f>IF(Parametros!$P$3=1,'4 - Tabela atual'!EI147,'5 - Tabela anterior'!EH147)</f>
        <v>0</v>
      </c>
      <c r="EJ148" s="9">
        <f>IF(Parametros!$P$3=1,'4 - Tabela atual'!EJ147,'5 - Tabela anterior'!EI147)</f>
        <v>0</v>
      </c>
      <c r="EK148" s="9">
        <f>IF(Parametros!$P$3=1,'4 - Tabela atual'!EK147,'5 - Tabela anterior'!EJ147)</f>
        <v>0</v>
      </c>
      <c r="EL148" s="9">
        <f>IF(Parametros!$P$3=1,'4 - Tabela atual'!EL147,'5 - Tabela anterior'!EK147)</f>
        <v>0</v>
      </c>
      <c r="EM148" s="9">
        <f>IF(Parametros!$P$3=1,'4 - Tabela atual'!EM147,'5 - Tabela anterior'!EL147)</f>
        <v>0</v>
      </c>
      <c r="EN148" s="9">
        <f>IF(Parametros!$P$3=1,'4 - Tabela atual'!EN147,'5 - Tabela anterior'!EM147)</f>
        <v>0</v>
      </c>
      <c r="EO148" s="9">
        <f>IF(Parametros!$P$3=1,'4 - Tabela atual'!EO147,'5 - Tabela anterior'!EN147)</f>
        <v>0</v>
      </c>
      <c r="EP148" s="9">
        <f>IF(Parametros!$P$3=1,'4 - Tabela atual'!EP147,'5 - Tabela anterior'!EO147)</f>
        <v>0</v>
      </c>
      <c r="EQ148" s="9">
        <f>IF(Parametros!$P$3=1,'4 - Tabela atual'!EQ147,'5 - Tabela anterior'!EP147)</f>
        <v>0</v>
      </c>
      <c r="ER148" s="9">
        <f>IF(Parametros!$P$3=1,'4 - Tabela atual'!ER147,'5 - Tabela anterior'!EQ147)</f>
        <v>0</v>
      </c>
      <c r="ES148" s="9">
        <f>IF(Parametros!$P$3=1,'4 - Tabela atual'!ES147,'5 - Tabela anterior'!ER147)</f>
        <v>0</v>
      </c>
      <c r="ET148" s="9">
        <f>IF(Parametros!$P$3=1,'4 - Tabela atual'!ET147,'5 - Tabela anterior'!ES147)</f>
        <v>0</v>
      </c>
      <c r="EU148" s="9">
        <f>IF(Parametros!$P$3=1,'4 - Tabela atual'!EU147,'5 - Tabela anterior'!ET147)</f>
        <v>0</v>
      </c>
      <c r="EV148" s="9">
        <f>IF(Parametros!$P$3=1,'4 - Tabela atual'!EV147,'5 - Tabela anterior'!EU147)</f>
        <v>0</v>
      </c>
      <c r="EW148" s="9">
        <f>IF(Parametros!$P$3=1,'4 - Tabela atual'!EW147,'5 - Tabela anterior'!EV147)</f>
        <v>0</v>
      </c>
      <c r="EX148" s="9">
        <f>IF(Parametros!$P$3=1,'4 - Tabela atual'!EX147,'5 - Tabela anterior'!EW147)</f>
        <v>0</v>
      </c>
      <c r="EY148" s="9">
        <f>IF(Parametros!$P$3=1,'4 - Tabela atual'!EY147,'5 - Tabela anterior'!EX147)</f>
        <v>0</v>
      </c>
      <c r="EZ148" s="9">
        <f>IF(Parametros!$P$3=1,'4 - Tabela atual'!EZ147,'5 - Tabela anterior'!EY147)</f>
        <v>0</v>
      </c>
      <c r="FA148" s="9">
        <f>IF(Parametros!$P$3=1,'4 - Tabela atual'!FA147,'5 - Tabela anterior'!EZ147)</f>
        <v>0</v>
      </c>
      <c r="FB148" s="9">
        <f>IF(Parametros!$P$3=1,'4 - Tabela atual'!FB147,'5 - Tabela anterior'!FA147)</f>
        <v>0</v>
      </c>
      <c r="FC148" s="9">
        <f>IF(Parametros!$P$3=1,'4 - Tabela atual'!FC147,'5 - Tabela anterior'!FB147)</f>
        <v>0</v>
      </c>
      <c r="FD148" s="9">
        <f>IF(Parametros!$P$3=1,'4 - Tabela atual'!FD147,'5 - Tabela anterior'!FC147)</f>
        <v>0</v>
      </c>
      <c r="FE148" s="9">
        <f>IF(Parametros!$P$3=1,'4 - Tabela atual'!FE147,'5 - Tabela anterior'!FD147)</f>
        <v>0</v>
      </c>
      <c r="FF148" s="9">
        <f>IF(Parametros!$P$3=1,'4 - Tabela atual'!FF147,'5 - Tabela anterior'!FE147)</f>
        <v>0</v>
      </c>
      <c r="FG148" s="9">
        <f>IF(Parametros!$P$3=1,'4 - Tabela atual'!FG147,'5 - Tabela anterior'!FF147)</f>
        <v>0</v>
      </c>
      <c r="FH148" s="9">
        <f>IF(Parametros!$P$3=1,'4 - Tabela atual'!FH147,'5 - Tabela anterior'!FG147)</f>
        <v>0</v>
      </c>
      <c r="FI148" s="9">
        <f>IF(Parametros!$P$3=1,'4 - Tabela atual'!FI147,'5 - Tabela anterior'!FH147)</f>
        <v>0</v>
      </c>
      <c r="FJ148" s="9">
        <f>IF(Parametros!$P$3=1,'4 - Tabela atual'!FJ147,'5 - Tabela anterior'!FI147)</f>
        <v>0</v>
      </c>
      <c r="FK148" s="9">
        <f>IF(Parametros!$P$3=1,'4 - Tabela atual'!FK147,'5 - Tabela anterior'!FJ147)</f>
        <v>0</v>
      </c>
      <c r="FL148" s="9">
        <f>IF(Parametros!$P$3=1,'4 - Tabela atual'!FL147,'5 - Tabela anterior'!FK147)</f>
        <v>0</v>
      </c>
      <c r="FM148" s="9">
        <f>IF(Parametros!$P$3=1,'4 - Tabela atual'!FM147,'5 - Tabela anterior'!FL147)</f>
        <v>0</v>
      </c>
      <c r="FN148" s="9">
        <f>IF(Parametros!$P$3=1,'4 - Tabela atual'!FN147,'5 - Tabela anterior'!FM147)</f>
        <v>0</v>
      </c>
      <c r="FO148" s="9">
        <f>IF(Parametros!$P$3=1,'4 - Tabela atual'!FO147,'5 - Tabela anterior'!FN147)</f>
        <v>0</v>
      </c>
      <c r="FP148" s="9">
        <f>IF(Parametros!$P$3=1,'4 - Tabela atual'!FP147,'5 - Tabela anterior'!FO147)</f>
        <v>0</v>
      </c>
      <c r="FQ148" s="9">
        <f>IF(Parametros!$P$3=1,'4 - Tabela atual'!FQ147,'5 - Tabela anterior'!FP147)</f>
        <v>0</v>
      </c>
      <c r="FR148" s="9">
        <f>IF(Parametros!$P$3=1,'4 - Tabela atual'!FR147,'5 - Tabela anterior'!FQ147)</f>
        <v>0</v>
      </c>
      <c r="FS148" s="9">
        <f>IF(Parametros!$P$3=1,'4 - Tabela atual'!FS147,'5 - Tabela anterior'!FR147)</f>
        <v>0</v>
      </c>
      <c r="FT148" t="str">
        <f>IF(Parametros!$P$3=1,'4 - Tabela atual'!FT147,'5 - Tabela anterior'!FS147)</f>
        <v>0</v>
      </c>
      <c r="FU148" t="str">
        <f>IF(Parametros!$P$3=1,'4 - Tabela atual'!FU147,'5 - Tabela anterior'!FT147)</f>
        <v>0</v>
      </c>
      <c r="FV148" t="str">
        <f>IF(Parametros!$P$3=1,'4 - Tabela atual'!FV147,'5 - Tabela anterior'!FU147)</f>
        <v>0</v>
      </c>
      <c r="FW148" t="str">
        <f>IF(Parametros!$P$3=1,'4 - Tabela atual'!FW147,'5 - Tabela anterior'!FV147)</f>
        <v>0</v>
      </c>
      <c r="FX148">
        <f>IF(Parametros!$P$3=1,'4 - Tabela atual'!FX147,'5 - Tabela anterior'!FW147)</f>
        <v>0</v>
      </c>
      <c r="FY148">
        <f>IF(Parametros!$P$3=1,'4 - Tabela atual'!FY147,'5 - Tabela anterior'!FX147)</f>
        <v>0</v>
      </c>
      <c r="FZ148">
        <f>IF(Parametros!$P$3=1,'4 - Tabela atual'!FZ147,'5 - Tabela anterior'!FY147)</f>
        <v>0</v>
      </c>
      <c r="GA148">
        <f>IF(Parametros!$P$3=1,'4 - Tabela atual'!GA147,'5 - Tabela anterior'!FZ147)</f>
        <v>0</v>
      </c>
      <c r="GB148">
        <f>IF(Parametros!$P$3=1,'4 - Tabela atual'!GB147,'5 - Tabela anterior'!GA147)</f>
        <v>0</v>
      </c>
      <c r="GC148">
        <f>IF(Parametros!$P$3=1,'4 - Tabela atual'!GC147,'5 - Tabela anterior'!GB147)</f>
        <v>0</v>
      </c>
      <c r="GD148">
        <f>IF(Parametros!$P$3=1,'4 - Tabela atual'!GD147,'5 - Tabela anterior'!GC147)</f>
        <v>0</v>
      </c>
      <c r="GE148">
        <f>IF(Parametros!$P$3=1,'4 - Tabela atual'!GE147,'5 - Tabela anterior'!GD147)</f>
        <v>0</v>
      </c>
      <c r="GF148">
        <f>IF(Parametros!$P$3=1,'4 - Tabela atual'!GF147,'5 - Tabela anterior'!GE147)</f>
        <v>0</v>
      </c>
      <c r="GG148">
        <f>IF(Parametros!$P$3=1,'4 - Tabela atual'!GG147,'5 - Tabela anterior'!GF147)</f>
        <v>0</v>
      </c>
      <c r="GH148">
        <f>IF(Parametros!$P$3=1,'4 - Tabela atual'!GH147,'5 - Tabela anterior'!GG147)</f>
        <v>0</v>
      </c>
      <c r="GI148" s="8" t="str">
        <f>IF(Parametros!$P$3=1,'4 - Tabela atual'!GI147,'5 - Tabela anterior'!GH147)</f>
        <v>0</v>
      </c>
      <c r="GJ148" s="8">
        <f>IF(Parametros!$P$3=1,'4 - Tabela atual'!GJ147,'5 - Tabela anterior'!GI147)</f>
        <v>0</v>
      </c>
      <c r="GK148" s="8">
        <f>IF(Parametros!$P$3=1,'4 - Tabela atual'!GK147,'5 - Tabela anterior'!GJ147)</f>
        <v>0</v>
      </c>
      <c r="GL148" s="8">
        <f>IF(Parametros!$P$3=1,'4 - Tabela atual'!GL147,'5 - Tabela anterior'!GK147)</f>
        <v>0</v>
      </c>
      <c r="GM148" s="8">
        <f>IF(Parametros!$P$3=1,'4 - Tabela atual'!GM147,'5 - Tabela anterior'!GL147)</f>
        <v>0</v>
      </c>
      <c r="GN148" s="8">
        <f>IF(Parametros!$P$3=1,'4 - Tabela atual'!GN147,'5 - Tabela anterior'!GM147)</f>
        <v>0</v>
      </c>
      <c r="GO148" s="8">
        <f>IF(Parametros!$P$3=1,'4 - Tabela atual'!GO147,'5 - Tabela anterior'!GN147)</f>
        <v>0</v>
      </c>
      <c r="GP148" s="8">
        <f>IF(Parametros!$P$3=1,'4 - Tabela atual'!GP147,'5 - Tabela anterior'!GO147)</f>
        <v>0</v>
      </c>
      <c r="GQ148" s="8">
        <f>IF(Parametros!$P$3=1,'4 - Tabela atual'!GQ147,'5 - Tabela anterior'!GP147)</f>
        <v>0</v>
      </c>
      <c r="GR148" s="8">
        <f>IF(Parametros!$P$3=1,'4 - Tabela atual'!GR147,'5 - Tabela anterior'!GQ147)</f>
        <v>0</v>
      </c>
      <c r="GS148" s="8">
        <f>IF(Parametros!$P$3=1,'4 - Tabela atual'!GS147,'5 - Tabela anterior'!GR147)</f>
        <v>0</v>
      </c>
      <c r="GT148" s="8">
        <f>IF(Parametros!$P$3=1,'4 - Tabela atual'!GT147,'5 - Tabela anterior'!GS147)</f>
        <v>0</v>
      </c>
      <c r="GU148" s="8">
        <f>IF(Parametros!$P$3=1,'4 - Tabela atual'!GU147,'5 - Tabela anterior'!GT147)</f>
        <v>0</v>
      </c>
      <c r="GV148" s="8">
        <f>IF(Parametros!$P$3=1,'4 - Tabela atual'!GV147,'5 - Tabela anterior'!GU147)</f>
        <v>0</v>
      </c>
      <c r="GW148" s="8">
        <f>IF(Parametros!$P$3=1,'4 - Tabela atual'!GW147,'5 - Tabela anterior'!GV147)</f>
        <v>0</v>
      </c>
      <c r="GX148">
        <f>IF(Parametros!$P$3=1,'4 - Tabela atual'!GX147,'5 - Tabela anterior'!GW147)</f>
        <v>0</v>
      </c>
      <c r="GY148">
        <f>IF(Parametros!$P$3=1,'4 - Tabela atual'!GY147,'5 - Tabela anterior'!GX147)</f>
        <v>0</v>
      </c>
      <c r="GZ148">
        <f>IF(Parametros!$P$3=1,'4 - Tabela atual'!GZ147,'5 - Tabela anterior'!GY147)</f>
        <v>0</v>
      </c>
      <c r="HA148">
        <f>IF(Parametros!$P$3=1,'4 - Tabela atual'!HA147,'5 - Tabela anterior'!GZ147)</f>
        <v>0</v>
      </c>
      <c r="HB148">
        <f>IF(Parametros!$P$3=1,'4 - Tabela atual'!HB147,'5 - Tabela anterior'!HA147)</f>
        <v>0</v>
      </c>
      <c r="HC148">
        <f>IF(Parametros!$P$3=1,'4 - Tabela atual'!HC147,'5 - Tabela anterior'!HB147)</f>
        <v>0</v>
      </c>
      <c r="HD148">
        <f>IF(Parametros!$P$3=1,'4 - Tabela atual'!HD147,'5 - Tabela anterior'!HC147)</f>
        <v>0</v>
      </c>
      <c r="HE148" s="6" t="str">
        <f t="shared" si="3"/>
        <v>0 - (0)</v>
      </c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IP148" s="5"/>
      <c r="IQ148" s="5"/>
      <c r="IR148" s="5"/>
      <c r="IS148" s="5"/>
      <c r="IT148" s="5"/>
      <c r="IU148" s="5"/>
      <c r="IV148" s="5"/>
      <c r="IW148" s="5"/>
      <c r="IX148" s="5"/>
      <c r="IY148" s="5"/>
      <c r="IZ148" s="5"/>
      <c r="JA148" s="5"/>
      <c r="JB148" s="5"/>
      <c r="JC148" s="5"/>
      <c r="JD148" s="5"/>
      <c r="JE148" s="5"/>
      <c r="JF148" s="5"/>
      <c r="JG148" s="5"/>
      <c r="JH148" s="5"/>
      <c r="JI148" s="5"/>
      <c r="JJ148" s="5"/>
      <c r="JK148" s="5"/>
      <c r="JL148" s="5"/>
    </row>
    <row r="149" spans="1:272" x14ac:dyDescent="0.2">
      <c r="A149" s="148">
        <f>IF(Parametros!$P$3=1,'4 - Tabela atual'!A148,'5 - Tabela anterior'!A148)</f>
        <v>0</v>
      </c>
      <c r="B149" s="112">
        <f>IF(Parametros!$P$3=1,'4 - Tabela atual'!B148,'5 - Tabela anterior'!B148)</f>
        <v>0</v>
      </c>
      <c r="C149" s="9">
        <f>IF(Parametros!$P$3=1,'4 - Tabela atual'!C148,'5 - Tabela anterior'!C148)</f>
        <v>0</v>
      </c>
      <c r="D149" s="9">
        <f>IF(Parametros!$P$3=1,'4 - Tabela atual'!D148,'5 - Tabela anterior'!D148)</f>
        <v>0</v>
      </c>
      <c r="E149" s="9"/>
      <c r="F149" s="9"/>
      <c r="G149" s="9"/>
      <c r="H149" s="9"/>
      <c r="I149" s="9">
        <f>IF(Parametros!$P$3=1,'4 - Tabela atual'!I148,'5 - Tabela anterior'!H148)</f>
        <v>0</v>
      </c>
      <c r="J149" s="9"/>
      <c r="K149" s="9"/>
      <c r="L149" s="9"/>
      <c r="M149" s="9"/>
      <c r="N149" s="9">
        <f>IF(Parametros!$P$3=1,'4 - Tabela atual'!N148,'5 - Tabela anterior'!M148)</f>
        <v>0</v>
      </c>
      <c r="O149" s="9">
        <f>IF(Parametros!$P$3=1,'4 - Tabela atual'!O148,'5 - Tabela anterior'!N148)</f>
        <v>0</v>
      </c>
      <c r="P149" s="9">
        <f>IF(Parametros!$P$3=1,'4 - Tabela atual'!P148,'5 - Tabela anterior'!O148)</f>
        <v>0</v>
      </c>
      <c r="Q149" s="9">
        <f>IF(Parametros!$P$3=1,'4 - Tabela atual'!Q148,'5 - Tabela anterior'!P148)</f>
        <v>0</v>
      </c>
      <c r="R149" s="9">
        <f>IF(Parametros!$P$3=1,'4 - Tabela atual'!R148,'5 - Tabela anterior'!Q148)</f>
        <v>0</v>
      </c>
      <c r="S149" s="9">
        <f>IF(Parametros!$P$3=1,'4 - Tabela atual'!S148,'5 - Tabela anterior'!R148)</f>
        <v>0</v>
      </c>
      <c r="T149" s="9">
        <f>IF(Parametros!$P$3=1,'4 - Tabela atual'!T148,'5 - Tabela anterior'!S148)</f>
        <v>0</v>
      </c>
      <c r="U149" s="9">
        <f>IF(Parametros!$P$3=1,'4 - Tabela atual'!U148,'5 - Tabela anterior'!T148)</f>
        <v>0</v>
      </c>
      <c r="V149" s="9">
        <f>IF(Parametros!$P$3=1,'4 - Tabela atual'!V148,'5 - Tabela anterior'!U148)</f>
        <v>0</v>
      </c>
      <c r="W149" s="9">
        <f>IF(Parametros!$P$3=1,'4 - Tabela atual'!W148,'5 - Tabela anterior'!V148)</f>
        <v>0</v>
      </c>
      <c r="X149" s="9">
        <f>IF(Parametros!$P$3=1,'4 - Tabela atual'!X148,'5 - Tabela anterior'!W148)</f>
        <v>0</v>
      </c>
      <c r="Y149" s="9">
        <f>IF(Parametros!$P$3=1,'4 - Tabela atual'!Y148,'5 - Tabela anterior'!X148)</f>
        <v>0</v>
      </c>
      <c r="Z149" s="9">
        <f>IF(Parametros!$P$3=1,'4 - Tabela atual'!Z148,'5 - Tabela anterior'!Y148)</f>
        <v>0</v>
      </c>
      <c r="AA149" s="9">
        <f>IF(Parametros!$P$3=1,'4 - Tabela atual'!AA148,'5 - Tabela anterior'!Z148)</f>
        <v>0</v>
      </c>
      <c r="AB149" s="9">
        <f>IF(Parametros!$P$3=1,'4 - Tabela atual'!AB148,'5 - Tabela anterior'!AA148)</f>
        <v>0</v>
      </c>
      <c r="AC149" s="9">
        <f>IF(Parametros!$P$3=1,'4 - Tabela atual'!AC148,'5 - Tabela anterior'!AB148)</f>
        <v>0</v>
      </c>
      <c r="AD149" s="9">
        <f>IF(Parametros!$P$3=1,'4 - Tabela atual'!AD148,'5 - Tabela anterior'!AC148)</f>
        <v>0</v>
      </c>
      <c r="AE149" s="9">
        <f>IF(Parametros!$P$3=1,'4 - Tabela atual'!AE148,'5 - Tabela anterior'!AD148)</f>
        <v>0</v>
      </c>
      <c r="AF149" s="9">
        <f>IF(Parametros!$P$3=1,'4 - Tabela atual'!AF148,'5 - Tabela anterior'!AE148)</f>
        <v>0</v>
      </c>
      <c r="AG149" s="9">
        <f>IF(Parametros!$P$3=1,'4 - Tabela atual'!AG148,'5 - Tabela anterior'!AF148)</f>
        <v>0</v>
      </c>
      <c r="AH149" s="9">
        <f>IF(Parametros!$P$3=1,'4 - Tabela atual'!AH148,'5 - Tabela anterior'!AG148)</f>
        <v>0</v>
      </c>
      <c r="AI149" s="9">
        <f>IF(Parametros!$P$3=1,'4 - Tabela atual'!AI148,'5 - Tabela anterior'!AH148)</f>
        <v>0</v>
      </c>
      <c r="AJ149" s="9">
        <f>IF(Parametros!$P$3=1,'4 - Tabela atual'!AJ148,'5 - Tabela anterior'!AI148)</f>
        <v>0</v>
      </c>
      <c r="AK149" s="9">
        <f>IF(Parametros!$P$3=1,'4 - Tabela atual'!AK148,'5 - Tabela anterior'!AJ148)</f>
        <v>0</v>
      </c>
      <c r="AL149" s="9">
        <f>IF(Parametros!$P$3=1,'4 - Tabela atual'!AL148,'5 - Tabela anterior'!AK148)</f>
        <v>0</v>
      </c>
      <c r="AM149" s="9">
        <f>IF(Parametros!$P$3=1,'4 - Tabela atual'!AM148,'5 - Tabela anterior'!AL148)</f>
        <v>0</v>
      </c>
      <c r="AN149" s="9">
        <f>IF(Parametros!$P$3=1,'4 - Tabela atual'!AN148,'5 - Tabela anterior'!AM148)</f>
        <v>0</v>
      </c>
      <c r="AO149" s="9">
        <f>IF(Parametros!$P$3=1,'4 - Tabela atual'!AO148,'5 - Tabela anterior'!AN148)</f>
        <v>0</v>
      </c>
      <c r="AP149" s="9">
        <f>IF(Parametros!$P$3=1,'4 - Tabela atual'!AP148,'5 - Tabela anterior'!AO148)</f>
        <v>0</v>
      </c>
      <c r="AQ149" s="9">
        <f>IF(Parametros!$P$3=1,'4 - Tabela atual'!AQ148,'5 - Tabela anterior'!AP148)</f>
        <v>0</v>
      </c>
      <c r="AR149" s="9">
        <f>IF(Parametros!$P$3=1,'4 - Tabela atual'!AR148,'5 - Tabela anterior'!AQ148)</f>
        <v>0</v>
      </c>
      <c r="AS149" s="9">
        <f>IF(Parametros!$P$3=1,'4 - Tabela atual'!AS148,'5 - Tabela anterior'!AR148)</f>
        <v>0</v>
      </c>
      <c r="AT149" s="9">
        <f>IF(Parametros!$P$3=1,'4 - Tabela atual'!AT148,'5 - Tabela anterior'!AS148)</f>
        <v>0</v>
      </c>
      <c r="AU149" s="9">
        <f>IF(Parametros!$P$3=1,'4 - Tabela atual'!AU148,'5 - Tabela anterior'!AT148)</f>
        <v>0</v>
      </c>
      <c r="AV149" s="9">
        <f>IF(Parametros!$P$3=1,'4 - Tabela atual'!AV148,'5 - Tabela anterior'!AU148)</f>
        <v>0</v>
      </c>
      <c r="AW149" s="9">
        <f>IF(Parametros!$P$3=1,'4 - Tabela atual'!AW148,'5 - Tabela anterior'!AV148)</f>
        <v>0</v>
      </c>
      <c r="AX149" s="9">
        <f>IF(Parametros!$P$3=1,'4 - Tabela atual'!AX148,'5 - Tabela anterior'!AW148)</f>
        <v>0</v>
      </c>
      <c r="AY149" s="9">
        <f>IF(Parametros!$P$3=1,'4 - Tabela atual'!AY148,'5 - Tabela anterior'!AX148)</f>
        <v>0</v>
      </c>
      <c r="AZ149" s="9">
        <f>IF(Parametros!$P$3=1,'4 - Tabela atual'!AZ148,'5 - Tabela anterior'!AY148)</f>
        <v>0</v>
      </c>
      <c r="BA149" s="9">
        <f>IF(Parametros!$P$3=1,'4 - Tabela atual'!BA148,'5 - Tabela anterior'!AZ148)</f>
        <v>0</v>
      </c>
      <c r="BB149" s="9">
        <f>IF(Parametros!$P$3=1,'4 - Tabela atual'!BB148,'5 - Tabela anterior'!BA148)</f>
        <v>0</v>
      </c>
      <c r="BC149" s="9">
        <f>IF(Parametros!$P$3=1,'4 - Tabela atual'!BC148,'5 - Tabela anterior'!BB148)</f>
        <v>0</v>
      </c>
      <c r="BD149" s="9">
        <f>IF(Parametros!$P$3=1,'4 - Tabela atual'!BD148,'5 - Tabela anterior'!BC148)</f>
        <v>0</v>
      </c>
      <c r="BE149" s="9">
        <f>IF(Parametros!$P$3=1,'4 - Tabela atual'!BE148,'5 - Tabela anterior'!BD148)</f>
        <v>0</v>
      </c>
      <c r="BF149" s="9">
        <f>IF(Parametros!$P$3=1,'4 - Tabela atual'!BF148,'5 - Tabela anterior'!BE148)</f>
        <v>0</v>
      </c>
      <c r="BG149" s="9">
        <f>IF(Parametros!$P$3=1,'4 - Tabela atual'!BG148,'5 - Tabela anterior'!BF148)</f>
        <v>0</v>
      </c>
      <c r="BH149" s="9">
        <f>IF(Parametros!$P$3=1,'4 - Tabela atual'!BH148,'5 - Tabela anterior'!BG148)</f>
        <v>0</v>
      </c>
      <c r="BI149" s="9">
        <f>IF(Parametros!$P$3=1,'4 - Tabela atual'!BI148,'5 - Tabela anterior'!BH148)</f>
        <v>0</v>
      </c>
      <c r="BJ149" s="9">
        <f>IF(Parametros!$P$3=1,'4 - Tabela atual'!BJ148,'5 - Tabela anterior'!BI148)</f>
        <v>0</v>
      </c>
      <c r="BK149" s="9">
        <f>IF(Parametros!$P$3=1,'4 - Tabela atual'!BK148,'5 - Tabela anterior'!BJ148)</f>
        <v>0</v>
      </c>
      <c r="BL149" s="9">
        <f>IF(Parametros!$P$3=1,'4 - Tabela atual'!BL148,'5 - Tabela anterior'!BK148)</f>
        <v>0</v>
      </c>
      <c r="BM149" s="9">
        <f>IF(Parametros!$P$3=1,'4 - Tabela atual'!BM148,'5 - Tabela anterior'!BL148)</f>
        <v>0</v>
      </c>
      <c r="BN149" s="9">
        <f>IF(Parametros!$P$3=1,'4 - Tabela atual'!BN148,'5 - Tabela anterior'!BM148)</f>
        <v>0</v>
      </c>
      <c r="BO149" s="9">
        <f>IF(Parametros!$P$3=1,'4 - Tabela atual'!BO148,'5 - Tabela anterior'!BN148)</f>
        <v>0</v>
      </c>
      <c r="BP149" s="9">
        <f>IF(Parametros!$P$3=1,'4 - Tabela atual'!BP148,'5 - Tabela anterior'!BO148)</f>
        <v>0</v>
      </c>
      <c r="BQ149" s="9">
        <f>IF(Parametros!$P$3=1,'4 - Tabela atual'!BQ148,'5 - Tabela anterior'!BP148)</f>
        <v>0</v>
      </c>
      <c r="BR149" s="9">
        <f>IF(Parametros!$P$3=1,'4 - Tabela atual'!BR148,'5 - Tabela anterior'!BQ148)</f>
        <v>0</v>
      </c>
      <c r="BS149" s="9">
        <f>IF(Parametros!$P$3=1,'4 - Tabela atual'!BS148,'5 - Tabela anterior'!BR148)</f>
        <v>0</v>
      </c>
      <c r="BT149" s="9">
        <f>IF(Parametros!$P$3=1,'4 - Tabela atual'!BT148,'5 - Tabela anterior'!BS148)</f>
        <v>0</v>
      </c>
      <c r="BU149" s="9">
        <f>IF(Parametros!$P$3=1,'4 - Tabela atual'!BU148,'5 - Tabela anterior'!BT148)</f>
        <v>0</v>
      </c>
      <c r="BV149" s="9">
        <f>IF(Parametros!$P$3=1,'4 - Tabela atual'!BV148,'5 - Tabela anterior'!BU148)</f>
        <v>0</v>
      </c>
      <c r="BW149" s="9">
        <f>IF(Parametros!$P$3=1,'4 - Tabela atual'!BW148,'5 - Tabela anterior'!BV148)</f>
        <v>0</v>
      </c>
      <c r="BX149" s="9">
        <f>IF(Parametros!$P$3=1,'4 - Tabela atual'!BX148,'5 - Tabela anterior'!BW148)</f>
        <v>0</v>
      </c>
      <c r="BY149" s="9">
        <f>IF(Parametros!$P$3=1,'4 - Tabela atual'!BY148,'5 - Tabela anterior'!BX148)</f>
        <v>0</v>
      </c>
      <c r="BZ149" s="9">
        <f>IF(Parametros!$P$3=1,'4 - Tabela atual'!BZ148,'5 - Tabela anterior'!BY148)</f>
        <v>0</v>
      </c>
      <c r="CA149" s="9">
        <f>IF(Parametros!$P$3=1,'4 - Tabela atual'!CA148,'5 - Tabela anterior'!BZ148)</f>
        <v>0</v>
      </c>
      <c r="CB149" s="9">
        <f>IF(Parametros!$P$3=1,'4 - Tabela atual'!CB148,'5 - Tabela anterior'!CA148)</f>
        <v>0</v>
      </c>
      <c r="CC149" s="9">
        <f>IF(Parametros!$P$3=1,'4 - Tabela atual'!CC148,'5 - Tabela anterior'!CB148)</f>
        <v>0</v>
      </c>
      <c r="CD149" s="9">
        <f>IF(Parametros!$P$3=1,'4 - Tabela atual'!CD148,'5 - Tabela anterior'!CC148)</f>
        <v>0</v>
      </c>
      <c r="CE149" s="9">
        <f>IF(Parametros!$P$3=1,'4 - Tabela atual'!CE148,'5 - Tabela anterior'!CD148)</f>
        <v>0</v>
      </c>
      <c r="CF149" s="9">
        <f>IF(Parametros!$P$3=1,'4 - Tabela atual'!CF148,'5 - Tabela anterior'!CE148)</f>
        <v>0</v>
      </c>
      <c r="CG149" s="9">
        <f>IF(Parametros!$P$3=1,'4 - Tabela atual'!CG148,'5 - Tabela anterior'!CF148)</f>
        <v>0</v>
      </c>
      <c r="CH149" s="9">
        <f>IF(Parametros!$P$3=1,'4 - Tabela atual'!CH148,'5 - Tabela anterior'!CG148)</f>
        <v>0</v>
      </c>
      <c r="CI149" s="9">
        <f>IF(Parametros!$P$3=1,'4 - Tabela atual'!CI148,'5 - Tabela anterior'!CH148)</f>
        <v>0</v>
      </c>
      <c r="CJ149" s="9">
        <f>IF(Parametros!$P$3=1,'4 - Tabela atual'!CJ148,'5 - Tabela anterior'!CI148)</f>
        <v>0</v>
      </c>
      <c r="CK149" s="9">
        <f>IF(Parametros!$P$3=1,'4 - Tabela atual'!CK148,'5 - Tabela anterior'!CJ148)</f>
        <v>0</v>
      </c>
      <c r="CL149" s="9">
        <f>IF(Parametros!$P$3=1,'4 - Tabela atual'!CL148,'5 - Tabela anterior'!CK148)</f>
        <v>0</v>
      </c>
      <c r="CM149" s="9">
        <f>IF(Parametros!$P$3=1,'4 - Tabela atual'!CM148,'5 - Tabela anterior'!CL148)</f>
        <v>0</v>
      </c>
      <c r="CN149" s="9">
        <f>IF(Parametros!$P$3=1,'4 - Tabela atual'!CN148,'5 - Tabela anterior'!CM148)</f>
        <v>0</v>
      </c>
      <c r="CO149" s="9">
        <f>IF(Parametros!$P$3=1,'4 - Tabela atual'!CO148,'5 - Tabela anterior'!CN148)</f>
        <v>0</v>
      </c>
      <c r="CP149" s="9">
        <f>IF(Parametros!$P$3=1,'4 - Tabela atual'!CP148,'5 - Tabela anterior'!CO148)</f>
        <v>0</v>
      </c>
      <c r="CQ149" s="9">
        <f>IF(Parametros!$P$3=1,'4 - Tabela atual'!CQ148,'5 - Tabela anterior'!CP148)</f>
        <v>0</v>
      </c>
      <c r="CR149" s="9">
        <f>IF(Parametros!$P$3=1,'4 - Tabela atual'!CR148,'5 - Tabela anterior'!CQ148)</f>
        <v>0</v>
      </c>
      <c r="CS149" s="9">
        <f>IF(Parametros!$P$3=1,'4 - Tabela atual'!CS148,'5 - Tabela anterior'!CR148)</f>
        <v>0</v>
      </c>
      <c r="CT149" s="9">
        <f>IF(Parametros!$P$3=1,'4 - Tabela atual'!CT148,'5 - Tabela anterior'!CS148)</f>
        <v>0</v>
      </c>
      <c r="CU149" s="9">
        <f>IF(Parametros!$P$3=1,'4 - Tabela atual'!CU148,'5 - Tabela anterior'!CT148)</f>
        <v>0</v>
      </c>
      <c r="CV149" s="9">
        <f>IF(Parametros!$P$3=1,'4 - Tabela atual'!CV148,'5 - Tabela anterior'!CU148)</f>
        <v>0</v>
      </c>
      <c r="CW149" s="9">
        <f>IF(Parametros!$P$3=1,'4 - Tabela atual'!CW148,'5 - Tabela anterior'!CV148)</f>
        <v>0</v>
      </c>
      <c r="CX149" s="9">
        <f>IF(Parametros!$P$3=1,'4 - Tabela atual'!CX148,'5 - Tabela anterior'!CW148)</f>
        <v>0</v>
      </c>
      <c r="CY149" s="9">
        <f>IF(Parametros!$P$3=1,'4 - Tabela atual'!CY148,'5 - Tabela anterior'!CX148)</f>
        <v>0</v>
      </c>
      <c r="CZ149" s="9">
        <f>IF(Parametros!$P$3=1,'4 - Tabela atual'!CZ148,'5 - Tabela anterior'!CY148)</f>
        <v>0</v>
      </c>
      <c r="DA149" s="9">
        <f>IF(Parametros!$P$3=1,'4 - Tabela atual'!DA148,'5 - Tabela anterior'!CZ148)</f>
        <v>0</v>
      </c>
      <c r="DB149" s="9">
        <f>IF(Parametros!$P$3=1,'4 - Tabela atual'!DB148,'5 - Tabela anterior'!DA148)</f>
        <v>0</v>
      </c>
      <c r="DC149" s="9">
        <f>IF(Parametros!$P$3=1,'4 - Tabela atual'!DC148,'5 - Tabela anterior'!DB148)</f>
        <v>0</v>
      </c>
      <c r="DD149" s="9">
        <f>IF(Parametros!$P$3=1,'4 - Tabela atual'!DD148,'5 - Tabela anterior'!DC148)</f>
        <v>0</v>
      </c>
      <c r="DE149" s="9">
        <f>IF(Parametros!$P$3=1,'4 - Tabela atual'!DE148,'5 - Tabela anterior'!DD148)</f>
        <v>0</v>
      </c>
      <c r="DF149" s="9">
        <f>IF(Parametros!$P$3=1,'4 - Tabela atual'!DF148,'5 - Tabela anterior'!DE148)</f>
        <v>0</v>
      </c>
      <c r="DG149" s="9">
        <f>IF(Parametros!$P$3=1,'4 - Tabela atual'!DG148,'5 - Tabela anterior'!DF148)</f>
        <v>0</v>
      </c>
      <c r="DH149" s="9">
        <f>IF(Parametros!$P$3=1,'4 - Tabela atual'!DH148,'5 - Tabela anterior'!DG148)</f>
        <v>0</v>
      </c>
      <c r="DI149" s="9">
        <f>IF(Parametros!$P$3=1,'4 - Tabela atual'!DI148,'5 - Tabela anterior'!DH148)</f>
        <v>0</v>
      </c>
      <c r="DJ149" s="9">
        <f>IF(Parametros!$P$3=1,'4 - Tabela atual'!DJ148,'5 - Tabela anterior'!DI148)</f>
        <v>0</v>
      </c>
      <c r="DK149" s="9">
        <f>IF(Parametros!$P$3=1,'4 - Tabela atual'!DK148,'5 - Tabela anterior'!DJ148)</f>
        <v>0</v>
      </c>
      <c r="DL149" s="9">
        <f>IF(Parametros!$P$3=1,'4 - Tabela atual'!DL148,'5 - Tabela anterior'!DK148)</f>
        <v>0</v>
      </c>
      <c r="DM149" s="9">
        <f>IF(Parametros!$P$3=1,'4 - Tabela atual'!DM148,'5 - Tabela anterior'!DL148)</f>
        <v>0</v>
      </c>
      <c r="DN149" s="9">
        <f>IF(Parametros!$P$3=1,'4 - Tabela atual'!DN148,'5 - Tabela anterior'!DM148)</f>
        <v>0</v>
      </c>
      <c r="DO149" s="9">
        <f>IF(Parametros!$P$3=1,'4 - Tabela atual'!DO148,'5 - Tabela anterior'!DN148)</f>
        <v>0</v>
      </c>
      <c r="DP149" s="9">
        <f>IF(Parametros!$P$3=1,'4 - Tabela atual'!DP148,'5 - Tabela anterior'!DO148)</f>
        <v>0</v>
      </c>
      <c r="DQ149" s="9">
        <f>IF(Parametros!$P$3=1,'4 - Tabela atual'!DQ148,'5 - Tabela anterior'!DP148)</f>
        <v>0</v>
      </c>
      <c r="DR149" s="9">
        <f>IF(Parametros!$P$3=1,'4 - Tabela atual'!DR148,'5 - Tabela anterior'!DQ148)</f>
        <v>0</v>
      </c>
      <c r="DS149" s="9">
        <f>IF(Parametros!$P$3=1,'4 - Tabela atual'!DS148,'5 - Tabela anterior'!DR148)</f>
        <v>0</v>
      </c>
      <c r="DT149" s="9">
        <f>IF(Parametros!$P$3=1,'4 - Tabela atual'!DT148,'5 - Tabela anterior'!DS148)</f>
        <v>0</v>
      </c>
      <c r="DU149" s="9">
        <f>IF(Parametros!$P$3=1,'4 - Tabela atual'!DU148,'5 - Tabela anterior'!DT148)</f>
        <v>0</v>
      </c>
      <c r="DV149" s="9">
        <f>IF(Parametros!$P$3=1,'4 - Tabela atual'!DV148,'5 - Tabela anterior'!DU148)</f>
        <v>0</v>
      </c>
      <c r="DW149" s="9">
        <f>IF(Parametros!$P$3=1,'4 - Tabela atual'!DW148,'5 - Tabela anterior'!DV148)</f>
        <v>0</v>
      </c>
      <c r="DX149" s="9">
        <f>IF(Parametros!$P$3=1,'4 - Tabela atual'!DX148,'5 - Tabela anterior'!DW148)</f>
        <v>0</v>
      </c>
      <c r="DY149" s="9">
        <f>IF(Parametros!$P$3=1,'4 - Tabela atual'!DY148,'5 - Tabela anterior'!DX148)</f>
        <v>0</v>
      </c>
      <c r="DZ149" s="9">
        <f>IF(Parametros!$P$3=1,'4 - Tabela atual'!DZ148,'5 - Tabela anterior'!DY148)</f>
        <v>0</v>
      </c>
      <c r="EA149" s="9">
        <f>IF(Parametros!$P$3=1,'4 - Tabela atual'!EA148,'5 - Tabela anterior'!DZ148)</f>
        <v>0</v>
      </c>
      <c r="EB149" s="9">
        <f>IF(Parametros!$P$3=1,'4 - Tabela atual'!EB148,'5 - Tabela anterior'!EA148)</f>
        <v>0</v>
      </c>
      <c r="EC149" s="9">
        <f>IF(Parametros!$P$3=1,'4 - Tabela atual'!EC148,'5 - Tabela anterior'!EB148)</f>
        <v>0</v>
      </c>
      <c r="ED149" s="9">
        <f>IF(Parametros!$P$3=1,'4 - Tabela atual'!ED148,'5 - Tabela anterior'!EC148)</f>
        <v>0</v>
      </c>
      <c r="EE149" s="9">
        <f>IF(Parametros!$P$3=1,'4 - Tabela atual'!EE148,'5 - Tabela anterior'!ED148)</f>
        <v>0</v>
      </c>
      <c r="EF149" s="9">
        <f>IF(Parametros!$P$3=1,'4 - Tabela atual'!EF148,'5 - Tabela anterior'!EE148)</f>
        <v>0</v>
      </c>
      <c r="EG149" s="9">
        <f>IF(Parametros!$P$3=1,'4 - Tabela atual'!EG148,'5 - Tabela anterior'!EF148)</f>
        <v>0</v>
      </c>
      <c r="EH149" s="9">
        <f>IF(Parametros!$P$3=1,'4 - Tabela atual'!EH148,'5 - Tabela anterior'!EG148)</f>
        <v>0</v>
      </c>
      <c r="EI149" s="9">
        <f>IF(Parametros!$P$3=1,'4 - Tabela atual'!EI148,'5 - Tabela anterior'!EH148)</f>
        <v>0</v>
      </c>
      <c r="EJ149" s="9">
        <f>IF(Parametros!$P$3=1,'4 - Tabela atual'!EJ148,'5 - Tabela anterior'!EI148)</f>
        <v>0</v>
      </c>
      <c r="EK149" s="9">
        <f>IF(Parametros!$P$3=1,'4 - Tabela atual'!EK148,'5 - Tabela anterior'!EJ148)</f>
        <v>0</v>
      </c>
      <c r="EL149" s="9">
        <f>IF(Parametros!$P$3=1,'4 - Tabela atual'!EL148,'5 - Tabela anterior'!EK148)</f>
        <v>0</v>
      </c>
      <c r="EM149" s="9">
        <f>IF(Parametros!$P$3=1,'4 - Tabela atual'!EM148,'5 - Tabela anterior'!EL148)</f>
        <v>0</v>
      </c>
      <c r="EN149" s="9">
        <f>IF(Parametros!$P$3=1,'4 - Tabela atual'!EN148,'5 - Tabela anterior'!EM148)</f>
        <v>0</v>
      </c>
      <c r="EO149" s="9">
        <f>IF(Parametros!$P$3=1,'4 - Tabela atual'!EO148,'5 - Tabela anterior'!EN148)</f>
        <v>0</v>
      </c>
      <c r="EP149" s="9">
        <f>IF(Parametros!$P$3=1,'4 - Tabela atual'!EP148,'5 - Tabela anterior'!EO148)</f>
        <v>0</v>
      </c>
      <c r="EQ149" s="9">
        <f>IF(Parametros!$P$3=1,'4 - Tabela atual'!EQ148,'5 - Tabela anterior'!EP148)</f>
        <v>0</v>
      </c>
      <c r="ER149" s="9">
        <f>IF(Parametros!$P$3=1,'4 - Tabela atual'!ER148,'5 - Tabela anterior'!EQ148)</f>
        <v>0</v>
      </c>
      <c r="ES149" s="9">
        <f>IF(Parametros!$P$3=1,'4 - Tabela atual'!ES148,'5 - Tabela anterior'!ER148)</f>
        <v>0</v>
      </c>
      <c r="ET149" s="9">
        <f>IF(Parametros!$P$3=1,'4 - Tabela atual'!ET148,'5 - Tabela anterior'!ES148)</f>
        <v>0</v>
      </c>
      <c r="EU149" s="9">
        <f>IF(Parametros!$P$3=1,'4 - Tabela atual'!EU148,'5 - Tabela anterior'!ET148)</f>
        <v>0</v>
      </c>
      <c r="EV149" s="9">
        <f>IF(Parametros!$P$3=1,'4 - Tabela atual'!EV148,'5 - Tabela anterior'!EU148)</f>
        <v>0</v>
      </c>
      <c r="EW149" s="9">
        <f>IF(Parametros!$P$3=1,'4 - Tabela atual'!EW148,'5 - Tabela anterior'!EV148)</f>
        <v>0</v>
      </c>
      <c r="EX149" s="9">
        <f>IF(Parametros!$P$3=1,'4 - Tabela atual'!EX148,'5 - Tabela anterior'!EW148)</f>
        <v>0</v>
      </c>
      <c r="EY149" s="9">
        <f>IF(Parametros!$P$3=1,'4 - Tabela atual'!EY148,'5 - Tabela anterior'!EX148)</f>
        <v>0</v>
      </c>
      <c r="EZ149" s="9">
        <f>IF(Parametros!$P$3=1,'4 - Tabela atual'!EZ148,'5 - Tabela anterior'!EY148)</f>
        <v>0</v>
      </c>
      <c r="FA149" s="9">
        <f>IF(Parametros!$P$3=1,'4 - Tabela atual'!FA148,'5 - Tabela anterior'!EZ148)</f>
        <v>0</v>
      </c>
      <c r="FB149" s="9">
        <f>IF(Parametros!$P$3=1,'4 - Tabela atual'!FB148,'5 - Tabela anterior'!FA148)</f>
        <v>0</v>
      </c>
      <c r="FC149" s="9">
        <f>IF(Parametros!$P$3=1,'4 - Tabela atual'!FC148,'5 - Tabela anterior'!FB148)</f>
        <v>0</v>
      </c>
      <c r="FD149" s="9">
        <f>IF(Parametros!$P$3=1,'4 - Tabela atual'!FD148,'5 - Tabela anterior'!FC148)</f>
        <v>0</v>
      </c>
      <c r="FE149" s="9">
        <f>IF(Parametros!$P$3=1,'4 - Tabela atual'!FE148,'5 - Tabela anterior'!FD148)</f>
        <v>0</v>
      </c>
      <c r="FF149" s="9">
        <f>IF(Parametros!$P$3=1,'4 - Tabela atual'!FF148,'5 - Tabela anterior'!FE148)</f>
        <v>0</v>
      </c>
      <c r="FG149" s="9">
        <f>IF(Parametros!$P$3=1,'4 - Tabela atual'!FG148,'5 - Tabela anterior'!FF148)</f>
        <v>0</v>
      </c>
      <c r="FH149" s="9">
        <f>IF(Parametros!$P$3=1,'4 - Tabela atual'!FH148,'5 - Tabela anterior'!FG148)</f>
        <v>0</v>
      </c>
      <c r="FI149" s="9">
        <f>IF(Parametros!$P$3=1,'4 - Tabela atual'!FI148,'5 - Tabela anterior'!FH148)</f>
        <v>0</v>
      </c>
      <c r="FJ149" s="9">
        <f>IF(Parametros!$P$3=1,'4 - Tabela atual'!FJ148,'5 - Tabela anterior'!FI148)</f>
        <v>0</v>
      </c>
      <c r="FK149" s="9">
        <f>IF(Parametros!$P$3=1,'4 - Tabela atual'!FK148,'5 - Tabela anterior'!FJ148)</f>
        <v>0</v>
      </c>
      <c r="FL149" s="9">
        <f>IF(Parametros!$P$3=1,'4 - Tabela atual'!FL148,'5 - Tabela anterior'!FK148)</f>
        <v>0</v>
      </c>
      <c r="FM149" s="9">
        <f>IF(Parametros!$P$3=1,'4 - Tabela atual'!FM148,'5 - Tabela anterior'!FL148)</f>
        <v>0</v>
      </c>
      <c r="FN149" s="9">
        <f>IF(Parametros!$P$3=1,'4 - Tabela atual'!FN148,'5 - Tabela anterior'!FM148)</f>
        <v>0</v>
      </c>
      <c r="FO149" s="9">
        <f>IF(Parametros!$P$3=1,'4 - Tabela atual'!FO148,'5 - Tabela anterior'!FN148)</f>
        <v>0</v>
      </c>
      <c r="FP149" s="9">
        <f>IF(Parametros!$P$3=1,'4 - Tabela atual'!FP148,'5 - Tabela anterior'!FO148)</f>
        <v>0</v>
      </c>
      <c r="FQ149" s="9">
        <f>IF(Parametros!$P$3=1,'4 - Tabela atual'!FQ148,'5 - Tabela anterior'!FP148)</f>
        <v>0</v>
      </c>
      <c r="FR149" s="9">
        <f>IF(Parametros!$P$3=1,'4 - Tabela atual'!FR148,'5 - Tabela anterior'!FQ148)</f>
        <v>0</v>
      </c>
      <c r="FS149" s="9">
        <f>IF(Parametros!$P$3=1,'4 - Tabela atual'!FS148,'5 - Tabela anterior'!FR148)</f>
        <v>0</v>
      </c>
      <c r="FT149" t="str">
        <f>IF(Parametros!$P$3=1,'4 - Tabela atual'!FT148,'5 - Tabela anterior'!FS148)</f>
        <v>0</v>
      </c>
      <c r="FU149" t="str">
        <f>IF(Parametros!$P$3=1,'4 - Tabela atual'!FU148,'5 - Tabela anterior'!FT148)</f>
        <v>0</v>
      </c>
      <c r="FV149" t="str">
        <f>IF(Parametros!$P$3=1,'4 - Tabela atual'!FV148,'5 - Tabela anterior'!FU148)</f>
        <v>0</v>
      </c>
      <c r="FW149" t="str">
        <f>IF(Parametros!$P$3=1,'4 - Tabela atual'!FW148,'5 - Tabela anterior'!FV148)</f>
        <v>0</v>
      </c>
      <c r="FX149">
        <f>IF(Parametros!$P$3=1,'4 - Tabela atual'!FX148,'5 - Tabela anterior'!FW148)</f>
        <v>0</v>
      </c>
      <c r="FY149">
        <f>IF(Parametros!$P$3=1,'4 - Tabela atual'!FY148,'5 - Tabela anterior'!FX148)</f>
        <v>0</v>
      </c>
      <c r="FZ149">
        <f>IF(Parametros!$P$3=1,'4 - Tabela atual'!FZ148,'5 - Tabela anterior'!FY148)</f>
        <v>0</v>
      </c>
      <c r="GA149">
        <f>IF(Parametros!$P$3=1,'4 - Tabela atual'!GA148,'5 - Tabela anterior'!FZ148)</f>
        <v>0</v>
      </c>
      <c r="GB149">
        <f>IF(Parametros!$P$3=1,'4 - Tabela atual'!GB148,'5 - Tabela anterior'!GA148)</f>
        <v>0</v>
      </c>
      <c r="GC149">
        <f>IF(Parametros!$P$3=1,'4 - Tabela atual'!GC148,'5 - Tabela anterior'!GB148)</f>
        <v>0</v>
      </c>
      <c r="GD149">
        <f>IF(Parametros!$P$3=1,'4 - Tabela atual'!GD148,'5 - Tabela anterior'!GC148)</f>
        <v>0</v>
      </c>
      <c r="GE149">
        <f>IF(Parametros!$P$3=1,'4 - Tabela atual'!GE148,'5 - Tabela anterior'!GD148)</f>
        <v>0</v>
      </c>
      <c r="GF149">
        <f>IF(Parametros!$P$3=1,'4 - Tabela atual'!GF148,'5 - Tabela anterior'!GE148)</f>
        <v>0</v>
      </c>
      <c r="GG149">
        <f>IF(Parametros!$P$3=1,'4 - Tabela atual'!GG148,'5 - Tabela anterior'!GF148)</f>
        <v>0</v>
      </c>
      <c r="GH149">
        <f>IF(Parametros!$P$3=1,'4 - Tabela atual'!GH148,'5 - Tabela anterior'!GG148)</f>
        <v>0</v>
      </c>
      <c r="GI149" s="8" t="str">
        <f>IF(Parametros!$P$3=1,'4 - Tabela atual'!GI148,'5 - Tabela anterior'!GH148)</f>
        <v>0</v>
      </c>
      <c r="GJ149" s="8">
        <f>IF(Parametros!$P$3=1,'4 - Tabela atual'!GJ148,'5 - Tabela anterior'!GI148)</f>
        <v>0</v>
      </c>
      <c r="GK149" s="8">
        <f>IF(Parametros!$P$3=1,'4 - Tabela atual'!GK148,'5 - Tabela anterior'!GJ148)</f>
        <v>0</v>
      </c>
      <c r="GL149" s="8">
        <f>IF(Parametros!$P$3=1,'4 - Tabela atual'!GL148,'5 - Tabela anterior'!GK148)</f>
        <v>0</v>
      </c>
      <c r="GM149" s="8">
        <f>IF(Parametros!$P$3=1,'4 - Tabela atual'!GM148,'5 - Tabela anterior'!GL148)</f>
        <v>0</v>
      </c>
      <c r="GN149" s="8">
        <f>IF(Parametros!$P$3=1,'4 - Tabela atual'!GN148,'5 - Tabela anterior'!GM148)</f>
        <v>0</v>
      </c>
      <c r="GO149" s="8">
        <f>IF(Parametros!$P$3=1,'4 - Tabela atual'!GO148,'5 - Tabela anterior'!GN148)</f>
        <v>0</v>
      </c>
      <c r="GP149" s="8">
        <f>IF(Parametros!$P$3=1,'4 - Tabela atual'!GP148,'5 - Tabela anterior'!GO148)</f>
        <v>0</v>
      </c>
      <c r="GQ149" s="8">
        <f>IF(Parametros!$P$3=1,'4 - Tabela atual'!GQ148,'5 - Tabela anterior'!GP148)</f>
        <v>0</v>
      </c>
      <c r="GR149" s="8">
        <f>IF(Parametros!$P$3=1,'4 - Tabela atual'!GR148,'5 - Tabela anterior'!GQ148)</f>
        <v>0</v>
      </c>
      <c r="GS149" s="8">
        <f>IF(Parametros!$P$3=1,'4 - Tabela atual'!GS148,'5 - Tabela anterior'!GR148)</f>
        <v>0</v>
      </c>
      <c r="GT149" s="8">
        <f>IF(Parametros!$P$3=1,'4 - Tabela atual'!GT148,'5 - Tabela anterior'!GS148)</f>
        <v>0</v>
      </c>
      <c r="GU149" s="8">
        <f>IF(Parametros!$P$3=1,'4 - Tabela atual'!GU148,'5 - Tabela anterior'!GT148)</f>
        <v>0</v>
      </c>
      <c r="GV149" s="8">
        <f>IF(Parametros!$P$3=1,'4 - Tabela atual'!GV148,'5 - Tabela anterior'!GU148)</f>
        <v>0</v>
      </c>
      <c r="GW149" s="8">
        <f>IF(Parametros!$P$3=1,'4 - Tabela atual'!GW148,'5 - Tabela anterior'!GV148)</f>
        <v>0</v>
      </c>
      <c r="GX149">
        <f>IF(Parametros!$P$3=1,'4 - Tabela atual'!GX148,'5 - Tabela anterior'!GW148)</f>
        <v>0</v>
      </c>
      <c r="GY149">
        <f>IF(Parametros!$P$3=1,'4 - Tabela atual'!GY148,'5 - Tabela anterior'!GX148)</f>
        <v>0</v>
      </c>
      <c r="GZ149">
        <f>IF(Parametros!$P$3=1,'4 - Tabela atual'!GZ148,'5 - Tabela anterior'!GY148)</f>
        <v>0</v>
      </c>
      <c r="HA149">
        <f>IF(Parametros!$P$3=1,'4 - Tabela atual'!HA148,'5 - Tabela anterior'!GZ148)</f>
        <v>0</v>
      </c>
      <c r="HB149">
        <f>IF(Parametros!$P$3=1,'4 - Tabela atual'!HB148,'5 - Tabela anterior'!HA148)</f>
        <v>0</v>
      </c>
      <c r="HC149">
        <f>IF(Parametros!$P$3=1,'4 - Tabela atual'!HC148,'5 - Tabela anterior'!HB148)</f>
        <v>0</v>
      </c>
      <c r="HD149">
        <f>IF(Parametros!$P$3=1,'4 - Tabela atual'!HD148,'5 - Tabela anterior'!HC148)</f>
        <v>0</v>
      </c>
      <c r="HE149" s="6" t="str">
        <f t="shared" si="3"/>
        <v>0 - (0)</v>
      </c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IP149" s="5"/>
      <c r="IQ149" s="5"/>
      <c r="IR149" s="5"/>
      <c r="IS149" s="5"/>
      <c r="IT149" s="5"/>
      <c r="IU149" s="5"/>
      <c r="IV149" s="5"/>
      <c r="IW149" s="5"/>
      <c r="IX149" s="5"/>
      <c r="IY149" s="5"/>
      <c r="IZ149" s="5"/>
      <c r="JA149" s="5"/>
      <c r="JB149" s="5"/>
      <c r="JC149" s="5"/>
      <c r="JD149" s="5"/>
      <c r="JE149" s="5"/>
      <c r="JF149" s="5"/>
      <c r="JG149" s="5"/>
      <c r="JH149" s="5"/>
      <c r="JI149" s="5"/>
      <c r="JJ149" s="5"/>
      <c r="JK149" s="5"/>
      <c r="JL149" s="5"/>
    </row>
    <row r="150" spans="1:272" x14ac:dyDescent="0.2">
      <c r="A150" s="148">
        <f>IF(Parametros!$P$3=1,'4 - Tabela atual'!A149,'5 - Tabela anterior'!A149)</f>
        <v>0</v>
      </c>
      <c r="B150" s="112">
        <f>IF(Parametros!$P$3=1,'4 - Tabela atual'!B149,'5 - Tabela anterior'!B149)</f>
        <v>0</v>
      </c>
      <c r="C150" s="9">
        <f>IF(Parametros!$P$3=1,'4 - Tabela atual'!C149,'5 - Tabela anterior'!C149)</f>
        <v>0</v>
      </c>
      <c r="D150" s="9">
        <f>IF(Parametros!$P$3=1,'4 - Tabela atual'!D149,'5 - Tabela anterior'!D149)</f>
        <v>0</v>
      </c>
      <c r="E150" s="9"/>
      <c r="F150" s="9"/>
      <c r="G150" s="9"/>
      <c r="H150" s="9"/>
      <c r="I150" s="9">
        <f>IF(Parametros!$P$3=1,'4 - Tabela atual'!I149,'5 - Tabela anterior'!H149)</f>
        <v>0</v>
      </c>
      <c r="J150" s="9"/>
      <c r="K150" s="9"/>
      <c r="L150" s="9"/>
      <c r="M150" s="9"/>
      <c r="N150" s="9">
        <f>IF(Parametros!$P$3=1,'4 - Tabela atual'!N149,'5 - Tabela anterior'!M149)</f>
        <v>0</v>
      </c>
      <c r="O150" s="9">
        <f>IF(Parametros!$P$3=1,'4 - Tabela atual'!O149,'5 - Tabela anterior'!N149)</f>
        <v>0</v>
      </c>
      <c r="P150" s="9">
        <f>IF(Parametros!$P$3=1,'4 - Tabela atual'!P149,'5 - Tabela anterior'!O149)</f>
        <v>0</v>
      </c>
      <c r="Q150" s="9">
        <f>IF(Parametros!$P$3=1,'4 - Tabela atual'!Q149,'5 - Tabela anterior'!P149)</f>
        <v>0</v>
      </c>
      <c r="R150" s="9">
        <f>IF(Parametros!$P$3=1,'4 - Tabela atual'!R149,'5 - Tabela anterior'!Q149)</f>
        <v>0</v>
      </c>
      <c r="S150" s="9">
        <f>IF(Parametros!$P$3=1,'4 - Tabela atual'!S149,'5 - Tabela anterior'!R149)</f>
        <v>0</v>
      </c>
      <c r="T150" s="9">
        <f>IF(Parametros!$P$3=1,'4 - Tabela atual'!T149,'5 - Tabela anterior'!S149)</f>
        <v>0</v>
      </c>
      <c r="U150" s="9">
        <f>IF(Parametros!$P$3=1,'4 - Tabela atual'!U149,'5 - Tabela anterior'!T149)</f>
        <v>0</v>
      </c>
      <c r="V150" s="9">
        <f>IF(Parametros!$P$3=1,'4 - Tabela atual'!V149,'5 - Tabela anterior'!U149)</f>
        <v>0</v>
      </c>
      <c r="W150" s="9">
        <f>IF(Parametros!$P$3=1,'4 - Tabela atual'!W149,'5 - Tabela anterior'!V149)</f>
        <v>0</v>
      </c>
      <c r="X150" s="9">
        <f>IF(Parametros!$P$3=1,'4 - Tabela atual'!X149,'5 - Tabela anterior'!W149)</f>
        <v>0</v>
      </c>
      <c r="Y150" s="9">
        <f>IF(Parametros!$P$3=1,'4 - Tabela atual'!Y149,'5 - Tabela anterior'!X149)</f>
        <v>0</v>
      </c>
      <c r="Z150" s="9">
        <f>IF(Parametros!$P$3=1,'4 - Tabela atual'!Z149,'5 - Tabela anterior'!Y149)</f>
        <v>0</v>
      </c>
      <c r="AA150" s="9">
        <f>IF(Parametros!$P$3=1,'4 - Tabela atual'!AA149,'5 - Tabela anterior'!Z149)</f>
        <v>0</v>
      </c>
      <c r="AB150" s="9">
        <f>IF(Parametros!$P$3=1,'4 - Tabela atual'!AB149,'5 - Tabela anterior'!AA149)</f>
        <v>0</v>
      </c>
      <c r="AC150" s="9">
        <f>IF(Parametros!$P$3=1,'4 - Tabela atual'!AC149,'5 - Tabela anterior'!AB149)</f>
        <v>0</v>
      </c>
      <c r="AD150" s="9">
        <f>IF(Parametros!$P$3=1,'4 - Tabela atual'!AD149,'5 - Tabela anterior'!AC149)</f>
        <v>0</v>
      </c>
      <c r="AE150" s="9">
        <f>IF(Parametros!$P$3=1,'4 - Tabela atual'!AE149,'5 - Tabela anterior'!AD149)</f>
        <v>0</v>
      </c>
      <c r="AF150" s="9">
        <f>IF(Parametros!$P$3=1,'4 - Tabela atual'!AF149,'5 - Tabela anterior'!AE149)</f>
        <v>0</v>
      </c>
      <c r="AG150" s="9">
        <f>IF(Parametros!$P$3=1,'4 - Tabela atual'!AG149,'5 - Tabela anterior'!AF149)</f>
        <v>0</v>
      </c>
      <c r="AH150" s="9">
        <f>IF(Parametros!$P$3=1,'4 - Tabela atual'!AH149,'5 - Tabela anterior'!AG149)</f>
        <v>0</v>
      </c>
      <c r="AI150" s="9">
        <f>IF(Parametros!$P$3=1,'4 - Tabela atual'!AI149,'5 - Tabela anterior'!AH149)</f>
        <v>0</v>
      </c>
      <c r="AJ150" s="9">
        <f>IF(Parametros!$P$3=1,'4 - Tabela atual'!AJ149,'5 - Tabela anterior'!AI149)</f>
        <v>0</v>
      </c>
      <c r="AK150" s="9">
        <f>IF(Parametros!$P$3=1,'4 - Tabela atual'!AK149,'5 - Tabela anterior'!AJ149)</f>
        <v>0</v>
      </c>
      <c r="AL150" s="9">
        <f>IF(Parametros!$P$3=1,'4 - Tabela atual'!AL149,'5 - Tabela anterior'!AK149)</f>
        <v>0</v>
      </c>
      <c r="AM150" s="9">
        <f>IF(Parametros!$P$3=1,'4 - Tabela atual'!AM149,'5 - Tabela anterior'!AL149)</f>
        <v>0</v>
      </c>
      <c r="AN150" s="9">
        <f>IF(Parametros!$P$3=1,'4 - Tabela atual'!AN149,'5 - Tabela anterior'!AM149)</f>
        <v>0</v>
      </c>
      <c r="AO150" s="9">
        <f>IF(Parametros!$P$3=1,'4 - Tabela atual'!AO149,'5 - Tabela anterior'!AN149)</f>
        <v>0</v>
      </c>
      <c r="AP150" s="9">
        <f>IF(Parametros!$P$3=1,'4 - Tabela atual'!AP149,'5 - Tabela anterior'!AO149)</f>
        <v>0</v>
      </c>
      <c r="AQ150" s="9">
        <f>IF(Parametros!$P$3=1,'4 - Tabela atual'!AQ149,'5 - Tabela anterior'!AP149)</f>
        <v>0</v>
      </c>
      <c r="AR150" s="9">
        <f>IF(Parametros!$P$3=1,'4 - Tabela atual'!AR149,'5 - Tabela anterior'!AQ149)</f>
        <v>0</v>
      </c>
      <c r="AS150" s="9">
        <f>IF(Parametros!$P$3=1,'4 - Tabela atual'!AS149,'5 - Tabela anterior'!AR149)</f>
        <v>0</v>
      </c>
      <c r="AT150" s="9">
        <f>IF(Parametros!$P$3=1,'4 - Tabela atual'!AT149,'5 - Tabela anterior'!AS149)</f>
        <v>0</v>
      </c>
      <c r="AU150" s="9">
        <f>IF(Parametros!$P$3=1,'4 - Tabela atual'!AU149,'5 - Tabela anterior'!AT149)</f>
        <v>0</v>
      </c>
      <c r="AV150" s="9">
        <f>IF(Parametros!$P$3=1,'4 - Tabela atual'!AV149,'5 - Tabela anterior'!AU149)</f>
        <v>0</v>
      </c>
      <c r="AW150" s="9">
        <f>IF(Parametros!$P$3=1,'4 - Tabela atual'!AW149,'5 - Tabela anterior'!AV149)</f>
        <v>0</v>
      </c>
      <c r="AX150" s="9">
        <f>IF(Parametros!$P$3=1,'4 - Tabela atual'!AX149,'5 - Tabela anterior'!AW149)</f>
        <v>0</v>
      </c>
      <c r="AY150" s="9">
        <f>IF(Parametros!$P$3=1,'4 - Tabela atual'!AY149,'5 - Tabela anterior'!AX149)</f>
        <v>0</v>
      </c>
      <c r="AZ150" s="9">
        <f>IF(Parametros!$P$3=1,'4 - Tabela atual'!AZ149,'5 - Tabela anterior'!AY149)</f>
        <v>0</v>
      </c>
      <c r="BA150" s="9">
        <f>IF(Parametros!$P$3=1,'4 - Tabela atual'!BA149,'5 - Tabela anterior'!AZ149)</f>
        <v>0</v>
      </c>
      <c r="BB150" s="9">
        <f>IF(Parametros!$P$3=1,'4 - Tabela atual'!BB149,'5 - Tabela anterior'!BA149)</f>
        <v>0</v>
      </c>
      <c r="BC150" s="9">
        <f>IF(Parametros!$P$3=1,'4 - Tabela atual'!BC149,'5 - Tabela anterior'!BB149)</f>
        <v>0</v>
      </c>
      <c r="BD150" s="9">
        <f>IF(Parametros!$P$3=1,'4 - Tabela atual'!BD149,'5 - Tabela anterior'!BC149)</f>
        <v>0</v>
      </c>
      <c r="BE150" s="9">
        <f>IF(Parametros!$P$3=1,'4 - Tabela atual'!BE149,'5 - Tabela anterior'!BD149)</f>
        <v>0</v>
      </c>
      <c r="BF150" s="9">
        <f>IF(Parametros!$P$3=1,'4 - Tabela atual'!BF149,'5 - Tabela anterior'!BE149)</f>
        <v>0</v>
      </c>
      <c r="BG150" s="9">
        <f>IF(Parametros!$P$3=1,'4 - Tabela atual'!BG149,'5 - Tabela anterior'!BF149)</f>
        <v>0</v>
      </c>
      <c r="BH150" s="9">
        <f>IF(Parametros!$P$3=1,'4 - Tabela atual'!BH149,'5 - Tabela anterior'!BG149)</f>
        <v>0</v>
      </c>
      <c r="BI150" s="9">
        <f>IF(Parametros!$P$3=1,'4 - Tabela atual'!BI149,'5 - Tabela anterior'!BH149)</f>
        <v>0</v>
      </c>
      <c r="BJ150" s="9">
        <f>IF(Parametros!$P$3=1,'4 - Tabela atual'!BJ149,'5 - Tabela anterior'!BI149)</f>
        <v>0</v>
      </c>
      <c r="BK150" s="9">
        <f>IF(Parametros!$P$3=1,'4 - Tabela atual'!BK149,'5 - Tabela anterior'!BJ149)</f>
        <v>0</v>
      </c>
      <c r="BL150" s="9">
        <f>IF(Parametros!$P$3=1,'4 - Tabela atual'!BL149,'5 - Tabela anterior'!BK149)</f>
        <v>0</v>
      </c>
      <c r="BM150" s="9">
        <f>IF(Parametros!$P$3=1,'4 - Tabela atual'!BM149,'5 - Tabela anterior'!BL149)</f>
        <v>0</v>
      </c>
      <c r="BN150" s="9">
        <f>IF(Parametros!$P$3=1,'4 - Tabela atual'!BN149,'5 - Tabela anterior'!BM149)</f>
        <v>0</v>
      </c>
      <c r="BO150" s="9">
        <f>IF(Parametros!$P$3=1,'4 - Tabela atual'!BO149,'5 - Tabela anterior'!BN149)</f>
        <v>0</v>
      </c>
      <c r="BP150" s="9">
        <f>IF(Parametros!$P$3=1,'4 - Tabela atual'!BP149,'5 - Tabela anterior'!BO149)</f>
        <v>0</v>
      </c>
      <c r="BQ150" s="9">
        <f>IF(Parametros!$P$3=1,'4 - Tabela atual'!BQ149,'5 - Tabela anterior'!BP149)</f>
        <v>0</v>
      </c>
      <c r="BR150" s="9">
        <f>IF(Parametros!$P$3=1,'4 - Tabela atual'!BR149,'5 - Tabela anterior'!BQ149)</f>
        <v>0</v>
      </c>
      <c r="BS150" s="9">
        <f>IF(Parametros!$P$3=1,'4 - Tabela atual'!BS149,'5 - Tabela anterior'!BR149)</f>
        <v>0</v>
      </c>
      <c r="BT150" s="9">
        <f>IF(Parametros!$P$3=1,'4 - Tabela atual'!BT149,'5 - Tabela anterior'!BS149)</f>
        <v>0</v>
      </c>
      <c r="BU150" s="9">
        <f>IF(Parametros!$P$3=1,'4 - Tabela atual'!BU149,'5 - Tabela anterior'!BT149)</f>
        <v>0</v>
      </c>
      <c r="BV150" s="9">
        <f>IF(Parametros!$P$3=1,'4 - Tabela atual'!BV149,'5 - Tabela anterior'!BU149)</f>
        <v>0</v>
      </c>
      <c r="BW150" s="9">
        <f>IF(Parametros!$P$3=1,'4 - Tabela atual'!BW149,'5 - Tabela anterior'!BV149)</f>
        <v>0</v>
      </c>
      <c r="BX150" s="9">
        <f>IF(Parametros!$P$3=1,'4 - Tabela atual'!BX149,'5 - Tabela anterior'!BW149)</f>
        <v>0</v>
      </c>
      <c r="BY150" s="9">
        <f>IF(Parametros!$P$3=1,'4 - Tabela atual'!BY149,'5 - Tabela anterior'!BX149)</f>
        <v>0</v>
      </c>
      <c r="BZ150" s="9">
        <f>IF(Parametros!$P$3=1,'4 - Tabela atual'!BZ149,'5 - Tabela anterior'!BY149)</f>
        <v>0</v>
      </c>
      <c r="CA150" s="9">
        <f>IF(Parametros!$P$3=1,'4 - Tabela atual'!CA149,'5 - Tabela anterior'!BZ149)</f>
        <v>0</v>
      </c>
      <c r="CB150" s="9">
        <f>IF(Parametros!$P$3=1,'4 - Tabela atual'!CB149,'5 - Tabela anterior'!CA149)</f>
        <v>0</v>
      </c>
      <c r="CC150" s="9">
        <f>IF(Parametros!$P$3=1,'4 - Tabela atual'!CC149,'5 - Tabela anterior'!CB149)</f>
        <v>0</v>
      </c>
      <c r="CD150" s="9">
        <f>IF(Parametros!$P$3=1,'4 - Tabela atual'!CD149,'5 - Tabela anterior'!CC149)</f>
        <v>0</v>
      </c>
      <c r="CE150" s="9">
        <f>IF(Parametros!$P$3=1,'4 - Tabela atual'!CE149,'5 - Tabela anterior'!CD149)</f>
        <v>0</v>
      </c>
      <c r="CF150" s="9">
        <f>IF(Parametros!$P$3=1,'4 - Tabela atual'!CF149,'5 - Tabela anterior'!CE149)</f>
        <v>0</v>
      </c>
      <c r="CG150" s="9">
        <f>IF(Parametros!$P$3=1,'4 - Tabela atual'!CG149,'5 - Tabela anterior'!CF149)</f>
        <v>0</v>
      </c>
      <c r="CH150" s="9">
        <f>IF(Parametros!$P$3=1,'4 - Tabela atual'!CH149,'5 - Tabela anterior'!CG149)</f>
        <v>0</v>
      </c>
      <c r="CI150" s="9">
        <f>IF(Parametros!$P$3=1,'4 - Tabela atual'!CI149,'5 - Tabela anterior'!CH149)</f>
        <v>0</v>
      </c>
      <c r="CJ150" s="9">
        <f>IF(Parametros!$P$3=1,'4 - Tabela atual'!CJ149,'5 - Tabela anterior'!CI149)</f>
        <v>0</v>
      </c>
      <c r="CK150" s="9">
        <f>IF(Parametros!$P$3=1,'4 - Tabela atual'!CK149,'5 - Tabela anterior'!CJ149)</f>
        <v>0</v>
      </c>
      <c r="CL150" s="9">
        <f>IF(Parametros!$P$3=1,'4 - Tabela atual'!CL149,'5 - Tabela anterior'!CK149)</f>
        <v>0</v>
      </c>
      <c r="CM150" s="9">
        <f>IF(Parametros!$P$3=1,'4 - Tabela atual'!CM149,'5 - Tabela anterior'!CL149)</f>
        <v>0</v>
      </c>
      <c r="CN150" s="9">
        <f>IF(Parametros!$P$3=1,'4 - Tabela atual'!CN149,'5 - Tabela anterior'!CM149)</f>
        <v>0</v>
      </c>
      <c r="CO150" s="9">
        <f>IF(Parametros!$P$3=1,'4 - Tabela atual'!CO149,'5 - Tabela anterior'!CN149)</f>
        <v>0</v>
      </c>
      <c r="CP150" s="9">
        <f>IF(Parametros!$P$3=1,'4 - Tabela atual'!CP149,'5 - Tabela anterior'!CO149)</f>
        <v>0</v>
      </c>
      <c r="CQ150" s="9">
        <f>IF(Parametros!$P$3=1,'4 - Tabela atual'!CQ149,'5 - Tabela anterior'!CP149)</f>
        <v>0</v>
      </c>
      <c r="CR150" s="9">
        <f>IF(Parametros!$P$3=1,'4 - Tabela atual'!CR149,'5 - Tabela anterior'!CQ149)</f>
        <v>0</v>
      </c>
      <c r="CS150" s="9">
        <f>IF(Parametros!$P$3=1,'4 - Tabela atual'!CS149,'5 - Tabela anterior'!CR149)</f>
        <v>0</v>
      </c>
      <c r="CT150" s="9">
        <f>IF(Parametros!$P$3=1,'4 - Tabela atual'!CT149,'5 - Tabela anterior'!CS149)</f>
        <v>0</v>
      </c>
      <c r="CU150" s="9">
        <f>IF(Parametros!$P$3=1,'4 - Tabela atual'!CU149,'5 - Tabela anterior'!CT149)</f>
        <v>0</v>
      </c>
      <c r="CV150" s="9">
        <f>IF(Parametros!$P$3=1,'4 - Tabela atual'!CV149,'5 - Tabela anterior'!CU149)</f>
        <v>0</v>
      </c>
      <c r="CW150" s="9">
        <f>IF(Parametros!$P$3=1,'4 - Tabela atual'!CW149,'5 - Tabela anterior'!CV149)</f>
        <v>0</v>
      </c>
      <c r="CX150" s="9">
        <f>IF(Parametros!$P$3=1,'4 - Tabela atual'!CX149,'5 - Tabela anterior'!CW149)</f>
        <v>0</v>
      </c>
      <c r="CY150" s="9">
        <f>IF(Parametros!$P$3=1,'4 - Tabela atual'!CY149,'5 - Tabela anterior'!CX149)</f>
        <v>0</v>
      </c>
      <c r="CZ150" s="9">
        <f>IF(Parametros!$P$3=1,'4 - Tabela atual'!CZ149,'5 - Tabela anterior'!CY149)</f>
        <v>0</v>
      </c>
      <c r="DA150" s="9">
        <f>IF(Parametros!$P$3=1,'4 - Tabela atual'!DA149,'5 - Tabela anterior'!CZ149)</f>
        <v>0</v>
      </c>
      <c r="DB150" s="9">
        <f>IF(Parametros!$P$3=1,'4 - Tabela atual'!DB149,'5 - Tabela anterior'!DA149)</f>
        <v>0</v>
      </c>
      <c r="DC150" s="9">
        <f>IF(Parametros!$P$3=1,'4 - Tabela atual'!DC149,'5 - Tabela anterior'!DB149)</f>
        <v>0</v>
      </c>
      <c r="DD150" s="9">
        <f>IF(Parametros!$P$3=1,'4 - Tabela atual'!DD149,'5 - Tabela anterior'!DC149)</f>
        <v>0</v>
      </c>
      <c r="DE150" s="9">
        <f>IF(Parametros!$P$3=1,'4 - Tabela atual'!DE149,'5 - Tabela anterior'!DD149)</f>
        <v>0</v>
      </c>
      <c r="DF150" s="9">
        <f>IF(Parametros!$P$3=1,'4 - Tabela atual'!DF149,'5 - Tabela anterior'!DE149)</f>
        <v>0</v>
      </c>
      <c r="DG150" s="9">
        <f>IF(Parametros!$P$3=1,'4 - Tabela atual'!DG149,'5 - Tabela anterior'!DF149)</f>
        <v>0</v>
      </c>
      <c r="DH150" s="9">
        <f>IF(Parametros!$P$3=1,'4 - Tabela atual'!DH149,'5 - Tabela anterior'!DG149)</f>
        <v>0</v>
      </c>
      <c r="DI150" s="9">
        <f>IF(Parametros!$P$3=1,'4 - Tabela atual'!DI149,'5 - Tabela anterior'!DH149)</f>
        <v>0</v>
      </c>
      <c r="DJ150" s="9">
        <f>IF(Parametros!$P$3=1,'4 - Tabela atual'!DJ149,'5 - Tabela anterior'!DI149)</f>
        <v>0</v>
      </c>
      <c r="DK150" s="9">
        <f>IF(Parametros!$P$3=1,'4 - Tabela atual'!DK149,'5 - Tabela anterior'!DJ149)</f>
        <v>0</v>
      </c>
      <c r="DL150" s="9">
        <f>IF(Parametros!$P$3=1,'4 - Tabela atual'!DL149,'5 - Tabela anterior'!DK149)</f>
        <v>0</v>
      </c>
      <c r="DM150" s="9">
        <f>IF(Parametros!$P$3=1,'4 - Tabela atual'!DM149,'5 - Tabela anterior'!DL149)</f>
        <v>0</v>
      </c>
      <c r="DN150" s="9">
        <f>IF(Parametros!$P$3=1,'4 - Tabela atual'!DN149,'5 - Tabela anterior'!DM149)</f>
        <v>0</v>
      </c>
      <c r="DO150" s="9">
        <f>IF(Parametros!$P$3=1,'4 - Tabela atual'!DO149,'5 - Tabela anterior'!DN149)</f>
        <v>0</v>
      </c>
      <c r="DP150" s="9">
        <f>IF(Parametros!$P$3=1,'4 - Tabela atual'!DP149,'5 - Tabela anterior'!DO149)</f>
        <v>0</v>
      </c>
      <c r="DQ150" s="9">
        <f>IF(Parametros!$P$3=1,'4 - Tabela atual'!DQ149,'5 - Tabela anterior'!DP149)</f>
        <v>0</v>
      </c>
      <c r="DR150" s="9">
        <f>IF(Parametros!$P$3=1,'4 - Tabela atual'!DR149,'5 - Tabela anterior'!DQ149)</f>
        <v>0</v>
      </c>
      <c r="DS150" s="9">
        <f>IF(Parametros!$P$3=1,'4 - Tabela atual'!DS149,'5 - Tabela anterior'!DR149)</f>
        <v>0</v>
      </c>
      <c r="DT150" s="9">
        <f>IF(Parametros!$P$3=1,'4 - Tabela atual'!DT149,'5 - Tabela anterior'!DS149)</f>
        <v>0</v>
      </c>
      <c r="DU150" s="9">
        <f>IF(Parametros!$P$3=1,'4 - Tabela atual'!DU149,'5 - Tabela anterior'!DT149)</f>
        <v>0</v>
      </c>
      <c r="DV150" s="9">
        <f>IF(Parametros!$P$3=1,'4 - Tabela atual'!DV149,'5 - Tabela anterior'!DU149)</f>
        <v>0</v>
      </c>
      <c r="DW150" s="9">
        <f>IF(Parametros!$P$3=1,'4 - Tabela atual'!DW149,'5 - Tabela anterior'!DV149)</f>
        <v>0</v>
      </c>
      <c r="DX150" s="9">
        <f>IF(Parametros!$P$3=1,'4 - Tabela atual'!DX149,'5 - Tabela anterior'!DW149)</f>
        <v>0</v>
      </c>
      <c r="DY150" s="9">
        <f>IF(Parametros!$P$3=1,'4 - Tabela atual'!DY149,'5 - Tabela anterior'!DX149)</f>
        <v>0</v>
      </c>
      <c r="DZ150" s="9">
        <f>IF(Parametros!$P$3=1,'4 - Tabela atual'!DZ149,'5 - Tabela anterior'!DY149)</f>
        <v>0</v>
      </c>
      <c r="EA150" s="9">
        <f>IF(Parametros!$P$3=1,'4 - Tabela atual'!EA149,'5 - Tabela anterior'!DZ149)</f>
        <v>0</v>
      </c>
      <c r="EB150" s="9">
        <f>IF(Parametros!$P$3=1,'4 - Tabela atual'!EB149,'5 - Tabela anterior'!EA149)</f>
        <v>0</v>
      </c>
      <c r="EC150" s="9">
        <f>IF(Parametros!$P$3=1,'4 - Tabela atual'!EC149,'5 - Tabela anterior'!EB149)</f>
        <v>0</v>
      </c>
      <c r="ED150" s="9">
        <f>IF(Parametros!$P$3=1,'4 - Tabela atual'!ED149,'5 - Tabela anterior'!EC149)</f>
        <v>0</v>
      </c>
      <c r="EE150" s="9">
        <f>IF(Parametros!$P$3=1,'4 - Tabela atual'!EE149,'5 - Tabela anterior'!ED149)</f>
        <v>0</v>
      </c>
      <c r="EF150" s="9">
        <f>IF(Parametros!$P$3=1,'4 - Tabela atual'!EF149,'5 - Tabela anterior'!EE149)</f>
        <v>0</v>
      </c>
      <c r="EG150" s="9">
        <f>IF(Parametros!$P$3=1,'4 - Tabela atual'!EG149,'5 - Tabela anterior'!EF149)</f>
        <v>0</v>
      </c>
      <c r="EH150" s="9">
        <f>IF(Parametros!$P$3=1,'4 - Tabela atual'!EH149,'5 - Tabela anterior'!EG149)</f>
        <v>0</v>
      </c>
      <c r="EI150" s="9">
        <f>IF(Parametros!$P$3=1,'4 - Tabela atual'!EI149,'5 - Tabela anterior'!EH149)</f>
        <v>0</v>
      </c>
      <c r="EJ150" s="9">
        <f>IF(Parametros!$P$3=1,'4 - Tabela atual'!EJ149,'5 - Tabela anterior'!EI149)</f>
        <v>0</v>
      </c>
      <c r="EK150" s="9">
        <f>IF(Parametros!$P$3=1,'4 - Tabela atual'!EK149,'5 - Tabela anterior'!EJ149)</f>
        <v>0</v>
      </c>
      <c r="EL150" s="9">
        <f>IF(Parametros!$P$3=1,'4 - Tabela atual'!EL149,'5 - Tabela anterior'!EK149)</f>
        <v>0</v>
      </c>
      <c r="EM150" s="9">
        <f>IF(Parametros!$P$3=1,'4 - Tabela atual'!EM149,'5 - Tabela anterior'!EL149)</f>
        <v>0</v>
      </c>
      <c r="EN150" s="9">
        <f>IF(Parametros!$P$3=1,'4 - Tabela atual'!EN149,'5 - Tabela anterior'!EM149)</f>
        <v>0</v>
      </c>
      <c r="EO150" s="9">
        <f>IF(Parametros!$P$3=1,'4 - Tabela atual'!EO149,'5 - Tabela anterior'!EN149)</f>
        <v>0</v>
      </c>
      <c r="EP150" s="9">
        <f>IF(Parametros!$P$3=1,'4 - Tabela atual'!EP149,'5 - Tabela anterior'!EO149)</f>
        <v>0</v>
      </c>
      <c r="EQ150" s="9">
        <f>IF(Parametros!$P$3=1,'4 - Tabela atual'!EQ149,'5 - Tabela anterior'!EP149)</f>
        <v>0</v>
      </c>
      <c r="ER150" s="9">
        <f>IF(Parametros!$P$3=1,'4 - Tabela atual'!ER149,'5 - Tabela anterior'!EQ149)</f>
        <v>0</v>
      </c>
      <c r="ES150" s="9">
        <f>IF(Parametros!$P$3=1,'4 - Tabela atual'!ES149,'5 - Tabela anterior'!ER149)</f>
        <v>0</v>
      </c>
      <c r="ET150" s="9">
        <f>IF(Parametros!$P$3=1,'4 - Tabela atual'!ET149,'5 - Tabela anterior'!ES149)</f>
        <v>0</v>
      </c>
      <c r="EU150" s="9">
        <f>IF(Parametros!$P$3=1,'4 - Tabela atual'!EU149,'5 - Tabela anterior'!ET149)</f>
        <v>0</v>
      </c>
      <c r="EV150" s="9">
        <f>IF(Parametros!$P$3=1,'4 - Tabela atual'!EV149,'5 - Tabela anterior'!EU149)</f>
        <v>0</v>
      </c>
      <c r="EW150" s="9">
        <f>IF(Parametros!$P$3=1,'4 - Tabela atual'!EW149,'5 - Tabela anterior'!EV149)</f>
        <v>0</v>
      </c>
      <c r="EX150" s="9">
        <f>IF(Parametros!$P$3=1,'4 - Tabela atual'!EX149,'5 - Tabela anterior'!EW149)</f>
        <v>0</v>
      </c>
      <c r="EY150" s="9">
        <f>IF(Parametros!$P$3=1,'4 - Tabela atual'!EY149,'5 - Tabela anterior'!EX149)</f>
        <v>0</v>
      </c>
      <c r="EZ150" s="9">
        <f>IF(Parametros!$P$3=1,'4 - Tabela atual'!EZ149,'5 - Tabela anterior'!EY149)</f>
        <v>0</v>
      </c>
      <c r="FA150" s="9">
        <f>IF(Parametros!$P$3=1,'4 - Tabela atual'!FA149,'5 - Tabela anterior'!EZ149)</f>
        <v>0</v>
      </c>
      <c r="FB150" s="9">
        <f>IF(Parametros!$P$3=1,'4 - Tabela atual'!FB149,'5 - Tabela anterior'!FA149)</f>
        <v>0</v>
      </c>
      <c r="FC150" s="9">
        <f>IF(Parametros!$P$3=1,'4 - Tabela atual'!FC149,'5 - Tabela anterior'!FB149)</f>
        <v>0</v>
      </c>
      <c r="FD150" s="9">
        <f>IF(Parametros!$P$3=1,'4 - Tabela atual'!FD149,'5 - Tabela anterior'!FC149)</f>
        <v>0</v>
      </c>
      <c r="FE150" s="9">
        <f>IF(Parametros!$P$3=1,'4 - Tabela atual'!FE149,'5 - Tabela anterior'!FD149)</f>
        <v>0</v>
      </c>
      <c r="FF150" s="9">
        <f>IF(Parametros!$P$3=1,'4 - Tabela atual'!FF149,'5 - Tabela anterior'!FE149)</f>
        <v>0</v>
      </c>
      <c r="FG150" s="9">
        <f>IF(Parametros!$P$3=1,'4 - Tabela atual'!FG149,'5 - Tabela anterior'!FF149)</f>
        <v>0</v>
      </c>
      <c r="FH150" s="9">
        <f>IF(Parametros!$P$3=1,'4 - Tabela atual'!FH149,'5 - Tabela anterior'!FG149)</f>
        <v>0</v>
      </c>
      <c r="FI150" s="9">
        <f>IF(Parametros!$P$3=1,'4 - Tabela atual'!FI149,'5 - Tabela anterior'!FH149)</f>
        <v>0</v>
      </c>
      <c r="FJ150" s="9">
        <f>IF(Parametros!$P$3=1,'4 - Tabela atual'!FJ149,'5 - Tabela anterior'!FI149)</f>
        <v>0</v>
      </c>
      <c r="FK150" s="9">
        <f>IF(Parametros!$P$3=1,'4 - Tabela atual'!FK149,'5 - Tabela anterior'!FJ149)</f>
        <v>0</v>
      </c>
      <c r="FL150" s="9">
        <f>IF(Parametros!$P$3=1,'4 - Tabela atual'!FL149,'5 - Tabela anterior'!FK149)</f>
        <v>0</v>
      </c>
      <c r="FM150" s="9">
        <f>IF(Parametros!$P$3=1,'4 - Tabela atual'!FM149,'5 - Tabela anterior'!FL149)</f>
        <v>0</v>
      </c>
      <c r="FN150" s="9">
        <f>IF(Parametros!$P$3=1,'4 - Tabela atual'!FN149,'5 - Tabela anterior'!FM149)</f>
        <v>0</v>
      </c>
      <c r="FO150" s="9">
        <f>IF(Parametros!$P$3=1,'4 - Tabela atual'!FO149,'5 - Tabela anterior'!FN149)</f>
        <v>0</v>
      </c>
      <c r="FP150" s="9">
        <f>IF(Parametros!$P$3=1,'4 - Tabela atual'!FP149,'5 - Tabela anterior'!FO149)</f>
        <v>0</v>
      </c>
      <c r="FQ150" s="9">
        <f>IF(Parametros!$P$3=1,'4 - Tabela atual'!FQ149,'5 - Tabela anterior'!FP149)</f>
        <v>0</v>
      </c>
      <c r="FR150" s="9">
        <f>IF(Parametros!$P$3=1,'4 - Tabela atual'!FR149,'5 - Tabela anterior'!FQ149)</f>
        <v>0</v>
      </c>
      <c r="FS150" s="9">
        <f>IF(Parametros!$P$3=1,'4 - Tabela atual'!FS149,'5 - Tabela anterior'!FR149)</f>
        <v>0</v>
      </c>
      <c r="FT150" t="str">
        <f>IF(Parametros!$P$3=1,'4 - Tabela atual'!FT149,'5 - Tabela anterior'!FS149)</f>
        <v>0</v>
      </c>
      <c r="FU150" t="str">
        <f>IF(Parametros!$P$3=1,'4 - Tabela atual'!FU149,'5 - Tabela anterior'!FT149)</f>
        <v>0</v>
      </c>
      <c r="FV150" t="str">
        <f>IF(Parametros!$P$3=1,'4 - Tabela atual'!FV149,'5 - Tabela anterior'!FU149)</f>
        <v>0</v>
      </c>
      <c r="FW150" t="str">
        <f>IF(Parametros!$P$3=1,'4 - Tabela atual'!FW149,'5 - Tabela anterior'!FV149)</f>
        <v>0</v>
      </c>
      <c r="FX150">
        <f>IF(Parametros!$P$3=1,'4 - Tabela atual'!FX149,'5 - Tabela anterior'!FW149)</f>
        <v>0</v>
      </c>
      <c r="FY150">
        <f>IF(Parametros!$P$3=1,'4 - Tabela atual'!FY149,'5 - Tabela anterior'!FX149)</f>
        <v>0</v>
      </c>
      <c r="FZ150">
        <f>IF(Parametros!$P$3=1,'4 - Tabela atual'!FZ149,'5 - Tabela anterior'!FY149)</f>
        <v>0</v>
      </c>
      <c r="GA150">
        <f>IF(Parametros!$P$3=1,'4 - Tabela atual'!GA149,'5 - Tabela anterior'!FZ149)</f>
        <v>0</v>
      </c>
      <c r="GB150">
        <f>IF(Parametros!$P$3=1,'4 - Tabela atual'!GB149,'5 - Tabela anterior'!GA149)</f>
        <v>0</v>
      </c>
      <c r="GC150">
        <f>IF(Parametros!$P$3=1,'4 - Tabela atual'!GC149,'5 - Tabela anterior'!GB149)</f>
        <v>0</v>
      </c>
      <c r="GD150">
        <f>IF(Parametros!$P$3=1,'4 - Tabela atual'!GD149,'5 - Tabela anterior'!GC149)</f>
        <v>0</v>
      </c>
      <c r="GE150">
        <f>IF(Parametros!$P$3=1,'4 - Tabela atual'!GE149,'5 - Tabela anterior'!GD149)</f>
        <v>0</v>
      </c>
      <c r="GF150">
        <f>IF(Parametros!$P$3=1,'4 - Tabela atual'!GF149,'5 - Tabela anterior'!GE149)</f>
        <v>0</v>
      </c>
      <c r="GG150">
        <f>IF(Parametros!$P$3=1,'4 - Tabela atual'!GG149,'5 - Tabela anterior'!GF149)</f>
        <v>0</v>
      </c>
      <c r="GH150">
        <f>IF(Parametros!$P$3=1,'4 - Tabela atual'!GH149,'5 - Tabela anterior'!GG149)</f>
        <v>0</v>
      </c>
      <c r="GI150" s="8" t="str">
        <f>IF(Parametros!$P$3=1,'4 - Tabela atual'!GI149,'5 - Tabela anterior'!GH149)</f>
        <v>0</v>
      </c>
      <c r="GJ150" s="8">
        <f>IF(Parametros!$P$3=1,'4 - Tabela atual'!GJ149,'5 - Tabela anterior'!GI149)</f>
        <v>0</v>
      </c>
      <c r="GK150" s="8">
        <f>IF(Parametros!$P$3=1,'4 - Tabela atual'!GK149,'5 - Tabela anterior'!GJ149)</f>
        <v>0</v>
      </c>
      <c r="GL150" s="8">
        <f>IF(Parametros!$P$3=1,'4 - Tabela atual'!GL149,'5 - Tabela anterior'!GK149)</f>
        <v>0</v>
      </c>
      <c r="GM150" s="8">
        <f>IF(Parametros!$P$3=1,'4 - Tabela atual'!GM149,'5 - Tabela anterior'!GL149)</f>
        <v>0</v>
      </c>
      <c r="GN150" s="8">
        <f>IF(Parametros!$P$3=1,'4 - Tabela atual'!GN149,'5 - Tabela anterior'!GM149)</f>
        <v>0</v>
      </c>
      <c r="GO150" s="8">
        <f>IF(Parametros!$P$3=1,'4 - Tabela atual'!GO149,'5 - Tabela anterior'!GN149)</f>
        <v>0</v>
      </c>
      <c r="GP150" s="8">
        <f>IF(Parametros!$P$3=1,'4 - Tabela atual'!GP149,'5 - Tabela anterior'!GO149)</f>
        <v>0</v>
      </c>
      <c r="GQ150" s="8">
        <f>IF(Parametros!$P$3=1,'4 - Tabela atual'!GQ149,'5 - Tabela anterior'!GP149)</f>
        <v>0</v>
      </c>
      <c r="GR150" s="8">
        <f>IF(Parametros!$P$3=1,'4 - Tabela atual'!GR149,'5 - Tabela anterior'!GQ149)</f>
        <v>0</v>
      </c>
      <c r="GS150" s="8">
        <f>IF(Parametros!$P$3=1,'4 - Tabela atual'!GS149,'5 - Tabela anterior'!GR149)</f>
        <v>0</v>
      </c>
      <c r="GT150" s="8">
        <f>IF(Parametros!$P$3=1,'4 - Tabela atual'!GT149,'5 - Tabela anterior'!GS149)</f>
        <v>0</v>
      </c>
      <c r="GU150" s="8">
        <f>IF(Parametros!$P$3=1,'4 - Tabela atual'!GU149,'5 - Tabela anterior'!GT149)</f>
        <v>0</v>
      </c>
      <c r="GV150" s="8">
        <f>IF(Parametros!$P$3=1,'4 - Tabela atual'!GV149,'5 - Tabela anterior'!GU149)</f>
        <v>0</v>
      </c>
      <c r="GW150" s="8">
        <f>IF(Parametros!$P$3=1,'4 - Tabela atual'!GW149,'5 - Tabela anterior'!GV149)</f>
        <v>0</v>
      </c>
      <c r="GX150">
        <f>IF(Parametros!$P$3=1,'4 - Tabela atual'!GX149,'5 - Tabela anterior'!GW149)</f>
        <v>0</v>
      </c>
      <c r="GY150">
        <f>IF(Parametros!$P$3=1,'4 - Tabela atual'!GY149,'5 - Tabela anterior'!GX149)</f>
        <v>0</v>
      </c>
      <c r="GZ150">
        <f>IF(Parametros!$P$3=1,'4 - Tabela atual'!GZ149,'5 - Tabela anterior'!GY149)</f>
        <v>0</v>
      </c>
      <c r="HA150">
        <f>IF(Parametros!$P$3=1,'4 - Tabela atual'!HA149,'5 - Tabela anterior'!GZ149)</f>
        <v>0</v>
      </c>
      <c r="HB150">
        <f>IF(Parametros!$P$3=1,'4 - Tabela atual'!HB149,'5 - Tabela anterior'!HA149)</f>
        <v>0</v>
      </c>
      <c r="HC150">
        <f>IF(Parametros!$P$3=1,'4 - Tabela atual'!HC149,'5 - Tabela anterior'!HB149)</f>
        <v>0</v>
      </c>
      <c r="HD150">
        <f>IF(Parametros!$P$3=1,'4 - Tabela atual'!HD149,'5 - Tabela anterior'!HC149)</f>
        <v>0</v>
      </c>
      <c r="HE150" s="6" t="str">
        <f t="shared" si="3"/>
        <v>0 - (0)</v>
      </c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IP150" s="5"/>
      <c r="IQ150" s="5"/>
      <c r="IR150" s="5"/>
      <c r="IS150" s="5"/>
      <c r="IT150" s="5"/>
      <c r="IU150" s="5"/>
      <c r="IV150" s="5"/>
      <c r="IW150" s="5"/>
      <c r="IX150" s="5"/>
      <c r="IY150" s="5"/>
      <c r="IZ150" s="5"/>
      <c r="JA150" s="5"/>
      <c r="JB150" s="5"/>
      <c r="JC150" s="5"/>
      <c r="JD150" s="5"/>
      <c r="JE150" s="5"/>
      <c r="JF150" s="5"/>
      <c r="JG150" s="5"/>
      <c r="JH150" s="5"/>
      <c r="JI150" s="5"/>
      <c r="JJ150" s="5"/>
      <c r="JK150" s="5"/>
      <c r="JL150" s="5"/>
    </row>
    <row r="151" spans="1:272" x14ac:dyDescent="0.2">
      <c r="A151" s="148">
        <f>IF(Parametros!$P$3=1,'4 - Tabela atual'!A150,'5 - Tabela anterior'!A150)</f>
        <v>0</v>
      </c>
      <c r="B151" s="112">
        <f>IF(Parametros!$P$3=1,'4 - Tabela atual'!B150,'5 - Tabela anterior'!B150)</f>
        <v>0</v>
      </c>
      <c r="C151" s="9">
        <f>IF(Parametros!$P$3=1,'4 - Tabela atual'!C150,'5 - Tabela anterior'!C150)</f>
        <v>0</v>
      </c>
      <c r="D151" s="9">
        <f>IF(Parametros!$P$3=1,'4 - Tabela atual'!D150,'5 - Tabela anterior'!D150)</f>
        <v>0</v>
      </c>
      <c r="E151" s="9"/>
      <c r="F151" s="9"/>
      <c r="G151" s="9"/>
      <c r="H151" s="9"/>
      <c r="I151" s="9">
        <f>IF(Parametros!$P$3=1,'4 - Tabela atual'!I150,'5 - Tabela anterior'!H150)</f>
        <v>0</v>
      </c>
      <c r="J151" s="9"/>
      <c r="K151" s="9"/>
      <c r="L151" s="9"/>
      <c r="M151" s="9"/>
      <c r="N151" s="9">
        <f>IF(Parametros!$P$3=1,'4 - Tabela atual'!N150,'5 - Tabela anterior'!M150)</f>
        <v>0</v>
      </c>
      <c r="O151" s="9">
        <f>IF(Parametros!$P$3=1,'4 - Tabela atual'!O150,'5 - Tabela anterior'!N150)</f>
        <v>0</v>
      </c>
      <c r="P151" s="9">
        <f>IF(Parametros!$P$3=1,'4 - Tabela atual'!P150,'5 - Tabela anterior'!O150)</f>
        <v>0</v>
      </c>
      <c r="Q151" s="9">
        <f>IF(Parametros!$P$3=1,'4 - Tabela atual'!Q150,'5 - Tabela anterior'!P150)</f>
        <v>0</v>
      </c>
      <c r="R151" s="9">
        <f>IF(Parametros!$P$3=1,'4 - Tabela atual'!R150,'5 - Tabela anterior'!Q150)</f>
        <v>0</v>
      </c>
      <c r="S151" s="9">
        <f>IF(Parametros!$P$3=1,'4 - Tabela atual'!S150,'5 - Tabela anterior'!R150)</f>
        <v>0</v>
      </c>
      <c r="T151" s="9">
        <f>IF(Parametros!$P$3=1,'4 - Tabela atual'!T150,'5 - Tabela anterior'!S150)</f>
        <v>0</v>
      </c>
      <c r="U151" s="9">
        <f>IF(Parametros!$P$3=1,'4 - Tabela atual'!U150,'5 - Tabela anterior'!T150)</f>
        <v>0</v>
      </c>
      <c r="V151" s="9">
        <f>IF(Parametros!$P$3=1,'4 - Tabela atual'!V150,'5 - Tabela anterior'!U150)</f>
        <v>0</v>
      </c>
      <c r="W151" s="9">
        <f>IF(Parametros!$P$3=1,'4 - Tabela atual'!W150,'5 - Tabela anterior'!V150)</f>
        <v>0</v>
      </c>
      <c r="X151" s="9">
        <f>IF(Parametros!$P$3=1,'4 - Tabela atual'!X150,'5 - Tabela anterior'!W150)</f>
        <v>0</v>
      </c>
      <c r="Y151" s="9">
        <f>IF(Parametros!$P$3=1,'4 - Tabela atual'!Y150,'5 - Tabela anterior'!X150)</f>
        <v>0</v>
      </c>
      <c r="Z151" s="9">
        <f>IF(Parametros!$P$3=1,'4 - Tabela atual'!Z150,'5 - Tabela anterior'!Y150)</f>
        <v>0</v>
      </c>
      <c r="AA151" s="9">
        <f>IF(Parametros!$P$3=1,'4 - Tabela atual'!AA150,'5 - Tabela anterior'!Z150)</f>
        <v>0</v>
      </c>
      <c r="AB151" s="9">
        <f>IF(Parametros!$P$3=1,'4 - Tabela atual'!AB150,'5 - Tabela anterior'!AA150)</f>
        <v>0</v>
      </c>
      <c r="AC151" s="9">
        <f>IF(Parametros!$P$3=1,'4 - Tabela atual'!AC150,'5 - Tabela anterior'!AB150)</f>
        <v>0</v>
      </c>
      <c r="AD151" s="9">
        <f>IF(Parametros!$P$3=1,'4 - Tabela atual'!AD150,'5 - Tabela anterior'!AC150)</f>
        <v>0</v>
      </c>
      <c r="AE151" s="9">
        <f>IF(Parametros!$P$3=1,'4 - Tabela atual'!AE150,'5 - Tabela anterior'!AD150)</f>
        <v>0</v>
      </c>
      <c r="AF151" s="9">
        <f>IF(Parametros!$P$3=1,'4 - Tabela atual'!AF150,'5 - Tabela anterior'!AE150)</f>
        <v>0</v>
      </c>
      <c r="AG151" s="9">
        <f>IF(Parametros!$P$3=1,'4 - Tabela atual'!AG150,'5 - Tabela anterior'!AF150)</f>
        <v>0</v>
      </c>
      <c r="AH151" s="9">
        <f>IF(Parametros!$P$3=1,'4 - Tabela atual'!AH150,'5 - Tabela anterior'!AG150)</f>
        <v>0</v>
      </c>
      <c r="AI151" s="9">
        <f>IF(Parametros!$P$3=1,'4 - Tabela atual'!AI150,'5 - Tabela anterior'!AH150)</f>
        <v>0</v>
      </c>
      <c r="AJ151" s="9">
        <f>IF(Parametros!$P$3=1,'4 - Tabela atual'!AJ150,'5 - Tabela anterior'!AI150)</f>
        <v>0</v>
      </c>
      <c r="AK151" s="9">
        <f>IF(Parametros!$P$3=1,'4 - Tabela atual'!AK150,'5 - Tabela anterior'!AJ150)</f>
        <v>0</v>
      </c>
      <c r="AL151" s="9">
        <f>IF(Parametros!$P$3=1,'4 - Tabela atual'!AL150,'5 - Tabela anterior'!AK150)</f>
        <v>0</v>
      </c>
      <c r="AM151" s="9">
        <f>IF(Parametros!$P$3=1,'4 - Tabela atual'!AM150,'5 - Tabela anterior'!AL150)</f>
        <v>0</v>
      </c>
      <c r="AN151" s="9">
        <f>IF(Parametros!$P$3=1,'4 - Tabela atual'!AN150,'5 - Tabela anterior'!AM150)</f>
        <v>0</v>
      </c>
      <c r="AO151" s="9">
        <f>IF(Parametros!$P$3=1,'4 - Tabela atual'!AO150,'5 - Tabela anterior'!AN150)</f>
        <v>0</v>
      </c>
      <c r="AP151" s="9">
        <f>IF(Parametros!$P$3=1,'4 - Tabela atual'!AP150,'5 - Tabela anterior'!AO150)</f>
        <v>0</v>
      </c>
      <c r="AQ151" s="9">
        <f>IF(Parametros!$P$3=1,'4 - Tabela atual'!AQ150,'5 - Tabela anterior'!AP150)</f>
        <v>0</v>
      </c>
      <c r="AR151" s="9">
        <f>IF(Parametros!$P$3=1,'4 - Tabela atual'!AR150,'5 - Tabela anterior'!AQ150)</f>
        <v>0</v>
      </c>
      <c r="AS151" s="9">
        <f>IF(Parametros!$P$3=1,'4 - Tabela atual'!AS150,'5 - Tabela anterior'!AR150)</f>
        <v>0</v>
      </c>
      <c r="AT151" s="9">
        <f>IF(Parametros!$P$3=1,'4 - Tabela atual'!AT150,'5 - Tabela anterior'!AS150)</f>
        <v>0</v>
      </c>
      <c r="AU151" s="9">
        <f>IF(Parametros!$P$3=1,'4 - Tabela atual'!AU150,'5 - Tabela anterior'!AT150)</f>
        <v>0</v>
      </c>
      <c r="AV151" s="9">
        <f>IF(Parametros!$P$3=1,'4 - Tabela atual'!AV150,'5 - Tabela anterior'!AU150)</f>
        <v>0</v>
      </c>
      <c r="AW151" s="9">
        <f>IF(Parametros!$P$3=1,'4 - Tabela atual'!AW150,'5 - Tabela anterior'!AV150)</f>
        <v>0</v>
      </c>
      <c r="AX151" s="9">
        <f>IF(Parametros!$P$3=1,'4 - Tabela atual'!AX150,'5 - Tabela anterior'!AW150)</f>
        <v>0</v>
      </c>
      <c r="AY151" s="9">
        <f>IF(Parametros!$P$3=1,'4 - Tabela atual'!AY150,'5 - Tabela anterior'!AX150)</f>
        <v>0</v>
      </c>
      <c r="AZ151" s="9">
        <f>IF(Parametros!$P$3=1,'4 - Tabela atual'!AZ150,'5 - Tabela anterior'!AY150)</f>
        <v>0</v>
      </c>
      <c r="BA151" s="9">
        <f>IF(Parametros!$P$3=1,'4 - Tabela atual'!BA150,'5 - Tabela anterior'!AZ150)</f>
        <v>0</v>
      </c>
      <c r="BB151" s="9">
        <f>IF(Parametros!$P$3=1,'4 - Tabela atual'!BB150,'5 - Tabela anterior'!BA150)</f>
        <v>0</v>
      </c>
      <c r="BC151" s="9">
        <f>IF(Parametros!$P$3=1,'4 - Tabela atual'!BC150,'5 - Tabela anterior'!BB150)</f>
        <v>0</v>
      </c>
      <c r="BD151" s="9">
        <f>IF(Parametros!$P$3=1,'4 - Tabela atual'!BD150,'5 - Tabela anterior'!BC150)</f>
        <v>0</v>
      </c>
      <c r="BE151" s="9">
        <f>IF(Parametros!$P$3=1,'4 - Tabela atual'!BE150,'5 - Tabela anterior'!BD150)</f>
        <v>0</v>
      </c>
      <c r="BF151" s="9">
        <f>IF(Parametros!$P$3=1,'4 - Tabela atual'!BF150,'5 - Tabela anterior'!BE150)</f>
        <v>0</v>
      </c>
      <c r="BG151" s="9">
        <f>IF(Parametros!$P$3=1,'4 - Tabela atual'!BG150,'5 - Tabela anterior'!BF150)</f>
        <v>0</v>
      </c>
      <c r="BH151" s="9">
        <f>IF(Parametros!$P$3=1,'4 - Tabela atual'!BH150,'5 - Tabela anterior'!BG150)</f>
        <v>0</v>
      </c>
      <c r="BI151" s="9">
        <f>IF(Parametros!$P$3=1,'4 - Tabela atual'!BI150,'5 - Tabela anterior'!BH150)</f>
        <v>0</v>
      </c>
      <c r="BJ151" s="9">
        <f>IF(Parametros!$P$3=1,'4 - Tabela atual'!BJ150,'5 - Tabela anterior'!BI150)</f>
        <v>0</v>
      </c>
      <c r="BK151" s="9">
        <f>IF(Parametros!$P$3=1,'4 - Tabela atual'!BK150,'5 - Tabela anterior'!BJ150)</f>
        <v>0</v>
      </c>
      <c r="BL151" s="9">
        <f>IF(Parametros!$P$3=1,'4 - Tabela atual'!BL150,'5 - Tabela anterior'!BK150)</f>
        <v>0</v>
      </c>
      <c r="BM151" s="9">
        <f>IF(Parametros!$P$3=1,'4 - Tabela atual'!BM150,'5 - Tabela anterior'!BL150)</f>
        <v>0</v>
      </c>
      <c r="BN151" s="9">
        <f>IF(Parametros!$P$3=1,'4 - Tabela atual'!BN150,'5 - Tabela anterior'!BM150)</f>
        <v>0</v>
      </c>
      <c r="BO151" s="9">
        <f>IF(Parametros!$P$3=1,'4 - Tabela atual'!BO150,'5 - Tabela anterior'!BN150)</f>
        <v>0</v>
      </c>
      <c r="BP151" s="9">
        <f>IF(Parametros!$P$3=1,'4 - Tabela atual'!BP150,'5 - Tabela anterior'!BO150)</f>
        <v>0</v>
      </c>
      <c r="BQ151" s="9">
        <f>IF(Parametros!$P$3=1,'4 - Tabela atual'!BQ150,'5 - Tabela anterior'!BP150)</f>
        <v>0</v>
      </c>
      <c r="BR151" s="9">
        <f>IF(Parametros!$P$3=1,'4 - Tabela atual'!BR150,'5 - Tabela anterior'!BQ150)</f>
        <v>0</v>
      </c>
      <c r="BS151" s="9">
        <f>IF(Parametros!$P$3=1,'4 - Tabela atual'!BS150,'5 - Tabela anterior'!BR150)</f>
        <v>0</v>
      </c>
      <c r="BT151" s="9">
        <f>IF(Parametros!$P$3=1,'4 - Tabela atual'!BT150,'5 - Tabela anterior'!BS150)</f>
        <v>0</v>
      </c>
      <c r="BU151" s="9">
        <f>IF(Parametros!$P$3=1,'4 - Tabela atual'!BU150,'5 - Tabela anterior'!BT150)</f>
        <v>0</v>
      </c>
      <c r="BV151" s="9">
        <f>IF(Parametros!$P$3=1,'4 - Tabela atual'!BV150,'5 - Tabela anterior'!BU150)</f>
        <v>0</v>
      </c>
      <c r="BW151" s="9">
        <f>IF(Parametros!$P$3=1,'4 - Tabela atual'!BW150,'5 - Tabela anterior'!BV150)</f>
        <v>0</v>
      </c>
      <c r="BX151" s="9">
        <f>IF(Parametros!$P$3=1,'4 - Tabela atual'!BX150,'5 - Tabela anterior'!BW150)</f>
        <v>0</v>
      </c>
      <c r="BY151" s="9">
        <f>IF(Parametros!$P$3=1,'4 - Tabela atual'!BY150,'5 - Tabela anterior'!BX150)</f>
        <v>0</v>
      </c>
      <c r="BZ151" s="9">
        <f>IF(Parametros!$P$3=1,'4 - Tabela atual'!BZ150,'5 - Tabela anterior'!BY150)</f>
        <v>0</v>
      </c>
      <c r="CA151" s="9">
        <f>IF(Parametros!$P$3=1,'4 - Tabela atual'!CA150,'5 - Tabela anterior'!BZ150)</f>
        <v>0</v>
      </c>
      <c r="CB151" s="9">
        <f>IF(Parametros!$P$3=1,'4 - Tabela atual'!CB150,'5 - Tabela anterior'!CA150)</f>
        <v>0</v>
      </c>
      <c r="CC151" s="9">
        <f>IF(Parametros!$P$3=1,'4 - Tabela atual'!CC150,'5 - Tabela anterior'!CB150)</f>
        <v>0</v>
      </c>
      <c r="CD151" s="9">
        <f>IF(Parametros!$P$3=1,'4 - Tabela atual'!CD150,'5 - Tabela anterior'!CC150)</f>
        <v>0</v>
      </c>
      <c r="CE151" s="9">
        <f>IF(Parametros!$P$3=1,'4 - Tabela atual'!CE150,'5 - Tabela anterior'!CD150)</f>
        <v>0</v>
      </c>
      <c r="CF151" s="9">
        <f>IF(Parametros!$P$3=1,'4 - Tabela atual'!CF150,'5 - Tabela anterior'!CE150)</f>
        <v>0</v>
      </c>
      <c r="CG151" s="9">
        <f>IF(Parametros!$P$3=1,'4 - Tabela atual'!CG150,'5 - Tabela anterior'!CF150)</f>
        <v>0</v>
      </c>
      <c r="CH151" s="9">
        <f>IF(Parametros!$P$3=1,'4 - Tabela atual'!CH150,'5 - Tabela anterior'!CG150)</f>
        <v>0</v>
      </c>
      <c r="CI151" s="9">
        <f>IF(Parametros!$P$3=1,'4 - Tabela atual'!CI150,'5 - Tabela anterior'!CH150)</f>
        <v>0</v>
      </c>
      <c r="CJ151" s="9">
        <f>IF(Parametros!$P$3=1,'4 - Tabela atual'!CJ150,'5 - Tabela anterior'!CI150)</f>
        <v>0</v>
      </c>
      <c r="CK151" s="9">
        <f>IF(Parametros!$P$3=1,'4 - Tabela atual'!CK150,'5 - Tabela anterior'!CJ150)</f>
        <v>0</v>
      </c>
      <c r="CL151" s="9">
        <f>IF(Parametros!$P$3=1,'4 - Tabela atual'!CL150,'5 - Tabela anterior'!CK150)</f>
        <v>0</v>
      </c>
      <c r="CM151" s="9">
        <f>IF(Parametros!$P$3=1,'4 - Tabela atual'!CM150,'5 - Tabela anterior'!CL150)</f>
        <v>0</v>
      </c>
      <c r="CN151" s="9">
        <f>IF(Parametros!$P$3=1,'4 - Tabela atual'!CN150,'5 - Tabela anterior'!CM150)</f>
        <v>0</v>
      </c>
      <c r="CO151" s="9">
        <f>IF(Parametros!$P$3=1,'4 - Tabela atual'!CO150,'5 - Tabela anterior'!CN150)</f>
        <v>0</v>
      </c>
      <c r="CP151" s="9">
        <f>IF(Parametros!$P$3=1,'4 - Tabela atual'!CP150,'5 - Tabela anterior'!CO150)</f>
        <v>0</v>
      </c>
      <c r="CQ151" s="9">
        <f>IF(Parametros!$P$3=1,'4 - Tabela atual'!CQ150,'5 - Tabela anterior'!CP150)</f>
        <v>0</v>
      </c>
      <c r="CR151" s="9">
        <f>IF(Parametros!$P$3=1,'4 - Tabela atual'!CR150,'5 - Tabela anterior'!CQ150)</f>
        <v>0</v>
      </c>
      <c r="CS151" s="9">
        <f>IF(Parametros!$P$3=1,'4 - Tabela atual'!CS150,'5 - Tabela anterior'!CR150)</f>
        <v>0</v>
      </c>
      <c r="CT151" s="9">
        <f>IF(Parametros!$P$3=1,'4 - Tabela atual'!CT150,'5 - Tabela anterior'!CS150)</f>
        <v>0</v>
      </c>
      <c r="CU151" s="9">
        <f>IF(Parametros!$P$3=1,'4 - Tabela atual'!CU150,'5 - Tabela anterior'!CT150)</f>
        <v>0</v>
      </c>
      <c r="CV151" s="9">
        <f>IF(Parametros!$P$3=1,'4 - Tabela atual'!CV150,'5 - Tabela anterior'!CU150)</f>
        <v>0</v>
      </c>
      <c r="CW151" s="9">
        <f>IF(Parametros!$P$3=1,'4 - Tabela atual'!CW150,'5 - Tabela anterior'!CV150)</f>
        <v>0</v>
      </c>
      <c r="CX151" s="9">
        <f>IF(Parametros!$P$3=1,'4 - Tabela atual'!CX150,'5 - Tabela anterior'!CW150)</f>
        <v>0</v>
      </c>
      <c r="CY151" s="9">
        <f>IF(Parametros!$P$3=1,'4 - Tabela atual'!CY150,'5 - Tabela anterior'!CX150)</f>
        <v>0</v>
      </c>
      <c r="CZ151" s="9">
        <f>IF(Parametros!$P$3=1,'4 - Tabela atual'!CZ150,'5 - Tabela anterior'!CY150)</f>
        <v>0</v>
      </c>
      <c r="DA151" s="9">
        <f>IF(Parametros!$P$3=1,'4 - Tabela atual'!DA150,'5 - Tabela anterior'!CZ150)</f>
        <v>0</v>
      </c>
      <c r="DB151" s="9">
        <f>IF(Parametros!$P$3=1,'4 - Tabela atual'!DB150,'5 - Tabela anterior'!DA150)</f>
        <v>0</v>
      </c>
      <c r="DC151" s="9">
        <f>IF(Parametros!$P$3=1,'4 - Tabela atual'!DC150,'5 - Tabela anterior'!DB150)</f>
        <v>0</v>
      </c>
      <c r="DD151" s="9">
        <f>IF(Parametros!$P$3=1,'4 - Tabela atual'!DD150,'5 - Tabela anterior'!DC150)</f>
        <v>0</v>
      </c>
      <c r="DE151" s="9">
        <f>IF(Parametros!$P$3=1,'4 - Tabela atual'!DE150,'5 - Tabela anterior'!DD150)</f>
        <v>0</v>
      </c>
      <c r="DF151" s="9">
        <f>IF(Parametros!$P$3=1,'4 - Tabela atual'!DF150,'5 - Tabela anterior'!DE150)</f>
        <v>0</v>
      </c>
      <c r="DG151" s="9">
        <f>IF(Parametros!$P$3=1,'4 - Tabela atual'!DG150,'5 - Tabela anterior'!DF150)</f>
        <v>0</v>
      </c>
      <c r="DH151" s="9">
        <f>IF(Parametros!$P$3=1,'4 - Tabela atual'!DH150,'5 - Tabela anterior'!DG150)</f>
        <v>0</v>
      </c>
      <c r="DI151" s="9">
        <f>IF(Parametros!$P$3=1,'4 - Tabela atual'!DI150,'5 - Tabela anterior'!DH150)</f>
        <v>0</v>
      </c>
      <c r="DJ151" s="9">
        <f>IF(Parametros!$P$3=1,'4 - Tabela atual'!DJ150,'5 - Tabela anterior'!DI150)</f>
        <v>0</v>
      </c>
      <c r="DK151" s="9">
        <f>IF(Parametros!$P$3=1,'4 - Tabela atual'!DK150,'5 - Tabela anterior'!DJ150)</f>
        <v>0</v>
      </c>
      <c r="DL151" s="9">
        <f>IF(Parametros!$P$3=1,'4 - Tabela atual'!DL150,'5 - Tabela anterior'!DK150)</f>
        <v>0</v>
      </c>
      <c r="DM151" s="9">
        <f>IF(Parametros!$P$3=1,'4 - Tabela atual'!DM150,'5 - Tabela anterior'!DL150)</f>
        <v>0</v>
      </c>
      <c r="DN151" s="9">
        <f>IF(Parametros!$P$3=1,'4 - Tabela atual'!DN150,'5 - Tabela anterior'!DM150)</f>
        <v>0</v>
      </c>
      <c r="DO151" s="9">
        <f>IF(Parametros!$P$3=1,'4 - Tabela atual'!DO150,'5 - Tabela anterior'!DN150)</f>
        <v>0</v>
      </c>
      <c r="DP151" s="9">
        <f>IF(Parametros!$P$3=1,'4 - Tabela atual'!DP150,'5 - Tabela anterior'!DO150)</f>
        <v>0</v>
      </c>
      <c r="DQ151" s="9">
        <f>IF(Parametros!$P$3=1,'4 - Tabela atual'!DQ150,'5 - Tabela anterior'!DP150)</f>
        <v>0</v>
      </c>
      <c r="DR151" s="9">
        <f>IF(Parametros!$P$3=1,'4 - Tabela atual'!DR150,'5 - Tabela anterior'!DQ150)</f>
        <v>0</v>
      </c>
      <c r="DS151" s="9">
        <f>IF(Parametros!$P$3=1,'4 - Tabela atual'!DS150,'5 - Tabela anterior'!DR150)</f>
        <v>0</v>
      </c>
      <c r="DT151" s="9">
        <f>IF(Parametros!$P$3=1,'4 - Tabela atual'!DT150,'5 - Tabela anterior'!DS150)</f>
        <v>0</v>
      </c>
      <c r="DU151" s="9">
        <f>IF(Parametros!$P$3=1,'4 - Tabela atual'!DU150,'5 - Tabela anterior'!DT150)</f>
        <v>0</v>
      </c>
      <c r="DV151" s="9">
        <f>IF(Parametros!$P$3=1,'4 - Tabela atual'!DV150,'5 - Tabela anterior'!DU150)</f>
        <v>0</v>
      </c>
      <c r="DW151" s="9">
        <f>IF(Parametros!$P$3=1,'4 - Tabela atual'!DW150,'5 - Tabela anterior'!DV150)</f>
        <v>0</v>
      </c>
      <c r="DX151" s="9">
        <f>IF(Parametros!$P$3=1,'4 - Tabela atual'!DX150,'5 - Tabela anterior'!DW150)</f>
        <v>0</v>
      </c>
      <c r="DY151" s="9">
        <f>IF(Parametros!$P$3=1,'4 - Tabela atual'!DY150,'5 - Tabela anterior'!DX150)</f>
        <v>0</v>
      </c>
      <c r="DZ151" s="9">
        <f>IF(Parametros!$P$3=1,'4 - Tabela atual'!DZ150,'5 - Tabela anterior'!DY150)</f>
        <v>0</v>
      </c>
      <c r="EA151" s="9">
        <f>IF(Parametros!$P$3=1,'4 - Tabela atual'!EA150,'5 - Tabela anterior'!DZ150)</f>
        <v>0</v>
      </c>
      <c r="EB151" s="9">
        <f>IF(Parametros!$P$3=1,'4 - Tabela atual'!EB150,'5 - Tabela anterior'!EA150)</f>
        <v>0</v>
      </c>
      <c r="EC151" s="9">
        <f>IF(Parametros!$P$3=1,'4 - Tabela atual'!EC150,'5 - Tabela anterior'!EB150)</f>
        <v>0</v>
      </c>
      <c r="ED151" s="9">
        <f>IF(Parametros!$P$3=1,'4 - Tabela atual'!ED150,'5 - Tabela anterior'!EC150)</f>
        <v>0</v>
      </c>
      <c r="EE151" s="9">
        <f>IF(Parametros!$P$3=1,'4 - Tabela atual'!EE150,'5 - Tabela anterior'!ED150)</f>
        <v>0</v>
      </c>
      <c r="EF151" s="9">
        <f>IF(Parametros!$P$3=1,'4 - Tabela atual'!EF150,'5 - Tabela anterior'!EE150)</f>
        <v>0</v>
      </c>
      <c r="EG151" s="9">
        <f>IF(Parametros!$P$3=1,'4 - Tabela atual'!EG150,'5 - Tabela anterior'!EF150)</f>
        <v>0</v>
      </c>
      <c r="EH151" s="9">
        <f>IF(Parametros!$P$3=1,'4 - Tabela atual'!EH150,'5 - Tabela anterior'!EG150)</f>
        <v>0</v>
      </c>
      <c r="EI151" s="9">
        <f>IF(Parametros!$P$3=1,'4 - Tabela atual'!EI150,'5 - Tabela anterior'!EH150)</f>
        <v>0</v>
      </c>
      <c r="EJ151" s="9">
        <f>IF(Parametros!$P$3=1,'4 - Tabela atual'!EJ150,'5 - Tabela anterior'!EI150)</f>
        <v>0</v>
      </c>
      <c r="EK151" s="9">
        <f>IF(Parametros!$P$3=1,'4 - Tabela atual'!EK150,'5 - Tabela anterior'!EJ150)</f>
        <v>0</v>
      </c>
      <c r="EL151" s="9">
        <f>IF(Parametros!$P$3=1,'4 - Tabela atual'!EL150,'5 - Tabela anterior'!EK150)</f>
        <v>0</v>
      </c>
      <c r="EM151" s="9">
        <f>IF(Parametros!$P$3=1,'4 - Tabela atual'!EM150,'5 - Tabela anterior'!EL150)</f>
        <v>0</v>
      </c>
      <c r="EN151" s="9">
        <f>IF(Parametros!$P$3=1,'4 - Tabela atual'!EN150,'5 - Tabela anterior'!EM150)</f>
        <v>0</v>
      </c>
      <c r="EO151" s="9">
        <f>IF(Parametros!$P$3=1,'4 - Tabela atual'!EO150,'5 - Tabela anterior'!EN150)</f>
        <v>0</v>
      </c>
      <c r="EP151" s="9">
        <f>IF(Parametros!$P$3=1,'4 - Tabela atual'!EP150,'5 - Tabela anterior'!EO150)</f>
        <v>0</v>
      </c>
      <c r="EQ151" s="9">
        <f>IF(Parametros!$P$3=1,'4 - Tabela atual'!EQ150,'5 - Tabela anterior'!EP150)</f>
        <v>0</v>
      </c>
      <c r="ER151" s="9">
        <f>IF(Parametros!$P$3=1,'4 - Tabela atual'!ER150,'5 - Tabela anterior'!EQ150)</f>
        <v>0</v>
      </c>
      <c r="ES151" s="9">
        <f>IF(Parametros!$P$3=1,'4 - Tabela atual'!ES150,'5 - Tabela anterior'!ER150)</f>
        <v>0</v>
      </c>
      <c r="ET151" s="9">
        <f>IF(Parametros!$P$3=1,'4 - Tabela atual'!ET150,'5 - Tabela anterior'!ES150)</f>
        <v>0</v>
      </c>
      <c r="EU151" s="9">
        <f>IF(Parametros!$P$3=1,'4 - Tabela atual'!EU150,'5 - Tabela anterior'!ET150)</f>
        <v>0</v>
      </c>
      <c r="EV151" s="9">
        <f>IF(Parametros!$P$3=1,'4 - Tabela atual'!EV150,'5 - Tabela anterior'!EU150)</f>
        <v>0</v>
      </c>
      <c r="EW151" s="9">
        <f>IF(Parametros!$P$3=1,'4 - Tabela atual'!EW150,'5 - Tabela anterior'!EV150)</f>
        <v>0</v>
      </c>
      <c r="EX151" s="9">
        <f>IF(Parametros!$P$3=1,'4 - Tabela atual'!EX150,'5 - Tabela anterior'!EW150)</f>
        <v>0</v>
      </c>
      <c r="EY151" s="9">
        <f>IF(Parametros!$P$3=1,'4 - Tabela atual'!EY150,'5 - Tabela anterior'!EX150)</f>
        <v>0</v>
      </c>
      <c r="EZ151" s="9">
        <f>IF(Parametros!$P$3=1,'4 - Tabela atual'!EZ150,'5 - Tabela anterior'!EY150)</f>
        <v>0</v>
      </c>
      <c r="FA151" s="9">
        <f>IF(Parametros!$P$3=1,'4 - Tabela atual'!FA150,'5 - Tabela anterior'!EZ150)</f>
        <v>0</v>
      </c>
      <c r="FB151" s="9">
        <f>IF(Parametros!$P$3=1,'4 - Tabela atual'!FB150,'5 - Tabela anterior'!FA150)</f>
        <v>0</v>
      </c>
      <c r="FC151" s="9">
        <f>IF(Parametros!$P$3=1,'4 - Tabela atual'!FC150,'5 - Tabela anterior'!FB150)</f>
        <v>0</v>
      </c>
      <c r="FD151" s="9">
        <f>IF(Parametros!$P$3=1,'4 - Tabela atual'!FD150,'5 - Tabela anterior'!FC150)</f>
        <v>0</v>
      </c>
      <c r="FE151" s="9">
        <f>IF(Parametros!$P$3=1,'4 - Tabela atual'!FE150,'5 - Tabela anterior'!FD150)</f>
        <v>0</v>
      </c>
      <c r="FF151" s="9">
        <f>IF(Parametros!$P$3=1,'4 - Tabela atual'!FF150,'5 - Tabela anterior'!FE150)</f>
        <v>0</v>
      </c>
      <c r="FG151" s="9">
        <f>IF(Parametros!$P$3=1,'4 - Tabela atual'!FG150,'5 - Tabela anterior'!FF150)</f>
        <v>0</v>
      </c>
      <c r="FH151" s="9">
        <f>IF(Parametros!$P$3=1,'4 - Tabela atual'!FH150,'5 - Tabela anterior'!FG150)</f>
        <v>0</v>
      </c>
      <c r="FI151" s="9">
        <f>IF(Parametros!$P$3=1,'4 - Tabela atual'!FI150,'5 - Tabela anterior'!FH150)</f>
        <v>0</v>
      </c>
      <c r="FJ151" s="9">
        <f>IF(Parametros!$P$3=1,'4 - Tabela atual'!FJ150,'5 - Tabela anterior'!FI150)</f>
        <v>0</v>
      </c>
      <c r="FK151" s="9">
        <f>IF(Parametros!$P$3=1,'4 - Tabela atual'!FK150,'5 - Tabela anterior'!FJ150)</f>
        <v>0</v>
      </c>
      <c r="FL151" s="9">
        <f>IF(Parametros!$P$3=1,'4 - Tabela atual'!FL150,'5 - Tabela anterior'!FK150)</f>
        <v>0</v>
      </c>
      <c r="FM151" s="9">
        <f>IF(Parametros!$P$3=1,'4 - Tabela atual'!FM150,'5 - Tabela anterior'!FL150)</f>
        <v>0</v>
      </c>
      <c r="FN151" s="9">
        <f>IF(Parametros!$P$3=1,'4 - Tabela atual'!FN150,'5 - Tabela anterior'!FM150)</f>
        <v>0</v>
      </c>
      <c r="FO151" s="9">
        <f>IF(Parametros!$P$3=1,'4 - Tabela atual'!FO150,'5 - Tabela anterior'!FN150)</f>
        <v>0</v>
      </c>
      <c r="FP151" s="9">
        <f>IF(Parametros!$P$3=1,'4 - Tabela atual'!FP150,'5 - Tabela anterior'!FO150)</f>
        <v>0</v>
      </c>
      <c r="FQ151" s="9">
        <f>IF(Parametros!$P$3=1,'4 - Tabela atual'!FQ150,'5 - Tabela anterior'!FP150)</f>
        <v>0</v>
      </c>
      <c r="FR151" s="9">
        <f>IF(Parametros!$P$3=1,'4 - Tabela atual'!FR150,'5 - Tabela anterior'!FQ150)</f>
        <v>0</v>
      </c>
      <c r="FS151" s="9">
        <f>IF(Parametros!$P$3=1,'4 - Tabela atual'!FS150,'5 - Tabela anterior'!FR150)</f>
        <v>0</v>
      </c>
      <c r="FT151" t="str">
        <f>IF(Parametros!$P$3=1,'4 - Tabela atual'!FT150,'5 - Tabela anterior'!FS150)</f>
        <v>0</v>
      </c>
      <c r="FU151" t="str">
        <f>IF(Parametros!$P$3=1,'4 - Tabela atual'!FU150,'5 - Tabela anterior'!FT150)</f>
        <v>0</v>
      </c>
      <c r="FV151" t="str">
        <f>IF(Parametros!$P$3=1,'4 - Tabela atual'!FV150,'5 - Tabela anterior'!FU150)</f>
        <v>0</v>
      </c>
      <c r="FW151" t="str">
        <f>IF(Parametros!$P$3=1,'4 - Tabela atual'!FW150,'5 - Tabela anterior'!FV150)</f>
        <v>0</v>
      </c>
      <c r="FX151">
        <f>IF(Parametros!$P$3=1,'4 - Tabela atual'!FX150,'5 - Tabela anterior'!FW150)</f>
        <v>0</v>
      </c>
      <c r="FY151">
        <f>IF(Parametros!$P$3=1,'4 - Tabela atual'!FY150,'5 - Tabela anterior'!FX150)</f>
        <v>0</v>
      </c>
      <c r="FZ151">
        <f>IF(Parametros!$P$3=1,'4 - Tabela atual'!FZ150,'5 - Tabela anterior'!FY150)</f>
        <v>0</v>
      </c>
      <c r="GA151">
        <f>IF(Parametros!$P$3=1,'4 - Tabela atual'!GA150,'5 - Tabela anterior'!FZ150)</f>
        <v>0</v>
      </c>
      <c r="GB151">
        <f>IF(Parametros!$P$3=1,'4 - Tabela atual'!GB150,'5 - Tabela anterior'!GA150)</f>
        <v>0</v>
      </c>
      <c r="GC151">
        <f>IF(Parametros!$P$3=1,'4 - Tabela atual'!GC150,'5 - Tabela anterior'!GB150)</f>
        <v>0</v>
      </c>
      <c r="GD151">
        <f>IF(Parametros!$P$3=1,'4 - Tabela atual'!GD150,'5 - Tabela anterior'!GC150)</f>
        <v>0</v>
      </c>
      <c r="GE151">
        <f>IF(Parametros!$P$3=1,'4 - Tabela atual'!GE150,'5 - Tabela anterior'!GD150)</f>
        <v>0</v>
      </c>
      <c r="GF151">
        <f>IF(Parametros!$P$3=1,'4 - Tabela atual'!GF150,'5 - Tabela anterior'!GE150)</f>
        <v>0</v>
      </c>
      <c r="GG151">
        <f>IF(Parametros!$P$3=1,'4 - Tabela atual'!GG150,'5 - Tabela anterior'!GF150)</f>
        <v>0</v>
      </c>
      <c r="GH151">
        <f>IF(Parametros!$P$3=1,'4 - Tabela atual'!GH150,'5 - Tabela anterior'!GG150)</f>
        <v>0</v>
      </c>
      <c r="GI151" s="8" t="str">
        <f>IF(Parametros!$P$3=1,'4 - Tabela atual'!GI150,'5 - Tabela anterior'!GH150)</f>
        <v>0</v>
      </c>
      <c r="GJ151" s="8">
        <f>IF(Parametros!$P$3=1,'4 - Tabela atual'!GJ150,'5 - Tabela anterior'!GI150)</f>
        <v>0</v>
      </c>
      <c r="GK151" s="8">
        <f>IF(Parametros!$P$3=1,'4 - Tabela atual'!GK150,'5 - Tabela anterior'!GJ150)</f>
        <v>0</v>
      </c>
      <c r="GL151" s="8">
        <f>IF(Parametros!$P$3=1,'4 - Tabela atual'!GL150,'5 - Tabela anterior'!GK150)</f>
        <v>0</v>
      </c>
      <c r="GM151" s="8">
        <f>IF(Parametros!$P$3=1,'4 - Tabela atual'!GM150,'5 - Tabela anterior'!GL150)</f>
        <v>0</v>
      </c>
      <c r="GN151" s="8">
        <f>IF(Parametros!$P$3=1,'4 - Tabela atual'!GN150,'5 - Tabela anterior'!GM150)</f>
        <v>0</v>
      </c>
      <c r="GO151" s="8">
        <f>IF(Parametros!$P$3=1,'4 - Tabela atual'!GO150,'5 - Tabela anterior'!GN150)</f>
        <v>0</v>
      </c>
      <c r="GP151" s="8">
        <f>IF(Parametros!$P$3=1,'4 - Tabela atual'!GP150,'5 - Tabela anterior'!GO150)</f>
        <v>0</v>
      </c>
      <c r="GQ151" s="8">
        <f>IF(Parametros!$P$3=1,'4 - Tabela atual'!GQ150,'5 - Tabela anterior'!GP150)</f>
        <v>0</v>
      </c>
      <c r="GR151" s="8">
        <f>IF(Parametros!$P$3=1,'4 - Tabela atual'!GR150,'5 - Tabela anterior'!GQ150)</f>
        <v>0</v>
      </c>
      <c r="GS151" s="8">
        <f>IF(Parametros!$P$3=1,'4 - Tabela atual'!GS150,'5 - Tabela anterior'!GR150)</f>
        <v>0</v>
      </c>
      <c r="GT151" s="8">
        <f>IF(Parametros!$P$3=1,'4 - Tabela atual'!GT150,'5 - Tabela anterior'!GS150)</f>
        <v>0</v>
      </c>
      <c r="GU151" s="8">
        <f>IF(Parametros!$P$3=1,'4 - Tabela atual'!GU150,'5 - Tabela anterior'!GT150)</f>
        <v>0</v>
      </c>
      <c r="GV151" s="8">
        <f>IF(Parametros!$P$3=1,'4 - Tabela atual'!GV150,'5 - Tabela anterior'!GU150)</f>
        <v>0</v>
      </c>
      <c r="GW151" s="8">
        <f>IF(Parametros!$P$3=1,'4 - Tabela atual'!GW150,'5 - Tabela anterior'!GV150)</f>
        <v>0</v>
      </c>
      <c r="GX151">
        <f>IF(Parametros!$P$3=1,'4 - Tabela atual'!GX150,'5 - Tabela anterior'!GW150)</f>
        <v>0</v>
      </c>
      <c r="GY151">
        <f>IF(Parametros!$P$3=1,'4 - Tabela atual'!GY150,'5 - Tabela anterior'!GX150)</f>
        <v>0</v>
      </c>
      <c r="GZ151">
        <f>IF(Parametros!$P$3=1,'4 - Tabela atual'!GZ150,'5 - Tabela anterior'!GY150)</f>
        <v>0</v>
      </c>
      <c r="HA151">
        <f>IF(Parametros!$P$3=1,'4 - Tabela atual'!HA150,'5 - Tabela anterior'!GZ150)</f>
        <v>0</v>
      </c>
      <c r="HB151">
        <f>IF(Parametros!$P$3=1,'4 - Tabela atual'!HB150,'5 - Tabela anterior'!HA150)</f>
        <v>0</v>
      </c>
      <c r="HC151">
        <f>IF(Parametros!$P$3=1,'4 - Tabela atual'!HC150,'5 - Tabela anterior'!HB150)</f>
        <v>0</v>
      </c>
      <c r="HD151">
        <f>IF(Parametros!$P$3=1,'4 - Tabela atual'!HD150,'5 - Tabela anterior'!HC150)</f>
        <v>0</v>
      </c>
      <c r="HE151" s="6" t="str">
        <f t="shared" ref="HE151:HE199" si="4">B151&amp;" - ("&amp;A151&amp;")"</f>
        <v>0 - (0)</v>
      </c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IP151" s="5"/>
      <c r="IQ151" s="5"/>
      <c r="IR151" s="5"/>
      <c r="IS151" s="5"/>
      <c r="IT151" s="5"/>
      <c r="IU151" s="5"/>
      <c r="IV151" s="5"/>
      <c r="IW151" s="5"/>
      <c r="IX151" s="5"/>
      <c r="IY151" s="5"/>
      <c r="IZ151" s="5"/>
      <c r="JA151" s="5"/>
      <c r="JB151" s="5"/>
      <c r="JC151" s="5"/>
      <c r="JD151" s="5"/>
      <c r="JE151" s="5"/>
      <c r="JF151" s="5"/>
      <c r="JG151" s="5"/>
      <c r="JH151" s="5"/>
      <c r="JI151" s="5"/>
      <c r="JJ151" s="5"/>
      <c r="JK151" s="5"/>
      <c r="JL151" s="5"/>
    </row>
    <row r="152" spans="1:272" x14ac:dyDescent="0.2">
      <c r="A152" s="148">
        <f>IF(Parametros!$P$3=1,'4 - Tabela atual'!A151,'5 - Tabela anterior'!A151)</f>
        <v>0</v>
      </c>
      <c r="B152" s="112">
        <f>IF(Parametros!$P$3=1,'4 - Tabela atual'!B151,'5 - Tabela anterior'!B151)</f>
        <v>0</v>
      </c>
      <c r="C152" s="9">
        <f>IF(Parametros!$P$3=1,'4 - Tabela atual'!C151,'5 - Tabela anterior'!C151)</f>
        <v>0</v>
      </c>
      <c r="D152" s="9">
        <f>IF(Parametros!$P$3=1,'4 - Tabela atual'!D151,'5 - Tabela anterior'!D151)</f>
        <v>0</v>
      </c>
      <c r="E152" s="9"/>
      <c r="F152" s="9"/>
      <c r="G152" s="9"/>
      <c r="H152" s="9"/>
      <c r="I152" s="9">
        <f>IF(Parametros!$P$3=1,'4 - Tabela atual'!I151,'5 - Tabela anterior'!H151)</f>
        <v>0</v>
      </c>
      <c r="J152" s="9"/>
      <c r="K152" s="9"/>
      <c r="L152" s="9"/>
      <c r="M152" s="9"/>
      <c r="N152" s="9">
        <f>IF(Parametros!$P$3=1,'4 - Tabela atual'!N151,'5 - Tabela anterior'!M151)</f>
        <v>0</v>
      </c>
      <c r="O152" s="9">
        <f>IF(Parametros!$P$3=1,'4 - Tabela atual'!O151,'5 - Tabela anterior'!N151)</f>
        <v>0</v>
      </c>
      <c r="P152" s="9">
        <f>IF(Parametros!$P$3=1,'4 - Tabela atual'!P151,'5 - Tabela anterior'!O151)</f>
        <v>0</v>
      </c>
      <c r="Q152" s="9">
        <f>IF(Parametros!$P$3=1,'4 - Tabela atual'!Q151,'5 - Tabela anterior'!P151)</f>
        <v>0</v>
      </c>
      <c r="R152" s="9">
        <f>IF(Parametros!$P$3=1,'4 - Tabela atual'!R151,'5 - Tabela anterior'!Q151)</f>
        <v>0</v>
      </c>
      <c r="S152" s="9">
        <f>IF(Parametros!$P$3=1,'4 - Tabela atual'!S151,'5 - Tabela anterior'!R151)</f>
        <v>0</v>
      </c>
      <c r="T152" s="9">
        <f>IF(Parametros!$P$3=1,'4 - Tabela atual'!T151,'5 - Tabela anterior'!S151)</f>
        <v>0</v>
      </c>
      <c r="U152" s="9">
        <f>IF(Parametros!$P$3=1,'4 - Tabela atual'!U151,'5 - Tabela anterior'!T151)</f>
        <v>0</v>
      </c>
      <c r="V152" s="9">
        <f>IF(Parametros!$P$3=1,'4 - Tabela atual'!V151,'5 - Tabela anterior'!U151)</f>
        <v>0</v>
      </c>
      <c r="W152" s="9">
        <f>IF(Parametros!$P$3=1,'4 - Tabela atual'!W151,'5 - Tabela anterior'!V151)</f>
        <v>0</v>
      </c>
      <c r="X152" s="9">
        <f>IF(Parametros!$P$3=1,'4 - Tabela atual'!X151,'5 - Tabela anterior'!W151)</f>
        <v>0</v>
      </c>
      <c r="Y152" s="9">
        <f>IF(Parametros!$P$3=1,'4 - Tabela atual'!Y151,'5 - Tabela anterior'!X151)</f>
        <v>0</v>
      </c>
      <c r="Z152" s="9">
        <f>IF(Parametros!$P$3=1,'4 - Tabela atual'!Z151,'5 - Tabela anterior'!Y151)</f>
        <v>0</v>
      </c>
      <c r="AA152" s="9">
        <f>IF(Parametros!$P$3=1,'4 - Tabela atual'!AA151,'5 - Tabela anterior'!Z151)</f>
        <v>0</v>
      </c>
      <c r="AB152" s="9">
        <f>IF(Parametros!$P$3=1,'4 - Tabela atual'!AB151,'5 - Tabela anterior'!AA151)</f>
        <v>0</v>
      </c>
      <c r="AC152" s="9">
        <f>IF(Parametros!$P$3=1,'4 - Tabela atual'!AC151,'5 - Tabela anterior'!AB151)</f>
        <v>0</v>
      </c>
      <c r="AD152" s="9">
        <f>IF(Parametros!$P$3=1,'4 - Tabela atual'!AD151,'5 - Tabela anterior'!AC151)</f>
        <v>0</v>
      </c>
      <c r="AE152" s="9">
        <f>IF(Parametros!$P$3=1,'4 - Tabela atual'!AE151,'5 - Tabela anterior'!AD151)</f>
        <v>0</v>
      </c>
      <c r="AF152" s="9">
        <f>IF(Parametros!$P$3=1,'4 - Tabela atual'!AF151,'5 - Tabela anterior'!AE151)</f>
        <v>0</v>
      </c>
      <c r="AG152" s="9">
        <f>IF(Parametros!$P$3=1,'4 - Tabela atual'!AG151,'5 - Tabela anterior'!AF151)</f>
        <v>0</v>
      </c>
      <c r="AH152" s="9">
        <f>IF(Parametros!$P$3=1,'4 - Tabela atual'!AH151,'5 - Tabela anterior'!AG151)</f>
        <v>0</v>
      </c>
      <c r="AI152" s="9">
        <f>IF(Parametros!$P$3=1,'4 - Tabela atual'!AI151,'5 - Tabela anterior'!AH151)</f>
        <v>0</v>
      </c>
      <c r="AJ152" s="9">
        <f>IF(Parametros!$P$3=1,'4 - Tabela atual'!AJ151,'5 - Tabela anterior'!AI151)</f>
        <v>0</v>
      </c>
      <c r="AK152" s="9">
        <f>IF(Parametros!$P$3=1,'4 - Tabela atual'!AK151,'5 - Tabela anterior'!AJ151)</f>
        <v>0</v>
      </c>
      <c r="AL152" s="9">
        <f>IF(Parametros!$P$3=1,'4 - Tabela atual'!AL151,'5 - Tabela anterior'!AK151)</f>
        <v>0</v>
      </c>
      <c r="AM152" s="9">
        <f>IF(Parametros!$P$3=1,'4 - Tabela atual'!AM151,'5 - Tabela anterior'!AL151)</f>
        <v>0</v>
      </c>
      <c r="AN152" s="9">
        <f>IF(Parametros!$P$3=1,'4 - Tabela atual'!AN151,'5 - Tabela anterior'!AM151)</f>
        <v>0</v>
      </c>
      <c r="AO152" s="9">
        <f>IF(Parametros!$P$3=1,'4 - Tabela atual'!AO151,'5 - Tabela anterior'!AN151)</f>
        <v>0</v>
      </c>
      <c r="AP152" s="9">
        <f>IF(Parametros!$P$3=1,'4 - Tabela atual'!AP151,'5 - Tabela anterior'!AO151)</f>
        <v>0</v>
      </c>
      <c r="AQ152" s="9">
        <f>IF(Parametros!$P$3=1,'4 - Tabela atual'!AQ151,'5 - Tabela anterior'!AP151)</f>
        <v>0</v>
      </c>
      <c r="AR152" s="9">
        <f>IF(Parametros!$P$3=1,'4 - Tabela atual'!AR151,'5 - Tabela anterior'!AQ151)</f>
        <v>0</v>
      </c>
      <c r="AS152" s="9">
        <f>IF(Parametros!$P$3=1,'4 - Tabela atual'!AS151,'5 - Tabela anterior'!AR151)</f>
        <v>0</v>
      </c>
      <c r="AT152" s="9">
        <f>IF(Parametros!$P$3=1,'4 - Tabela atual'!AT151,'5 - Tabela anterior'!AS151)</f>
        <v>0</v>
      </c>
      <c r="AU152" s="9">
        <f>IF(Parametros!$P$3=1,'4 - Tabela atual'!AU151,'5 - Tabela anterior'!AT151)</f>
        <v>0</v>
      </c>
      <c r="AV152" s="9">
        <f>IF(Parametros!$P$3=1,'4 - Tabela atual'!AV151,'5 - Tabela anterior'!AU151)</f>
        <v>0</v>
      </c>
      <c r="AW152" s="9">
        <f>IF(Parametros!$P$3=1,'4 - Tabela atual'!AW151,'5 - Tabela anterior'!AV151)</f>
        <v>0</v>
      </c>
      <c r="AX152" s="9">
        <f>IF(Parametros!$P$3=1,'4 - Tabela atual'!AX151,'5 - Tabela anterior'!AW151)</f>
        <v>0</v>
      </c>
      <c r="AY152" s="9">
        <f>IF(Parametros!$P$3=1,'4 - Tabela atual'!AY151,'5 - Tabela anterior'!AX151)</f>
        <v>0</v>
      </c>
      <c r="AZ152" s="9">
        <f>IF(Parametros!$P$3=1,'4 - Tabela atual'!AZ151,'5 - Tabela anterior'!AY151)</f>
        <v>0</v>
      </c>
      <c r="BA152" s="9">
        <f>IF(Parametros!$P$3=1,'4 - Tabela atual'!BA151,'5 - Tabela anterior'!AZ151)</f>
        <v>0</v>
      </c>
      <c r="BB152" s="9">
        <f>IF(Parametros!$P$3=1,'4 - Tabela atual'!BB151,'5 - Tabela anterior'!BA151)</f>
        <v>0</v>
      </c>
      <c r="BC152" s="9">
        <f>IF(Parametros!$P$3=1,'4 - Tabela atual'!BC151,'5 - Tabela anterior'!BB151)</f>
        <v>0</v>
      </c>
      <c r="BD152" s="9">
        <f>IF(Parametros!$P$3=1,'4 - Tabela atual'!BD151,'5 - Tabela anterior'!BC151)</f>
        <v>0</v>
      </c>
      <c r="BE152" s="9">
        <f>IF(Parametros!$P$3=1,'4 - Tabela atual'!BE151,'5 - Tabela anterior'!BD151)</f>
        <v>0</v>
      </c>
      <c r="BF152" s="9">
        <f>IF(Parametros!$P$3=1,'4 - Tabela atual'!BF151,'5 - Tabela anterior'!BE151)</f>
        <v>0</v>
      </c>
      <c r="BG152" s="9">
        <f>IF(Parametros!$P$3=1,'4 - Tabela atual'!BG151,'5 - Tabela anterior'!BF151)</f>
        <v>0</v>
      </c>
      <c r="BH152" s="9">
        <f>IF(Parametros!$P$3=1,'4 - Tabela atual'!BH151,'5 - Tabela anterior'!BG151)</f>
        <v>0</v>
      </c>
      <c r="BI152" s="9">
        <f>IF(Parametros!$P$3=1,'4 - Tabela atual'!BI151,'5 - Tabela anterior'!BH151)</f>
        <v>0</v>
      </c>
      <c r="BJ152" s="9">
        <f>IF(Parametros!$P$3=1,'4 - Tabela atual'!BJ151,'5 - Tabela anterior'!BI151)</f>
        <v>0</v>
      </c>
      <c r="BK152" s="9">
        <f>IF(Parametros!$P$3=1,'4 - Tabela atual'!BK151,'5 - Tabela anterior'!BJ151)</f>
        <v>0</v>
      </c>
      <c r="BL152" s="9">
        <f>IF(Parametros!$P$3=1,'4 - Tabela atual'!BL151,'5 - Tabela anterior'!BK151)</f>
        <v>0</v>
      </c>
      <c r="BM152" s="9">
        <f>IF(Parametros!$P$3=1,'4 - Tabela atual'!BM151,'5 - Tabela anterior'!BL151)</f>
        <v>0</v>
      </c>
      <c r="BN152" s="9">
        <f>IF(Parametros!$P$3=1,'4 - Tabela atual'!BN151,'5 - Tabela anterior'!BM151)</f>
        <v>0</v>
      </c>
      <c r="BO152" s="9">
        <f>IF(Parametros!$P$3=1,'4 - Tabela atual'!BO151,'5 - Tabela anterior'!BN151)</f>
        <v>0</v>
      </c>
      <c r="BP152" s="9">
        <f>IF(Parametros!$P$3=1,'4 - Tabela atual'!BP151,'5 - Tabela anterior'!BO151)</f>
        <v>0</v>
      </c>
      <c r="BQ152" s="9">
        <f>IF(Parametros!$P$3=1,'4 - Tabela atual'!BQ151,'5 - Tabela anterior'!BP151)</f>
        <v>0</v>
      </c>
      <c r="BR152" s="9">
        <f>IF(Parametros!$P$3=1,'4 - Tabela atual'!BR151,'5 - Tabela anterior'!BQ151)</f>
        <v>0</v>
      </c>
      <c r="BS152" s="9">
        <f>IF(Parametros!$P$3=1,'4 - Tabela atual'!BS151,'5 - Tabela anterior'!BR151)</f>
        <v>0</v>
      </c>
      <c r="BT152" s="9">
        <f>IF(Parametros!$P$3=1,'4 - Tabela atual'!BT151,'5 - Tabela anterior'!BS151)</f>
        <v>0</v>
      </c>
      <c r="BU152" s="9">
        <f>IF(Parametros!$P$3=1,'4 - Tabela atual'!BU151,'5 - Tabela anterior'!BT151)</f>
        <v>0</v>
      </c>
      <c r="BV152" s="9">
        <f>IF(Parametros!$P$3=1,'4 - Tabela atual'!BV151,'5 - Tabela anterior'!BU151)</f>
        <v>0</v>
      </c>
      <c r="BW152" s="9">
        <f>IF(Parametros!$P$3=1,'4 - Tabela atual'!BW151,'5 - Tabela anterior'!BV151)</f>
        <v>0</v>
      </c>
      <c r="BX152" s="9">
        <f>IF(Parametros!$P$3=1,'4 - Tabela atual'!BX151,'5 - Tabela anterior'!BW151)</f>
        <v>0</v>
      </c>
      <c r="BY152" s="9">
        <f>IF(Parametros!$P$3=1,'4 - Tabela atual'!BY151,'5 - Tabela anterior'!BX151)</f>
        <v>0</v>
      </c>
      <c r="BZ152" s="9">
        <f>IF(Parametros!$P$3=1,'4 - Tabela atual'!BZ151,'5 - Tabela anterior'!BY151)</f>
        <v>0</v>
      </c>
      <c r="CA152" s="9">
        <f>IF(Parametros!$P$3=1,'4 - Tabela atual'!CA151,'5 - Tabela anterior'!BZ151)</f>
        <v>0</v>
      </c>
      <c r="CB152" s="9">
        <f>IF(Parametros!$P$3=1,'4 - Tabela atual'!CB151,'5 - Tabela anterior'!CA151)</f>
        <v>0</v>
      </c>
      <c r="CC152" s="9">
        <f>IF(Parametros!$P$3=1,'4 - Tabela atual'!CC151,'5 - Tabela anterior'!CB151)</f>
        <v>0</v>
      </c>
      <c r="CD152" s="9">
        <f>IF(Parametros!$P$3=1,'4 - Tabela atual'!CD151,'5 - Tabela anterior'!CC151)</f>
        <v>0</v>
      </c>
      <c r="CE152" s="9">
        <f>IF(Parametros!$P$3=1,'4 - Tabela atual'!CE151,'5 - Tabela anterior'!CD151)</f>
        <v>0</v>
      </c>
      <c r="CF152" s="9">
        <f>IF(Parametros!$P$3=1,'4 - Tabela atual'!CF151,'5 - Tabela anterior'!CE151)</f>
        <v>0</v>
      </c>
      <c r="CG152" s="9">
        <f>IF(Parametros!$P$3=1,'4 - Tabela atual'!CG151,'5 - Tabela anterior'!CF151)</f>
        <v>0</v>
      </c>
      <c r="CH152" s="9">
        <f>IF(Parametros!$P$3=1,'4 - Tabela atual'!CH151,'5 - Tabela anterior'!CG151)</f>
        <v>0</v>
      </c>
      <c r="CI152" s="9">
        <f>IF(Parametros!$P$3=1,'4 - Tabela atual'!CI151,'5 - Tabela anterior'!CH151)</f>
        <v>0</v>
      </c>
      <c r="CJ152" s="9">
        <f>IF(Parametros!$P$3=1,'4 - Tabela atual'!CJ151,'5 - Tabela anterior'!CI151)</f>
        <v>0</v>
      </c>
      <c r="CK152" s="9">
        <f>IF(Parametros!$P$3=1,'4 - Tabela atual'!CK151,'5 - Tabela anterior'!CJ151)</f>
        <v>0</v>
      </c>
      <c r="CL152" s="9">
        <f>IF(Parametros!$P$3=1,'4 - Tabela atual'!CL151,'5 - Tabela anterior'!CK151)</f>
        <v>0</v>
      </c>
      <c r="CM152" s="9">
        <f>IF(Parametros!$P$3=1,'4 - Tabela atual'!CM151,'5 - Tabela anterior'!CL151)</f>
        <v>0</v>
      </c>
      <c r="CN152" s="9">
        <f>IF(Parametros!$P$3=1,'4 - Tabela atual'!CN151,'5 - Tabela anterior'!CM151)</f>
        <v>0</v>
      </c>
      <c r="CO152" s="9">
        <f>IF(Parametros!$P$3=1,'4 - Tabela atual'!CO151,'5 - Tabela anterior'!CN151)</f>
        <v>0</v>
      </c>
      <c r="CP152" s="9">
        <f>IF(Parametros!$P$3=1,'4 - Tabela atual'!CP151,'5 - Tabela anterior'!CO151)</f>
        <v>0</v>
      </c>
      <c r="CQ152" s="9">
        <f>IF(Parametros!$P$3=1,'4 - Tabela atual'!CQ151,'5 - Tabela anterior'!CP151)</f>
        <v>0</v>
      </c>
      <c r="CR152" s="9">
        <f>IF(Parametros!$P$3=1,'4 - Tabela atual'!CR151,'5 - Tabela anterior'!CQ151)</f>
        <v>0</v>
      </c>
      <c r="CS152" s="9">
        <f>IF(Parametros!$P$3=1,'4 - Tabela atual'!CS151,'5 - Tabela anterior'!CR151)</f>
        <v>0</v>
      </c>
      <c r="CT152" s="9">
        <f>IF(Parametros!$P$3=1,'4 - Tabela atual'!CT151,'5 - Tabela anterior'!CS151)</f>
        <v>0</v>
      </c>
      <c r="CU152" s="9">
        <f>IF(Parametros!$P$3=1,'4 - Tabela atual'!CU151,'5 - Tabela anterior'!CT151)</f>
        <v>0</v>
      </c>
      <c r="CV152" s="9">
        <f>IF(Parametros!$P$3=1,'4 - Tabela atual'!CV151,'5 - Tabela anterior'!CU151)</f>
        <v>0</v>
      </c>
      <c r="CW152" s="9">
        <f>IF(Parametros!$P$3=1,'4 - Tabela atual'!CW151,'5 - Tabela anterior'!CV151)</f>
        <v>0</v>
      </c>
      <c r="CX152" s="9">
        <f>IF(Parametros!$P$3=1,'4 - Tabela atual'!CX151,'5 - Tabela anterior'!CW151)</f>
        <v>0</v>
      </c>
      <c r="CY152" s="9">
        <f>IF(Parametros!$P$3=1,'4 - Tabela atual'!CY151,'5 - Tabela anterior'!CX151)</f>
        <v>0</v>
      </c>
      <c r="CZ152" s="9">
        <f>IF(Parametros!$P$3=1,'4 - Tabela atual'!CZ151,'5 - Tabela anterior'!CY151)</f>
        <v>0</v>
      </c>
      <c r="DA152" s="9">
        <f>IF(Parametros!$P$3=1,'4 - Tabela atual'!DA151,'5 - Tabela anterior'!CZ151)</f>
        <v>0</v>
      </c>
      <c r="DB152" s="9">
        <f>IF(Parametros!$P$3=1,'4 - Tabela atual'!DB151,'5 - Tabela anterior'!DA151)</f>
        <v>0</v>
      </c>
      <c r="DC152" s="9">
        <f>IF(Parametros!$P$3=1,'4 - Tabela atual'!DC151,'5 - Tabela anterior'!DB151)</f>
        <v>0</v>
      </c>
      <c r="DD152" s="9">
        <f>IF(Parametros!$P$3=1,'4 - Tabela atual'!DD151,'5 - Tabela anterior'!DC151)</f>
        <v>0</v>
      </c>
      <c r="DE152" s="9">
        <f>IF(Parametros!$P$3=1,'4 - Tabela atual'!DE151,'5 - Tabela anterior'!DD151)</f>
        <v>0</v>
      </c>
      <c r="DF152" s="9">
        <f>IF(Parametros!$P$3=1,'4 - Tabela atual'!DF151,'5 - Tabela anterior'!DE151)</f>
        <v>0</v>
      </c>
      <c r="DG152" s="9">
        <f>IF(Parametros!$P$3=1,'4 - Tabela atual'!DG151,'5 - Tabela anterior'!DF151)</f>
        <v>0</v>
      </c>
      <c r="DH152" s="9">
        <f>IF(Parametros!$P$3=1,'4 - Tabela atual'!DH151,'5 - Tabela anterior'!DG151)</f>
        <v>0</v>
      </c>
      <c r="DI152" s="9">
        <f>IF(Parametros!$P$3=1,'4 - Tabela atual'!DI151,'5 - Tabela anterior'!DH151)</f>
        <v>0</v>
      </c>
      <c r="DJ152" s="9">
        <f>IF(Parametros!$P$3=1,'4 - Tabela atual'!DJ151,'5 - Tabela anterior'!DI151)</f>
        <v>0</v>
      </c>
      <c r="DK152" s="9">
        <f>IF(Parametros!$P$3=1,'4 - Tabela atual'!DK151,'5 - Tabela anterior'!DJ151)</f>
        <v>0</v>
      </c>
      <c r="DL152" s="9">
        <f>IF(Parametros!$P$3=1,'4 - Tabela atual'!DL151,'5 - Tabela anterior'!DK151)</f>
        <v>0</v>
      </c>
      <c r="DM152" s="9">
        <f>IF(Parametros!$P$3=1,'4 - Tabela atual'!DM151,'5 - Tabela anterior'!DL151)</f>
        <v>0</v>
      </c>
      <c r="DN152" s="9">
        <f>IF(Parametros!$P$3=1,'4 - Tabela atual'!DN151,'5 - Tabela anterior'!DM151)</f>
        <v>0</v>
      </c>
      <c r="DO152" s="9">
        <f>IF(Parametros!$P$3=1,'4 - Tabela atual'!DO151,'5 - Tabela anterior'!DN151)</f>
        <v>0</v>
      </c>
      <c r="DP152" s="9">
        <f>IF(Parametros!$P$3=1,'4 - Tabela atual'!DP151,'5 - Tabela anterior'!DO151)</f>
        <v>0</v>
      </c>
      <c r="DQ152" s="9">
        <f>IF(Parametros!$P$3=1,'4 - Tabela atual'!DQ151,'5 - Tabela anterior'!DP151)</f>
        <v>0</v>
      </c>
      <c r="DR152" s="9">
        <f>IF(Parametros!$P$3=1,'4 - Tabela atual'!DR151,'5 - Tabela anterior'!DQ151)</f>
        <v>0</v>
      </c>
      <c r="DS152" s="9">
        <f>IF(Parametros!$P$3=1,'4 - Tabela atual'!DS151,'5 - Tabela anterior'!DR151)</f>
        <v>0</v>
      </c>
      <c r="DT152" s="9">
        <f>IF(Parametros!$P$3=1,'4 - Tabela atual'!DT151,'5 - Tabela anterior'!DS151)</f>
        <v>0</v>
      </c>
      <c r="DU152" s="9">
        <f>IF(Parametros!$P$3=1,'4 - Tabela atual'!DU151,'5 - Tabela anterior'!DT151)</f>
        <v>0</v>
      </c>
      <c r="DV152" s="9">
        <f>IF(Parametros!$P$3=1,'4 - Tabela atual'!DV151,'5 - Tabela anterior'!DU151)</f>
        <v>0</v>
      </c>
      <c r="DW152" s="9">
        <f>IF(Parametros!$P$3=1,'4 - Tabela atual'!DW151,'5 - Tabela anterior'!DV151)</f>
        <v>0</v>
      </c>
      <c r="DX152" s="9">
        <f>IF(Parametros!$P$3=1,'4 - Tabela atual'!DX151,'5 - Tabela anterior'!DW151)</f>
        <v>0</v>
      </c>
      <c r="DY152" s="9">
        <f>IF(Parametros!$P$3=1,'4 - Tabela atual'!DY151,'5 - Tabela anterior'!DX151)</f>
        <v>0</v>
      </c>
      <c r="DZ152" s="9">
        <f>IF(Parametros!$P$3=1,'4 - Tabela atual'!DZ151,'5 - Tabela anterior'!DY151)</f>
        <v>0</v>
      </c>
      <c r="EA152" s="9">
        <f>IF(Parametros!$P$3=1,'4 - Tabela atual'!EA151,'5 - Tabela anterior'!DZ151)</f>
        <v>0</v>
      </c>
      <c r="EB152" s="9">
        <f>IF(Parametros!$P$3=1,'4 - Tabela atual'!EB151,'5 - Tabela anterior'!EA151)</f>
        <v>0</v>
      </c>
      <c r="EC152" s="9">
        <f>IF(Parametros!$P$3=1,'4 - Tabela atual'!EC151,'5 - Tabela anterior'!EB151)</f>
        <v>0</v>
      </c>
      <c r="ED152" s="9">
        <f>IF(Parametros!$P$3=1,'4 - Tabela atual'!ED151,'5 - Tabela anterior'!EC151)</f>
        <v>0</v>
      </c>
      <c r="EE152" s="9">
        <f>IF(Parametros!$P$3=1,'4 - Tabela atual'!EE151,'5 - Tabela anterior'!ED151)</f>
        <v>0</v>
      </c>
      <c r="EF152" s="9">
        <f>IF(Parametros!$P$3=1,'4 - Tabela atual'!EF151,'5 - Tabela anterior'!EE151)</f>
        <v>0</v>
      </c>
      <c r="EG152" s="9">
        <f>IF(Parametros!$P$3=1,'4 - Tabela atual'!EG151,'5 - Tabela anterior'!EF151)</f>
        <v>0</v>
      </c>
      <c r="EH152" s="9">
        <f>IF(Parametros!$P$3=1,'4 - Tabela atual'!EH151,'5 - Tabela anterior'!EG151)</f>
        <v>0</v>
      </c>
      <c r="EI152" s="9">
        <f>IF(Parametros!$P$3=1,'4 - Tabela atual'!EI151,'5 - Tabela anterior'!EH151)</f>
        <v>0</v>
      </c>
      <c r="EJ152" s="9">
        <f>IF(Parametros!$P$3=1,'4 - Tabela atual'!EJ151,'5 - Tabela anterior'!EI151)</f>
        <v>0</v>
      </c>
      <c r="EK152" s="9">
        <f>IF(Parametros!$P$3=1,'4 - Tabela atual'!EK151,'5 - Tabela anterior'!EJ151)</f>
        <v>0</v>
      </c>
      <c r="EL152" s="9">
        <f>IF(Parametros!$P$3=1,'4 - Tabela atual'!EL151,'5 - Tabela anterior'!EK151)</f>
        <v>0</v>
      </c>
      <c r="EM152" s="9">
        <f>IF(Parametros!$P$3=1,'4 - Tabela atual'!EM151,'5 - Tabela anterior'!EL151)</f>
        <v>0</v>
      </c>
      <c r="EN152" s="9">
        <f>IF(Parametros!$P$3=1,'4 - Tabela atual'!EN151,'5 - Tabela anterior'!EM151)</f>
        <v>0</v>
      </c>
      <c r="EO152" s="9">
        <f>IF(Parametros!$P$3=1,'4 - Tabela atual'!EO151,'5 - Tabela anterior'!EN151)</f>
        <v>0</v>
      </c>
      <c r="EP152" s="9">
        <f>IF(Parametros!$P$3=1,'4 - Tabela atual'!EP151,'5 - Tabela anterior'!EO151)</f>
        <v>0</v>
      </c>
      <c r="EQ152" s="9">
        <f>IF(Parametros!$P$3=1,'4 - Tabela atual'!EQ151,'5 - Tabela anterior'!EP151)</f>
        <v>0</v>
      </c>
      <c r="ER152" s="9">
        <f>IF(Parametros!$P$3=1,'4 - Tabela atual'!ER151,'5 - Tabela anterior'!EQ151)</f>
        <v>0</v>
      </c>
      <c r="ES152" s="9">
        <f>IF(Parametros!$P$3=1,'4 - Tabela atual'!ES151,'5 - Tabela anterior'!ER151)</f>
        <v>0</v>
      </c>
      <c r="ET152" s="9">
        <f>IF(Parametros!$P$3=1,'4 - Tabela atual'!ET151,'5 - Tabela anterior'!ES151)</f>
        <v>0</v>
      </c>
      <c r="EU152" s="9">
        <f>IF(Parametros!$P$3=1,'4 - Tabela atual'!EU151,'5 - Tabela anterior'!ET151)</f>
        <v>0</v>
      </c>
      <c r="EV152" s="9">
        <f>IF(Parametros!$P$3=1,'4 - Tabela atual'!EV151,'5 - Tabela anterior'!EU151)</f>
        <v>0</v>
      </c>
      <c r="EW152" s="9">
        <f>IF(Parametros!$P$3=1,'4 - Tabela atual'!EW151,'5 - Tabela anterior'!EV151)</f>
        <v>0</v>
      </c>
      <c r="EX152" s="9">
        <f>IF(Parametros!$P$3=1,'4 - Tabela atual'!EX151,'5 - Tabela anterior'!EW151)</f>
        <v>0</v>
      </c>
      <c r="EY152" s="9">
        <f>IF(Parametros!$P$3=1,'4 - Tabela atual'!EY151,'5 - Tabela anterior'!EX151)</f>
        <v>0</v>
      </c>
      <c r="EZ152" s="9">
        <f>IF(Parametros!$P$3=1,'4 - Tabela atual'!EZ151,'5 - Tabela anterior'!EY151)</f>
        <v>0</v>
      </c>
      <c r="FA152" s="9">
        <f>IF(Parametros!$P$3=1,'4 - Tabela atual'!FA151,'5 - Tabela anterior'!EZ151)</f>
        <v>0</v>
      </c>
      <c r="FB152" s="9">
        <f>IF(Parametros!$P$3=1,'4 - Tabela atual'!FB151,'5 - Tabela anterior'!FA151)</f>
        <v>0</v>
      </c>
      <c r="FC152" s="9">
        <f>IF(Parametros!$P$3=1,'4 - Tabela atual'!FC151,'5 - Tabela anterior'!FB151)</f>
        <v>0</v>
      </c>
      <c r="FD152" s="9">
        <f>IF(Parametros!$P$3=1,'4 - Tabela atual'!FD151,'5 - Tabela anterior'!FC151)</f>
        <v>0</v>
      </c>
      <c r="FE152" s="9">
        <f>IF(Parametros!$P$3=1,'4 - Tabela atual'!FE151,'5 - Tabela anterior'!FD151)</f>
        <v>0</v>
      </c>
      <c r="FF152" s="9">
        <f>IF(Parametros!$P$3=1,'4 - Tabela atual'!FF151,'5 - Tabela anterior'!FE151)</f>
        <v>0</v>
      </c>
      <c r="FG152" s="9">
        <f>IF(Parametros!$P$3=1,'4 - Tabela atual'!FG151,'5 - Tabela anterior'!FF151)</f>
        <v>0</v>
      </c>
      <c r="FH152" s="9">
        <f>IF(Parametros!$P$3=1,'4 - Tabela atual'!FH151,'5 - Tabela anterior'!FG151)</f>
        <v>0</v>
      </c>
      <c r="FI152" s="9">
        <f>IF(Parametros!$P$3=1,'4 - Tabela atual'!FI151,'5 - Tabela anterior'!FH151)</f>
        <v>0</v>
      </c>
      <c r="FJ152" s="9">
        <f>IF(Parametros!$P$3=1,'4 - Tabela atual'!FJ151,'5 - Tabela anterior'!FI151)</f>
        <v>0</v>
      </c>
      <c r="FK152" s="9">
        <f>IF(Parametros!$P$3=1,'4 - Tabela atual'!FK151,'5 - Tabela anterior'!FJ151)</f>
        <v>0</v>
      </c>
      <c r="FL152" s="9">
        <f>IF(Parametros!$P$3=1,'4 - Tabela atual'!FL151,'5 - Tabela anterior'!FK151)</f>
        <v>0</v>
      </c>
      <c r="FM152" s="9">
        <f>IF(Parametros!$P$3=1,'4 - Tabela atual'!FM151,'5 - Tabela anterior'!FL151)</f>
        <v>0</v>
      </c>
      <c r="FN152" s="9">
        <f>IF(Parametros!$P$3=1,'4 - Tabela atual'!FN151,'5 - Tabela anterior'!FM151)</f>
        <v>0</v>
      </c>
      <c r="FO152" s="9">
        <f>IF(Parametros!$P$3=1,'4 - Tabela atual'!FO151,'5 - Tabela anterior'!FN151)</f>
        <v>0</v>
      </c>
      <c r="FP152" s="9">
        <f>IF(Parametros!$P$3=1,'4 - Tabela atual'!FP151,'5 - Tabela anterior'!FO151)</f>
        <v>0</v>
      </c>
      <c r="FQ152" s="9">
        <f>IF(Parametros!$P$3=1,'4 - Tabela atual'!FQ151,'5 - Tabela anterior'!FP151)</f>
        <v>0</v>
      </c>
      <c r="FR152" s="9">
        <f>IF(Parametros!$P$3=1,'4 - Tabela atual'!FR151,'5 - Tabela anterior'!FQ151)</f>
        <v>0</v>
      </c>
      <c r="FS152" s="9">
        <f>IF(Parametros!$P$3=1,'4 - Tabela atual'!FS151,'5 - Tabela anterior'!FR151)</f>
        <v>0</v>
      </c>
      <c r="FT152" t="str">
        <f>IF(Parametros!$P$3=1,'4 - Tabela atual'!FT151,'5 - Tabela anterior'!FS151)</f>
        <v>0</v>
      </c>
      <c r="FU152" t="str">
        <f>IF(Parametros!$P$3=1,'4 - Tabela atual'!FU151,'5 - Tabela anterior'!FT151)</f>
        <v>0</v>
      </c>
      <c r="FV152" t="str">
        <f>IF(Parametros!$P$3=1,'4 - Tabela atual'!FV151,'5 - Tabela anterior'!FU151)</f>
        <v>0</v>
      </c>
      <c r="FW152" t="str">
        <f>IF(Parametros!$P$3=1,'4 - Tabela atual'!FW151,'5 - Tabela anterior'!FV151)</f>
        <v>0</v>
      </c>
      <c r="FX152">
        <f>IF(Parametros!$P$3=1,'4 - Tabela atual'!FX151,'5 - Tabela anterior'!FW151)</f>
        <v>0</v>
      </c>
      <c r="FY152">
        <f>IF(Parametros!$P$3=1,'4 - Tabela atual'!FY151,'5 - Tabela anterior'!FX151)</f>
        <v>0</v>
      </c>
      <c r="FZ152">
        <f>IF(Parametros!$P$3=1,'4 - Tabela atual'!FZ151,'5 - Tabela anterior'!FY151)</f>
        <v>0</v>
      </c>
      <c r="GA152">
        <f>IF(Parametros!$P$3=1,'4 - Tabela atual'!GA151,'5 - Tabela anterior'!FZ151)</f>
        <v>0</v>
      </c>
      <c r="GB152">
        <f>IF(Parametros!$P$3=1,'4 - Tabela atual'!GB151,'5 - Tabela anterior'!GA151)</f>
        <v>0</v>
      </c>
      <c r="GC152">
        <f>IF(Parametros!$P$3=1,'4 - Tabela atual'!GC151,'5 - Tabela anterior'!GB151)</f>
        <v>0</v>
      </c>
      <c r="GD152">
        <f>IF(Parametros!$P$3=1,'4 - Tabela atual'!GD151,'5 - Tabela anterior'!GC151)</f>
        <v>0</v>
      </c>
      <c r="GE152">
        <f>IF(Parametros!$P$3=1,'4 - Tabela atual'!GE151,'5 - Tabela anterior'!GD151)</f>
        <v>0</v>
      </c>
      <c r="GF152">
        <f>IF(Parametros!$P$3=1,'4 - Tabela atual'!GF151,'5 - Tabela anterior'!GE151)</f>
        <v>0</v>
      </c>
      <c r="GG152">
        <f>IF(Parametros!$P$3=1,'4 - Tabela atual'!GG151,'5 - Tabela anterior'!GF151)</f>
        <v>0</v>
      </c>
      <c r="GH152">
        <f>IF(Parametros!$P$3=1,'4 - Tabela atual'!GH151,'5 - Tabela anterior'!GG151)</f>
        <v>0</v>
      </c>
      <c r="GI152" s="8" t="str">
        <f>IF(Parametros!$P$3=1,'4 - Tabela atual'!GI151,'5 - Tabela anterior'!GH151)</f>
        <v>0</v>
      </c>
      <c r="GJ152" s="8">
        <f>IF(Parametros!$P$3=1,'4 - Tabela atual'!GJ151,'5 - Tabela anterior'!GI151)</f>
        <v>0</v>
      </c>
      <c r="GK152" s="8">
        <f>IF(Parametros!$P$3=1,'4 - Tabela atual'!GK151,'5 - Tabela anterior'!GJ151)</f>
        <v>0</v>
      </c>
      <c r="GL152" s="8">
        <f>IF(Parametros!$P$3=1,'4 - Tabela atual'!GL151,'5 - Tabela anterior'!GK151)</f>
        <v>0</v>
      </c>
      <c r="GM152" s="8">
        <f>IF(Parametros!$P$3=1,'4 - Tabela atual'!GM151,'5 - Tabela anterior'!GL151)</f>
        <v>0</v>
      </c>
      <c r="GN152" s="8">
        <f>IF(Parametros!$P$3=1,'4 - Tabela atual'!GN151,'5 - Tabela anterior'!GM151)</f>
        <v>0</v>
      </c>
      <c r="GO152" s="8">
        <f>IF(Parametros!$P$3=1,'4 - Tabela atual'!GO151,'5 - Tabela anterior'!GN151)</f>
        <v>0</v>
      </c>
      <c r="GP152" s="8">
        <f>IF(Parametros!$P$3=1,'4 - Tabela atual'!GP151,'5 - Tabela anterior'!GO151)</f>
        <v>0</v>
      </c>
      <c r="GQ152" s="8">
        <f>IF(Parametros!$P$3=1,'4 - Tabela atual'!GQ151,'5 - Tabela anterior'!GP151)</f>
        <v>0</v>
      </c>
      <c r="GR152" s="8">
        <f>IF(Parametros!$P$3=1,'4 - Tabela atual'!GR151,'5 - Tabela anterior'!GQ151)</f>
        <v>0</v>
      </c>
      <c r="GS152" s="8">
        <f>IF(Parametros!$P$3=1,'4 - Tabela atual'!GS151,'5 - Tabela anterior'!GR151)</f>
        <v>0</v>
      </c>
      <c r="GT152" s="8">
        <f>IF(Parametros!$P$3=1,'4 - Tabela atual'!GT151,'5 - Tabela anterior'!GS151)</f>
        <v>0</v>
      </c>
      <c r="GU152" s="8">
        <f>IF(Parametros!$P$3=1,'4 - Tabela atual'!GU151,'5 - Tabela anterior'!GT151)</f>
        <v>0</v>
      </c>
      <c r="GV152" s="8">
        <f>IF(Parametros!$P$3=1,'4 - Tabela atual'!GV151,'5 - Tabela anterior'!GU151)</f>
        <v>0</v>
      </c>
      <c r="GW152" s="8">
        <f>IF(Parametros!$P$3=1,'4 - Tabela atual'!GW151,'5 - Tabela anterior'!GV151)</f>
        <v>0</v>
      </c>
      <c r="GX152">
        <f>IF(Parametros!$P$3=1,'4 - Tabela atual'!GX151,'5 - Tabela anterior'!GW151)</f>
        <v>0</v>
      </c>
      <c r="GY152">
        <f>IF(Parametros!$P$3=1,'4 - Tabela atual'!GY151,'5 - Tabela anterior'!GX151)</f>
        <v>0</v>
      </c>
      <c r="GZ152">
        <f>IF(Parametros!$P$3=1,'4 - Tabela atual'!GZ151,'5 - Tabela anterior'!GY151)</f>
        <v>0</v>
      </c>
      <c r="HA152">
        <f>IF(Parametros!$P$3=1,'4 - Tabela atual'!HA151,'5 - Tabela anterior'!GZ151)</f>
        <v>0</v>
      </c>
      <c r="HB152">
        <f>IF(Parametros!$P$3=1,'4 - Tabela atual'!HB151,'5 - Tabela anterior'!HA151)</f>
        <v>0</v>
      </c>
      <c r="HC152">
        <f>IF(Parametros!$P$3=1,'4 - Tabela atual'!HC151,'5 - Tabela anterior'!HB151)</f>
        <v>0</v>
      </c>
      <c r="HD152">
        <f>IF(Parametros!$P$3=1,'4 - Tabela atual'!HD151,'5 - Tabela anterior'!HC151)</f>
        <v>0</v>
      </c>
      <c r="HE152" s="6" t="str">
        <f t="shared" si="4"/>
        <v>0 - (0)</v>
      </c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IP152" s="5"/>
      <c r="IQ152" s="5"/>
      <c r="IR152" s="5"/>
      <c r="IS152" s="5"/>
      <c r="IT152" s="5"/>
      <c r="IU152" s="5"/>
      <c r="IV152" s="5"/>
      <c r="IW152" s="5"/>
      <c r="IX152" s="5"/>
      <c r="IY152" s="5"/>
      <c r="IZ152" s="5"/>
      <c r="JA152" s="5"/>
      <c r="JB152" s="5"/>
      <c r="JC152" s="5"/>
      <c r="JD152" s="5"/>
      <c r="JE152" s="5"/>
      <c r="JF152" s="5"/>
      <c r="JG152" s="5"/>
      <c r="JH152" s="5"/>
      <c r="JI152" s="5"/>
      <c r="JJ152" s="5"/>
      <c r="JK152" s="5"/>
      <c r="JL152" s="5"/>
    </row>
    <row r="153" spans="1:272" x14ac:dyDescent="0.2">
      <c r="A153" s="148">
        <f>IF(Parametros!$P$3=1,'4 - Tabela atual'!A152,'5 - Tabela anterior'!A152)</f>
        <v>0</v>
      </c>
      <c r="B153" s="112">
        <f>IF(Parametros!$P$3=1,'4 - Tabela atual'!B152,'5 - Tabela anterior'!B152)</f>
        <v>0</v>
      </c>
      <c r="C153" s="9">
        <f>IF(Parametros!$P$3=1,'4 - Tabela atual'!C152,'5 - Tabela anterior'!C152)</f>
        <v>0</v>
      </c>
      <c r="D153" s="9">
        <f>IF(Parametros!$P$3=1,'4 - Tabela atual'!D152,'5 - Tabela anterior'!D152)</f>
        <v>0</v>
      </c>
      <c r="E153" s="9"/>
      <c r="F153" s="9"/>
      <c r="G153" s="9"/>
      <c r="H153" s="9"/>
      <c r="I153" s="9">
        <f>IF(Parametros!$P$3=1,'4 - Tabela atual'!I152,'5 - Tabela anterior'!H152)</f>
        <v>0</v>
      </c>
      <c r="J153" s="9"/>
      <c r="K153" s="9"/>
      <c r="L153" s="9"/>
      <c r="M153" s="9"/>
      <c r="N153" s="9">
        <f>IF(Parametros!$P$3=1,'4 - Tabela atual'!N152,'5 - Tabela anterior'!M152)</f>
        <v>0</v>
      </c>
      <c r="O153" s="9">
        <f>IF(Parametros!$P$3=1,'4 - Tabela atual'!O152,'5 - Tabela anterior'!N152)</f>
        <v>0</v>
      </c>
      <c r="P153" s="9">
        <f>IF(Parametros!$P$3=1,'4 - Tabela atual'!P152,'5 - Tabela anterior'!O152)</f>
        <v>0</v>
      </c>
      <c r="Q153" s="9">
        <f>IF(Parametros!$P$3=1,'4 - Tabela atual'!Q152,'5 - Tabela anterior'!P152)</f>
        <v>0</v>
      </c>
      <c r="R153" s="9">
        <f>IF(Parametros!$P$3=1,'4 - Tabela atual'!R152,'5 - Tabela anterior'!Q152)</f>
        <v>0</v>
      </c>
      <c r="S153" s="9">
        <f>IF(Parametros!$P$3=1,'4 - Tabela atual'!S152,'5 - Tabela anterior'!R152)</f>
        <v>0</v>
      </c>
      <c r="T153" s="9">
        <f>IF(Parametros!$P$3=1,'4 - Tabela atual'!T152,'5 - Tabela anterior'!S152)</f>
        <v>0</v>
      </c>
      <c r="U153" s="9">
        <f>IF(Parametros!$P$3=1,'4 - Tabela atual'!U152,'5 - Tabela anterior'!T152)</f>
        <v>0</v>
      </c>
      <c r="V153" s="9">
        <f>IF(Parametros!$P$3=1,'4 - Tabela atual'!V152,'5 - Tabela anterior'!U152)</f>
        <v>0</v>
      </c>
      <c r="W153" s="9">
        <f>IF(Parametros!$P$3=1,'4 - Tabela atual'!W152,'5 - Tabela anterior'!V152)</f>
        <v>0</v>
      </c>
      <c r="X153" s="9">
        <f>IF(Parametros!$P$3=1,'4 - Tabela atual'!X152,'5 - Tabela anterior'!W152)</f>
        <v>0</v>
      </c>
      <c r="Y153" s="9">
        <f>IF(Parametros!$P$3=1,'4 - Tabela atual'!Y152,'5 - Tabela anterior'!X152)</f>
        <v>0</v>
      </c>
      <c r="Z153" s="9">
        <f>IF(Parametros!$P$3=1,'4 - Tabela atual'!Z152,'5 - Tabela anterior'!Y152)</f>
        <v>0</v>
      </c>
      <c r="AA153" s="9">
        <f>IF(Parametros!$P$3=1,'4 - Tabela atual'!AA152,'5 - Tabela anterior'!Z152)</f>
        <v>0</v>
      </c>
      <c r="AB153" s="9">
        <f>IF(Parametros!$P$3=1,'4 - Tabela atual'!AB152,'5 - Tabela anterior'!AA152)</f>
        <v>0</v>
      </c>
      <c r="AC153" s="9">
        <f>IF(Parametros!$P$3=1,'4 - Tabela atual'!AC152,'5 - Tabela anterior'!AB152)</f>
        <v>0</v>
      </c>
      <c r="AD153" s="9">
        <f>IF(Parametros!$P$3=1,'4 - Tabela atual'!AD152,'5 - Tabela anterior'!AC152)</f>
        <v>0</v>
      </c>
      <c r="AE153" s="9">
        <f>IF(Parametros!$P$3=1,'4 - Tabela atual'!AE152,'5 - Tabela anterior'!AD152)</f>
        <v>0</v>
      </c>
      <c r="AF153" s="9">
        <f>IF(Parametros!$P$3=1,'4 - Tabela atual'!AF152,'5 - Tabela anterior'!AE152)</f>
        <v>0</v>
      </c>
      <c r="AG153" s="9">
        <f>IF(Parametros!$P$3=1,'4 - Tabela atual'!AG152,'5 - Tabela anterior'!AF152)</f>
        <v>0</v>
      </c>
      <c r="AH153" s="9">
        <f>IF(Parametros!$P$3=1,'4 - Tabela atual'!AH152,'5 - Tabela anterior'!AG152)</f>
        <v>0</v>
      </c>
      <c r="AI153" s="9">
        <f>IF(Parametros!$P$3=1,'4 - Tabela atual'!AI152,'5 - Tabela anterior'!AH152)</f>
        <v>0</v>
      </c>
      <c r="AJ153" s="9">
        <f>IF(Parametros!$P$3=1,'4 - Tabela atual'!AJ152,'5 - Tabela anterior'!AI152)</f>
        <v>0</v>
      </c>
      <c r="AK153" s="9">
        <f>IF(Parametros!$P$3=1,'4 - Tabela atual'!AK152,'5 - Tabela anterior'!AJ152)</f>
        <v>0</v>
      </c>
      <c r="AL153" s="9">
        <f>IF(Parametros!$P$3=1,'4 - Tabela atual'!AL152,'5 - Tabela anterior'!AK152)</f>
        <v>0</v>
      </c>
      <c r="AM153" s="9">
        <f>IF(Parametros!$P$3=1,'4 - Tabela atual'!AM152,'5 - Tabela anterior'!AL152)</f>
        <v>0</v>
      </c>
      <c r="AN153" s="9">
        <f>IF(Parametros!$P$3=1,'4 - Tabela atual'!AN152,'5 - Tabela anterior'!AM152)</f>
        <v>0</v>
      </c>
      <c r="AO153" s="9">
        <f>IF(Parametros!$P$3=1,'4 - Tabela atual'!AO152,'5 - Tabela anterior'!AN152)</f>
        <v>0</v>
      </c>
      <c r="AP153" s="9">
        <f>IF(Parametros!$P$3=1,'4 - Tabela atual'!AP152,'5 - Tabela anterior'!AO152)</f>
        <v>0</v>
      </c>
      <c r="AQ153" s="9">
        <f>IF(Parametros!$P$3=1,'4 - Tabela atual'!AQ152,'5 - Tabela anterior'!AP152)</f>
        <v>0</v>
      </c>
      <c r="AR153" s="9">
        <f>IF(Parametros!$P$3=1,'4 - Tabela atual'!AR152,'5 - Tabela anterior'!AQ152)</f>
        <v>0</v>
      </c>
      <c r="AS153" s="9">
        <f>IF(Parametros!$P$3=1,'4 - Tabela atual'!AS152,'5 - Tabela anterior'!AR152)</f>
        <v>0</v>
      </c>
      <c r="AT153" s="9">
        <f>IF(Parametros!$P$3=1,'4 - Tabela atual'!AT152,'5 - Tabela anterior'!AS152)</f>
        <v>0</v>
      </c>
      <c r="AU153" s="9">
        <f>IF(Parametros!$P$3=1,'4 - Tabela atual'!AU152,'5 - Tabela anterior'!AT152)</f>
        <v>0</v>
      </c>
      <c r="AV153" s="9">
        <f>IF(Parametros!$P$3=1,'4 - Tabela atual'!AV152,'5 - Tabela anterior'!AU152)</f>
        <v>0</v>
      </c>
      <c r="AW153" s="9">
        <f>IF(Parametros!$P$3=1,'4 - Tabela atual'!AW152,'5 - Tabela anterior'!AV152)</f>
        <v>0</v>
      </c>
      <c r="AX153" s="9">
        <f>IF(Parametros!$P$3=1,'4 - Tabela atual'!AX152,'5 - Tabela anterior'!AW152)</f>
        <v>0</v>
      </c>
      <c r="AY153" s="9">
        <f>IF(Parametros!$P$3=1,'4 - Tabela atual'!AY152,'5 - Tabela anterior'!AX152)</f>
        <v>0</v>
      </c>
      <c r="AZ153" s="9">
        <f>IF(Parametros!$P$3=1,'4 - Tabela atual'!AZ152,'5 - Tabela anterior'!AY152)</f>
        <v>0</v>
      </c>
      <c r="BA153" s="9">
        <f>IF(Parametros!$P$3=1,'4 - Tabela atual'!BA152,'5 - Tabela anterior'!AZ152)</f>
        <v>0</v>
      </c>
      <c r="BB153" s="9">
        <f>IF(Parametros!$P$3=1,'4 - Tabela atual'!BB152,'5 - Tabela anterior'!BA152)</f>
        <v>0</v>
      </c>
      <c r="BC153" s="9">
        <f>IF(Parametros!$P$3=1,'4 - Tabela atual'!BC152,'5 - Tabela anterior'!BB152)</f>
        <v>0</v>
      </c>
      <c r="BD153" s="9">
        <f>IF(Parametros!$P$3=1,'4 - Tabela atual'!BD152,'5 - Tabela anterior'!BC152)</f>
        <v>0</v>
      </c>
      <c r="BE153" s="9">
        <f>IF(Parametros!$P$3=1,'4 - Tabela atual'!BE152,'5 - Tabela anterior'!BD152)</f>
        <v>0</v>
      </c>
      <c r="BF153" s="9">
        <f>IF(Parametros!$P$3=1,'4 - Tabela atual'!BF152,'5 - Tabela anterior'!BE152)</f>
        <v>0</v>
      </c>
      <c r="BG153" s="9">
        <f>IF(Parametros!$P$3=1,'4 - Tabela atual'!BG152,'5 - Tabela anterior'!BF152)</f>
        <v>0</v>
      </c>
      <c r="BH153" s="9">
        <f>IF(Parametros!$P$3=1,'4 - Tabela atual'!BH152,'5 - Tabela anterior'!BG152)</f>
        <v>0</v>
      </c>
      <c r="BI153" s="9">
        <f>IF(Parametros!$P$3=1,'4 - Tabela atual'!BI152,'5 - Tabela anterior'!BH152)</f>
        <v>0</v>
      </c>
      <c r="BJ153" s="9">
        <f>IF(Parametros!$P$3=1,'4 - Tabela atual'!BJ152,'5 - Tabela anterior'!BI152)</f>
        <v>0</v>
      </c>
      <c r="BK153" s="9">
        <f>IF(Parametros!$P$3=1,'4 - Tabela atual'!BK152,'5 - Tabela anterior'!BJ152)</f>
        <v>0</v>
      </c>
      <c r="BL153" s="9">
        <f>IF(Parametros!$P$3=1,'4 - Tabela atual'!BL152,'5 - Tabela anterior'!BK152)</f>
        <v>0</v>
      </c>
      <c r="BM153" s="9">
        <f>IF(Parametros!$P$3=1,'4 - Tabela atual'!BM152,'5 - Tabela anterior'!BL152)</f>
        <v>0</v>
      </c>
      <c r="BN153" s="9">
        <f>IF(Parametros!$P$3=1,'4 - Tabela atual'!BN152,'5 - Tabela anterior'!BM152)</f>
        <v>0</v>
      </c>
      <c r="BO153" s="9">
        <f>IF(Parametros!$P$3=1,'4 - Tabela atual'!BO152,'5 - Tabela anterior'!BN152)</f>
        <v>0</v>
      </c>
      <c r="BP153" s="9">
        <f>IF(Parametros!$P$3=1,'4 - Tabela atual'!BP152,'5 - Tabela anterior'!BO152)</f>
        <v>0</v>
      </c>
      <c r="BQ153" s="9">
        <f>IF(Parametros!$P$3=1,'4 - Tabela atual'!BQ152,'5 - Tabela anterior'!BP152)</f>
        <v>0</v>
      </c>
      <c r="BR153" s="9">
        <f>IF(Parametros!$P$3=1,'4 - Tabela atual'!BR152,'5 - Tabela anterior'!BQ152)</f>
        <v>0</v>
      </c>
      <c r="BS153" s="9">
        <f>IF(Parametros!$P$3=1,'4 - Tabela atual'!BS152,'5 - Tabela anterior'!BR152)</f>
        <v>0</v>
      </c>
      <c r="BT153" s="9">
        <f>IF(Parametros!$P$3=1,'4 - Tabela atual'!BT152,'5 - Tabela anterior'!BS152)</f>
        <v>0</v>
      </c>
      <c r="BU153" s="9">
        <f>IF(Parametros!$P$3=1,'4 - Tabela atual'!BU152,'5 - Tabela anterior'!BT152)</f>
        <v>0</v>
      </c>
      <c r="BV153" s="9">
        <f>IF(Parametros!$P$3=1,'4 - Tabela atual'!BV152,'5 - Tabela anterior'!BU152)</f>
        <v>0</v>
      </c>
      <c r="BW153" s="9">
        <f>IF(Parametros!$P$3=1,'4 - Tabela atual'!BW152,'5 - Tabela anterior'!BV152)</f>
        <v>0</v>
      </c>
      <c r="BX153" s="9">
        <f>IF(Parametros!$P$3=1,'4 - Tabela atual'!BX152,'5 - Tabela anterior'!BW152)</f>
        <v>0</v>
      </c>
      <c r="BY153" s="9">
        <f>IF(Parametros!$P$3=1,'4 - Tabela atual'!BY152,'5 - Tabela anterior'!BX152)</f>
        <v>0</v>
      </c>
      <c r="BZ153" s="9">
        <f>IF(Parametros!$P$3=1,'4 - Tabela atual'!BZ152,'5 - Tabela anterior'!BY152)</f>
        <v>0</v>
      </c>
      <c r="CA153" s="9">
        <f>IF(Parametros!$P$3=1,'4 - Tabela atual'!CA152,'5 - Tabela anterior'!BZ152)</f>
        <v>0</v>
      </c>
      <c r="CB153" s="9">
        <f>IF(Parametros!$P$3=1,'4 - Tabela atual'!CB152,'5 - Tabela anterior'!CA152)</f>
        <v>0</v>
      </c>
      <c r="CC153" s="9">
        <f>IF(Parametros!$P$3=1,'4 - Tabela atual'!CC152,'5 - Tabela anterior'!CB152)</f>
        <v>0</v>
      </c>
      <c r="CD153" s="9">
        <f>IF(Parametros!$P$3=1,'4 - Tabela atual'!CD152,'5 - Tabela anterior'!CC152)</f>
        <v>0</v>
      </c>
      <c r="CE153" s="9">
        <f>IF(Parametros!$P$3=1,'4 - Tabela atual'!CE152,'5 - Tabela anterior'!CD152)</f>
        <v>0</v>
      </c>
      <c r="CF153" s="9">
        <f>IF(Parametros!$P$3=1,'4 - Tabela atual'!CF152,'5 - Tabela anterior'!CE152)</f>
        <v>0</v>
      </c>
      <c r="CG153" s="9">
        <f>IF(Parametros!$P$3=1,'4 - Tabela atual'!CG152,'5 - Tabela anterior'!CF152)</f>
        <v>0</v>
      </c>
      <c r="CH153" s="9">
        <f>IF(Parametros!$P$3=1,'4 - Tabela atual'!CH152,'5 - Tabela anterior'!CG152)</f>
        <v>0</v>
      </c>
      <c r="CI153" s="9">
        <f>IF(Parametros!$P$3=1,'4 - Tabela atual'!CI152,'5 - Tabela anterior'!CH152)</f>
        <v>0</v>
      </c>
      <c r="CJ153" s="9">
        <f>IF(Parametros!$P$3=1,'4 - Tabela atual'!CJ152,'5 - Tabela anterior'!CI152)</f>
        <v>0</v>
      </c>
      <c r="CK153" s="9">
        <f>IF(Parametros!$P$3=1,'4 - Tabela atual'!CK152,'5 - Tabela anterior'!CJ152)</f>
        <v>0</v>
      </c>
      <c r="CL153" s="9">
        <f>IF(Parametros!$P$3=1,'4 - Tabela atual'!CL152,'5 - Tabela anterior'!CK152)</f>
        <v>0</v>
      </c>
      <c r="CM153" s="9">
        <f>IF(Parametros!$P$3=1,'4 - Tabela atual'!CM152,'5 - Tabela anterior'!CL152)</f>
        <v>0</v>
      </c>
      <c r="CN153" s="9">
        <f>IF(Parametros!$P$3=1,'4 - Tabela atual'!CN152,'5 - Tabela anterior'!CM152)</f>
        <v>0</v>
      </c>
      <c r="CO153" s="9">
        <f>IF(Parametros!$P$3=1,'4 - Tabela atual'!CO152,'5 - Tabela anterior'!CN152)</f>
        <v>0</v>
      </c>
      <c r="CP153" s="9">
        <f>IF(Parametros!$P$3=1,'4 - Tabela atual'!CP152,'5 - Tabela anterior'!CO152)</f>
        <v>0</v>
      </c>
      <c r="CQ153" s="9">
        <f>IF(Parametros!$P$3=1,'4 - Tabela atual'!CQ152,'5 - Tabela anterior'!CP152)</f>
        <v>0</v>
      </c>
      <c r="CR153" s="9">
        <f>IF(Parametros!$P$3=1,'4 - Tabela atual'!CR152,'5 - Tabela anterior'!CQ152)</f>
        <v>0</v>
      </c>
      <c r="CS153" s="9">
        <f>IF(Parametros!$P$3=1,'4 - Tabela atual'!CS152,'5 - Tabela anterior'!CR152)</f>
        <v>0</v>
      </c>
      <c r="CT153" s="9">
        <f>IF(Parametros!$P$3=1,'4 - Tabela atual'!CT152,'5 - Tabela anterior'!CS152)</f>
        <v>0</v>
      </c>
      <c r="CU153" s="9">
        <f>IF(Parametros!$P$3=1,'4 - Tabela atual'!CU152,'5 - Tabela anterior'!CT152)</f>
        <v>0</v>
      </c>
      <c r="CV153" s="9">
        <f>IF(Parametros!$P$3=1,'4 - Tabela atual'!CV152,'5 - Tabela anterior'!CU152)</f>
        <v>0</v>
      </c>
      <c r="CW153" s="9">
        <f>IF(Parametros!$P$3=1,'4 - Tabela atual'!CW152,'5 - Tabela anterior'!CV152)</f>
        <v>0</v>
      </c>
      <c r="CX153" s="9">
        <f>IF(Parametros!$P$3=1,'4 - Tabela atual'!CX152,'5 - Tabela anterior'!CW152)</f>
        <v>0</v>
      </c>
      <c r="CY153" s="9">
        <f>IF(Parametros!$P$3=1,'4 - Tabela atual'!CY152,'5 - Tabela anterior'!CX152)</f>
        <v>0</v>
      </c>
      <c r="CZ153" s="9">
        <f>IF(Parametros!$P$3=1,'4 - Tabela atual'!CZ152,'5 - Tabela anterior'!CY152)</f>
        <v>0</v>
      </c>
      <c r="DA153" s="9">
        <f>IF(Parametros!$P$3=1,'4 - Tabela atual'!DA152,'5 - Tabela anterior'!CZ152)</f>
        <v>0</v>
      </c>
      <c r="DB153" s="9">
        <f>IF(Parametros!$P$3=1,'4 - Tabela atual'!DB152,'5 - Tabela anterior'!DA152)</f>
        <v>0</v>
      </c>
      <c r="DC153" s="9">
        <f>IF(Parametros!$P$3=1,'4 - Tabela atual'!DC152,'5 - Tabela anterior'!DB152)</f>
        <v>0</v>
      </c>
      <c r="DD153" s="9">
        <f>IF(Parametros!$P$3=1,'4 - Tabela atual'!DD152,'5 - Tabela anterior'!DC152)</f>
        <v>0</v>
      </c>
      <c r="DE153" s="9">
        <f>IF(Parametros!$P$3=1,'4 - Tabela atual'!DE152,'5 - Tabela anterior'!DD152)</f>
        <v>0</v>
      </c>
      <c r="DF153" s="9">
        <f>IF(Parametros!$P$3=1,'4 - Tabela atual'!DF152,'5 - Tabela anterior'!DE152)</f>
        <v>0</v>
      </c>
      <c r="DG153" s="9">
        <f>IF(Parametros!$P$3=1,'4 - Tabela atual'!DG152,'5 - Tabela anterior'!DF152)</f>
        <v>0</v>
      </c>
      <c r="DH153" s="9">
        <f>IF(Parametros!$P$3=1,'4 - Tabela atual'!DH152,'5 - Tabela anterior'!DG152)</f>
        <v>0</v>
      </c>
      <c r="DI153" s="9">
        <f>IF(Parametros!$P$3=1,'4 - Tabela atual'!DI152,'5 - Tabela anterior'!DH152)</f>
        <v>0</v>
      </c>
      <c r="DJ153" s="9">
        <f>IF(Parametros!$P$3=1,'4 - Tabela atual'!DJ152,'5 - Tabela anterior'!DI152)</f>
        <v>0</v>
      </c>
      <c r="DK153" s="9">
        <f>IF(Parametros!$P$3=1,'4 - Tabela atual'!DK152,'5 - Tabela anterior'!DJ152)</f>
        <v>0</v>
      </c>
      <c r="DL153" s="9">
        <f>IF(Parametros!$P$3=1,'4 - Tabela atual'!DL152,'5 - Tabela anterior'!DK152)</f>
        <v>0</v>
      </c>
      <c r="DM153" s="9">
        <f>IF(Parametros!$P$3=1,'4 - Tabela atual'!DM152,'5 - Tabela anterior'!DL152)</f>
        <v>0</v>
      </c>
      <c r="DN153" s="9">
        <f>IF(Parametros!$P$3=1,'4 - Tabela atual'!DN152,'5 - Tabela anterior'!DM152)</f>
        <v>0</v>
      </c>
      <c r="DO153" s="9">
        <f>IF(Parametros!$P$3=1,'4 - Tabela atual'!DO152,'5 - Tabela anterior'!DN152)</f>
        <v>0</v>
      </c>
      <c r="DP153" s="9">
        <f>IF(Parametros!$P$3=1,'4 - Tabela atual'!DP152,'5 - Tabela anterior'!DO152)</f>
        <v>0</v>
      </c>
      <c r="DQ153" s="9">
        <f>IF(Parametros!$P$3=1,'4 - Tabela atual'!DQ152,'5 - Tabela anterior'!DP152)</f>
        <v>0</v>
      </c>
      <c r="DR153" s="9">
        <f>IF(Parametros!$P$3=1,'4 - Tabela atual'!DR152,'5 - Tabela anterior'!DQ152)</f>
        <v>0</v>
      </c>
      <c r="DS153" s="9">
        <f>IF(Parametros!$P$3=1,'4 - Tabela atual'!DS152,'5 - Tabela anterior'!DR152)</f>
        <v>0</v>
      </c>
      <c r="DT153" s="9">
        <f>IF(Parametros!$P$3=1,'4 - Tabela atual'!DT152,'5 - Tabela anterior'!DS152)</f>
        <v>0</v>
      </c>
      <c r="DU153" s="9">
        <f>IF(Parametros!$P$3=1,'4 - Tabela atual'!DU152,'5 - Tabela anterior'!DT152)</f>
        <v>0</v>
      </c>
      <c r="DV153" s="9">
        <f>IF(Parametros!$P$3=1,'4 - Tabela atual'!DV152,'5 - Tabela anterior'!DU152)</f>
        <v>0</v>
      </c>
      <c r="DW153" s="9">
        <f>IF(Parametros!$P$3=1,'4 - Tabela atual'!DW152,'5 - Tabela anterior'!DV152)</f>
        <v>0</v>
      </c>
      <c r="DX153" s="9">
        <f>IF(Parametros!$P$3=1,'4 - Tabela atual'!DX152,'5 - Tabela anterior'!DW152)</f>
        <v>0</v>
      </c>
      <c r="DY153" s="9">
        <f>IF(Parametros!$P$3=1,'4 - Tabela atual'!DY152,'5 - Tabela anterior'!DX152)</f>
        <v>0</v>
      </c>
      <c r="DZ153" s="9">
        <f>IF(Parametros!$P$3=1,'4 - Tabela atual'!DZ152,'5 - Tabela anterior'!DY152)</f>
        <v>0</v>
      </c>
      <c r="EA153" s="9">
        <f>IF(Parametros!$P$3=1,'4 - Tabela atual'!EA152,'5 - Tabela anterior'!DZ152)</f>
        <v>0</v>
      </c>
      <c r="EB153" s="9">
        <f>IF(Parametros!$P$3=1,'4 - Tabela atual'!EB152,'5 - Tabela anterior'!EA152)</f>
        <v>0</v>
      </c>
      <c r="EC153" s="9">
        <f>IF(Parametros!$P$3=1,'4 - Tabela atual'!EC152,'5 - Tabela anterior'!EB152)</f>
        <v>0</v>
      </c>
      <c r="ED153" s="9">
        <f>IF(Parametros!$P$3=1,'4 - Tabela atual'!ED152,'5 - Tabela anterior'!EC152)</f>
        <v>0</v>
      </c>
      <c r="EE153" s="9">
        <f>IF(Parametros!$P$3=1,'4 - Tabela atual'!EE152,'5 - Tabela anterior'!ED152)</f>
        <v>0</v>
      </c>
      <c r="EF153" s="9">
        <f>IF(Parametros!$P$3=1,'4 - Tabela atual'!EF152,'5 - Tabela anterior'!EE152)</f>
        <v>0</v>
      </c>
      <c r="EG153" s="9">
        <f>IF(Parametros!$P$3=1,'4 - Tabela atual'!EG152,'5 - Tabela anterior'!EF152)</f>
        <v>0</v>
      </c>
      <c r="EH153" s="9">
        <f>IF(Parametros!$P$3=1,'4 - Tabela atual'!EH152,'5 - Tabela anterior'!EG152)</f>
        <v>0</v>
      </c>
      <c r="EI153" s="9">
        <f>IF(Parametros!$P$3=1,'4 - Tabela atual'!EI152,'5 - Tabela anterior'!EH152)</f>
        <v>0</v>
      </c>
      <c r="EJ153" s="9">
        <f>IF(Parametros!$P$3=1,'4 - Tabela atual'!EJ152,'5 - Tabela anterior'!EI152)</f>
        <v>0</v>
      </c>
      <c r="EK153" s="9">
        <f>IF(Parametros!$P$3=1,'4 - Tabela atual'!EK152,'5 - Tabela anterior'!EJ152)</f>
        <v>0</v>
      </c>
      <c r="EL153" s="9">
        <f>IF(Parametros!$P$3=1,'4 - Tabela atual'!EL152,'5 - Tabela anterior'!EK152)</f>
        <v>0</v>
      </c>
      <c r="EM153" s="9">
        <f>IF(Parametros!$P$3=1,'4 - Tabela atual'!EM152,'5 - Tabela anterior'!EL152)</f>
        <v>0</v>
      </c>
      <c r="EN153" s="9">
        <f>IF(Parametros!$P$3=1,'4 - Tabela atual'!EN152,'5 - Tabela anterior'!EM152)</f>
        <v>0</v>
      </c>
      <c r="EO153" s="9">
        <f>IF(Parametros!$P$3=1,'4 - Tabela atual'!EO152,'5 - Tabela anterior'!EN152)</f>
        <v>0</v>
      </c>
      <c r="EP153" s="9">
        <f>IF(Parametros!$P$3=1,'4 - Tabela atual'!EP152,'5 - Tabela anterior'!EO152)</f>
        <v>0</v>
      </c>
      <c r="EQ153" s="9">
        <f>IF(Parametros!$P$3=1,'4 - Tabela atual'!EQ152,'5 - Tabela anterior'!EP152)</f>
        <v>0</v>
      </c>
      <c r="ER153" s="9">
        <f>IF(Parametros!$P$3=1,'4 - Tabela atual'!ER152,'5 - Tabela anterior'!EQ152)</f>
        <v>0</v>
      </c>
      <c r="ES153" s="9">
        <f>IF(Parametros!$P$3=1,'4 - Tabela atual'!ES152,'5 - Tabela anterior'!ER152)</f>
        <v>0</v>
      </c>
      <c r="ET153" s="9">
        <f>IF(Parametros!$P$3=1,'4 - Tabela atual'!ET152,'5 - Tabela anterior'!ES152)</f>
        <v>0</v>
      </c>
      <c r="EU153" s="9">
        <f>IF(Parametros!$P$3=1,'4 - Tabela atual'!EU152,'5 - Tabela anterior'!ET152)</f>
        <v>0</v>
      </c>
      <c r="EV153" s="9">
        <f>IF(Parametros!$P$3=1,'4 - Tabela atual'!EV152,'5 - Tabela anterior'!EU152)</f>
        <v>0</v>
      </c>
      <c r="EW153" s="9">
        <f>IF(Parametros!$P$3=1,'4 - Tabela atual'!EW152,'5 - Tabela anterior'!EV152)</f>
        <v>0</v>
      </c>
      <c r="EX153" s="9">
        <f>IF(Parametros!$P$3=1,'4 - Tabela atual'!EX152,'5 - Tabela anterior'!EW152)</f>
        <v>0</v>
      </c>
      <c r="EY153" s="9">
        <f>IF(Parametros!$P$3=1,'4 - Tabela atual'!EY152,'5 - Tabela anterior'!EX152)</f>
        <v>0</v>
      </c>
      <c r="EZ153" s="9">
        <f>IF(Parametros!$P$3=1,'4 - Tabela atual'!EZ152,'5 - Tabela anterior'!EY152)</f>
        <v>0</v>
      </c>
      <c r="FA153" s="9">
        <f>IF(Parametros!$P$3=1,'4 - Tabela atual'!FA152,'5 - Tabela anterior'!EZ152)</f>
        <v>0</v>
      </c>
      <c r="FB153" s="9">
        <f>IF(Parametros!$P$3=1,'4 - Tabela atual'!FB152,'5 - Tabela anterior'!FA152)</f>
        <v>0</v>
      </c>
      <c r="FC153" s="9">
        <f>IF(Parametros!$P$3=1,'4 - Tabela atual'!FC152,'5 - Tabela anterior'!FB152)</f>
        <v>0</v>
      </c>
      <c r="FD153" s="9">
        <f>IF(Parametros!$P$3=1,'4 - Tabela atual'!FD152,'5 - Tabela anterior'!FC152)</f>
        <v>0</v>
      </c>
      <c r="FE153" s="9">
        <f>IF(Parametros!$P$3=1,'4 - Tabela atual'!FE152,'5 - Tabela anterior'!FD152)</f>
        <v>0</v>
      </c>
      <c r="FF153" s="9">
        <f>IF(Parametros!$P$3=1,'4 - Tabela atual'!FF152,'5 - Tabela anterior'!FE152)</f>
        <v>0</v>
      </c>
      <c r="FG153" s="9">
        <f>IF(Parametros!$P$3=1,'4 - Tabela atual'!FG152,'5 - Tabela anterior'!FF152)</f>
        <v>0</v>
      </c>
      <c r="FH153" s="9">
        <f>IF(Parametros!$P$3=1,'4 - Tabela atual'!FH152,'5 - Tabela anterior'!FG152)</f>
        <v>0</v>
      </c>
      <c r="FI153" s="9">
        <f>IF(Parametros!$P$3=1,'4 - Tabela atual'!FI152,'5 - Tabela anterior'!FH152)</f>
        <v>0</v>
      </c>
      <c r="FJ153" s="9">
        <f>IF(Parametros!$P$3=1,'4 - Tabela atual'!FJ152,'5 - Tabela anterior'!FI152)</f>
        <v>0</v>
      </c>
      <c r="FK153" s="9">
        <f>IF(Parametros!$P$3=1,'4 - Tabela atual'!FK152,'5 - Tabela anterior'!FJ152)</f>
        <v>0</v>
      </c>
      <c r="FL153" s="9">
        <f>IF(Parametros!$P$3=1,'4 - Tabela atual'!FL152,'5 - Tabela anterior'!FK152)</f>
        <v>0</v>
      </c>
      <c r="FM153" s="9">
        <f>IF(Parametros!$P$3=1,'4 - Tabela atual'!FM152,'5 - Tabela anterior'!FL152)</f>
        <v>0</v>
      </c>
      <c r="FN153" s="9">
        <f>IF(Parametros!$P$3=1,'4 - Tabela atual'!FN152,'5 - Tabela anterior'!FM152)</f>
        <v>0</v>
      </c>
      <c r="FO153" s="9">
        <f>IF(Parametros!$P$3=1,'4 - Tabela atual'!FO152,'5 - Tabela anterior'!FN152)</f>
        <v>0</v>
      </c>
      <c r="FP153" s="9">
        <f>IF(Parametros!$P$3=1,'4 - Tabela atual'!FP152,'5 - Tabela anterior'!FO152)</f>
        <v>0</v>
      </c>
      <c r="FQ153" s="9">
        <f>IF(Parametros!$P$3=1,'4 - Tabela atual'!FQ152,'5 - Tabela anterior'!FP152)</f>
        <v>0</v>
      </c>
      <c r="FR153" s="9">
        <f>IF(Parametros!$P$3=1,'4 - Tabela atual'!FR152,'5 - Tabela anterior'!FQ152)</f>
        <v>0</v>
      </c>
      <c r="FS153" s="9">
        <f>IF(Parametros!$P$3=1,'4 - Tabela atual'!FS152,'5 - Tabela anterior'!FR152)</f>
        <v>0</v>
      </c>
      <c r="FT153" t="str">
        <f>IF(Parametros!$P$3=1,'4 - Tabela atual'!FT152,'5 - Tabela anterior'!FS152)</f>
        <v>0</v>
      </c>
      <c r="FU153" t="str">
        <f>IF(Parametros!$P$3=1,'4 - Tabela atual'!FU152,'5 - Tabela anterior'!FT152)</f>
        <v>0</v>
      </c>
      <c r="FV153" t="str">
        <f>IF(Parametros!$P$3=1,'4 - Tabela atual'!FV152,'5 - Tabela anterior'!FU152)</f>
        <v>0</v>
      </c>
      <c r="FW153" t="str">
        <f>IF(Parametros!$P$3=1,'4 - Tabela atual'!FW152,'5 - Tabela anterior'!FV152)</f>
        <v>0</v>
      </c>
      <c r="FX153">
        <f>IF(Parametros!$P$3=1,'4 - Tabela atual'!FX152,'5 - Tabela anterior'!FW152)</f>
        <v>0</v>
      </c>
      <c r="FY153">
        <f>IF(Parametros!$P$3=1,'4 - Tabela atual'!FY152,'5 - Tabela anterior'!FX152)</f>
        <v>0</v>
      </c>
      <c r="FZ153">
        <f>IF(Parametros!$P$3=1,'4 - Tabela atual'!FZ152,'5 - Tabela anterior'!FY152)</f>
        <v>0</v>
      </c>
      <c r="GA153">
        <f>IF(Parametros!$P$3=1,'4 - Tabela atual'!GA152,'5 - Tabela anterior'!FZ152)</f>
        <v>0</v>
      </c>
      <c r="GB153">
        <f>IF(Parametros!$P$3=1,'4 - Tabela atual'!GB152,'5 - Tabela anterior'!GA152)</f>
        <v>0</v>
      </c>
      <c r="GC153">
        <f>IF(Parametros!$P$3=1,'4 - Tabela atual'!GC152,'5 - Tabela anterior'!GB152)</f>
        <v>0</v>
      </c>
      <c r="GD153">
        <f>IF(Parametros!$P$3=1,'4 - Tabela atual'!GD152,'5 - Tabela anterior'!GC152)</f>
        <v>0</v>
      </c>
      <c r="GE153">
        <f>IF(Parametros!$P$3=1,'4 - Tabela atual'!GE152,'5 - Tabela anterior'!GD152)</f>
        <v>0</v>
      </c>
      <c r="GF153">
        <f>IF(Parametros!$P$3=1,'4 - Tabela atual'!GF152,'5 - Tabela anterior'!GE152)</f>
        <v>0</v>
      </c>
      <c r="GG153">
        <f>IF(Parametros!$P$3=1,'4 - Tabela atual'!GG152,'5 - Tabela anterior'!GF152)</f>
        <v>0</v>
      </c>
      <c r="GH153">
        <f>IF(Parametros!$P$3=1,'4 - Tabela atual'!GH152,'5 - Tabela anterior'!GG152)</f>
        <v>0</v>
      </c>
      <c r="GI153" s="8" t="str">
        <f>IF(Parametros!$P$3=1,'4 - Tabela atual'!GI152,'5 - Tabela anterior'!GH152)</f>
        <v>0</v>
      </c>
      <c r="GJ153" s="8">
        <f>IF(Parametros!$P$3=1,'4 - Tabela atual'!GJ152,'5 - Tabela anterior'!GI152)</f>
        <v>0</v>
      </c>
      <c r="GK153" s="8">
        <f>IF(Parametros!$P$3=1,'4 - Tabela atual'!GK152,'5 - Tabela anterior'!GJ152)</f>
        <v>0</v>
      </c>
      <c r="GL153" s="8">
        <f>IF(Parametros!$P$3=1,'4 - Tabela atual'!GL152,'5 - Tabela anterior'!GK152)</f>
        <v>0</v>
      </c>
      <c r="GM153" s="8">
        <f>IF(Parametros!$P$3=1,'4 - Tabela atual'!GM152,'5 - Tabela anterior'!GL152)</f>
        <v>0</v>
      </c>
      <c r="GN153" s="8">
        <f>IF(Parametros!$P$3=1,'4 - Tabela atual'!GN152,'5 - Tabela anterior'!GM152)</f>
        <v>0</v>
      </c>
      <c r="GO153" s="8">
        <f>IF(Parametros!$P$3=1,'4 - Tabela atual'!GO152,'5 - Tabela anterior'!GN152)</f>
        <v>0</v>
      </c>
      <c r="GP153" s="8">
        <f>IF(Parametros!$P$3=1,'4 - Tabela atual'!GP152,'5 - Tabela anterior'!GO152)</f>
        <v>0</v>
      </c>
      <c r="GQ153" s="8">
        <f>IF(Parametros!$P$3=1,'4 - Tabela atual'!GQ152,'5 - Tabela anterior'!GP152)</f>
        <v>0</v>
      </c>
      <c r="GR153" s="8">
        <f>IF(Parametros!$P$3=1,'4 - Tabela atual'!GR152,'5 - Tabela anterior'!GQ152)</f>
        <v>0</v>
      </c>
      <c r="GS153" s="8">
        <f>IF(Parametros!$P$3=1,'4 - Tabela atual'!GS152,'5 - Tabela anterior'!GR152)</f>
        <v>0</v>
      </c>
      <c r="GT153" s="8">
        <f>IF(Parametros!$P$3=1,'4 - Tabela atual'!GT152,'5 - Tabela anterior'!GS152)</f>
        <v>0</v>
      </c>
      <c r="GU153" s="8">
        <f>IF(Parametros!$P$3=1,'4 - Tabela atual'!GU152,'5 - Tabela anterior'!GT152)</f>
        <v>0</v>
      </c>
      <c r="GV153" s="8">
        <f>IF(Parametros!$P$3=1,'4 - Tabela atual'!GV152,'5 - Tabela anterior'!GU152)</f>
        <v>0</v>
      </c>
      <c r="GW153" s="8">
        <f>IF(Parametros!$P$3=1,'4 - Tabela atual'!GW152,'5 - Tabela anterior'!GV152)</f>
        <v>0</v>
      </c>
      <c r="GX153">
        <f>IF(Parametros!$P$3=1,'4 - Tabela atual'!GX152,'5 - Tabela anterior'!GW152)</f>
        <v>0</v>
      </c>
      <c r="GY153">
        <f>IF(Parametros!$P$3=1,'4 - Tabela atual'!GY152,'5 - Tabela anterior'!GX152)</f>
        <v>0</v>
      </c>
      <c r="GZ153">
        <f>IF(Parametros!$P$3=1,'4 - Tabela atual'!GZ152,'5 - Tabela anterior'!GY152)</f>
        <v>0</v>
      </c>
      <c r="HA153">
        <f>IF(Parametros!$P$3=1,'4 - Tabela atual'!HA152,'5 - Tabela anterior'!GZ152)</f>
        <v>0</v>
      </c>
      <c r="HB153">
        <f>IF(Parametros!$P$3=1,'4 - Tabela atual'!HB152,'5 - Tabela anterior'!HA152)</f>
        <v>0</v>
      </c>
      <c r="HC153">
        <f>IF(Parametros!$P$3=1,'4 - Tabela atual'!HC152,'5 - Tabela anterior'!HB152)</f>
        <v>0</v>
      </c>
      <c r="HD153">
        <f>IF(Parametros!$P$3=1,'4 - Tabela atual'!HD152,'5 - Tabela anterior'!HC152)</f>
        <v>0</v>
      </c>
      <c r="HE153" s="6" t="str">
        <f t="shared" si="4"/>
        <v>0 - (0)</v>
      </c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IP153" s="5"/>
      <c r="IQ153" s="5"/>
      <c r="IR153" s="5"/>
      <c r="IS153" s="5"/>
      <c r="IT153" s="5"/>
      <c r="IU153" s="5"/>
      <c r="IV153" s="5"/>
      <c r="IW153" s="5"/>
      <c r="IX153" s="5"/>
      <c r="IY153" s="5"/>
      <c r="IZ153" s="5"/>
      <c r="JA153" s="5"/>
      <c r="JB153" s="5"/>
      <c r="JC153" s="5"/>
      <c r="JD153" s="5"/>
      <c r="JE153" s="5"/>
      <c r="JF153" s="5"/>
      <c r="JG153" s="5"/>
      <c r="JH153" s="5"/>
      <c r="JI153" s="5"/>
      <c r="JJ153" s="5"/>
      <c r="JK153" s="5"/>
      <c r="JL153" s="5"/>
    </row>
    <row r="154" spans="1:272" x14ac:dyDescent="0.2">
      <c r="A154" s="148">
        <f>IF(Parametros!$P$3=1,'4 - Tabela atual'!A153,'5 - Tabela anterior'!A153)</f>
        <v>0</v>
      </c>
      <c r="B154" s="112">
        <f>IF(Parametros!$P$3=1,'4 - Tabela atual'!B153,'5 - Tabela anterior'!B153)</f>
        <v>0</v>
      </c>
      <c r="C154" s="9">
        <f>IF(Parametros!$P$3=1,'4 - Tabela atual'!C153,'5 - Tabela anterior'!C153)</f>
        <v>0</v>
      </c>
      <c r="D154" s="9">
        <f>IF(Parametros!$P$3=1,'4 - Tabela atual'!D153,'5 - Tabela anterior'!D153)</f>
        <v>0</v>
      </c>
      <c r="E154" s="9"/>
      <c r="F154" s="9"/>
      <c r="G154" s="9"/>
      <c r="H154" s="9"/>
      <c r="I154" s="9">
        <f>IF(Parametros!$P$3=1,'4 - Tabela atual'!I153,'5 - Tabela anterior'!H153)</f>
        <v>0</v>
      </c>
      <c r="J154" s="9"/>
      <c r="K154" s="9"/>
      <c r="L154" s="9"/>
      <c r="M154" s="9"/>
      <c r="N154" s="9">
        <f>IF(Parametros!$P$3=1,'4 - Tabela atual'!N153,'5 - Tabela anterior'!M153)</f>
        <v>0</v>
      </c>
      <c r="O154" s="9">
        <f>IF(Parametros!$P$3=1,'4 - Tabela atual'!O153,'5 - Tabela anterior'!N153)</f>
        <v>0</v>
      </c>
      <c r="P154" s="9">
        <f>IF(Parametros!$P$3=1,'4 - Tabela atual'!P153,'5 - Tabela anterior'!O153)</f>
        <v>0</v>
      </c>
      <c r="Q154" s="9">
        <f>IF(Parametros!$P$3=1,'4 - Tabela atual'!Q153,'5 - Tabela anterior'!P153)</f>
        <v>0</v>
      </c>
      <c r="R154" s="9">
        <f>IF(Parametros!$P$3=1,'4 - Tabela atual'!R153,'5 - Tabela anterior'!Q153)</f>
        <v>0</v>
      </c>
      <c r="S154" s="9">
        <f>IF(Parametros!$P$3=1,'4 - Tabela atual'!S153,'5 - Tabela anterior'!R153)</f>
        <v>0</v>
      </c>
      <c r="T154" s="9">
        <f>IF(Parametros!$P$3=1,'4 - Tabela atual'!T153,'5 - Tabela anterior'!S153)</f>
        <v>0</v>
      </c>
      <c r="U154" s="9">
        <f>IF(Parametros!$P$3=1,'4 - Tabela atual'!U153,'5 - Tabela anterior'!T153)</f>
        <v>0</v>
      </c>
      <c r="V154" s="9">
        <f>IF(Parametros!$P$3=1,'4 - Tabela atual'!V153,'5 - Tabela anterior'!U153)</f>
        <v>0</v>
      </c>
      <c r="W154" s="9">
        <f>IF(Parametros!$P$3=1,'4 - Tabela atual'!W153,'5 - Tabela anterior'!V153)</f>
        <v>0</v>
      </c>
      <c r="X154" s="9">
        <f>IF(Parametros!$P$3=1,'4 - Tabela atual'!X153,'5 - Tabela anterior'!W153)</f>
        <v>0</v>
      </c>
      <c r="Y154" s="9">
        <f>IF(Parametros!$P$3=1,'4 - Tabela atual'!Y153,'5 - Tabela anterior'!X153)</f>
        <v>0</v>
      </c>
      <c r="Z154" s="9">
        <f>IF(Parametros!$P$3=1,'4 - Tabela atual'!Z153,'5 - Tabela anterior'!Y153)</f>
        <v>0</v>
      </c>
      <c r="AA154" s="9">
        <f>IF(Parametros!$P$3=1,'4 - Tabela atual'!AA153,'5 - Tabela anterior'!Z153)</f>
        <v>0</v>
      </c>
      <c r="AB154" s="9">
        <f>IF(Parametros!$P$3=1,'4 - Tabela atual'!AB153,'5 - Tabela anterior'!AA153)</f>
        <v>0</v>
      </c>
      <c r="AC154" s="9">
        <f>IF(Parametros!$P$3=1,'4 - Tabela atual'!AC153,'5 - Tabela anterior'!AB153)</f>
        <v>0</v>
      </c>
      <c r="AD154" s="9">
        <f>IF(Parametros!$P$3=1,'4 - Tabela atual'!AD153,'5 - Tabela anterior'!AC153)</f>
        <v>0</v>
      </c>
      <c r="AE154" s="9">
        <f>IF(Parametros!$P$3=1,'4 - Tabela atual'!AE153,'5 - Tabela anterior'!AD153)</f>
        <v>0</v>
      </c>
      <c r="AF154" s="9">
        <f>IF(Parametros!$P$3=1,'4 - Tabela atual'!AF153,'5 - Tabela anterior'!AE153)</f>
        <v>0</v>
      </c>
      <c r="AG154" s="9">
        <f>IF(Parametros!$P$3=1,'4 - Tabela atual'!AG153,'5 - Tabela anterior'!AF153)</f>
        <v>0</v>
      </c>
      <c r="AH154" s="9">
        <f>IF(Parametros!$P$3=1,'4 - Tabela atual'!AH153,'5 - Tabela anterior'!AG153)</f>
        <v>0</v>
      </c>
      <c r="AI154" s="9">
        <f>IF(Parametros!$P$3=1,'4 - Tabela atual'!AI153,'5 - Tabela anterior'!AH153)</f>
        <v>0</v>
      </c>
      <c r="AJ154" s="9">
        <f>IF(Parametros!$P$3=1,'4 - Tabela atual'!AJ153,'5 - Tabela anterior'!AI153)</f>
        <v>0</v>
      </c>
      <c r="AK154" s="9">
        <f>IF(Parametros!$P$3=1,'4 - Tabela atual'!AK153,'5 - Tabela anterior'!AJ153)</f>
        <v>0</v>
      </c>
      <c r="AL154" s="9">
        <f>IF(Parametros!$P$3=1,'4 - Tabela atual'!AL153,'5 - Tabela anterior'!AK153)</f>
        <v>0</v>
      </c>
      <c r="AM154" s="9">
        <f>IF(Parametros!$P$3=1,'4 - Tabela atual'!AM153,'5 - Tabela anterior'!AL153)</f>
        <v>0</v>
      </c>
      <c r="AN154" s="9">
        <f>IF(Parametros!$P$3=1,'4 - Tabela atual'!AN153,'5 - Tabela anterior'!AM153)</f>
        <v>0</v>
      </c>
      <c r="AO154" s="9">
        <f>IF(Parametros!$P$3=1,'4 - Tabela atual'!AO153,'5 - Tabela anterior'!AN153)</f>
        <v>0</v>
      </c>
      <c r="AP154" s="9">
        <f>IF(Parametros!$P$3=1,'4 - Tabela atual'!AP153,'5 - Tabela anterior'!AO153)</f>
        <v>0</v>
      </c>
      <c r="AQ154" s="9">
        <f>IF(Parametros!$P$3=1,'4 - Tabela atual'!AQ153,'5 - Tabela anterior'!AP153)</f>
        <v>0</v>
      </c>
      <c r="AR154" s="9">
        <f>IF(Parametros!$P$3=1,'4 - Tabela atual'!AR153,'5 - Tabela anterior'!AQ153)</f>
        <v>0</v>
      </c>
      <c r="AS154" s="9">
        <f>IF(Parametros!$P$3=1,'4 - Tabela atual'!AS153,'5 - Tabela anterior'!AR153)</f>
        <v>0</v>
      </c>
      <c r="AT154" s="9">
        <f>IF(Parametros!$P$3=1,'4 - Tabela atual'!AT153,'5 - Tabela anterior'!AS153)</f>
        <v>0</v>
      </c>
      <c r="AU154" s="9">
        <f>IF(Parametros!$P$3=1,'4 - Tabela atual'!AU153,'5 - Tabela anterior'!AT153)</f>
        <v>0</v>
      </c>
      <c r="AV154" s="9">
        <f>IF(Parametros!$P$3=1,'4 - Tabela atual'!AV153,'5 - Tabela anterior'!AU153)</f>
        <v>0</v>
      </c>
      <c r="AW154" s="9">
        <f>IF(Parametros!$P$3=1,'4 - Tabela atual'!AW153,'5 - Tabela anterior'!AV153)</f>
        <v>0</v>
      </c>
      <c r="AX154" s="9">
        <f>IF(Parametros!$P$3=1,'4 - Tabela atual'!AX153,'5 - Tabela anterior'!AW153)</f>
        <v>0</v>
      </c>
      <c r="AY154" s="9">
        <f>IF(Parametros!$P$3=1,'4 - Tabela atual'!AY153,'5 - Tabela anterior'!AX153)</f>
        <v>0</v>
      </c>
      <c r="AZ154" s="9">
        <f>IF(Parametros!$P$3=1,'4 - Tabela atual'!AZ153,'5 - Tabela anterior'!AY153)</f>
        <v>0</v>
      </c>
      <c r="BA154" s="9">
        <f>IF(Parametros!$P$3=1,'4 - Tabela atual'!BA153,'5 - Tabela anterior'!AZ153)</f>
        <v>0</v>
      </c>
      <c r="BB154" s="9">
        <f>IF(Parametros!$P$3=1,'4 - Tabela atual'!BB153,'5 - Tabela anterior'!BA153)</f>
        <v>0</v>
      </c>
      <c r="BC154" s="9">
        <f>IF(Parametros!$P$3=1,'4 - Tabela atual'!BC153,'5 - Tabela anterior'!BB153)</f>
        <v>0</v>
      </c>
      <c r="BD154" s="9">
        <f>IF(Parametros!$P$3=1,'4 - Tabela atual'!BD153,'5 - Tabela anterior'!BC153)</f>
        <v>0</v>
      </c>
      <c r="BE154" s="9">
        <f>IF(Parametros!$P$3=1,'4 - Tabela atual'!BE153,'5 - Tabela anterior'!BD153)</f>
        <v>0</v>
      </c>
      <c r="BF154" s="9">
        <f>IF(Parametros!$P$3=1,'4 - Tabela atual'!BF153,'5 - Tabela anterior'!BE153)</f>
        <v>0</v>
      </c>
      <c r="BG154" s="9">
        <f>IF(Parametros!$P$3=1,'4 - Tabela atual'!BG153,'5 - Tabela anterior'!BF153)</f>
        <v>0</v>
      </c>
      <c r="BH154" s="9">
        <f>IF(Parametros!$P$3=1,'4 - Tabela atual'!BH153,'5 - Tabela anterior'!BG153)</f>
        <v>0</v>
      </c>
      <c r="BI154" s="9">
        <f>IF(Parametros!$P$3=1,'4 - Tabela atual'!BI153,'5 - Tabela anterior'!BH153)</f>
        <v>0</v>
      </c>
      <c r="BJ154" s="9">
        <f>IF(Parametros!$P$3=1,'4 - Tabela atual'!BJ153,'5 - Tabela anterior'!BI153)</f>
        <v>0</v>
      </c>
      <c r="BK154" s="9">
        <f>IF(Parametros!$P$3=1,'4 - Tabela atual'!BK153,'5 - Tabela anterior'!BJ153)</f>
        <v>0</v>
      </c>
      <c r="BL154" s="9">
        <f>IF(Parametros!$P$3=1,'4 - Tabela atual'!BL153,'5 - Tabela anterior'!BK153)</f>
        <v>0</v>
      </c>
      <c r="BM154" s="9">
        <f>IF(Parametros!$P$3=1,'4 - Tabela atual'!BM153,'5 - Tabela anterior'!BL153)</f>
        <v>0</v>
      </c>
      <c r="BN154" s="9">
        <f>IF(Parametros!$P$3=1,'4 - Tabela atual'!BN153,'5 - Tabela anterior'!BM153)</f>
        <v>0</v>
      </c>
      <c r="BO154" s="9">
        <f>IF(Parametros!$P$3=1,'4 - Tabela atual'!BO153,'5 - Tabela anterior'!BN153)</f>
        <v>0</v>
      </c>
      <c r="BP154" s="9">
        <f>IF(Parametros!$P$3=1,'4 - Tabela atual'!BP153,'5 - Tabela anterior'!BO153)</f>
        <v>0</v>
      </c>
      <c r="BQ154" s="9">
        <f>IF(Parametros!$P$3=1,'4 - Tabela atual'!BQ153,'5 - Tabela anterior'!BP153)</f>
        <v>0</v>
      </c>
      <c r="BR154" s="9">
        <f>IF(Parametros!$P$3=1,'4 - Tabela atual'!BR153,'5 - Tabela anterior'!BQ153)</f>
        <v>0</v>
      </c>
      <c r="BS154" s="9">
        <f>IF(Parametros!$P$3=1,'4 - Tabela atual'!BS153,'5 - Tabela anterior'!BR153)</f>
        <v>0</v>
      </c>
      <c r="BT154" s="9">
        <f>IF(Parametros!$P$3=1,'4 - Tabela atual'!BT153,'5 - Tabela anterior'!BS153)</f>
        <v>0</v>
      </c>
      <c r="BU154" s="9">
        <f>IF(Parametros!$P$3=1,'4 - Tabela atual'!BU153,'5 - Tabela anterior'!BT153)</f>
        <v>0</v>
      </c>
      <c r="BV154" s="9">
        <f>IF(Parametros!$P$3=1,'4 - Tabela atual'!BV153,'5 - Tabela anterior'!BU153)</f>
        <v>0</v>
      </c>
      <c r="BW154" s="9">
        <f>IF(Parametros!$P$3=1,'4 - Tabela atual'!BW153,'5 - Tabela anterior'!BV153)</f>
        <v>0</v>
      </c>
      <c r="BX154" s="9">
        <f>IF(Parametros!$P$3=1,'4 - Tabela atual'!BX153,'5 - Tabela anterior'!BW153)</f>
        <v>0</v>
      </c>
      <c r="BY154" s="9">
        <f>IF(Parametros!$P$3=1,'4 - Tabela atual'!BY153,'5 - Tabela anterior'!BX153)</f>
        <v>0</v>
      </c>
      <c r="BZ154" s="9">
        <f>IF(Parametros!$P$3=1,'4 - Tabela atual'!BZ153,'5 - Tabela anterior'!BY153)</f>
        <v>0</v>
      </c>
      <c r="CA154" s="9">
        <f>IF(Parametros!$P$3=1,'4 - Tabela atual'!CA153,'5 - Tabela anterior'!BZ153)</f>
        <v>0</v>
      </c>
      <c r="CB154" s="9">
        <f>IF(Parametros!$P$3=1,'4 - Tabela atual'!CB153,'5 - Tabela anterior'!CA153)</f>
        <v>0</v>
      </c>
      <c r="CC154" s="9">
        <f>IF(Parametros!$P$3=1,'4 - Tabela atual'!CC153,'5 - Tabela anterior'!CB153)</f>
        <v>0</v>
      </c>
      <c r="CD154" s="9">
        <f>IF(Parametros!$P$3=1,'4 - Tabela atual'!CD153,'5 - Tabela anterior'!CC153)</f>
        <v>0</v>
      </c>
      <c r="CE154" s="9">
        <f>IF(Parametros!$P$3=1,'4 - Tabela atual'!CE153,'5 - Tabela anterior'!CD153)</f>
        <v>0</v>
      </c>
      <c r="CF154" s="9">
        <f>IF(Parametros!$P$3=1,'4 - Tabela atual'!CF153,'5 - Tabela anterior'!CE153)</f>
        <v>0</v>
      </c>
      <c r="CG154" s="9">
        <f>IF(Parametros!$P$3=1,'4 - Tabela atual'!CG153,'5 - Tabela anterior'!CF153)</f>
        <v>0</v>
      </c>
      <c r="CH154" s="9">
        <f>IF(Parametros!$P$3=1,'4 - Tabela atual'!CH153,'5 - Tabela anterior'!CG153)</f>
        <v>0</v>
      </c>
      <c r="CI154" s="9">
        <f>IF(Parametros!$P$3=1,'4 - Tabela atual'!CI153,'5 - Tabela anterior'!CH153)</f>
        <v>0</v>
      </c>
      <c r="CJ154" s="9">
        <f>IF(Parametros!$P$3=1,'4 - Tabela atual'!CJ153,'5 - Tabela anterior'!CI153)</f>
        <v>0</v>
      </c>
      <c r="CK154" s="9">
        <f>IF(Parametros!$P$3=1,'4 - Tabela atual'!CK153,'5 - Tabela anterior'!CJ153)</f>
        <v>0</v>
      </c>
      <c r="CL154" s="9">
        <f>IF(Parametros!$P$3=1,'4 - Tabela atual'!CL153,'5 - Tabela anterior'!CK153)</f>
        <v>0</v>
      </c>
      <c r="CM154" s="9">
        <f>IF(Parametros!$P$3=1,'4 - Tabela atual'!CM153,'5 - Tabela anterior'!CL153)</f>
        <v>0</v>
      </c>
      <c r="CN154" s="9">
        <f>IF(Parametros!$P$3=1,'4 - Tabela atual'!CN153,'5 - Tabela anterior'!CM153)</f>
        <v>0</v>
      </c>
      <c r="CO154" s="9">
        <f>IF(Parametros!$P$3=1,'4 - Tabela atual'!CO153,'5 - Tabela anterior'!CN153)</f>
        <v>0</v>
      </c>
      <c r="CP154" s="9">
        <f>IF(Parametros!$P$3=1,'4 - Tabela atual'!CP153,'5 - Tabela anterior'!CO153)</f>
        <v>0</v>
      </c>
      <c r="CQ154" s="9">
        <f>IF(Parametros!$P$3=1,'4 - Tabela atual'!CQ153,'5 - Tabela anterior'!CP153)</f>
        <v>0</v>
      </c>
      <c r="CR154" s="9">
        <f>IF(Parametros!$P$3=1,'4 - Tabela atual'!CR153,'5 - Tabela anterior'!CQ153)</f>
        <v>0</v>
      </c>
      <c r="CS154" s="9">
        <f>IF(Parametros!$P$3=1,'4 - Tabela atual'!CS153,'5 - Tabela anterior'!CR153)</f>
        <v>0</v>
      </c>
      <c r="CT154" s="9">
        <f>IF(Parametros!$P$3=1,'4 - Tabela atual'!CT153,'5 - Tabela anterior'!CS153)</f>
        <v>0</v>
      </c>
      <c r="CU154" s="9">
        <f>IF(Parametros!$P$3=1,'4 - Tabela atual'!CU153,'5 - Tabela anterior'!CT153)</f>
        <v>0</v>
      </c>
      <c r="CV154" s="9">
        <f>IF(Parametros!$P$3=1,'4 - Tabela atual'!CV153,'5 - Tabela anterior'!CU153)</f>
        <v>0</v>
      </c>
      <c r="CW154" s="9">
        <f>IF(Parametros!$P$3=1,'4 - Tabela atual'!CW153,'5 - Tabela anterior'!CV153)</f>
        <v>0</v>
      </c>
      <c r="CX154" s="9">
        <f>IF(Parametros!$P$3=1,'4 - Tabela atual'!CX153,'5 - Tabela anterior'!CW153)</f>
        <v>0</v>
      </c>
      <c r="CY154" s="9">
        <f>IF(Parametros!$P$3=1,'4 - Tabela atual'!CY153,'5 - Tabela anterior'!CX153)</f>
        <v>0</v>
      </c>
      <c r="CZ154" s="9">
        <f>IF(Parametros!$P$3=1,'4 - Tabela atual'!CZ153,'5 - Tabela anterior'!CY153)</f>
        <v>0</v>
      </c>
      <c r="DA154" s="9">
        <f>IF(Parametros!$P$3=1,'4 - Tabela atual'!DA153,'5 - Tabela anterior'!CZ153)</f>
        <v>0</v>
      </c>
      <c r="DB154" s="9">
        <f>IF(Parametros!$P$3=1,'4 - Tabela atual'!DB153,'5 - Tabela anterior'!DA153)</f>
        <v>0</v>
      </c>
      <c r="DC154" s="9">
        <f>IF(Parametros!$P$3=1,'4 - Tabela atual'!DC153,'5 - Tabela anterior'!DB153)</f>
        <v>0</v>
      </c>
      <c r="DD154" s="9">
        <f>IF(Parametros!$P$3=1,'4 - Tabela atual'!DD153,'5 - Tabela anterior'!DC153)</f>
        <v>0</v>
      </c>
      <c r="DE154" s="9">
        <f>IF(Parametros!$P$3=1,'4 - Tabela atual'!DE153,'5 - Tabela anterior'!DD153)</f>
        <v>0</v>
      </c>
      <c r="DF154" s="9">
        <f>IF(Parametros!$P$3=1,'4 - Tabela atual'!DF153,'5 - Tabela anterior'!DE153)</f>
        <v>0</v>
      </c>
      <c r="DG154" s="9">
        <f>IF(Parametros!$P$3=1,'4 - Tabela atual'!DG153,'5 - Tabela anterior'!DF153)</f>
        <v>0</v>
      </c>
      <c r="DH154" s="9">
        <f>IF(Parametros!$P$3=1,'4 - Tabela atual'!DH153,'5 - Tabela anterior'!DG153)</f>
        <v>0</v>
      </c>
      <c r="DI154" s="9">
        <f>IF(Parametros!$P$3=1,'4 - Tabela atual'!DI153,'5 - Tabela anterior'!DH153)</f>
        <v>0</v>
      </c>
      <c r="DJ154" s="9">
        <f>IF(Parametros!$P$3=1,'4 - Tabela atual'!DJ153,'5 - Tabela anterior'!DI153)</f>
        <v>0</v>
      </c>
      <c r="DK154" s="9">
        <f>IF(Parametros!$P$3=1,'4 - Tabela atual'!DK153,'5 - Tabela anterior'!DJ153)</f>
        <v>0</v>
      </c>
      <c r="DL154" s="9">
        <f>IF(Parametros!$P$3=1,'4 - Tabela atual'!DL153,'5 - Tabela anterior'!DK153)</f>
        <v>0</v>
      </c>
      <c r="DM154" s="9">
        <f>IF(Parametros!$P$3=1,'4 - Tabela atual'!DM153,'5 - Tabela anterior'!DL153)</f>
        <v>0</v>
      </c>
      <c r="DN154" s="9">
        <f>IF(Parametros!$P$3=1,'4 - Tabela atual'!DN153,'5 - Tabela anterior'!DM153)</f>
        <v>0</v>
      </c>
      <c r="DO154" s="9">
        <f>IF(Parametros!$P$3=1,'4 - Tabela atual'!DO153,'5 - Tabela anterior'!DN153)</f>
        <v>0</v>
      </c>
      <c r="DP154" s="9">
        <f>IF(Parametros!$P$3=1,'4 - Tabela atual'!DP153,'5 - Tabela anterior'!DO153)</f>
        <v>0</v>
      </c>
      <c r="DQ154" s="9">
        <f>IF(Parametros!$P$3=1,'4 - Tabela atual'!DQ153,'5 - Tabela anterior'!DP153)</f>
        <v>0</v>
      </c>
      <c r="DR154" s="9">
        <f>IF(Parametros!$P$3=1,'4 - Tabela atual'!DR153,'5 - Tabela anterior'!DQ153)</f>
        <v>0</v>
      </c>
      <c r="DS154" s="9">
        <f>IF(Parametros!$P$3=1,'4 - Tabela atual'!DS153,'5 - Tabela anterior'!DR153)</f>
        <v>0</v>
      </c>
      <c r="DT154" s="9">
        <f>IF(Parametros!$P$3=1,'4 - Tabela atual'!DT153,'5 - Tabela anterior'!DS153)</f>
        <v>0</v>
      </c>
      <c r="DU154" s="9">
        <f>IF(Parametros!$P$3=1,'4 - Tabela atual'!DU153,'5 - Tabela anterior'!DT153)</f>
        <v>0</v>
      </c>
      <c r="DV154" s="9">
        <f>IF(Parametros!$P$3=1,'4 - Tabela atual'!DV153,'5 - Tabela anterior'!DU153)</f>
        <v>0</v>
      </c>
      <c r="DW154" s="9">
        <f>IF(Parametros!$P$3=1,'4 - Tabela atual'!DW153,'5 - Tabela anterior'!DV153)</f>
        <v>0</v>
      </c>
      <c r="DX154" s="9">
        <f>IF(Parametros!$P$3=1,'4 - Tabela atual'!DX153,'5 - Tabela anterior'!DW153)</f>
        <v>0</v>
      </c>
      <c r="DY154" s="9">
        <f>IF(Parametros!$P$3=1,'4 - Tabela atual'!DY153,'5 - Tabela anterior'!DX153)</f>
        <v>0</v>
      </c>
      <c r="DZ154" s="9">
        <f>IF(Parametros!$P$3=1,'4 - Tabela atual'!DZ153,'5 - Tabela anterior'!DY153)</f>
        <v>0</v>
      </c>
      <c r="EA154" s="9">
        <f>IF(Parametros!$P$3=1,'4 - Tabela atual'!EA153,'5 - Tabela anterior'!DZ153)</f>
        <v>0</v>
      </c>
      <c r="EB154" s="9">
        <f>IF(Parametros!$P$3=1,'4 - Tabela atual'!EB153,'5 - Tabela anterior'!EA153)</f>
        <v>0</v>
      </c>
      <c r="EC154" s="9">
        <f>IF(Parametros!$P$3=1,'4 - Tabela atual'!EC153,'5 - Tabela anterior'!EB153)</f>
        <v>0</v>
      </c>
      <c r="ED154" s="9">
        <f>IF(Parametros!$P$3=1,'4 - Tabela atual'!ED153,'5 - Tabela anterior'!EC153)</f>
        <v>0</v>
      </c>
      <c r="EE154" s="9">
        <f>IF(Parametros!$P$3=1,'4 - Tabela atual'!EE153,'5 - Tabela anterior'!ED153)</f>
        <v>0</v>
      </c>
      <c r="EF154" s="9">
        <f>IF(Parametros!$P$3=1,'4 - Tabela atual'!EF153,'5 - Tabela anterior'!EE153)</f>
        <v>0</v>
      </c>
      <c r="EG154" s="9">
        <f>IF(Parametros!$P$3=1,'4 - Tabela atual'!EG153,'5 - Tabela anterior'!EF153)</f>
        <v>0</v>
      </c>
      <c r="EH154" s="9">
        <f>IF(Parametros!$P$3=1,'4 - Tabela atual'!EH153,'5 - Tabela anterior'!EG153)</f>
        <v>0</v>
      </c>
      <c r="EI154" s="9">
        <f>IF(Parametros!$P$3=1,'4 - Tabela atual'!EI153,'5 - Tabela anterior'!EH153)</f>
        <v>0</v>
      </c>
      <c r="EJ154" s="9">
        <f>IF(Parametros!$P$3=1,'4 - Tabela atual'!EJ153,'5 - Tabela anterior'!EI153)</f>
        <v>0</v>
      </c>
      <c r="EK154" s="9">
        <f>IF(Parametros!$P$3=1,'4 - Tabela atual'!EK153,'5 - Tabela anterior'!EJ153)</f>
        <v>0</v>
      </c>
      <c r="EL154" s="9">
        <f>IF(Parametros!$P$3=1,'4 - Tabela atual'!EL153,'5 - Tabela anterior'!EK153)</f>
        <v>0</v>
      </c>
      <c r="EM154" s="9">
        <f>IF(Parametros!$P$3=1,'4 - Tabela atual'!EM153,'5 - Tabela anterior'!EL153)</f>
        <v>0</v>
      </c>
      <c r="EN154" s="9">
        <f>IF(Parametros!$P$3=1,'4 - Tabela atual'!EN153,'5 - Tabela anterior'!EM153)</f>
        <v>0</v>
      </c>
      <c r="EO154" s="9">
        <f>IF(Parametros!$P$3=1,'4 - Tabela atual'!EO153,'5 - Tabela anterior'!EN153)</f>
        <v>0</v>
      </c>
      <c r="EP154" s="9">
        <f>IF(Parametros!$P$3=1,'4 - Tabela atual'!EP153,'5 - Tabela anterior'!EO153)</f>
        <v>0</v>
      </c>
      <c r="EQ154" s="9">
        <f>IF(Parametros!$P$3=1,'4 - Tabela atual'!EQ153,'5 - Tabela anterior'!EP153)</f>
        <v>0</v>
      </c>
      <c r="ER154" s="9">
        <f>IF(Parametros!$P$3=1,'4 - Tabela atual'!ER153,'5 - Tabela anterior'!EQ153)</f>
        <v>0</v>
      </c>
      <c r="ES154" s="9">
        <f>IF(Parametros!$P$3=1,'4 - Tabela atual'!ES153,'5 - Tabela anterior'!ER153)</f>
        <v>0</v>
      </c>
      <c r="ET154" s="9">
        <f>IF(Parametros!$P$3=1,'4 - Tabela atual'!ET153,'5 - Tabela anterior'!ES153)</f>
        <v>0</v>
      </c>
      <c r="EU154" s="9">
        <f>IF(Parametros!$P$3=1,'4 - Tabela atual'!EU153,'5 - Tabela anterior'!ET153)</f>
        <v>0</v>
      </c>
      <c r="EV154" s="9">
        <f>IF(Parametros!$P$3=1,'4 - Tabela atual'!EV153,'5 - Tabela anterior'!EU153)</f>
        <v>0</v>
      </c>
      <c r="EW154" s="9">
        <f>IF(Parametros!$P$3=1,'4 - Tabela atual'!EW153,'5 - Tabela anterior'!EV153)</f>
        <v>0</v>
      </c>
      <c r="EX154" s="9">
        <f>IF(Parametros!$P$3=1,'4 - Tabela atual'!EX153,'5 - Tabela anterior'!EW153)</f>
        <v>0</v>
      </c>
      <c r="EY154" s="9">
        <f>IF(Parametros!$P$3=1,'4 - Tabela atual'!EY153,'5 - Tabela anterior'!EX153)</f>
        <v>0</v>
      </c>
      <c r="EZ154" s="9">
        <f>IF(Parametros!$P$3=1,'4 - Tabela atual'!EZ153,'5 - Tabela anterior'!EY153)</f>
        <v>0</v>
      </c>
      <c r="FA154" s="9">
        <f>IF(Parametros!$P$3=1,'4 - Tabela atual'!FA153,'5 - Tabela anterior'!EZ153)</f>
        <v>0</v>
      </c>
      <c r="FB154" s="9">
        <f>IF(Parametros!$P$3=1,'4 - Tabela atual'!FB153,'5 - Tabela anterior'!FA153)</f>
        <v>0</v>
      </c>
      <c r="FC154" s="9">
        <f>IF(Parametros!$P$3=1,'4 - Tabela atual'!FC153,'5 - Tabela anterior'!FB153)</f>
        <v>0</v>
      </c>
      <c r="FD154" s="9">
        <f>IF(Parametros!$P$3=1,'4 - Tabela atual'!FD153,'5 - Tabela anterior'!FC153)</f>
        <v>0</v>
      </c>
      <c r="FE154" s="9">
        <f>IF(Parametros!$P$3=1,'4 - Tabela atual'!FE153,'5 - Tabela anterior'!FD153)</f>
        <v>0</v>
      </c>
      <c r="FF154" s="9">
        <f>IF(Parametros!$P$3=1,'4 - Tabela atual'!FF153,'5 - Tabela anterior'!FE153)</f>
        <v>0</v>
      </c>
      <c r="FG154" s="9">
        <f>IF(Parametros!$P$3=1,'4 - Tabela atual'!FG153,'5 - Tabela anterior'!FF153)</f>
        <v>0</v>
      </c>
      <c r="FH154" s="9">
        <f>IF(Parametros!$P$3=1,'4 - Tabela atual'!FH153,'5 - Tabela anterior'!FG153)</f>
        <v>0</v>
      </c>
      <c r="FI154" s="9">
        <f>IF(Parametros!$P$3=1,'4 - Tabela atual'!FI153,'5 - Tabela anterior'!FH153)</f>
        <v>0</v>
      </c>
      <c r="FJ154" s="9">
        <f>IF(Parametros!$P$3=1,'4 - Tabela atual'!FJ153,'5 - Tabela anterior'!FI153)</f>
        <v>0</v>
      </c>
      <c r="FK154" s="9">
        <f>IF(Parametros!$P$3=1,'4 - Tabela atual'!FK153,'5 - Tabela anterior'!FJ153)</f>
        <v>0</v>
      </c>
      <c r="FL154" s="9">
        <f>IF(Parametros!$P$3=1,'4 - Tabela atual'!FL153,'5 - Tabela anterior'!FK153)</f>
        <v>0</v>
      </c>
      <c r="FM154" s="9">
        <f>IF(Parametros!$P$3=1,'4 - Tabela atual'!FM153,'5 - Tabela anterior'!FL153)</f>
        <v>0</v>
      </c>
      <c r="FN154" s="9">
        <f>IF(Parametros!$P$3=1,'4 - Tabela atual'!FN153,'5 - Tabela anterior'!FM153)</f>
        <v>0</v>
      </c>
      <c r="FO154" s="9">
        <f>IF(Parametros!$P$3=1,'4 - Tabela atual'!FO153,'5 - Tabela anterior'!FN153)</f>
        <v>0</v>
      </c>
      <c r="FP154" s="9">
        <f>IF(Parametros!$P$3=1,'4 - Tabela atual'!FP153,'5 - Tabela anterior'!FO153)</f>
        <v>0</v>
      </c>
      <c r="FQ154" s="9">
        <f>IF(Parametros!$P$3=1,'4 - Tabela atual'!FQ153,'5 - Tabela anterior'!FP153)</f>
        <v>0</v>
      </c>
      <c r="FR154" s="9">
        <f>IF(Parametros!$P$3=1,'4 - Tabela atual'!FR153,'5 - Tabela anterior'!FQ153)</f>
        <v>0</v>
      </c>
      <c r="FS154" s="9">
        <f>IF(Parametros!$P$3=1,'4 - Tabela atual'!FS153,'5 - Tabela anterior'!FR153)</f>
        <v>0</v>
      </c>
      <c r="FT154" t="str">
        <f>IF(Parametros!$P$3=1,'4 - Tabela atual'!FT153,'5 - Tabela anterior'!FS153)</f>
        <v>0</v>
      </c>
      <c r="FU154" t="str">
        <f>IF(Parametros!$P$3=1,'4 - Tabela atual'!FU153,'5 - Tabela anterior'!FT153)</f>
        <v>0</v>
      </c>
      <c r="FV154" t="str">
        <f>IF(Parametros!$P$3=1,'4 - Tabela atual'!FV153,'5 - Tabela anterior'!FU153)</f>
        <v>0</v>
      </c>
      <c r="FW154" t="str">
        <f>IF(Parametros!$P$3=1,'4 - Tabela atual'!FW153,'5 - Tabela anterior'!FV153)</f>
        <v>0</v>
      </c>
      <c r="FX154">
        <f>IF(Parametros!$P$3=1,'4 - Tabela atual'!FX153,'5 - Tabela anterior'!FW153)</f>
        <v>0</v>
      </c>
      <c r="FY154">
        <f>IF(Parametros!$P$3=1,'4 - Tabela atual'!FY153,'5 - Tabela anterior'!FX153)</f>
        <v>0</v>
      </c>
      <c r="FZ154">
        <f>IF(Parametros!$P$3=1,'4 - Tabela atual'!FZ153,'5 - Tabela anterior'!FY153)</f>
        <v>0</v>
      </c>
      <c r="GA154">
        <f>IF(Parametros!$P$3=1,'4 - Tabela atual'!GA153,'5 - Tabela anterior'!FZ153)</f>
        <v>0</v>
      </c>
      <c r="GB154">
        <f>IF(Parametros!$P$3=1,'4 - Tabela atual'!GB153,'5 - Tabela anterior'!GA153)</f>
        <v>0</v>
      </c>
      <c r="GC154">
        <f>IF(Parametros!$P$3=1,'4 - Tabela atual'!GC153,'5 - Tabela anterior'!GB153)</f>
        <v>0</v>
      </c>
      <c r="GD154">
        <f>IF(Parametros!$P$3=1,'4 - Tabela atual'!GD153,'5 - Tabela anterior'!GC153)</f>
        <v>0</v>
      </c>
      <c r="GE154">
        <f>IF(Parametros!$P$3=1,'4 - Tabela atual'!GE153,'5 - Tabela anterior'!GD153)</f>
        <v>0</v>
      </c>
      <c r="GF154">
        <f>IF(Parametros!$P$3=1,'4 - Tabela atual'!GF153,'5 - Tabela anterior'!GE153)</f>
        <v>0</v>
      </c>
      <c r="GG154">
        <f>IF(Parametros!$P$3=1,'4 - Tabela atual'!GG153,'5 - Tabela anterior'!GF153)</f>
        <v>0</v>
      </c>
      <c r="GH154">
        <f>IF(Parametros!$P$3=1,'4 - Tabela atual'!GH153,'5 - Tabela anterior'!GG153)</f>
        <v>0</v>
      </c>
      <c r="GI154" s="8" t="str">
        <f>IF(Parametros!$P$3=1,'4 - Tabela atual'!GI153,'5 - Tabela anterior'!GH153)</f>
        <v>0</v>
      </c>
      <c r="GJ154" s="8">
        <f>IF(Parametros!$P$3=1,'4 - Tabela atual'!GJ153,'5 - Tabela anterior'!GI153)</f>
        <v>0</v>
      </c>
      <c r="GK154" s="8">
        <f>IF(Parametros!$P$3=1,'4 - Tabela atual'!GK153,'5 - Tabela anterior'!GJ153)</f>
        <v>0</v>
      </c>
      <c r="GL154" s="8">
        <f>IF(Parametros!$P$3=1,'4 - Tabela atual'!GL153,'5 - Tabela anterior'!GK153)</f>
        <v>0</v>
      </c>
      <c r="GM154" s="8">
        <f>IF(Parametros!$P$3=1,'4 - Tabela atual'!GM153,'5 - Tabela anterior'!GL153)</f>
        <v>0</v>
      </c>
      <c r="GN154" s="8">
        <f>IF(Parametros!$P$3=1,'4 - Tabela atual'!GN153,'5 - Tabela anterior'!GM153)</f>
        <v>0</v>
      </c>
      <c r="GO154" s="8">
        <f>IF(Parametros!$P$3=1,'4 - Tabela atual'!GO153,'5 - Tabela anterior'!GN153)</f>
        <v>0</v>
      </c>
      <c r="GP154" s="8">
        <f>IF(Parametros!$P$3=1,'4 - Tabela atual'!GP153,'5 - Tabela anterior'!GO153)</f>
        <v>0</v>
      </c>
      <c r="GQ154" s="8">
        <f>IF(Parametros!$P$3=1,'4 - Tabela atual'!GQ153,'5 - Tabela anterior'!GP153)</f>
        <v>0</v>
      </c>
      <c r="GR154" s="8">
        <f>IF(Parametros!$P$3=1,'4 - Tabela atual'!GR153,'5 - Tabela anterior'!GQ153)</f>
        <v>0</v>
      </c>
      <c r="GS154" s="8">
        <f>IF(Parametros!$P$3=1,'4 - Tabela atual'!GS153,'5 - Tabela anterior'!GR153)</f>
        <v>0</v>
      </c>
      <c r="GT154" s="8">
        <f>IF(Parametros!$P$3=1,'4 - Tabela atual'!GT153,'5 - Tabela anterior'!GS153)</f>
        <v>0</v>
      </c>
      <c r="GU154" s="8">
        <f>IF(Parametros!$P$3=1,'4 - Tabela atual'!GU153,'5 - Tabela anterior'!GT153)</f>
        <v>0</v>
      </c>
      <c r="GV154" s="8">
        <f>IF(Parametros!$P$3=1,'4 - Tabela atual'!GV153,'5 - Tabela anterior'!GU153)</f>
        <v>0</v>
      </c>
      <c r="GW154" s="8">
        <f>IF(Parametros!$P$3=1,'4 - Tabela atual'!GW153,'5 - Tabela anterior'!GV153)</f>
        <v>0</v>
      </c>
      <c r="GX154">
        <f>IF(Parametros!$P$3=1,'4 - Tabela atual'!GX153,'5 - Tabela anterior'!GW153)</f>
        <v>0</v>
      </c>
      <c r="GY154">
        <f>IF(Parametros!$P$3=1,'4 - Tabela atual'!GY153,'5 - Tabela anterior'!GX153)</f>
        <v>0</v>
      </c>
      <c r="GZ154">
        <f>IF(Parametros!$P$3=1,'4 - Tabela atual'!GZ153,'5 - Tabela anterior'!GY153)</f>
        <v>0</v>
      </c>
      <c r="HA154">
        <f>IF(Parametros!$P$3=1,'4 - Tabela atual'!HA153,'5 - Tabela anterior'!GZ153)</f>
        <v>0</v>
      </c>
      <c r="HB154">
        <f>IF(Parametros!$P$3=1,'4 - Tabela atual'!HB153,'5 - Tabela anterior'!HA153)</f>
        <v>0</v>
      </c>
      <c r="HC154">
        <f>IF(Parametros!$P$3=1,'4 - Tabela atual'!HC153,'5 - Tabela anterior'!HB153)</f>
        <v>0</v>
      </c>
      <c r="HD154">
        <f>IF(Parametros!$P$3=1,'4 - Tabela atual'!HD153,'5 - Tabela anterior'!HC153)</f>
        <v>0</v>
      </c>
      <c r="HE154" s="6" t="str">
        <f t="shared" si="4"/>
        <v>0 - (0)</v>
      </c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IP154" s="5"/>
      <c r="IQ154" s="5"/>
      <c r="IR154" s="5"/>
      <c r="IS154" s="5"/>
      <c r="IT154" s="5"/>
      <c r="IU154" s="5"/>
      <c r="IV154" s="5"/>
      <c r="IW154" s="5"/>
      <c r="IX154" s="5"/>
      <c r="IY154" s="5"/>
      <c r="IZ154" s="5"/>
      <c r="JA154" s="5"/>
      <c r="JB154" s="5"/>
      <c r="JC154" s="5"/>
      <c r="JD154" s="5"/>
      <c r="JE154" s="5"/>
      <c r="JF154" s="5"/>
      <c r="JG154" s="5"/>
      <c r="JH154" s="5"/>
      <c r="JI154" s="5"/>
      <c r="JJ154" s="5"/>
      <c r="JK154" s="5"/>
      <c r="JL154" s="5"/>
    </row>
    <row r="155" spans="1:272" x14ac:dyDescent="0.2">
      <c r="A155" s="148">
        <f>IF(Parametros!$P$3=1,'4 - Tabela atual'!A154,'5 - Tabela anterior'!A154)</f>
        <v>0</v>
      </c>
      <c r="B155" s="112">
        <f>IF(Parametros!$P$3=1,'4 - Tabela atual'!B154,'5 - Tabela anterior'!B154)</f>
        <v>0</v>
      </c>
      <c r="C155" s="9">
        <f>IF(Parametros!$P$3=1,'4 - Tabela atual'!C154,'5 - Tabela anterior'!C154)</f>
        <v>0</v>
      </c>
      <c r="D155" s="9">
        <f>IF(Parametros!$P$3=1,'4 - Tabela atual'!D154,'5 - Tabela anterior'!D154)</f>
        <v>0</v>
      </c>
      <c r="E155" s="9"/>
      <c r="F155" s="9"/>
      <c r="G155" s="9"/>
      <c r="H155" s="9"/>
      <c r="I155" s="9">
        <f>IF(Parametros!$P$3=1,'4 - Tabela atual'!I154,'5 - Tabela anterior'!H154)</f>
        <v>0</v>
      </c>
      <c r="J155" s="9"/>
      <c r="K155" s="9"/>
      <c r="L155" s="9"/>
      <c r="M155" s="9"/>
      <c r="N155" s="9">
        <f>IF(Parametros!$P$3=1,'4 - Tabela atual'!N154,'5 - Tabela anterior'!M154)</f>
        <v>0</v>
      </c>
      <c r="O155" s="9">
        <f>IF(Parametros!$P$3=1,'4 - Tabela atual'!O154,'5 - Tabela anterior'!N154)</f>
        <v>0</v>
      </c>
      <c r="P155" s="9">
        <f>IF(Parametros!$P$3=1,'4 - Tabela atual'!P154,'5 - Tabela anterior'!O154)</f>
        <v>0</v>
      </c>
      <c r="Q155" s="9">
        <f>IF(Parametros!$P$3=1,'4 - Tabela atual'!Q154,'5 - Tabela anterior'!P154)</f>
        <v>0</v>
      </c>
      <c r="R155" s="9">
        <f>IF(Parametros!$P$3=1,'4 - Tabela atual'!R154,'5 - Tabela anterior'!Q154)</f>
        <v>0</v>
      </c>
      <c r="S155" s="9">
        <f>IF(Parametros!$P$3=1,'4 - Tabela atual'!S154,'5 - Tabela anterior'!R154)</f>
        <v>0</v>
      </c>
      <c r="T155" s="9">
        <f>IF(Parametros!$P$3=1,'4 - Tabela atual'!T154,'5 - Tabela anterior'!S154)</f>
        <v>0</v>
      </c>
      <c r="U155" s="9">
        <f>IF(Parametros!$P$3=1,'4 - Tabela atual'!U154,'5 - Tabela anterior'!T154)</f>
        <v>0</v>
      </c>
      <c r="V155" s="9">
        <f>IF(Parametros!$P$3=1,'4 - Tabela atual'!V154,'5 - Tabela anterior'!U154)</f>
        <v>0</v>
      </c>
      <c r="W155" s="9">
        <f>IF(Parametros!$P$3=1,'4 - Tabela atual'!W154,'5 - Tabela anterior'!V154)</f>
        <v>0</v>
      </c>
      <c r="X155" s="9">
        <f>IF(Parametros!$P$3=1,'4 - Tabela atual'!X154,'5 - Tabela anterior'!W154)</f>
        <v>0</v>
      </c>
      <c r="Y155" s="9">
        <f>IF(Parametros!$P$3=1,'4 - Tabela atual'!Y154,'5 - Tabela anterior'!X154)</f>
        <v>0</v>
      </c>
      <c r="Z155" s="9">
        <f>IF(Parametros!$P$3=1,'4 - Tabela atual'!Z154,'5 - Tabela anterior'!Y154)</f>
        <v>0</v>
      </c>
      <c r="AA155" s="9">
        <f>IF(Parametros!$P$3=1,'4 - Tabela atual'!AA154,'5 - Tabela anterior'!Z154)</f>
        <v>0</v>
      </c>
      <c r="AB155" s="9">
        <f>IF(Parametros!$P$3=1,'4 - Tabela atual'!AB154,'5 - Tabela anterior'!AA154)</f>
        <v>0</v>
      </c>
      <c r="AC155" s="9">
        <f>IF(Parametros!$P$3=1,'4 - Tabela atual'!AC154,'5 - Tabela anterior'!AB154)</f>
        <v>0</v>
      </c>
      <c r="AD155" s="9">
        <f>IF(Parametros!$P$3=1,'4 - Tabela atual'!AD154,'5 - Tabela anterior'!AC154)</f>
        <v>0</v>
      </c>
      <c r="AE155" s="9">
        <f>IF(Parametros!$P$3=1,'4 - Tabela atual'!AE154,'5 - Tabela anterior'!AD154)</f>
        <v>0</v>
      </c>
      <c r="AF155" s="9">
        <f>IF(Parametros!$P$3=1,'4 - Tabela atual'!AF154,'5 - Tabela anterior'!AE154)</f>
        <v>0</v>
      </c>
      <c r="AG155" s="9">
        <f>IF(Parametros!$P$3=1,'4 - Tabela atual'!AG154,'5 - Tabela anterior'!AF154)</f>
        <v>0</v>
      </c>
      <c r="AH155" s="9">
        <f>IF(Parametros!$P$3=1,'4 - Tabela atual'!AH154,'5 - Tabela anterior'!AG154)</f>
        <v>0</v>
      </c>
      <c r="AI155" s="9">
        <f>IF(Parametros!$P$3=1,'4 - Tabela atual'!AI154,'5 - Tabela anterior'!AH154)</f>
        <v>0</v>
      </c>
      <c r="AJ155" s="9">
        <f>IF(Parametros!$P$3=1,'4 - Tabela atual'!AJ154,'5 - Tabela anterior'!AI154)</f>
        <v>0</v>
      </c>
      <c r="AK155" s="9">
        <f>IF(Parametros!$P$3=1,'4 - Tabela atual'!AK154,'5 - Tabela anterior'!AJ154)</f>
        <v>0</v>
      </c>
      <c r="AL155" s="9">
        <f>IF(Parametros!$P$3=1,'4 - Tabela atual'!AL154,'5 - Tabela anterior'!AK154)</f>
        <v>0</v>
      </c>
      <c r="AM155" s="9">
        <f>IF(Parametros!$P$3=1,'4 - Tabela atual'!AM154,'5 - Tabela anterior'!AL154)</f>
        <v>0</v>
      </c>
      <c r="AN155" s="9">
        <f>IF(Parametros!$P$3=1,'4 - Tabela atual'!AN154,'5 - Tabela anterior'!AM154)</f>
        <v>0</v>
      </c>
      <c r="AO155" s="9">
        <f>IF(Parametros!$P$3=1,'4 - Tabela atual'!AO154,'5 - Tabela anterior'!AN154)</f>
        <v>0</v>
      </c>
      <c r="AP155" s="9">
        <f>IF(Parametros!$P$3=1,'4 - Tabela atual'!AP154,'5 - Tabela anterior'!AO154)</f>
        <v>0</v>
      </c>
      <c r="AQ155" s="9">
        <f>IF(Parametros!$P$3=1,'4 - Tabela atual'!AQ154,'5 - Tabela anterior'!AP154)</f>
        <v>0</v>
      </c>
      <c r="AR155" s="9">
        <f>IF(Parametros!$P$3=1,'4 - Tabela atual'!AR154,'5 - Tabela anterior'!AQ154)</f>
        <v>0</v>
      </c>
      <c r="AS155" s="9">
        <f>IF(Parametros!$P$3=1,'4 - Tabela atual'!AS154,'5 - Tabela anterior'!AR154)</f>
        <v>0</v>
      </c>
      <c r="AT155" s="9">
        <f>IF(Parametros!$P$3=1,'4 - Tabela atual'!AT154,'5 - Tabela anterior'!AS154)</f>
        <v>0</v>
      </c>
      <c r="AU155" s="9">
        <f>IF(Parametros!$P$3=1,'4 - Tabela atual'!AU154,'5 - Tabela anterior'!AT154)</f>
        <v>0</v>
      </c>
      <c r="AV155" s="9">
        <f>IF(Parametros!$P$3=1,'4 - Tabela atual'!AV154,'5 - Tabela anterior'!AU154)</f>
        <v>0</v>
      </c>
      <c r="AW155" s="9">
        <f>IF(Parametros!$P$3=1,'4 - Tabela atual'!AW154,'5 - Tabela anterior'!AV154)</f>
        <v>0</v>
      </c>
      <c r="AX155" s="9">
        <f>IF(Parametros!$P$3=1,'4 - Tabela atual'!AX154,'5 - Tabela anterior'!AW154)</f>
        <v>0</v>
      </c>
      <c r="AY155" s="9">
        <f>IF(Parametros!$P$3=1,'4 - Tabela atual'!AY154,'5 - Tabela anterior'!AX154)</f>
        <v>0</v>
      </c>
      <c r="AZ155" s="9">
        <f>IF(Parametros!$P$3=1,'4 - Tabela atual'!AZ154,'5 - Tabela anterior'!AY154)</f>
        <v>0</v>
      </c>
      <c r="BA155" s="9">
        <f>IF(Parametros!$P$3=1,'4 - Tabela atual'!BA154,'5 - Tabela anterior'!AZ154)</f>
        <v>0</v>
      </c>
      <c r="BB155" s="9">
        <f>IF(Parametros!$P$3=1,'4 - Tabela atual'!BB154,'5 - Tabela anterior'!BA154)</f>
        <v>0</v>
      </c>
      <c r="BC155" s="9">
        <f>IF(Parametros!$P$3=1,'4 - Tabela atual'!BC154,'5 - Tabela anterior'!BB154)</f>
        <v>0</v>
      </c>
      <c r="BD155" s="9">
        <f>IF(Parametros!$P$3=1,'4 - Tabela atual'!BD154,'5 - Tabela anterior'!BC154)</f>
        <v>0</v>
      </c>
      <c r="BE155" s="9">
        <f>IF(Parametros!$P$3=1,'4 - Tabela atual'!BE154,'5 - Tabela anterior'!BD154)</f>
        <v>0</v>
      </c>
      <c r="BF155" s="9">
        <f>IF(Parametros!$P$3=1,'4 - Tabela atual'!BF154,'5 - Tabela anterior'!BE154)</f>
        <v>0</v>
      </c>
      <c r="BG155" s="9">
        <f>IF(Parametros!$P$3=1,'4 - Tabela atual'!BG154,'5 - Tabela anterior'!BF154)</f>
        <v>0</v>
      </c>
      <c r="BH155" s="9">
        <f>IF(Parametros!$P$3=1,'4 - Tabela atual'!BH154,'5 - Tabela anterior'!BG154)</f>
        <v>0</v>
      </c>
      <c r="BI155" s="9">
        <f>IF(Parametros!$P$3=1,'4 - Tabela atual'!BI154,'5 - Tabela anterior'!BH154)</f>
        <v>0</v>
      </c>
      <c r="BJ155" s="9">
        <f>IF(Parametros!$P$3=1,'4 - Tabela atual'!BJ154,'5 - Tabela anterior'!BI154)</f>
        <v>0</v>
      </c>
      <c r="BK155" s="9">
        <f>IF(Parametros!$P$3=1,'4 - Tabela atual'!BK154,'5 - Tabela anterior'!BJ154)</f>
        <v>0</v>
      </c>
      <c r="BL155" s="9">
        <f>IF(Parametros!$P$3=1,'4 - Tabela atual'!BL154,'5 - Tabela anterior'!BK154)</f>
        <v>0</v>
      </c>
      <c r="BM155" s="9">
        <f>IF(Parametros!$P$3=1,'4 - Tabela atual'!BM154,'5 - Tabela anterior'!BL154)</f>
        <v>0</v>
      </c>
      <c r="BN155" s="9">
        <f>IF(Parametros!$P$3=1,'4 - Tabela atual'!BN154,'5 - Tabela anterior'!BM154)</f>
        <v>0</v>
      </c>
      <c r="BO155" s="9">
        <f>IF(Parametros!$P$3=1,'4 - Tabela atual'!BO154,'5 - Tabela anterior'!BN154)</f>
        <v>0</v>
      </c>
      <c r="BP155" s="9">
        <f>IF(Parametros!$P$3=1,'4 - Tabela atual'!BP154,'5 - Tabela anterior'!BO154)</f>
        <v>0</v>
      </c>
      <c r="BQ155" s="9">
        <f>IF(Parametros!$P$3=1,'4 - Tabela atual'!BQ154,'5 - Tabela anterior'!BP154)</f>
        <v>0</v>
      </c>
      <c r="BR155" s="9">
        <f>IF(Parametros!$P$3=1,'4 - Tabela atual'!BR154,'5 - Tabela anterior'!BQ154)</f>
        <v>0</v>
      </c>
      <c r="BS155" s="9">
        <f>IF(Parametros!$P$3=1,'4 - Tabela atual'!BS154,'5 - Tabela anterior'!BR154)</f>
        <v>0</v>
      </c>
      <c r="BT155" s="9">
        <f>IF(Parametros!$P$3=1,'4 - Tabela atual'!BT154,'5 - Tabela anterior'!BS154)</f>
        <v>0</v>
      </c>
      <c r="BU155" s="9">
        <f>IF(Parametros!$P$3=1,'4 - Tabela atual'!BU154,'5 - Tabela anterior'!BT154)</f>
        <v>0</v>
      </c>
      <c r="BV155" s="9">
        <f>IF(Parametros!$P$3=1,'4 - Tabela atual'!BV154,'5 - Tabela anterior'!BU154)</f>
        <v>0</v>
      </c>
      <c r="BW155" s="9">
        <f>IF(Parametros!$P$3=1,'4 - Tabela atual'!BW154,'5 - Tabela anterior'!BV154)</f>
        <v>0</v>
      </c>
      <c r="BX155" s="9">
        <f>IF(Parametros!$P$3=1,'4 - Tabela atual'!BX154,'5 - Tabela anterior'!BW154)</f>
        <v>0</v>
      </c>
      <c r="BY155" s="9">
        <f>IF(Parametros!$P$3=1,'4 - Tabela atual'!BY154,'5 - Tabela anterior'!BX154)</f>
        <v>0</v>
      </c>
      <c r="BZ155" s="9">
        <f>IF(Parametros!$P$3=1,'4 - Tabela atual'!BZ154,'5 - Tabela anterior'!BY154)</f>
        <v>0</v>
      </c>
      <c r="CA155" s="9">
        <f>IF(Parametros!$P$3=1,'4 - Tabela atual'!CA154,'5 - Tabela anterior'!BZ154)</f>
        <v>0</v>
      </c>
      <c r="CB155" s="9">
        <f>IF(Parametros!$P$3=1,'4 - Tabela atual'!CB154,'5 - Tabela anterior'!CA154)</f>
        <v>0</v>
      </c>
      <c r="CC155" s="9">
        <f>IF(Parametros!$P$3=1,'4 - Tabela atual'!CC154,'5 - Tabela anterior'!CB154)</f>
        <v>0</v>
      </c>
      <c r="CD155" s="9">
        <f>IF(Parametros!$P$3=1,'4 - Tabela atual'!CD154,'5 - Tabela anterior'!CC154)</f>
        <v>0</v>
      </c>
      <c r="CE155" s="9">
        <f>IF(Parametros!$P$3=1,'4 - Tabela atual'!CE154,'5 - Tabela anterior'!CD154)</f>
        <v>0</v>
      </c>
      <c r="CF155" s="9">
        <f>IF(Parametros!$P$3=1,'4 - Tabela atual'!CF154,'5 - Tabela anterior'!CE154)</f>
        <v>0</v>
      </c>
      <c r="CG155" s="9">
        <f>IF(Parametros!$P$3=1,'4 - Tabela atual'!CG154,'5 - Tabela anterior'!CF154)</f>
        <v>0</v>
      </c>
      <c r="CH155" s="9">
        <f>IF(Parametros!$P$3=1,'4 - Tabela atual'!CH154,'5 - Tabela anterior'!CG154)</f>
        <v>0</v>
      </c>
      <c r="CI155" s="9">
        <f>IF(Parametros!$P$3=1,'4 - Tabela atual'!CI154,'5 - Tabela anterior'!CH154)</f>
        <v>0</v>
      </c>
      <c r="CJ155" s="9">
        <f>IF(Parametros!$P$3=1,'4 - Tabela atual'!CJ154,'5 - Tabela anterior'!CI154)</f>
        <v>0</v>
      </c>
      <c r="CK155" s="9">
        <f>IF(Parametros!$P$3=1,'4 - Tabela atual'!CK154,'5 - Tabela anterior'!CJ154)</f>
        <v>0</v>
      </c>
      <c r="CL155" s="9">
        <f>IF(Parametros!$P$3=1,'4 - Tabela atual'!CL154,'5 - Tabela anterior'!CK154)</f>
        <v>0</v>
      </c>
      <c r="CM155" s="9">
        <f>IF(Parametros!$P$3=1,'4 - Tabela atual'!CM154,'5 - Tabela anterior'!CL154)</f>
        <v>0</v>
      </c>
      <c r="CN155" s="9">
        <f>IF(Parametros!$P$3=1,'4 - Tabela atual'!CN154,'5 - Tabela anterior'!CM154)</f>
        <v>0</v>
      </c>
      <c r="CO155" s="9">
        <f>IF(Parametros!$P$3=1,'4 - Tabela atual'!CO154,'5 - Tabela anterior'!CN154)</f>
        <v>0</v>
      </c>
      <c r="CP155" s="9">
        <f>IF(Parametros!$P$3=1,'4 - Tabela atual'!CP154,'5 - Tabela anterior'!CO154)</f>
        <v>0</v>
      </c>
      <c r="CQ155" s="9">
        <f>IF(Parametros!$P$3=1,'4 - Tabela atual'!CQ154,'5 - Tabela anterior'!CP154)</f>
        <v>0</v>
      </c>
      <c r="CR155" s="9">
        <f>IF(Parametros!$P$3=1,'4 - Tabela atual'!CR154,'5 - Tabela anterior'!CQ154)</f>
        <v>0</v>
      </c>
      <c r="CS155" s="9">
        <f>IF(Parametros!$P$3=1,'4 - Tabela atual'!CS154,'5 - Tabela anterior'!CR154)</f>
        <v>0</v>
      </c>
      <c r="CT155" s="9">
        <f>IF(Parametros!$P$3=1,'4 - Tabela atual'!CT154,'5 - Tabela anterior'!CS154)</f>
        <v>0</v>
      </c>
      <c r="CU155" s="9">
        <f>IF(Parametros!$P$3=1,'4 - Tabela atual'!CU154,'5 - Tabela anterior'!CT154)</f>
        <v>0</v>
      </c>
      <c r="CV155" s="9">
        <f>IF(Parametros!$P$3=1,'4 - Tabela atual'!CV154,'5 - Tabela anterior'!CU154)</f>
        <v>0</v>
      </c>
      <c r="CW155" s="9">
        <f>IF(Parametros!$P$3=1,'4 - Tabela atual'!CW154,'5 - Tabela anterior'!CV154)</f>
        <v>0</v>
      </c>
      <c r="CX155" s="9">
        <f>IF(Parametros!$P$3=1,'4 - Tabela atual'!CX154,'5 - Tabela anterior'!CW154)</f>
        <v>0</v>
      </c>
      <c r="CY155" s="9">
        <f>IF(Parametros!$P$3=1,'4 - Tabela atual'!CY154,'5 - Tabela anterior'!CX154)</f>
        <v>0</v>
      </c>
      <c r="CZ155" s="9">
        <f>IF(Parametros!$P$3=1,'4 - Tabela atual'!CZ154,'5 - Tabela anterior'!CY154)</f>
        <v>0</v>
      </c>
      <c r="DA155" s="9">
        <f>IF(Parametros!$P$3=1,'4 - Tabela atual'!DA154,'5 - Tabela anterior'!CZ154)</f>
        <v>0</v>
      </c>
      <c r="DB155" s="9">
        <f>IF(Parametros!$P$3=1,'4 - Tabela atual'!DB154,'5 - Tabela anterior'!DA154)</f>
        <v>0</v>
      </c>
      <c r="DC155" s="9">
        <f>IF(Parametros!$P$3=1,'4 - Tabela atual'!DC154,'5 - Tabela anterior'!DB154)</f>
        <v>0</v>
      </c>
      <c r="DD155" s="9">
        <f>IF(Parametros!$P$3=1,'4 - Tabela atual'!DD154,'5 - Tabela anterior'!DC154)</f>
        <v>0</v>
      </c>
      <c r="DE155" s="9">
        <f>IF(Parametros!$P$3=1,'4 - Tabela atual'!DE154,'5 - Tabela anterior'!DD154)</f>
        <v>0</v>
      </c>
      <c r="DF155" s="9">
        <f>IF(Parametros!$P$3=1,'4 - Tabela atual'!DF154,'5 - Tabela anterior'!DE154)</f>
        <v>0</v>
      </c>
      <c r="DG155" s="9">
        <f>IF(Parametros!$P$3=1,'4 - Tabela atual'!DG154,'5 - Tabela anterior'!DF154)</f>
        <v>0</v>
      </c>
      <c r="DH155" s="9">
        <f>IF(Parametros!$P$3=1,'4 - Tabela atual'!DH154,'5 - Tabela anterior'!DG154)</f>
        <v>0</v>
      </c>
      <c r="DI155" s="9">
        <f>IF(Parametros!$P$3=1,'4 - Tabela atual'!DI154,'5 - Tabela anterior'!DH154)</f>
        <v>0</v>
      </c>
      <c r="DJ155" s="9">
        <f>IF(Parametros!$P$3=1,'4 - Tabela atual'!DJ154,'5 - Tabela anterior'!DI154)</f>
        <v>0</v>
      </c>
      <c r="DK155" s="9">
        <f>IF(Parametros!$P$3=1,'4 - Tabela atual'!DK154,'5 - Tabela anterior'!DJ154)</f>
        <v>0</v>
      </c>
      <c r="DL155" s="9">
        <f>IF(Parametros!$P$3=1,'4 - Tabela atual'!DL154,'5 - Tabela anterior'!DK154)</f>
        <v>0</v>
      </c>
      <c r="DM155" s="9">
        <f>IF(Parametros!$P$3=1,'4 - Tabela atual'!DM154,'5 - Tabela anterior'!DL154)</f>
        <v>0</v>
      </c>
      <c r="DN155" s="9">
        <f>IF(Parametros!$P$3=1,'4 - Tabela atual'!DN154,'5 - Tabela anterior'!DM154)</f>
        <v>0</v>
      </c>
      <c r="DO155" s="9">
        <f>IF(Parametros!$P$3=1,'4 - Tabela atual'!DO154,'5 - Tabela anterior'!DN154)</f>
        <v>0</v>
      </c>
      <c r="DP155" s="9">
        <f>IF(Parametros!$P$3=1,'4 - Tabela atual'!DP154,'5 - Tabela anterior'!DO154)</f>
        <v>0</v>
      </c>
      <c r="DQ155" s="9">
        <f>IF(Parametros!$P$3=1,'4 - Tabela atual'!DQ154,'5 - Tabela anterior'!DP154)</f>
        <v>0</v>
      </c>
      <c r="DR155" s="9">
        <f>IF(Parametros!$P$3=1,'4 - Tabela atual'!DR154,'5 - Tabela anterior'!DQ154)</f>
        <v>0</v>
      </c>
      <c r="DS155" s="9">
        <f>IF(Parametros!$P$3=1,'4 - Tabela atual'!DS154,'5 - Tabela anterior'!DR154)</f>
        <v>0</v>
      </c>
      <c r="DT155" s="9">
        <f>IF(Parametros!$P$3=1,'4 - Tabela atual'!DT154,'5 - Tabela anterior'!DS154)</f>
        <v>0</v>
      </c>
      <c r="DU155" s="9">
        <f>IF(Parametros!$P$3=1,'4 - Tabela atual'!DU154,'5 - Tabela anterior'!DT154)</f>
        <v>0</v>
      </c>
      <c r="DV155" s="9">
        <f>IF(Parametros!$P$3=1,'4 - Tabela atual'!DV154,'5 - Tabela anterior'!DU154)</f>
        <v>0</v>
      </c>
      <c r="DW155" s="9">
        <f>IF(Parametros!$P$3=1,'4 - Tabela atual'!DW154,'5 - Tabela anterior'!DV154)</f>
        <v>0</v>
      </c>
      <c r="DX155" s="9">
        <f>IF(Parametros!$P$3=1,'4 - Tabela atual'!DX154,'5 - Tabela anterior'!DW154)</f>
        <v>0</v>
      </c>
      <c r="DY155" s="9">
        <f>IF(Parametros!$P$3=1,'4 - Tabela atual'!DY154,'5 - Tabela anterior'!DX154)</f>
        <v>0</v>
      </c>
      <c r="DZ155" s="9">
        <f>IF(Parametros!$P$3=1,'4 - Tabela atual'!DZ154,'5 - Tabela anterior'!DY154)</f>
        <v>0</v>
      </c>
      <c r="EA155" s="9">
        <f>IF(Parametros!$P$3=1,'4 - Tabela atual'!EA154,'5 - Tabela anterior'!DZ154)</f>
        <v>0</v>
      </c>
      <c r="EB155" s="9">
        <f>IF(Parametros!$P$3=1,'4 - Tabela atual'!EB154,'5 - Tabela anterior'!EA154)</f>
        <v>0</v>
      </c>
      <c r="EC155" s="9">
        <f>IF(Parametros!$P$3=1,'4 - Tabela atual'!EC154,'5 - Tabela anterior'!EB154)</f>
        <v>0</v>
      </c>
      <c r="ED155" s="9">
        <f>IF(Parametros!$P$3=1,'4 - Tabela atual'!ED154,'5 - Tabela anterior'!EC154)</f>
        <v>0</v>
      </c>
      <c r="EE155" s="9">
        <f>IF(Parametros!$P$3=1,'4 - Tabela atual'!EE154,'5 - Tabela anterior'!ED154)</f>
        <v>0</v>
      </c>
      <c r="EF155" s="9">
        <f>IF(Parametros!$P$3=1,'4 - Tabela atual'!EF154,'5 - Tabela anterior'!EE154)</f>
        <v>0</v>
      </c>
      <c r="EG155" s="9">
        <f>IF(Parametros!$P$3=1,'4 - Tabela atual'!EG154,'5 - Tabela anterior'!EF154)</f>
        <v>0</v>
      </c>
      <c r="EH155" s="9">
        <f>IF(Parametros!$P$3=1,'4 - Tabela atual'!EH154,'5 - Tabela anterior'!EG154)</f>
        <v>0</v>
      </c>
      <c r="EI155" s="9">
        <f>IF(Parametros!$P$3=1,'4 - Tabela atual'!EI154,'5 - Tabela anterior'!EH154)</f>
        <v>0</v>
      </c>
      <c r="EJ155" s="9">
        <f>IF(Parametros!$P$3=1,'4 - Tabela atual'!EJ154,'5 - Tabela anterior'!EI154)</f>
        <v>0</v>
      </c>
      <c r="EK155" s="9">
        <f>IF(Parametros!$P$3=1,'4 - Tabela atual'!EK154,'5 - Tabela anterior'!EJ154)</f>
        <v>0</v>
      </c>
      <c r="EL155" s="9">
        <f>IF(Parametros!$P$3=1,'4 - Tabela atual'!EL154,'5 - Tabela anterior'!EK154)</f>
        <v>0</v>
      </c>
      <c r="EM155" s="9">
        <f>IF(Parametros!$P$3=1,'4 - Tabela atual'!EM154,'5 - Tabela anterior'!EL154)</f>
        <v>0</v>
      </c>
      <c r="EN155" s="9">
        <f>IF(Parametros!$P$3=1,'4 - Tabela atual'!EN154,'5 - Tabela anterior'!EM154)</f>
        <v>0</v>
      </c>
      <c r="EO155" s="9">
        <f>IF(Parametros!$P$3=1,'4 - Tabela atual'!EO154,'5 - Tabela anterior'!EN154)</f>
        <v>0</v>
      </c>
      <c r="EP155" s="9">
        <f>IF(Parametros!$P$3=1,'4 - Tabela atual'!EP154,'5 - Tabela anterior'!EO154)</f>
        <v>0</v>
      </c>
      <c r="EQ155" s="9">
        <f>IF(Parametros!$P$3=1,'4 - Tabela atual'!EQ154,'5 - Tabela anterior'!EP154)</f>
        <v>0</v>
      </c>
      <c r="ER155" s="9">
        <f>IF(Parametros!$P$3=1,'4 - Tabela atual'!ER154,'5 - Tabela anterior'!EQ154)</f>
        <v>0</v>
      </c>
      <c r="ES155" s="9">
        <f>IF(Parametros!$P$3=1,'4 - Tabela atual'!ES154,'5 - Tabela anterior'!ER154)</f>
        <v>0</v>
      </c>
      <c r="ET155" s="9">
        <f>IF(Parametros!$P$3=1,'4 - Tabela atual'!ET154,'5 - Tabela anterior'!ES154)</f>
        <v>0</v>
      </c>
      <c r="EU155" s="9">
        <f>IF(Parametros!$P$3=1,'4 - Tabela atual'!EU154,'5 - Tabela anterior'!ET154)</f>
        <v>0</v>
      </c>
      <c r="EV155" s="9">
        <f>IF(Parametros!$P$3=1,'4 - Tabela atual'!EV154,'5 - Tabela anterior'!EU154)</f>
        <v>0</v>
      </c>
      <c r="EW155" s="9">
        <f>IF(Parametros!$P$3=1,'4 - Tabela atual'!EW154,'5 - Tabela anterior'!EV154)</f>
        <v>0</v>
      </c>
      <c r="EX155" s="9">
        <f>IF(Parametros!$P$3=1,'4 - Tabela atual'!EX154,'5 - Tabela anterior'!EW154)</f>
        <v>0</v>
      </c>
      <c r="EY155" s="9">
        <f>IF(Parametros!$P$3=1,'4 - Tabela atual'!EY154,'5 - Tabela anterior'!EX154)</f>
        <v>0</v>
      </c>
      <c r="EZ155" s="9">
        <f>IF(Parametros!$P$3=1,'4 - Tabela atual'!EZ154,'5 - Tabela anterior'!EY154)</f>
        <v>0</v>
      </c>
      <c r="FA155" s="9">
        <f>IF(Parametros!$P$3=1,'4 - Tabela atual'!FA154,'5 - Tabela anterior'!EZ154)</f>
        <v>0</v>
      </c>
      <c r="FB155" s="9">
        <f>IF(Parametros!$P$3=1,'4 - Tabela atual'!FB154,'5 - Tabela anterior'!FA154)</f>
        <v>0</v>
      </c>
      <c r="FC155" s="9">
        <f>IF(Parametros!$P$3=1,'4 - Tabela atual'!FC154,'5 - Tabela anterior'!FB154)</f>
        <v>0</v>
      </c>
      <c r="FD155" s="9">
        <f>IF(Parametros!$P$3=1,'4 - Tabela atual'!FD154,'5 - Tabela anterior'!FC154)</f>
        <v>0</v>
      </c>
      <c r="FE155" s="9">
        <f>IF(Parametros!$P$3=1,'4 - Tabela atual'!FE154,'5 - Tabela anterior'!FD154)</f>
        <v>0</v>
      </c>
      <c r="FF155" s="9">
        <f>IF(Parametros!$P$3=1,'4 - Tabela atual'!FF154,'5 - Tabela anterior'!FE154)</f>
        <v>0</v>
      </c>
      <c r="FG155" s="9">
        <f>IF(Parametros!$P$3=1,'4 - Tabela atual'!FG154,'5 - Tabela anterior'!FF154)</f>
        <v>0</v>
      </c>
      <c r="FH155" s="9">
        <f>IF(Parametros!$P$3=1,'4 - Tabela atual'!FH154,'5 - Tabela anterior'!FG154)</f>
        <v>0</v>
      </c>
      <c r="FI155" s="9">
        <f>IF(Parametros!$P$3=1,'4 - Tabela atual'!FI154,'5 - Tabela anterior'!FH154)</f>
        <v>0</v>
      </c>
      <c r="FJ155" s="9">
        <f>IF(Parametros!$P$3=1,'4 - Tabela atual'!FJ154,'5 - Tabela anterior'!FI154)</f>
        <v>0</v>
      </c>
      <c r="FK155" s="9">
        <f>IF(Parametros!$P$3=1,'4 - Tabela atual'!FK154,'5 - Tabela anterior'!FJ154)</f>
        <v>0</v>
      </c>
      <c r="FL155" s="9">
        <f>IF(Parametros!$P$3=1,'4 - Tabela atual'!FL154,'5 - Tabela anterior'!FK154)</f>
        <v>0</v>
      </c>
      <c r="FM155" s="9">
        <f>IF(Parametros!$P$3=1,'4 - Tabela atual'!FM154,'5 - Tabela anterior'!FL154)</f>
        <v>0</v>
      </c>
      <c r="FN155" s="9">
        <f>IF(Parametros!$P$3=1,'4 - Tabela atual'!FN154,'5 - Tabela anterior'!FM154)</f>
        <v>0</v>
      </c>
      <c r="FO155" s="9">
        <f>IF(Parametros!$P$3=1,'4 - Tabela atual'!FO154,'5 - Tabela anterior'!FN154)</f>
        <v>0</v>
      </c>
      <c r="FP155" s="9">
        <f>IF(Parametros!$P$3=1,'4 - Tabela atual'!FP154,'5 - Tabela anterior'!FO154)</f>
        <v>0</v>
      </c>
      <c r="FQ155" s="9">
        <f>IF(Parametros!$P$3=1,'4 - Tabela atual'!FQ154,'5 - Tabela anterior'!FP154)</f>
        <v>0</v>
      </c>
      <c r="FR155" s="9">
        <f>IF(Parametros!$P$3=1,'4 - Tabela atual'!FR154,'5 - Tabela anterior'!FQ154)</f>
        <v>0</v>
      </c>
      <c r="FS155" s="9">
        <f>IF(Parametros!$P$3=1,'4 - Tabela atual'!FS154,'5 - Tabela anterior'!FR154)</f>
        <v>0</v>
      </c>
      <c r="FT155" t="str">
        <f>IF(Parametros!$P$3=1,'4 - Tabela atual'!FT154,'5 - Tabela anterior'!FS154)</f>
        <v>0</v>
      </c>
      <c r="FU155" t="str">
        <f>IF(Parametros!$P$3=1,'4 - Tabela atual'!FU154,'5 - Tabela anterior'!FT154)</f>
        <v>0</v>
      </c>
      <c r="FV155" t="str">
        <f>IF(Parametros!$P$3=1,'4 - Tabela atual'!FV154,'5 - Tabela anterior'!FU154)</f>
        <v>0</v>
      </c>
      <c r="FW155" t="str">
        <f>IF(Parametros!$P$3=1,'4 - Tabela atual'!FW154,'5 - Tabela anterior'!FV154)</f>
        <v>0</v>
      </c>
      <c r="FX155">
        <f>IF(Parametros!$P$3=1,'4 - Tabela atual'!FX154,'5 - Tabela anterior'!FW154)</f>
        <v>0</v>
      </c>
      <c r="FY155">
        <f>IF(Parametros!$P$3=1,'4 - Tabela atual'!FY154,'5 - Tabela anterior'!FX154)</f>
        <v>0</v>
      </c>
      <c r="FZ155">
        <f>IF(Parametros!$P$3=1,'4 - Tabela atual'!FZ154,'5 - Tabela anterior'!FY154)</f>
        <v>0</v>
      </c>
      <c r="GA155">
        <f>IF(Parametros!$P$3=1,'4 - Tabela atual'!GA154,'5 - Tabela anterior'!FZ154)</f>
        <v>0</v>
      </c>
      <c r="GB155">
        <f>IF(Parametros!$P$3=1,'4 - Tabela atual'!GB154,'5 - Tabela anterior'!GA154)</f>
        <v>0</v>
      </c>
      <c r="GC155">
        <f>IF(Parametros!$P$3=1,'4 - Tabela atual'!GC154,'5 - Tabela anterior'!GB154)</f>
        <v>0</v>
      </c>
      <c r="GD155">
        <f>IF(Parametros!$P$3=1,'4 - Tabela atual'!GD154,'5 - Tabela anterior'!GC154)</f>
        <v>0</v>
      </c>
      <c r="GE155">
        <f>IF(Parametros!$P$3=1,'4 - Tabela atual'!GE154,'5 - Tabela anterior'!GD154)</f>
        <v>0</v>
      </c>
      <c r="GF155">
        <f>IF(Parametros!$P$3=1,'4 - Tabela atual'!GF154,'5 - Tabela anterior'!GE154)</f>
        <v>0</v>
      </c>
      <c r="GG155">
        <f>IF(Parametros!$P$3=1,'4 - Tabela atual'!GG154,'5 - Tabela anterior'!GF154)</f>
        <v>0</v>
      </c>
      <c r="GH155">
        <f>IF(Parametros!$P$3=1,'4 - Tabela atual'!GH154,'5 - Tabela anterior'!GG154)</f>
        <v>0</v>
      </c>
      <c r="GI155" s="8" t="str">
        <f>IF(Parametros!$P$3=1,'4 - Tabela atual'!GI154,'5 - Tabela anterior'!GH154)</f>
        <v>0</v>
      </c>
      <c r="GJ155" s="8">
        <f>IF(Parametros!$P$3=1,'4 - Tabela atual'!GJ154,'5 - Tabela anterior'!GI154)</f>
        <v>0</v>
      </c>
      <c r="GK155" s="8">
        <f>IF(Parametros!$P$3=1,'4 - Tabela atual'!GK154,'5 - Tabela anterior'!GJ154)</f>
        <v>0</v>
      </c>
      <c r="GL155" s="8">
        <f>IF(Parametros!$P$3=1,'4 - Tabela atual'!GL154,'5 - Tabela anterior'!GK154)</f>
        <v>0</v>
      </c>
      <c r="GM155" s="8">
        <f>IF(Parametros!$P$3=1,'4 - Tabela atual'!GM154,'5 - Tabela anterior'!GL154)</f>
        <v>0</v>
      </c>
      <c r="GN155" s="8">
        <f>IF(Parametros!$P$3=1,'4 - Tabela atual'!GN154,'5 - Tabela anterior'!GM154)</f>
        <v>0</v>
      </c>
      <c r="GO155" s="8">
        <f>IF(Parametros!$P$3=1,'4 - Tabela atual'!GO154,'5 - Tabela anterior'!GN154)</f>
        <v>0</v>
      </c>
      <c r="GP155" s="8">
        <f>IF(Parametros!$P$3=1,'4 - Tabela atual'!GP154,'5 - Tabela anterior'!GO154)</f>
        <v>0</v>
      </c>
      <c r="GQ155" s="8">
        <f>IF(Parametros!$P$3=1,'4 - Tabela atual'!GQ154,'5 - Tabela anterior'!GP154)</f>
        <v>0</v>
      </c>
      <c r="GR155" s="8">
        <f>IF(Parametros!$P$3=1,'4 - Tabela atual'!GR154,'5 - Tabela anterior'!GQ154)</f>
        <v>0</v>
      </c>
      <c r="GS155" s="8">
        <f>IF(Parametros!$P$3=1,'4 - Tabela atual'!GS154,'5 - Tabela anterior'!GR154)</f>
        <v>0</v>
      </c>
      <c r="GT155" s="8">
        <f>IF(Parametros!$P$3=1,'4 - Tabela atual'!GT154,'5 - Tabela anterior'!GS154)</f>
        <v>0</v>
      </c>
      <c r="GU155" s="8">
        <f>IF(Parametros!$P$3=1,'4 - Tabela atual'!GU154,'5 - Tabela anterior'!GT154)</f>
        <v>0</v>
      </c>
      <c r="GV155" s="8">
        <f>IF(Parametros!$P$3=1,'4 - Tabela atual'!GV154,'5 - Tabela anterior'!GU154)</f>
        <v>0</v>
      </c>
      <c r="GW155" s="8">
        <f>IF(Parametros!$P$3=1,'4 - Tabela atual'!GW154,'5 - Tabela anterior'!GV154)</f>
        <v>0</v>
      </c>
      <c r="GX155">
        <f>IF(Parametros!$P$3=1,'4 - Tabela atual'!GX154,'5 - Tabela anterior'!GW154)</f>
        <v>0</v>
      </c>
      <c r="GY155">
        <f>IF(Parametros!$P$3=1,'4 - Tabela atual'!GY154,'5 - Tabela anterior'!GX154)</f>
        <v>0</v>
      </c>
      <c r="GZ155">
        <f>IF(Parametros!$P$3=1,'4 - Tabela atual'!GZ154,'5 - Tabela anterior'!GY154)</f>
        <v>0</v>
      </c>
      <c r="HA155">
        <f>IF(Parametros!$P$3=1,'4 - Tabela atual'!HA154,'5 - Tabela anterior'!GZ154)</f>
        <v>0</v>
      </c>
      <c r="HB155">
        <f>IF(Parametros!$P$3=1,'4 - Tabela atual'!HB154,'5 - Tabela anterior'!HA154)</f>
        <v>0</v>
      </c>
      <c r="HC155">
        <f>IF(Parametros!$P$3=1,'4 - Tabela atual'!HC154,'5 - Tabela anterior'!HB154)</f>
        <v>0</v>
      </c>
      <c r="HD155">
        <f>IF(Parametros!$P$3=1,'4 - Tabela atual'!HD154,'5 - Tabela anterior'!HC154)</f>
        <v>0</v>
      </c>
      <c r="HE155" s="6" t="str">
        <f t="shared" si="4"/>
        <v>0 - (0)</v>
      </c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IP155" s="5"/>
      <c r="IQ155" s="5"/>
      <c r="IR155" s="5"/>
      <c r="IS155" s="5"/>
      <c r="IT155" s="5"/>
      <c r="IU155" s="5"/>
      <c r="IV155" s="5"/>
      <c r="IW155" s="5"/>
      <c r="IX155" s="5"/>
      <c r="IY155" s="5"/>
      <c r="IZ155" s="5"/>
      <c r="JA155" s="5"/>
      <c r="JB155" s="5"/>
      <c r="JC155" s="5"/>
      <c r="JD155" s="5"/>
      <c r="JE155" s="5"/>
      <c r="JF155" s="5"/>
      <c r="JG155" s="5"/>
      <c r="JH155" s="5"/>
      <c r="JI155" s="5"/>
      <c r="JJ155" s="5"/>
      <c r="JK155" s="5"/>
      <c r="JL155" s="5"/>
    </row>
    <row r="156" spans="1:272" x14ac:dyDescent="0.2">
      <c r="A156" s="148">
        <f>IF(Parametros!$P$3=1,'4 - Tabela atual'!A155,'5 - Tabela anterior'!A155)</f>
        <v>0</v>
      </c>
      <c r="B156" s="112">
        <f>IF(Parametros!$P$3=1,'4 - Tabela atual'!B155,'5 - Tabela anterior'!B155)</f>
        <v>0</v>
      </c>
      <c r="C156" s="9">
        <f>IF(Parametros!$P$3=1,'4 - Tabela atual'!C155,'5 - Tabela anterior'!C155)</f>
        <v>0</v>
      </c>
      <c r="D156" s="9">
        <f>IF(Parametros!$P$3=1,'4 - Tabela atual'!D155,'5 - Tabela anterior'!D155)</f>
        <v>0</v>
      </c>
      <c r="E156" s="9"/>
      <c r="F156" s="9"/>
      <c r="G156" s="9"/>
      <c r="H156" s="9"/>
      <c r="I156" s="9">
        <f>IF(Parametros!$P$3=1,'4 - Tabela atual'!I155,'5 - Tabela anterior'!H155)</f>
        <v>0</v>
      </c>
      <c r="J156" s="9"/>
      <c r="K156" s="9"/>
      <c r="L156" s="9"/>
      <c r="M156" s="9"/>
      <c r="N156" s="9">
        <f>IF(Parametros!$P$3=1,'4 - Tabela atual'!N155,'5 - Tabela anterior'!M155)</f>
        <v>0</v>
      </c>
      <c r="O156" s="9">
        <f>IF(Parametros!$P$3=1,'4 - Tabela atual'!O155,'5 - Tabela anterior'!N155)</f>
        <v>0</v>
      </c>
      <c r="P156" s="9">
        <f>IF(Parametros!$P$3=1,'4 - Tabela atual'!P155,'5 - Tabela anterior'!O155)</f>
        <v>0</v>
      </c>
      <c r="Q156" s="9">
        <f>IF(Parametros!$P$3=1,'4 - Tabela atual'!Q155,'5 - Tabela anterior'!P155)</f>
        <v>0</v>
      </c>
      <c r="R156" s="9">
        <f>IF(Parametros!$P$3=1,'4 - Tabela atual'!R155,'5 - Tabela anterior'!Q155)</f>
        <v>0</v>
      </c>
      <c r="S156" s="9">
        <f>IF(Parametros!$P$3=1,'4 - Tabela atual'!S155,'5 - Tabela anterior'!R155)</f>
        <v>0</v>
      </c>
      <c r="T156" s="9">
        <f>IF(Parametros!$P$3=1,'4 - Tabela atual'!T155,'5 - Tabela anterior'!S155)</f>
        <v>0</v>
      </c>
      <c r="U156" s="9">
        <f>IF(Parametros!$P$3=1,'4 - Tabela atual'!U155,'5 - Tabela anterior'!T155)</f>
        <v>0</v>
      </c>
      <c r="V156" s="9">
        <f>IF(Parametros!$P$3=1,'4 - Tabela atual'!V155,'5 - Tabela anterior'!U155)</f>
        <v>0</v>
      </c>
      <c r="W156" s="9">
        <f>IF(Parametros!$P$3=1,'4 - Tabela atual'!W155,'5 - Tabela anterior'!V155)</f>
        <v>0</v>
      </c>
      <c r="X156" s="9">
        <f>IF(Parametros!$P$3=1,'4 - Tabela atual'!X155,'5 - Tabela anterior'!W155)</f>
        <v>0</v>
      </c>
      <c r="Y156" s="9">
        <f>IF(Parametros!$P$3=1,'4 - Tabela atual'!Y155,'5 - Tabela anterior'!X155)</f>
        <v>0</v>
      </c>
      <c r="Z156" s="9">
        <f>IF(Parametros!$P$3=1,'4 - Tabela atual'!Z155,'5 - Tabela anterior'!Y155)</f>
        <v>0</v>
      </c>
      <c r="AA156" s="9">
        <f>IF(Parametros!$P$3=1,'4 - Tabela atual'!AA155,'5 - Tabela anterior'!Z155)</f>
        <v>0</v>
      </c>
      <c r="AB156" s="9">
        <f>IF(Parametros!$P$3=1,'4 - Tabela atual'!AB155,'5 - Tabela anterior'!AA155)</f>
        <v>0</v>
      </c>
      <c r="AC156" s="9">
        <f>IF(Parametros!$P$3=1,'4 - Tabela atual'!AC155,'5 - Tabela anterior'!AB155)</f>
        <v>0</v>
      </c>
      <c r="AD156" s="9">
        <f>IF(Parametros!$P$3=1,'4 - Tabela atual'!AD155,'5 - Tabela anterior'!AC155)</f>
        <v>0</v>
      </c>
      <c r="AE156" s="9">
        <f>IF(Parametros!$P$3=1,'4 - Tabela atual'!AE155,'5 - Tabela anterior'!AD155)</f>
        <v>0</v>
      </c>
      <c r="AF156" s="9">
        <f>IF(Parametros!$P$3=1,'4 - Tabela atual'!AF155,'5 - Tabela anterior'!AE155)</f>
        <v>0</v>
      </c>
      <c r="AG156" s="9">
        <f>IF(Parametros!$P$3=1,'4 - Tabela atual'!AG155,'5 - Tabela anterior'!AF155)</f>
        <v>0</v>
      </c>
      <c r="AH156" s="9">
        <f>IF(Parametros!$P$3=1,'4 - Tabela atual'!AH155,'5 - Tabela anterior'!AG155)</f>
        <v>0</v>
      </c>
      <c r="AI156" s="9">
        <f>IF(Parametros!$P$3=1,'4 - Tabela atual'!AI155,'5 - Tabela anterior'!AH155)</f>
        <v>0</v>
      </c>
      <c r="AJ156" s="9">
        <f>IF(Parametros!$P$3=1,'4 - Tabela atual'!AJ155,'5 - Tabela anterior'!AI155)</f>
        <v>0</v>
      </c>
      <c r="AK156" s="9">
        <f>IF(Parametros!$P$3=1,'4 - Tabela atual'!AK155,'5 - Tabela anterior'!AJ155)</f>
        <v>0</v>
      </c>
      <c r="AL156" s="9">
        <f>IF(Parametros!$P$3=1,'4 - Tabela atual'!AL155,'5 - Tabela anterior'!AK155)</f>
        <v>0</v>
      </c>
      <c r="AM156" s="9">
        <f>IF(Parametros!$P$3=1,'4 - Tabela atual'!AM155,'5 - Tabela anterior'!AL155)</f>
        <v>0</v>
      </c>
      <c r="AN156" s="9">
        <f>IF(Parametros!$P$3=1,'4 - Tabela atual'!AN155,'5 - Tabela anterior'!AM155)</f>
        <v>0</v>
      </c>
      <c r="AO156" s="9">
        <f>IF(Parametros!$P$3=1,'4 - Tabela atual'!AO155,'5 - Tabela anterior'!AN155)</f>
        <v>0</v>
      </c>
      <c r="AP156" s="9">
        <f>IF(Parametros!$P$3=1,'4 - Tabela atual'!AP155,'5 - Tabela anterior'!AO155)</f>
        <v>0</v>
      </c>
      <c r="AQ156" s="9">
        <f>IF(Parametros!$P$3=1,'4 - Tabela atual'!AQ155,'5 - Tabela anterior'!AP155)</f>
        <v>0</v>
      </c>
      <c r="AR156" s="9">
        <f>IF(Parametros!$P$3=1,'4 - Tabela atual'!AR155,'5 - Tabela anterior'!AQ155)</f>
        <v>0</v>
      </c>
      <c r="AS156" s="9">
        <f>IF(Parametros!$P$3=1,'4 - Tabela atual'!AS155,'5 - Tabela anterior'!AR155)</f>
        <v>0</v>
      </c>
      <c r="AT156" s="9">
        <f>IF(Parametros!$P$3=1,'4 - Tabela atual'!AT155,'5 - Tabela anterior'!AS155)</f>
        <v>0</v>
      </c>
      <c r="AU156" s="9">
        <f>IF(Parametros!$P$3=1,'4 - Tabela atual'!AU155,'5 - Tabela anterior'!AT155)</f>
        <v>0</v>
      </c>
      <c r="AV156" s="9">
        <f>IF(Parametros!$P$3=1,'4 - Tabela atual'!AV155,'5 - Tabela anterior'!AU155)</f>
        <v>0</v>
      </c>
      <c r="AW156" s="9">
        <f>IF(Parametros!$P$3=1,'4 - Tabela atual'!AW155,'5 - Tabela anterior'!AV155)</f>
        <v>0</v>
      </c>
      <c r="AX156" s="9">
        <f>IF(Parametros!$P$3=1,'4 - Tabela atual'!AX155,'5 - Tabela anterior'!AW155)</f>
        <v>0</v>
      </c>
      <c r="AY156" s="9">
        <f>IF(Parametros!$P$3=1,'4 - Tabela atual'!AY155,'5 - Tabela anterior'!AX155)</f>
        <v>0</v>
      </c>
      <c r="AZ156" s="9">
        <f>IF(Parametros!$P$3=1,'4 - Tabela atual'!AZ155,'5 - Tabela anterior'!AY155)</f>
        <v>0</v>
      </c>
      <c r="BA156" s="9">
        <f>IF(Parametros!$P$3=1,'4 - Tabela atual'!BA155,'5 - Tabela anterior'!AZ155)</f>
        <v>0</v>
      </c>
      <c r="BB156" s="9">
        <f>IF(Parametros!$P$3=1,'4 - Tabela atual'!BB155,'5 - Tabela anterior'!BA155)</f>
        <v>0</v>
      </c>
      <c r="BC156" s="9">
        <f>IF(Parametros!$P$3=1,'4 - Tabela atual'!BC155,'5 - Tabela anterior'!BB155)</f>
        <v>0</v>
      </c>
      <c r="BD156" s="9">
        <f>IF(Parametros!$P$3=1,'4 - Tabela atual'!BD155,'5 - Tabela anterior'!BC155)</f>
        <v>0</v>
      </c>
      <c r="BE156" s="9">
        <f>IF(Parametros!$P$3=1,'4 - Tabela atual'!BE155,'5 - Tabela anterior'!BD155)</f>
        <v>0</v>
      </c>
      <c r="BF156" s="9">
        <f>IF(Parametros!$P$3=1,'4 - Tabela atual'!BF155,'5 - Tabela anterior'!BE155)</f>
        <v>0</v>
      </c>
      <c r="BG156" s="9">
        <f>IF(Parametros!$P$3=1,'4 - Tabela atual'!BG155,'5 - Tabela anterior'!BF155)</f>
        <v>0</v>
      </c>
      <c r="BH156" s="9">
        <f>IF(Parametros!$P$3=1,'4 - Tabela atual'!BH155,'5 - Tabela anterior'!BG155)</f>
        <v>0</v>
      </c>
      <c r="BI156" s="9">
        <f>IF(Parametros!$P$3=1,'4 - Tabela atual'!BI155,'5 - Tabela anterior'!BH155)</f>
        <v>0</v>
      </c>
      <c r="BJ156" s="9">
        <f>IF(Parametros!$P$3=1,'4 - Tabela atual'!BJ155,'5 - Tabela anterior'!BI155)</f>
        <v>0</v>
      </c>
      <c r="BK156" s="9">
        <f>IF(Parametros!$P$3=1,'4 - Tabela atual'!BK155,'5 - Tabela anterior'!BJ155)</f>
        <v>0</v>
      </c>
      <c r="BL156" s="9">
        <f>IF(Parametros!$P$3=1,'4 - Tabela atual'!BL155,'5 - Tabela anterior'!BK155)</f>
        <v>0</v>
      </c>
      <c r="BM156" s="9">
        <f>IF(Parametros!$P$3=1,'4 - Tabela atual'!BM155,'5 - Tabela anterior'!BL155)</f>
        <v>0</v>
      </c>
      <c r="BN156" s="9">
        <f>IF(Parametros!$P$3=1,'4 - Tabela atual'!BN155,'5 - Tabela anterior'!BM155)</f>
        <v>0</v>
      </c>
      <c r="BO156" s="9">
        <f>IF(Parametros!$P$3=1,'4 - Tabela atual'!BO155,'5 - Tabela anterior'!BN155)</f>
        <v>0</v>
      </c>
      <c r="BP156" s="9">
        <f>IF(Parametros!$P$3=1,'4 - Tabela atual'!BP155,'5 - Tabela anterior'!BO155)</f>
        <v>0</v>
      </c>
      <c r="BQ156" s="9">
        <f>IF(Parametros!$P$3=1,'4 - Tabela atual'!BQ155,'5 - Tabela anterior'!BP155)</f>
        <v>0</v>
      </c>
      <c r="BR156" s="9">
        <f>IF(Parametros!$P$3=1,'4 - Tabela atual'!BR155,'5 - Tabela anterior'!BQ155)</f>
        <v>0</v>
      </c>
      <c r="BS156" s="9">
        <f>IF(Parametros!$P$3=1,'4 - Tabela atual'!BS155,'5 - Tabela anterior'!BR155)</f>
        <v>0</v>
      </c>
      <c r="BT156" s="9">
        <f>IF(Parametros!$P$3=1,'4 - Tabela atual'!BT155,'5 - Tabela anterior'!BS155)</f>
        <v>0</v>
      </c>
      <c r="BU156" s="9">
        <f>IF(Parametros!$P$3=1,'4 - Tabela atual'!BU155,'5 - Tabela anterior'!BT155)</f>
        <v>0</v>
      </c>
      <c r="BV156" s="9">
        <f>IF(Parametros!$P$3=1,'4 - Tabela atual'!BV155,'5 - Tabela anterior'!BU155)</f>
        <v>0</v>
      </c>
      <c r="BW156" s="9">
        <f>IF(Parametros!$P$3=1,'4 - Tabela atual'!BW155,'5 - Tabela anterior'!BV155)</f>
        <v>0</v>
      </c>
      <c r="BX156" s="9">
        <f>IF(Parametros!$P$3=1,'4 - Tabela atual'!BX155,'5 - Tabela anterior'!BW155)</f>
        <v>0</v>
      </c>
      <c r="BY156" s="9">
        <f>IF(Parametros!$P$3=1,'4 - Tabela atual'!BY155,'5 - Tabela anterior'!BX155)</f>
        <v>0</v>
      </c>
      <c r="BZ156" s="9">
        <f>IF(Parametros!$P$3=1,'4 - Tabela atual'!BZ155,'5 - Tabela anterior'!BY155)</f>
        <v>0</v>
      </c>
      <c r="CA156" s="9">
        <f>IF(Parametros!$P$3=1,'4 - Tabela atual'!CA155,'5 - Tabela anterior'!BZ155)</f>
        <v>0</v>
      </c>
      <c r="CB156" s="9">
        <f>IF(Parametros!$P$3=1,'4 - Tabela atual'!CB155,'5 - Tabela anterior'!CA155)</f>
        <v>0</v>
      </c>
      <c r="CC156" s="9">
        <f>IF(Parametros!$P$3=1,'4 - Tabela atual'!CC155,'5 - Tabela anterior'!CB155)</f>
        <v>0</v>
      </c>
      <c r="CD156" s="9">
        <f>IF(Parametros!$P$3=1,'4 - Tabela atual'!CD155,'5 - Tabela anterior'!CC155)</f>
        <v>0</v>
      </c>
      <c r="CE156" s="9">
        <f>IF(Parametros!$P$3=1,'4 - Tabela atual'!CE155,'5 - Tabela anterior'!CD155)</f>
        <v>0</v>
      </c>
      <c r="CF156" s="9">
        <f>IF(Parametros!$P$3=1,'4 - Tabela atual'!CF155,'5 - Tabela anterior'!CE155)</f>
        <v>0</v>
      </c>
      <c r="CG156" s="9">
        <f>IF(Parametros!$P$3=1,'4 - Tabela atual'!CG155,'5 - Tabela anterior'!CF155)</f>
        <v>0</v>
      </c>
      <c r="CH156" s="9">
        <f>IF(Parametros!$P$3=1,'4 - Tabela atual'!CH155,'5 - Tabela anterior'!CG155)</f>
        <v>0</v>
      </c>
      <c r="CI156" s="9">
        <f>IF(Parametros!$P$3=1,'4 - Tabela atual'!CI155,'5 - Tabela anterior'!CH155)</f>
        <v>0</v>
      </c>
      <c r="CJ156" s="9">
        <f>IF(Parametros!$P$3=1,'4 - Tabela atual'!CJ155,'5 - Tabela anterior'!CI155)</f>
        <v>0</v>
      </c>
      <c r="CK156" s="9">
        <f>IF(Parametros!$P$3=1,'4 - Tabela atual'!CK155,'5 - Tabela anterior'!CJ155)</f>
        <v>0</v>
      </c>
      <c r="CL156" s="9">
        <f>IF(Parametros!$P$3=1,'4 - Tabela atual'!CL155,'5 - Tabela anterior'!CK155)</f>
        <v>0</v>
      </c>
      <c r="CM156" s="9">
        <f>IF(Parametros!$P$3=1,'4 - Tabela atual'!CM155,'5 - Tabela anterior'!CL155)</f>
        <v>0</v>
      </c>
      <c r="CN156" s="9">
        <f>IF(Parametros!$P$3=1,'4 - Tabela atual'!CN155,'5 - Tabela anterior'!CM155)</f>
        <v>0</v>
      </c>
      <c r="CO156" s="9">
        <f>IF(Parametros!$P$3=1,'4 - Tabela atual'!CO155,'5 - Tabela anterior'!CN155)</f>
        <v>0</v>
      </c>
      <c r="CP156" s="9">
        <f>IF(Parametros!$P$3=1,'4 - Tabela atual'!CP155,'5 - Tabela anterior'!CO155)</f>
        <v>0</v>
      </c>
      <c r="CQ156" s="9">
        <f>IF(Parametros!$P$3=1,'4 - Tabela atual'!CQ155,'5 - Tabela anterior'!CP155)</f>
        <v>0</v>
      </c>
      <c r="CR156" s="9">
        <f>IF(Parametros!$P$3=1,'4 - Tabela atual'!CR155,'5 - Tabela anterior'!CQ155)</f>
        <v>0</v>
      </c>
      <c r="CS156" s="9">
        <f>IF(Parametros!$P$3=1,'4 - Tabela atual'!CS155,'5 - Tabela anterior'!CR155)</f>
        <v>0</v>
      </c>
      <c r="CT156" s="9">
        <f>IF(Parametros!$P$3=1,'4 - Tabela atual'!CT155,'5 - Tabela anterior'!CS155)</f>
        <v>0</v>
      </c>
      <c r="CU156" s="9">
        <f>IF(Parametros!$P$3=1,'4 - Tabela atual'!CU155,'5 - Tabela anterior'!CT155)</f>
        <v>0</v>
      </c>
      <c r="CV156" s="9">
        <f>IF(Parametros!$P$3=1,'4 - Tabela atual'!CV155,'5 - Tabela anterior'!CU155)</f>
        <v>0</v>
      </c>
      <c r="CW156" s="9">
        <f>IF(Parametros!$P$3=1,'4 - Tabela atual'!CW155,'5 - Tabela anterior'!CV155)</f>
        <v>0</v>
      </c>
      <c r="CX156" s="9">
        <f>IF(Parametros!$P$3=1,'4 - Tabela atual'!CX155,'5 - Tabela anterior'!CW155)</f>
        <v>0</v>
      </c>
      <c r="CY156" s="9">
        <f>IF(Parametros!$P$3=1,'4 - Tabela atual'!CY155,'5 - Tabela anterior'!CX155)</f>
        <v>0</v>
      </c>
      <c r="CZ156" s="9">
        <f>IF(Parametros!$P$3=1,'4 - Tabela atual'!CZ155,'5 - Tabela anterior'!CY155)</f>
        <v>0</v>
      </c>
      <c r="DA156" s="9">
        <f>IF(Parametros!$P$3=1,'4 - Tabela atual'!DA155,'5 - Tabela anterior'!CZ155)</f>
        <v>0</v>
      </c>
      <c r="DB156" s="9">
        <f>IF(Parametros!$P$3=1,'4 - Tabela atual'!DB155,'5 - Tabela anterior'!DA155)</f>
        <v>0</v>
      </c>
      <c r="DC156" s="9">
        <f>IF(Parametros!$P$3=1,'4 - Tabela atual'!DC155,'5 - Tabela anterior'!DB155)</f>
        <v>0</v>
      </c>
      <c r="DD156" s="9">
        <f>IF(Parametros!$P$3=1,'4 - Tabela atual'!DD155,'5 - Tabela anterior'!DC155)</f>
        <v>0</v>
      </c>
      <c r="DE156" s="9">
        <f>IF(Parametros!$P$3=1,'4 - Tabela atual'!DE155,'5 - Tabela anterior'!DD155)</f>
        <v>0</v>
      </c>
      <c r="DF156" s="9">
        <f>IF(Parametros!$P$3=1,'4 - Tabela atual'!DF155,'5 - Tabela anterior'!DE155)</f>
        <v>0</v>
      </c>
      <c r="DG156" s="9">
        <f>IF(Parametros!$P$3=1,'4 - Tabela atual'!DG155,'5 - Tabela anterior'!DF155)</f>
        <v>0</v>
      </c>
      <c r="DH156" s="9">
        <f>IF(Parametros!$P$3=1,'4 - Tabela atual'!DH155,'5 - Tabela anterior'!DG155)</f>
        <v>0</v>
      </c>
      <c r="DI156" s="9">
        <f>IF(Parametros!$P$3=1,'4 - Tabela atual'!DI155,'5 - Tabela anterior'!DH155)</f>
        <v>0</v>
      </c>
      <c r="DJ156" s="9">
        <f>IF(Parametros!$P$3=1,'4 - Tabela atual'!DJ155,'5 - Tabela anterior'!DI155)</f>
        <v>0</v>
      </c>
      <c r="DK156" s="9">
        <f>IF(Parametros!$P$3=1,'4 - Tabela atual'!DK155,'5 - Tabela anterior'!DJ155)</f>
        <v>0</v>
      </c>
      <c r="DL156" s="9">
        <f>IF(Parametros!$P$3=1,'4 - Tabela atual'!DL155,'5 - Tabela anterior'!DK155)</f>
        <v>0</v>
      </c>
      <c r="DM156" s="9">
        <f>IF(Parametros!$P$3=1,'4 - Tabela atual'!DM155,'5 - Tabela anterior'!DL155)</f>
        <v>0</v>
      </c>
      <c r="DN156" s="9">
        <f>IF(Parametros!$P$3=1,'4 - Tabela atual'!DN155,'5 - Tabela anterior'!DM155)</f>
        <v>0</v>
      </c>
      <c r="DO156" s="9">
        <f>IF(Parametros!$P$3=1,'4 - Tabela atual'!DO155,'5 - Tabela anterior'!DN155)</f>
        <v>0</v>
      </c>
      <c r="DP156" s="9">
        <f>IF(Parametros!$P$3=1,'4 - Tabela atual'!DP155,'5 - Tabela anterior'!DO155)</f>
        <v>0</v>
      </c>
      <c r="DQ156" s="9">
        <f>IF(Parametros!$P$3=1,'4 - Tabela atual'!DQ155,'5 - Tabela anterior'!DP155)</f>
        <v>0</v>
      </c>
      <c r="DR156" s="9">
        <f>IF(Parametros!$P$3=1,'4 - Tabela atual'!DR155,'5 - Tabela anterior'!DQ155)</f>
        <v>0</v>
      </c>
      <c r="DS156" s="9">
        <f>IF(Parametros!$P$3=1,'4 - Tabela atual'!DS155,'5 - Tabela anterior'!DR155)</f>
        <v>0</v>
      </c>
      <c r="DT156" s="9">
        <f>IF(Parametros!$P$3=1,'4 - Tabela atual'!DT155,'5 - Tabela anterior'!DS155)</f>
        <v>0</v>
      </c>
      <c r="DU156" s="9">
        <f>IF(Parametros!$P$3=1,'4 - Tabela atual'!DU155,'5 - Tabela anterior'!DT155)</f>
        <v>0</v>
      </c>
      <c r="DV156" s="9">
        <f>IF(Parametros!$P$3=1,'4 - Tabela atual'!DV155,'5 - Tabela anterior'!DU155)</f>
        <v>0</v>
      </c>
      <c r="DW156" s="9">
        <f>IF(Parametros!$P$3=1,'4 - Tabela atual'!DW155,'5 - Tabela anterior'!DV155)</f>
        <v>0</v>
      </c>
      <c r="DX156" s="9">
        <f>IF(Parametros!$P$3=1,'4 - Tabela atual'!DX155,'5 - Tabela anterior'!DW155)</f>
        <v>0</v>
      </c>
      <c r="DY156" s="9">
        <f>IF(Parametros!$P$3=1,'4 - Tabela atual'!DY155,'5 - Tabela anterior'!DX155)</f>
        <v>0</v>
      </c>
      <c r="DZ156" s="9">
        <f>IF(Parametros!$P$3=1,'4 - Tabela atual'!DZ155,'5 - Tabela anterior'!DY155)</f>
        <v>0</v>
      </c>
      <c r="EA156" s="9">
        <f>IF(Parametros!$P$3=1,'4 - Tabela atual'!EA155,'5 - Tabela anterior'!DZ155)</f>
        <v>0</v>
      </c>
      <c r="EB156" s="9">
        <f>IF(Parametros!$P$3=1,'4 - Tabela atual'!EB155,'5 - Tabela anterior'!EA155)</f>
        <v>0</v>
      </c>
      <c r="EC156" s="9">
        <f>IF(Parametros!$P$3=1,'4 - Tabela atual'!EC155,'5 - Tabela anterior'!EB155)</f>
        <v>0</v>
      </c>
      <c r="ED156" s="9">
        <f>IF(Parametros!$P$3=1,'4 - Tabela atual'!ED155,'5 - Tabela anterior'!EC155)</f>
        <v>0</v>
      </c>
      <c r="EE156" s="9">
        <f>IF(Parametros!$P$3=1,'4 - Tabela atual'!EE155,'5 - Tabela anterior'!ED155)</f>
        <v>0</v>
      </c>
      <c r="EF156" s="9">
        <f>IF(Parametros!$P$3=1,'4 - Tabela atual'!EF155,'5 - Tabela anterior'!EE155)</f>
        <v>0</v>
      </c>
      <c r="EG156" s="9">
        <f>IF(Parametros!$P$3=1,'4 - Tabela atual'!EG155,'5 - Tabela anterior'!EF155)</f>
        <v>0</v>
      </c>
      <c r="EH156" s="9">
        <f>IF(Parametros!$P$3=1,'4 - Tabela atual'!EH155,'5 - Tabela anterior'!EG155)</f>
        <v>0</v>
      </c>
      <c r="EI156" s="9">
        <f>IF(Parametros!$P$3=1,'4 - Tabela atual'!EI155,'5 - Tabela anterior'!EH155)</f>
        <v>0</v>
      </c>
      <c r="EJ156" s="9">
        <f>IF(Parametros!$P$3=1,'4 - Tabela atual'!EJ155,'5 - Tabela anterior'!EI155)</f>
        <v>0</v>
      </c>
      <c r="EK156" s="9">
        <f>IF(Parametros!$P$3=1,'4 - Tabela atual'!EK155,'5 - Tabela anterior'!EJ155)</f>
        <v>0</v>
      </c>
      <c r="EL156" s="9">
        <f>IF(Parametros!$P$3=1,'4 - Tabela atual'!EL155,'5 - Tabela anterior'!EK155)</f>
        <v>0</v>
      </c>
      <c r="EM156" s="9">
        <f>IF(Parametros!$P$3=1,'4 - Tabela atual'!EM155,'5 - Tabela anterior'!EL155)</f>
        <v>0</v>
      </c>
      <c r="EN156" s="9">
        <f>IF(Parametros!$P$3=1,'4 - Tabela atual'!EN155,'5 - Tabela anterior'!EM155)</f>
        <v>0</v>
      </c>
      <c r="EO156" s="9">
        <f>IF(Parametros!$P$3=1,'4 - Tabela atual'!EO155,'5 - Tabela anterior'!EN155)</f>
        <v>0</v>
      </c>
      <c r="EP156" s="9">
        <f>IF(Parametros!$P$3=1,'4 - Tabela atual'!EP155,'5 - Tabela anterior'!EO155)</f>
        <v>0</v>
      </c>
      <c r="EQ156" s="9">
        <f>IF(Parametros!$P$3=1,'4 - Tabela atual'!EQ155,'5 - Tabela anterior'!EP155)</f>
        <v>0</v>
      </c>
      <c r="ER156" s="9">
        <f>IF(Parametros!$P$3=1,'4 - Tabela atual'!ER155,'5 - Tabela anterior'!EQ155)</f>
        <v>0</v>
      </c>
      <c r="ES156" s="9">
        <f>IF(Parametros!$P$3=1,'4 - Tabela atual'!ES155,'5 - Tabela anterior'!ER155)</f>
        <v>0</v>
      </c>
      <c r="ET156" s="9">
        <f>IF(Parametros!$P$3=1,'4 - Tabela atual'!ET155,'5 - Tabela anterior'!ES155)</f>
        <v>0</v>
      </c>
      <c r="EU156" s="9">
        <f>IF(Parametros!$P$3=1,'4 - Tabela atual'!EU155,'5 - Tabela anterior'!ET155)</f>
        <v>0</v>
      </c>
      <c r="EV156" s="9">
        <f>IF(Parametros!$P$3=1,'4 - Tabela atual'!EV155,'5 - Tabela anterior'!EU155)</f>
        <v>0</v>
      </c>
      <c r="EW156" s="9">
        <f>IF(Parametros!$P$3=1,'4 - Tabela atual'!EW155,'5 - Tabela anterior'!EV155)</f>
        <v>0</v>
      </c>
      <c r="EX156" s="9">
        <f>IF(Parametros!$P$3=1,'4 - Tabela atual'!EX155,'5 - Tabela anterior'!EW155)</f>
        <v>0</v>
      </c>
      <c r="EY156" s="9">
        <f>IF(Parametros!$P$3=1,'4 - Tabela atual'!EY155,'5 - Tabela anterior'!EX155)</f>
        <v>0</v>
      </c>
      <c r="EZ156" s="9">
        <f>IF(Parametros!$P$3=1,'4 - Tabela atual'!EZ155,'5 - Tabela anterior'!EY155)</f>
        <v>0</v>
      </c>
      <c r="FA156" s="9">
        <f>IF(Parametros!$P$3=1,'4 - Tabela atual'!FA155,'5 - Tabela anterior'!EZ155)</f>
        <v>0</v>
      </c>
      <c r="FB156" s="9">
        <f>IF(Parametros!$P$3=1,'4 - Tabela atual'!FB155,'5 - Tabela anterior'!FA155)</f>
        <v>0</v>
      </c>
      <c r="FC156" s="9">
        <f>IF(Parametros!$P$3=1,'4 - Tabela atual'!FC155,'5 - Tabela anterior'!FB155)</f>
        <v>0</v>
      </c>
      <c r="FD156" s="9">
        <f>IF(Parametros!$P$3=1,'4 - Tabela atual'!FD155,'5 - Tabela anterior'!FC155)</f>
        <v>0</v>
      </c>
      <c r="FE156" s="9">
        <f>IF(Parametros!$P$3=1,'4 - Tabela atual'!FE155,'5 - Tabela anterior'!FD155)</f>
        <v>0</v>
      </c>
      <c r="FF156" s="9">
        <f>IF(Parametros!$P$3=1,'4 - Tabela atual'!FF155,'5 - Tabela anterior'!FE155)</f>
        <v>0</v>
      </c>
      <c r="FG156" s="9">
        <f>IF(Parametros!$P$3=1,'4 - Tabela atual'!FG155,'5 - Tabela anterior'!FF155)</f>
        <v>0</v>
      </c>
      <c r="FH156" s="9">
        <f>IF(Parametros!$P$3=1,'4 - Tabela atual'!FH155,'5 - Tabela anterior'!FG155)</f>
        <v>0</v>
      </c>
      <c r="FI156" s="9">
        <f>IF(Parametros!$P$3=1,'4 - Tabela atual'!FI155,'5 - Tabela anterior'!FH155)</f>
        <v>0</v>
      </c>
      <c r="FJ156" s="9">
        <f>IF(Parametros!$P$3=1,'4 - Tabela atual'!FJ155,'5 - Tabela anterior'!FI155)</f>
        <v>0</v>
      </c>
      <c r="FK156" s="9">
        <f>IF(Parametros!$P$3=1,'4 - Tabela atual'!FK155,'5 - Tabela anterior'!FJ155)</f>
        <v>0</v>
      </c>
      <c r="FL156" s="9">
        <f>IF(Parametros!$P$3=1,'4 - Tabela atual'!FL155,'5 - Tabela anterior'!FK155)</f>
        <v>0</v>
      </c>
      <c r="FM156" s="9">
        <f>IF(Parametros!$P$3=1,'4 - Tabela atual'!FM155,'5 - Tabela anterior'!FL155)</f>
        <v>0</v>
      </c>
      <c r="FN156" s="9">
        <f>IF(Parametros!$P$3=1,'4 - Tabela atual'!FN155,'5 - Tabela anterior'!FM155)</f>
        <v>0</v>
      </c>
      <c r="FO156" s="9">
        <f>IF(Parametros!$P$3=1,'4 - Tabela atual'!FO155,'5 - Tabela anterior'!FN155)</f>
        <v>0</v>
      </c>
      <c r="FP156" s="9">
        <f>IF(Parametros!$P$3=1,'4 - Tabela atual'!FP155,'5 - Tabela anterior'!FO155)</f>
        <v>0</v>
      </c>
      <c r="FQ156" s="9">
        <f>IF(Parametros!$P$3=1,'4 - Tabela atual'!FQ155,'5 - Tabela anterior'!FP155)</f>
        <v>0</v>
      </c>
      <c r="FR156" s="9">
        <f>IF(Parametros!$P$3=1,'4 - Tabela atual'!FR155,'5 - Tabela anterior'!FQ155)</f>
        <v>0</v>
      </c>
      <c r="FS156" s="9">
        <f>IF(Parametros!$P$3=1,'4 - Tabela atual'!FS155,'5 - Tabela anterior'!FR155)</f>
        <v>0</v>
      </c>
      <c r="FT156" t="str">
        <f>IF(Parametros!$P$3=1,'4 - Tabela atual'!FT155,'5 - Tabela anterior'!FS155)</f>
        <v>0</v>
      </c>
      <c r="FU156" t="str">
        <f>IF(Parametros!$P$3=1,'4 - Tabela atual'!FU155,'5 - Tabela anterior'!FT155)</f>
        <v>0</v>
      </c>
      <c r="FV156" t="str">
        <f>IF(Parametros!$P$3=1,'4 - Tabela atual'!FV155,'5 - Tabela anterior'!FU155)</f>
        <v>0</v>
      </c>
      <c r="FW156" t="str">
        <f>IF(Parametros!$P$3=1,'4 - Tabela atual'!FW155,'5 - Tabela anterior'!FV155)</f>
        <v>0</v>
      </c>
      <c r="FX156">
        <f>IF(Parametros!$P$3=1,'4 - Tabela atual'!FX155,'5 - Tabela anterior'!FW155)</f>
        <v>0</v>
      </c>
      <c r="FY156">
        <f>IF(Parametros!$P$3=1,'4 - Tabela atual'!FY155,'5 - Tabela anterior'!FX155)</f>
        <v>0</v>
      </c>
      <c r="FZ156">
        <f>IF(Parametros!$P$3=1,'4 - Tabela atual'!FZ155,'5 - Tabela anterior'!FY155)</f>
        <v>0</v>
      </c>
      <c r="GA156">
        <f>IF(Parametros!$P$3=1,'4 - Tabela atual'!GA155,'5 - Tabela anterior'!FZ155)</f>
        <v>0</v>
      </c>
      <c r="GB156">
        <f>IF(Parametros!$P$3=1,'4 - Tabela atual'!GB155,'5 - Tabela anterior'!GA155)</f>
        <v>0</v>
      </c>
      <c r="GC156">
        <f>IF(Parametros!$P$3=1,'4 - Tabela atual'!GC155,'5 - Tabela anterior'!GB155)</f>
        <v>0</v>
      </c>
      <c r="GD156">
        <f>IF(Parametros!$P$3=1,'4 - Tabela atual'!GD155,'5 - Tabela anterior'!GC155)</f>
        <v>0</v>
      </c>
      <c r="GE156">
        <f>IF(Parametros!$P$3=1,'4 - Tabela atual'!GE155,'5 - Tabela anterior'!GD155)</f>
        <v>0</v>
      </c>
      <c r="GF156">
        <f>IF(Parametros!$P$3=1,'4 - Tabela atual'!GF155,'5 - Tabela anterior'!GE155)</f>
        <v>0</v>
      </c>
      <c r="GG156">
        <f>IF(Parametros!$P$3=1,'4 - Tabela atual'!GG155,'5 - Tabela anterior'!GF155)</f>
        <v>0</v>
      </c>
      <c r="GH156">
        <f>IF(Parametros!$P$3=1,'4 - Tabela atual'!GH155,'5 - Tabela anterior'!GG155)</f>
        <v>0</v>
      </c>
      <c r="GI156" s="8" t="str">
        <f>IF(Parametros!$P$3=1,'4 - Tabela atual'!GI155,'5 - Tabela anterior'!GH155)</f>
        <v>0</v>
      </c>
      <c r="GJ156" s="8">
        <f>IF(Parametros!$P$3=1,'4 - Tabela atual'!GJ155,'5 - Tabela anterior'!GI155)</f>
        <v>0</v>
      </c>
      <c r="GK156" s="8">
        <f>IF(Parametros!$P$3=1,'4 - Tabela atual'!GK155,'5 - Tabela anterior'!GJ155)</f>
        <v>0</v>
      </c>
      <c r="GL156" s="8">
        <f>IF(Parametros!$P$3=1,'4 - Tabela atual'!GL155,'5 - Tabela anterior'!GK155)</f>
        <v>0</v>
      </c>
      <c r="GM156" s="8">
        <f>IF(Parametros!$P$3=1,'4 - Tabela atual'!GM155,'5 - Tabela anterior'!GL155)</f>
        <v>0</v>
      </c>
      <c r="GN156" s="8">
        <f>IF(Parametros!$P$3=1,'4 - Tabela atual'!GN155,'5 - Tabela anterior'!GM155)</f>
        <v>0</v>
      </c>
      <c r="GO156" s="8">
        <f>IF(Parametros!$P$3=1,'4 - Tabela atual'!GO155,'5 - Tabela anterior'!GN155)</f>
        <v>0</v>
      </c>
      <c r="GP156" s="8">
        <f>IF(Parametros!$P$3=1,'4 - Tabela atual'!GP155,'5 - Tabela anterior'!GO155)</f>
        <v>0</v>
      </c>
      <c r="GQ156" s="8">
        <f>IF(Parametros!$P$3=1,'4 - Tabela atual'!GQ155,'5 - Tabela anterior'!GP155)</f>
        <v>0</v>
      </c>
      <c r="GR156" s="8">
        <f>IF(Parametros!$P$3=1,'4 - Tabela atual'!GR155,'5 - Tabela anterior'!GQ155)</f>
        <v>0</v>
      </c>
      <c r="GS156" s="8">
        <f>IF(Parametros!$P$3=1,'4 - Tabela atual'!GS155,'5 - Tabela anterior'!GR155)</f>
        <v>0</v>
      </c>
      <c r="GT156" s="8">
        <f>IF(Parametros!$P$3=1,'4 - Tabela atual'!GT155,'5 - Tabela anterior'!GS155)</f>
        <v>0</v>
      </c>
      <c r="GU156" s="8">
        <f>IF(Parametros!$P$3=1,'4 - Tabela atual'!GU155,'5 - Tabela anterior'!GT155)</f>
        <v>0</v>
      </c>
      <c r="GV156" s="8">
        <f>IF(Parametros!$P$3=1,'4 - Tabela atual'!GV155,'5 - Tabela anterior'!GU155)</f>
        <v>0</v>
      </c>
      <c r="GW156" s="8">
        <f>IF(Parametros!$P$3=1,'4 - Tabela atual'!GW155,'5 - Tabela anterior'!GV155)</f>
        <v>0</v>
      </c>
      <c r="GX156">
        <f>IF(Parametros!$P$3=1,'4 - Tabela atual'!GX155,'5 - Tabela anterior'!GW155)</f>
        <v>0</v>
      </c>
      <c r="GY156">
        <f>IF(Parametros!$P$3=1,'4 - Tabela atual'!GY155,'5 - Tabela anterior'!GX155)</f>
        <v>0</v>
      </c>
      <c r="GZ156">
        <f>IF(Parametros!$P$3=1,'4 - Tabela atual'!GZ155,'5 - Tabela anterior'!GY155)</f>
        <v>0</v>
      </c>
      <c r="HA156">
        <f>IF(Parametros!$P$3=1,'4 - Tabela atual'!HA155,'5 - Tabela anterior'!GZ155)</f>
        <v>0</v>
      </c>
      <c r="HB156">
        <f>IF(Parametros!$P$3=1,'4 - Tabela atual'!HB155,'5 - Tabela anterior'!HA155)</f>
        <v>0</v>
      </c>
      <c r="HC156">
        <f>IF(Parametros!$P$3=1,'4 - Tabela atual'!HC155,'5 - Tabela anterior'!HB155)</f>
        <v>0</v>
      </c>
      <c r="HD156">
        <f>IF(Parametros!$P$3=1,'4 - Tabela atual'!HD155,'5 - Tabela anterior'!HC155)</f>
        <v>0</v>
      </c>
      <c r="HE156" s="6" t="str">
        <f t="shared" si="4"/>
        <v>0 - (0)</v>
      </c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IP156" s="5"/>
      <c r="IQ156" s="5"/>
      <c r="IR156" s="5"/>
      <c r="IS156" s="5"/>
      <c r="IT156" s="5"/>
      <c r="IU156" s="5"/>
      <c r="IV156" s="5"/>
      <c r="IW156" s="5"/>
      <c r="IX156" s="5"/>
      <c r="IY156" s="5"/>
      <c r="IZ156" s="5"/>
      <c r="JA156" s="5"/>
      <c r="JB156" s="5"/>
      <c r="JC156" s="5"/>
      <c r="JD156" s="5"/>
      <c r="JE156" s="5"/>
      <c r="JF156" s="5"/>
      <c r="JG156" s="5"/>
      <c r="JH156" s="5"/>
      <c r="JI156" s="5"/>
      <c r="JJ156" s="5"/>
      <c r="JK156" s="5"/>
      <c r="JL156" s="5"/>
    </row>
    <row r="157" spans="1:272" x14ac:dyDescent="0.2">
      <c r="A157" s="148">
        <f>IF(Parametros!$P$3=1,'4 - Tabela atual'!A156,'5 - Tabela anterior'!A156)</f>
        <v>0</v>
      </c>
      <c r="B157" s="112">
        <f>IF(Parametros!$P$3=1,'4 - Tabela atual'!B156,'5 - Tabela anterior'!B156)</f>
        <v>0</v>
      </c>
      <c r="C157" s="9">
        <f>IF(Parametros!$P$3=1,'4 - Tabela atual'!C156,'5 - Tabela anterior'!C156)</f>
        <v>0</v>
      </c>
      <c r="D157" s="9">
        <f>IF(Parametros!$P$3=1,'4 - Tabela atual'!D156,'5 - Tabela anterior'!D156)</f>
        <v>0</v>
      </c>
      <c r="E157" s="9"/>
      <c r="F157" s="9"/>
      <c r="G157" s="9"/>
      <c r="H157" s="9"/>
      <c r="I157" s="9">
        <f>IF(Parametros!$P$3=1,'4 - Tabela atual'!I156,'5 - Tabela anterior'!H156)</f>
        <v>0</v>
      </c>
      <c r="J157" s="9"/>
      <c r="K157" s="9"/>
      <c r="L157" s="9"/>
      <c r="M157" s="9"/>
      <c r="N157" s="9">
        <f>IF(Parametros!$P$3=1,'4 - Tabela atual'!N156,'5 - Tabela anterior'!M156)</f>
        <v>0</v>
      </c>
      <c r="O157" s="9">
        <f>IF(Parametros!$P$3=1,'4 - Tabela atual'!O156,'5 - Tabela anterior'!N156)</f>
        <v>0</v>
      </c>
      <c r="P157" s="9">
        <f>IF(Parametros!$P$3=1,'4 - Tabela atual'!P156,'5 - Tabela anterior'!O156)</f>
        <v>0</v>
      </c>
      <c r="Q157" s="9">
        <f>IF(Parametros!$P$3=1,'4 - Tabela atual'!Q156,'5 - Tabela anterior'!P156)</f>
        <v>0</v>
      </c>
      <c r="R157" s="9">
        <f>IF(Parametros!$P$3=1,'4 - Tabela atual'!R156,'5 - Tabela anterior'!Q156)</f>
        <v>0</v>
      </c>
      <c r="S157" s="9">
        <f>IF(Parametros!$P$3=1,'4 - Tabela atual'!S156,'5 - Tabela anterior'!R156)</f>
        <v>0</v>
      </c>
      <c r="T157" s="9">
        <f>IF(Parametros!$P$3=1,'4 - Tabela atual'!T156,'5 - Tabela anterior'!S156)</f>
        <v>0</v>
      </c>
      <c r="U157" s="9">
        <f>IF(Parametros!$P$3=1,'4 - Tabela atual'!U156,'5 - Tabela anterior'!T156)</f>
        <v>0</v>
      </c>
      <c r="V157" s="9">
        <f>IF(Parametros!$P$3=1,'4 - Tabela atual'!V156,'5 - Tabela anterior'!U156)</f>
        <v>0</v>
      </c>
      <c r="W157" s="9">
        <f>IF(Parametros!$P$3=1,'4 - Tabela atual'!W156,'5 - Tabela anterior'!V156)</f>
        <v>0</v>
      </c>
      <c r="X157" s="9">
        <f>IF(Parametros!$P$3=1,'4 - Tabela atual'!X156,'5 - Tabela anterior'!W156)</f>
        <v>0</v>
      </c>
      <c r="Y157" s="9">
        <f>IF(Parametros!$P$3=1,'4 - Tabela atual'!Y156,'5 - Tabela anterior'!X156)</f>
        <v>0</v>
      </c>
      <c r="Z157" s="9">
        <f>IF(Parametros!$P$3=1,'4 - Tabela atual'!Z156,'5 - Tabela anterior'!Y156)</f>
        <v>0</v>
      </c>
      <c r="AA157" s="9">
        <f>IF(Parametros!$P$3=1,'4 - Tabela atual'!AA156,'5 - Tabela anterior'!Z156)</f>
        <v>0</v>
      </c>
      <c r="AB157" s="9">
        <f>IF(Parametros!$P$3=1,'4 - Tabela atual'!AB156,'5 - Tabela anterior'!AA156)</f>
        <v>0</v>
      </c>
      <c r="AC157" s="9">
        <f>IF(Parametros!$P$3=1,'4 - Tabela atual'!AC156,'5 - Tabela anterior'!AB156)</f>
        <v>0</v>
      </c>
      <c r="AD157" s="9">
        <f>IF(Parametros!$P$3=1,'4 - Tabela atual'!AD156,'5 - Tabela anterior'!AC156)</f>
        <v>0</v>
      </c>
      <c r="AE157" s="9">
        <f>IF(Parametros!$P$3=1,'4 - Tabela atual'!AE156,'5 - Tabela anterior'!AD156)</f>
        <v>0</v>
      </c>
      <c r="AF157" s="9">
        <f>IF(Parametros!$P$3=1,'4 - Tabela atual'!AF156,'5 - Tabela anterior'!AE156)</f>
        <v>0</v>
      </c>
      <c r="AG157" s="9">
        <f>IF(Parametros!$P$3=1,'4 - Tabela atual'!AG156,'5 - Tabela anterior'!AF156)</f>
        <v>0</v>
      </c>
      <c r="AH157" s="9">
        <f>IF(Parametros!$P$3=1,'4 - Tabela atual'!AH156,'5 - Tabela anterior'!AG156)</f>
        <v>0</v>
      </c>
      <c r="AI157" s="9">
        <f>IF(Parametros!$P$3=1,'4 - Tabela atual'!AI156,'5 - Tabela anterior'!AH156)</f>
        <v>0</v>
      </c>
      <c r="AJ157" s="9">
        <f>IF(Parametros!$P$3=1,'4 - Tabela atual'!AJ156,'5 - Tabela anterior'!AI156)</f>
        <v>0</v>
      </c>
      <c r="AK157" s="9">
        <f>IF(Parametros!$P$3=1,'4 - Tabela atual'!AK156,'5 - Tabela anterior'!AJ156)</f>
        <v>0</v>
      </c>
      <c r="AL157" s="9">
        <f>IF(Parametros!$P$3=1,'4 - Tabela atual'!AL156,'5 - Tabela anterior'!AK156)</f>
        <v>0</v>
      </c>
      <c r="AM157" s="9">
        <f>IF(Parametros!$P$3=1,'4 - Tabela atual'!AM156,'5 - Tabela anterior'!AL156)</f>
        <v>0</v>
      </c>
      <c r="AN157" s="9">
        <f>IF(Parametros!$P$3=1,'4 - Tabela atual'!AN156,'5 - Tabela anterior'!AM156)</f>
        <v>0</v>
      </c>
      <c r="AO157" s="9">
        <f>IF(Parametros!$P$3=1,'4 - Tabela atual'!AO156,'5 - Tabela anterior'!AN156)</f>
        <v>0</v>
      </c>
      <c r="AP157" s="9">
        <f>IF(Parametros!$P$3=1,'4 - Tabela atual'!AP156,'5 - Tabela anterior'!AO156)</f>
        <v>0</v>
      </c>
      <c r="AQ157" s="9">
        <f>IF(Parametros!$P$3=1,'4 - Tabela atual'!AQ156,'5 - Tabela anterior'!AP156)</f>
        <v>0</v>
      </c>
      <c r="AR157" s="9">
        <f>IF(Parametros!$P$3=1,'4 - Tabela atual'!AR156,'5 - Tabela anterior'!AQ156)</f>
        <v>0</v>
      </c>
      <c r="AS157" s="9">
        <f>IF(Parametros!$P$3=1,'4 - Tabela atual'!AS156,'5 - Tabela anterior'!AR156)</f>
        <v>0</v>
      </c>
      <c r="AT157" s="9">
        <f>IF(Parametros!$P$3=1,'4 - Tabela atual'!AT156,'5 - Tabela anterior'!AS156)</f>
        <v>0</v>
      </c>
      <c r="AU157" s="9">
        <f>IF(Parametros!$P$3=1,'4 - Tabela atual'!AU156,'5 - Tabela anterior'!AT156)</f>
        <v>0</v>
      </c>
      <c r="AV157" s="9">
        <f>IF(Parametros!$P$3=1,'4 - Tabela atual'!AV156,'5 - Tabela anterior'!AU156)</f>
        <v>0</v>
      </c>
      <c r="AW157" s="9">
        <f>IF(Parametros!$P$3=1,'4 - Tabela atual'!AW156,'5 - Tabela anterior'!AV156)</f>
        <v>0</v>
      </c>
      <c r="AX157" s="9">
        <f>IF(Parametros!$P$3=1,'4 - Tabela atual'!AX156,'5 - Tabela anterior'!AW156)</f>
        <v>0</v>
      </c>
      <c r="AY157" s="9">
        <f>IF(Parametros!$P$3=1,'4 - Tabela atual'!AY156,'5 - Tabela anterior'!AX156)</f>
        <v>0</v>
      </c>
      <c r="AZ157" s="9">
        <f>IF(Parametros!$P$3=1,'4 - Tabela atual'!AZ156,'5 - Tabela anterior'!AY156)</f>
        <v>0</v>
      </c>
      <c r="BA157" s="9">
        <f>IF(Parametros!$P$3=1,'4 - Tabela atual'!BA156,'5 - Tabela anterior'!AZ156)</f>
        <v>0</v>
      </c>
      <c r="BB157" s="9">
        <f>IF(Parametros!$P$3=1,'4 - Tabela atual'!BB156,'5 - Tabela anterior'!BA156)</f>
        <v>0</v>
      </c>
      <c r="BC157" s="9">
        <f>IF(Parametros!$P$3=1,'4 - Tabela atual'!BC156,'5 - Tabela anterior'!BB156)</f>
        <v>0</v>
      </c>
      <c r="BD157" s="9">
        <f>IF(Parametros!$P$3=1,'4 - Tabela atual'!BD156,'5 - Tabela anterior'!BC156)</f>
        <v>0</v>
      </c>
      <c r="BE157" s="9">
        <f>IF(Parametros!$P$3=1,'4 - Tabela atual'!BE156,'5 - Tabela anterior'!BD156)</f>
        <v>0</v>
      </c>
      <c r="BF157" s="9">
        <f>IF(Parametros!$P$3=1,'4 - Tabela atual'!BF156,'5 - Tabela anterior'!BE156)</f>
        <v>0</v>
      </c>
      <c r="BG157" s="9">
        <f>IF(Parametros!$P$3=1,'4 - Tabela atual'!BG156,'5 - Tabela anterior'!BF156)</f>
        <v>0</v>
      </c>
      <c r="BH157" s="9">
        <f>IF(Parametros!$P$3=1,'4 - Tabela atual'!BH156,'5 - Tabela anterior'!BG156)</f>
        <v>0</v>
      </c>
      <c r="BI157" s="9">
        <f>IF(Parametros!$P$3=1,'4 - Tabela atual'!BI156,'5 - Tabela anterior'!BH156)</f>
        <v>0</v>
      </c>
      <c r="BJ157" s="9">
        <f>IF(Parametros!$P$3=1,'4 - Tabela atual'!BJ156,'5 - Tabela anterior'!BI156)</f>
        <v>0</v>
      </c>
      <c r="BK157" s="9">
        <f>IF(Parametros!$P$3=1,'4 - Tabela atual'!BK156,'5 - Tabela anterior'!BJ156)</f>
        <v>0</v>
      </c>
      <c r="BL157" s="9">
        <f>IF(Parametros!$P$3=1,'4 - Tabela atual'!BL156,'5 - Tabela anterior'!BK156)</f>
        <v>0</v>
      </c>
      <c r="BM157" s="9">
        <f>IF(Parametros!$P$3=1,'4 - Tabela atual'!BM156,'5 - Tabela anterior'!BL156)</f>
        <v>0</v>
      </c>
      <c r="BN157" s="9">
        <f>IF(Parametros!$P$3=1,'4 - Tabela atual'!BN156,'5 - Tabela anterior'!BM156)</f>
        <v>0</v>
      </c>
      <c r="BO157" s="9">
        <f>IF(Parametros!$P$3=1,'4 - Tabela atual'!BO156,'5 - Tabela anterior'!BN156)</f>
        <v>0</v>
      </c>
      <c r="BP157" s="9">
        <f>IF(Parametros!$P$3=1,'4 - Tabela atual'!BP156,'5 - Tabela anterior'!BO156)</f>
        <v>0</v>
      </c>
      <c r="BQ157" s="9">
        <f>IF(Parametros!$P$3=1,'4 - Tabela atual'!BQ156,'5 - Tabela anterior'!BP156)</f>
        <v>0</v>
      </c>
      <c r="BR157" s="9">
        <f>IF(Parametros!$P$3=1,'4 - Tabela atual'!BR156,'5 - Tabela anterior'!BQ156)</f>
        <v>0</v>
      </c>
      <c r="BS157" s="9">
        <f>IF(Parametros!$P$3=1,'4 - Tabela atual'!BS156,'5 - Tabela anterior'!BR156)</f>
        <v>0</v>
      </c>
      <c r="BT157" s="9">
        <f>IF(Parametros!$P$3=1,'4 - Tabela atual'!BT156,'5 - Tabela anterior'!BS156)</f>
        <v>0</v>
      </c>
      <c r="BU157" s="9">
        <f>IF(Parametros!$P$3=1,'4 - Tabela atual'!BU156,'5 - Tabela anterior'!BT156)</f>
        <v>0</v>
      </c>
      <c r="BV157" s="9">
        <f>IF(Parametros!$P$3=1,'4 - Tabela atual'!BV156,'5 - Tabela anterior'!BU156)</f>
        <v>0</v>
      </c>
      <c r="BW157" s="9">
        <f>IF(Parametros!$P$3=1,'4 - Tabela atual'!BW156,'5 - Tabela anterior'!BV156)</f>
        <v>0</v>
      </c>
      <c r="BX157" s="9">
        <f>IF(Parametros!$P$3=1,'4 - Tabela atual'!BX156,'5 - Tabela anterior'!BW156)</f>
        <v>0</v>
      </c>
      <c r="BY157" s="9">
        <f>IF(Parametros!$P$3=1,'4 - Tabela atual'!BY156,'5 - Tabela anterior'!BX156)</f>
        <v>0</v>
      </c>
      <c r="BZ157" s="9">
        <f>IF(Parametros!$P$3=1,'4 - Tabela atual'!BZ156,'5 - Tabela anterior'!BY156)</f>
        <v>0</v>
      </c>
      <c r="CA157" s="9">
        <f>IF(Parametros!$P$3=1,'4 - Tabela atual'!CA156,'5 - Tabela anterior'!BZ156)</f>
        <v>0</v>
      </c>
      <c r="CB157" s="9">
        <f>IF(Parametros!$P$3=1,'4 - Tabela atual'!CB156,'5 - Tabela anterior'!CA156)</f>
        <v>0</v>
      </c>
      <c r="CC157" s="9">
        <f>IF(Parametros!$P$3=1,'4 - Tabela atual'!CC156,'5 - Tabela anterior'!CB156)</f>
        <v>0</v>
      </c>
      <c r="CD157" s="9">
        <f>IF(Parametros!$P$3=1,'4 - Tabela atual'!CD156,'5 - Tabela anterior'!CC156)</f>
        <v>0</v>
      </c>
      <c r="CE157" s="9">
        <f>IF(Parametros!$P$3=1,'4 - Tabela atual'!CE156,'5 - Tabela anterior'!CD156)</f>
        <v>0</v>
      </c>
      <c r="CF157" s="9">
        <f>IF(Parametros!$P$3=1,'4 - Tabela atual'!CF156,'5 - Tabela anterior'!CE156)</f>
        <v>0</v>
      </c>
      <c r="CG157" s="9">
        <f>IF(Parametros!$P$3=1,'4 - Tabela atual'!CG156,'5 - Tabela anterior'!CF156)</f>
        <v>0</v>
      </c>
      <c r="CH157" s="9">
        <f>IF(Parametros!$P$3=1,'4 - Tabela atual'!CH156,'5 - Tabela anterior'!CG156)</f>
        <v>0</v>
      </c>
      <c r="CI157" s="9">
        <f>IF(Parametros!$P$3=1,'4 - Tabela atual'!CI156,'5 - Tabela anterior'!CH156)</f>
        <v>0</v>
      </c>
      <c r="CJ157" s="9">
        <f>IF(Parametros!$P$3=1,'4 - Tabela atual'!CJ156,'5 - Tabela anterior'!CI156)</f>
        <v>0</v>
      </c>
      <c r="CK157" s="9">
        <f>IF(Parametros!$P$3=1,'4 - Tabela atual'!CK156,'5 - Tabela anterior'!CJ156)</f>
        <v>0</v>
      </c>
      <c r="CL157" s="9">
        <f>IF(Parametros!$P$3=1,'4 - Tabela atual'!CL156,'5 - Tabela anterior'!CK156)</f>
        <v>0</v>
      </c>
      <c r="CM157" s="9">
        <f>IF(Parametros!$P$3=1,'4 - Tabela atual'!CM156,'5 - Tabela anterior'!CL156)</f>
        <v>0</v>
      </c>
      <c r="CN157" s="9">
        <f>IF(Parametros!$P$3=1,'4 - Tabela atual'!CN156,'5 - Tabela anterior'!CM156)</f>
        <v>0</v>
      </c>
      <c r="CO157" s="9">
        <f>IF(Parametros!$P$3=1,'4 - Tabela atual'!CO156,'5 - Tabela anterior'!CN156)</f>
        <v>0</v>
      </c>
      <c r="CP157" s="9">
        <f>IF(Parametros!$P$3=1,'4 - Tabela atual'!CP156,'5 - Tabela anterior'!CO156)</f>
        <v>0</v>
      </c>
      <c r="CQ157" s="9">
        <f>IF(Parametros!$P$3=1,'4 - Tabela atual'!CQ156,'5 - Tabela anterior'!CP156)</f>
        <v>0</v>
      </c>
      <c r="CR157" s="9">
        <f>IF(Parametros!$P$3=1,'4 - Tabela atual'!CR156,'5 - Tabela anterior'!CQ156)</f>
        <v>0</v>
      </c>
      <c r="CS157" s="9">
        <f>IF(Parametros!$P$3=1,'4 - Tabela atual'!CS156,'5 - Tabela anterior'!CR156)</f>
        <v>0</v>
      </c>
      <c r="CT157" s="9">
        <f>IF(Parametros!$P$3=1,'4 - Tabela atual'!CT156,'5 - Tabela anterior'!CS156)</f>
        <v>0</v>
      </c>
      <c r="CU157" s="9">
        <f>IF(Parametros!$P$3=1,'4 - Tabela atual'!CU156,'5 - Tabela anterior'!CT156)</f>
        <v>0</v>
      </c>
      <c r="CV157" s="9">
        <f>IF(Parametros!$P$3=1,'4 - Tabela atual'!CV156,'5 - Tabela anterior'!CU156)</f>
        <v>0</v>
      </c>
      <c r="CW157" s="9">
        <f>IF(Parametros!$P$3=1,'4 - Tabela atual'!CW156,'5 - Tabela anterior'!CV156)</f>
        <v>0</v>
      </c>
      <c r="CX157" s="9">
        <f>IF(Parametros!$P$3=1,'4 - Tabela atual'!CX156,'5 - Tabela anterior'!CW156)</f>
        <v>0</v>
      </c>
      <c r="CY157" s="9">
        <f>IF(Parametros!$P$3=1,'4 - Tabela atual'!CY156,'5 - Tabela anterior'!CX156)</f>
        <v>0</v>
      </c>
      <c r="CZ157" s="9">
        <f>IF(Parametros!$P$3=1,'4 - Tabela atual'!CZ156,'5 - Tabela anterior'!CY156)</f>
        <v>0</v>
      </c>
      <c r="DA157" s="9">
        <f>IF(Parametros!$P$3=1,'4 - Tabela atual'!DA156,'5 - Tabela anterior'!CZ156)</f>
        <v>0</v>
      </c>
      <c r="DB157" s="9">
        <f>IF(Parametros!$P$3=1,'4 - Tabela atual'!DB156,'5 - Tabela anterior'!DA156)</f>
        <v>0</v>
      </c>
      <c r="DC157" s="9">
        <f>IF(Parametros!$P$3=1,'4 - Tabela atual'!DC156,'5 - Tabela anterior'!DB156)</f>
        <v>0</v>
      </c>
      <c r="DD157" s="9">
        <f>IF(Parametros!$P$3=1,'4 - Tabela atual'!DD156,'5 - Tabela anterior'!DC156)</f>
        <v>0</v>
      </c>
      <c r="DE157" s="9">
        <f>IF(Parametros!$P$3=1,'4 - Tabela atual'!DE156,'5 - Tabela anterior'!DD156)</f>
        <v>0</v>
      </c>
      <c r="DF157" s="9">
        <f>IF(Parametros!$P$3=1,'4 - Tabela atual'!DF156,'5 - Tabela anterior'!DE156)</f>
        <v>0</v>
      </c>
      <c r="DG157" s="9">
        <f>IF(Parametros!$P$3=1,'4 - Tabela atual'!DG156,'5 - Tabela anterior'!DF156)</f>
        <v>0</v>
      </c>
      <c r="DH157" s="9">
        <f>IF(Parametros!$P$3=1,'4 - Tabela atual'!DH156,'5 - Tabela anterior'!DG156)</f>
        <v>0</v>
      </c>
      <c r="DI157" s="9">
        <f>IF(Parametros!$P$3=1,'4 - Tabela atual'!DI156,'5 - Tabela anterior'!DH156)</f>
        <v>0</v>
      </c>
      <c r="DJ157" s="9">
        <f>IF(Parametros!$P$3=1,'4 - Tabela atual'!DJ156,'5 - Tabela anterior'!DI156)</f>
        <v>0</v>
      </c>
      <c r="DK157" s="9">
        <f>IF(Parametros!$P$3=1,'4 - Tabela atual'!DK156,'5 - Tabela anterior'!DJ156)</f>
        <v>0</v>
      </c>
      <c r="DL157" s="9">
        <f>IF(Parametros!$P$3=1,'4 - Tabela atual'!DL156,'5 - Tabela anterior'!DK156)</f>
        <v>0</v>
      </c>
      <c r="DM157" s="9">
        <f>IF(Parametros!$P$3=1,'4 - Tabela atual'!DM156,'5 - Tabela anterior'!DL156)</f>
        <v>0</v>
      </c>
      <c r="DN157" s="9">
        <f>IF(Parametros!$P$3=1,'4 - Tabela atual'!DN156,'5 - Tabela anterior'!DM156)</f>
        <v>0</v>
      </c>
      <c r="DO157" s="9">
        <f>IF(Parametros!$P$3=1,'4 - Tabela atual'!DO156,'5 - Tabela anterior'!DN156)</f>
        <v>0</v>
      </c>
      <c r="DP157" s="9">
        <f>IF(Parametros!$P$3=1,'4 - Tabela atual'!DP156,'5 - Tabela anterior'!DO156)</f>
        <v>0</v>
      </c>
      <c r="DQ157" s="9">
        <f>IF(Parametros!$P$3=1,'4 - Tabela atual'!DQ156,'5 - Tabela anterior'!DP156)</f>
        <v>0</v>
      </c>
      <c r="DR157" s="9">
        <f>IF(Parametros!$P$3=1,'4 - Tabela atual'!DR156,'5 - Tabela anterior'!DQ156)</f>
        <v>0</v>
      </c>
      <c r="DS157" s="9">
        <f>IF(Parametros!$P$3=1,'4 - Tabela atual'!DS156,'5 - Tabela anterior'!DR156)</f>
        <v>0</v>
      </c>
      <c r="DT157" s="9">
        <f>IF(Parametros!$P$3=1,'4 - Tabela atual'!DT156,'5 - Tabela anterior'!DS156)</f>
        <v>0</v>
      </c>
      <c r="DU157" s="9">
        <f>IF(Parametros!$P$3=1,'4 - Tabela atual'!DU156,'5 - Tabela anterior'!DT156)</f>
        <v>0</v>
      </c>
      <c r="DV157" s="9">
        <f>IF(Parametros!$P$3=1,'4 - Tabela atual'!DV156,'5 - Tabela anterior'!DU156)</f>
        <v>0</v>
      </c>
      <c r="DW157" s="9">
        <f>IF(Parametros!$P$3=1,'4 - Tabela atual'!DW156,'5 - Tabela anterior'!DV156)</f>
        <v>0</v>
      </c>
      <c r="DX157" s="9">
        <f>IF(Parametros!$P$3=1,'4 - Tabela atual'!DX156,'5 - Tabela anterior'!DW156)</f>
        <v>0</v>
      </c>
      <c r="DY157" s="9">
        <f>IF(Parametros!$P$3=1,'4 - Tabela atual'!DY156,'5 - Tabela anterior'!DX156)</f>
        <v>0</v>
      </c>
      <c r="DZ157" s="9">
        <f>IF(Parametros!$P$3=1,'4 - Tabela atual'!DZ156,'5 - Tabela anterior'!DY156)</f>
        <v>0</v>
      </c>
      <c r="EA157" s="9">
        <f>IF(Parametros!$P$3=1,'4 - Tabela atual'!EA156,'5 - Tabela anterior'!DZ156)</f>
        <v>0</v>
      </c>
      <c r="EB157" s="9">
        <f>IF(Parametros!$P$3=1,'4 - Tabela atual'!EB156,'5 - Tabela anterior'!EA156)</f>
        <v>0</v>
      </c>
      <c r="EC157" s="9">
        <f>IF(Parametros!$P$3=1,'4 - Tabela atual'!EC156,'5 - Tabela anterior'!EB156)</f>
        <v>0</v>
      </c>
      <c r="ED157" s="9">
        <f>IF(Parametros!$P$3=1,'4 - Tabela atual'!ED156,'5 - Tabela anterior'!EC156)</f>
        <v>0</v>
      </c>
      <c r="EE157" s="9">
        <f>IF(Parametros!$P$3=1,'4 - Tabela atual'!EE156,'5 - Tabela anterior'!ED156)</f>
        <v>0</v>
      </c>
      <c r="EF157" s="9">
        <f>IF(Parametros!$P$3=1,'4 - Tabela atual'!EF156,'5 - Tabela anterior'!EE156)</f>
        <v>0</v>
      </c>
      <c r="EG157" s="9">
        <f>IF(Parametros!$P$3=1,'4 - Tabela atual'!EG156,'5 - Tabela anterior'!EF156)</f>
        <v>0</v>
      </c>
      <c r="EH157" s="9">
        <f>IF(Parametros!$P$3=1,'4 - Tabela atual'!EH156,'5 - Tabela anterior'!EG156)</f>
        <v>0</v>
      </c>
      <c r="EI157" s="9">
        <f>IF(Parametros!$P$3=1,'4 - Tabela atual'!EI156,'5 - Tabela anterior'!EH156)</f>
        <v>0</v>
      </c>
      <c r="EJ157" s="9">
        <f>IF(Parametros!$P$3=1,'4 - Tabela atual'!EJ156,'5 - Tabela anterior'!EI156)</f>
        <v>0</v>
      </c>
      <c r="EK157" s="9">
        <f>IF(Parametros!$P$3=1,'4 - Tabela atual'!EK156,'5 - Tabela anterior'!EJ156)</f>
        <v>0</v>
      </c>
      <c r="EL157" s="9">
        <f>IF(Parametros!$P$3=1,'4 - Tabela atual'!EL156,'5 - Tabela anterior'!EK156)</f>
        <v>0</v>
      </c>
      <c r="EM157" s="9">
        <f>IF(Parametros!$P$3=1,'4 - Tabela atual'!EM156,'5 - Tabela anterior'!EL156)</f>
        <v>0</v>
      </c>
      <c r="EN157" s="9">
        <f>IF(Parametros!$P$3=1,'4 - Tabela atual'!EN156,'5 - Tabela anterior'!EM156)</f>
        <v>0</v>
      </c>
      <c r="EO157" s="9">
        <f>IF(Parametros!$P$3=1,'4 - Tabela atual'!EO156,'5 - Tabela anterior'!EN156)</f>
        <v>0</v>
      </c>
      <c r="EP157" s="9">
        <f>IF(Parametros!$P$3=1,'4 - Tabela atual'!EP156,'5 - Tabela anterior'!EO156)</f>
        <v>0</v>
      </c>
      <c r="EQ157" s="9">
        <f>IF(Parametros!$P$3=1,'4 - Tabela atual'!EQ156,'5 - Tabela anterior'!EP156)</f>
        <v>0</v>
      </c>
      <c r="ER157" s="9">
        <f>IF(Parametros!$P$3=1,'4 - Tabela atual'!ER156,'5 - Tabela anterior'!EQ156)</f>
        <v>0</v>
      </c>
      <c r="ES157" s="9">
        <f>IF(Parametros!$P$3=1,'4 - Tabela atual'!ES156,'5 - Tabela anterior'!ER156)</f>
        <v>0</v>
      </c>
      <c r="ET157" s="9">
        <f>IF(Parametros!$P$3=1,'4 - Tabela atual'!ET156,'5 - Tabela anterior'!ES156)</f>
        <v>0</v>
      </c>
      <c r="EU157" s="9">
        <f>IF(Parametros!$P$3=1,'4 - Tabela atual'!EU156,'5 - Tabela anterior'!ET156)</f>
        <v>0</v>
      </c>
      <c r="EV157" s="9">
        <f>IF(Parametros!$P$3=1,'4 - Tabela atual'!EV156,'5 - Tabela anterior'!EU156)</f>
        <v>0</v>
      </c>
      <c r="EW157" s="9">
        <f>IF(Parametros!$P$3=1,'4 - Tabela atual'!EW156,'5 - Tabela anterior'!EV156)</f>
        <v>0</v>
      </c>
      <c r="EX157" s="9">
        <f>IF(Parametros!$P$3=1,'4 - Tabela atual'!EX156,'5 - Tabela anterior'!EW156)</f>
        <v>0</v>
      </c>
      <c r="EY157" s="9">
        <f>IF(Parametros!$P$3=1,'4 - Tabela atual'!EY156,'5 - Tabela anterior'!EX156)</f>
        <v>0</v>
      </c>
      <c r="EZ157" s="9">
        <f>IF(Parametros!$P$3=1,'4 - Tabela atual'!EZ156,'5 - Tabela anterior'!EY156)</f>
        <v>0</v>
      </c>
      <c r="FA157" s="9">
        <f>IF(Parametros!$P$3=1,'4 - Tabela atual'!FA156,'5 - Tabela anterior'!EZ156)</f>
        <v>0</v>
      </c>
      <c r="FB157" s="9">
        <f>IF(Parametros!$P$3=1,'4 - Tabela atual'!FB156,'5 - Tabela anterior'!FA156)</f>
        <v>0</v>
      </c>
      <c r="FC157" s="9">
        <f>IF(Parametros!$P$3=1,'4 - Tabela atual'!FC156,'5 - Tabela anterior'!FB156)</f>
        <v>0</v>
      </c>
      <c r="FD157" s="9">
        <f>IF(Parametros!$P$3=1,'4 - Tabela atual'!FD156,'5 - Tabela anterior'!FC156)</f>
        <v>0</v>
      </c>
      <c r="FE157" s="9">
        <f>IF(Parametros!$P$3=1,'4 - Tabela atual'!FE156,'5 - Tabela anterior'!FD156)</f>
        <v>0</v>
      </c>
      <c r="FF157" s="9">
        <f>IF(Parametros!$P$3=1,'4 - Tabela atual'!FF156,'5 - Tabela anterior'!FE156)</f>
        <v>0</v>
      </c>
      <c r="FG157" s="9">
        <f>IF(Parametros!$P$3=1,'4 - Tabela atual'!FG156,'5 - Tabela anterior'!FF156)</f>
        <v>0</v>
      </c>
      <c r="FH157" s="9">
        <f>IF(Parametros!$P$3=1,'4 - Tabela atual'!FH156,'5 - Tabela anterior'!FG156)</f>
        <v>0</v>
      </c>
      <c r="FI157" s="9">
        <f>IF(Parametros!$P$3=1,'4 - Tabela atual'!FI156,'5 - Tabela anterior'!FH156)</f>
        <v>0</v>
      </c>
      <c r="FJ157" s="9">
        <f>IF(Parametros!$P$3=1,'4 - Tabela atual'!FJ156,'5 - Tabela anterior'!FI156)</f>
        <v>0</v>
      </c>
      <c r="FK157" s="9">
        <f>IF(Parametros!$P$3=1,'4 - Tabela atual'!FK156,'5 - Tabela anterior'!FJ156)</f>
        <v>0</v>
      </c>
      <c r="FL157" s="9">
        <f>IF(Parametros!$P$3=1,'4 - Tabela atual'!FL156,'5 - Tabela anterior'!FK156)</f>
        <v>0</v>
      </c>
      <c r="FM157" s="9">
        <f>IF(Parametros!$P$3=1,'4 - Tabela atual'!FM156,'5 - Tabela anterior'!FL156)</f>
        <v>0</v>
      </c>
      <c r="FN157" s="9">
        <f>IF(Parametros!$P$3=1,'4 - Tabela atual'!FN156,'5 - Tabela anterior'!FM156)</f>
        <v>0</v>
      </c>
      <c r="FO157" s="9">
        <f>IF(Parametros!$P$3=1,'4 - Tabela atual'!FO156,'5 - Tabela anterior'!FN156)</f>
        <v>0</v>
      </c>
      <c r="FP157" s="9">
        <f>IF(Parametros!$P$3=1,'4 - Tabela atual'!FP156,'5 - Tabela anterior'!FO156)</f>
        <v>0</v>
      </c>
      <c r="FQ157" s="9">
        <f>IF(Parametros!$P$3=1,'4 - Tabela atual'!FQ156,'5 - Tabela anterior'!FP156)</f>
        <v>0</v>
      </c>
      <c r="FR157" s="9">
        <f>IF(Parametros!$P$3=1,'4 - Tabela atual'!FR156,'5 - Tabela anterior'!FQ156)</f>
        <v>0</v>
      </c>
      <c r="FS157" s="9">
        <f>IF(Parametros!$P$3=1,'4 - Tabela atual'!FS156,'5 - Tabela anterior'!FR156)</f>
        <v>0</v>
      </c>
      <c r="FT157" t="str">
        <f>IF(Parametros!$P$3=1,'4 - Tabela atual'!FT156,'5 - Tabela anterior'!FS156)</f>
        <v>0</v>
      </c>
      <c r="FU157" t="str">
        <f>IF(Parametros!$P$3=1,'4 - Tabela atual'!FU156,'5 - Tabela anterior'!FT156)</f>
        <v>0</v>
      </c>
      <c r="FV157" t="str">
        <f>IF(Parametros!$P$3=1,'4 - Tabela atual'!FV156,'5 - Tabela anterior'!FU156)</f>
        <v>0</v>
      </c>
      <c r="FW157" t="str">
        <f>IF(Parametros!$P$3=1,'4 - Tabela atual'!FW156,'5 - Tabela anterior'!FV156)</f>
        <v>0</v>
      </c>
      <c r="FX157">
        <f>IF(Parametros!$P$3=1,'4 - Tabela atual'!FX156,'5 - Tabela anterior'!FW156)</f>
        <v>0</v>
      </c>
      <c r="FY157">
        <f>IF(Parametros!$P$3=1,'4 - Tabela atual'!FY156,'5 - Tabela anterior'!FX156)</f>
        <v>0</v>
      </c>
      <c r="FZ157">
        <f>IF(Parametros!$P$3=1,'4 - Tabela atual'!FZ156,'5 - Tabela anterior'!FY156)</f>
        <v>0</v>
      </c>
      <c r="GA157">
        <f>IF(Parametros!$P$3=1,'4 - Tabela atual'!GA156,'5 - Tabela anterior'!FZ156)</f>
        <v>0</v>
      </c>
      <c r="GB157">
        <f>IF(Parametros!$P$3=1,'4 - Tabela atual'!GB156,'5 - Tabela anterior'!GA156)</f>
        <v>0</v>
      </c>
      <c r="GC157">
        <f>IF(Parametros!$P$3=1,'4 - Tabela atual'!GC156,'5 - Tabela anterior'!GB156)</f>
        <v>0</v>
      </c>
      <c r="GD157">
        <f>IF(Parametros!$P$3=1,'4 - Tabela atual'!GD156,'5 - Tabela anterior'!GC156)</f>
        <v>0</v>
      </c>
      <c r="GE157">
        <f>IF(Parametros!$P$3=1,'4 - Tabela atual'!GE156,'5 - Tabela anterior'!GD156)</f>
        <v>0</v>
      </c>
      <c r="GF157">
        <f>IF(Parametros!$P$3=1,'4 - Tabela atual'!GF156,'5 - Tabela anterior'!GE156)</f>
        <v>0</v>
      </c>
      <c r="GG157">
        <f>IF(Parametros!$P$3=1,'4 - Tabela atual'!GG156,'5 - Tabela anterior'!GF156)</f>
        <v>0</v>
      </c>
      <c r="GH157">
        <f>IF(Parametros!$P$3=1,'4 - Tabela atual'!GH156,'5 - Tabela anterior'!GG156)</f>
        <v>0</v>
      </c>
      <c r="GI157" s="8" t="str">
        <f>IF(Parametros!$P$3=1,'4 - Tabela atual'!GI156,'5 - Tabela anterior'!GH156)</f>
        <v>0</v>
      </c>
      <c r="GJ157" s="8">
        <f>IF(Parametros!$P$3=1,'4 - Tabela atual'!GJ156,'5 - Tabela anterior'!GI156)</f>
        <v>0</v>
      </c>
      <c r="GK157" s="8">
        <f>IF(Parametros!$P$3=1,'4 - Tabela atual'!GK156,'5 - Tabela anterior'!GJ156)</f>
        <v>0</v>
      </c>
      <c r="GL157" s="8">
        <f>IF(Parametros!$P$3=1,'4 - Tabela atual'!GL156,'5 - Tabela anterior'!GK156)</f>
        <v>0</v>
      </c>
      <c r="GM157" s="8">
        <f>IF(Parametros!$P$3=1,'4 - Tabela atual'!GM156,'5 - Tabela anterior'!GL156)</f>
        <v>0</v>
      </c>
      <c r="GN157" s="8">
        <f>IF(Parametros!$P$3=1,'4 - Tabela atual'!GN156,'5 - Tabela anterior'!GM156)</f>
        <v>0</v>
      </c>
      <c r="GO157" s="8">
        <f>IF(Parametros!$P$3=1,'4 - Tabela atual'!GO156,'5 - Tabela anterior'!GN156)</f>
        <v>0</v>
      </c>
      <c r="GP157" s="8">
        <f>IF(Parametros!$P$3=1,'4 - Tabela atual'!GP156,'5 - Tabela anterior'!GO156)</f>
        <v>0</v>
      </c>
      <c r="GQ157" s="8">
        <f>IF(Parametros!$P$3=1,'4 - Tabela atual'!GQ156,'5 - Tabela anterior'!GP156)</f>
        <v>0</v>
      </c>
      <c r="GR157" s="8">
        <f>IF(Parametros!$P$3=1,'4 - Tabela atual'!GR156,'5 - Tabela anterior'!GQ156)</f>
        <v>0</v>
      </c>
      <c r="GS157" s="8">
        <f>IF(Parametros!$P$3=1,'4 - Tabela atual'!GS156,'5 - Tabela anterior'!GR156)</f>
        <v>0</v>
      </c>
      <c r="GT157" s="8">
        <f>IF(Parametros!$P$3=1,'4 - Tabela atual'!GT156,'5 - Tabela anterior'!GS156)</f>
        <v>0</v>
      </c>
      <c r="GU157" s="8">
        <f>IF(Parametros!$P$3=1,'4 - Tabela atual'!GU156,'5 - Tabela anterior'!GT156)</f>
        <v>0</v>
      </c>
      <c r="GV157" s="8">
        <f>IF(Parametros!$P$3=1,'4 - Tabela atual'!GV156,'5 - Tabela anterior'!GU156)</f>
        <v>0</v>
      </c>
      <c r="GW157" s="8">
        <f>IF(Parametros!$P$3=1,'4 - Tabela atual'!GW156,'5 - Tabela anterior'!GV156)</f>
        <v>0</v>
      </c>
      <c r="GX157">
        <f>IF(Parametros!$P$3=1,'4 - Tabela atual'!GX156,'5 - Tabela anterior'!GW156)</f>
        <v>0</v>
      </c>
      <c r="GY157">
        <f>IF(Parametros!$P$3=1,'4 - Tabela atual'!GY156,'5 - Tabela anterior'!GX156)</f>
        <v>0</v>
      </c>
      <c r="GZ157">
        <f>IF(Parametros!$P$3=1,'4 - Tabela atual'!GZ156,'5 - Tabela anterior'!GY156)</f>
        <v>0</v>
      </c>
      <c r="HA157">
        <f>IF(Parametros!$P$3=1,'4 - Tabela atual'!HA156,'5 - Tabela anterior'!GZ156)</f>
        <v>0</v>
      </c>
      <c r="HB157">
        <f>IF(Parametros!$P$3=1,'4 - Tabela atual'!HB156,'5 - Tabela anterior'!HA156)</f>
        <v>0</v>
      </c>
      <c r="HC157">
        <f>IF(Parametros!$P$3=1,'4 - Tabela atual'!HC156,'5 - Tabela anterior'!HB156)</f>
        <v>0</v>
      </c>
      <c r="HD157">
        <f>IF(Parametros!$P$3=1,'4 - Tabela atual'!HD156,'5 - Tabela anterior'!HC156)</f>
        <v>0</v>
      </c>
      <c r="HE157" s="6" t="str">
        <f t="shared" si="4"/>
        <v>0 - (0)</v>
      </c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IP157" s="5"/>
      <c r="IQ157" s="5"/>
      <c r="IR157" s="5"/>
      <c r="IS157" s="5"/>
      <c r="IT157" s="5"/>
      <c r="IU157" s="5"/>
      <c r="IV157" s="5"/>
      <c r="IW157" s="5"/>
      <c r="IX157" s="5"/>
      <c r="IY157" s="5"/>
      <c r="IZ157" s="5"/>
      <c r="JA157" s="5"/>
      <c r="JB157" s="5"/>
      <c r="JC157" s="5"/>
      <c r="JD157" s="5"/>
      <c r="JE157" s="5"/>
      <c r="JF157" s="5"/>
      <c r="JG157" s="5"/>
      <c r="JH157" s="5"/>
      <c r="JI157" s="5"/>
      <c r="JJ157" s="5"/>
      <c r="JK157" s="5"/>
      <c r="JL157" s="5"/>
    </row>
    <row r="158" spans="1:272" x14ac:dyDescent="0.2">
      <c r="A158" s="148">
        <f>IF(Parametros!$P$3=1,'4 - Tabela atual'!A157,'5 - Tabela anterior'!A157)</f>
        <v>0</v>
      </c>
      <c r="B158" s="112">
        <f>IF(Parametros!$P$3=1,'4 - Tabela atual'!B157,'5 - Tabela anterior'!B157)</f>
        <v>0</v>
      </c>
      <c r="C158" s="9">
        <f>IF(Parametros!$P$3=1,'4 - Tabela atual'!C157,'5 - Tabela anterior'!C157)</f>
        <v>0</v>
      </c>
      <c r="D158" s="9">
        <f>IF(Parametros!$P$3=1,'4 - Tabela atual'!D157,'5 - Tabela anterior'!D157)</f>
        <v>0</v>
      </c>
      <c r="E158" s="9"/>
      <c r="F158" s="9"/>
      <c r="G158" s="9"/>
      <c r="H158" s="9"/>
      <c r="I158" s="9">
        <f>IF(Parametros!$P$3=1,'4 - Tabela atual'!I157,'5 - Tabela anterior'!H157)</f>
        <v>0</v>
      </c>
      <c r="J158" s="9"/>
      <c r="K158" s="9"/>
      <c r="L158" s="9"/>
      <c r="M158" s="9"/>
      <c r="N158" s="9">
        <f>IF(Parametros!$P$3=1,'4 - Tabela atual'!N157,'5 - Tabela anterior'!M157)</f>
        <v>0</v>
      </c>
      <c r="O158" s="9">
        <f>IF(Parametros!$P$3=1,'4 - Tabela atual'!O157,'5 - Tabela anterior'!N157)</f>
        <v>0</v>
      </c>
      <c r="P158" s="9">
        <f>IF(Parametros!$P$3=1,'4 - Tabela atual'!P157,'5 - Tabela anterior'!O157)</f>
        <v>0</v>
      </c>
      <c r="Q158" s="9">
        <f>IF(Parametros!$P$3=1,'4 - Tabela atual'!Q157,'5 - Tabela anterior'!P157)</f>
        <v>0</v>
      </c>
      <c r="R158" s="9">
        <f>IF(Parametros!$P$3=1,'4 - Tabela atual'!R157,'5 - Tabela anterior'!Q157)</f>
        <v>0</v>
      </c>
      <c r="S158" s="9">
        <f>IF(Parametros!$P$3=1,'4 - Tabela atual'!S157,'5 - Tabela anterior'!R157)</f>
        <v>0</v>
      </c>
      <c r="T158" s="9">
        <f>IF(Parametros!$P$3=1,'4 - Tabela atual'!T157,'5 - Tabela anterior'!S157)</f>
        <v>0</v>
      </c>
      <c r="U158" s="9">
        <f>IF(Parametros!$P$3=1,'4 - Tabela atual'!U157,'5 - Tabela anterior'!T157)</f>
        <v>0</v>
      </c>
      <c r="V158" s="9">
        <f>IF(Parametros!$P$3=1,'4 - Tabela atual'!V157,'5 - Tabela anterior'!U157)</f>
        <v>0</v>
      </c>
      <c r="W158" s="9">
        <f>IF(Parametros!$P$3=1,'4 - Tabela atual'!W157,'5 - Tabela anterior'!V157)</f>
        <v>0</v>
      </c>
      <c r="X158" s="9">
        <f>IF(Parametros!$P$3=1,'4 - Tabela atual'!X157,'5 - Tabela anterior'!W157)</f>
        <v>0</v>
      </c>
      <c r="Y158" s="9">
        <f>IF(Parametros!$P$3=1,'4 - Tabela atual'!Y157,'5 - Tabela anterior'!X157)</f>
        <v>0</v>
      </c>
      <c r="Z158" s="9">
        <f>IF(Parametros!$P$3=1,'4 - Tabela atual'!Z157,'5 - Tabela anterior'!Y157)</f>
        <v>0</v>
      </c>
      <c r="AA158" s="9">
        <f>IF(Parametros!$P$3=1,'4 - Tabela atual'!AA157,'5 - Tabela anterior'!Z157)</f>
        <v>0</v>
      </c>
      <c r="AB158" s="9">
        <f>IF(Parametros!$P$3=1,'4 - Tabela atual'!AB157,'5 - Tabela anterior'!AA157)</f>
        <v>0</v>
      </c>
      <c r="AC158" s="9">
        <f>IF(Parametros!$P$3=1,'4 - Tabela atual'!AC157,'5 - Tabela anterior'!AB157)</f>
        <v>0</v>
      </c>
      <c r="AD158" s="9">
        <f>IF(Parametros!$P$3=1,'4 - Tabela atual'!AD157,'5 - Tabela anterior'!AC157)</f>
        <v>0</v>
      </c>
      <c r="AE158" s="9">
        <f>IF(Parametros!$P$3=1,'4 - Tabela atual'!AE157,'5 - Tabela anterior'!AD157)</f>
        <v>0</v>
      </c>
      <c r="AF158" s="9">
        <f>IF(Parametros!$P$3=1,'4 - Tabela atual'!AF157,'5 - Tabela anterior'!AE157)</f>
        <v>0</v>
      </c>
      <c r="AG158" s="9">
        <f>IF(Parametros!$P$3=1,'4 - Tabela atual'!AG157,'5 - Tabela anterior'!AF157)</f>
        <v>0</v>
      </c>
      <c r="AH158" s="9">
        <f>IF(Parametros!$P$3=1,'4 - Tabela atual'!AH157,'5 - Tabela anterior'!AG157)</f>
        <v>0</v>
      </c>
      <c r="AI158" s="9">
        <f>IF(Parametros!$P$3=1,'4 - Tabela atual'!AI157,'5 - Tabela anterior'!AH157)</f>
        <v>0</v>
      </c>
      <c r="AJ158" s="9">
        <f>IF(Parametros!$P$3=1,'4 - Tabela atual'!AJ157,'5 - Tabela anterior'!AI157)</f>
        <v>0</v>
      </c>
      <c r="AK158" s="9">
        <f>IF(Parametros!$P$3=1,'4 - Tabela atual'!AK157,'5 - Tabela anterior'!AJ157)</f>
        <v>0</v>
      </c>
      <c r="AL158" s="9">
        <f>IF(Parametros!$P$3=1,'4 - Tabela atual'!AL157,'5 - Tabela anterior'!AK157)</f>
        <v>0</v>
      </c>
      <c r="AM158" s="9">
        <f>IF(Parametros!$P$3=1,'4 - Tabela atual'!AM157,'5 - Tabela anterior'!AL157)</f>
        <v>0</v>
      </c>
      <c r="AN158" s="9">
        <f>IF(Parametros!$P$3=1,'4 - Tabela atual'!AN157,'5 - Tabela anterior'!AM157)</f>
        <v>0</v>
      </c>
      <c r="AO158" s="9">
        <f>IF(Parametros!$P$3=1,'4 - Tabela atual'!AO157,'5 - Tabela anterior'!AN157)</f>
        <v>0</v>
      </c>
      <c r="AP158" s="9">
        <f>IF(Parametros!$P$3=1,'4 - Tabela atual'!AP157,'5 - Tabela anterior'!AO157)</f>
        <v>0</v>
      </c>
      <c r="AQ158" s="9">
        <f>IF(Parametros!$P$3=1,'4 - Tabela atual'!AQ157,'5 - Tabela anterior'!AP157)</f>
        <v>0</v>
      </c>
      <c r="AR158" s="9">
        <f>IF(Parametros!$P$3=1,'4 - Tabela atual'!AR157,'5 - Tabela anterior'!AQ157)</f>
        <v>0</v>
      </c>
      <c r="AS158" s="9">
        <f>IF(Parametros!$P$3=1,'4 - Tabela atual'!AS157,'5 - Tabela anterior'!AR157)</f>
        <v>0</v>
      </c>
      <c r="AT158" s="9">
        <f>IF(Parametros!$P$3=1,'4 - Tabela atual'!AT157,'5 - Tabela anterior'!AS157)</f>
        <v>0</v>
      </c>
      <c r="AU158" s="9">
        <f>IF(Parametros!$P$3=1,'4 - Tabela atual'!AU157,'5 - Tabela anterior'!AT157)</f>
        <v>0</v>
      </c>
      <c r="AV158" s="9">
        <f>IF(Parametros!$P$3=1,'4 - Tabela atual'!AV157,'5 - Tabela anterior'!AU157)</f>
        <v>0</v>
      </c>
      <c r="AW158" s="9">
        <f>IF(Parametros!$P$3=1,'4 - Tabela atual'!AW157,'5 - Tabela anterior'!AV157)</f>
        <v>0</v>
      </c>
      <c r="AX158" s="9">
        <f>IF(Parametros!$P$3=1,'4 - Tabela atual'!AX157,'5 - Tabela anterior'!AW157)</f>
        <v>0</v>
      </c>
      <c r="AY158" s="9">
        <f>IF(Parametros!$P$3=1,'4 - Tabela atual'!AY157,'5 - Tabela anterior'!AX157)</f>
        <v>0</v>
      </c>
      <c r="AZ158" s="9">
        <f>IF(Parametros!$P$3=1,'4 - Tabela atual'!AZ157,'5 - Tabela anterior'!AY157)</f>
        <v>0</v>
      </c>
      <c r="BA158" s="9">
        <f>IF(Parametros!$P$3=1,'4 - Tabela atual'!BA157,'5 - Tabela anterior'!AZ157)</f>
        <v>0</v>
      </c>
      <c r="BB158" s="9">
        <f>IF(Parametros!$P$3=1,'4 - Tabela atual'!BB157,'5 - Tabela anterior'!BA157)</f>
        <v>0</v>
      </c>
      <c r="BC158" s="9">
        <f>IF(Parametros!$P$3=1,'4 - Tabela atual'!BC157,'5 - Tabela anterior'!BB157)</f>
        <v>0</v>
      </c>
      <c r="BD158" s="9">
        <f>IF(Parametros!$P$3=1,'4 - Tabela atual'!BD157,'5 - Tabela anterior'!BC157)</f>
        <v>0</v>
      </c>
      <c r="BE158" s="9">
        <f>IF(Parametros!$P$3=1,'4 - Tabela atual'!BE157,'5 - Tabela anterior'!BD157)</f>
        <v>0</v>
      </c>
      <c r="BF158" s="9">
        <f>IF(Parametros!$P$3=1,'4 - Tabela atual'!BF157,'5 - Tabela anterior'!BE157)</f>
        <v>0</v>
      </c>
      <c r="BG158" s="9">
        <f>IF(Parametros!$P$3=1,'4 - Tabela atual'!BG157,'5 - Tabela anterior'!BF157)</f>
        <v>0</v>
      </c>
      <c r="BH158" s="9">
        <f>IF(Parametros!$P$3=1,'4 - Tabela atual'!BH157,'5 - Tabela anterior'!BG157)</f>
        <v>0</v>
      </c>
      <c r="BI158" s="9">
        <f>IF(Parametros!$P$3=1,'4 - Tabela atual'!BI157,'5 - Tabela anterior'!BH157)</f>
        <v>0</v>
      </c>
      <c r="BJ158" s="9">
        <f>IF(Parametros!$P$3=1,'4 - Tabela atual'!BJ157,'5 - Tabela anterior'!BI157)</f>
        <v>0</v>
      </c>
      <c r="BK158" s="9">
        <f>IF(Parametros!$P$3=1,'4 - Tabela atual'!BK157,'5 - Tabela anterior'!BJ157)</f>
        <v>0</v>
      </c>
      <c r="BL158" s="9">
        <f>IF(Parametros!$P$3=1,'4 - Tabela atual'!BL157,'5 - Tabela anterior'!BK157)</f>
        <v>0</v>
      </c>
      <c r="BM158" s="9">
        <f>IF(Parametros!$P$3=1,'4 - Tabela atual'!BM157,'5 - Tabela anterior'!BL157)</f>
        <v>0</v>
      </c>
      <c r="BN158" s="9">
        <f>IF(Parametros!$P$3=1,'4 - Tabela atual'!BN157,'5 - Tabela anterior'!BM157)</f>
        <v>0</v>
      </c>
      <c r="BO158" s="9">
        <f>IF(Parametros!$P$3=1,'4 - Tabela atual'!BO157,'5 - Tabela anterior'!BN157)</f>
        <v>0</v>
      </c>
      <c r="BP158" s="9">
        <f>IF(Parametros!$P$3=1,'4 - Tabela atual'!BP157,'5 - Tabela anterior'!BO157)</f>
        <v>0</v>
      </c>
      <c r="BQ158" s="9">
        <f>IF(Parametros!$P$3=1,'4 - Tabela atual'!BQ157,'5 - Tabela anterior'!BP157)</f>
        <v>0</v>
      </c>
      <c r="BR158" s="9">
        <f>IF(Parametros!$P$3=1,'4 - Tabela atual'!BR157,'5 - Tabela anterior'!BQ157)</f>
        <v>0</v>
      </c>
      <c r="BS158" s="9">
        <f>IF(Parametros!$P$3=1,'4 - Tabela atual'!BS157,'5 - Tabela anterior'!BR157)</f>
        <v>0</v>
      </c>
      <c r="BT158" s="9">
        <f>IF(Parametros!$P$3=1,'4 - Tabela atual'!BT157,'5 - Tabela anterior'!BS157)</f>
        <v>0</v>
      </c>
      <c r="BU158" s="9">
        <f>IF(Parametros!$P$3=1,'4 - Tabela atual'!BU157,'5 - Tabela anterior'!BT157)</f>
        <v>0</v>
      </c>
      <c r="BV158" s="9">
        <f>IF(Parametros!$P$3=1,'4 - Tabela atual'!BV157,'5 - Tabela anterior'!BU157)</f>
        <v>0</v>
      </c>
      <c r="BW158" s="9">
        <f>IF(Parametros!$P$3=1,'4 - Tabela atual'!BW157,'5 - Tabela anterior'!BV157)</f>
        <v>0</v>
      </c>
      <c r="BX158" s="9">
        <f>IF(Parametros!$P$3=1,'4 - Tabela atual'!BX157,'5 - Tabela anterior'!BW157)</f>
        <v>0</v>
      </c>
      <c r="BY158" s="9">
        <f>IF(Parametros!$P$3=1,'4 - Tabela atual'!BY157,'5 - Tabela anterior'!BX157)</f>
        <v>0</v>
      </c>
      <c r="BZ158" s="9">
        <f>IF(Parametros!$P$3=1,'4 - Tabela atual'!BZ157,'5 - Tabela anterior'!BY157)</f>
        <v>0</v>
      </c>
      <c r="CA158" s="9">
        <f>IF(Parametros!$P$3=1,'4 - Tabela atual'!CA157,'5 - Tabela anterior'!BZ157)</f>
        <v>0</v>
      </c>
      <c r="CB158" s="9">
        <f>IF(Parametros!$P$3=1,'4 - Tabela atual'!CB157,'5 - Tabela anterior'!CA157)</f>
        <v>0</v>
      </c>
      <c r="CC158" s="9">
        <f>IF(Parametros!$P$3=1,'4 - Tabela atual'!CC157,'5 - Tabela anterior'!CB157)</f>
        <v>0</v>
      </c>
      <c r="CD158" s="9">
        <f>IF(Parametros!$P$3=1,'4 - Tabela atual'!CD157,'5 - Tabela anterior'!CC157)</f>
        <v>0</v>
      </c>
      <c r="CE158" s="9">
        <f>IF(Parametros!$P$3=1,'4 - Tabela atual'!CE157,'5 - Tabela anterior'!CD157)</f>
        <v>0</v>
      </c>
      <c r="CF158" s="9">
        <f>IF(Parametros!$P$3=1,'4 - Tabela atual'!CF157,'5 - Tabela anterior'!CE157)</f>
        <v>0</v>
      </c>
      <c r="CG158" s="9">
        <f>IF(Parametros!$P$3=1,'4 - Tabela atual'!CG157,'5 - Tabela anterior'!CF157)</f>
        <v>0</v>
      </c>
      <c r="CH158" s="9">
        <f>IF(Parametros!$P$3=1,'4 - Tabela atual'!CH157,'5 - Tabela anterior'!CG157)</f>
        <v>0</v>
      </c>
      <c r="CI158" s="9">
        <f>IF(Parametros!$P$3=1,'4 - Tabela atual'!CI157,'5 - Tabela anterior'!CH157)</f>
        <v>0</v>
      </c>
      <c r="CJ158" s="9">
        <f>IF(Parametros!$P$3=1,'4 - Tabela atual'!CJ157,'5 - Tabela anterior'!CI157)</f>
        <v>0</v>
      </c>
      <c r="CK158" s="9">
        <f>IF(Parametros!$P$3=1,'4 - Tabela atual'!CK157,'5 - Tabela anterior'!CJ157)</f>
        <v>0</v>
      </c>
      <c r="CL158" s="9">
        <f>IF(Parametros!$P$3=1,'4 - Tabela atual'!CL157,'5 - Tabela anterior'!CK157)</f>
        <v>0</v>
      </c>
      <c r="CM158" s="9">
        <f>IF(Parametros!$P$3=1,'4 - Tabela atual'!CM157,'5 - Tabela anterior'!CL157)</f>
        <v>0</v>
      </c>
      <c r="CN158" s="9">
        <f>IF(Parametros!$P$3=1,'4 - Tabela atual'!CN157,'5 - Tabela anterior'!CM157)</f>
        <v>0</v>
      </c>
      <c r="CO158" s="9">
        <f>IF(Parametros!$P$3=1,'4 - Tabela atual'!CO157,'5 - Tabela anterior'!CN157)</f>
        <v>0</v>
      </c>
      <c r="CP158" s="9">
        <f>IF(Parametros!$P$3=1,'4 - Tabela atual'!CP157,'5 - Tabela anterior'!CO157)</f>
        <v>0</v>
      </c>
      <c r="CQ158" s="9">
        <f>IF(Parametros!$P$3=1,'4 - Tabela atual'!CQ157,'5 - Tabela anterior'!CP157)</f>
        <v>0</v>
      </c>
      <c r="CR158" s="9">
        <f>IF(Parametros!$P$3=1,'4 - Tabela atual'!CR157,'5 - Tabela anterior'!CQ157)</f>
        <v>0</v>
      </c>
      <c r="CS158" s="9">
        <f>IF(Parametros!$P$3=1,'4 - Tabela atual'!CS157,'5 - Tabela anterior'!CR157)</f>
        <v>0</v>
      </c>
      <c r="CT158" s="9">
        <f>IF(Parametros!$P$3=1,'4 - Tabela atual'!CT157,'5 - Tabela anterior'!CS157)</f>
        <v>0</v>
      </c>
      <c r="CU158" s="9">
        <f>IF(Parametros!$P$3=1,'4 - Tabela atual'!CU157,'5 - Tabela anterior'!CT157)</f>
        <v>0</v>
      </c>
      <c r="CV158" s="9">
        <f>IF(Parametros!$P$3=1,'4 - Tabela atual'!CV157,'5 - Tabela anterior'!CU157)</f>
        <v>0</v>
      </c>
      <c r="CW158" s="9">
        <f>IF(Parametros!$P$3=1,'4 - Tabela atual'!CW157,'5 - Tabela anterior'!CV157)</f>
        <v>0</v>
      </c>
      <c r="CX158" s="9">
        <f>IF(Parametros!$P$3=1,'4 - Tabela atual'!CX157,'5 - Tabela anterior'!CW157)</f>
        <v>0</v>
      </c>
      <c r="CY158" s="9">
        <f>IF(Parametros!$P$3=1,'4 - Tabela atual'!CY157,'5 - Tabela anterior'!CX157)</f>
        <v>0</v>
      </c>
      <c r="CZ158" s="9">
        <f>IF(Parametros!$P$3=1,'4 - Tabela atual'!CZ157,'5 - Tabela anterior'!CY157)</f>
        <v>0</v>
      </c>
      <c r="DA158" s="9">
        <f>IF(Parametros!$P$3=1,'4 - Tabela atual'!DA157,'5 - Tabela anterior'!CZ157)</f>
        <v>0</v>
      </c>
      <c r="DB158" s="9">
        <f>IF(Parametros!$P$3=1,'4 - Tabela atual'!DB157,'5 - Tabela anterior'!DA157)</f>
        <v>0</v>
      </c>
      <c r="DC158" s="9">
        <f>IF(Parametros!$P$3=1,'4 - Tabela atual'!DC157,'5 - Tabela anterior'!DB157)</f>
        <v>0</v>
      </c>
      <c r="DD158" s="9">
        <f>IF(Parametros!$P$3=1,'4 - Tabela atual'!DD157,'5 - Tabela anterior'!DC157)</f>
        <v>0</v>
      </c>
      <c r="DE158" s="9">
        <f>IF(Parametros!$P$3=1,'4 - Tabela atual'!DE157,'5 - Tabela anterior'!DD157)</f>
        <v>0</v>
      </c>
      <c r="DF158" s="9">
        <f>IF(Parametros!$P$3=1,'4 - Tabela atual'!DF157,'5 - Tabela anterior'!DE157)</f>
        <v>0</v>
      </c>
      <c r="DG158" s="9">
        <f>IF(Parametros!$P$3=1,'4 - Tabela atual'!DG157,'5 - Tabela anterior'!DF157)</f>
        <v>0</v>
      </c>
      <c r="DH158" s="9">
        <f>IF(Parametros!$P$3=1,'4 - Tabela atual'!DH157,'5 - Tabela anterior'!DG157)</f>
        <v>0</v>
      </c>
      <c r="DI158" s="9">
        <f>IF(Parametros!$P$3=1,'4 - Tabela atual'!DI157,'5 - Tabela anterior'!DH157)</f>
        <v>0</v>
      </c>
      <c r="DJ158" s="9">
        <f>IF(Parametros!$P$3=1,'4 - Tabela atual'!DJ157,'5 - Tabela anterior'!DI157)</f>
        <v>0</v>
      </c>
      <c r="DK158" s="9">
        <f>IF(Parametros!$P$3=1,'4 - Tabela atual'!DK157,'5 - Tabela anterior'!DJ157)</f>
        <v>0</v>
      </c>
      <c r="DL158" s="9">
        <f>IF(Parametros!$P$3=1,'4 - Tabela atual'!DL157,'5 - Tabela anterior'!DK157)</f>
        <v>0</v>
      </c>
      <c r="DM158" s="9">
        <f>IF(Parametros!$P$3=1,'4 - Tabela atual'!DM157,'5 - Tabela anterior'!DL157)</f>
        <v>0</v>
      </c>
      <c r="DN158" s="9">
        <f>IF(Parametros!$P$3=1,'4 - Tabela atual'!DN157,'5 - Tabela anterior'!DM157)</f>
        <v>0</v>
      </c>
      <c r="DO158" s="9">
        <f>IF(Parametros!$P$3=1,'4 - Tabela atual'!DO157,'5 - Tabela anterior'!DN157)</f>
        <v>0</v>
      </c>
      <c r="DP158" s="9">
        <f>IF(Parametros!$P$3=1,'4 - Tabela atual'!DP157,'5 - Tabela anterior'!DO157)</f>
        <v>0</v>
      </c>
      <c r="DQ158" s="9">
        <f>IF(Parametros!$P$3=1,'4 - Tabela atual'!DQ157,'5 - Tabela anterior'!DP157)</f>
        <v>0</v>
      </c>
      <c r="DR158" s="9">
        <f>IF(Parametros!$P$3=1,'4 - Tabela atual'!DR157,'5 - Tabela anterior'!DQ157)</f>
        <v>0</v>
      </c>
      <c r="DS158" s="9">
        <f>IF(Parametros!$P$3=1,'4 - Tabela atual'!DS157,'5 - Tabela anterior'!DR157)</f>
        <v>0</v>
      </c>
      <c r="DT158" s="9">
        <f>IF(Parametros!$P$3=1,'4 - Tabela atual'!DT157,'5 - Tabela anterior'!DS157)</f>
        <v>0</v>
      </c>
      <c r="DU158" s="9">
        <f>IF(Parametros!$P$3=1,'4 - Tabela atual'!DU157,'5 - Tabela anterior'!DT157)</f>
        <v>0</v>
      </c>
      <c r="DV158" s="9">
        <f>IF(Parametros!$P$3=1,'4 - Tabela atual'!DV157,'5 - Tabela anterior'!DU157)</f>
        <v>0</v>
      </c>
      <c r="DW158" s="9">
        <f>IF(Parametros!$P$3=1,'4 - Tabela atual'!DW157,'5 - Tabela anterior'!DV157)</f>
        <v>0</v>
      </c>
      <c r="DX158" s="9">
        <f>IF(Parametros!$P$3=1,'4 - Tabela atual'!DX157,'5 - Tabela anterior'!DW157)</f>
        <v>0</v>
      </c>
      <c r="DY158" s="9">
        <f>IF(Parametros!$P$3=1,'4 - Tabela atual'!DY157,'5 - Tabela anterior'!DX157)</f>
        <v>0</v>
      </c>
      <c r="DZ158" s="9">
        <f>IF(Parametros!$P$3=1,'4 - Tabela atual'!DZ157,'5 - Tabela anterior'!DY157)</f>
        <v>0</v>
      </c>
      <c r="EA158" s="9">
        <f>IF(Parametros!$P$3=1,'4 - Tabela atual'!EA157,'5 - Tabela anterior'!DZ157)</f>
        <v>0</v>
      </c>
      <c r="EB158" s="9">
        <f>IF(Parametros!$P$3=1,'4 - Tabela atual'!EB157,'5 - Tabela anterior'!EA157)</f>
        <v>0</v>
      </c>
      <c r="EC158" s="9">
        <f>IF(Parametros!$P$3=1,'4 - Tabela atual'!EC157,'5 - Tabela anterior'!EB157)</f>
        <v>0</v>
      </c>
      <c r="ED158" s="9">
        <f>IF(Parametros!$P$3=1,'4 - Tabela atual'!ED157,'5 - Tabela anterior'!EC157)</f>
        <v>0</v>
      </c>
      <c r="EE158" s="9">
        <f>IF(Parametros!$P$3=1,'4 - Tabela atual'!EE157,'5 - Tabela anterior'!ED157)</f>
        <v>0</v>
      </c>
      <c r="EF158" s="9">
        <f>IF(Parametros!$P$3=1,'4 - Tabela atual'!EF157,'5 - Tabela anterior'!EE157)</f>
        <v>0</v>
      </c>
      <c r="EG158" s="9">
        <f>IF(Parametros!$P$3=1,'4 - Tabela atual'!EG157,'5 - Tabela anterior'!EF157)</f>
        <v>0</v>
      </c>
      <c r="EH158" s="9">
        <f>IF(Parametros!$P$3=1,'4 - Tabela atual'!EH157,'5 - Tabela anterior'!EG157)</f>
        <v>0</v>
      </c>
      <c r="EI158" s="9">
        <f>IF(Parametros!$P$3=1,'4 - Tabela atual'!EI157,'5 - Tabela anterior'!EH157)</f>
        <v>0</v>
      </c>
      <c r="EJ158" s="9">
        <f>IF(Parametros!$P$3=1,'4 - Tabela atual'!EJ157,'5 - Tabela anterior'!EI157)</f>
        <v>0</v>
      </c>
      <c r="EK158" s="9">
        <f>IF(Parametros!$P$3=1,'4 - Tabela atual'!EK157,'5 - Tabela anterior'!EJ157)</f>
        <v>0</v>
      </c>
      <c r="EL158" s="9">
        <f>IF(Parametros!$P$3=1,'4 - Tabela atual'!EL157,'5 - Tabela anterior'!EK157)</f>
        <v>0</v>
      </c>
      <c r="EM158" s="9">
        <f>IF(Parametros!$P$3=1,'4 - Tabela atual'!EM157,'5 - Tabela anterior'!EL157)</f>
        <v>0</v>
      </c>
      <c r="EN158" s="9">
        <f>IF(Parametros!$P$3=1,'4 - Tabela atual'!EN157,'5 - Tabela anterior'!EM157)</f>
        <v>0</v>
      </c>
      <c r="EO158" s="9">
        <f>IF(Parametros!$P$3=1,'4 - Tabela atual'!EO157,'5 - Tabela anterior'!EN157)</f>
        <v>0</v>
      </c>
      <c r="EP158" s="9">
        <f>IF(Parametros!$P$3=1,'4 - Tabela atual'!EP157,'5 - Tabela anterior'!EO157)</f>
        <v>0</v>
      </c>
      <c r="EQ158" s="9">
        <f>IF(Parametros!$P$3=1,'4 - Tabela atual'!EQ157,'5 - Tabela anterior'!EP157)</f>
        <v>0</v>
      </c>
      <c r="ER158" s="9">
        <f>IF(Parametros!$P$3=1,'4 - Tabela atual'!ER157,'5 - Tabela anterior'!EQ157)</f>
        <v>0</v>
      </c>
      <c r="ES158" s="9">
        <f>IF(Parametros!$P$3=1,'4 - Tabela atual'!ES157,'5 - Tabela anterior'!ER157)</f>
        <v>0</v>
      </c>
      <c r="ET158" s="9">
        <f>IF(Parametros!$P$3=1,'4 - Tabela atual'!ET157,'5 - Tabela anterior'!ES157)</f>
        <v>0</v>
      </c>
      <c r="EU158" s="9">
        <f>IF(Parametros!$P$3=1,'4 - Tabela atual'!EU157,'5 - Tabela anterior'!ET157)</f>
        <v>0</v>
      </c>
      <c r="EV158" s="9">
        <f>IF(Parametros!$P$3=1,'4 - Tabela atual'!EV157,'5 - Tabela anterior'!EU157)</f>
        <v>0</v>
      </c>
      <c r="EW158" s="9">
        <f>IF(Parametros!$P$3=1,'4 - Tabela atual'!EW157,'5 - Tabela anterior'!EV157)</f>
        <v>0</v>
      </c>
      <c r="EX158" s="9">
        <f>IF(Parametros!$P$3=1,'4 - Tabela atual'!EX157,'5 - Tabela anterior'!EW157)</f>
        <v>0</v>
      </c>
      <c r="EY158" s="9">
        <f>IF(Parametros!$P$3=1,'4 - Tabela atual'!EY157,'5 - Tabela anterior'!EX157)</f>
        <v>0</v>
      </c>
      <c r="EZ158" s="9">
        <f>IF(Parametros!$P$3=1,'4 - Tabela atual'!EZ157,'5 - Tabela anterior'!EY157)</f>
        <v>0</v>
      </c>
      <c r="FA158" s="9">
        <f>IF(Parametros!$P$3=1,'4 - Tabela atual'!FA157,'5 - Tabela anterior'!EZ157)</f>
        <v>0</v>
      </c>
      <c r="FB158" s="9">
        <f>IF(Parametros!$P$3=1,'4 - Tabela atual'!FB157,'5 - Tabela anterior'!FA157)</f>
        <v>0</v>
      </c>
      <c r="FC158" s="9">
        <f>IF(Parametros!$P$3=1,'4 - Tabela atual'!FC157,'5 - Tabela anterior'!FB157)</f>
        <v>0</v>
      </c>
      <c r="FD158" s="9">
        <f>IF(Parametros!$P$3=1,'4 - Tabela atual'!FD157,'5 - Tabela anterior'!FC157)</f>
        <v>0</v>
      </c>
      <c r="FE158" s="9">
        <f>IF(Parametros!$P$3=1,'4 - Tabela atual'!FE157,'5 - Tabela anterior'!FD157)</f>
        <v>0</v>
      </c>
      <c r="FF158" s="9">
        <f>IF(Parametros!$P$3=1,'4 - Tabela atual'!FF157,'5 - Tabela anterior'!FE157)</f>
        <v>0</v>
      </c>
      <c r="FG158" s="9">
        <f>IF(Parametros!$P$3=1,'4 - Tabela atual'!FG157,'5 - Tabela anterior'!FF157)</f>
        <v>0</v>
      </c>
      <c r="FH158" s="9">
        <f>IF(Parametros!$P$3=1,'4 - Tabela atual'!FH157,'5 - Tabela anterior'!FG157)</f>
        <v>0</v>
      </c>
      <c r="FI158" s="9">
        <f>IF(Parametros!$P$3=1,'4 - Tabela atual'!FI157,'5 - Tabela anterior'!FH157)</f>
        <v>0</v>
      </c>
      <c r="FJ158" s="9">
        <f>IF(Parametros!$P$3=1,'4 - Tabela atual'!FJ157,'5 - Tabela anterior'!FI157)</f>
        <v>0</v>
      </c>
      <c r="FK158" s="9">
        <f>IF(Parametros!$P$3=1,'4 - Tabela atual'!FK157,'5 - Tabela anterior'!FJ157)</f>
        <v>0</v>
      </c>
      <c r="FL158" s="9">
        <f>IF(Parametros!$P$3=1,'4 - Tabela atual'!FL157,'5 - Tabela anterior'!FK157)</f>
        <v>0</v>
      </c>
      <c r="FM158" s="9">
        <f>IF(Parametros!$P$3=1,'4 - Tabela atual'!FM157,'5 - Tabela anterior'!FL157)</f>
        <v>0</v>
      </c>
      <c r="FN158" s="9">
        <f>IF(Parametros!$P$3=1,'4 - Tabela atual'!FN157,'5 - Tabela anterior'!FM157)</f>
        <v>0</v>
      </c>
      <c r="FO158" s="9">
        <f>IF(Parametros!$P$3=1,'4 - Tabela atual'!FO157,'5 - Tabela anterior'!FN157)</f>
        <v>0</v>
      </c>
      <c r="FP158" s="9">
        <f>IF(Parametros!$P$3=1,'4 - Tabela atual'!FP157,'5 - Tabela anterior'!FO157)</f>
        <v>0</v>
      </c>
      <c r="FQ158" s="9">
        <f>IF(Parametros!$P$3=1,'4 - Tabela atual'!FQ157,'5 - Tabela anterior'!FP157)</f>
        <v>0</v>
      </c>
      <c r="FR158" s="9">
        <f>IF(Parametros!$P$3=1,'4 - Tabela atual'!FR157,'5 - Tabela anterior'!FQ157)</f>
        <v>0</v>
      </c>
      <c r="FS158" s="9">
        <f>IF(Parametros!$P$3=1,'4 - Tabela atual'!FS157,'5 - Tabela anterior'!FR157)</f>
        <v>0</v>
      </c>
      <c r="FT158" t="str">
        <f>IF(Parametros!$P$3=1,'4 - Tabela atual'!FT157,'5 - Tabela anterior'!FS157)</f>
        <v>0</v>
      </c>
      <c r="FU158" t="str">
        <f>IF(Parametros!$P$3=1,'4 - Tabela atual'!FU157,'5 - Tabela anterior'!FT157)</f>
        <v>0</v>
      </c>
      <c r="FV158" t="str">
        <f>IF(Parametros!$P$3=1,'4 - Tabela atual'!FV157,'5 - Tabela anterior'!FU157)</f>
        <v>0</v>
      </c>
      <c r="FW158" t="str">
        <f>IF(Parametros!$P$3=1,'4 - Tabela atual'!FW157,'5 - Tabela anterior'!FV157)</f>
        <v>0</v>
      </c>
      <c r="FX158">
        <f>IF(Parametros!$P$3=1,'4 - Tabela atual'!FX157,'5 - Tabela anterior'!FW157)</f>
        <v>0</v>
      </c>
      <c r="FY158">
        <f>IF(Parametros!$P$3=1,'4 - Tabela atual'!FY157,'5 - Tabela anterior'!FX157)</f>
        <v>0</v>
      </c>
      <c r="FZ158">
        <f>IF(Parametros!$P$3=1,'4 - Tabela atual'!FZ157,'5 - Tabela anterior'!FY157)</f>
        <v>0</v>
      </c>
      <c r="GA158">
        <f>IF(Parametros!$P$3=1,'4 - Tabela atual'!GA157,'5 - Tabela anterior'!FZ157)</f>
        <v>0</v>
      </c>
      <c r="GB158">
        <f>IF(Parametros!$P$3=1,'4 - Tabela atual'!GB157,'5 - Tabela anterior'!GA157)</f>
        <v>0</v>
      </c>
      <c r="GC158">
        <f>IF(Parametros!$P$3=1,'4 - Tabela atual'!GC157,'5 - Tabela anterior'!GB157)</f>
        <v>0</v>
      </c>
      <c r="GD158">
        <f>IF(Parametros!$P$3=1,'4 - Tabela atual'!GD157,'5 - Tabela anterior'!GC157)</f>
        <v>0</v>
      </c>
      <c r="GE158">
        <f>IF(Parametros!$P$3=1,'4 - Tabela atual'!GE157,'5 - Tabela anterior'!GD157)</f>
        <v>0</v>
      </c>
      <c r="GF158">
        <f>IF(Parametros!$P$3=1,'4 - Tabela atual'!GF157,'5 - Tabela anterior'!GE157)</f>
        <v>0</v>
      </c>
      <c r="GG158">
        <f>IF(Parametros!$P$3=1,'4 - Tabela atual'!GG157,'5 - Tabela anterior'!GF157)</f>
        <v>0</v>
      </c>
      <c r="GH158">
        <f>IF(Parametros!$P$3=1,'4 - Tabela atual'!GH157,'5 - Tabela anterior'!GG157)</f>
        <v>0</v>
      </c>
      <c r="GI158" s="8" t="str">
        <f>IF(Parametros!$P$3=1,'4 - Tabela atual'!GI157,'5 - Tabela anterior'!GH157)</f>
        <v>0</v>
      </c>
      <c r="GJ158" s="8">
        <f>IF(Parametros!$P$3=1,'4 - Tabela atual'!GJ157,'5 - Tabela anterior'!GI157)</f>
        <v>0</v>
      </c>
      <c r="GK158" s="8">
        <f>IF(Parametros!$P$3=1,'4 - Tabela atual'!GK157,'5 - Tabela anterior'!GJ157)</f>
        <v>0</v>
      </c>
      <c r="GL158" s="8">
        <f>IF(Parametros!$P$3=1,'4 - Tabela atual'!GL157,'5 - Tabela anterior'!GK157)</f>
        <v>0</v>
      </c>
      <c r="GM158" s="8">
        <f>IF(Parametros!$P$3=1,'4 - Tabela atual'!GM157,'5 - Tabela anterior'!GL157)</f>
        <v>0</v>
      </c>
      <c r="GN158" s="8">
        <f>IF(Parametros!$P$3=1,'4 - Tabela atual'!GN157,'5 - Tabela anterior'!GM157)</f>
        <v>0</v>
      </c>
      <c r="GO158" s="8">
        <f>IF(Parametros!$P$3=1,'4 - Tabela atual'!GO157,'5 - Tabela anterior'!GN157)</f>
        <v>0</v>
      </c>
      <c r="GP158" s="8">
        <f>IF(Parametros!$P$3=1,'4 - Tabela atual'!GP157,'5 - Tabela anterior'!GO157)</f>
        <v>0</v>
      </c>
      <c r="GQ158" s="8">
        <f>IF(Parametros!$P$3=1,'4 - Tabela atual'!GQ157,'5 - Tabela anterior'!GP157)</f>
        <v>0</v>
      </c>
      <c r="GR158" s="8">
        <f>IF(Parametros!$P$3=1,'4 - Tabela atual'!GR157,'5 - Tabela anterior'!GQ157)</f>
        <v>0</v>
      </c>
      <c r="GS158" s="8">
        <f>IF(Parametros!$P$3=1,'4 - Tabela atual'!GS157,'5 - Tabela anterior'!GR157)</f>
        <v>0</v>
      </c>
      <c r="GT158" s="8">
        <f>IF(Parametros!$P$3=1,'4 - Tabela atual'!GT157,'5 - Tabela anterior'!GS157)</f>
        <v>0</v>
      </c>
      <c r="GU158" s="8">
        <f>IF(Parametros!$P$3=1,'4 - Tabela atual'!GU157,'5 - Tabela anterior'!GT157)</f>
        <v>0</v>
      </c>
      <c r="GV158" s="8">
        <f>IF(Parametros!$P$3=1,'4 - Tabela atual'!GV157,'5 - Tabela anterior'!GU157)</f>
        <v>0</v>
      </c>
      <c r="GW158" s="8">
        <f>IF(Parametros!$P$3=1,'4 - Tabela atual'!GW157,'5 - Tabela anterior'!GV157)</f>
        <v>0</v>
      </c>
      <c r="GX158">
        <f>IF(Parametros!$P$3=1,'4 - Tabela atual'!GX157,'5 - Tabela anterior'!GW157)</f>
        <v>0</v>
      </c>
      <c r="GY158">
        <f>IF(Parametros!$P$3=1,'4 - Tabela atual'!GY157,'5 - Tabela anterior'!GX157)</f>
        <v>0</v>
      </c>
      <c r="GZ158">
        <f>IF(Parametros!$P$3=1,'4 - Tabela atual'!GZ157,'5 - Tabela anterior'!GY157)</f>
        <v>0</v>
      </c>
      <c r="HA158">
        <f>IF(Parametros!$P$3=1,'4 - Tabela atual'!HA157,'5 - Tabela anterior'!GZ157)</f>
        <v>0</v>
      </c>
      <c r="HB158">
        <f>IF(Parametros!$P$3=1,'4 - Tabela atual'!HB157,'5 - Tabela anterior'!HA157)</f>
        <v>0</v>
      </c>
      <c r="HC158">
        <f>IF(Parametros!$P$3=1,'4 - Tabela atual'!HC157,'5 - Tabela anterior'!HB157)</f>
        <v>0</v>
      </c>
      <c r="HD158">
        <f>IF(Parametros!$P$3=1,'4 - Tabela atual'!HD157,'5 - Tabela anterior'!HC157)</f>
        <v>0</v>
      </c>
      <c r="HE158" s="6" t="str">
        <f t="shared" si="4"/>
        <v>0 - (0)</v>
      </c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IP158" s="5"/>
      <c r="IQ158" s="5"/>
      <c r="IR158" s="5"/>
      <c r="IS158" s="5"/>
      <c r="IT158" s="5"/>
      <c r="IU158" s="5"/>
      <c r="IV158" s="5"/>
      <c r="IW158" s="5"/>
      <c r="IX158" s="5"/>
      <c r="IY158" s="5"/>
      <c r="IZ158" s="5"/>
      <c r="JA158" s="5"/>
      <c r="JB158" s="5"/>
      <c r="JC158" s="5"/>
      <c r="JD158" s="5"/>
      <c r="JE158" s="5"/>
      <c r="JF158" s="5"/>
      <c r="JG158" s="5"/>
      <c r="JH158" s="5"/>
      <c r="JI158" s="5"/>
      <c r="JJ158" s="5"/>
      <c r="JK158" s="5"/>
      <c r="JL158" s="5"/>
    </row>
    <row r="159" spans="1:272" x14ac:dyDescent="0.2">
      <c r="A159" s="148">
        <f>IF(Parametros!$P$3=1,'4 - Tabela atual'!A158,'5 - Tabela anterior'!A158)</f>
        <v>0</v>
      </c>
      <c r="B159" s="112">
        <f>IF(Parametros!$P$3=1,'4 - Tabela atual'!B158,'5 - Tabela anterior'!B158)</f>
        <v>0</v>
      </c>
      <c r="C159" s="9">
        <f>IF(Parametros!$P$3=1,'4 - Tabela atual'!C158,'5 - Tabela anterior'!C158)</f>
        <v>0</v>
      </c>
      <c r="D159" s="9">
        <f>IF(Parametros!$P$3=1,'4 - Tabela atual'!D158,'5 - Tabela anterior'!D158)</f>
        <v>0</v>
      </c>
      <c r="E159" s="9"/>
      <c r="F159" s="9"/>
      <c r="G159" s="9"/>
      <c r="H159" s="9"/>
      <c r="I159" s="9">
        <f>IF(Parametros!$P$3=1,'4 - Tabela atual'!I158,'5 - Tabela anterior'!H158)</f>
        <v>0</v>
      </c>
      <c r="J159" s="9"/>
      <c r="K159" s="9"/>
      <c r="L159" s="9"/>
      <c r="M159" s="9"/>
      <c r="N159" s="9">
        <f>IF(Parametros!$P$3=1,'4 - Tabela atual'!N158,'5 - Tabela anterior'!M158)</f>
        <v>0</v>
      </c>
      <c r="O159" s="9">
        <f>IF(Parametros!$P$3=1,'4 - Tabela atual'!O158,'5 - Tabela anterior'!N158)</f>
        <v>0</v>
      </c>
      <c r="P159" s="9">
        <f>IF(Parametros!$P$3=1,'4 - Tabela atual'!P158,'5 - Tabela anterior'!O158)</f>
        <v>0</v>
      </c>
      <c r="Q159" s="9">
        <f>IF(Parametros!$P$3=1,'4 - Tabela atual'!Q158,'5 - Tabela anterior'!P158)</f>
        <v>0</v>
      </c>
      <c r="R159" s="9">
        <f>IF(Parametros!$P$3=1,'4 - Tabela atual'!R158,'5 - Tabela anterior'!Q158)</f>
        <v>0</v>
      </c>
      <c r="S159" s="9">
        <f>IF(Parametros!$P$3=1,'4 - Tabela atual'!S158,'5 - Tabela anterior'!R158)</f>
        <v>0</v>
      </c>
      <c r="T159" s="9">
        <f>IF(Parametros!$P$3=1,'4 - Tabela atual'!T158,'5 - Tabela anterior'!S158)</f>
        <v>0</v>
      </c>
      <c r="U159" s="9">
        <f>IF(Parametros!$P$3=1,'4 - Tabela atual'!U158,'5 - Tabela anterior'!T158)</f>
        <v>0</v>
      </c>
      <c r="V159" s="9">
        <f>IF(Parametros!$P$3=1,'4 - Tabela atual'!V158,'5 - Tabela anterior'!U158)</f>
        <v>0</v>
      </c>
      <c r="W159" s="9">
        <f>IF(Parametros!$P$3=1,'4 - Tabela atual'!W158,'5 - Tabela anterior'!V158)</f>
        <v>0</v>
      </c>
      <c r="X159" s="9">
        <f>IF(Parametros!$P$3=1,'4 - Tabela atual'!X158,'5 - Tabela anterior'!W158)</f>
        <v>0</v>
      </c>
      <c r="Y159" s="9">
        <f>IF(Parametros!$P$3=1,'4 - Tabela atual'!Y158,'5 - Tabela anterior'!X158)</f>
        <v>0</v>
      </c>
      <c r="Z159" s="9">
        <f>IF(Parametros!$P$3=1,'4 - Tabela atual'!Z158,'5 - Tabela anterior'!Y158)</f>
        <v>0</v>
      </c>
      <c r="AA159" s="9">
        <f>IF(Parametros!$P$3=1,'4 - Tabela atual'!AA158,'5 - Tabela anterior'!Z158)</f>
        <v>0</v>
      </c>
      <c r="AB159" s="9">
        <f>IF(Parametros!$P$3=1,'4 - Tabela atual'!AB158,'5 - Tabela anterior'!AA158)</f>
        <v>0</v>
      </c>
      <c r="AC159" s="9">
        <f>IF(Parametros!$P$3=1,'4 - Tabela atual'!AC158,'5 - Tabela anterior'!AB158)</f>
        <v>0</v>
      </c>
      <c r="AD159" s="9">
        <f>IF(Parametros!$P$3=1,'4 - Tabela atual'!AD158,'5 - Tabela anterior'!AC158)</f>
        <v>0</v>
      </c>
      <c r="AE159" s="9">
        <f>IF(Parametros!$P$3=1,'4 - Tabela atual'!AE158,'5 - Tabela anterior'!AD158)</f>
        <v>0</v>
      </c>
      <c r="AF159" s="9">
        <f>IF(Parametros!$P$3=1,'4 - Tabela atual'!AF158,'5 - Tabela anterior'!AE158)</f>
        <v>0</v>
      </c>
      <c r="AG159" s="9">
        <f>IF(Parametros!$P$3=1,'4 - Tabela atual'!AG158,'5 - Tabela anterior'!AF158)</f>
        <v>0</v>
      </c>
      <c r="AH159" s="9">
        <f>IF(Parametros!$P$3=1,'4 - Tabela atual'!AH158,'5 - Tabela anterior'!AG158)</f>
        <v>0</v>
      </c>
      <c r="AI159" s="9">
        <f>IF(Parametros!$P$3=1,'4 - Tabela atual'!AI158,'5 - Tabela anterior'!AH158)</f>
        <v>0</v>
      </c>
      <c r="AJ159" s="9">
        <f>IF(Parametros!$P$3=1,'4 - Tabela atual'!AJ158,'5 - Tabela anterior'!AI158)</f>
        <v>0</v>
      </c>
      <c r="AK159" s="9">
        <f>IF(Parametros!$P$3=1,'4 - Tabela atual'!AK158,'5 - Tabela anterior'!AJ158)</f>
        <v>0</v>
      </c>
      <c r="AL159" s="9">
        <f>IF(Parametros!$P$3=1,'4 - Tabela atual'!AL158,'5 - Tabela anterior'!AK158)</f>
        <v>0</v>
      </c>
      <c r="AM159" s="9">
        <f>IF(Parametros!$P$3=1,'4 - Tabela atual'!AM158,'5 - Tabela anterior'!AL158)</f>
        <v>0</v>
      </c>
      <c r="AN159" s="9">
        <f>IF(Parametros!$P$3=1,'4 - Tabela atual'!AN158,'5 - Tabela anterior'!AM158)</f>
        <v>0</v>
      </c>
      <c r="AO159" s="9">
        <f>IF(Parametros!$P$3=1,'4 - Tabela atual'!AO158,'5 - Tabela anterior'!AN158)</f>
        <v>0</v>
      </c>
      <c r="AP159" s="9">
        <f>IF(Parametros!$P$3=1,'4 - Tabela atual'!AP158,'5 - Tabela anterior'!AO158)</f>
        <v>0</v>
      </c>
      <c r="AQ159" s="9">
        <f>IF(Parametros!$P$3=1,'4 - Tabela atual'!AQ158,'5 - Tabela anterior'!AP158)</f>
        <v>0</v>
      </c>
      <c r="AR159" s="9">
        <f>IF(Parametros!$P$3=1,'4 - Tabela atual'!AR158,'5 - Tabela anterior'!AQ158)</f>
        <v>0</v>
      </c>
      <c r="AS159" s="9">
        <f>IF(Parametros!$P$3=1,'4 - Tabela atual'!AS158,'5 - Tabela anterior'!AR158)</f>
        <v>0</v>
      </c>
      <c r="AT159" s="9">
        <f>IF(Parametros!$P$3=1,'4 - Tabela atual'!AT158,'5 - Tabela anterior'!AS158)</f>
        <v>0</v>
      </c>
      <c r="AU159" s="9">
        <f>IF(Parametros!$P$3=1,'4 - Tabela atual'!AU158,'5 - Tabela anterior'!AT158)</f>
        <v>0</v>
      </c>
      <c r="AV159" s="9">
        <f>IF(Parametros!$P$3=1,'4 - Tabela atual'!AV158,'5 - Tabela anterior'!AU158)</f>
        <v>0</v>
      </c>
      <c r="AW159" s="9">
        <f>IF(Parametros!$P$3=1,'4 - Tabela atual'!AW158,'5 - Tabela anterior'!AV158)</f>
        <v>0</v>
      </c>
      <c r="AX159" s="9">
        <f>IF(Parametros!$P$3=1,'4 - Tabela atual'!AX158,'5 - Tabela anterior'!AW158)</f>
        <v>0</v>
      </c>
      <c r="AY159" s="9">
        <f>IF(Parametros!$P$3=1,'4 - Tabela atual'!AY158,'5 - Tabela anterior'!AX158)</f>
        <v>0</v>
      </c>
      <c r="AZ159" s="9">
        <f>IF(Parametros!$P$3=1,'4 - Tabela atual'!AZ158,'5 - Tabela anterior'!AY158)</f>
        <v>0</v>
      </c>
      <c r="BA159" s="9">
        <f>IF(Parametros!$P$3=1,'4 - Tabela atual'!BA158,'5 - Tabela anterior'!AZ158)</f>
        <v>0</v>
      </c>
      <c r="BB159" s="9">
        <f>IF(Parametros!$P$3=1,'4 - Tabela atual'!BB158,'5 - Tabela anterior'!BA158)</f>
        <v>0</v>
      </c>
      <c r="BC159" s="9">
        <f>IF(Parametros!$P$3=1,'4 - Tabela atual'!BC158,'5 - Tabela anterior'!BB158)</f>
        <v>0</v>
      </c>
      <c r="BD159" s="9">
        <f>IF(Parametros!$P$3=1,'4 - Tabela atual'!BD158,'5 - Tabela anterior'!BC158)</f>
        <v>0</v>
      </c>
      <c r="BE159" s="9">
        <f>IF(Parametros!$P$3=1,'4 - Tabela atual'!BE158,'5 - Tabela anterior'!BD158)</f>
        <v>0</v>
      </c>
      <c r="BF159" s="9">
        <f>IF(Parametros!$P$3=1,'4 - Tabela atual'!BF158,'5 - Tabela anterior'!BE158)</f>
        <v>0</v>
      </c>
      <c r="BG159" s="9">
        <f>IF(Parametros!$P$3=1,'4 - Tabela atual'!BG158,'5 - Tabela anterior'!BF158)</f>
        <v>0</v>
      </c>
      <c r="BH159" s="9">
        <f>IF(Parametros!$P$3=1,'4 - Tabela atual'!BH158,'5 - Tabela anterior'!BG158)</f>
        <v>0</v>
      </c>
      <c r="BI159" s="9">
        <f>IF(Parametros!$P$3=1,'4 - Tabela atual'!BI158,'5 - Tabela anterior'!BH158)</f>
        <v>0</v>
      </c>
      <c r="BJ159" s="9">
        <f>IF(Parametros!$P$3=1,'4 - Tabela atual'!BJ158,'5 - Tabela anterior'!BI158)</f>
        <v>0</v>
      </c>
      <c r="BK159" s="9">
        <f>IF(Parametros!$P$3=1,'4 - Tabela atual'!BK158,'5 - Tabela anterior'!BJ158)</f>
        <v>0</v>
      </c>
      <c r="BL159" s="9">
        <f>IF(Parametros!$P$3=1,'4 - Tabela atual'!BL158,'5 - Tabela anterior'!BK158)</f>
        <v>0</v>
      </c>
      <c r="BM159" s="9">
        <f>IF(Parametros!$P$3=1,'4 - Tabela atual'!BM158,'5 - Tabela anterior'!BL158)</f>
        <v>0</v>
      </c>
      <c r="BN159" s="9">
        <f>IF(Parametros!$P$3=1,'4 - Tabela atual'!BN158,'5 - Tabela anterior'!BM158)</f>
        <v>0</v>
      </c>
      <c r="BO159" s="9">
        <f>IF(Parametros!$P$3=1,'4 - Tabela atual'!BO158,'5 - Tabela anterior'!BN158)</f>
        <v>0</v>
      </c>
      <c r="BP159" s="9">
        <f>IF(Parametros!$P$3=1,'4 - Tabela atual'!BP158,'5 - Tabela anterior'!BO158)</f>
        <v>0</v>
      </c>
      <c r="BQ159" s="9">
        <f>IF(Parametros!$P$3=1,'4 - Tabela atual'!BQ158,'5 - Tabela anterior'!BP158)</f>
        <v>0</v>
      </c>
      <c r="BR159" s="9">
        <f>IF(Parametros!$P$3=1,'4 - Tabela atual'!BR158,'5 - Tabela anterior'!BQ158)</f>
        <v>0</v>
      </c>
      <c r="BS159" s="9">
        <f>IF(Parametros!$P$3=1,'4 - Tabela atual'!BS158,'5 - Tabela anterior'!BR158)</f>
        <v>0</v>
      </c>
      <c r="BT159" s="9">
        <f>IF(Parametros!$P$3=1,'4 - Tabela atual'!BT158,'5 - Tabela anterior'!BS158)</f>
        <v>0</v>
      </c>
      <c r="BU159" s="9">
        <f>IF(Parametros!$P$3=1,'4 - Tabela atual'!BU158,'5 - Tabela anterior'!BT158)</f>
        <v>0</v>
      </c>
      <c r="BV159" s="9">
        <f>IF(Parametros!$P$3=1,'4 - Tabela atual'!BV158,'5 - Tabela anterior'!BU158)</f>
        <v>0</v>
      </c>
      <c r="BW159" s="9">
        <f>IF(Parametros!$P$3=1,'4 - Tabela atual'!BW158,'5 - Tabela anterior'!BV158)</f>
        <v>0</v>
      </c>
      <c r="BX159" s="9">
        <f>IF(Parametros!$P$3=1,'4 - Tabela atual'!BX158,'5 - Tabela anterior'!BW158)</f>
        <v>0</v>
      </c>
      <c r="BY159" s="9">
        <f>IF(Parametros!$P$3=1,'4 - Tabela atual'!BY158,'5 - Tabela anterior'!BX158)</f>
        <v>0</v>
      </c>
      <c r="BZ159" s="9">
        <f>IF(Parametros!$P$3=1,'4 - Tabela atual'!BZ158,'5 - Tabela anterior'!BY158)</f>
        <v>0</v>
      </c>
      <c r="CA159" s="9">
        <f>IF(Parametros!$P$3=1,'4 - Tabela atual'!CA158,'5 - Tabela anterior'!BZ158)</f>
        <v>0</v>
      </c>
      <c r="CB159" s="9">
        <f>IF(Parametros!$P$3=1,'4 - Tabela atual'!CB158,'5 - Tabela anterior'!CA158)</f>
        <v>0</v>
      </c>
      <c r="CC159" s="9">
        <f>IF(Parametros!$P$3=1,'4 - Tabela atual'!CC158,'5 - Tabela anterior'!CB158)</f>
        <v>0</v>
      </c>
      <c r="CD159" s="9">
        <f>IF(Parametros!$P$3=1,'4 - Tabela atual'!CD158,'5 - Tabela anterior'!CC158)</f>
        <v>0</v>
      </c>
      <c r="CE159" s="9">
        <f>IF(Parametros!$P$3=1,'4 - Tabela atual'!CE158,'5 - Tabela anterior'!CD158)</f>
        <v>0</v>
      </c>
      <c r="CF159" s="9">
        <f>IF(Parametros!$P$3=1,'4 - Tabela atual'!CF158,'5 - Tabela anterior'!CE158)</f>
        <v>0</v>
      </c>
      <c r="CG159" s="9">
        <f>IF(Parametros!$P$3=1,'4 - Tabela atual'!CG158,'5 - Tabela anterior'!CF158)</f>
        <v>0</v>
      </c>
      <c r="CH159" s="9">
        <f>IF(Parametros!$P$3=1,'4 - Tabela atual'!CH158,'5 - Tabela anterior'!CG158)</f>
        <v>0</v>
      </c>
      <c r="CI159" s="9">
        <f>IF(Parametros!$P$3=1,'4 - Tabela atual'!CI158,'5 - Tabela anterior'!CH158)</f>
        <v>0</v>
      </c>
      <c r="CJ159" s="9">
        <f>IF(Parametros!$P$3=1,'4 - Tabela atual'!CJ158,'5 - Tabela anterior'!CI158)</f>
        <v>0</v>
      </c>
      <c r="CK159" s="9">
        <f>IF(Parametros!$P$3=1,'4 - Tabela atual'!CK158,'5 - Tabela anterior'!CJ158)</f>
        <v>0</v>
      </c>
      <c r="CL159" s="9">
        <f>IF(Parametros!$P$3=1,'4 - Tabela atual'!CL158,'5 - Tabela anterior'!CK158)</f>
        <v>0</v>
      </c>
      <c r="CM159" s="9">
        <f>IF(Parametros!$P$3=1,'4 - Tabela atual'!CM158,'5 - Tabela anterior'!CL158)</f>
        <v>0</v>
      </c>
      <c r="CN159" s="9">
        <f>IF(Parametros!$P$3=1,'4 - Tabela atual'!CN158,'5 - Tabela anterior'!CM158)</f>
        <v>0</v>
      </c>
      <c r="CO159" s="9">
        <f>IF(Parametros!$P$3=1,'4 - Tabela atual'!CO158,'5 - Tabela anterior'!CN158)</f>
        <v>0</v>
      </c>
      <c r="CP159" s="9">
        <f>IF(Parametros!$P$3=1,'4 - Tabela atual'!CP158,'5 - Tabela anterior'!CO158)</f>
        <v>0</v>
      </c>
      <c r="CQ159" s="9">
        <f>IF(Parametros!$P$3=1,'4 - Tabela atual'!CQ158,'5 - Tabela anterior'!CP158)</f>
        <v>0</v>
      </c>
      <c r="CR159" s="9">
        <f>IF(Parametros!$P$3=1,'4 - Tabela atual'!CR158,'5 - Tabela anterior'!CQ158)</f>
        <v>0</v>
      </c>
      <c r="CS159" s="9">
        <f>IF(Parametros!$P$3=1,'4 - Tabela atual'!CS158,'5 - Tabela anterior'!CR158)</f>
        <v>0</v>
      </c>
      <c r="CT159" s="9">
        <f>IF(Parametros!$P$3=1,'4 - Tabela atual'!CT158,'5 - Tabela anterior'!CS158)</f>
        <v>0</v>
      </c>
      <c r="CU159" s="9">
        <f>IF(Parametros!$P$3=1,'4 - Tabela atual'!CU158,'5 - Tabela anterior'!CT158)</f>
        <v>0</v>
      </c>
      <c r="CV159" s="9">
        <f>IF(Parametros!$P$3=1,'4 - Tabela atual'!CV158,'5 - Tabela anterior'!CU158)</f>
        <v>0</v>
      </c>
      <c r="CW159" s="9">
        <f>IF(Parametros!$P$3=1,'4 - Tabela atual'!CW158,'5 - Tabela anterior'!CV158)</f>
        <v>0</v>
      </c>
      <c r="CX159" s="9">
        <f>IF(Parametros!$P$3=1,'4 - Tabela atual'!CX158,'5 - Tabela anterior'!CW158)</f>
        <v>0</v>
      </c>
      <c r="CY159" s="9">
        <f>IF(Parametros!$P$3=1,'4 - Tabela atual'!CY158,'5 - Tabela anterior'!CX158)</f>
        <v>0</v>
      </c>
      <c r="CZ159" s="9">
        <f>IF(Parametros!$P$3=1,'4 - Tabela atual'!CZ158,'5 - Tabela anterior'!CY158)</f>
        <v>0</v>
      </c>
      <c r="DA159" s="9">
        <f>IF(Parametros!$P$3=1,'4 - Tabela atual'!DA158,'5 - Tabela anterior'!CZ158)</f>
        <v>0</v>
      </c>
      <c r="DB159" s="9">
        <f>IF(Parametros!$P$3=1,'4 - Tabela atual'!DB158,'5 - Tabela anterior'!DA158)</f>
        <v>0</v>
      </c>
      <c r="DC159" s="9">
        <f>IF(Parametros!$P$3=1,'4 - Tabela atual'!DC158,'5 - Tabela anterior'!DB158)</f>
        <v>0</v>
      </c>
      <c r="DD159" s="9">
        <f>IF(Parametros!$P$3=1,'4 - Tabela atual'!DD158,'5 - Tabela anterior'!DC158)</f>
        <v>0</v>
      </c>
      <c r="DE159" s="9">
        <f>IF(Parametros!$P$3=1,'4 - Tabela atual'!DE158,'5 - Tabela anterior'!DD158)</f>
        <v>0</v>
      </c>
      <c r="DF159" s="9">
        <f>IF(Parametros!$P$3=1,'4 - Tabela atual'!DF158,'5 - Tabela anterior'!DE158)</f>
        <v>0</v>
      </c>
      <c r="DG159" s="9">
        <f>IF(Parametros!$P$3=1,'4 - Tabela atual'!DG158,'5 - Tabela anterior'!DF158)</f>
        <v>0</v>
      </c>
      <c r="DH159" s="9">
        <f>IF(Parametros!$P$3=1,'4 - Tabela atual'!DH158,'5 - Tabela anterior'!DG158)</f>
        <v>0</v>
      </c>
      <c r="DI159" s="9">
        <f>IF(Parametros!$P$3=1,'4 - Tabela atual'!DI158,'5 - Tabela anterior'!DH158)</f>
        <v>0</v>
      </c>
      <c r="DJ159" s="9">
        <f>IF(Parametros!$P$3=1,'4 - Tabela atual'!DJ158,'5 - Tabela anterior'!DI158)</f>
        <v>0</v>
      </c>
      <c r="DK159" s="9">
        <f>IF(Parametros!$P$3=1,'4 - Tabela atual'!DK158,'5 - Tabela anterior'!DJ158)</f>
        <v>0</v>
      </c>
      <c r="DL159" s="9">
        <f>IF(Parametros!$P$3=1,'4 - Tabela atual'!DL158,'5 - Tabela anterior'!DK158)</f>
        <v>0</v>
      </c>
      <c r="DM159" s="9">
        <f>IF(Parametros!$P$3=1,'4 - Tabela atual'!DM158,'5 - Tabela anterior'!DL158)</f>
        <v>0</v>
      </c>
      <c r="DN159" s="9">
        <f>IF(Parametros!$P$3=1,'4 - Tabela atual'!DN158,'5 - Tabela anterior'!DM158)</f>
        <v>0</v>
      </c>
      <c r="DO159" s="9">
        <f>IF(Parametros!$P$3=1,'4 - Tabela atual'!DO158,'5 - Tabela anterior'!DN158)</f>
        <v>0</v>
      </c>
      <c r="DP159" s="9">
        <f>IF(Parametros!$P$3=1,'4 - Tabela atual'!DP158,'5 - Tabela anterior'!DO158)</f>
        <v>0</v>
      </c>
      <c r="DQ159" s="9">
        <f>IF(Parametros!$P$3=1,'4 - Tabela atual'!DQ158,'5 - Tabela anterior'!DP158)</f>
        <v>0</v>
      </c>
      <c r="DR159" s="9">
        <f>IF(Parametros!$P$3=1,'4 - Tabela atual'!DR158,'5 - Tabela anterior'!DQ158)</f>
        <v>0</v>
      </c>
      <c r="DS159" s="9">
        <f>IF(Parametros!$P$3=1,'4 - Tabela atual'!DS158,'5 - Tabela anterior'!DR158)</f>
        <v>0</v>
      </c>
      <c r="DT159" s="9">
        <f>IF(Parametros!$P$3=1,'4 - Tabela atual'!DT158,'5 - Tabela anterior'!DS158)</f>
        <v>0</v>
      </c>
      <c r="DU159" s="9">
        <f>IF(Parametros!$P$3=1,'4 - Tabela atual'!DU158,'5 - Tabela anterior'!DT158)</f>
        <v>0</v>
      </c>
      <c r="DV159" s="9">
        <f>IF(Parametros!$P$3=1,'4 - Tabela atual'!DV158,'5 - Tabela anterior'!DU158)</f>
        <v>0</v>
      </c>
      <c r="DW159" s="9">
        <f>IF(Parametros!$P$3=1,'4 - Tabela atual'!DW158,'5 - Tabela anterior'!DV158)</f>
        <v>0</v>
      </c>
      <c r="DX159" s="9">
        <f>IF(Parametros!$P$3=1,'4 - Tabela atual'!DX158,'5 - Tabela anterior'!DW158)</f>
        <v>0</v>
      </c>
      <c r="DY159" s="9">
        <f>IF(Parametros!$P$3=1,'4 - Tabela atual'!DY158,'5 - Tabela anterior'!DX158)</f>
        <v>0</v>
      </c>
      <c r="DZ159" s="9">
        <f>IF(Parametros!$P$3=1,'4 - Tabela atual'!DZ158,'5 - Tabela anterior'!DY158)</f>
        <v>0</v>
      </c>
      <c r="EA159" s="9">
        <f>IF(Parametros!$P$3=1,'4 - Tabela atual'!EA158,'5 - Tabela anterior'!DZ158)</f>
        <v>0</v>
      </c>
      <c r="EB159" s="9">
        <f>IF(Parametros!$P$3=1,'4 - Tabela atual'!EB158,'5 - Tabela anterior'!EA158)</f>
        <v>0</v>
      </c>
      <c r="EC159" s="9">
        <f>IF(Parametros!$P$3=1,'4 - Tabela atual'!EC158,'5 - Tabela anterior'!EB158)</f>
        <v>0</v>
      </c>
      <c r="ED159" s="9">
        <f>IF(Parametros!$P$3=1,'4 - Tabela atual'!ED158,'5 - Tabela anterior'!EC158)</f>
        <v>0</v>
      </c>
      <c r="EE159" s="9">
        <f>IF(Parametros!$P$3=1,'4 - Tabela atual'!EE158,'5 - Tabela anterior'!ED158)</f>
        <v>0</v>
      </c>
      <c r="EF159" s="9">
        <f>IF(Parametros!$P$3=1,'4 - Tabela atual'!EF158,'5 - Tabela anterior'!EE158)</f>
        <v>0</v>
      </c>
      <c r="EG159" s="9">
        <f>IF(Parametros!$P$3=1,'4 - Tabela atual'!EG158,'5 - Tabela anterior'!EF158)</f>
        <v>0</v>
      </c>
      <c r="EH159" s="9">
        <f>IF(Parametros!$P$3=1,'4 - Tabela atual'!EH158,'5 - Tabela anterior'!EG158)</f>
        <v>0</v>
      </c>
      <c r="EI159" s="9">
        <f>IF(Parametros!$P$3=1,'4 - Tabela atual'!EI158,'5 - Tabela anterior'!EH158)</f>
        <v>0</v>
      </c>
      <c r="EJ159" s="9">
        <f>IF(Parametros!$P$3=1,'4 - Tabela atual'!EJ158,'5 - Tabela anterior'!EI158)</f>
        <v>0</v>
      </c>
      <c r="EK159" s="9">
        <f>IF(Parametros!$P$3=1,'4 - Tabela atual'!EK158,'5 - Tabela anterior'!EJ158)</f>
        <v>0</v>
      </c>
      <c r="EL159" s="9">
        <f>IF(Parametros!$P$3=1,'4 - Tabela atual'!EL158,'5 - Tabela anterior'!EK158)</f>
        <v>0</v>
      </c>
      <c r="EM159" s="9">
        <f>IF(Parametros!$P$3=1,'4 - Tabela atual'!EM158,'5 - Tabela anterior'!EL158)</f>
        <v>0</v>
      </c>
      <c r="EN159" s="9">
        <f>IF(Parametros!$P$3=1,'4 - Tabela atual'!EN158,'5 - Tabela anterior'!EM158)</f>
        <v>0</v>
      </c>
      <c r="EO159" s="9">
        <f>IF(Parametros!$P$3=1,'4 - Tabela atual'!EO158,'5 - Tabela anterior'!EN158)</f>
        <v>0</v>
      </c>
      <c r="EP159" s="9">
        <f>IF(Parametros!$P$3=1,'4 - Tabela atual'!EP158,'5 - Tabela anterior'!EO158)</f>
        <v>0</v>
      </c>
      <c r="EQ159" s="9">
        <f>IF(Parametros!$P$3=1,'4 - Tabela atual'!EQ158,'5 - Tabela anterior'!EP158)</f>
        <v>0</v>
      </c>
      <c r="ER159" s="9">
        <f>IF(Parametros!$P$3=1,'4 - Tabela atual'!ER158,'5 - Tabela anterior'!EQ158)</f>
        <v>0</v>
      </c>
      <c r="ES159" s="9">
        <f>IF(Parametros!$P$3=1,'4 - Tabela atual'!ES158,'5 - Tabela anterior'!ER158)</f>
        <v>0</v>
      </c>
      <c r="ET159" s="9">
        <f>IF(Parametros!$P$3=1,'4 - Tabela atual'!ET158,'5 - Tabela anterior'!ES158)</f>
        <v>0</v>
      </c>
      <c r="EU159" s="9">
        <f>IF(Parametros!$P$3=1,'4 - Tabela atual'!EU158,'5 - Tabela anterior'!ET158)</f>
        <v>0</v>
      </c>
      <c r="EV159" s="9">
        <f>IF(Parametros!$P$3=1,'4 - Tabela atual'!EV158,'5 - Tabela anterior'!EU158)</f>
        <v>0</v>
      </c>
      <c r="EW159" s="9">
        <f>IF(Parametros!$P$3=1,'4 - Tabela atual'!EW158,'5 - Tabela anterior'!EV158)</f>
        <v>0</v>
      </c>
      <c r="EX159" s="9">
        <f>IF(Parametros!$P$3=1,'4 - Tabela atual'!EX158,'5 - Tabela anterior'!EW158)</f>
        <v>0</v>
      </c>
      <c r="EY159" s="9">
        <f>IF(Parametros!$P$3=1,'4 - Tabela atual'!EY158,'5 - Tabela anterior'!EX158)</f>
        <v>0</v>
      </c>
      <c r="EZ159" s="9">
        <f>IF(Parametros!$P$3=1,'4 - Tabela atual'!EZ158,'5 - Tabela anterior'!EY158)</f>
        <v>0</v>
      </c>
      <c r="FA159" s="9">
        <f>IF(Parametros!$P$3=1,'4 - Tabela atual'!FA158,'5 - Tabela anterior'!EZ158)</f>
        <v>0</v>
      </c>
      <c r="FB159" s="9">
        <f>IF(Parametros!$P$3=1,'4 - Tabela atual'!FB158,'5 - Tabela anterior'!FA158)</f>
        <v>0</v>
      </c>
      <c r="FC159" s="9">
        <f>IF(Parametros!$P$3=1,'4 - Tabela atual'!FC158,'5 - Tabela anterior'!FB158)</f>
        <v>0</v>
      </c>
      <c r="FD159" s="9">
        <f>IF(Parametros!$P$3=1,'4 - Tabela atual'!FD158,'5 - Tabela anterior'!FC158)</f>
        <v>0</v>
      </c>
      <c r="FE159" s="9">
        <f>IF(Parametros!$P$3=1,'4 - Tabela atual'!FE158,'5 - Tabela anterior'!FD158)</f>
        <v>0</v>
      </c>
      <c r="FF159" s="9">
        <f>IF(Parametros!$P$3=1,'4 - Tabela atual'!FF158,'5 - Tabela anterior'!FE158)</f>
        <v>0</v>
      </c>
      <c r="FG159" s="9">
        <f>IF(Parametros!$P$3=1,'4 - Tabela atual'!FG158,'5 - Tabela anterior'!FF158)</f>
        <v>0</v>
      </c>
      <c r="FH159" s="9">
        <f>IF(Parametros!$P$3=1,'4 - Tabela atual'!FH158,'5 - Tabela anterior'!FG158)</f>
        <v>0</v>
      </c>
      <c r="FI159" s="9">
        <f>IF(Parametros!$P$3=1,'4 - Tabela atual'!FI158,'5 - Tabela anterior'!FH158)</f>
        <v>0</v>
      </c>
      <c r="FJ159" s="9">
        <f>IF(Parametros!$P$3=1,'4 - Tabela atual'!FJ158,'5 - Tabela anterior'!FI158)</f>
        <v>0</v>
      </c>
      <c r="FK159" s="9">
        <f>IF(Parametros!$P$3=1,'4 - Tabela atual'!FK158,'5 - Tabela anterior'!FJ158)</f>
        <v>0</v>
      </c>
      <c r="FL159" s="9">
        <f>IF(Parametros!$P$3=1,'4 - Tabela atual'!FL158,'5 - Tabela anterior'!FK158)</f>
        <v>0</v>
      </c>
      <c r="FM159" s="9">
        <f>IF(Parametros!$P$3=1,'4 - Tabela atual'!FM158,'5 - Tabela anterior'!FL158)</f>
        <v>0</v>
      </c>
      <c r="FN159" s="9">
        <f>IF(Parametros!$P$3=1,'4 - Tabela atual'!FN158,'5 - Tabela anterior'!FM158)</f>
        <v>0</v>
      </c>
      <c r="FO159" s="9">
        <f>IF(Parametros!$P$3=1,'4 - Tabela atual'!FO158,'5 - Tabela anterior'!FN158)</f>
        <v>0</v>
      </c>
      <c r="FP159" s="9">
        <f>IF(Parametros!$P$3=1,'4 - Tabela atual'!FP158,'5 - Tabela anterior'!FO158)</f>
        <v>0</v>
      </c>
      <c r="FQ159" s="9">
        <f>IF(Parametros!$P$3=1,'4 - Tabela atual'!FQ158,'5 - Tabela anterior'!FP158)</f>
        <v>0</v>
      </c>
      <c r="FR159" s="9">
        <f>IF(Parametros!$P$3=1,'4 - Tabela atual'!FR158,'5 - Tabela anterior'!FQ158)</f>
        <v>0</v>
      </c>
      <c r="FS159" s="9">
        <f>IF(Parametros!$P$3=1,'4 - Tabela atual'!FS158,'5 - Tabela anterior'!FR158)</f>
        <v>0</v>
      </c>
      <c r="FT159" t="str">
        <f>IF(Parametros!$P$3=1,'4 - Tabela atual'!FT158,'5 - Tabela anterior'!FS158)</f>
        <v>0</v>
      </c>
      <c r="FU159" t="str">
        <f>IF(Parametros!$P$3=1,'4 - Tabela atual'!FU158,'5 - Tabela anterior'!FT158)</f>
        <v>0</v>
      </c>
      <c r="FV159" t="str">
        <f>IF(Parametros!$P$3=1,'4 - Tabela atual'!FV158,'5 - Tabela anterior'!FU158)</f>
        <v>0</v>
      </c>
      <c r="FW159" t="str">
        <f>IF(Parametros!$P$3=1,'4 - Tabela atual'!FW158,'5 - Tabela anterior'!FV158)</f>
        <v>0</v>
      </c>
      <c r="FX159">
        <f>IF(Parametros!$P$3=1,'4 - Tabela atual'!FX158,'5 - Tabela anterior'!FW158)</f>
        <v>0</v>
      </c>
      <c r="FY159">
        <f>IF(Parametros!$P$3=1,'4 - Tabela atual'!FY158,'5 - Tabela anterior'!FX158)</f>
        <v>0</v>
      </c>
      <c r="FZ159">
        <f>IF(Parametros!$P$3=1,'4 - Tabela atual'!FZ158,'5 - Tabela anterior'!FY158)</f>
        <v>0</v>
      </c>
      <c r="GA159">
        <f>IF(Parametros!$P$3=1,'4 - Tabela atual'!GA158,'5 - Tabela anterior'!FZ158)</f>
        <v>0</v>
      </c>
      <c r="GB159">
        <f>IF(Parametros!$P$3=1,'4 - Tabela atual'!GB158,'5 - Tabela anterior'!GA158)</f>
        <v>0</v>
      </c>
      <c r="GC159">
        <f>IF(Parametros!$P$3=1,'4 - Tabela atual'!GC158,'5 - Tabela anterior'!GB158)</f>
        <v>0</v>
      </c>
      <c r="GD159">
        <f>IF(Parametros!$P$3=1,'4 - Tabela atual'!GD158,'5 - Tabela anterior'!GC158)</f>
        <v>0</v>
      </c>
      <c r="GE159">
        <f>IF(Parametros!$P$3=1,'4 - Tabela atual'!GE158,'5 - Tabela anterior'!GD158)</f>
        <v>0</v>
      </c>
      <c r="GF159">
        <f>IF(Parametros!$P$3=1,'4 - Tabela atual'!GF158,'5 - Tabela anterior'!GE158)</f>
        <v>0</v>
      </c>
      <c r="GG159">
        <f>IF(Parametros!$P$3=1,'4 - Tabela atual'!GG158,'5 - Tabela anterior'!GF158)</f>
        <v>0</v>
      </c>
      <c r="GH159">
        <f>IF(Parametros!$P$3=1,'4 - Tabela atual'!GH158,'5 - Tabela anterior'!GG158)</f>
        <v>0</v>
      </c>
      <c r="GI159" s="8" t="str">
        <f>IF(Parametros!$P$3=1,'4 - Tabela atual'!GI158,'5 - Tabela anterior'!GH158)</f>
        <v>0</v>
      </c>
      <c r="GJ159" s="8">
        <f>IF(Parametros!$P$3=1,'4 - Tabela atual'!GJ158,'5 - Tabela anterior'!GI158)</f>
        <v>0</v>
      </c>
      <c r="GK159" s="8">
        <f>IF(Parametros!$P$3=1,'4 - Tabela atual'!GK158,'5 - Tabela anterior'!GJ158)</f>
        <v>0</v>
      </c>
      <c r="GL159" s="8">
        <f>IF(Parametros!$P$3=1,'4 - Tabela atual'!GL158,'5 - Tabela anterior'!GK158)</f>
        <v>0</v>
      </c>
      <c r="GM159" s="8">
        <f>IF(Parametros!$P$3=1,'4 - Tabela atual'!GM158,'5 - Tabela anterior'!GL158)</f>
        <v>0</v>
      </c>
      <c r="GN159" s="8">
        <f>IF(Parametros!$P$3=1,'4 - Tabela atual'!GN158,'5 - Tabela anterior'!GM158)</f>
        <v>0</v>
      </c>
      <c r="GO159" s="8">
        <f>IF(Parametros!$P$3=1,'4 - Tabela atual'!GO158,'5 - Tabela anterior'!GN158)</f>
        <v>0</v>
      </c>
      <c r="GP159" s="8">
        <f>IF(Parametros!$P$3=1,'4 - Tabela atual'!GP158,'5 - Tabela anterior'!GO158)</f>
        <v>0</v>
      </c>
      <c r="GQ159" s="8">
        <f>IF(Parametros!$P$3=1,'4 - Tabela atual'!GQ158,'5 - Tabela anterior'!GP158)</f>
        <v>0</v>
      </c>
      <c r="GR159" s="8">
        <f>IF(Parametros!$P$3=1,'4 - Tabela atual'!GR158,'5 - Tabela anterior'!GQ158)</f>
        <v>0</v>
      </c>
      <c r="GS159" s="8">
        <f>IF(Parametros!$P$3=1,'4 - Tabela atual'!GS158,'5 - Tabela anterior'!GR158)</f>
        <v>0</v>
      </c>
      <c r="GT159" s="8">
        <f>IF(Parametros!$P$3=1,'4 - Tabela atual'!GT158,'5 - Tabela anterior'!GS158)</f>
        <v>0</v>
      </c>
      <c r="GU159" s="8">
        <f>IF(Parametros!$P$3=1,'4 - Tabela atual'!GU158,'5 - Tabela anterior'!GT158)</f>
        <v>0</v>
      </c>
      <c r="GV159" s="8">
        <f>IF(Parametros!$P$3=1,'4 - Tabela atual'!GV158,'5 - Tabela anterior'!GU158)</f>
        <v>0</v>
      </c>
      <c r="GW159" s="8">
        <f>IF(Parametros!$P$3=1,'4 - Tabela atual'!GW158,'5 - Tabela anterior'!GV158)</f>
        <v>0</v>
      </c>
      <c r="GX159">
        <f>IF(Parametros!$P$3=1,'4 - Tabela atual'!GX158,'5 - Tabela anterior'!GW158)</f>
        <v>0</v>
      </c>
      <c r="GY159">
        <f>IF(Parametros!$P$3=1,'4 - Tabela atual'!GY158,'5 - Tabela anterior'!GX158)</f>
        <v>0</v>
      </c>
      <c r="GZ159">
        <f>IF(Parametros!$P$3=1,'4 - Tabela atual'!GZ158,'5 - Tabela anterior'!GY158)</f>
        <v>0</v>
      </c>
      <c r="HA159">
        <f>IF(Parametros!$P$3=1,'4 - Tabela atual'!HA158,'5 - Tabela anterior'!GZ158)</f>
        <v>0</v>
      </c>
      <c r="HB159">
        <f>IF(Parametros!$P$3=1,'4 - Tabela atual'!HB158,'5 - Tabela anterior'!HA158)</f>
        <v>0</v>
      </c>
      <c r="HC159">
        <f>IF(Parametros!$P$3=1,'4 - Tabela atual'!HC158,'5 - Tabela anterior'!HB158)</f>
        <v>0</v>
      </c>
      <c r="HD159">
        <f>IF(Parametros!$P$3=1,'4 - Tabela atual'!HD158,'5 - Tabela anterior'!HC158)</f>
        <v>0</v>
      </c>
      <c r="HE159" s="6" t="str">
        <f t="shared" si="4"/>
        <v>0 - (0)</v>
      </c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IP159" s="5"/>
      <c r="IQ159" s="5"/>
      <c r="IR159" s="5"/>
      <c r="IS159" s="5"/>
      <c r="IT159" s="5"/>
      <c r="IU159" s="5"/>
      <c r="IV159" s="5"/>
      <c r="IW159" s="5"/>
      <c r="IX159" s="5"/>
      <c r="IY159" s="5"/>
      <c r="IZ159" s="5"/>
      <c r="JA159" s="5"/>
      <c r="JB159" s="5"/>
      <c r="JC159" s="5"/>
      <c r="JD159" s="5"/>
      <c r="JE159" s="5"/>
      <c r="JF159" s="5"/>
      <c r="JG159" s="5"/>
      <c r="JH159" s="5"/>
      <c r="JI159" s="5"/>
      <c r="JJ159" s="5"/>
      <c r="JK159" s="5"/>
      <c r="JL159" s="5"/>
    </row>
    <row r="160" spans="1:272" x14ac:dyDescent="0.2">
      <c r="A160" s="148">
        <f>IF(Parametros!$P$3=1,'4 - Tabela atual'!A159,'5 - Tabela anterior'!A159)</f>
        <v>0</v>
      </c>
      <c r="B160" s="112">
        <f>IF(Parametros!$P$3=1,'4 - Tabela atual'!B159,'5 - Tabela anterior'!B159)</f>
        <v>0</v>
      </c>
      <c r="C160" s="9">
        <f>IF(Parametros!$P$3=1,'4 - Tabela atual'!C159,'5 - Tabela anterior'!C159)</f>
        <v>0</v>
      </c>
      <c r="D160" s="9">
        <f>IF(Parametros!$P$3=1,'4 - Tabela atual'!D159,'5 - Tabela anterior'!D159)</f>
        <v>0</v>
      </c>
      <c r="E160" s="9"/>
      <c r="F160" s="9"/>
      <c r="G160" s="9"/>
      <c r="H160" s="9"/>
      <c r="I160" s="9">
        <f>IF(Parametros!$P$3=1,'4 - Tabela atual'!I159,'5 - Tabela anterior'!H159)</f>
        <v>0</v>
      </c>
      <c r="J160" s="9"/>
      <c r="K160" s="9"/>
      <c r="L160" s="9"/>
      <c r="M160" s="9"/>
      <c r="N160" s="9">
        <f>IF(Parametros!$P$3=1,'4 - Tabela atual'!N159,'5 - Tabela anterior'!M159)</f>
        <v>0</v>
      </c>
      <c r="O160" s="9">
        <f>IF(Parametros!$P$3=1,'4 - Tabela atual'!O159,'5 - Tabela anterior'!N159)</f>
        <v>0</v>
      </c>
      <c r="P160" s="9">
        <f>IF(Parametros!$P$3=1,'4 - Tabela atual'!P159,'5 - Tabela anterior'!O159)</f>
        <v>0</v>
      </c>
      <c r="Q160" s="9">
        <f>IF(Parametros!$P$3=1,'4 - Tabela atual'!Q159,'5 - Tabela anterior'!P159)</f>
        <v>0</v>
      </c>
      <c r="R160" s="9">
        <f>IF(Parametros!$P$3=1,'4 - Tabela atual'!R159,'5 - Tabela anterior'!Q159)</f>
        <v>0</v>
      </c>
      <c r="S160" s="9">
        <f>IF(Parametros!$P$3=1,'4 - Tabela atual'!S159,'5 - Tabela anterior'!R159)</f>
        <v>0</v>
      </c>
      <c r="T160" s="9">
        <f>IF(Parametros!$P$3=1,'4 - Tabela atual'!T159,'5 - Tabela anterior'!S159)</f>
        <v>0</v>
      </c>
      <c r="U160" s="9">
        <f>IF(Parametros!$P$3=1,'4 - Tabela atual'!U159,'5 - Tabela anterior'!T159)</f>
        <v>0</v>
      </c>
      <c r="V160" s="9">
        <f>IF(Parametros!$P$3=1,'4 - Tabela atual'!V159,'5 - Tabela anterior'!U159)</f>
        <v>0</v>
      </c>
      <c r="W160" s="9">
        <f>IF(Parametros!$P$3=1,'4 - Tabela atual'!W159,'5 - Tabela anterior'!V159)</f>
        <v>0</v>
      </c>
      <c r="X160" s="9">
        <f>IF(Parametros!$P$3=1,'4 - Tabela atual'!X159,'5 - Tabela anterior'!W159)</f>
        <v>0</v>
      </c>
      <c r="Y160" s="9">
        <f>IF(Parametros!$P$3=1,'4 - Tabela atual'!Y159,'5 - Tabela anterior'!X159)</f>
        <v>0</v>
      </c>
      <c r="Z160" s="9">
        <f>IF(Parametros!$P$3=1,'4 - Tabela atual'!Z159,'5 - Tabela anterior'!Y159)</f>
        <v>0</v>
      </c>
      <c r="AA160" s="9">
        <f>IF(Parametros!$P$3=1,'4 - Tabela atual'!AA159,'5 - Tabela anterior'!Z159)</f>
        <v>0</v>
      </c>
      <c r="AB160" s="9">
        <f>IF(Parametros!$P$3=1,'4 - Tabela atual'!AB159,'5 - Tabela anterior'!AA159)</f>
        <v>0</v>
      </c>
      <c r="AC160" s="9">
        <f>IF(Parametros!$P$3=1,'4 - Tabela atual'!AC159,'5 - Tabela anterior'!AB159)</f>
        <v>0</v>
      </c>
      <c r="AD160" s="9">
        <f>IF(Parametros!$P$3=1,'4 - Tabela atual'!AD159,'5 - Tabela anterior'!AC159)</f>
        <v>0</v>
      </c>
      <c r="AE160" s="9">
        <f>IF(Parametros!$P$3=1,'4 - Tabela atual'!AE159,'5 - Tabela anterior'!AD159)</f>
        <v>0</v>
      </c>
      <c r="AF160" s="9">
        <f>IF(Parametros!$P$3=1,'4 - Tabela atual'!AF159,'5 - Tabela anterior'!AE159)</f>
        <v>0</v>
      </c>
      <c r="AG160" s="9">
        <f>IF(Parametros!$P$3=1,'4 - Tabela atual'!AG159,'5 - Tabela anterior'!AF159)</f>
        <v>0</v>
      </c>
      <c r="AH160" s="9">
        <f>IF(Parametros!$P$3=1,'4 - Tabela atual'!AH159,'5 - Tabela anterior'!AG159)</f>
        <v>0</v>
      </c>
      <c r="AI160" s="9">
        <f>IF(Parametros!$P$3=1,'4 - Tabela atual'!AI159,'5 - Tabela anterior'!AH159)</f>
        <v>0</v>
      </c>
      <c r="AJ160" s="9">
        <f>IF(Parametros!$P$3=1,'4 - Tabela atual'!AJ159,'5 - Tabela anterior'!AI159)</f>
        <v>0</v>
      </c>
      <c r="AK160" s="9">
        <f>IF(Parametros!$P$3=1,'4 - Tabela atual'!AK159,'5 - Tabela anterior'!AJ159)</f>
        <v>0</v>
      </c>
      <c r="AL160" s="9">
        <f>IF(Parametros!$P$3=1,'4 - Tabela atual'!AL159,'5 - Tabela anterior'!AK159)</f>
        <v>0</v>
      </c>
      <c r="AM160" s="9">
        <f>IF(Parametros!$P$3=1,'4 - Tabela atual'!AM159,'5 - Tabela anterior'!AL159)</f>
        <v>0</v>
      </c>
      <c r="AN160" s="9">
        <f>IF(Parametros!$P$3=1,'4 - Tabela atual'!AN159,'5 - Tabela anterior'!AM159)</f>
        <v>0</v>
      </c>
      <c r="AO160" s="9">
        <f>IF(Parametros!$P$3=1,'4 - Tabela atual'!AO159,'5 - Tabela anterior'!AN159)</f>
        <v>0</v>
      </c>
      <c r="AP160" s="9">
        <f>IF(Parametros!$P$3=1,'4 - Tabela atual'!AP159,'5 - Tabela anterior'!AO159)</f>
        <v>0</v>
      </c>
      <c r="AQ160" s="9">
        <f>IF(Parametros!$P$3=1,'4 - Tabela atual'!AQ159,'5 - Tabela anterior'!AP159)</f>
        <v>0</v>
      </c>
      <c r="AR160" s="9">
        <f>IF(Parametros!$P$3=1,'4 - Tabela atual'!AR159,'5 - Tabela anterior'!AQ159)</f>
        <v>0</v>
      </c>
      <c r="AS160" s="9">
        <f>IF(Parametros!$P$3=1,'4 - Tabela atual'!AS159,'5 - Tabela anterior'!AR159)</f>
        <v>0</v>
      </c>
      <c r="AT160" s="9">
        <f>IF(Parametros!$P$3=1,'4 - Tabela atual'!AT159,'5 - Tabela anterior'!AS159)</f>
        <v>0</v>
      </c>
      <c r="AU160" s="9">
        <f>IF(Parametros!$P$3=1,'4 - Tabela atual'!AU159,'5 - Tabela anterior'!AT159)</f>
        <v>0</v>
      </c>
      <c r="AV160" s="9">
        <f>IF(Parametros!$P$3=1,'4 - Tabela atual'!AV159,'5 - Tabela anterior'!AU159)</f>
        <v>0</v>
      </c>
      <c r="AW160" s="9">
        <f>IF(Parametros!$P$3=1,'4 - Tabela atual'!AW159,'5 - Tabela anterior'!AV159)</f>
        <v>0</v>
      </c>
      <c r="AX160" s="9">
        <f>IF(Parametros!$P$3=1,'4 - Tabela atual'!AX159,'5 - Tabela anterior'!AW159)</f>
        <v>0</v>
      </c>
      <c r="AY160" s="9">
        <f>IF(Parametros!$P$3=1,'4 - Tabela atual'!AY159,'5 - Tabela anterior'!AX159)</f>
        <v>0</v>
      </c>
      <c r="AZ160" s="9">
        <f>IF(Parametros!$P$3=1,'4 - Tabela atual'!AZ159,'5 - Tabela anterior'!AY159)</f>
        <v>0</v>
      </c>
      <c r="BA160" s="9">
        <f>IF(Parametros!$P$3=1,'4 - Tabela atual'!BA159,'5 - Tabela anterior'!AZ159)</f>
        <v>0</v>
      </c>
      <c r="BB160" s="9">
        <f>IF(Parametros!$P$3=1,'4 - Tabela atual'!BB159,'5 - Tabela anterior'!BA159)</f>
        <v>0</v>
      </c>
      <c r="BC160" s="9">
        <f>IF(Parametros!$P$3=1,'4 - Tabela atual'!BC159,'5 - Tabela anterior'!BB159)</f>
        <v>0</v>
      </c>
      <c r="BD160" s="9">
        <f>IF(Parametros!$P$3=1,'4 - Tabela atual'!BD159,'5 - Tabela anterior'!BC159)</f>
        <v>0</v>
      </c>
      <c r="BE160" s="9">
        <f>IF(Parametros!$P$3=1,'4 - Tabela atual'!BE159,'5 - Tabela anterior'!BD159)</f>
        <v>0</v>
      </c>
      <c r="BF160" s="9">
        <f>IF(Parametros!$P$3=1,'4 - Tabela atual'!BF159,'5 - Tabela anterior'!BE159)</f>
        <v>0</v>
      </c>
      <c r="BG160" s="9">
        <f>IF(Parametros!$P$3=1,'4 - Tabela atual'!BG159,'5 - Tabela anterior'!BF159)</f>
        <v>0</v>
      </c>
      <c r="BH160" s="9">
        <f>IF(Parametros!$P$3=1,'4 - Tabela atual'!BH159,'5 - Tabela anterior'!BG159)</f>
        <v>0</v>
      </c>
      <c r="BI160" s="9">
        <f>IF(Parametros!$P$3=1,'4 - Tabela atual'!BI159,'5 - Tabela anterior'!BH159)</f>
        <v>0</v>
      </c>
      <c r="BJ160" s="9">
        <f>IF(Parametros!$P$3=1,'4 - Tabela atual'!BJ159,'5 - Tabela anterior'!BI159)</f>
        <v>0</v>
      </c>
      <c r="BK160" s="9">
        <f>IF(Parametros!$P$3=1,'4 - Tabela atual'!BK159,'5 - Tabela anterior'!BJ159)</f>
        <v>0</v>
      </c>
      <c r="BL160" s="9">
        <f>IF(Parametros!$P$3=1,'4 - Tabela atual'!BL159,'5 - Tabela anterior'!BK159)</f>
        <v>0</v>
      </c>
      <c r="BM160" s="9">
        <f>IF(Parametros!$P$3=1,'4 - Tabela atual'!BM159,'5 - Tabela anterior'!BL159)</f>
        <v>0</v>
      </c>
      <c r="BN160" s="9">
        <f>IF(Parametros!$P$3=1,'4 - Tabela atual'!BN159,'5 - Tabela anterior'!BM159)</f>
        <v>0</v>
      </c>
      <c r="BO160" s="9">
        <f>IF(Parametros!$P$3=1,'4 - Tabela atual'!BO159,'5 - Tabela anterior'!BN159)</f>
        <v>0</v>
      </c>
      <c r="BP160" s="9">
        <f>IF(Parametros!$P$3=1,'4 - Tabela atual'!BP159,'5 - Tabela anterior'!BO159)</f>
        <v>0</v>
      </c>
      <c r="BQ160" s="9">
        <f>IF(Parametros!$P$3=1,'4 - Tabela atual'!BQ159,'5 - Tabela anterior'!BP159)</f>
        <v>0</v>
      </c>
      <c r="BR160" s="9">
        <f>IF(Parametros!$P$3=1,'4 - Tabela atual'!BR159,'5 - Tabela anterior'!BQ159)</f>
        <v>0</v>
      </c>
      <c r="BS160" s="9">
        <f>IF(Parametros!$P$3=1,'4 - Tabela atual'!BS159,'5 - Tabela anterior'!BR159)</f>
        <v>0</v>
      </c>
      <c r="BT160" s="9">
        <f>IF(Parametros!$P$3=1,'4 - Tabela atual'!BT159,'5 - Tabela anterior'!BS159)</f>
        <v>0</v>
      </c>
      <c r="BU160" s="9">
        <f>IF(Parametros!$P$3=1,'4 - Tabela atual'!BU159,'5 - Tabela anterior'!BT159)</f>
        <v>0</v>
      </c>
      <c r="BV160" s="9">
        <f>IF(Parametros!$P$3=1,'4 - Tabela atual'!BV159,'5 - Tabela anterior'!BU159)</f>
        <v>0</v>
      </c>
      <c r="BW160" s="9">
        <f>IF(Parametros!$P$3=1,'4 - Tabela atual'!BW159,'5 - Tabela anterior'!BV159)</f>
        <v>0</v>
      </c>
      <c r="BX160" s="9">
        <f>IF(Parametros!$P$3=1,'4 - Tabela atual'!BX159,'5 - Tabela anterior'!BW159)</f>
        <v>0</v>
      </c>
      <c r="BY160" s="9">
        <f>IF(Parametros!$P$3=1,'4 - Tabela atual'!BY159,'5 - Tabela anterior'!BX159)</f>
        <v>0</v>
      </c>
      <c r="BZ160" s="9">
        <f>IF(Parametros!$P$3=1,'4 - Tabela atual'!BZ159,'5 - Tabela anterior'!BY159)</f>
        <v>0</v>
      </c>
      <c r="CA160" s="9">
        <f>IF(Parametros!$P$3=1,'4 - Tabela atual'!CA159,'5 - Tabela anterior'!BZ159)</f>
        <v>0</v>
      </c>
      <c r="CB160" s="9">
        <f>IF(Parametros!$P$3=1,'4 - Tabela atual'!CB159,'5 - Tabela anterior'!CA159)</f>
        <v>0</v>
      </c>
      <c r="CC160" s="9">
        <f>IF(Parametros!$P$3=1,'4 - Tabela atual'!CC159,'5 - Tabela anterior'!CB159)</f>
        <v>0</v>
      </c>
      <c r="CD160" s="9">
        <f>IF(Parametros!$P$3=1,'4 - Tabela atual'!CD159,'5 - Tabela anterior'!CC159)</f>
        <v>0</v>
      </c>
      <c r="CE160" s="9">
        <f>IF(Parametros!$P$3=1,'4 - Tabela atual'!CE159,'5 - Tabela anterior'!CD159)</f>
        <v>0</v>
      </c>
      <c r="CF160" s="9">
        <f>IF(Parametros!$P$3=1,'4 - Tabela atual'!CF159,'5 - Tabela anterior'!CE159)</f>
        <v>0</v>
      </c>
      <c r="CG160" s="9">
        <f>IF(Parametros!$P$3=1,'4 - Tabela atual'!CG159,'5 - Tabela anterior'!CF159)</f>
        <v>0</v>
      </c>
      <c r="CH160" s="9">
        <f>IF(Parametros!$P$3=1,'4 - Tabela atual'!CH159,'5 - Tabela anterior'!CG159)</f>
        <v>0</v>
      </c>
      <c r="CI160" s="9">
        <f>IF(Parametros!$P$3=1,'4 - Tabela atual'!CI159,'5 - Tabela anterior'!CH159)</f>
        <v>0</v>
      </c>
      <c r="CJ160" s="9">
        <f>IF(Parametros!$P$3=1,'4 - Tabela atual'!CJ159,'5 - Tabela anterior'!CI159)</f>
        <v>0</v>
      </c>
      <c r="CK160" s="9">
        <f>IF(Parametros!$P$3=1,'4 - Tabela atual'!CK159,'5 - Tabela anterior'!CJ159)</f>
        <v>0</v>
      </c>
      <c r="CL160" s="9">
        <f>IF(Parametros!$P$3=1,'4 - Tabela atual'!CL159,'5 - Tabela anterior'!CK159)</f>
        <v>0</v>
      </c>
      <c r="CM160" s="9">
        <f>IF(Parametros!$P$3=1,'4 - Tabela atual'!CM159,'5 - Tabela anterior'!CL159)</f>
        <v>0</v>
      </c>
      <c r="CN160" s="9">
        <f>IF(Parametros!$P$3=1,'4 - Tabela atual'!CN159,'5 - Tabela anterior'!CM159)</f>
        <v>0</v>
      </c>
      <c r="CO160" s="9">
        <f>IF(Parametros!$P$3=1,'4 - Tabela atual'!CO159,'5 - Tabela anterior'!CN159)</f>
        <v>0</v>
      </c>
      <c r="CP160" s="9">
        <f>IF(Parametros!$P$3=1,'4 - Tabela atual'!CP159,'5 - Tabela anterior'!CO159)</f>
        <v>0</v>
      </c>
      <c r="CQ160" s="9">
        <f>IF(Parametros!$P$3=1,'4 - Tabela atual'!CQ159,'5 - Tabela anterior'!CP159)</f>
        <v>0</v>
      </c>
      <c r="CR160" s="9">
        <f>IF(Parametros!$P$3=1,'4 - Tabela atual'!CR159,'5 - Tabela anterior'!CQ159)</f>
        <v>0</v>
      </c>
      <c r="CS160" s="9">
        <f>IF(Parametros!$P$3=1,'4 - Tabela atual'!CS159,'5 - Tabela anterior'!CR159)</f>
        <v>0</v>
      </c>
      <c r="CT160" s="9">
        <f>IF(Parametros!$P$3=1,'4 - Tabela atual'!CT159,'5 - Tabela anterior'!CS159)</f>
        <v>0</v>
      </c>
      <c r="CU160" s="9">
        <f>IF(Parametros!$P$3=1,'4 - Tabela atual'!CU159,'5 - Tabela anterior'!CT159)</f>
        <v>0</v>
      </c>
      <c r="CV160" s="9">
        <f>IF(Parametros!$P$3=1,'4 - Tabela atual'!CV159,'5 - Tabela anterior'!CU159)</f>
        <v>0</v>
      </c>
      <c r="CW160" s="9">
        <f>IF(Parametros!$P$3=1,'4 - Tabela atual'!CW159,'5 - Tabela anterior'!CV159)</f>
        <v>0</v>
      </c>
      <c r="CX160" s="9">
        <f>IF(Parametros!$P$3=1,'4 - Tabela atual'!CX159,'5 - Tabela anterior'!CW159)</f>
        <v>0</v>
      </c>
      <c r="CY160" s="9">
        <f>IF(Parametros!$P$3=1,'4 - Tabela atual'!CY159,'5 - Tabela anterior'!CX159)</f>
        <v>0</v>
      </c>
      <c r="CZ160" s="9">
        <f>IF(Parametros!$P$3=1,'4 - Tabela atual'!CZ159,'5 - Tabela anterior'!CY159)</f>
        <v>0</v>
      </c>
      <c r="DA160" s="9">
        <f>IF(Parametros!$P$3=1,'4 - Tabela atual'!DA159,'5 - Tabela anterior'!CZ159)</f>
        <v>0</v>
      </c>
      <c r="DB160" s="9">
        <f>IF(Parametros!$P$3=1,'4 - Tabela atual'!DB159,'5 - Tabela anterior'!DA159)</f>
        <v>0</v>
      </c>
      <c r="DC160" s="9">
        <f>IF(Parametros!$P$3=1,'4 - Tabela atual'!DC159,'5 - Tabela anterior'!DB159)</f>
        <v>0</v>
      </c>
      <c r="DD160" s="9">
        <f>IF(Parametros!$P$3=1,'4 - Tabela atual'!DD159,'5 - Tabela anterior'!DC159)</f>
        <v>0</v>
      </c>
      <c r="DE160" s="9">
        <f>IF(Parametros!$P$3=1,'4 - Tabela atual'!DE159,'5 - Tabela anterior'!DD159)</f>
        <v>0</v>
      </c>
      <c r="DF160" s="9">
        <f>IF(Parametros!$P$3=1,'4 - Tabela atual'!DF159,'5 - Tabela anterior'!DE159)</f>
        <v>0</v>
      </c>
      <c r="DG160" s="9">
        <f>IF(Parametros!$P$3=1,'4 - Tabela atual'!DG159,'5 - Tabela anterior'!DF159)</f>
        <v>0</v>
      </c>
      <c r="DH160" s="9">
        <f>IF(Parametros!$P$3=1,'4 - Tabela atual'!DH159,'5 - Tabela anterior'!DG159)</f>
        <v>0</v>
      </c>
      <c r="DI160" s="9">
        <f>IF(Parametros!$P$3=1,'4 - Tabela atual'!DI159,'5 - Tabela anterior'!DH159)</f>
        <v>0</v>
      </c>
      <c r="DJ160" s="9">
        <f>IF(Parametros!$P$3=1,'4 - Tabela atual'!DJ159,'5 - Tabela anterior'!DI159)</f>
        <v>0</v>
      </c>
      <c r="DK160" s="9">
        <f>IF(Parametros!$P$3=1,'4 - Tabela atual'!DK159,'5 - Tabela anterior'!DJ159)</f>
        <v>0</v>
      </c>
      <c r="DL160" s="9">
        <f>IF(Parametros!$P$3=1,'4 - Tabela atual'!DL159,'5 - Tabela anterior'!DK159)</f>
        <v>0</v>
      </c>
      <c r="DM160" s="9">
        <f>IF(Parametros!$P$3=1,'4 - Tabela atual'!DM159,'5 - Tabela anterior'!DL159)</f>
        <v>0</v>
      </c>
      <c r="DN160" s="9">
        <f>IF(Parametros!$P$3=1,'4 - Tabela atual'!DN159,'5 - Tabela anterior'!DM159)</f>
        <v>0</v>
      </c>
      <c r="DO160" s="9">
        <f>IF(Parametros!$P$3=1,'4 - Tabela atual'!DO159,'5 - Tabela anterior'!DN159)</f>
        <v>0</v>
      </c>
      <c r="DP160" s="9">
        <f>IF(Parametros!$P$3=1,'4 - Tabela atual'!DP159,'5 - Tabela anterior'!DO159)</f>
        <v>0</v>
      </c>
      <c r="DQ160" s="9">
        <f>IF(Parametros!$P$3=1,'4 - Tabela atual'!DQ159,'5 - Tabela anterior'!DP159)</f>
        <v>0</v>
      </c>
      <c r="DR160" s="9">
        <f>IF(Parametros!$P$3=1,'4 - Tabela atual'!DR159,'5 - Tabela anterior'!DQ159)</f>
        <v>0</v>
      </c>
      <c r="DS160" s="9">
        <f>IF(Parametros!$P$3=1,'4 - Tabela atual'!DS159,'5 - Tabela anterior'!DR159)</f>
        <v>0</v>
      </c>
      <c r="DT160" s="9">
        <f>IF(Parametros!$P$3=1,'4 - Tabela atual'!DT159,'5 - Tabela anterior'!DS159)</f>
        <v>0</v>
      </c>
      <c r="DU160" s="9">
        <f>IF(Parametros!$P$3=1,'4 - Tabela atual'!DU159,'5 - Tabela anterior'!DT159)</f>
        <v>0</v>
      </c>
      <c r="DV160" s="9">
        <f>IF(Parametros!$P$3=1,'4 - Tabela atual'!DV159,'5 - Tabela anterior'!DU159)</f>
        <v>0</v>
      </c>
      <c r="DW160" s="9">
        <f>IF(Parametros!$P$3=1,'4 - Tabela atual'!DW159,'5 - Tabela anterior'!DV159)</f>
        <v>0</v>
      </c>
      <c r="DX160" s="9">
        <f>IF(Parametros!$P$3=1,'4 - Tabela atual'!DX159,'5 - Tabela anterior'!DW159)</f>
        <v>0</v>
      </c>
      <c r="DY160" s="9">
        <f>IF(Parametros!$P$3=1,'4 - Tabela atual'!DY159,'5 - Tabela anterior'!DX159)</f>
        <v>0</v>
      </c>
      <c r="DZ160" s="9">
        <f>IF(Parametros!$P$3=1,'4 - Tabela atual'!DZ159,'5 - Tabela anterior'!DY159)</f>
        <v>0</v>
      </c>
      <c r="EA160" s="9">
        <f>IF(Parametros!$P$3=1,'4 - Tabela atual'!EA159,'5 - Tabela anterior'!DZ159)</f>
        <v>0</v>
      </c>
      <c r="EB160" s="9">
        <f>IF(Parametros!$P$3=1,'4 - Tabela atual'!EB159,'5 - Tabela anterior'!EA159)</f>
        <v>0</v>
      </c>
      <c r="EC160" s="9">
        <f>IF(Parametros!$P$3=1,'4 - Tabela atual'!EC159,'5 - Tabela anterior'!EB159)</f>
        <v>0</v>
      </c>
      <c r="ED160" s="9">
        <f>IF(Parametros!$P$3=1,'4 - Tabela atual'!ED159,'5 - Tabela anterior'!EC159)</f>
        <v>0</v>
      </c>
      <c r="EE160" s="9">
        <f>IF(Parametros!$P$3=1,'4 - Tabela atual'!EE159,'5 - Tabela anterior'!ED159)</f>
        <v>0</v>
      </c>
      <c r="EF160" s="9">
        <f>IF(Parametros!$P$3=1,'4 - Tabela atual'!EF159,'5 - Tabela anterior'!EE159)</f>
        <v>0</v>
      </c>
      <c r="EG160" s="9">
        <f>IF(Parametros!$P$3=1,'4 - Tabela atual'!EG159,'5 - Tabela anterior'!EF159)</f>
        <v>0</v>
      </c>
      <c r="EH160" s="9">
        <f>IF(Parametros!$P$3=1,'4 - Tabela atual'!EH159,'5 - Tabela anterior'!EG159)</f>
        <v>0</v>
      </c>
      <c r="EI160" s="9">
        <f>IF(Parametros!$P$3=1,'4 - Tabela atual'!EI159,'5 - Tabela anterior'!EH159)</f>
        <v>0</v>
      </c>
      <c r="EJ160" s="9">
        <f>IF(Parametros!$P$3=1,'4 - Tabela atual'!EJ159,'5 - Tabela anterior'!EI159)</f>
        <v>0</v>
      </c>
      <c r="EK160" s="9">
        <f>IF(Parametros!$P$3=1,'4 - Tabela atual'!EK159,'5 - Tabela anterior'!EJ159)</f>
        <v>0</v>
      </c>
      <c r="EL160" s="9">
        <f>IF(Parametros!$P$3=1,'4 - Tabela atual'!EL159,'5 - Tabela anterior'!EK159)</f>
        <v>0</v>
      </c>
      <c r="EM160" s="9">
        <f>IF(Parametros!$P$3=1,'4 - Tabela atual'!EM159,'5 - Tabela anterior'!EL159)</f>
        <v>0</v>
      </c>
      <c r="EN160" s="9">
        <f>IF(Parametros!$P$3=1,'4 - Tabela atual'!EN159,'5 - Tabela anterior'!EM159)</f>
        <v>0</v>
      </c>
      <c r="EO160" s="9">
        <f>IF(Parametros!$P$3=1,'4 - Tabela atual'!EO159,'5 - Tabela anterior'!EN159)</f>
        <v>0</v>
      </c>
      <c r="EP160" s="9">
        <f>IF(Parametros!$P$3=1,'4 - Tabela atual'!EP159,'5 - Tabela anterior'!EO159)</f>
        <v>0</v>
      </c>
      <c r="EQ160" s="9">
        <f>IF(Parametros!$P$3=1,'4 - Tabela atual'!EQ159,'5 - Tabela anterior'!EP159)</f>
        <v>0</v>
      </c>
      <c r="ER160" s="9">
        <f>IF(Parametros!$P$3=1,'4 - Tabela atual'!ER159,'5 - Tabela anterior'!EQ159)</f>
        <v>0</v>
      </c>
      <c r="ES160" s="9">
        <f>IF(Parametros!$P$3=1,'4 - Tabela atual'!ES159,'5 - Tabela anterior'!ER159)</f>
        <v>0</v>
      </c>
      <c r="ET160" s="9">
        <f>IF(Parametros!$P$3=1,'4 - Tabela atual'!ET159,'5 - Tabela anterior'!ES159)</f>
        <v>0</v>
      </c>
      <c r="EU160" s="9">
        <f>IF(Parametros!$P$3=1,'4 - Tabela atual'!EU159,'5 - Tabela anterior'!ET159)</f>
        <v>0</v>
      </c>
      <c r="EV160" s="9">
        <f>IF(Parametros!$P$3=1,'4 - Tabela atual'!EV159,'5 - Tabela anterior'!EU159)</f>
        <v>0</v>
      </c>
      <c r="EW160" s="9">
        <f>IF(Parametros!$P$3=1,'4 - Tabela atual'!EW159,'5 - Tabela anterior'!EV159)</f>
        <v>0</v>
      </c>
      <c r="EX160" s="9">
        <f>IF(Parametros!$P$3=1,'4 - Tabela atual'!EX159,'5 - Tabela anterior'!EW159)</f>
        <v>0</v>
      </c>
      <c r="EY160" s="9">
        <f>IF(Parametros!$P$3=1,'4 - Tabela atual'!EY159,'5 - Tabela anterior'!EX159)</f>
        <v>0</v>
      </c>
      <c r="EZ160" s="9">
        <f>IF(Parametros!$P$3=1,'4 - Tabela atual'!EZ159,'5 - Tabela anterior'!EY159)</f>
        <v>0</v>
      </c>
      <c r="FA160" s="9">
        <f>IF(Parametros!$P$3=1,'4 - Tabela atual'!FA159,'5 - Tabela anterior'!EZ159)</f>
        <v>0</v>
      </c>
      <c r="FB160" s="9">
        <f>IF(Parametros!$P$3=1,'4 - Tabela atual'!FB159,'5 - Tabela anterior'!FA159)</f>
        <v>0</v>
      </c>
      <c r="FC160" s="9">
        <f>IF(Parametros!$P$3=1,'4 - Tabela atual'!FC159,'5 - Tabela anterior'!FB159)</f>
        <v>0</v>
      </c>
      <c r="FD160" s="9">
        <f>IF(Parametros!$P$3=1,'4 - Tabela atual'!FD159,'5 - Tabela anterior'!FC159)</f>
        <v>0</v>
      </c>
      <c r="FE160" s="9">
        <f>IF(Parametros!$P$3=1,'4 - Tabela atual'!FE159,'5 - Tabela anterior'!FD159)</f>
        <v>0</v>
      </c>
      <c r="FF160" s="9">
        <f>IF(Parametros!$P$3=1,'4 - Tabela atual'!FF159,'5 - Tabela anterior'!FE159)</f>
        <v>0</v>
      </c>
      <c r="FG160" s="9">
        <f>IF(Parametros!$P$3=1,'4 - Tabela atual'!FG159,'5 - Tabela anterior'!FF159)</f>
        <v>0</v>
      </c>
      <c r="FH160" s="9">
        <f>IF(Parametros!$P$3=1,'4 - Tabela atual'!FH159,'5 - Tabela anterior'!FG159)</f>
        <v>0</v>
      </c>
      <c r="FI160" s="9">
        <f>IF(Parametros!$P$3=1,'4 - Tabela atual'!FI159,'5 - Tabela anterior'!FH159)</f>
        <v>0</v>
      </c>
      <c r="FJ160" s="9">
        <f>IF(Parametros!$P$3=1,'4 - Tabela atual'!FJ159,'5 - Tabela anterior'!FI159)</f>
        <v>0</v>
      </c>
      <c r="FK160" s="9">
        <f>IF(Parametros!$P$3=1,'4 - Tabela atual'!FK159,'5 - Tabela anterior'!FJ159)</f>
        <v>0</v>
      </c>
      <c r="FL160" s="9">
        <f>IF(Parametros!$P$3=1,'4 - Tabela atual'!FL159,'5 - Tabela anterior'!FK159)</f>
        <v>0</v>
      </c>
      <c r="FM160" s="9">
        <f>IF(Parametros!$P$3=1,'4 - Tabela atual'!FM159,'5 - Tabela anterior'!FL159)</f>
        <v>0</v>
      </c>
      <c r="FN160" s="9">
        <f>IF(Parametros!$P$3=1,'4 - Tabela atual'!FN159,'5 - Tabela anterior'!FM159)</f>
        <v>0</v>
      </c>
      <c r="FO160" s="9">
        <f>IF(Parametros!$P$3=1,'4 - Tabela atual'!FO159,'5 - Tabela anterior'!FN159)</f>
        <v>0</v>
      </c>
      <c r="FP160" s="9">
        <f>IF(Parametros!$P$3=1,'4 - Tabela atual'!FP159,'5 - Tabela anterior'!FO159)</f>
        <v>0</v>
      </c>
      <c r="FQ160" s="9">
        <f>IF(Parametros!$P$3=1,'4 - Tabela atual'!FQ159,'5 - Tabela anterior'!FP159)</f>
        <v>0</v>
      </c>
      <c r="FR160" s="9">
        <f>IF(Parametros!$P$3=1,'4 - Tabela atual'!FR159,'5 - Tabela anterior'!FQ159)</f>
        <v>0</v>
      </c>
      <c r="FS160" s="9">
        <f>IF(Parametros!$P$3=1,'4 - Tabela atual'!FS159,'5 - Tabela anterior'!FR159)</f>
        <v>0</v>
      </c>
      <c r="FT160" t="str">
        <f>IF(Parametros!$P$3=1,'4 - Tabela atual'!FT159,'5 - Tabela anterior'!FS159)</f>
        <v>0</v>
      </c>
      <c r="FU160" t="str">
        <f>IF(Parametros!$P$3=1,'4 - Tabela atual'!FU159,'5 - Tabela anterior'!FT159)</f>
        <v>0</v>
      </c>
      <c r="FV160" t="str">
        <f>IF(Parametros!$P$3=1,'4 - Tabela atual'!FV159,'5 - Tabela anterior'!FU159)</f>
        <v>0</v>
      </c>
      <c r="FW160" t="str">
        <f>IF(Parametros!$P$3=1,'4 - Tabela atual'!FW159,'5 - Tabela anterior'!FV159)</f>
        <v>0</v>
      </c>
      <c r="FX160">
        <f>IF(Parametros!$P$3=1,'4 - Tabela atual'!FX159,'5 - Tabela anterior'!FW159)</f>
        <v>0</v>
      </c>
      <c r="FY160">
        <f>IF(Parametros!$P$3=1,'4 - Tabela atual'!FY159,'5 - Tabela anterior'!FX159)</f>
        <v>0</v>
      </c>
      <c r="FZ160">
        <f>IF(Parametros!$P$3=1,'4 - Tabela atual'!FZ159,'5 - Tabela anterior'!FY159)</f>
        <v>0</v>
      </c>
      <c r="GA160">
        <f>IF(Parametros!$P$3=1,'4 - Tabela atual'!GA159,'5 - Tabela anterior'!FZ159)</f>
        <v>0</v>
      </c>
      <c r="GB160">
        <f>IF(Parametros!$P$3=1,'4 - Tabela atual'!GB159,'5 - Tabela anterior'!GA159)</f>
        <v>0</v>
      </c>
      <c r="GC160">
        <f>IF(Parametros!$P$3=1,'4 - Tabela atual'!GC159,'5 - Tabela anterior'!GB159)</f>
        <v>0</v>
      </c>
      <c r="GD160">
        <f>IF(Parametros!$P$3=1,'4 - Tabela atual'!GD159,'5 - Tabela anterior'!GC159)</f>
        <v>0</v>
      </c>
      <c r="GE160">
        <f>IF(Parametros!$P$3=1,'4 - Tabela atual'!GE159,'5 - Tabela anterior'!GD159)</f>
        <v>0</v>
      </c>
      <c r="GF160">
        <f>IF(Parametros!$P$3=1,'4 - Tabela atual'!GF159,'5 - Tabela anterior'!GE159)</f>
        <v>0</v>
      </c>
      <c r="GG160">
        <f>IF(Parametros!$P$3=1,'4 - Tabela atual'!GG159,'5 - Tabela anterior'!GF159)</f>
        <v>0</v>
      </c>
      <c r="GH160">
        <f>IF(Parametros!$P$3=1,'4 - Tabela atual'!GH159,'5 - Tabela anterior'!GG159)</f>
        <v>0</v>
      </c>
      <c r="GI160" s="8" t="str">
        <f>IF(Parametros!$P$3=1,'4 - Tabela atual'!GI159,'5 - Tabela anterior'!GH159)</f>
        <v>0</v>
      </c>
      <c r="GJ160" s="8">
        <f>IF(Parametros!$P$3=1,'4 - Tabela atual'!GJ159,'5 - Tabela anterior'!GI159)</f>
        <v>0</v>
      </c>
      <c r="GK160" s="8">
        <f>IF(Parametros!$P$3=1,'4 - Tabela atual'!GK159,'5 - Tabela anterior'!GJ159)</f>
        <v>0</v>
      </c>
      <c r="GL160" s="8">
        <f>IF(Parametros!$P$3=1,'4 - Tabela atual'!GL159,'5 - Tabela anterior'!GK159)</f>
        <v>0</v>
      </c>
      <c r="GM160" s="8">
        <f>IF(Parametros!$P$3=1,'4 - Tabela atual'!GM159,'5 - Tabela anterior'!GL159)</f>
        <v>0</v>
      </c>
      <c r="GN160" s="8">
        <f>IF(Parametros!$P$3=1,'4 - Tabela atual'!GN159,'5 - Tabela anterior'!GM159)</f>
        <v>0</v>
      </c>
      <c r="GO160" s="8">
        <f>IF(Parametros!$P$3=1,'4 - Tabela atual'!GO159,'5 - Tabela anterior'!GN159)</f>
        <v>0</v>
      </c>
      <c r="GP160" s="8">
        <f>IF(Parametros!$P$3=1,'4 - Tabela atual'!GP159,'5 - Tabela anterior'!GO159)</f>
        <v>0</v>
      </c>
      <c r="GQ160" s="8">
        <f>IF(Parametros!$P$3=1,'4 - Tabela atual'!GQ159,'5 - Tabela anterior'!GP159)</f>
        <v>0</v>
      </c>
      <c r="GR160" s="8">
        <f>IF(Parametros!$P$3=1,'4 - Tabela atual'!GR159,'5 - Tabela anterior'!GQ159)</f>
        <v>0</v>
      </c>
      <c r="GS160" s="8">
        <f>IF(Parametros!$P$3=1,'4 - Tabela atual'!GS159,'5 - Tabela anterior'!GR159)</f>
        <v>0</v>
      </c>
      <c r="GT160" s="8">
        <f>IF(Parametros!$P$3=1,'4 - Tabela atual'!GT159,'5 - Tabela anterior'!GS159)</f>
        <v>0</v>
      </c>
      <c r="GU160" s="8">
        <f>IF(Parametros!$P$3=1,'4 - Tabela atual'!GU159,'5 - Tabela anterior'!GT159)</f>
        <v>0</v>
      </c>
      <c r="GV160" s="8">
        <f>IF(Parametros!$P$3=1,'4 - Tabela atual'!GV159,'5 - Tabela anterior'!GU159)</f>
        <v>0</v>
      </c>
      <c r="GW160" s="8">
        <f>IF(Parametros!$P$3=1,'4 - Tabela atual'!GW159,'5 - Tabela anterior'!GV159)</f>
        <v>0</v>
      </c>
      <c r="GX160">
        <f>IF(Parametros!$P$3=1,'4 - Tabela atual'!GX159,'5 - Tabela anterior'!GW159)</f>
        <v>0</v>
      </c>
      <c r="GY160">
        <f>IF(Parametros!$P$3=1,'4 - Tabela atual'!GY159,'5 - Tabela anterior'!GX159)</f>
        <v>0</v>
      </c>
      <c r="GZ160">
        <f>IF(Parametros!$P$3=1,'4 - Tabela atual'!GZ159,'5 - Tabela anterior'!GY159)</f>
        <v>0</v>
      </c>
      <c r="HA160">
        <f>IF(Parametros!$P$3=1,'4 - Tabela atual'!HA159,'5 - Tabela anterior'!GZ159)</f>
        <v>0</v>
      </c>
      <c r="HB160">
        <f>IF(Parametros!$P$3=1,'4 - Tabela atual'!HB159,'5 - Tabela anterior'!HA159)</f>
        <v>0</v>
      </c>
      <c r="HC160">
        <f>IF(Parametros!$P$3=1,'4 - Tabela atual'!HC159,'5 - Tabela anterior'!HB159)</f>
        <v>0</v>
      </c>
      <c r="HD160">
        <f>IF(Parametros!$P$3=1,'4 - Tabela atual'!HD159,'5 - Tabela anterior'!HC159)</f>
        <v>0</v>
      </c>
      <c r="HE160" s="6" t="str">
        <f t="shared" si="4"/>
        <v>0 - (0)</v>
      </c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IP160" s="5"/>
      <c r="IQ160" s="5"/>
      <c r="IR160" s="5"/>
      <c r="IS160" s="5"/>
      <c r="IT160" s="5"/>
      <c r="IU160" s="5"/>
      <c r="IV160" s="5"/>
      <c r="IW160" s="5"/>
      <c r="IX160" s="5"/>
      <c r="IY160" s="5"/>
      <c r="IZ160" s="5"/>
      <c r="JA160" s="5"/>
      <c r="JB160" s="5"/>
      <c r="JC160" s="5"/>
      <c r="JD160" s="5"/>
      <c r="JE160" s="5"/>
      <c r="JF160" s="5"/>
      <c r="JG160" s="5"/>
      <c r="JH160" s="5"/>
      <c r="JI160" s="5"/>
      <c r="JJ160" s="5"/>
      <c r="JK160" s="5"/>
      <c r="JL160" s="5"/>
    </row>
    <row r="161" spans="1:272" x14ac:dyDescent="0.2">
      <c r="A161" s="148">
        <f>IF(Parametros!$P$3=1,'4 - Tabela atual'!A160,'5 - Tabela anterior'!A160)</f>
        <v>0</v>
      </c>
      <c r="B161" s="112">
        <f>IF(Parametros!$P$3=1,'4 - Tabela atual'!B160,'5 - Tabela anterior'!B160)</f>
        <v>0</v>
      </c>
      <c r="C161" s="9">
        <f>IF(Parametros!$P$3=1,'4 - Tabela atual'!C160,'5 - Tabela anterior'!C160)</f>
        <v>0</v>
      </c>
      <c r="D161" s="9">
        <f>IF(Parametros!$P$3=1,'4 - Tabela atual'!D160,'5 - Tabela anterior'!D160)</f>
        <v>0</v>
      </c>
      <c r="E161" s="9"/>
      <c r="F161" s="9"/>
      <c r="G161" s="9"/>
      <c r="H161" s="9"/>
      <c r="I161" s="9">
        <f>IF(Parametros!$P$3=1,'4 - Tabela atual'!I160,'5 - Tabela anterior'!H160)</f>
        <v>0</v>
      </c>
      <c r="J161" s="9"/>
      <c r="K161" s="9"/>
      <c r="L161" s="9"/>
      <c r="M161" s="9"/>
      <c r="N161" s="9">
        <f>IF(Parametros!$P$3=1,'4 - Tabela atual'!N160,'5 - Tabela anterior'!M160)</f>
        <v>0</v>
      </c>
      <c r="O161" s="9">
        <f>IF(Parametros!$P$3=1,'4 - Tabela atual'!O160,'5 - Tabela anterior'!N160)</f>
        <v>0</v>
      </c>
      <c r="P161" s="9">
        <f>IF(Parametros!$P$3=1,'4 - Tabela atual'!P160,'5 - Tabela anterior'!O160)</f>
        <v>0</v>
      </c>
      <c r="Q161" s="9">
        <f>IF(Parametros!$P$3=1,'4 - Tabela atual'!Q160,'5 - Tabela anterior'!P160)</f>
        <v>0</v>
      </c>
      <c r="R161" s="9">
        <f>IF(Parametros!$P$3=1,'4 - Tabela atual'!R160,'5 - Tabela anterior'!Q160)</f>
        <v>0</v>
      </c>
      <c r="S161" s="9">
        <f>IF(Parametros!$P$3=1,'4 - Tabela atual'!S160,'5 - Tabela anterior'!R160)</f>
        <v>0</v>
      </c>
      <c r="T161" s="9">
        <f>IF(Parametros!$P$3=1,'4 - Tabela atual'!T160,'5 - Tabela anterior'!S160)</f>
        <v>0</v>
      </c>
      <c r="U161" s="9">
        <f>IF(Parametros!$P$3=1,'4 - Tabela atual'!U160,'5 - Tabela anterior'!T160)</f>
        <v>0</v>
      </c>
      <c r="V161" s="9">
        <f>IF(Parametros!$P$3=1,'4 - Tabela atual'!V160,'5 - Tabela anterior'!U160)</f>
        <v>0</v>
      </c>
      <c r="W161" s="9">
        <f>IF(Parametros!$P$3=1,'4 - Tabela atual'!W160,'5 - Tabela anterior'!V160)</f>
        <v>0</v>
      </c>
      <c r="X161" s="9">
        <f>IF(Parametros!$P$3=1,'4 - Tabela atual'!X160,'5 - Tabela anterior'!W160)</f>
        <v>0</v>
      </c>
      <c r="Y161" s="9">
        <f>IF(Parametros!$P$3=1,'4 - Tabela atual'!Y160,'5 - Tabela anterior'!X160)</f>
        <v>0</v>
      </c>
      <c r="Z161" s="9">
        <f>IF(Parametros!$P$3=1,'4 - Tabela atual'!Z160,'5 - Tabela anterior'!Y160)</f>
        <v>0</v>
      </c>
      <c r="AA161" s="9">
        <f>IF(Parametros!$P$3=1,'4 - Tabela atual'!AA160,'5 - Tabela anterior'!Z160)</f>
        <v>0</v>
      </c>
      <c r="AB161" s="9">
        <f>IF(Parametros!$P$3=1,'4 - Tabela atual'!AB160,'5 - Tabela anterior'!AA160)</f>
        <v>0</v>
      </c>
      <c r="AC161" s="9">
        <f>IF(Parametros!$P$3=1,'4 - Tabela atual'!AC160,'5 - Tabela anterior'!AB160)</f>
        <v>0</v>
      </c>
      <c r="AD161" s="9">
        <f>IF(Parametros!$P$3=1,'4 - Tabela atual'!AD160,'5 - Tabela anterior'!AC160)</f>
        <v>0</v>
      </c>
      <c r="AE161" s="9">
        <f>IF(Parametros!$P$3=1,'4 - Tabela atual'!AE160,'5 - Tabela anterior'!AD160)</f>
        <v>0</v>
      </c>
      <c r="AF161" s="9">
        <f>IF(Parametros!$P$3=1,'4 - Tabela atual'!AF160,'5 - Tabela anterior'!AE160)</f>
        <v>0</v>
      </c>
      <c r="AG161" s="9">
        <f>IF(Parametros!$P$3=1,'4 - Tabela atual'!AG160,'5 - Tabela anterior'!AF160)</f>
        <v>0</v>
      </c>
      <c r="AH161" s="9">
        <f>IF(Parametros!$P$3=1,'4 - Tabela atual'!AH160,'5 - Tabela anterior'!AG160)</f>
        <v>0</v>
      </c>
      <c r="AI161" s="9">
        <f>IF(Parametros!$P$3=1,'4 - Tabela atual'!AI160,'5 - Tabela anterior'!AH160)</f>
        <v>0</v>
      </c>
      <c r="AJ161" s="9">
        <f>IF(Parametros!$P$3=1,'4 - Tabela atual'!AJ160,'5 - Tabela anterior'!AI160)</f>
        <v>0</v>
      </c>
      <c r="AK161" s="9">
        <f>IF(Parametros!$P$3=1,'4 - Tabela atual'!AK160,'5 - Tabela anterior'!AJ160)</f>
        <v>0</v>
      </c>
      <c r="AL161" s="9">
        <f>IF(Parametros!$P$3=1,'4 - Tabela atual'!AL160,'5 - Tabela anterior'!AK160)</f>
        <v>0</v>
      </c>
      <c r="AM161" s="9">
        <f>IF(Parametros!$P$3=1,'4 - Tabela atual'!AM160,'5 - Tabela anterior'!AL160)</f>
        <v>0</v>
      </c>
      <c r="AN161" s="9">
        <f>IF(Parametros!$P$3=1,'4 - Tabela atual'!AN160,'5 - Tabela anterior'!AM160)</f>
        <v>0</v>
      </c>
      <c r="AO161" s="9">
        <f>IF(Parametros!$P$3=1,'4 - Tabela atual'!AO160,'5 - Tabela anterior'!AN160)</f>
        <v>0</v>
      </c>
      <c r="AP161" s="9">
        <f>IF(Parametros!$P$3=1,'4 - Tabela atual'!AP160,'5 - Tabela anterior'!AO160)</f>
        <v>0</v>
      </c>
      <c r="AQ161" s="9">
        <f>IF(Parametros!$P$3=1,'4 - Tabela atual'!AQ160,'5 - Tabela anterior'!AP160)</f>
        <v>0</v>
      </c>
      <c r="AR161" s="9">
        <f>IF(Parametros!$P$3=1,'4 - Tabela atual'!AR160,'5 - Tabela anterior'!AQ160)</f>
        <v>0</v>
      </c>
      <c r="AS161" s="9">
        <f>IF(Parametros!$P$3=1,'4 - Tabela atual'!AS160,'5 - Tabela anterior'!AR160)</f>
        <v>0</v>
      </c>
      <c r="AT161" s="9">
        <f>IF(Parametros!$P$3=1,'4 - Tabela atual'!AT160,'5 - Tabela anterior'!AS160)</f>
        <v>0</v>
      </c>
      <c r="AU161" s="9">
        <f>IF(Parametros!$P$3=1,'4 - Tabela atual'!AU160,'5 - Tabela anterior'!AT160)</f>
        <v>0</v>
      </c>
      <c r="AV161" s="9">
        <f>IF(Parametros!$P$3=1,'4 - Tabela atual'!AV160,'5 - Tabela anterior'!AU160)</f>
        <v>0</v>
      </c>
      <c r="AW161" s="9">
        <f>IF(Parametros!$P$3=1,'4 - Tabela atual'!AW160,'5 - Tabela anterior'!AV160)</f>
        <v>0</v>
      </c>
      <c r="AX161" s="9">
        <f>IF(Parametros!$P$3=1,'4 - Tabela atual'!AX160,'5 - Tabela anterior'!AW160)</f>
        <v>0</v>
      </c>
      <c r="AY161" s="9">
        <f>IF(Parametros!$P$3=1,'4 - Tabela atual'!AY160,'5 - Tabela anterior'!AX160)</f>
        <v>0</v>
      </c>
      <c r="AZ161" s="9">
        <f>IF(Parametros!$P$3=1,'4 - Tabela atual'!AZ160,'5 - Tabela anterior'!AY160)</f>
        <v>0</v>
      </c>
      <c r="BA161" s="9">
        <f>IF(Parametros!$P$3=1,'4 - Tabela atual'!BA160,'5 - Tabela anterior'!AZ160)</f>
        <v>0</v>
      </c>
      <c r="BB161" s="9">
        <f>IF(Parametros!$P$3=1,'4 - Tabela atual'!BB160,'5 - Tabela anterior'!BA160)</f>
        <v>0</v>
      </c>
      <c r="BC161" s="9">
        <f>IF(Parametros!$P$3=1,'4 - Tabela atual'!BC160,'5 - Tabela anterior'!BB160)</f>
        <v>0</v>
      </c>
      <c r="BD161" s="9">
        <f>IF(Parametros!$P$3=1,'4 - Tabela atual'!BD160,'5 - Tabela anterior'!BC160)</f>
        <v>0</v>
      </c>
      <c r="BE161" s="9">
        <f>IF(Parametros!$P$3=1,'4 - Tabela atual'!BE160,'5 - Tabela anterior'!BD160)</f>
        <v>0</v>
      </c>
      <c r="BF161" s="9">
        <f>IF(Parametros!$P$3=1,'4 - Tabela atual'!BF160,'5 - Tabela anterior'!BE160)</f>
        <v>0</v>
      </c>
      <c r="BG161" s="9">
        <f>IF(Parametros!$P$3=1,'4 - Tabela atual'!BG160,'5 - Tabela anterior'!BF160)</f>
        <v>0</v>
      </c>
      <c r="BH161" s="9">
        <f>IF(Parametros!$P$3=1,'4 - Tabela atual'!BH160,'5 - Tabela anterior'!BG160)</f>
        <v>0</v>
      </c>
      <c r="BI161" s="9">
        <f>IF(Parametros!$P$3=1,'4 - Tabela atual'!BI160,'5 - Tabela anterior'!BH160)</f>
        <v>0</v>
      </c>
      <c r="BJ161" s="9">
        <f>IF(Parametros!$P$3=1,'4 - Tabela atual'!BJ160,'5 - Tabela anterior'!BI160)</f>
        <v>0</v>
      </c>
      <c r="BK161" s="9">
        <f>IF(Parametros!$P$3=1,'4 - Tabela atual'!BK160,'5 - Tabela anterior'!BJ160)</f>
        <v>0</v>
      </c>
      <c r="BL161" s="9">
        <f>IF(Parametros!$P$3=1,'4 - Tabela atual'!BL160,'5 - Tabela anterior'!BK160)</f>
        <v>0</v>
      </c>
      <c r="BM161" s="9">
        <f>IF(Parametros!$P$3=1,'4 - Tabela atual'!BM160,'5 - Tabela anterior'!BL160)</f>
        <v>0</v>
      </c>
      <c r="BN161" s="9">
        <f>IF(Parametros!$P$3=1,'4 - Tabela atual'!BN160,'5 - Tabela anterior'!BM160)</f>
        <v>0</v>
      </c>
      <c r="BO161" s="9">
        <f>IF(Parametros!$P$3=1,'4 - Tabela atual'!BO160,'5 - Tabela anterior'!BN160)</f>
        <v>0</v>
      </c>
      <c r="BP161" s="9">
        <f>IF(Parametros!$P$3=1,'4 - Tabela atual'!BP160,'5 - Tabela anterior'!BO160)</f>
        <v>0</v>
      </c>
      <c r="BQ161" s="9">
        <f>IF(Parametros!$P$3=1,'4 - Tabela atual'!BQ160,'5 - Tabela anterior'!BP160)</f>
        <v>0</v>
      </c>
      <c r="BR161" s="9">
        <f>IF(Parametros!$P$3=1,'4 - Tabela atual'!BR160,'5 - Tabela anterior'!BQ160)</f>
        <v>0</v>
      </c>
      <c r="BS161" s="9">
        <f>IF(Parametros!$P$3=1,'4 - Tabela atual'!BS160,'5 - Tabela anterior'!BR160)</f>
        <v>0</v>
      </c>
      <c r="BT161" s="9">
        <f>IF(Parametros!$P$3=1,'4 - Tabela atual'!BT160,'5 - Tabela anterior'!BS160)</f>
        <v>0</v>
      </c>
      <c r="BU161" s="9">
        <f>IF(Parametros!$P$3=1,'4 - Tabela atual'!BU160,'5 - Tabela anterior'!BT160)</f>
        <v>0</v>
      </c>
      <c r="BV161" s="9">
        <f>IF(Parametros!$P$3=1,'4 - Tabela atual'!BV160,'5 - Tabela anterior'!BU160)</f>
        <v>0</v>
      </c>
      <c r="BW161" s="9">
        <f>IF(Parametros!$P$3=1,'4 - Tabela atual'!BW160,'5 - Tabela anterior'!BV160)</f>
        <v>0</v>
      </c>
      <c r="BX161" s="9">
        <f>IF(Parametros!$P$3=1,'4 - Tabela atual'!BX160,'5 - Tabela anterior'!BW160)</f>
        <v>0</v>
      </c>
      <c r="BY161" s="9">
        <f>IF(Parametros!$P$3=1,'4 - Tabela atual'!BY160,'5 - Tabela anterior'!BX160)</f>
        <v>0</v>
      </c>
      <c r="BZ161" s="9">
        <f>IF(Parametros!$P$3=1,'4 - Tabela atual'!BZ160,'5 - Tabela anterior'!BY160)</f>
        <v>0</v>
      </c>
      <c r="CA161" s="9">
        <f>IF(Parametros!$P$3=1,'4 - Tabela atual'!CA160,'5 - Tabela anterior'!BZ160)</f>
        <v>0</v>
      </c>
      <c r="CB161" s="9">
        <f>IF(Parametros!$P$3=1,'4 - Tabela atual'!CB160,'5 - Tabela anterior'!CA160)</f>
        <v>0</v>
      </c>
      <c r="CC161" s="9">
        <f>IF(Parametros!$P$3=1,'4 - Tabela atual'!CC160,'5 - Tabela anterior'!CB160)</f>
        <v>0</v>
      </c>
      <c r="CD161" s="9">
        <f>IF(Parametros!$P$3=1,'4 - Tabela atual'!CD160,'5 - Tabela anterior'!CC160)</f>
        <v>0</v>
      </c>
      <c r="CE161" s="9">
        <f>IF(Parametros!$P$3=1,'4 - Tabela atual'!CE160,'5 - Tabela anterior'!CD160)</f>
        <v>0</v>
      </c>
      <c r="CF161" s="9">
        <f>IF(Parametros!$P$3=1,'4 - Tabela atual'!CF160,'5 - Tabela anterior'!CE160)</f>
        <v>0</v>
      </c>
      <c r="CG161" s="9">
        <f>IF(Parametros!$P$3=1,'4 - Tabela atual'!CG160,'5 - Tabela anterior'!CF160)</f>
        <v>0</v>
      </c>
      <c r="CH161" s="9">
        <f>IF(Parametros!$P$3=1,'4 - Tabela atual'!CH160,'5 - Tabela anterior'!CG160)</f>
        <v>0</v>
      </c>
      <c r="CI161" s="9">
        <f>IF(Parametros!$P$3=1,'4 - Tabela atual'!CI160,'5 - Tabela anterior'!CH160)</f>
        <v>0</v>
      </c>
      <c r="CJ161" s="9">
        <f>IF(Parametros!$P$3=1,'4 - Tabela atual'!CJ160,'5 - Tabela anterior'!CI160)</f>
        <v>0</v>
      </c>
      <c r="CK161" s="9">
        <f>IF(Parametros!$P$3=1,'4 - Tabela atual'!CK160,'5 - Tabela anterior'!CJ160)</f>
        <v>0</v>
      </c>
      <c r="CL161" s="9">
        <f>IF(Parametros!$P$3=1,'4 - Tabela atual'!CL160,'5 - Tabela anterior'!CK160)</f>
        <v>0</v>
      </c>
      <c r="CM161" s="9">
        <f>IF(Parametros!$P$3=1,'4 - Tabela atual'!CM160,'5 - Tabela anterior'!CL160)</f>
        <v>0</v>
      </c>
      <c r="CN161" s="9">
        <f>IF(Parametros!$P$3=1,'4 - Tabela atual'!CN160,'5 - Tabela anterior'!CM160)</f>
        <v>0</v>
      </c>
      <c r="CO161" s="9">
        <f>IF(Parametros!$P$3=1,'4 - Tabela atual'!CO160,'5 - Tabela anterior'!CN160)</f>
        <v>0</v>
      </c>
      <c r="CP161" s="9">
        <f>IF(Parametros!$P$3=1,'4 - Tabela atual'!CP160,'5 - Tabela anterior'!CO160)</f>
        <v>0</v>
      </c>
      <c r="CQ161" s="9">
        <f>IF(Parametros!$P$3=1,'4 - Tabela atual'!CQ160,'5 - Tabela anterior'!CP160)</f>
        <v>0</v>
      </c>
      <c r="CR161" s="9">
        <f>IF(Parametros!$P$3=1,'4 - Tabela atual'!CR160,'5 - Tabela anterior'!CQ160)</f>
        <v>0</v>
      </c>
      <c r="CS161" s="9">
        <f>IF(Parametros!$P$3=1,'4 - Tabela atual'!CS160,'5 - Tabela anterior'!CR160)</f>
        <v>0</v>
      </c>
      <c r="CT161" s="9">
        <f>IF(Parametros!$P$3=1,'4 - Tabela atual'!CT160,'5 - Tabela anterior'!CS160)</f>
        <v>0</v>
      </c>
      <c r="CU161" s="9">
        <f>IF(Parametros!$P$3=1,'4 - Tabela atual'!CU160,'5 - Tabela anterior'!CT160)</f>
        <v>0</v>
      </c>
      <c r="CV161" s="9">
        <f>IF(Parametros!$P$3=1,'4 - Tabela atual'!CV160,'5 - Tabela anterior'!CU160)</f>
        <v>0</v>
      </c>
      <c r="CW161" s="9">
        <f>IF(Parametros!$P$3=1,'4 - Tabela atual'!CW160,'5 - Tabela anterior'!CV160)</f>
        <v>0</v>
      </c>
      <c r="CX161" s="9">
        <f>IF(Parametros!$P$3=1,'4 - Tabela atual'!CX160,'5 - Tabela anterior'!CW160)</f>
        <v>0</v>
      </c>
      <c r="CY161" s="9">
        <f>IF(Parametros!$P$3=1,'4 - Tabela atual'!CY160,'5 - Tabela anterior'!CX160)</f>
        <v>0</v>
      </c>
      <c r="CZ161" s="9">
        <f>IF(Parametros!$P$3=1,'4 - Tabela atual'!CZ160,'5 - Tabela anterior'!CY160)</f>
        <v>0</v>
      </c>
      <c r="DA161" s="9">
        <f>IF(Parametros!$P$3=1,'4 - Tabela atual'!DA160,'5 - Tabela anterior'!CZ160)</f>
        <v>0</v>
      </c>
      <c r="DB161" s="9">
        <f>IF(Parametros!$P$3=1,'4 - Tabela atual'!DB160,'5 - Tabela anterior'!DA160)</f>
        <v>0</v>
      </c>
      <c r="DC161" s="9">
        <f>IF(Parametros!$P$3=1,'4 - Tabela atual'!DC160,'5 - Tabela anterior'!DB160)</f>
        <v>0</v>
      </c>
      <c r="DD161" s="9">
        <f>IF(Parametros!$P$3=1,'4 - Tabela atual'!DD160,'5 - Tabela anterior'!DC160)</f>
        <v>0</v>
      </c>
      <c r="DE161" s="9">
        <f>IF(Parametros!$P$3=1,'4 - Tabela atual'!DE160,'5 - Tabela anterior'!DD160)</f>
        <v>0</v>
      </c>
      <c r="DF161" s="9">
        <f>IF(Parametros!$P$3=1,'4 - Tabela atual'!DF160,'5 - Tabela anterior'!DE160)</f>
        <v>0</v>
      </c>
      <c r="DG161" s="9">
        <f>IF(Parametros!$P$3=1,'4 - Tabela atual'!DG160,'5 - Tabela anterior'!DF160)</f>
        <v>0</v>
      </c>
      <c r="DH161" s="9">
        <f>IF(Parametros!$P$3=1,'4 - Tabela atual'!DH160,'5 - Tabela anterior'!DG160)</f>
        <v>0</v>
      </c>
      <c r="DI161" s="9">
        <f>IF(Parametros!$P$3=1,'4 - Tabela atual'!DI160,'5 - Tabela anterior'!DH160)</f>
        <v>0</v>
      </c>
      <c r="DJ161" s="9">
        <f>IF(Parametros!$P$3=1,'4 - Tabela atual'!DJ160,'5 - Tabela anterior'!DI160)</f>
        <v>0</v>
      </c>
      <c r="DK161" s="9">
        <f>IF(Parametros!$P$3=1,'4 - Tabela atual'!DK160,'5 - Tabela anterior'!DJ160)</f>
        <v>0</v>
      </c>
      <c r="DL161" s="9">
        <f>IF(Parametros!$P$3=1,'4 - Tabela atual'!DL160,'5 - Tabela anterior'!DK160)</f>
        <v>0</v>
      </c>
      <c r="DM161" s="9">
        <f>IF(Parametros!$P$3=1,'4 - Tabela atual'!DM160,'5 - Tabela anterior'!DL160)</f>
        <v>0</v>
      </c>
      <c r="DN161" s="9">
        <f>IF(Parametros!$P$3=1,'4 - Tabela atual'!DN160,'5 - Tabela anterior'!DM160)</f>
        <v>0</v>
      </c>
      <c r="DO161" s="9">
        <f>IF(Parametros!$P$3=1,'4 - Tabela atual'!DO160,'5 - Tabela anterior'!DN160)</f>
        <v>0</v>
      </c>
      <c r="DP161" s="9">
        <f>IF(Parametros!$P$3=1,'4 - Tabela atual'!DP160,'5 - Tabela anterior'!DO160)</f>
        <v>0</v>
      </c>
      <c r="DQ161" s="9">
        <f>IF(Parametros!$P$3=1,'4 - Tabela atual'!DQ160,'5 - Tabela anterior'!DP160)</f>
        <v>0</v>
      </c>
      <c r="DR161" s="9">
        <f>IF(Parametros!$P$3=1,'4 - Tabela atual'!DR160,'5 - Tabela anterior'!DQ160)</f>
        <v>0</v>
      </c>
      <c r="DS161" s="9">
        <f>IF(Parametros!$P$3=1,'4 - Tabela atual'!DS160,'5 - Tabela anterior'!DR160)</f>
        <v>0</v>
      </c>
      <c r="DT161" s="9">
        <f>IF(Parametros!$P$3=1,'4 - Tabela atual'!DT160,'5 - Tabela anterior'!DS160)</f>
        <v>0</v>
      </c>
      <c r="DU161" s="9">
        <f>IF(Parametros!$P$3=1,'4 - Tabela atual'!DU160,'5 - Tabela anterior'!DT160)</f>
        <v>0</v>
      </c>
      <c r="DV161" s="9">
        <f>IF(Parametros!$P$3=1,'4 - Tabela atual'!DV160,'5 - Tabela anterior'!DU160)</f>
        <v>0</v>
      </c>
      <c r="DW161" s="9">
        <f>IF(Parametros!$P$3=1,'4 - Tabela atual'!DW160,'5 - Tabela anterior'!DV160)</f>
        <v>0</v>
      </c>
      <c r="DX161" s="9">
        <f>IF(Parametros!$P$3=1,'4 - Tabela atual'!DX160,'5 - Tabela anterior'!DW160)</f>
        <v>0</v>
      </c>
      <c r="DY161" s="9">
        <f>IF(Parametros!$P$3=1,'4 - Tabela atual'!DY160,'5 - Tabela anterior'!DX160)</f>
        <v>0</v>
      </c>
      <c r="DZ161" s="9">
        <f>IF(Parametros!$P$3=1,'4 - Tabela atual'!DZ160,'5 - Tabela anterior'!DY160)</f>
        <v>0</v>
      </c>
      <c r="EA161" s="9">
        <f>IF(Parametros!$P$3=1,'4 - Tabela atual'!EA160,'5 - Tabela anterior'!DZ160)</f>
        <v>0</v>
      </c>
      <c r="EB161" s="9">
        <f>IF(Parametros!$P$3=1,'4 - Tabela atual'!EB160,'5 - Tabela anterior'!EA160)</f>
        <v>0</v>
      </c>
      <c r="EC161" s="9">
        <f>IF(Parametros!$P$3=1,'4 - Tabela atual'!EC160,'5 - Tabela anterior'!EB160)</f>
        <v>0</v>
      </c>
      <c r="ED161" s="9">
        <f>IF(Parametros!$P$3=1,'4 - Tabela atual'!ED160,'5 - Tabela anterior'!EC160)</f>
        <v>0</v>
      </c>
      <c r="EE161" s="9">
        <f>IF(Parametros!$P$3=1,'4 - Tabela atual'!EE160,'5 - Tabela anterior'!ED160)</f>
        <v>0</v>
      </c>
      <c r="EF161" s="9">
        <f>IF(Parametros!$P$3=1,'4 - Tabela atual'!EF160,'5 - Tabela anterior'!EE160)</f>
        <v>0</v>
      </c>
      <c r="EG161" s="9">
        <f>IF(Parametros!$P$3=1,'4 - Tabela atual'!EG160,'5 - Tabela anterior'!EF160)</f>
        <v>0</v>
      </c>
      <c r="EH161" s="9">
        <f>IF(Parametros!$P$3=1,'4 - Tabela atual'!EH160,'5 - Tabela anterior'!EG160)</f>
        <v>0</v>
      </c>
      <c r="EI161" s="9">
        <f>IF(Parametros!$P$3=1,'4 - Tabela atual'!EI160,'5 - Tabela anterior'!EH160)</f>
        <v>0</v>
      </c>
      <c r="EJ161" s="9">
        <f>IF(Parametros!$P$3=1,'4 - Tabela atual'!EJ160,'5 - Tabela anterior'!EI160)</f>
        <v>0</v>
      </c>
      <c r="EK161" s="9">
        <f>IF(Parametros!$P$3=1,'4 - Tabela atual'!EK160,'5 - Tabela anterior'!EJ160)</f>
        <v>0</v>
      </c>
      <c r="EL161" s="9">
        <f>IF(Parametros!$P$3=1,'4 - Tabela atual'!EL160,'5 - Tabela anterior'!EK160)</f>
        <v>0</v>
      </c>
      <c r="EM161" s="9">
        <f>IF(Parametros!$P$3=1,'4 - Tabela atual'!EM160,'5 - Tabela anterior'!EL160)</f>
        <v>0</v>
      </c>
      <c r="EN161" s="9">
        <f>IF(Parametros!$P$3=1,'4 - Tabela atual'!EN160,'5 - Tabela anterior'!EM160)</f>
        <v>0</v>
      </c>
      <c r="EO161" s="9">
        <f>IF(Parametros!$P$3=1,'4 - Tabela atual'!EO160,'5 - Tabela anterior'!EN160)</f>
        <v>0</v>
      </c>
      <c r="EP161" s="9">
        <f>IF(Parametros!$P$3=1,'4 - Tabela atual'!EP160,'5 - Tabela anterior'!EO160)</f>
        <v>0</v>
      </c>
      <c r="EQ161" s="9">
        <f>IF(Parametros!$P$3=1,'4 - Tabela atual'!EQ160,'5 - Tabela anterior'!EP160)</f>
        <v>0</v>
      </c>
      <c r="ER161" s="9">
        <f>IF(Parametros!$P$3=1,'4 - Tabela atual'!ER160,'5 - Tabela anterior'!EQ160)</f>
        <v>0</v>
      </c>
      <c r="ES161" s="9">
        <f>IF(Parametros!$P$3=1,'4 - Tabela atual'!ES160,'5 - Tabela anterior'!ER160)</f>
        <v>0</v>
      </c>
      <c r="ET161" s="9">
        <f>IF(Parametros!$P$3=1,'4 - Tabela atual'!ET160,'5 - Tabela anterior'!ES160)</f>
        <v>0</v>
      </c>
      <c r="EU161" s="9">
        <f>IF(Parametros!$P$3=1,'4 - Tabela atual'!EU160,'5 - Tabela anterior'!ET160)</f>
        <v>0</v>
      </c>
      <c r="EV161" s="9">
        <f>IF(Parametros!$P$3=1,'4 - Tabela atual'!EV160,'5 - Tabela anterior'!EU160)</f>
        <v>0</v>
      </c>
      <c r="EW161" s="9">
        <f>IF(Parametros!$P$3=1,'4 - Tabela atual'!EW160,'5 - Tabela anterior'!EV160)</f>
        <v>0</v>
      </c>
      <c r="EX161" s="9">
        <f>IF(Parametros!$P$3=1,'4 - Tabela atual'!EX160,'5 - Tabela anterior'!EW160)</f>
        <v>0</v>
      </c>
      <c r="EY161" s="9">
        <f>IF(Parametros!$P$3=1,'4 - Tabela atual'!EY160,'5 - Tabela anterior'!EX160)</f>
        <v>0</v>
      </c>
      <c r="EZ161" s="9">
        <f>IF(Parametros!$P$3=1,'4 - Tabela atual'!EZ160,'5 - Tabela anterior'!EY160)</f>
        <v>0</v>
      </c>
      <c r="FA161" s="9">
        <f>IF(Parametros!$P$3=1,'4 - Tabela atual'!FA160,'5 - Tabela anterior'!EZ160)</f>
        <v>0</v>
      </c>
      <c r="FB161" s="9">
        <f>IF(Parametros!$P$3=1,'4 - Tabela atual'!FB160,'5 - Tabela anterior'!FA160)</f>
        <v>0</v>
      </c>
      <c r="FC161" s="9">
        <f>IF(Parametros!$P$3=1,'4 - Tabela atual'!FC160,'5 - Tabela anterior'!FB160)</f>
        <v>0</v>
      </c>
      <c r="FD161" s="9">
        <f>IF(Parametros!$P$3=1,'4 - Tabela atual'!FD160,'5 - Tabela anterior'!FC160)</f>
        <v>0</v>
      </c>
      <c r="FE161" s="9">
        <f>IF(Parametros!$P$3=1,'4 - Tabela atual'!FE160,'5 - Tabela anterior'!FD160)</f>
        <v>0</v>
      </c>
      <c r="FF161" s="9">
        <f>IF(Parametros!$P$3=1,'4 - Tabela atual'!FF160,'5 - Tabela anterior'!FE160)</f>
        <v>0</v>
      </c>
      <c r="FG161" s="9">
        <f>IF(Parametros!$P$3=1,'4 - Tabela atual'!FG160,'5 - Tabela anterior'!FF160)</f>
        <v>0</v>
      </c>
      <c r="FH161" s="9">
        <f>IF(Parametros!$P$3=1,'4 - Tabela atual'!FH160,'5 - Tabela anterior'!FG160)</f>
        <v>0</v>
      </c>
      <c r="FI161" s="9">
        <f>IF(Parametros!$P$3=1,'4 - Tabela atual'!FI160,'5 - Tabela anterior'!FH160)</f>
        <v>0</v>
      </c>
      <c r="FJ161" s="9">
        <f>IF(Parametros!$P$3=1,'4 - Tabela atual'!FJ160,'5 - Tabela anterior'!FI160)</f>
        <v>0</v>
      </c>
      <c r="FK161" s="9">
        <f>IF(Parametros!$P$3=1,'4 - Tabela atual'!FK160,'5 - Tabela anterior'!FJ160)</f>
        <v>0</v>
      </c>
      <c r="FL161" s="9">
        <f>IF(Parametros!$P$3=1,'4 - Tabela atual'!FL160,'5 - Tabela anterior'!FK160)</f>
        <v>0</v>
      </c>
      <c r="FM161" s="9">
        <f>IF(Parametros!$P$3=1,'4 - Tabela atual'!FM160,'5 - Tabela anterior'!FL160)</f>
        <v>0</v>
      </c>
      <c r="FN161" s="9">
        <f>IF(Parametros!$P$3=1,'4 - Tabela atual'!FN160,'5 - Tabela anterior'!FM160)</f>
        <v>0</v>
      </c>
      <c r="FO161" s="9">
        <f>IF(Parametros!$P$3=1,'4 - Tabela atual'!FO160,'5 - Tabela anterior'!FN160)</f>
        <v>0</v>
      </c>
      <c r="FP161" s="9">
        <f>IF(Parametros!$P$3=1,'4 - Tabela atual'!FP160,'5 - Tabela anterior'!FO160)</f>
        <v>0</v>
      </c>
      <c r="FQ161" s="9">
        <f>IF(Parametros!$P$3=1,'4 - Tabela atual'!FQ160,'5 - Tabela anterior'!FP160)</f>
        <v>0</v>
      </c>
      <c r="FR161" s="9">
        <f>IF(Parametros!$P$3=1,'4 - Tabela atual'!FR160,'5 - Tabela anterior'!FQ160)</f>
        <v>0</v>
      </c>
      <c r="FS161" s="9">
        <f>IF(Parametros!$P$3=1,'4 - Tabela atual'!FS160,'5 - Tabela anterior'!FR160)</f>
        <v>0</v>
      </c>
      <c r="FT161" t="str">
        <f>IF(Parametros!$P$3=1,'4 - Tabela atual'!FT160,'5 - Tabela anterior'!FS160)</f>
        <v>0</v>
      </c>
      <c r="FU161" t="str">
        <f>IF(Parametros!$P$3=1,'4 - Tabela atual'!FU160,'5 - Tabela anterior'!FT160)</f>
        <v>0</v>
      </c>
      <c r="FV161" t="str">
        <f>IF(Parametros!$P$3=1,'4 - Tabela atual'!FV160,'5 - Tabela anterior'!FU160)</f>
        <v>0</v>
      </c>
      <c r="FW161" t="str">
        <f>IF(Parametros!$P$3=1,'4 - Tabela atual'!FW160,'5 - Tabela anterior'!FV160)</f>
        <v>0</v>
      </c>
      <c r="FX161">
        <f>IF(Parametros!$P$3=1,'4 - Tabela atual'!FX160,'5 - Tabela anterior'!FW160)</f>
        <v>0</v>
      </c>
      <c r="FY161">
        <f>IF(Parametros!$P$3=1,'4 - Tabela atual'!FY160,'5 - Tabela anterior'!FX160)</f>
        <v>0</v>
      </c>
      <c r="FZ161">
        <f>IF(Parametros!$P$3=1,'4 - Tabela atual'!FZ160,'5 - Tabela anterior'!FY160)</f>
        <v>0</v>
      </c>
      <c r="GA161">
        <f>IF(Parametros!$P$3=1,'4 - Tabela atual'!GA160,'5 - Tabela anterior'!FZ160)</f>
        <v>0</v>
      </c>
      <c r="GB161">
        <f>IF(Parametros!$P$3=1,'4 - Tabela atual'!GB160,'5 - Tabela anterior'!GA160)</f>
        <v>0</v>
      </c>
      <c r="GC161">
        <f>IF(Parametros!$P$3=1,'4 - Tabela atual'!GC160,'5 - Tabela anterior'!GB160)</f>
        <v>0</v>
      </c>
      <c r="GD161">
        <f>IF(Parametros!$P$3=1,'4 - Tabela atual'!GD160,'5 - Tabela anterior'!GC160)</f>
        <v>0</v>
      </c>
      <c r="GE161">
        <f>IF(Parametros!$P$3=1,'4 - Tabela atual'!GE160,'5 - Tabela anterior'!GD160)</f>
        <v>0</v>
      </c>
      <c r="GF161">
        <f>IF(Parametros!$P$3=1,'4 - Tabela atual'!GF160,'5 - Tabela anterior'!GE160)</f>
        <v>0</v>
      </c>
      <c r="GG161">
        <f>IF(Parametros!$P$3=1,'4 - Tabela atual'!GG160,'5 - Tabela anterior'!GF160)</f>
        <v>0</v>
      </c>
      <c r="GH161">
        <f>IF(Parametros!$P$3=1,'4 - Tabela atual'!GH160,'5 - Tabela anterior'!GG160)</f>
        <v>0</v>
      </c>
      <c r="GI161" s="8" t="str">
        <f>IF(Parametros!$P$3=1,'4 - Tabela atual'!GI160,'5 - Tabela anterior'!GH160)</f>
        <v>0</v>
      </c>
      <c r="GJ161" s="8">
        <f>IF(Parametros!$P$3=1,'4 - Tabela atual'!GJ160,'5 - Tabela anterior'!GI160)</f>
        <v>0</v>
      </c>
      <c r="GK161" s="8">
        <f>IF(Parametros!$P$3=1,'4 - Tabela atual'!GK160,'5 - Tabela anterior'!GJ160)</f>
        <v>0</v>
      </c>
      <c r="GL161" s="8">
        <f>IF(Parametros!$P$3=1,'4 - Tabela atual'!GL160,'5 - Tabela anterior'!GK160)</f>
        <v>0</v>
      </c>
      <c r="GM161" s="8">
        <f>IF(Parametros!$P$3=1,'4 - Tabela atual'!GM160,'5 - Tabela anterior'!GL160)</f>
        <v>0</v>
      </c>
      <c r="GN161" s="8">
        <f>IF(Parametros!$P$3=1,'4 - Tabela atual'!GN160,'5 - Tabela anterior'!GM160)</f>
        <v>0</v>
      </c>
      <c r="GO161" s="8">
        <f>IF(Parametros!$P$3=1,'4 - Tabela atual'!GO160,'5 - Tabela anterior'!GN160)</f>
        <v>0</v>
      </c>
      <c r="GP161" s="8">
        <f>IF(Parametros!$P$3=1,'4 - Tabela atual'!GP160,'5 - Tabela anterior'!GO160)</f>
        <v>0</v>
      </c>
      <c r="GQ161" s="8">
        <f>IF(Parametros!$P$3=1,'4 - Tabela atual'!GQ160,'5 - Tabela anterior'!GP160)</f>
        <v>0</v>
      </c>
      <c r="GR161" s="8">
        <f>IF(Parametros!$P$3=1,'4 - Tabela atual'!GR160,'5 - Tabela anterior'!GQ160)</f>
        <v>0</v>
      </c>
      <c r="GS161" s="8">
        <f>IF(Parametros!$P$3=1,'4 - Tabela atual'!GS160,'5 - Tabela anterior'!GR160)</f>
        <v>0</v>
      </c>
      <c r="GT161" s="8">
        <f>IF(Parametros!$P$3=1,'4 - Tabela atual'!GT160,'5 - Tabela anterior'!GS160)</f>
        <v>0</v>
      </c>
      <c r="GU161" s="8">
        <f>IF(Parametros!$P$3=1,'4 - Tabela atual'!GU160,'5 - Tabela anterior'!GT160)</f>
        <v>0</v>
      </c>
      <c r="GV161" s="8">
        <f>IF(Parametros!$P$3=1,'4 - Tabela atual'!GV160,'5 - Tabela anterior'!GU160)</f>
        <v>0</v>
      </c>
      <c r="GW161" s="8">
        <f>IF(Parametros!$P$3=1,'4 - Tabela atual'!GW160,'5 - Tabela anterior'!GV160)</f>
        <v>0</v>
      </c>
      <c r="GX161">
        <f>IF(Parametros!$P$3=1,'4 - Tabela atual'!GX160,'5 - Tabela anterior'!GW160)</f>
        <v>0</v>
      </c>
      <c r="GY161">
        <f>IF(Parametros!$P$3=1,'4 - Tabela atual'!GY160,'5 - Tabela anterior'!GX160)</f>
        <v>0</v>
      </c>
      <c r="GZ161">
        <f>IF(Parametros!$P$3=1,'4 - Tabela atual'!GZ160,'5 - Tabela anterior'!GY160)</f>
        <v>0</v>
      </c>
      <c r="HA161">
        <f>IF(Parametros!$P$3=1,'4 - Tabela atual'!HA160,'5 - Tabela anterior'!GZ160)</f>
        <v>0</v>
      </c>
      <c r="HB161">
        <f>IF(Parametros!$P$3=1,'4 - Tabela atual'!HB160,'5 - Tabela anterior'!HA160)</f>
        <v>0</v>
      </c>
      <c r="HC161">
        <f>IF(Parametros!$P$3=1,'4 - Tabela atual'!HC160,'5 - Tabela anterior'!HB160)</f>
        <v>0</v>
      </c>
      <c r="HD161">
        <f>IF(Parametros!$P$3=1,'4 - Tabela atual'!HD160,'5 - Tabela anterior'!HC160)</f>
        <v>0</v>
      </c>
      <c r="HE161" s="6" t="str">
        <f t="shared" si="4"/>
        <v>0 - (0)</v>
      </c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IP161" s="5"/>
      <c r="IQ161" s="5"/>
      <c r="IR161" s="5"/>
      <c r="IS161" s="5"/>
      <c r="IT161" s="5"/>
      <c r="IU161" s="5"/>
      <c r="IV161" s="5"/>
      <c r="IW161" s="5"/>
      <c r="IX161" s="5"/>
      <c r="IY161" s="5"/>
      <c r="IZ161" s="5"/>
      <c r="JA161" s="5"/>
      <c r="JB161" s="5"/>
      <c r="JC161" s="5"/>
      <c r="JD161" s="5"/>
      <c r="JE161" s="5"/>
      <c r="JF161" s="5"/>
      <c r="JG161" s="5"/>
      <c r="JH161" s="5"/>
      <c r="JI161" s="5"/>
      <c r="JJ161" s="5"/>
      <c r="JK161" s="5"/>
      <c r="JL161" s="5"/>
    </row>
    <row r="162" spans="1:272" x14ac:dyDescent="0.2">
      <c r="A162" s="148">
        <f>IF(Parametros!$P$3=1,'4 - Tabela atual'!A161,'5 - Tabela anterior'!A161)</f>
        <v>0</v>
      </c>
      <c r="B162" s="112">
        <f>IF(Parametros!$P$3=1,'4 - Tabela atual'!B161,'5 - Tabela anterior'!B161)</f>
        <v>0</v>
      </c>
      <c r="C162" s="9">
        <f>IF(Parametros!$P$3=1,'4 - Tabela atual'!C161,'5 - Tabela anterior'!C161)</f>
        <v>0</v>
      </c>
      <c r="D162" s="9">
        <f>IF(Parametros!$P$3=1,'4 - Tabela atual'!D161,'5 - Tabela anterior'!D161)</f>
        <v>0</v>
      </c>
      <c r="E162" s="9"/>
      <c r="F162" s="9"/>
      <c r="G162" s="9"/>
      <c r="H162" s="9"/>
      <c r="I162" s="9">
        <f>IF(Parametros!$P$3=1,'4 - Tabela atual'!I161,'5 - Tabela anterior'!H161)</f>
        <v>0</v>
      </c>
      <c r="J162" s="9"/>
      <c r="K162" s="9"/>
      <c r="L162" s="9"/>
      <c r="M162" s="9"/>
      <c r="N162" s="9">
        <f>IF(Parametros!$P$3=1,'4 - Tabela atual'!N161,'5 - Tabela anterior'!M161)</f>
        <v>0</v>
      </c>
      <c r="O162" s="9">
        <f>IF(Parametros!$P$3=1,'4 - Tabela atual'!O161,'5 - Tabela anterior'!N161)</f>
        <v>0</v>
      </c>
      <c r="P162" s="9">
        <f>IF(Parametros!$P$3=1,'4 - Tabela atual'!P161,'5 - Tabela anterior'!O161)</f>
        <v>0</v>
      </c>
      <c r="Q162" s="9">
        <f>IF(Parametros!$P$3=1,'4 - Tabela atual'!Q161,'5 - Tabela anterior'!P161)</f>
        <v>0</v>
      </c>
      <c r="R162" s="9">
        <f>IF(Parametros!$P$3=1,'4 - Tabela atual'!R161,'5 - Tabela anterior'!Q161)</f>
        <v>0</v>
      </c>
      <c r="S162" s="9">
        <f>IF(Parametros!$P$3=1,'4 - Tabela atual'!S161,'5 - Tabela anterior'!R161)</f>
        <v>0</v>
      </c>
      <c r="T162" s="9">
        <f>IF(Parametros!$P$3=1,'4 - Tabela atual'!T161,'5 - Tabela anterior'!S161)</f>
        <v>0</v>
      </c>
      <c r="U162" s="9">
        <f>IF(Parametros!$P$3=1,'4 - Tabela atual'!U161,'5 - Tabela anterior'!T161)</f>
        <v>0</v>
      </c>
      <c r="V162" s="9">
        <f>IF(Parametros!$P$3=1,'4 - Tabela atual'!V161,'5 - Tabela anterior'!U161)</f>
        <v>0</v>
      </c>
      <c r="W162" s="9">
        <f>IF(Parametros!$P$3=1,'4 - Tabela atual'!W161,'5 - Tabela anterior'!V161)</f>
        <v>0</v>
      </c>
      <c r="X162" s="9">
        <f>IF(Parametros!$P$3=1,'4 - Tabela atual'!X161,'5 - Tabela anterior'!W161)</f>
        <v>0</v>
      </c>
      <c r="Y162" s="9">
        <f>IF(Parametros!$P$3=1,'4 - Tabela atual'!Y161,'5 - Tabela anterior'!X161)</f>
        <v>0</v>
      </c>
      <c r="Z162" s="9">
        <f>IF(Parametros!$P$3=1,'4 - Tabela atual'!Z161,'5 - Tabela anterior'!Y161)</f>
        <v>0</v>
      </c>
      <c r="AA162" s="9">
        <f>IF(Parametros!$P$3=1,'4 - Tabela atual'!AA161,'5 - Tabela anterior'!Z161)</f>
        <v>0</v>
      </c>
      <c r="AB162" s="9">
        <f>IF(Parametros!$P$3=1,'4 - Tabela atual'!AB161,'5 - Tabela anterior'!AA161)</f>
        <v>0</v>
      </c>
      <c r="AC162" s="9">
        <f>IF(Parametros!$P$3=1,'4 - Tabela atual'!AC161,'5 - Tabela anterior'!AB161)</f>
        <v>0</v>
      </c>
      <c r="AD162" s="9">
        <f>IF(Parametros!$P$3=1,'4 - Tabela atual'!AD161,'5 - Tabela anterior'!AC161)</f>
        <v>0</v>
      </c>
      <c r="AE162" s="9">
        <f>IF(Parametros!$P$3=1,'4 - Tabela atual'!AE161,'5 - Tabela anterior'!AD161)</f>
        <v>0</v>
      </c>
      <c r="AF162" s="9">
        <f>IF(Parametros!$P$3=1,'4 - Tabela atual'!AF161,'5 - Tabela anterior'!AE161)</f>
        <v>0</v>
      </c>
      <c r="AG162" s="9">
        <f>IF(Parametros!$P$3=1,'4 - Tabela atual'!AG161,'5 - Tabela anterior'!AF161)</f>
        <v>0</v>
      </c>
      <c r="AH162" s="9">
        <f>IF(Parametros!$P$3=1,'4 - Tabela atual'!AH161,'5 - Tabela anterior'!AG161)</f>
        <v>0</v>
      </c>
      <c r="AI162" s="9">
        <f>IF(Parametros!$P$3=1,'4 - Tabela atual'!AI161,'5 - Tabela anterior'!AH161)</f>
        <v>0</v>
      </c>
      <c r="AJ162" s="9">
        <f>IF(Parametros!$P$3=1,'4 - Tabela atual'!AJ161,'5 - Tabela anterior'!AI161)</f>
        <v>0</v>
      </c>
      <c r="AK162" s="9">
        <f>IF(Parametros!$P$3=1,'4 - Tabela atual'!AK161,'5 - Tabela anterior'!AJ161)</f>
        <v>0</v>
      </c>
      <c r="AL162" s="9">
        <f>IF(Parametros!$P$3=1,'4 - Tabela atual'!AL161,'5 - Tabela anterior'!AK161)</f>
        <v>0</v>
      </c>
      <c r="AM162" s="9">
        <f>IF(Parametros!$P$3=1,'4 - Tabela atual'!AM161,'5 - Tabela anterior'!AL161)</f>
        <v>0</v>
      </c>
      <c r="AN162" s="9">
        <f>IF(Parametros!$P$3=1,'4 - Tabela atual'!AN161,'5 - Tabela anterior'!AM161)</f>
        <v>0</v>
      </c>
      <c r="AO162" s="9">
        <f>IF(Parametros!$P$3=1,'4 - Tabela atual'!AO161,'5 - Tabela anterior'!AN161)</f>
        <v>0</v>
      </c>
      <c r="AP162" s="9">
        <f>IF(Parametros!$P$3=1,'4 - Tabela atual'!AP161,'5 - Tabela anterior'!AO161)</f>
        <v>0</v>
      </c>
      <c r="AQ162" s="9">
        <f>IF(Parametros!$P$3=1,'4 - Tabela atual'!AQ161,'5 - Tabela anterior'!AP161)</f>
        <v>0</v>
      </c>
      <c r="AR162" s="9">
        <f>IF(Parametros!$P$3=1,'4 - Tabela atual'!AR161,'5 - Tabela anterior'!AQ161)</f>
        <v>0</v>
      </c>
      <c r="AS162" s="9">
        <f>IF(Parametros!$P$3=1,'4 - Tabela atual'!AS161,'5 - Tabela anterior'!AR161)</f>
        <v>0</v>
      </c>
      <c r="AT162" s="9">
        <f>IF(Parametros!$P$3=1,'4 - Tabela atual'!AT161,'5 - Tabela anterior'!AS161)</f>
        <v>0</v>
      </c>
      <c r="AU162" s="9">
        <f>IF(Parametros!$P$3=1,'4 - Tabela atual'!AU161,'5 - Tabela anterior'!AT161)</f>
        <v>0</v>
      </c>
      <c r="AV162" s="9">
        <f>IF(Parametros!$P$3=1,'4 - Tabela atual'!AV161,'5 - Tabela anterior'!AU161)</f>
        <v>0</v>
      </c>
      <c r="AW162" s="9">
        <f>IF(Parametros!$P$3=1,'4 - Tabela atual'!AW161,'5 - Tabela anterior'!AV161)</f>
        <v>0</v>
      </c>
      <c r="AX162" s="9">
        <f>IF(Parametros!$P$3=1,'4 - Tabela atual'!AX161,'5 - Tabela anterior'!AW161)</f>
        <v>0</v>
      </c>
      <c r="AY162" s="9">
        <f>IF(Parametros!$P$3=1,'4 - Tabela atual'!AY161,'5 - Tabela anterior'!AX161)</f>
        <v>0</v>
      </c>
      <c r="AZ162" s="9">
        <f>IF(Parametros!$P$3=1,'4 - Tabela atual'!AZ161,'5 - Tabela anterior'!AY161)</f>
        <v>0</v>
      </c>
      <c r="BA162" s="9">
        <f>IF(Parametros!$P$3=1,'4 - Tabela atual'!BA161,'5 - Tabela anterior'!AZ161)</f>
        <v>0</v>
      </c>
      <c r="BB162" s="9">
        <f>IF(Parametros!$P$3=1,'4 - Tabela atual'!BB161,'5 - Tabela anterior'!BA161)</f>
        <v>0</v>
      </c>
      <c r="BC162" s="9">
        <f>IF(Parametros!$P$3=1,'4 - Tabela atual'!BC161,'5 - Tabela anterior'!BB161)</f>
        <v>0</v>
      </c>
      <c r="BD162" s="9">
        <f>IF(Parametros!$P$3=1,'4 - Tabela atual'!BD161,'5 - Tabela anterior'!BC161)</f>
        <v>0</v>
      </c>
      <c r="BE162" s="9">
        <f>IF(Parametros!$P$3=1,'4 - Tabela atual'!BE161,'5 - Tabela anterior'!BD161)</f>
        <v>0</v>
      </c>
      <c r="BF162" s="9">
        <f>IF(Parametros!$P$3=1,'4 - Tabela atual'!BF161,'5 - Tabela anterior'!BE161)</f>
        <v>0</v>
      </c>
      <c r="BG162" s="9">
        <f>IF(Parametros!$P$3=1,'4 - Tabela atual'!BG161,'5 - Tabela anterior'!BF161)</f>
        <v>0</v>
      </c>
      <c r="BH162" s="9">
        <f>IF(Parametros!$P$3=1,'4 - Tabela atual'!BH161,'5 - Tabela anterior'!BG161)</f>
        <v>0</v>
      </c>
      <c r="BI162" s="9">
        <f>IF(Parametros!$P$3=1,'4 - Tabela atual'!BI161,'5 - Tabela anterior'!BH161)</f>
        <v>0</v>
      </c>
      <c r="BJ162" s="9">
        <f>IF(Parametros!$P$3=1,'4 - Tabela atual'!BJ161,'5 - Tabela anterior'!BI161)</f>
        <v>0</v>
      </c>
      <c r="BK162" s="9">
        <f>IF(Parametros!$P$3=1,'4 - Tabela atual'!BK161,'5 - Tabela anterior'!BJ161)</f>
        <v>0</v>
      </c>
      <c r="BL162" s="9">
        <f>IF(Parametros!$P$3=1,'4 - Tabela atual'!BL161,'5 - Tabela anterior'!BK161)</f>
        <v>0</v>
      </c>
      <c r="BM162" s="9">
        <f>IF(Parametros!$P$3=1,'4 - Tabela atual'!BM161,'5 - Tabela anterior'!BL161)</f>
        <v>0</v>
      </c>
      <c r="BN162" s="9">
        <f>IF(Parametros!$P$3=1,'4 - Tabela atual'!BN161,'5 - Tabela anterior'!BM161)</f>
        <v>0</v>
      </c>
      <c r="BO162" s="9">
        <f>IF(Parametros!$P$3=1,'4 - Tabela atual'!BO161,'5 - Tabela anterior'!BN161)</f>
        <v>0</v>
      </c>
      <c r="BP162" s="9">
        <f>IF(Parametros!$P$3=1,'4 - Tabela atual'!BP161,'5 - Tabela anterior'!BO161)</f>
        <v>0</v>
      </c>
      <c r="BQ162" s="9">
        <f>IF(Parametros!$P$3=1,'4 - Tabela atual'!BQ161,'5 - Tabela anterior'!BP161)</f>
        <v>0</v>
      </c>
      <c r="BR162" s="9">
        <f>IF(Parametros!$P$3=1,'4 - Tabela atual'!BR161,'5 - Tabela anterior'!BQ161)</f>
        <v>0</v>
      </c>
      <c r="BS162" s="9">
        <f>IF(Parametros!$P$3=1,'4 - Tabela atual'!BS161,'5 - Tabela anterior'!BR161)</f>
        <v>0</v>
      </c>
      <c r="BT162" s="9">
        <f>IF(Parametros!$P$3=1,'4 - Tabela atual'!BT161,'5 - Tabela anterior'!BS161)</f>
        <v>0</v>
      </c>
      <c r="BU162" s="9">
        <f>IF(Parametros!$P$3=1,'4 - Tabela atual'!BU161,'5 - Tabela anterior'!BT161)</f>
        <v>0</v>
      </c>
      <c r="BV162" s="9">
        <f>IF(Parametros!$P$3=1,'4 - Tabela atual'!BV161,'5 - Tabela anterior'!BU161)</f>
        <v>0</v>
      </c>
      <c r="BW162" s="9">
        <f>IF(Parametros!$P$3=1,'4 - Tabela atual'!BW161,'5 - Tabela anterior'!BV161)</f>
        <v>0</v>
      </c>
      <c r="BX162" s="9">
        <f>IF(Parametros!$P$3=1,'4 - Tabela atual'!BX161,'5 - Tabela anterior'!BW161)</f>
        <v>0</v>
      </c>
      <c r="BY162" s="9">
        <f>IF(Parametros!$P$3=1,'4 - Tabela atual'!BY161,'5 - Tabela anterior'!BX161)</f>
        <v>0</v>
      </c>
      <c r="BZ162" s="9">
        <f>IF(Parametros!$P$3=1,'4 - Tabela atual'!BZ161,'5 - Tabela anterior'!BY161)</f>
        <v>0</v>
      </c>
      <c r="CA162" s="9">
        <f>IF(Parametros!$P$3=1,'4 - Tabela atual'!CA161,'5 - Tabela anterior'!BZ161)</f>
        <v>0</v>
      </c>
      <c r="CB162" s="9">
        <f>IF(Parametros!$P$3=1,'4 - Tabela atual'!CB161,'5 - Tabela anterior'!CA161)</f>
        <v>0</v>
      </c>
      <c r="CC162" s="9">
        <f>IF(Parametros!$P$3=1,'4 - Tabela atual'!CC161,'5 - Tabela anterior'!CB161)</f>
        <v>0</v>
      </c>
      <c r="CD162" s="9">
        <f>IF(Parametros!$P$3=1,'4 - Tabela atual'!CD161,'5 - Tabela anterior'!CC161)</f>
        <v>0</v>
      </c>
      <c r="CE162" s="9">
        <f>IF(Parametros!$P$3=1,'4 - Tabela atual'!CE161,'5 - Tabela anterior'!CD161)</f>
        <v>0</v>
      </c>
      <c r="CF162" s="9">
        <f>IF(Parametros!$P$3=1,'4 - Tabela atual'!CF161,'5 - Tabela anterior'!CE161)</f>
        <v>0</v>
      </c>
      <c r="CG162" s="9">
        <f>IF(Parametros!$P$3=1,'4 - Tabela atual'!CG161,'5 - Tabela anterior'!CF161)</f>
        <v>0</v>
      </c>
      <c r="CH162" s="9">
        <f>IF(Parametros!$P$3=1,'4 - Tabela atual'!CH161,'5 - Tabela anterior'!CG161)</f>
        <v>0</v>
      </c>
      <c r="CI162" s="9">
        <f>IF(Parametros!$P$3=1,'4 - Tabela atual'!CI161,'5 - Tabela anterior'!CH161)</f>
        <v>0</v>
      </c>
      <c r="CJ162" s="9">
        <f>IF(Parametros!$P$3=1,'4 - Tabela atual'!CJ161,'5 - Tabela anterior'!CI161)</f>
        <v>0</v>
      </c>
      <c r="CK162" s="9">
        <f>IF(Parametros!$P$3=1,'4 - Tabela atual'!CK161,'5 - Tabela anterior'!CJ161)</f>
        <v>0</v>
      </c>
      <c r="CL162" s="9">
        <f>IF(Parametros!$P$3=1,'4 - Tabela atual'!CL161,'5 - Tabela anterior'!CK161)</f>
        <v>0</v>
      </c>
      <c r="CM162" s="9">
        <f>IF(Parametros!$P$3=1,'4 - Tabela atual'!CM161,'5 - Tabela anterior'!CL161)</f>
        <v>0</v>
      </c>
      <c r="CN162" s="9">
        <f>IF(Parametros!$P$3=1,'4 - Tabela atual'!CN161,'5 - Tabela anterior'!CM161)</f>
        <v>0</v>
      </c>
      <c r="CO162" s="9">
        <f>IF(Parametros!$P$3=1,'4 - Tabela atual'!CO161,'5 - Tabela anterior'!CN161)</f>
        <v>0</v>
      </c>
      <c r="CP162" s="9">
        <f>IF(Parametros!$P$3=1,'4 - Tabela atual'!CP161,'5 - Tabela anterior'!CO161)</f>
        <v>0</v>
      </c>
      <c r="CQ162" s="9">
        <f>IF(Parametros!$P$3=1,'4 - Tabela atual'!CQ161,'5 - Tabela anterior'!CP161)</f>
        <v>0</v>
      </c>
      <c r="CR162" s="9">
        <f>IF(Parametros!$P$3=1,'4 - Tabela atual'!CR161,'5 - Tabela anterior'!CQ161)</f>
        <v>0</v>
      </c>
      <c r="CS162" s="9">
        <f>IF(Parametros!$P$3=1,'4 - Tabela atual'!CS161,'5 - Tabela anterior'!CR161)</f>
        <v>0</v>
      </c>
      <c r="CT162" s="9">
        <f>IF(Parametros!$P$3=1,'4 - Tabela atual'!CT161,'5 - Tabela anterior'!CS161)</f>
        <v>0</v>
      </c>
      <c r="CU162" s="9">
        <f>IF(Parametros!$P$3=1,'4 - Tabela atual'!CU161,'5 - Tabela anterior'!CT161)</f>
        <v>0</v>
      </c>
      <c r="CV162" s="9">
        <f>IF(Parametros!$P$3=1,'4 - Tabela atual'!CV161,'5 - Tabela anterior'!CU161)</f>
        <v>0</v>
      </c>
      <c r="CW162" s="9">
        <f>IF(Parametros!$P$3=1,'4 - Tabela atual'!CW161,'5 - Tabela anterior'!CV161)</f>
        <v>0</v>
      </c>
      <c r="CX162" s="9">
        <f>IF(Parametros!$P$3=1,'4 - Tabela atual'!CX161,'5 - Tabela anterior'!CW161)</f>
        <v>0</v>
      </c>
      <c r="CY162" s="9">
        <f>IF(Parametros!$P$3=1,'4 - Tabela atual'!CY161,'5 - Tabela anterior'!CX161)</f>
        <v>0</v>
      </c>
      <c r="CZ162" s="9">
        <f>IF(Parametros!$P$3=1,'4 - Tabela atual'!CZ161,'5 - Tabela anterior'!CY161)</f>
        <v>0</v>
      </c>
      <c r="DA162" s="9">
        <f>IF(Parametros!$P$3=1,'4 - Tabela atual'!DA161,'5 - Tabela anterior'!CZ161)</f>
        <v>0</v>
      </c>
      <c r="DB162" s="9">
        <f>IF(Parametros!$P$3=1,'4 - Tabela atual'!DB161,'5 - Tabela anterior'!DA161)</f>
        <v>0</v>
      </c>
      <c r="DC162" s="9">
        <f>IF(Parametros!$P$3=1,'4 - Tabela atual'!DC161,'5 - Tabela anterior'!DB161)</f>
        <v>0</v>
      </c>
      <c r="DD162" s="9">
        <f>IF(Parametros!$P$3=1,'4 - Tabela atual'!DD161,'5 - Tabela anterior'!DC161)</f>
        <v>0</v>
      </c>
      <c r="DE162" s="9">
        <f>IF(Parametros!$P$3=1,'4 - Tabela atual'!DE161,'5 - Tabela anterior'!DD161)</f>
        <v>0</v>
      </c>
      <c r="DF162" s="9">
        <f>IF(Parametros!$P$3=1,'4 - Tabela atual'!DF161,'5 - Tabela anterior'!DE161)</f>
        <v>0</v>
      </c>
      <c r="DG162" s="9">
        <f>IF(Parametros!$P$3=1,'4 - Tabela atual'!DG161,'5 - Tabela anterior'!DF161)</f>
        <v>0</v>
      </c>
      <c r="DH162" s="9">
        <f>IF(Parametros!$P$3=1,'4 - Tabela atual'!DH161,'5 - Tabela anterior'!DG161)</f>
        <v>0</v>
      </c>
      <c r="DI162" s="9">
        <f>IF(Parametros!$P$3=1,'4 - Tabela atual'!DI161,'5 - Tabela anterior'!DH161)</f>
        <v>0</v>
      </c>
      <c r="DJ162" s="9">
        <f>IF(Parametros!$P$3=1,'4 - Tabela atual'!DJ161,'5 - Tabela anterior'!DI161)</f>
        <v>0</v>
      </c>
      <c r="DK162" s="9">
        <f>IF(Parametros!$P$3=1,'4 - Tabela atual'!DK161,'5 - Tabela anterior'!DJ161)</f>
        <v>0</v>
      </c>
      <c r="DL162" s="9">
        <f>IF(Parametros!$P$3=1,'4 - Tabela atual'!DL161,'5 - Tabela anterior'!DK161)</f>
        <v>0</v>
      </c>
      <c r="DM162" s="9">
        <f>IF(Parametros!$P$3=1,'4 - Tabela atual'!DM161,'5 - Tabela anterior'!DL161)</f>
        <v>0</v>
      </c>
      <c r="DN162" s="9">
        <f>IF(Parametros!$P$3=1,'4 - Tabela atual'!DN161,'5 - Tabela anterior'!DM161)</f>
        <v>0</v>
      </c>
      <c r="DO162" s="9">
        <f>IF(Parametros!$P$3=1,'4 - Tabela atual'!DO161,'5 - Tabela anterior'!DN161)</f>
        <v>0</v>
      </c>
      <c r="DP162" s="9">
        <f>IF(Parametros!$P$3=1,'4 - Tabela atual'!DP161,'5 - Tabela anterior'!DO161)</f>
        <v>0</v>
      </c>
      <c r="DQ162" s="9">
        <f>IF(Parametros!$P$3=1,'4 - Tabela atual'!DQ161,'5 - Tabela anterior'!DP161)</f>
        <v>0</v>
      </c>
      <c r="DR162" s="9">
        <f>IF(Parametros!$P$3=1,'4 - Tabela atual'!DR161,'5 - Tabela anterior'!DQ161)</f>
        <v>0</v>
      </c>
      <c r="DS162" s="9">
        <f>IF(Parametros!$P$3=1,'4 - Tabela atual'!DS161,'5 - Tabela anterior'!DR161)</f>
        <v>0</v>
      </c>
      <c r="DT162" s="9">
        <f>IF(Parametros!$P$3=1,'4 - Tabela atual'!DT161,'5 - Tabela anterior'!DS161)</f>
        <v>0</v>
      </c>
      <c r="DU162" s="9">
        <f>IF(Parametros!$P$3=1,'4 - Tabela atual'!DU161,'5 - Tabela anterior'!DT161)</f>
        <v>0</v>
      </c>
      <c r="DV162" s="9">
        <f>IF(Parametros!$P$3=1,'4 - Tabela atual'!DV161,'5 - Tabela anterior'!DU161)</f>
        <v>0</v>
      </c>
      <c r="DW162" s="9">
        <f>IF(Parametros!$P$3=1,'4 - Tabela atual'!DW161,'5 - Tabela anterior'!DV161)</f>
        <v>0</v>
      </c>
      <c r="DX162" s="9">
        <f>IF(Parametros!$P$3=1,'4 - Tabela atual'!DX161,'5 - Tabela anterior'!DW161)</f>
        <v>0</v>
      </c>
      <c r="DY162" s="9">
        <f>IF(Parametros!$P$3=1,'4 - Tabela atual'!DY161,'5 - Tabela anterior'!DX161)</f>
        <v>0</v>
      </c>
      <c r="DZ162" s="9">
        <f>IF(Parametros!$P$3=1,'4 - Tabela atual'!DZ161,'5 - Tabela anterior'!DY161)</f>
        <v>0</v>
      </c>
      <c r="EA162" s="9">
        <f>IF(Parametros!$P$3=1,'4 - Tabela atual'!EA161,'5 - Tabela anterior'!DZ161)</f>
        <v>0</v>
      </c>
      <c r="EB162" s="9">
        <f>IF(Parametros!$P$3=1,'4 - Tabela atual'!EB161,'5 - Tabela anterior'!EA161)</f>
        <v>0</v>
      </c>
      <c r="EC162" s="9">
        <f>IF(Parametros!$P$3=1,'4 - Tabela atual'!EC161,'5 - Tabela anterior'!EB161)</f>
        <v>0</v>
      </c>
      <c r="ED162" s="9">
        <f>IF(Parametros!$P$3=1,'4 - Tabela atual'!ED161,'5 - Tabela anterior'!EC161)</f>
        <v>0</v>
      </c>
      <c r="EE162" s="9">
        <f>IF(Parametros!$P$3=1,'4 - Tabela atual'!EE161,'5 - Tabela anterior'!ED161)</f>
        <v>0</v>
      </c>
      <c r="EF162" s="9">
        <f>IF(Parametros!$P$3=1,'4 - Tabela atual'!EF161,'5 - Tabela anterior'!EE161)</f>
        <v>0</v>
      </c>
      <c r="EG162" s="9">
        <f>IF(Parametros!$P$3=1,'4 - Tabela atual'!EG161,'5 - Tabela anterior'!EF161)</f>
        <v>0</v>
      </c>
      <c r="EH162" s="9">
        <f>IF(Parametros!$P$3=1,'4 - Tabela atual'!EH161,'5 - Tabela anterior'!EG161)</f>
        <v>0</v>
      </c>
      <c r="EI162" s="9">
        <f>IF(Parametros!$P$3=1,'4 - Tabela atual'!EI161,'5 - Tabela anterior'!EH161)</f>
        <v>0</v>
      </c>
      <c r="EJ162" s="9">
        <f>IF(Parametros!$P$3=1,'4 - Tabela atual'!EJ161,'5 - Tabela anterior'!EI161)</f>
        <v>0</v>
      </c>
      <c r="EK162" s="9">
        <f>IF(Parametros!$P$3=1,'4 - Tabela atual'!EK161,'5 - Tabela anterior'!EJ161)</f>
        <v>0</v>
      </c>
      <c r="EL162" s="9">
        <f>IF(Parametros!$P$3=1,'4 - Tabela atual'!EL161,'5 - Tabela anterior'!EK161)</f>
        <v>0</v>
      </c>
      <c r="EM162" s="9">
        <f>IF(Parametros!$P$3=1,'4 - Tabela atual'!EM161,'5 - Tabela anterior'!EL161)</f>
        <v>0</v>
      </c>
      <c r="EN162" s="9">
        <f>IF(Parametros!$P$3=1,'4 - Tabela atual'!EN161,'5 - Tabela anterior'!EM161)</f>
        <v>0</v>
      </c>
      <c r="EO162" s="9">
        <f>IF(Parametros!$P$3=1,'4 - Tabela atual'!EO161,'5 - Tabela anterior'!EN161)</f>
        <v>0</v>
      </c>
      <c r="EP162" s="9">
        <f>IF(Parametros!$P$3=1,'4 - Tabela atual'!EP161,'5 - Tabela anterior'!EO161)</f>
        <v>0</v>
      </c>
      <c r="EQ162" s="9">
        <f>IF(Parametros!$P$3=1,'4 - Tabela atual'!EQ161,'5 - Tabela anterior'!EP161)</f>
        <v>0</v>
      </c>
      <c r="ER162" s="9">
        <f>IF(Parametros!$P$3=1,'4 - Tabela atual'!ER161,'5 - Tabela anterior'!EQ161)</f>
        <v>0</v>
      </c>
      <c r="ES162" s="9">
        <f>IF(Parametros!$P$3=1,'4 - Tabela atual'!ES161,'5 - Tabela anterior'!ER161)</f>
        <v>0</v>
      </c>
      <c r="ET162" s="9">
        <f>IF(Parametros!$P$3=1,'4 - Tabela atual'!ET161,'5 - Tabela anterior'!ES161)</f>
        <v>0</v>
      </c>
      <c r="EU162" s="9">
        <f>IF(Parametros!$P$3=1,'4 - Tabela atual'!EU161,'5 - Tabela anterior'!ET161)</f>
        <v>0</v>
      </c>
      <c r="EV162" s="9">
        <f>IF(Parametros!$P$3=1,'4 - Tabela atual'!EV161,'5 - Tabela anterior'!EU161)</f>
        <v>0</v>
      </c>
      <c r="EW162" s="9">
        <f>IF(Parametros!$P$3=1,'4 - Tabela atual'!EW161,'5 - Tabela anterior'!EV161)</f>
        <v>0</v>
      </c>
      <c r="EX162" s="9">
        <f>IF(Parametros!$P$3=1,'4 - Tabela atual'!EX161,'5 - Tabela anterior'!EW161)</f>
        <v>0</v>
      </c>
      <c r="EY162" s="9">
        <f>IF(Parametros!$P$3=1,'4 - Tabela atual'!EY161,'5 - Tabela anterior'!EX161)</f>
        <v>0</v>
      </c>
      <c r="EZ162" s="9">
        <f>IF(Parametros!$P$3=1,'4 - Tabela atual'!EZ161,'5 - Tabela anterior'!EY161)</f>
        <v>0</v>
      </c>
      <c r="FA162" s="9">
        <f>IF(Parametros!$P$3=1,'4 - Tabela atual'!FA161,'5 - Tabela anterior'!EZ161)</f>
        <v>0</v>
      </c>
      <c r="FB162" s="9">
        <f>IF(Parametros!$P$3=1,'4 - Tabela atual'!FB161,'5 - Tabela anterior'!FA161)</f>
        <v>0</v>
      </c>
      <c r="FC162" s="9">
        <f>IF(Parametros!$P$3=1,'4 - Tabela atual'!FC161,'5 - Tabela anterior'!FB161)</f>
        <v>0</v>
      </c>
      <c r="FD162" s="9">
        <f>IF(Parametros!$P$3=1,'4 - Tabela atual'!FD161,'5 - Tabela anterior'!FC161)</f>
        <v>0</v>
      </c>
      <c r="FE162" s="9">
        <f>IF(Parametros!$P$3=1,'4 - Tabela atual'!FE161,'5 - Tabela anterior'!FD161)</f>
        <v>0</v>
      </c>
      <c r="FF162" s="9">
        <f>IF(Parametros!$P$3=1,'4 - Tabela atual'!FF161,'5 - Tabela anterior'!FE161)</f>
        <v>0</v>
      </c>
      <c r="FG162" s="9">
        <f>IF(Parametros!$P$3=1,'4 - Tabela atual'!FG161,'5 - Tabela anterior'!FF161)</f>
        <v>0</v>
      </c>
      <c r="FH162" s="9">
        <f>IF(Parametros!$P$3=1,'4 - Tabela atual'!FH161,'5 - Tabela anterior'!FG161)</f>
        <v>0</v>
      </c>
      <c r="FI162" s="9">
        <f>IF(Parametros!$P$3=1,'4 - Tabela atual'!FI161,'5 - Tabela anterior'!FH161)</f>
        <v>0</v>
      </c>
      <c r="FJ162" s="9">
        <f>IF(Parametros!$P$3=1,'4 - Tabela atual'!FJ161,'5 - Tabela anterior'!FI161)</f>
        <v>0</v>
      </c>
      <c r="FK162" s="9">
        <f>IF(Parametros!$P$3=1,'4 - Tabela atual'!FK161,'5 - Tabela anterior'!FJ161)</f>
        <v>0</v>
      </c>
      <c r="FL162" s="9">
        <f>IF(Parametros!$P$3=1,'4 - Tabela atual'!FL161,'5 - Tabela anterior'!FK161)</f>
        <v>0</v>
      </c>
      <c r="FM162" s="9">
        <f>IF(Parametros!$P$3=1,'4 - Tabela atual'!FM161,'5 - Tabela anterior'!FL161)</f>
        <v>0</v>
      </c>
      <c r="FN162" s="9">
        <f>IF(Parametros!$P$3=1,'4 - Tabela atual'!FN161,'5 - Tabela anterior'!FM161)</f>
        <v>0</v>
      </c>
      <c r="FO162" s="9">
        <f>IF(Parametros!$P$3=1,'4 - Tabela atual'!FO161,'5 - Tabela anterior'!FN161)</f>
        <v>0</v>
      </c>
      <c r="FP162" s="9">
        <f>IF(Parametros!$P$3=1,'4 - Tabela atual'!FP161,'5 - Tabela anterior'!FO161)</f>
        <v>0</v>
      </c>
      <c r="FQ162" s="9">
        <f>IF(Parametros!$P$3=1,'4 - Tabela atual'!FQ161,'5 - Tabela anterior'!FP161)</f>
        <v>0</v>
      </c>
      <c r="FR162" s="9">
        <f>IF(Parametros!$P$3=1,'4 - Tabela atual'!FR161,'5 - Tabela anterior'!FQ161)</f>
        <v>0</v>
      </c>
      <c r="FS162" s="9">
        <f>IF(Parametros!$P$3=1,'4 - Tabela atual'!FS161,'5 - Tabela anterior'!FR161)</f>
        <v>0</v>
      </c>
      <c r="FT162" t="str">
        <f>IF(Parametros!$P$3=1,'4 - Tabela atual'!FT161,'5 - Tabela anterior'!FS161)</f>
        <v>0</v>
      </c>
      <c r="FU162" t="str">
        <f>IF(Parametros!$P$3=1,'4 - Tabela atual'!FU161,'5 - Tabela anterior'!FT161)</f>
        <v>0</v>
      </c>
      <c r="FV162" t="str">
        <f>IF(Parametros!$P$3=1,'4 - Tabela atual'!FV161,'5 - Tabela anterior'!FU161)</f>
        <v>0</v>
      </c>
      <c r="FW162" t="str">
        <f>IF(Parametros!$P$3=1,'4 - Tabela atual'!FW161,'5 - Tabela anterior'!FV161)</f>
        <v>0</v>
      </c>
      <c r="FX162">
        <f>IF(Parametros!$P$3=1,'4 - Tabela atual'!FX161,'5 - Tabela anterior'!FW161)</f>
        <v>0</v>
      </c>
      <c r="FY162">
        <f>IF(Parametros!$P$3=1,'4 - Tabela atual'!FY161,'5 - Tabela anterior'!FX161)</f>
        <v>0</v>
      </c>
      <c r="FZ162">
        <f>IF(Parametros!$P$3=1,'4 - Tabela atual'!FZ161,'5 - Tabela anterior'!FY161)</f>
        <v>0</v>
      </c>
      <c r="GA162">
        <f>IF(Parametros!$P$3=1,'4 - Tabela atual'!GA161,'5 - Tabela anterior'!FZ161)</f>
        <v>0</v>
      </c>
      <c r="GB162">
        <f>IF(Parametros!$P$3=1,'4 - Tabela atual'!GB161,'5 - Tabela anterior'!GA161)</f>
        <v>0</v>
      </c>
      <c r="GC162">
        <f>IF(Parametros!$P$3=1,'4 - Tabela atual'!GC161,'5 - Tabela anterior'!GB161)</f>
        <v>0</v>
      </c>
      <c r="GD162">
        <f>IF(Parametros!$P$3=1,'4 - Tabela atual'!GD161,'5 - Tabela anterior'!GC161)</f>
        <v>0</v>
      </c>
      <c r="GE162">
        <f>IF(Parametros!$P$3=1,'4 - Tabela atual'!GE161,'5 - Tabela anterior'!GD161)</f>
        <v>0</v>
      </c>
      <c r="GF162">
        <f>IF(Parametros!$P$3=1,'4 - Tabela atual'!GF161,'5 - Tabela anterior'!GE161)</f>
        <v>0</v>
      </c>
      <c r="GG162">
        <f>IF(Parametros!$P$3=1,'4 - Tabela atual'!GG161,'5 - Tabela anterior'!GF161)</f>
        <v>0</v>
      </c>
      <c r="GH162">
        <f>IF(Parametros!$P$3=1,'4 - Tabela atual'!GH161,'5 - Tabela anterior'!GG161)</f>
        <v>0</v>
      </c>
      <c r="GI162" s="8" t="str">
        <f>IF(Parametros!$P$3=1,'4 - Tabela atual'!GI161,'5 - Tabela anterior'!GH161)</f>
        <v>0</v>
      </c>
      <c r="GJ162" s="8">
        <f>IF(Parametros!$P$3=1,'4 - Tabela atual'!GJ161,'5 - Tabela anterior'!GI161)</f>
        <v>0</v>
      </c>
      <c r="GK162" s="8">
        <f>IF(Parametros!$P$3=1,'4 - Tabela atual'!GK161,'5 - Tabela anterior'!GJ161)</f>
        <v>0</v>
      </c>
      <c r="GL162" s="8">
        <f>IF(Parametros!$P$3=1,'4 - Tabela atual'!GL161,'5 - Tabela anterior'!GK161)</f>
        <v>0</v>
      </c>
      <c r="GM162" s="8">
        <f>IF(Parametros!$P$3=1,'4 - Tabela atual'!GM161,'5 - Tabela anterior'!GL161)</f>
        <v>0</v>
      </c>
      <c r="GN162" s="8">
        <f>IF(Parametros!$P$3=1,'4 - Tabela atual'!GN161,'5 - Tabela anterior'!GM161)</f>
        <v>0</v>
      </c>
      <c r="GO162" s="8">
        <f>IF(Parametros!$P$3=1,'4 - Tabela atual'!GO161,'5 - Tabela anterior'!GN161)</f>
        <v>0</v>
      </c>
      <c r="GP162" s="8">
        <f>IF(Parametros!$P$3=1,'4 - Tabela atual'!GP161,'5 - Tabela anterior'!GO161)</f>
        <v>0</v>
      </c>
      <c r="GQ162" s="8">
        <f>IF(Parametros!$P$3=1,'4 - Tabela atual'!GQ161,'5 - Tabela anterior'!GP161)</f>
        <v>0</v>
      </c>
      <c r="GR162" s="8">
        <f>IF(Parametros!$P$3=1,'4 - Tabela atual'!GR161,'5 - Tabela anterior'!GQ161)</f>
        <v>0</v>
      </c>
      <c r="GS162" s="8">
        <f>IF(Parametros!$P$3=1,'4 - Tabela atual'!GS161,'5 - Tabela anterior'!GR161)</f>
        <v>0</v>
      </c>
      <c r="GT162" s="8">
        <f>IF(Parametros!$P$3=1,'4 - Tabela atual'!GT161,'5 - Tabela anterior'!GS161)</f>
        <v>0</v>
      </c>
      <c r="GU162" s="8">
        <f>IF(Parametros!$P$3=1,'4 - Tabela atual'!GU161,'5 - Tabela anterior'!GT161)</f>
        <v>0</v>
      </c>
      <c r="GV162" s="8">
        <f>IF(Parametros!$P$3=1,'4 - Tabela atual'!GV161,'5 - Tabela anterior'!GU161)</f>
        <v>0</v>
      </c>
      <c r="GW162" s="8">
        <f>IF(Parametros!$P$3=1,'4 - Tabela atual'!GW161,'5 - Tabela anterior'!GV161)</f>
        <v>0</v>
      </c>
      <c r="GX162">
        <f>IF(Parametros!$P$3=1,'4 - Tabela atual'!GX161,'5 - Tabela anterior'!GW161)</f>
        <v>0</v>
      </c>
      <c r="GY162">
        <f>IF(Parametros!$P$3=1,'4 - Tabela atual'!GY161,'5 - Tabela anterior'!GX161)</f>
        <v>0</v>
      </c>
      <c r="GZ162">
        <f>IF(Parametros!$P$3=1,'4 - Tabela atual'!GZ161,'5 - Tabela anterior'!GY161)</f>
        <v>0</v>
      </c>
      <c r="HA162">
        <f>IF(Parametros!$P$3=1,'4 - Tabela atual'!HA161,'5 - Tabela anterior'!GZ161)</f>
        <v>0</v>
      </c>
      <c r="HB162">
        <f>IF(Parametros!$P$3=1,'4 - Tabela atual'!HB161,'5 - Tabela anterior'!HA161)</f>
        <v>0</v>
      </c>
      <c r="HC162">
        <f>IF(Parametros!$P$3=1,'4 - Tabela atual'!HC161,'5 - Tabela anterior'!HB161)</f>
        <v>0</v>
      </c>
      <c r="HD162">
        <f>IF(Parametros!$P$3=1,'4 - Tabela atual'!HD161,'5 - Tabela anterior'!HC161)</f>
        <v>0</v>
      </c>
      <c r="HE162" s="6" t="str">
        <f t="shared" si="4"/>
        <v>0 - (0)</v>
      </c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IP162" s="5"/>
      <c r="IQ162" s="5"/>
      <c r="IR162" s="5"/>
      <c r="IS162" s="5"/>
      <c r="IT162" s="5"/>
      <c r="IU162" s="5"/>
      <c r="IV162" s="5"/>
      <c r="IW162" s="5"/>
      <c r="IX162" s="5"/>
      <c r="IY162" s="5"/>
      <c r="IZ162" s="5"/>
      <c r="JA162" s="5"/>
      <c r="JB162" s="5"/>
      <c r="JC162" s="5"/>
      <c r="JD162" s="5"/>
      <c r="JE162" s="5"/>
      <c r="JF162" s="5"/>
      <c r="JG162" s="5"/>
      <c r="JH162" s="5"/>
      <c r="JI162" s="5"/>
      <c r="JJ162" s="5"/>
      <c r="JK162" s="5"/>
      <c r="JL162" s="5"/>
    </row>
    <row r="163" spans="1:272" x14ac:dyDescent="0.2">
      <c r="A163" s="148">
        <f>IF(Parametros!$P$3=1,'4 - Tabela atual'!A162,'5 - Tabela anterior'!A162)</f>
        <v>0</v>
      </c>
      <c r="B163" s="112">
        <f>IF(Parametros!$P$3=1,'4 - Tabela atual'!B162,'5 - Tabela anterior'!B162)</f>
        <v>0</v>
      </c>
      <c r="C163" s="9">
        <f>IF(Parametros!$P$3=1,'4 - Tabela atual'!C162,'5 - Tabela anterior'!C162)</f>
        <v>0</v>
      </c>
      <c r="D163" s="9">
        <f>IF(Parametros!$P$3=1,'4 - Tabela atual'!D162,'5 - Tabela anterior'!D162)</f>
        <v>0</v>
      </c>
      <c r="E163" s="9"/>
      <c r="F163" s="9"/>
      <c r="G163" s="9"/>
      <c r="H163" s="9"/>
      <c r="I163" s="9">
        <f>IF(Parametros!$P$3=1,'4 - Tabela atual'!I162,'5 - Tabela anterior'!H162)</f>
        <v>0</v>
      </c>
      <c r="J163" s="9"/>
      <c r="K163" s="9"/>
      <c r="L163" s="9"/>
      <c r="M163" s="9"/>
      <c r="N163" s="9">
        <f>IF(Parametros!$P$3=1,'4 - Tabela atual'!N162,'5 - Tabela anterior'!M162)</f>
        <v>0</v>
      </c>
      <c r="O163" s="9">
        <f>IF(Parametros!$P$3=1,'4 - Tabela atual'!O162,'5 - Tabela anterior'!N162)</f>
        <v>0</v>
      </c>
      <c r="P163" s="9">
        <f>IF(Parametros!$P$3=1,'4 - Tabela atual'!P162,'5 - Tabela anterior'!O162)</f>
        <v>0</v>
      </c>
      <c r="Q163" s="9">
        <f>IF(Parametros!$P$3=1,'4 - Tabela atual'!Q162,'5 - Tabela anterior'!P162)</f>
        <v>0</v>
      </c>
      <c r="R163" s="9">
        <f>IF(Parametros!$P$3=1,'4 - Tabela atual'!R162,'5 - Tabela anterior'!Q162)</f>
        <v>0</v>
      </c>
      <c r="S163" s="9">
        <f>IF(Parametros!$P$3=1,'4 - Tabela atual'!S162,'5 - Tabela anterior'!R162)</f>
        <v>0</v>
      </c>
      <c r="T163" s="9">
        <f>IF(Parametros!$P$3=1,'4 - Tabela atual'!T162,'5 - Tabela anterior'!S162)</f>
        <v>0</v>
      </c>
      <c r="U163" s="9">
        <f>IF(Parametros!$P$3=1,'4 - Tabela atual'!U162,'5 - Tabela anterior'!T162)</f>
        <v>0</v>
      </c>
      <c r="V163" s="9">
        <f>IF(Parametros!$P$3=1,'4 - Tabela atual'!V162,'5 - Tabela anterior'!U162)</f>
        <v>0</v>
      </c>
      <c r="W163" s="9">
        <f>IF(Parametros!$P$3=1,'4 - Tabela atual'!W162,'5 - Tabela anterior'!V162)</f>
        <v>0</v>
      </c>
      <c r="X163" s="9">
        <f>IF(Parametros!$P$3=1,'4 - Tabela atual'!X162,'5 - Tabela anterior'!W162)</f>
        <v>0</v>
      </c>
      <c r="Y163" s="9">
        <f>IF(Parametros!$P$3=1,'4 - Tabela atual'!Y162,'5 - Tabela anterior'!X162)</f>
        <v>0</v>
      </c>
      <c r="Z163" s="9">
        <f>IF(Parametros!$P$3=1,'4 - Tabela atual'!Z162,'5 - Tabela anterior'!Y162)</f>
        <v>0</v>
      </c>
      <c r="AA163" s="9">
        <f>IF(Parametros!$P$3=1,'4 - Tabela atual'!AA162,'5 - Tabela anterior'!Z162)</f>
        <v>0</v>
      </c>
      <c r="AB163" s="9">
        <f>IF(Parametros!$P$3=1,'4 - Tabela atual'!AB162,'5 - Tabela anterior'!AA162)</f>
        <v>0</v>
      </c>
      <c r="AC163" s="9">
        <f>IF(Parametros!$P$3=1,'4 - Tabela atual'!AC162,'5 - Tabela anterior'!AB162)</f>
        <v>0</v>
      </c>
      <c r="AD163" s="9">
        <f>IF(Parametros!$P$3=1,'4 - Tabela atual'!AD162,'5 - Tabela anterior'!AC162)</f>
        <v>0</v>
      </c>
      <c r="AE163" s="9">
        <f>IF(Parametros!$P$3=1,'4 - Tabela atual'!AE162,'5 - Tabela anterior'!AD162)</f>
        <v>0</v>
      </c>
      <c r="AF163" s="9">
        <f>IF(Parametros!$P$3=1,'4 - Tabela atual'!AF162,'5 - Tabela anterior'!AE162)</f>
        <v>0</v>
      </c>
      <c r="AG163" s="9">
        <f>IF(Parametros!$P$3=1,'4 - Tabela atual'!AG162,'5 - Tabela anterior'!AF162)</f>
        <v>0</v>
      </c>
      <c r="AH163" s="9">
        <f>IF(Parametros!$P$3=1,'4 - Tabela atual'!AH162,'5 - Tabela anterior'!AG162)</f>
        <v>0</v>
      </c>
      <c r="AI163" s="9">
        <f>IF(Parametros!$P$3=1,'4 - Tabela atual'!AI162,'5 - Tabela anterior'!AH162)</f>
        <v>0</v>
      </c>
      <c r="AJ163" s="9">
        <f>IF(Parametros!$P$3=1,'4 - Tabela atual'!AJ162,'5 - Tabela anterior'!AI162)</f>
        <v>0</v>
      </c>
      <c r="AK163" s="9">
        <f>IF(Parametros!$P$3=1,'4 - Tabela atual'!AK162,'5 - Tabela anterior'!AJ162)</f>
        <v>0</v>
      </c>
      <c r="AL163" s="9">
        <f>IF(Parametros!$P$3=1,'4 - Tabela atual'!AL162,'5 - Tabela anterior'!AK162)</f>
        <v>0</v>
      </c>
      <c r="AM163" s="9">
        <f>IF(Parametros!$P$3=1,'4 - Tabela atual'!AM162,'5 - Tabela anterior'!AL162)</f>
        <v>0</v>
      </c>
      <c r="AN163" s="9">
        <f>IF(Parametros!$P$3=1,'4 - Tabela atual'!AN162,'5 - Tabela anterior'!AM162)</f>
        <v>0</v>
      </c>
      <c r="AO163" s="9">
        <f>IF(Parametros!$P$3=1,'4 - Tabela atual'!AO162,'5 - Tabela anterior'!AN162)</f>
        <v>0</v>
      </c>
      <c r="AP163" s="9">
        <f>IF(Parametros!$P$3=1,'4 - Tabela atual'!AP162,'5 - Tabela anterior'!AO162)</f>
        <v>0</v>
      </c>
      <c r="AQ163" s="9">
        <f>IF(Parametros!$P$3=1,'4 - Tabela atual'!AQ162,'5 - Tabela anterior'!AP162)</f>
        <v>0</v>
      </c>
      <c r="AR163" s="9">
        <f>IF(Parametros!$P$3=1,'4 - Tabela atual'!AR162,'5 - Tabela anterior'!AQ162)</f>
        <v>0</v>
      </c>
      <c r="AS163" s="9">
        <f>IF(Parametros!$P$3=1,'4 - Tabela atual'!AS162,'5 - Tabela anterior'!AR162)</f>
        <v>0</v>
      </c>
      <c r="AT163" s="9">
        <f>IF(Parametros!$P$3=1,'4 - Tabela atual'!AT162,'5 - Tabela anterior'!AS162)</f>
        <v>0</v>
      </c>
      <c r="AU163" s="9">
        <f>IF(Parametros!$P$3=1,'4 - Tabela atual'!AU162,'5 - Tabela anterior'!AT162)</f>
        <v>0</v>
      </c>
      <c r="AV163" s="9">
        <f>IF(Parametros!$P$3=1,'4 - Tabela atual'!AV162,'5 - Tabela anterior'!AU162)</f>
        <v>0</v>
      </c>
      <c r="AW163" s="9">
        <f>IF(Parametros!$P$3=1,'4 - Tabela atual'!AW162,'5 - Tabela anterior'!AV162)</f>
        <v>0</v>
      </c>
      <c r="AX163" s="9">
        <f>IF(Parametros!$P$3=1,'4 - Tabela atual'!AX162,'5 - Tabela anterior'!AW162)</f>
        <v>0</v>
      </c>
      <c r="AY163" s="9">
        <f>IF(Parametros!$P$3=1,'4 - Tabela atual'!AY162,'5 - Tabela anterior'!AX162)</f>
        <v>0</v>
      </c>
      <c r="AZ163" s="9">
        <f>IF(Parametros!$P$3=1,'4 - Tabela atual'!AZ162,'5 - Tabela anterior'!AY162)</f>
        <v>0</v>
      </c>
      <c r="BA163" s="9">
        <f>IF(Parametros!$P$3=1,'4 - Tabela atual'!BA162,'5 - Tabela anterior'!AZ162)</f>
        <v>0</v>
      </c>
      <c r="BB163" s="9">
        <f>IF(Parametros!$P$3=1,'4 - Tabela atual'!BB162,'5 - Tabela anterior'!BA162)</f>
        <v>0</v>
      </c>
      <c r="BC163" s="9">
        <f>IF(Parametros!$P$3=1,'4 - Tabela atual'!BC162,'5 - Tabela anterior'!BB162)</f>
        <v>0</v>
      </c>
      <c r="BD163" s="9">
        <f>IF(Parametros!$P$3=1,'4 - Tabela atual'!BD162,'5 - Tabela anterior'!BC162)</f>
        <v>0</v>
      </c>
      <c r="BE163" s="9">
        <f>IF(Parametros!$P$3=1,'4 - Tabela atual'!BE162,'5 - Tabela anterior'!BD162)</f>
        <v>0</v>
      </c>
      <c r="BF163" s="9">
        <f>IF(Parametros!$P$3=1,'4 - Tabela atual'!BF162,'5 - Tabela anterior'!BE162)</f>
        <v>0</v>
      </c>
      <c r="BG163" s="9">
        <f>IF(Parametros!$P$3=1,'4 - Tabela atual'!BG162,'5 - Tabela anterior'!BF162)</f>
        <v>0</v>
      </c>
      <c r="BH163" s="9">
        <f>IF(Parametros!$P$3=1,'4 - Tabela atual'!BH162,'5 - Tabela anterior'!BG162)</f>
        <v>0</v>
      </c>
      <c r="BI163" s="9">
        <f>IF(Parametros!$P$3=1,'4 - Tabela atual'!BI162,'5 - Tabela anterior'!BH162)</f>
        <v>0</v>
      </c>
      <c r="BJ163" s="9">
        <f>IF(Parametros!$P$3=1,'4 - Tabela atual'!BJ162,'5 - Tabela anterior'!BI162)</f>
        <v>0</v>
      </c>
      <c r="BK163" s="9">
        <f>IF(Parametros!$P$3=1,'4 - Tabela atual'!BK162,'5 - Tabela anterior'!BJ162)</f>
        <v>0</v>
      </c>
      <c r="BL163" s="9">
        <f>IF(Parametros!$P$3=1,'4 - Tabela atual'!BL162,'5 - Tabela anterior'!BK162)</f>
        <v>0</v>
      </c>
      <c r="BM163" s="9">
        <f>IF(Parametros!$P$3=1,'4 - Tabela atual'!BM162,'5 - Tabela anterior'!BL162)</f>
        <v>0</v>
      </c>
      <c r="BN163" s="9">
        <f>IF(Parametros!$P$3=1,'4 - Tabela atual'!BN162,'5 - Tabela anterior'!BM162)</f>
        <v>0</v>
      </c>
      <c r="BO163" s="9">
        <f>IF(Parametros!$P$3=1,'4 - Tabela atual'!BO162,'5 - Tabela anterior'!BN162)</f>
        <v>0</v>
      </c>
      <c r="BP163" s="9">
        <f>IF(Parametros!$P$3=1,'4 - Tabela atual'!BP162,'5 - Tabela anterior'!BO162)</f>
        <v>0</v>
      </c>
      <c r="BQ163" s="9">
        <f>IF(Parametros!$P$3=1,'4 - Tabela atual'!BQ162,'5 - Tabela anterior'!BP162)</f>
        <v>0</v>
      </c>
      <c r="BR163" s="9">
        <f>IF(Parametros!$P$3=1,'4 - Tabela atual'!BR162,'5 - Tabela anterior'!BQ162)</f>
        <v>0</v>
      </c>
      <c r="BS163" s="9">
        <f>IF(Parametros!$P$3=1,'4 - Tabela atual'!BS162,'5 - Tabela anterior'!BR162)</f>
        <v>0</v>
      </c>
      <c r="BT163" s="9">
        <f>IF(Parametros!$P$3=1,'4 - Tabela atual'!BT162,'5 - Tabela anterior'!BS162)</f>
        <v>0</v>
      </c>
      <c r="BU163" s="9">
        <f>IF(Parametros!$P$3=1,'4 - Tabela atual'!BU162,'5 - Tabela anterior'!BT162)</f>
        <v>0</v>
      </c>
      <c r="BV163" s="9">
        <f>IF(Parametros!$P$3=1,'4 - Tabela atual'!BV162,'5 - Tabela anterior'!BU162)</f>
        <v>0</v>
      </c>
      <c r="BW163" s="9">
        <f>IF(Parametros!$P$3=1,'4 - Tabela atual'!BW162,'5 - Tabela anterior'!BV162)</f>
        <v>0</v>
      </c>
      <c r="BX163" s="9">
        <f>IF(Parametros!$P$3=1,'4 - Tabela atual'!BX162,'5 - Tabela anterior'!BW162)</f>
        <v>0</v>
      </c>
      <c r="BY163" s="9">
        <f>IF(Parametros!$P$3=1,'4 - Tabela atual'!BY162,'5 - Tabela anterior'!BX162)</f>
        <v>0</v>
      </c>
      <c r="BZ163" s="9">
        <f>IF(Parametros!$P$3=1,'4 - Tabela atual'!BZ162,'5 - Tabela anterior'!BY162)</f>
        <v>0</v>
      </c>
      <c r="CA163" s="9">
        <f>IF(Parametros!$P$3=1,'4 - Tabela atual'!CA162,'5 - Tabela anterior'!BZ162)</f>
        <v>0</v>
      </c>
      <c r="CB163" s="9">
        <f>IF(Parametros!$P$3=1,'4 - Tabela atual'!CB162,'5 - Tabela anterior'!CA162)</f>
        <v>0</v>
      </c>
      <c r="CC163" s="9">
        <f>IF(Parametros!$P$3=1,'4 - Tabela atual'!CC162,'5 - Tabela anterior'!CB162)</f>
        <v>0</v>
      </c>
      <c r="CD163" s="9">
        <f>IF(Parametros!$P$3=1,'4 - Tabela atual'!CD162,'5 - Tabela anterior'!CC162)</f>
        <v>0</v>
      </c>
      <c r="CE163" s="9">
        <f>IF(Parametros!$P$3=1,'4 - Tabela atual'!CE162,'5 - Tabela anterior'!CD162)</f>
        <v>0</v>
      </c>
      <c r="CF163" s="9">
        <f>IF(Parametros!$P$3=1,'4 - Tabela atual'!CF162,'5 - Tabela anterior'!CE162)</f>
        <v>0</v>
      </c>
      <c r="CG163" s="9">
        <f>IF(Parametros!$P$3=1,'4 - Tabela atual'!CG162,'5 - Tabela anterior'!CF162)</f>
        <v>0</v>
      </c>
      <c r="CH163" s="9">
        <f>IF(Parametros!$P$3=1,'4 - Tabela atual'!CH162,'5 - Tabela anterior'!CG162)</f>
        <v>0</v>
      </c>
      <c r="CI163" s="9">
        <f>IF(Parametros!$P$3=1,'4 - Tabela atual'!CI162,'5 - Tabela anterior'!CH162)</f>
        <v>0</v>
      </c>
      <c r="CJ163" s="9">
        <f>IF(Parametros!$P$3=1,'4 - Tabela atual'!CJ162,'5 - Tabela anterior'!CI162)</f>
        <v>0</v>
      </c>
      <c r="CK163" s="9">
        <f>IF(Parametros!$P$3=1,'4 - Tabela atual'!CK162,'5 - Tabela anterior'!CJ162)</f>
        <v>0</v>
      </c>
      <c r="CL163" s="9">
        <f>IF(Parametros!$P$3=1,'4 - Tabela atual'!CL162,'5 - Tabela anterior'!CK162)</f>
        <v>0</v>
      </c>
      <c r="CM163" s="9">
        <f>IF(Parametros!$P$3=1,'4 - Tabela atual'!CM162,'5 - Tabela anterior'!CL162)</f>
        <v>0</v>
      </c>
      <c r="CN163" s="9">
        <f>IF(Parametros!$P$3=1,'4 - Tabela atual'!CN162,'5 - Tabela anterior'!CM162)</f>
        <v>0</v>
      </c>
      <c r="CO163" s="9">
        <f>IF(Parametros!$P$3=1,'4 - Tabela atual'!CO162,'5 - Tabela anterior'!CN162)</f>
        <v>0</v>
      </c>
      <c r="CP163" s="9">
        <f>IF(Parametros!$P$3=1,'4 - Tabela atual'!CP162,'5 - Tabela anterior'!CO162)</f>
        <v>0</v>
      </c>
      <c r="CQ163" s="9">
        <f>IF(Parametros!$P$3=1,'4 - Tabela atual'!CQ162,'5 - Tabela anterior'!CP162)</f>
        <v>0</v>
      </c>
      <c r="CR163" s="9">
        <f>IF(Parametros!$P$3=1,'4 - Tabela atual'!CR162,'5 - Tabela anterior'!CQ162)</f>
        <v>0</v>
      </c>
      <c r="CS163" s="9">
        <f>IF(Parametros!$P$3=1,'4 - Tabela atual'!CS162,'5 - Tabela anterior'!CR162)</f>
        <v>0</v>
      </c>
      <c r="CT163" s="9">
        <f>IF(Parametros!$P$3=1,'4 - Tabela atual'!CT162,'5 - Tabela anterior'!CS162)</f>
        <v>0</v>
      </c>
      <c r="CU163" s="9">
        <f>IF(Parametros!$P$3=1,'4 - Tabela atual'!CU162,'5 - Tabela anterior'!CT162)</f>
        <v>0</v>
      </c>
      <c r="CV163" s="9">
        <f>IF(Parametros!$P$3=1,'4 - Tabela atual'!CV162,'5 - Tabela anterior'!CU162)</f>
        <v>0</v>
      </c>
      <c r="CW163" s="9">
        <f>IF(Parametros!$P$3=1,'4 - Tabela atual'!CW162,'5 - Tabela anterior'!CV162)</f>
        <v>0</v>
      </c>
      <c r="CX163" s="9">
        <f>IF(Parametros!$P$3=1,'4 - Tabela atual'!CX162,'5 - Tabela anterior'!CW162)</f>
        <v>0</v>
      </c>
      <c r="CY163" s="9">
        <f>IF(Parametros!$P$3=1,'4 - Tabela atual'!CY162,'5 - Tabela anterior'!CX162)</f>
        <v>0</v>
      </c>
      <c r="CZ163" s="9">
        <f>IF(Parametros!$P$3=1,'4 - Tabela atual'!CZ162,'5 - Tabela anterior'!CY162)</f>
        <v>0</v>
      </c>
      <c r="DA163" s="9">
        <f>IF(Parametros!$P$3=1,'4 - Tabela atual'!DA162,'5 - Tabela anterior'!CZ162)</f>
        <v>0</v>
      </c>
      <c r="DB163" s="9">
        <f>IF(Parametros!$P$3=1,'4 - Tabela atual'!DB162,'5 - Tabela anterior'!DA162)</f>
        <v>0</v>
      </c>
      <c r="DC163" s="9">
        <f>IF(Parametros!$P$3=1,'4 - Tabela atual'!DC162,'5 - Tabela anterior'!DB162)</f>
        <v>0</v>
      </c>
      <c r="DD163" s="9">
        <f>IF(Parametros!$P$3=1,'4 - Tabela atual'!DD162,'5 - Tabela anterior'!DC162)</f>
        <v>0</v>
      </c>
      <c r="DE163" s="9">
        <f>IF(Parametros!$P$3=1,'4 - Tabela atual'!DE162,'5 - Tabela anterior'!DD162)</f>
        <v>0</v>
      </c>
      <c r="DF163" s="9">
        <f>IF(Parametros!$P$3=1,'4 - Tabela atual'!DF162,'5 - Tabela anterior'!DE162)</f>
        <v>0</v>
      </c>
      <c r="DG163" s="9">
        <f>IF(Parametros!$P$3=1,'4 - Tabela atual'!DG162,'5 - Tabela anterior'!DF162)</f>
        <v>0</v>
      </c>
      <c r="DH163" s="9">
        <f>IF(Parametros!$P$3=1,'4 - Tabela atual'!DH162,'5 - Tabela anterior'!DG162)</f>
        <v>0</v>
      </c>
      <c r="DI163" s="9">
        <f>IF(Parametros!$P$3=1,'4 - Tabela atual'!DI162,'5 - Tabela anterior'!DH162)</f>
        <v>0</v>
      </c>
      <c r="DJ163" s="9">
        <f>IF(Parametros!$P$3=1,'4 - Tabela atual'!DJ162,'5 - Tabela anterior'!DI162)</f>
        <v>0</v>
      </c>
      <c r="DK163" s="9">
        <f>IF(Parametros!$P$3=1,'4 - Tabela atual'!DK162,'5 - Tabela anterior'!DJ162)</f>
        <v>0</v>
      </c>
      <c r="DL163" s="9">
        <f>IF(Parametros!$P$3=1,'4 - Tabela atual'!DL162,'5 - Tabela anterior'!DK162)</f>
        <v>0</v>
      </c>
      <c r="DM163" s="9">
        <f>IF(Parametros!$P$3=1,'4 - Tabela atual'!DM162,'5 - Tabela anterior'!DL162)</f>
        <v>0</v>
      </c>
      <c r="DN163" s="9">
        <f>IF(Parametros!$P$3=1,'4 - Tabela atual'!DN162,'5 - Tabela anterior'!DM162)</f>
        <v>0</v>
      </c>
      <c r="DO163" s="9">
        <f>IF(Parametros!$P$3=1,'4 - Tabela atual'!DO162,'5 - Tabela anterior'!DN162)</f>
        <v>0</v>
      </c>
      <c r="DP163" s="9">
        <f>IF(Parametros!$P$3=1,'4 - Tabela atual'!DP162,'5 - Tabela anterior'!DO162)</f>
        <v>0</v>
      </c>
      <c r="DQ163" s="9">
        <f>IF(Parametros!$P$3=1,'4 - Tabela atual'!DQ162,'5 - Tabela anterior'!DP162)</f>
        <v>0</v>
      </c>
      <c r="DR163" s="9">
        <f>IF(Parametros!$P$3=1,'4 - Tabela atual'!DR162,'5 - Tabela anterior'!DQ162)</f>
        <v>0</v>
      </c>
      <c r="DS163" s="9">
        <f>IF(Parametros!$P$3=1,'4 - Tabela atual'!DS162,'5 - Tabela anterior'!DR162)</f>
        <v>0</v>
      </c>
      <c r="DT163" s="9">
        <f>IF(Parametros!$P$3=1,'4 - Tabela atual'!DT162,'5 - Tabela anterior'!DS162)</f>
        <v>0</v>
      </c>
      <c r="DU163" s="9">
        <f>IF(Parametros!$P$3=1,'4 - Tabela atual'!DU162,'5 - Tabela anterior'!DT162)</f>
        <v>0</v>
      </c>
      <c r="DV163" s="9">
        <f>IF(Parametros!$P$3=1,'4 - Tabela atual'!DV162,'5 - Tabela anterior'!DU162)</f>
        <v>0</v>
      </c>
      <c r="DW163" s="9">
        <f>IF(Parametros!$P$3=1,'4 - Tabela atual'!DW162,'5 - Tabela anterior'!DV162)</f>
        <v>0</v>
      </c>
      <c r="DX163" s="9">
        <f>IF(Parametros!$P$3=1,'4 - Tabela atual'!DX162,'5 - Tabela anterior'!DW162)</f>
        <v>0</v>
      </c>
      <c r="DY163" s="9">
        <f>IF(Parametros!$P$3=1,'4 - Tabela atual'!DY162,'5 - Tabela anterior'!DX162)</f>
        <v>0</v>
      </c>
      <c r="DZ163" s="9">
        <f>IF(Parametros!$P$3=1,'4 - Tabela atual'!DZ162,'5 - Tabela anterior'!DY162)</f>
        <v>0</v>
      </c>
      <c r="EA163" s="9">
        <f>IF(Parametros!$P$3=1,'4 - Tabela atual'!EA162,'5 - Tabela anterior'!DZ162)</f>
        <v>0</v>
      </c>
      <c r="EB163" s="9">
        <f>IF(Parametros!$P$3=1,'4 - Tabela atual'!EB162,'5 - Tabela anterior'!EA162)</f>
        <v>0</v>
      </c>
      <c r="EC163" s="9">
        <f>IF(Parametros!$P$3=1,'4 - Tabela atual'!EC162,'5 - Tabela anterior'!EB162)</f>
        <v>0</v>
      </c>
      <c r="ED163" s="9">
        <f>IF(Parametros!$P$3=1,'4 - Tabela atual'!ED162,'5 - Tabela anterior'!EC162)</f>
        <v>0</v>
      </c>
      <c r="EE163" s="9">
        <f>IF(Parametros!$P$3=1,'4 - Tabela atual'!EE162,'5 - Tabela anterior'!ED162)</f>
        <v>0</v>
      </c>
      <c r="EF163" s="9">
        <f>IF(Parametros!$P$3=1,'4 - Tabela atual'!EF162,'5 - Tabela anterior'!EE162)</f>
        <v>0</v>
      </c>
      <c r="EG163" s="9">
        <f>IF(Parametros!$P$3=1,'4 - Tabela atual'!EG162,'5 - Tabela anterior'!EF162)</f>
        <v>0</v>
      </c>
      <c r="EH163" s="9">
        <f>IF(Parametros!$P$3=1,'4 - Tabela atual'!EH162,'5 - Tabela anterior'!EG162)</f>
        <v>0</v>
      </c>
      <c r="EI163" s="9">
        <f>IF(Parametros!$P$3=1,'4 - Tabela atual'!EI162,'5 - Tabela anterior'!EH162)</f>
        <v>0</v>
      </c>
      <c r="EJ163" s="9">
        <f>IF(Parametros!$P$3=1,'4 - Tabela atual'!EJ162,'5 - Tabela anterior'!EI162)</f>
        <v>0</v>
      </c>
      <c r="EK163" s="9">
        <f>IF(Parametros!$P$3=1,'4 - Tabela atual'!EK162,'5 - Tabela anterior'!EJ162)</f>
        <v>0</v>
      </c>
      <c r="EL163" s="9">
        <f>IF(Parametros!$P$3=1,'4 - Tabela atual'!EL162,'5 - Tabela anterior'!EK162)</f>
        <v>0</v>
      </c>
      <c r="EM163" s="9">
        <f>IF(Parametros!$P$3=1,'4 - Tabela atual'!EM162,'5 - Tabela anterior'!EL162)</f>
        <v>0</v>
      </c>
      <c r="EN163" s="9">
        <f>IF(Parametros!$P$3=1,'4 - Tabela atual'!EN162,'5 - Tabela anterior'!EM162)</f>
        <v>0</v>
      </c>
      <c r="EO163" s="9">
        <f>IF(Parametros!$P$3=1,'4 - Tabela atual'!EO162,'5 - Tabela anterior'!EN162)</f>
        <v>0</v>
      </c>
      <c r="EP163" s="9">
        <f>IF(Parametros!$P$3=1,'4 - Tabela atual'!EP162,'5 - Tabela anterior'!EO162)</f>
        <v>0</v>
      </c>
      <c r="EQ163" s="9">
        <f>IF(Parametros!$P$3=1,'4 - Tabela atual'!EQ162,'5 - Tabela anterior'!EP162)</f>
        <v>0</v>
      </c>
      <c r="ER163" s="9">
        <f>IF(Parametros!$P$3=1,'4 - Tabela atual'!ER162,'5 - Tabela anterior'!EQ162)</f>
        <v>0</v>
      </c>
      <c r="ES163" s="9">
        <f>IF(Parametros!$P$3=1,'4 - Tabela atual'!ES162,'5 - Tabela anterior'!ER162)</f>
        <v>0</v>
      </c>
      <c r="ET163" s="9">
        <f>IF(Parametros!$P$3=1,'4 - Tabela atual'!ET162,'5 - Tabela anterior'!ES162)</f>
        <v>0</v>
      </c>
      <c r="EU163" s="9">
        <f>IF(Parametros!$P$3=1,'4 - Tabela atual'!EU162,'5 - Tabela anterior'!ET162)</f>
        <v>0</v>
      </c>
      <c r="EV163" s="9">
        <f>IF(Parametros!$P$3=1,'4 - Tabela atual'!EV162,'5 - Tabela anterior'!EU162)</f>
        <v>0</v>
      </c>
      <c r="EW163" s="9">
        <f>IF(Parametros!$P$3=1,'4 - Tabela atual'!EW162,'5 - Tabela anterior'!EV162)</f>
        <v>0</v>
      </c>
      <c r="EX163" s="9">
        <f>IF(Parametros!$P$3=1,'4 - Tabela atual'!EX162,'5 - Tabela anterior'!EW162)</f>
        <v>0</v>
      </c>
      <c r="EY163" s="9">
        <f>IF(Parametros!$P$3=1,'4 - Tabela atual'!EY162,'5 - Tabela anterior'!EX162)</f>
        <v>0</v>
      </c>
      <c r="EZ163" s="9">
        <f>IF(Parametros!$P$3=1,'4 - Tabela atual'!EZ162,'5 - Tabela anterior'!EY162)</f>
        <v>0</v>
      </c>
      <c r="FA163" s="9">
        <f>IF(Parametros!$P$3=1,'4 - Tabela atual'!FA162,'5 - Tabela anterior'!EZ162)</f>
        <v>0</v>
      </c>
      <c r="FB163" s="9">
        <f>IF(Parametros!$P$3=1,'4 - Tabela atual'!FB162,'5 - Tabela anterior'!FA162)</f>
        <v>0</v>
      </c>
      <c r="FC163" s="9">
        <f>IF(Parametros!$P$3=1,'4 - Tabela atual'!FC162,'5 - Tabela anterior'!FB162)</f>
        <v>0</v>
      </c>
      <c r="FD163" s="9">
        <f>IF(Parametros!$P$3=1,'4 - Tabela atual'!FD162,'5 - Tabela anterior'!FC162)</f>
        <v>0</v>
      </c>
      <c r="FE163" s="9">
        <f>IF(Parametros!$P$3=1,'4 - Tabela atual'!FE162,'5 - Tabela anterior'!FD162)</f>
        <v>0</v>
      </c>
      <c r="FF163" s="9">
        <f>IF(Parametros!$P$3=1,'4 - Tabela atual'!FF162,'5 - Tabela anterior'!FE162)</f>
        <v>0</v>
      </c>
      <c r="FG163" s="9">
        <f>IF(Parametros!$P$3=1,'4 - Tabela atual'!FG162,'5 - Tabela anterior'!FF162)</f>
        <v>0</v>
      </c>
      <c r="FH163" s="9">
        <f>IF(Parametros!$P$3=1,'4 - Tabela atual'!FH162,'5 - Tabela anterior'!FG162)</f>
        <v>0</v>
      </c>
      <c r="FI163" s="9">
        <f>IF(Parametros!$P$3=1,'4 - Tabela atual'!FI162,'5 - Tabela anterior'!FH162)</f>
        <v>0</v>
      </c>
      <c r="FJ163" s="9">
        <f>IF(Parametros!$P$3=1,'4 - Tabela atual'!FJ162,'5 - Tabela anterior'!FI162)</f>
        <v>0</v>
      </c>
      <c r="FK163" s="9">
        <f>IF(Parametros!$P$3=1,'4 - Tabela atual'!FK162,'5 - Tabela anterior'!FJ162)</f>
        <v>0</v>
      </c>
      <c r="FL163" s="9">
        <f>IF(Parametros!$P$3=1,'4 - Tabela atual'!FL162,'5 - Tabela anterior'!FK162)</f>
        <v>0</v>
      </c>
      <c r="FM163" s="9">
        <f>IF(Parametros!$P$3=1,'4 - Tabela atual'!FM162,'5 - Tabela anterior'!FL162)</f>
        <v>0</v>
      </c>
      <c r="FN163" s="9">
        <f>IF(Parametros!$P$3=1,'4 - Tabela atual'!FN162,'5 - Tabela anterior'!FM162)</f>
        <v>0</v>
      </c>
      <c r="FO163" s="9">
        <f>IF(Parametros!$P$3=1,'4 - Tabela atual'!FO162,'5 - Tabela anterior'!FN162)</f>
        <v>0</v>
      </c>
      <c r="FP163" s="9">
        <f>IF(Parametros!$P$3=1,'4 - Tabela atual'!FP162,'5 - Tabela anterior'!FO162)</f>
        <v>0</v>
      </c>
      <c r="FQ163" s="9">
        <f>IF(Parametros!$P$3=1,'4 - Tabela atual'!FQ162,'5 - Tabela anterior'!FP162)</f>
        <v>0</v>
      </c>
      <c r="FR163" s="9">
        <f>IF(Parametros!$P$3=1,'4 - Tabela atual'!FR162,'5 - Tabela anterior'!FQ162)</f>
        <v>0</v>
      </c>
      <c r="FS163" s="9">
        <f>IF(Parametros!$P$3=1,'4 - Tabela atual'!FS162,'5 - Tabela anterior'!FR162)</f>
        <v>0</v>
      </c>
      <c r="FT163" t="str">
        <f>IF(Parametros!$P$3=1,'4 - Tabela atual'!FT162,'5 - Tabela anterior'!FS162)</f>
        <v>0</v>
      </c>
      <c r="FU163" t="str">
        <f>IF(Parametros!$P$3=1,'4 - Tabela atual'!FU162,'5 - Tabela anterior'!FT162)</f>
        <v>0</v>
      </c>
      <c r="FV163" t="str">
        <f>IF(Parametros!$P$3=1,'4 - Tabela atual'!FV162,'5 - Tabela anterior'!FU162)</f>
        <v>0</v>
      </c>
      <c r="FW163" t="str">
        <f>IF(Parametros!$P$3=1,'4 - Tabela atual'!FW162,'5 - Tabela anterior'!FV162)</f>
        <v>0</v>
      </c>
      <c r="FX163">
        <f>IF(Parametros!$P$3=1,'4 - Tabela atual'!FX162,'5 - Tabela anterior'!FW162)</f>
        <v>0</v>
      </c>
      <c r="FY163">
        <f>IF(Parametros!$P$3=1,'4 - Tabela atual'!FY162,'5 - Tabela anterior'!FX162)</f>
        <v>0</v>
      </c>
      <c r="FZ163">
        <f>IF(Parametros!$P$3=1,'4 - Tabela atual'!FZ162,'5 - Tabela anterior'!FY162)</f>
        <v>0</v>
      </c>
      <c r="GA163">
        <f>IF(Parametros!$P$3=1,'4 - Tabela atual'!GA162,'5 - Tabela anterior'!FZ162)</f>
        <v>0</v>
      </c>
      <c r="GB163">
        <f>IF(Parametros!$P$3=1,'4 - Tabela atual'!GB162,'5 - Tabela anterior'!GA162)</f>
        <v>0</v>
      </c>
      <c r="GC163">
        <f>IF(Parametros!$P$3=1,'4 - Tabela atual'!GC162,'5 - Tabela anterior'!GB162)</f>
        <v>0</v>
      </c>
      <c r="GD163">
        <f>IF(Parametros!$P$3=1,'4 - Tabela atual'!GD162,'5 - Tabela anterior'!GC162)</f>
        <v>0</v>
      </c>
      <c r="GE163">
        <f>IF(Parametros!$P$3=1,'4 - Tabela atual'!GE162,'5 - Tabela anterior'!GD162)</f>
        <v>0</v>
      </c>
      <c r="GF163">
        <f>IF(Parametros!$P$3=1,'4 - Tabela atual'!GF162,'5 - Tabela anterior'!GE162)</f>
        <v>0</v>
      </c>
      <c r="GG163">
        <f>IF(Parametros!$P$3=1,'4 - Tabela atual'!GG162,'5 - Tabela anterior'!GF162)</f>
        <v>0</v>
      </c>
      <c r="GH163">
        <f>IF(Parametros!$P$3=1,'4 - Tabela atual'!GH162,'5 - Tabela anterior'!GG162)</f>
        <v>0</v>
      </c>
      <c r="GI163" s="8" t="str">
        <f>IF(Parametros!$P$3=1,'4 - Tabela atual'!GI162,'5 - Tabela anterior'!GH162)</f>
        <v>0</v>
      </c>
      <c r="GJ163" s="8">
        <f>IF(Parametros!$P$3=1,'4 - Tabela atual'!GJ162,'5 - Tabela anterior'!GI162)</f>
        <v>0</v>
      </c>
      <c r="GK163" s="8">
        <f>IF(Parametros!$P$3=1,'4 - Tabela atual'!GK162,'5 - Tabela anterior'!GJ162)</f>
        <v>0</v>
      </c>
      <c r="GL163" s="8">
        <f>IF(Parametros!$P$3=1,'4 - Tabela atual'!GL162,'5 - Tabela anterior'!GK162)</f>
        <v>0</v>
      </c>
      <c r="GM163" s="8">
        <f>IF(Parametros!$P$3=1,'4 - Tabela atual'!GM162,'5 - Tabela anterior'!GL162)</f>
        <v>0</v>
      </c>
      <c r="GN163" s="8">
        <f>IF(Parametros!$P$3=1,'4 - Tabela atual'!GN162,'5 - Tabela anterior'!GM162)</f>
        <v>0</v>
      </c>
      <c r="GO163" s="8">
        <f>IF(Parametros!$P$3=1,'4 - Tabela atual'!GO162,'5 - Tabela anterior'!GN162)</f>
        <v>0</v>
      </c>
      <c r="GP163" s="8">
        <f>IF(Parametros!$P$3=1,'4 - Tabela atual'!GP162,'5 - Tabela anterior'!GO162)</f>
        <v>0</v>
      </c>
      <c r="GQ163" s="8">
        <f>IF(Parametros!$P$3=1,'4 - Tabela atual'!GQ162,'5 - Tabela anterior'!GP162)</f>
        <v>0</v>
      </c>
      <c r="GR163" s="8">
        <f>IF(Parametros!$P$3=1,'4 - Tabela atual'!GR162,'5 - Tabela anterior'!GQ162)</f>
        <v>0</v>
      </c>
      <c r="GS163" s="8">
        <f>IF(Parametros!$P$3=1,'4 - Tabela atual'!GS162,'5 - Tabela anterior'!GR162)</f>
        <v>0</v>
      </c>
      <c r="GT163" s="8">
        <f>IF(Parametros!$P$3=1,'4 - Tabela atual'!GT162,'5 - Tabela anterior'!GS162)</f>
        <v>0</v>
      </c>
      <c r="GU163" s="8">
        <f>IF(Parametros!$P$3=1,'4 - Tabela atual'!GU162,'5 - Tabela anterior'!GT162)</f>
        <v>0</v>
      </c>
      <c r="GV163" s="8">
        <f>IF(Parametros!$P$3=1,'4 - Tabela atual'!GV162,'5 - Tabela anterior'!GU162)</f>
        <v>0</v>
      </c>
      <c r="GW163" s="8">
        <f>IF(Parametros!$P$3=1,'4 - Tabela atual'!GW162,'5 - Tabela anterior'!GV162)</f>
        <v>0</v>
      </c>
      <c r="GX163">
        <f>IF(Parametros!$P$3=1,'4 - Tabela atual'!GX162,'5 - Tabela anterior'!GW162)</f>
        <v>0</v>
      </c>
      <c r="GY163">
        <f>IF(Parametros!$P$3=1,'4 - Tabela atual'!GY162,'5 - Tabela anterior'!GX162)</f>
        <v>0</v>
      </c>
      <c r="GZ163">
        <f>IF(Parametros!$P$3=1,'4 - Tabela atual'!GZ162,'5 - Tabela anterior'!GY162)</f>
        <v>0</v>
      </c>
      <c r="HA163">
        <f>IF(Parametros!$P$3=1,'4 - Tabela atual'!HA162,'5 - Tabela anterior'!GZ162)</f>
        <v>0</v>
      </c>
      <c r="HB163">
        <f>IF(Parametros!$P$3=1,'4 - Tabela atual'!HB162,'5 - Tabela anterior'!HA162)</f>
        <v>0</v>
      </c>
      <c r="HC163">
        <f>IF(Parametros!$P$3=1,'4 - Tabela atual'!HC162,'5 - Tabela anterior'!HB162)</f>
        <v>0</v>
      </c>
      <c r="HD163">
        <f>IF(Parametros!$P$3=1,'4 - Tabela atual'!HD162,'5 - Tabela anterior'!HC162)</f>
        <v>0</v>
      </c>
      <c r="HE163" s="6" t="str">
        <f t="shared" si="4"/>
        <v>0 - (0)</v>
      </c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IP163" s="5"/>
      <c r="IQ163" s="5"/>
      <c r="IR163" s="5"/>
      <c r="IS163" s="5"/>
      <c r="IT163" s="5"/>
      <c r="IU163" s="5"/>
      <c r="IV163" s="5"/>
      <c r="IW163" s="5"/>
      <c r="IX163" s="5"/>
      <c r="IY163" s="5"/>
      <c r="IZ163" s="5"/>
      <c r="JA163" s="5"/>
      <c r="JB163" s="5"/>
      <c r="JC163" s="5"/>
      <c r="JD163" s="5"/>
      <c r="JE163" s="5"/>
      <c r="JF163" s="5"/>
      <c r="JG163" s="5"/>
      <c r="JH163" s="5"/>
      <c r="JI163" s="5"/>
      <c r="JJ163" s="5"/>
      <c r="JK163" s="5"/>
      <c r="JL163" s="5"/>
    </row>
    <row r="164" spans="1:272" x14ac:dyDescent="0.2">
      <c r="A164" s="148">
        <f>IF(Parametros!$P$3=1,'4 - Tabela atual'!A163,'5 - Tabela anterior'!A163)</f>
        <v>0</v>
      </c>
      <c r="B164" s="112">
        <f>IF(Parametros!$P$3=1,'4 - Tabela atual'!B163,'5 - Tabela anterior'!B163)</f>
        <v>0</v>
      </c>
      <c r="C164" s="9">
        <f>IF(Parametros!$P$3=1,'4 - Tabela atual'!C163,'5 - Tabela anterior'!C163)</f>
        <v>0</v>
      </c>
      <c r="D164" s="9">
        <f>IF(Parametros!$P$3=1,'4 - Tabela atual'!D163,'5 - Tabela anterior'!D163)</f>
        <v>0</v>
      </c>
      <c r="E164" s="9"/>
      <c r="F164" s="9"/>
      <c r="G164" s="9"/>
      <c r="H164" s="9"/>
      <c r="I164" s="9">
        <f>IF(Parametros!$P$3=1,'4 - Tabela atual'!I163,'5 - Tabela anterior'!H163)</f>
        <v>0</v>
      </c>
      <c r="J164" s="9"/>
      <c r="K164" s="9"/>
      <c r="L164" s="9"/>
      <c r="M164" s="9"/>
      <c r="N164" s="9">
        <f>IF(Parametros!$P$3=1,'4 - Tabela atual'!N163,'5 - Tabela anterior'!M163)</f>
        <v>0</v>
      </c>
      <c r="O164" s="9">
        <f>IF(Parametros!$P$3=1,'4 - Tabela atual'!O163,'5 - Tabela anterior'!N163)</f>
        <v>0</v>
      </c>
      <c r="P164" s="9">
        <f>IF(Parametros!$P$3=1,'4 - Tabela atual'!P163,'5 - Tabela anterior'!O163)</f>
        <v>0</v>
      </c>
      <c r="Q164" s="9">
        <f>IF(Parametros!$P$3=1,'4 - Tabela atual'!Q163,'5 - Tabela anterior'!P163)</f>
        <v>0</v>
      </c>
      <c r="R164" s="9">
        <f>IF(Parametros!$P$3=1,'4 - Tabela atual'!R163,'5 - Tabela anterior'!Q163)</f>
        <v>0</v>
      </c>
      <c r="S164" s="9">
        <f>IF(Parametros!$P$3=1,'4 - Tabela atual'!S163,'5 - Tabela anterior'!R163)</f>
        <v>0</v>
      </c>
      <c r="T164" s="9">
        <f>IF(Parametros!$P$3=1,'4 - Tabela atual'!T163,'5 - Tabela anterior'!S163)</f>
        <v>0</v>
      </c>
      <c r="U164" s="9">
        <f>IF(Parametros!$P$3=1,'4 - Tabela atual'!U163,'5 - Tabela anterior'!T163)</f>
        <v>0</v>
      </c>
      <c r="V164" s="9">
        <f>IF(Parametros!$P$3=1,'4 - Tabela atual'!V163,'5 - Tabela anterior'!U163)</f>
        <v>0</v>
      </c>
      <c r="W164" s="9">
        <f>IF(Parametros!$P$3=1,'4 - Tabela atual'!W163,'5 - Tabela anterior'!V163)</f>
        <v>0</v>
      </c>
      <c r="X164" s="9">
        <f>IF(Parametros!$P$3=1,'4 - Tabela atual'!X163,'5 - Tabela anterior'!W163)</f>
        <v>0</v>
      </c>
      <c r="Y164" s="9">
        <f>IF(Parametros!$P$3=1,'4 - Tabela atual'!Y163,'5 - Tabela anterior'!X163)</f>
        <v>0</v>
      </c>
      <c r="Z164" s="9">
        <f>IF(Parametros!$P$3=1,'4 - Tabela atual'!Z163,'5 - Tabela anterior'!Y163)</f>
        <v>0</v>
      </c>
      <c r="AA164" s="9">
        <f>IF(Parametros!$P$3=1,'4 - Tabela atual'!AA163,'5 - Tabela anterior'!Z163)</f>
        <v>0</v>
      </c>
      <c r="AB164" s="9">
        <f>IF(Parametros!$P$3=1,'4 - Tabela atual'!AB163,'5 - Tabela anterior'!AA163)</f>
        <v>0</v>
      </c>
      <c r="AC164" s="9">
        <f>IF(Parametros!$P$3=1,'4 - Tabela atual'!AC163,'5 - Tabela anterior'!AB163)</f>
        <v>0</v>
      </c>
      <c r="AD164" s="9">
        <f>IF(Parametros!$P$3=1,'4 - Tabela atual'!AD163,'5 - Tabela anterior'!AC163)</f>
        <v>0</v>
      </c>
      <c r="AE164" s="9">
        <f>IF(Parametros!$P$3=1,'4 - Tabela atual'!AE163,'5 - Tabela anterior'!AD163)</f>
        <v>0</v>
      </c>
      <c r="AF164" s="9">
        <f>IF(Parametros!$P$3=1,'4 - Tabela atual'!AF163,'5 - Tabela anterior'!AE163)</f>
        <v>0</v>
      </c>
      <c r="AG164" s="9">
        <f>IF(Parametros!$P$3=1,'4 - Tabela atual'!AG163,'5 - Tabela anterior'!AF163)</f>
        <v>0</v>
      </c>
      <c r="AH164" s="9">
        <f>IF(Parametros!$P$3=1,'4 - Tabela atual'!AH163,'5 - Tabela anterior'!AG163)</f>
        <v>0</v>
      </c>
      <c r="AI164" s="9">
        <f>IF(Parametros!$P$3=1,'4 - Tabela atual'!AI163,'5 - Tabela anterior'!AH163)</f>
        <v>0</v>
      </c>
      <c r="AJ164" s="9">
        <f>IF(Parametros!$P$3=1,'4 - Tabela atual'!AJ163,'5 - Tabela anterior'!AI163)</f>
        <v>0</v>
      </c>
      <c r="AK164" s="9">
        <f>IF(Parametros!$P$3=1,'4 - Tabela atual'!AK163,'5 - Tabela anterior'!AJ163)</f>
        <v>0</v>
      </c>
      <c r="AL164" s="9">
        <f>IF(Parametros!$P$3=1,'4 - Tabela atual'!AL163,'5 - Tabela anterior'!AK163)</f>
        <v>0</v>
      </c>
      <c r="AM164" s="9">
        <f>IF(Parametros!$P$3=1,'4 - Tabela atual'!AM163,'5 - Tabela anterior'!AL163)</f>
        <v>0</v>
      </c>
      <c r="AN164" s="9">
        <f>IF(Parametros!$P$3=1,'4 - Tabela atual'!AN163,'5 - Tabela anterior'!AM163)</f>
        <v>0</v>
      </c>
      <c r="AO164" s="9">
        <f>IF(Parametros!$P$3=1,'4 - Tabela atual'!AO163,'5 - Tabela anterior'!AN163)</f>
        <v>0</v>
      </c>
      <c r="AP164" s="9">
        <f>IF(Parametros!$P$3=1,'4 - Tabela atual'!AP163,'5 - Tabela anterior'!AO163)</f>
        <v>0</v>
      </c>
      <c r="AQ164" s="9">
        <f>IF(Parametros!$P$3=1,'4 - Tabela atual'!AQ163,'5 - Tabela anterior'!AP163)</f>
        <v>0</v>
      </c>
      <c r="AR164" s="9">
        <f>IF(Parametros!$P$3=1,'4 - Tabela atual'!AR163,'5 - Tabela anterior'!AQ163)</f>
        <v>0</v>
      </c>
      <c r="AS164" s="9">
        <f>IF(Parametros!$P$3=1,'4 - Tabela atual'!AS163,'5 - Tabela anterior'!AR163)</f>
        <v>0</v>
      </c>
      <c r="AT164" s="9">
        <f>IF(Parametros!$P$3=1,'4 - Tabela atual'!AT163,'5 - Tabela anterior'!AS163)</f>
        <v>0</v>
      </c>
      <c r="AU164" s="9">
        <f>IF(Parametros!$P$3=1,'4 - Tabela atual'!AU163,'5 - Tabela anterior'!AT163)</f>
        <v>0</v>
      </c>
      <c r="AV164" s="9">
        <f>IF(Parametros!$P$3=1,'4 - Tabela atual'!AV163,'5 - Tabela anterior'!AU163)</f>
        <v>0</v>
      </c>
      <c r="AW164" s="9">
        <f>IF(Parametros!$P$3=1,'4 - Tabela atual'!AW163,'5 - Tabela anterior'!AV163)</f>
        <v>0</v>
      </c>
      <c r="AX164" s="9">
        <f>IF(Parametros!$P$3=1,'4 - Tabela atual'!AX163,'5 - Tabela anterior'!AW163)</f>
        <v>0</v>
      </c>
      <c r="AY164" s="9">
        <f>IF(Parametros!$P$3=1,'4 - Tabela atual'!AY163,'5 - Tabela anterior'!AX163)</f>
        <v>0</v>
      </c>
      <c r="AZ164" s="9">
        <f>IF(Parametros!$P$3=1,'4 - Tabela atual'!AZ163,'5 - Tabela anterior'!AY163)</f>
        <v>0</v>
      </c>
      <c r="BA164" s="9">
        <f>IF(Parametros!$P$3=1,'4 - Tabela atual'!BA163,'5 - Tabela anterior'!AZ163)</f>
        <v>0</v>
      </c>
      <c r="BB164" s="9">
        <f>IF(Parametros!$P$3=1,'4 - Tabela atual'!BB163,'5 - Tabela anterior'!BA163)</f>
        <v>0</v>
      </c>
      <c r="BC164" s="9">
        <f>IF(Parametros!$P$3=1,'4 - Tabela atual'!BC163,'5 - Tabela anterior'!BB163)</f>
        <v>0</v>
      </c>
      <c r="BD164" s="9">
        <f>IF(Parametros!$P$3=1,'4 - Tabela atual'!BD163,'5 - Tabela anterior'!BC163)</f>
        <v>0</v>
      </c>
      <c r="BE164" s="9">
        <f>IF(Parametros!$P$3=1,'4 - Tabela atual'!BE163,'5 - Tabela anterior'!BD163)</f>
        <v>0</v>
      </c>
      <c r="BF164" s="9">
        <f>IF(Parametros!$P$3=1,'4 - Tabela atual'!BF163,'5 - Tabela anterior'!BE163)</f>
        <v>0</v>
      </c>
      <c r="BG164" s="9">
        <f>IF(Parametros!$P$3=1,'4 - Tabela atual'!BG163,'5 - Tabela anterior'!BF163)</f>
        <v>0</v>
      </c>
      <c r="BH164" s="9">
        <f>IF(Parametros!$P$3=1,'4 - Tabela atual'!BH163,'5 - Tabela anterior'!BG163)</f>
        <v>0</v>
      </c>
      <c r="BI164" s="9">
        <f>IF(Parametros!$P$3=1,'4 - Tabela atual'!BI163,'5 - Tabela anterior'!BH163)</f>
        <v>0</v>
      </c>
      <c r="BJ164" s="9">
        <f>IF(Parametros!$P$3=1,'4 - Tabela atual'!BJ163,'5 - Tabela anterior'!BI163)</f>
        <v>0</v>
      </c>
      <c r="BK164" s="9">
        <f>IF(Parametros!$P$3=1,'4 - Tabela atual'!BK163,'5 - Tabela anterior'!BJ163)</f>
        <v>0</v>
      </c>
      <c r="BL164" s="9">
        <f>IF(Parametros!$P$3=1,'4 - Tabela atual'!BL163,'5 - Tabela anterior'!BK163)</f>
        <v>0</v>
      </c>
      <c r="BM164" s="9">
        <f>IF(Parametros!$P$3=1,'4 - Tabela atual'!BM163,'5 - Tabela anterior'!BL163)</f>
        <v>0</v>
      </c>
      <c r="BN164" s="9">
        <f>IF(Parametros!$P$3=1,'4 - Tabela atual'!BN163,'5 - Tabela anterior'!BM163)</f>
        <v>0</v>
      </c>
      <c r="BO164" s="9">
        <f>IF(Parametros!$P$3=1,'4 - Tabela atual'!BO163,'5 - Tabela anterior'!BN163)</f>
        <v>0</v>
      </c>
      <c r="BP164" s="9">
        <f>IF(Parametros!$P$3=1,'4 - Tabela atual'!BP163,'5 - Tabela anterior'!BO163)</f>
        <v>0</v>
      </c>
      <c r="BQ164" s="9">
        <f>IF(Parametros!$P$3=1,'4 - Tabela atual'!BQ163,'5 - Tabela anterior'!BP163)</f>
        <v>0</v>
      </c>
      <c r="BR164" s="9">
        <f>IF(Parametros!$P$3=1,'4 - Tabela atual'!BR163,'5 - Tabela anterior'!BQ163)</f>
        <v>0</v>
      </c>
      <c r="BS164" s="9">
        <f>IF(Parametros!$P$3=1,'4 - Tabela atual'!BS163,'5 - Tabela anterior'!BR163)</f>
        <v>0</v>
      </c>
      <c r="BT164" s="9">
        <f>IF(Parametros!$P$3=1,'4 - Tabela atual'!BT163,'5 - Tabela anterior'!BS163)</f>
        <v>0</v>
      </c>
      <c r="BU164" s="9">
        <f>IF(Parametros!$P$3=1,'4 - Tabela atual'!BU163,'5 - Tabela anterior'!BT163)</f>
        <v>0</v>
      </c>
      <c r="BV164" s="9">
        <f>IF(Parametros!$P$3=1,'4 - Tabela atual'!BV163,'5 - Tabela anterior'!BU163)</f>
        <v>0</v>
      </c>
      <c r="BW164" s="9">
        <f>IF(Parametros!$P$3=1,'4 - Tabela atual'!BW163,'5 - Tabela anterior'!BV163)</f>
        <v>0</v>
      </c>
      <c r="BX164" s="9">
        <f>IF(Parametros!$P$3=1,'4 - Tabela atual'!BX163,'5 - Tabela anterior'!BW163)</f>
        <v>0</v>
      </c>
      <c r="BY164" s="9">
        <f>IF(Parametros!$P$3=1,'4 - Tabela atual'!BY163,'5 - Tabela anterior'!BX163)</f>
        <v>0</v>
      </c>
      <c r="BZ164" s="9">
        <f>IF(Parametros!$P$3=1,'4 - Tabela atual'!BZ163,'5 - Tabela anterior'!BY163)</f>
        <v>0</v>
      </c>
      <c r="CA164" s="9">
        <f>IF(Parametros!$P$3=1,'4 - Tabela atual'!CA163,'5 - Tabela anterior'!BZ163)</f>
        <v>0</v>
      </c>
      <c r="CB164" s="9">
        <f>IF(Parametros!$P$3=1,'4 - Tabela atual'!CB163,'5 - Tabela anterior'!CA163)</f>
        <v>0</v>
      </c>
      <c r="CC164" s="9">
        <f>IF(Parametros!$P$3=1,'4 - Tabela atual'!CC163,'5 - Tabela anterior'!CB163)</f>
        <v>0</v>
      </c>
      <c r="CD164" s="9">
        <f>IF(Parametros!$P$3=1,'4 - Tabela atual'!CD163,'5 - Tabela anterior'!CC163)</f>
        <v>0</v>
      </c>
      <c r="CE164" s="9">
        <f>IF(Parametros!$P$3=1,'4 - Tabela atual'!CE163,'5 - Tabela anterior'!CD163)</f>
        <v>0</v>
      </c>
      <c r="CF164" s="9">
        <f>IF(Parametros!$P$3=1,'4 - Tabela atual'!CF163,'5 - Tabela anterior'!CE163)</f>
        <v>0</v>
      </c>
      <c r="CG164" s="9">
        <f>IF(Parametros!$P$3=1,'4 - Tabela atual'!CG163,'5 - Tabela anterior'!CF163)</f>
        <v>0</v>
      </c>
      <c r="CH164" s="9">
        <f>IF(Parametros!$P$3=1,'4 - Tabela atual'!CH163,'5 - Tabela anterior'!CG163)</f>
        <v>0</v>
      </c>
      <c r="CI164" s="9">
        <f>IF(Parametros!$P$3=1,'4 - Tabela atual'!CI163,'5 - Tabela anterior'!CH163)</f>
        <v>0</v>
      </c>
      <c r="CJ164" s="9">
        <f>IF(Parametros!$P$3=1,'4 - Tabela atual'!CJ163,'5 - Tabela anterior'!CI163)</f>
        <v>0</v>
      </c>
      <c r="CK164" s="9">
        <f>IF(Parametros!$P$3=1,'4 - Tabela atual'!CK163,'5 - Tabela anterior'!CJ163)</f>
        <v>0</v>
      </c>
      <c r="CL164" s="9">
        <f>IF(Parametros!$P$3=1,'4 - Tabela atual'!CL163,'5 - Tabela anterior'!CK163)</f>
        <v>0</v>
      </c>
      <c r="CM164" s="9">
        <f>IF(Parametros!$P$3=1,'4 - Tabela atual'!CM163,'5 - Tabela anterior'!CL163)</f>
        <v>0</v>
      </c>
      <c r="CN164" s="9">
        <f>IF(Parametros!$P$3=1,'4 - Tabela atual'!CN163,'5 - Tabela anterior'!CM163)</f>
        <v>0</v>
      </c>
      <c r="CO164" s="9">
        <f>IF(Parametros!$P$3=1,'4 - Tabela atual'!CO163,'5 - Tabela anterior'!CN163)</f>
        <v>0</v>
      </c>
      <c r="CP164" s="9">
        <f>IF(Parametros!$P$3=1,'4 - Tabela atual'!CP163,'5 - Tabela anterior'!CO163)</f>
        <v>0</v>
      </c>
      <c r="CQ164" s="9">
        <f>IF(Parametros!$P$3=1,'4 - Tabela atual'!CQ163,'5 - Tabela anterior'!CP163)</f>
        <v>0</v>
      </c>
      <c r="CR164" s="9">
        <f>IF(Parametros!$P$3=1,'4 - Tabela atual'!CR163,'5 - Tabela anterior'!CQ163)</f>
        <v>0</v>
      </c>
      <c r="CS164" s="9">
        <f>IF(Parametros!$P$3=1,'4 - Tabela atual'!CS163,'5 - Tabela anterior'!CR163)</f>
        <v>0</v>
      </c>
      <c r="CT164" s="9">
        <f>IF(Parametros!$P$3=1,'4 - Tabela atual'!CT163,'5 - Tabela anterior'!CS163)</f>
        <v>0</v>
      </c>
      <c r="CU164" s="9">
        <f>IF(Parametros!$P$3=1,'4 - Tabela atual'!CU163,'5 - Tabela anterior'!CT163)</f>
        <v>0</v>
      </c>
      <c r="CV164" s="9">
        <f>IF(Parametros!$P$3=1,'4 - Tabela atual'!CV163,'5 - Tabela anterior'!CU163)</f>
        <v>0</v>
      </c>
      <c r="CW164" s="9">
        <f>IF(Parametros!$P$3=1,'4 - Tabela atual'!CW163,'5 - Tabela anterior'!CV163)</f>
        <v>0</v>
      </c>
      <c r="CX164" s="9">
        <f>IF(Parametros!$P$3=1,'4 - Tabela atual'!CX163,'5 - Tabela anterior'!CW163)</f>
        <v>0</v>
      </c>
      <c r="CY164" s="9">
        <f>IF(Parametros!$P$3=1,'4 - Tabela atual'!CY163,'5 - Tabela anterior'!CX163)</f>
        <v>0</v>
      </c>
      <c r="CZ164" s="9">
        <f>IF(Parametros!$P$3=1,'4 - Tabela atual'!CZ163,'5 - Tabela anterior'!CY163)</f>
        <v>0</v>
      </c>
      <c r="DA164" s="9">
        <f>IF(Parametros!$P$3=1,'4 - Tabela atual'!DA163,'5 - Tabela anterior'!CZ163)</f>
        <v>0</v>
      </c>
      <c r="DB164" s="9">
        <f>IF(Parametros!$P$3=1,'4 - Tabela atual'!DB163,'5 - Tabela anterior'!DA163)</f>
        <v>0</v>
      </c>
      <c r="DC164" s="9">
        <f>IF(Parametros!$P$3=1,'4 - Tabela atual'!DC163,'5 - Tabela anterior'!DB163)</f>
        <v>0</v>
      </c>
      <c r="DD164" s="9">
        <f>IF(Parametros!$P$3=1,'4 - Tabela atual'!DD163,'5 - Tabela anterior'!DC163)</f>
        <v>0</v>
      </c>
      <c r="DE164" s="9">
        <f>IF(Parametros!$P$3=1,'4 - Tabela atual'!DE163,'5 - Tabela anterior'!DD163)</f>
        <v>0</v>
      </c>
      <c r="DF164" s="9">
        <f>IF(Parametros!$P$3=1,'4 - Tabela atual'!DF163,'5 - Tabela anterior'!DE163)</f>
        <v>0</v>
      </c>
      <c r="DG164" s="9">
        <f>IF(Parametros!$P$3=1,'4 - Tabela atual'!DG163,'5 - Tabela anterior'!DF163)</f>
        <v>0</v>
      </c>
      <c r="DH164" s="9">
        <f>IF(Parametros!$P$3=1,'4 - Tabela atual'!DH163,'5 - Tabela anterior'!DG163)</f>
        <v>0</v>
      </c>
      <c r="DI164" s="9">
        <f>IF(Parametros!$P$3=1,'4 - Tabela atual'!DI163,'5 - Tabela anterior'!DH163)</f>
        <v>0</v>
      </c>
      <c r="DJ164" s="9">
        <f>IF(Parametros!$P$3=1,'4 - Tabela atual'!DJ163,'5 - Tabela anterior'!DI163)</f>
        <v>0</v>
      </c>
      <c r="DK164" s="9">
        <f>IF(Parametros!$P$3=1,'4 - Tabela atual'!DK163,'5 - Tabela anterior'!DJ163)</f>
        <v>0</v>
      </c>
      <c r="DL164" s="9">
        <f>IF(Parametros!$P$3=1,'4 - Tabela atual'!DL163,'5 - Tabela anterior'!DK163)</f>
        <v>0</v>
      </c>
      <c r="DM164" s="9">
        <f>IF(Parametros!$P$3=1,'4 - Tabela atual'!DM163,'5 - Tabela anterior'!DL163)</f>
        <v>0</v>
      </c>
      <c r="DN164" s="9">
        <f>IF(Parametros!$P$3=1,'4 - Tabela atual'!DN163,'5 - Tabela anterior'!DM163)</f>
        <v>0</v>
      </c>
      <c r="DO164" s="9">
        <f>IF(Parametros!$P$3=1,'4 - Tabela atual'!DO163,'5 - Tabela anterior'!DN163)</f>
        <v>0</v>
      </c>
      <c r="DP164" s="9">
        <f>IF(Parametros!$P$3=1,'4 - Tabela atual'!DP163,'5 - Tabela anterior'!DO163)</f>
        <v>0</v>
      </c>
      <c r="DQ164" s="9">
        <f>IF(Parametros!$P$3=1,'4 - Tabela atual'!DQ163,'5 - Tabela anterior'!DP163)</f>
        <v>0</v>
      </c>
      <c r="DR164" s="9">
        <f>IF(Parametros!$P$3=1,'4 - Tabela atual'!DR163,'5 - Tabela anterior'!DQ163)</f>
        <v>0</v>
      </c>
      <c r="DS164" s="9">
        <f>IF(Parametros!$P$3=1,'4 - Tabela atual'!DS163,'5 - Tabela anterior'!DR163)</f>
        <v>0</v>
      </c>
      <c r="DT164" s="9">
        <f>IF(Parametros!$P$3=1,'4 - Tabela atual'!DT163,'5 - Tabela anterior'!DS163)</f>
        <v>0</v>
      </c>
      <c r="DU164" s="9">
        <f>IF(Parametros!$P$3=1,'4 - Tabela atual'!DU163,'5 - Tabela anterior'!DT163)</f>
        <v>0</v>
      </c>
      <c r="DV164" s="9">
        <f>IF(Parametros!$P$3=1,'4 - Tabela atual'!DV163,'5 - Tabela anterior'!DU163)</f>
        <v>0</v>
      </c>
      <c r="DW164" s="9">
        <f>IF(Parametros!$P$3=1,'4 - Tabela atual'!DW163,'5 - Tabela anterior'!DV163)</f>
        <v>0</v>
      </c>
      <c r="DX164" s="9">
        <f>IF(Parametros!$P$3=1,'4 - Tabela atual'!DX163,'5 - Tabela anterior'!DW163)</f>
        <v>0</v>
      </c>
      <c r="DY164" s="9">
        <f>IF(Parametros!$P$3=1,'4 - Tabela atual'!DY163,'5 - Tabela anterior'!DX163)</f>
        <v>0</v>
      </c>
      <c r="DZ164" s="9">
        <f>IF(Parametros!$P$3=1,'4 - Tabela atual'!DZ163,'5 - Tabela anterior'!DY163)</f>
        <v>0</v>
      </c>
      <c r="EA164" s="9">
        <f>IF(Parametros!$P$3=1,'4 - Tabela atual'!EA163,'5 - Tabela anterior'!DZ163)</f>
        <v>0</v>
      </c>
      <c r="EB164" s="9">
        <f>IF(Parametros!$P$3=1,'4 - Tabela atual'!EB163,'5 - Tabela anterior'!EA163)</f>
        <v>0</v>
      </c>
      <c r="EC164" s="9">
        <f>IF(Parametros!$P$3=1,'4 - Tabela atual'!EC163,'5 - Tabela anterior'!EB163)</f>
        <v>0</v>
      </c>
      <c r="ED164" s="9">
        <f>IF(Parametros!$P$3=1,'4 - Tabela atual'!ED163,'5 - Tabela anterior'!EC163)</f>
        <v>0</v>
      </c>
      <c r="EE164" s="9">
        <f>IF(Parametros!$P$3=1,'4 - Tabela atual'!EE163,'5 - Tabela anterior'!ED163)</f>
        <v>0</v>
      </c>
      <c r="EF164" s="9">
        <f>IF(Parametros!$P$3=1,'4 - Tabela atual'!EF163,'5 - Tabela anterior'!EE163)</f>
        <v>0</v>
      </c>
      <c r="EG164" s="9">
        <f>IF(Parametros!$P$3=1,'4 - Tabela atual'!EG163,'5 - Tabela anterior'!EF163)</f>
        <v>0</v>
      </c>
      <c r="EH164" s="9">
        <f>IF(Parametros!$P$3=1,'4 - Tabela atual'!EH163,'5 - Tabela anterior'!EG163)</f>
        <v>0</v>
      </c>
      <c r="EI164" s="9">
        <f>IF(Parametros!$P$3=1,'4 - Tabela atual'!EI163,'5 - Tabela anterior'!EH163)</f>
        <v>0</v>
      </c>
      <c r="EJ164" s="9">
        <f>IF(Parametros!$P$3=1,'4 - Tabela atual'!EJ163,'5 - Tabela anterior'!EI163)</f>
        <v>0</v>
      </c>
      <c r="EK164" s="9">
        <f>IF(Parametros!$P$3=1,'4 - Tabela atual'!EK163,'5 - Tabela anterior'!EJ163)</f>
        <v>0</v>
      </c>
      <c r="EL164" s="9">
        <f>IF(Parametros!$P$3=1,'4 - Tabela atual'!EL163,'5 - Tabela anterior'!EK163)</f>
        <v>0</v>
      </c>
      <c r="EM164" s="9">
        <f>IF(Parametros!$P$3=1,'4 - Tabela atual'!EM163,'5 - Tabela anterior'!EL163)</f>
        <v>0</v>
      </c>
      <c r="EN164" s="9">
        <f>IF(Parametros!$P$3=1,'4 - Tabela atual'!EN163,'5 - Tabela anterior'!EM163)</f>
        <v>0</v>
      </c>
      <c r="EO164" s="9">
        <f>IF(Parametros!$P$3=1,'4 - Tabela atual'!EO163,'5 - Tabela anterior'!EN163)</f>
        <v>0</v>
      </c>
      <c r="EP164" s="9">
        <f>IF(Parametros!$P$3=1,'4 - Tabela atual'!EP163,'5 - Tabela anterior'!EO163)</f>
        <v>0</v>
      </c>
      <c r="EQ164" s="9">
        <f>IF(Parametros!$P$3=1,'4 - Tabela atual'!EQ163,'5 - Tabela anterior'!EP163)</f>
        <v>0</v>
      </c>
      <c r="ER164" s="9">
        <f>IF(Parametros!$P$3=1,'4 - Tabela atual'!ER163,'5 - Tabela anterior'!EQ163)</f>
        <v>0</v>
      </c>
      <c r="ES164" s="9">
        <f>IF(Parametros!$P$3=1,'4 - Tabela atual'!ES163,'5 - Tabela anterior'!ER163)</f>
        <v>0</v>
      </c>
      <c r="ET164" s="9">
        <f>IF(Parametros!$P$3=1,'4 - Tabela atual'!ET163,'5 - Tabela anterior'!ES163)</f>
        <v>0</v>
      </c>
      <c r="EU164" s="9">
        <f>IF(Parametros!$P$3=1,'4 - Tabela atual'!EU163,'5 - Tabela anterior'!ET163)</f>
        <v>0</v>
      </c>
      <c r="EV164" s="9">
        <f>IF(Parametros!$P$3=1,'4 - Tabela atual'!EV163,'5 - Tabela anterior'!EU163)</f>
        <v>0</v>
      </c>
      <c r="EW164" s="9">
        <f>IF(Parametros!$P$3=1,'4 - Tabela atual'!EW163,'5 - Tabela anterior'!EV163)</f>
        <v>0</v>
      </c>
      <c r="EX164" s="9">
        <f>IF(Parametros!$P$3=1,'4 - Tabela atual'!EX163,'5 - Tabela anterior'!EW163)</f>
        <v>0</v>
      </c>
      <c r="EY164" s="9">
        <f>IF(Parametros!$P$3=1,'4 - Tabela atual'!EY163,'5 - Tabela anterior'!EX163)</f>
        <v>0</v>
      </c>
      <c r="EZ164" s="9">
        <f>IF(Parametros!$P$3=1,'4 - Tabela atual'!EZ163,'5 - Tabela anterior'!EY163)</f>
        <v>0</v>
      </c>
      <c r="FA164" s="9">
        <f>IF(Parametros!$P$3=1,'4 - Tabela atual'!FA163,'5 - Tabela anterior'!EZ163)</f>
        <v>0</v>
      </c>
      <c r="FB164" s="9">
        <f>IF(Parametros!$P$3=1,'4 - Tabela atual'!FB163,'5 - Tabela anterior'!FA163)</f>
        <v>0</v>
      </c>
      <c r="FC164" s="9">
        <f>IF(Parametros!$P$3=1,'4 - Tabela atual'!FC163,'5 - Tabela anterior'!FB163)</f>
        <v>0</v>
      </c>
      <c r="FD164" s="9">
        <f>IF(Parametros!$P$3=1,'4 - Tabela atual'!FD163,'5 - Tabela anterior'!FC163)</f>
        <v>0</v>
      </c>
      <c r="FE164" s="9">
        <f>IF(Parametros!$P$3=1,'4 - Tabela atual'!FE163,'5 - Tabela anterior'!FD163)</f>
        <v>0</v>
      </c>
      <c r="FF164" s="9">
        <f>IF(Parametros!$P$3=1,'4 - Tabela atual'!FF163,'5 - Tabela anterior'!FE163)</f>
        <v>0</v>
      </c>
      <c r="FG164" s="9">
        <f>IF(Parametros!$P$3=1,'4 - Tabela atual'!FG163,'5 - Tabela anterior'!FF163)</f>
        <v>0</v>
      </c>
      <c r="FH164" s="9">
        <f>IF(Parametros!$P$3=1,'4 - Tabela atual'!FH163,'5 - Tabela anterior'!FG163)</f>
        <v>0</v>
      </c>
      <c r="FI164" s="9">
        <f>IF(Parametros!$P$3=1,'4 - Tabela atual'!FI163,'5 - Tabela anterior'!FH163)</f>
        <v>0</v>
      </c>
      <c r="FJ164" s="9">
        <f>IF(Parametros!$P$3=1,'4 - Tabela atual'!FJ163,'5 - Tabela anterior'!FI163)</f>
        <v>0</v>
      </c>
      <c r="FK164" s="9">
        <f>IF(Parametros!$P$3=1,'4 - Tabela atual'!FK163,'5 - Tabela anterior'!FJ163)</f>
        <v>0</v>
      </c>
      <c r="FL164" s="9">
        <f>IF(Parametros!$P$3=1,'4 - Tabela atual'!FL163,'5 - Tabela anterior'!FK163)</f>
        <v>0</v>
      </c>
      <c r="FM164" s="9">
        <f>IF(Parametros!$P$3=1,'4 - Tabela atual'!FM163,'5 - Tabela anterior'!FL163)</f>
        <v>0</v>
      </c>
      <c r="FN164" s="9">
        <f>IF(Parametros!$P$3=1,'4 - Tabela atual'!FN163,'5 - Tabela anterior'!FM163)</f>
        <v>0</v>
      </c>
      <c r="FO164" s="9">
        <f>IF(Parametros!$P$3=1,'4 - Tabela atual'!FO163,'5 - Tabela anterior'!FN163)</f>
        <v>0</v>
      </c>
      <c r="FP164" s="9">
        <f>IF(Parametros!$P$3=1,'4 - Tabela atual'!FP163,'5 - Tabela anterior'!FO163)</f>
        <v>0</v>
      </c>
      <c r="FQ164" s="9">
        <f>IF(Parametros!$P$3=1,'4 - Tabela atual'!FQ163,'5 - Tabela anterior'!FP163)</f>
        <v>0</v>
      </c>
      <c r="FR164" s="9">
        <f>IF(Parametros!$P$3=1,'4 - Tabela atual'!FR163,'5 - Tabela anterior'!FQ163)</f>
        <v>0</v>
      </c>
      <c r="FS164" s="9">
        <f>IF(Parametros!$P$3=1,'4 - Tabela atual'!FS163,'5 - Tabela anterior'!FR163)</f>
        <v>0</v>
      </c>
      <c r="FT164" t="str">
        <f>IF(Parametros!$P$3=1,'4 - Tabela atual'!FT163,'5 - Tabela anterior'!FS163)</f>
        <v>0</v>
      </c>
      <c r="FU164" t="str">
        <f>IF(Parametros!$P$3=1,'4 - Tabela atual'!FU163,'5 - Tabela anterior'!FT163)</f>
        <v>0</v>
      </c>
      <c r="FV164" t="str">
        <f>IF(Parametros!$P$3=1,'4 - Tabela atual'!FV163,'5 - Tabela anterior'!FU163)</f>
        <v>0</v>
      </c>
      <c r="FW164" t="str">
        <f>IF(Parametros!$P$3=1,'4 - Tabela atual'!FW163,'5 - Tabela anterior'!FV163)</f>
        <v>0</v>
      </c>
      <c r="FX164">
        <f>IF(Parametros!$P$3=1,'4 - Tabela atual'!FX163,'5 - Tabela anterior'!FW163)</f>
        <v>0</v>
      </c>
      <c r="FY164">
        <f>IF(Parametros!$P$3=1,'4 - Tabela atual'!FY163,'5 - Tabela anterior'!FX163)</f>
        <v>0</v>
      </c>
      <c r="FZ164">
        <f>IF(Parametros!$P$3=1,'4 - Tabela atual'!FZ163,'5 - Tabela anterior'!FY163)</f>
        <v>0</v>
      </c>
      <c r="GA164">
        <f>IF(Parametros!$P$3=1,'4 - Tabela atual'!GA163,'5 - Tabela anterior'!FZ163)</f>
        <v>0</v>
      </c>
      <c r="GB164">
        <f>IF(Parametros!$P$3=1,'4 - Tabela atual'!GB163,'5 - Tabela anterior'!GA163)</f>
        <v>0</v>
      </c>
      <c r="GC164">
        <f>IF(Parametros!$P$3=1,'4 - Tabela atual'!GC163,'5 - Tabela anterior'!GB163)</f>
        <v>0</v>
      </c>
      <c r="GD164">
        <f>IF(Parametros!$P$3=1,'4 - Tabela atual'!GD163,'5 - Tabela anterior'!GC163)</f>
        <v>0</v>
      </c>
      <c r="GE164">
        <f>IF(Parametros!$P$3=1,'4 - Tabela atual'!GE163,'5 - Tabela anterior'!GD163)</f>
        <v>0</v>
      </c>
      <c r="GF164">
        <f>IF(Parametros!$P$3=1,'4 - Tabela atual'!GF163,'5 - Tabela anterior'!GE163)</f>
        <v>0</v>
      </c>
      <c r="GG164">
        <f>IF(Parametros!$P$3=1,'4 - Tabela atual'!GG163,'5 - Tabela anterior'!GF163)</f>
        <v>0</v>
      </c>
      <c r="GH164">
        <f>IF(Parametros!$P$3=1,'4 - Tabela atual'!GH163,'5 - Tabela anterior'!GG163)</f>
        <v>0</v>
      </c>
      <c r="GI164" s="8" t="str">
        <f>IF(Parametros!$P$3=1,'4 - Tabela atual'!GI163,'5 - Tabela anterior'!GH163)</f>
        <v>0</v>
      </c>
      <c r="GJ164" s="8">
        <f>IF(Parametros!$P$3=1,'4 - Tabela atual'!GJ163,'5 - Tabela anterior'!GI163)</f>
        <v>0</v>
      </c>
      <c r="GK164" s="8">
        <f>IF(Parametros!$P$3=1,'4 - Tabela atual'!GK163,'5 - Tabela anterior'!GJ163)</f>
        <v>0</v>
      </c>
      <c r="GL164" s="8">
        <f>IF(Parametros!$P$3=1,'4 - Tabela atual'!GL163,'5 - Tabela anterior'!GK163)</f>
        <v>0</v>
      </c>
      <c r="GM164" s="8">
        <f>IF(Parametros!$P$3=1,'4 - Tabela atual'!GM163,'5 - Tabela anterior'!GL163)</f>
        <v>0</v>
      </c>
      <c r="GN164" s="8">
        <f>IF(Parametros!$P$3=1,'4 - Tabela atual'!GN163,'5 - Tabela anterior'!GM163)</f>
        <v>0</v>
      </c>
      <c r="GO164" s="8">
        <f>IF(Parametros!$P$3=1,'4 - Tabela atual'!GO163,'5 - Tabela anterior'!GN163)</f>
        <v>0</v>
      </c>
      <c r="GP164" s="8">
        <f>IF(Parametros!$P$3=1,'4 - Tabela atual'!GP163,'5 - Tabela anterior'!GO163)</f>
        <v>0</v>
      </c>
      <c r="GQ164" s="8">
        <f>IF(Parametros!$P$3=1,'4 - Tabela atual'!GQ163,'5 - Tabela anterior'!GP163)</f>
        <v>0</v>
      </c>
      <c r="GR164" s="8">
        <f>IF(Parametros!$P$3=1,'4 - Tabela atual'!GR163,'5 - Tabela anterior'!GQ163)</f>
        <v>0</v>
      </c>
      <c r="GS164" s="8">
        <f>IF(Parametros!$P$3=1,'4 - Tabela atual'!GS163,'5 - Tabela anterior'!GR163)</f>
        <v>0</v>
      </c>
      <c r="GT164" s="8">
        <f>IF(Parametros!$P$3=1,'4 - Tabela atual'!GT163,'5 - Tabela anterior'!GS163)</f>
        <v>0</v>
      </c>
      <c r="GU164" s="8">
        <f>IF(Parametros!$P$3=1,'4 - Tabela atual'!GU163,'5 - Tabela anterior'!GT163)</f>
        <v>0</v>
      </c>
      <c r="GV164" s="8">
        <f>IF(Parametros!$P$3=1,'4 - Tabela atual'!GV163,'5 - Tabela anterior'!GU163)</f>
        <v>0</v>
      </c>
      <c r="GW164" s="8">
        <f>IF(Parametros!$P$3=1,'4 - Tabela atual'!GW163,'5 - Tabela anterior'!GV163)</f>
        <v>0</v>
      </c>
      <c r="GX164">
        <f>IF(Parametros!$P$3=1,'4 - Tabela atual'!GX163,'5 - Tabela anterior'!GW163)</f>
        <v>0</v>
      </c>
      <c r="GY164">
        <f>IF(Parametros!$P$3=1,'4 - Tabela atual'!GY163,'5 - Tabela anterior'!GX163)</f>
        <v>0</v>
      </c>
      <c r="GZ164">
        <f>IF(Parametros!$P$3=1,'4 - Tabela atual'!GZ163,'5 - Tabela anterior'!GY163)</f>
        <v>0</v>
      </c>
      <c r="HA164">
        <f>IF(Parametros!$P$3=1,'4 - Tabela atual'!HA163,'5 - Tabela anterior'!GZ163)</f>
        <v>0</v>
      </c>
      <c r="HB164">
        <f>IF(Parametros!$P$3=1,'4 - Tabela atual'!HB163,'5 - Tabela anterior'!HA163)</f>
        <v>0</v>
      </c>
      <c r="HC164">
        <f>IF(Parametros!$P$3=1,'4 - Tabela atual'!HC163,'5 - Tabela anterior'!HB163)</f>
        <v>0</v>
      </c>
      <c r="HD164">
        <f>IF(Parametros!$P$3=1,'4 - Tabela atual'!HD163,'5 - Tabela anterior'!HC163)</f>
        <v>0</v>
      </c>
      <c r="HE164" s="6" t="str">
        <f t="shared" si="4"/>
        <v>0 - (0)</v>
      </c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IP164" s="5"/>
      <c r="IQ164" s="5"/>
      <c r="IR164" s="5"/>
      <c r="IS164" s="5"/>
      <c r="IT164" s="5"/>
      <c r="IU164" s="5"/>
      <c r="IV164" s="5"/>
      <c r="IW164" s="5"/>
      <c r="IX164" s="5"/>
      <c r="IY164" s="5"/>
      <c r="IZ164" s="5"/>
      <c r="JA164" s="5"/>
      <c r="JB164" s="5"/>
      <c r="JC164" s="5"/>
      <c r="JD164" s="5"/>
      <c r="JE164" s="5"/>
      <c r="JF164" s="5"/>
      <c r="JG164" s="5"/>
      <c r="JH164" s="5"/>
      <c r="JI164" s="5"/>
      <c r="JJ164" s="5"/>
      <c r="JK164" s="5"/>
      <c r="JL164" s="5"/>
    </row>
    <row r="165" spans="1:272" x14ac:dyDescent="0.2">
      <c r="A165" s="148">
        <f>IF(Parametros!$P$3=1,'4 - Tabela atual'!A164,'5 - Tabela anterior'!A164)</f>
        <v>0</v>
      </c>
      <c r="B165" s="112">
        <f>IF(Parametros!$P$3=1,'4 - Tabela atual'!B164,'5 - Tabela anterior'!B164)</f>
        <v>0</v>
      </c>
      <c r="C165" s="9">
        <f>IF(Parametros!$P$3=1,'4 - Tabela atual'!C164,'5 - Tabela anterior'!C164)</f>
        <v>0</v>
      </c>
      <c r="D165" s="9">
        <f>IF(Parametros!$P$3=1,'4 - Tabela atual'!D164,'5 - Tabela anterior'!D164)</f>
        <v>0</v>
      </c>
      <c r="E165" s="9"/>
      <c r="F165" s="9"/>
      <c r="G165" s="9"/>
      <c r="H165" s="9"/>
      <c r="I165" s="9">
        <f>IF(Parametros!$P$3=1,'4 - Tabela atual'!I164,'5 - Tabela anterior'!H164)</f>
        <v>0</v>
      </c>
      <c r="J165" s="9"/>
      <c r="K165" s="9"/>
      <c r="L165" s="9"/>
      <c r="M165" s="9"/>
      <c r="N165" s="9">
        <f>IF(Parametros!$P$3=1,'4 - Tabela atual'!N164,'5 - Tabela anterior'!M164)</f>
        <v>0</v>
      </c>
      <c r="O165" s="9">
        <f>IF(Parametros!$P$3=1,'4 - Tabela atual'!O164,'5 - Tabela anterior'!N164)</f>
        <v>0</v>
      </c>
      <c r="P165" s="9">
        <f>IF(Parametros!$P$3=1,'4 - Tabela atual'!P164,'5 - Tabela anterior'!O164)</f>
        <v>0</v>
      </c>
      <c r="Q165" s="9">
        <f>IF(Parametros!$P$3=1,'4 - Tabela atual'!Q164,'5 - Tabela anterior'!P164)</f>
        <v>0</v>
      </c>
      <c r="R165" s="9">
        <f>IF(Parametros!$P$3=1,'4 - Tabela atual'!R164,'5 - Tabela anterior'!Q164)</f>
        <v>0</v>
      </c>
      <c r="S165" s="9">
        <f>IF(Parametros!$P$3=1,'4 - Tabela atual'!S164,'5 - Tabela anterior'!R164)</f>
        <v>0</v>
      </c>
      <c r="T165" s="9">
        <f>IF(Parametros!$P$3=1,'4 - Tabela atual'!T164,'5 - Tabela anterior'!S164)</f>
        <v>0</v>
      </c>
      <c r="U165" s="9">
        <f>IF(Parametros!$P$3=1,'4 - Tabela atual'!U164,'5 - Tabela anterior'!T164)</f>
        <v>0</v>
      </c>
      <c r="V165" s="9">
        <f>IF(Parametros!$P$3=1,'4 - Tabela atual'!V164,'5 - Tabela anterior'!U164)</f>
        <v>0</v>
      </c>
      <c r="W165" s="9">
        <f>IF(Parametros!$P$3=1,'4 - Tabela atual'!W164,'5 - Tabela anterior'!V164)</f>
        <v>0</v>
      </c>
      <c r="X165" s="9">
        <f>IF(Parametros!$P$3=1,'4 - Tabela atual'!X164,'5 - Tabela anterior'!W164)</f>
        <v>0</v>
      </c>
      <c r="Y165" s="9">
        <f>IF(Parametros!$P$3=1,'4 - Tabela atual'!Y164,'5 - Tabela anterior'!X164)</f>
        <v>0</v>
      </c>
      <c r="Z165" s="9">
        <f>IF(Parametros!$P$3=1,'4 - Tabela atual'!Z164,'5 - Tabela anterior'!Y164)</f>
        <v>0</v>
      </c>
      <c r="AA165" s="9">
        <f>IF(Parametros!$P$3=1,'4 - Tabela atual'!AA164,'5 - Tabela anterior'!Z164)</f>
        <v>0</v>
      </c>
      <c r="AB165" s="9">
        <f>IF(Parametros!$P$3=1,'4 - Tabela atual'!AB164,'5 - Tabela anterior'!AA164)</f>
        <v>0</v>
      </c>
      <c r="AC165" s="9">
        <f>IF(Parametros!$P$3=1,'4 - Tabela atual'!AC164,'5 - Tabela anterior'!AB164)</f>
        <v>0</v>
      </c>
      <c r="AD165" s="9">
        <f>IF(Parametros!$P$3=1,'4 - Tabela atual'!AD164,'5 - Tabela anterior'!AC164)</f>
        <v>0</v>
      </c>
      <c r="AE165" s="9">
        <f>IF(Parametros!$P$3=1,'4 - Tabela atual'!AE164,'5 - Tabela anterior'!AD164)</f>
        <v>0</v>
      </c>
      <c r="AF165" s="9">
        <f>IF(Parametros!$P$3=1,'4 - Tabela atual'!AF164,'5 - Tabela anterior'!AE164)</f>
        <v>0</v>
      </c>
      <c r="AG165" s="9">
        <f>IF(Parametros!$P$3=1,'4 - Tabela atual'!AG164,'5 - Tabela anterior'!AF164)</f>
        <v>0</v>
      </c>
      <c r="AH165" s="9">
        <f>IF(Parametros!$P$3=1,'4 - Tabela atual'!AH164,'5 - Tabela anterior'!AG164)</f>
        <v>0</v>
      </c>
      <c r="AI165" s="9">
        <f>IF(Parametros!$P$3=1,'4 - Tabela atual'!AI164,'5 - Tabela anterior'!AH164)</f>
        <v>0</v>
      </c>
      <c r="AJ165" s="9">
        <f>IF(Parametros!$P$3=1,'4 - Tabela atual'!AJ164,'5 - Tabela anterior'!AI164)</f>
        <v>0</v>
      </c>
      <c r="AK165" s="9">
        <f>IF(Parametros!$P$3=1,'4 - Tabela atual'!AK164,'5 - Tabela anterior'!AJ164)</f>
        <v>0</v>
      </c>
      <c r="AL165" s="9">
        <f>IF(Parametros!$P$3=1,'4 - Tabela atual'!AL164,'5 - Tabela anterior'!AK164)</f>
        <v>0</v>
      </c>
      <c r="AM165" s="9">
        <f>IF(Parametros!$P$3=1,'4 - Tabela atual'!AM164,'5 - Tabela anterior'!AL164)</f>
        <v>0</v>
      </c>
      <c r="AN165" s="9">
        <f>IF(Parametros!$P$3=1,'4 - Tabela atual'!AN164,'5 - Tabela anterior'!AM164)</f>
        <v>0</v>
      </c>
      <c r="AO165" s="9">
        <f>IF(Parametros!$P$3=1,'4 - Tabela atual'!AO164,'5 - Tabela anterior'!AN164)</f>
        <v>0</v>
      </c>
      <c r="AP165" s="9">
        <f>IF(Parametros!$P$3=1,'4 - Tabela atual'!AP164,'5 - Tabela anterior'!AO164)</f>
        <v>0</v>
      </c>
      <c r="AQ165" s="9">
        <f>IF(Parametros!$P$3=1,'4 - Tabela atual'!AQ164,'5 - Tabela anterior'!AP164)</f>
        <v>0</v>
      </c>
      <c r="AR165" s="9">
        <f>IF(Parametros!$P$3=1,'4 - Tabela atual'!AR164,'5 - Tabela anterior'!AQ164)</f>
        <v>0</v>
      </c>
      <c r="AS165" s="9">
        <f>IF(Parametros!$P$3=1,'4 - Tabela atual'!AS164,'5 - Tabela anterior'!AR164)</f>
        <v>0</v>
      </c>
      <c r="AT165" s="9">
        <f>IF(Parametros!$P$3=1,'4 - Tabela atual'!AT164,'5 - Tabela anterior'!AS164)</f>
        <v>0</v>
      </c>
      <c r="AU165" s="9">
        <f>IF(Parametros!$P$3=1,'4 - Tabela atual'!AU164,'5 - Tabela anterior'!AT164)</f>
        <v>0</v>
      </c>
      <c r="AV165" s="9">
        <f>IF(Parametros!$P$3=1,'4 - Tabela atual'!AV164,'5 - Tabela anterior'!AU164)</f>
        <v>0</v>
      </c>
      <c r="AW165" s="9">
        <f>IF(Parametros!$P$3=1,'4 - Tabela atual'!AW164,'5 - Tabela anterior'!AV164)</f>
        <v>0</v>
      </c>
      <c r="AX165" s="9">
        <f>IF(Parametros!$P$3=1,'4 - Tabela atual'!AX164,'5 - Tabela anterior'!AW164)</f>
        <v>0</v>
      </c>
      <c r="AY165" s="9">
        <f>IF(Parametros!$P$3=1,'4 - Tabela atual'!AY164,'5 - Tabela anterior'!AX164)</f>
        <v>0</v>
      </c>
      <c r="AZ165" s="9">
        <f>IF(Parametros!$P$3=1,'4 - Tabela atual'!AZ164,'5 - Tabela anterior'!AY164)</f>
        <v>0</v>
      </c>
      <c r="BA165" s="9">
        <f>IF(Parametros!$P$3=1,'4 - Tabela atual'!BA164,'5 - Tabela anterior'!AZ164)</f>
        <v>0</v>
      </c>
      <c r="BB165" s="9">
        <f>IF(Parametros!$P$3=1,'4 - Tabela atual'!BB164,'5 - Tabela anterior'!BA164)</f>
        <v>0</v>
      </c>
      <c r="BC165" s="9">
        <f>IF(Parametros!$P$3=1,'4 - Tabela atual'!BC164,'5 - Tabela anterior'!BB164)</f>
        <v>0</v>
      </c>
      <c r="BD165" s="9">
        <f>IF(Parametros!$P$3=1,'4 - Tabela atual'!BD164,'5 - Tabela anterior'!BC164)</f>
        <v>0</v>
      </c>
      <c r="BE165" s="9">
        <f>IF(Parametros!$P$3=1,'4 - Tabela atual'!BE164,'5 - Tabela anterior'!BD164)</f>
        <v>0</v>
      </c>
      <c r="BF165" s="9">
        <f>IF(Parametros!$P$3=1,'4 - Tabela atual'!BF164,'5 - Tabela anterior'!BE164)</f>
        <v>0</v>
      </c>
      <c r="BG165" s="9">
        <f>IF(Parametros!$P$3=1,'4 - Tabela atual'!BG164,'5 - Tabela anterior'!BF164)</f>
        <v>0</v>
      </c>
      <c r="BH165" s="9">
        <f>IF(Parametros!$P$3=1,'4 - Tabela atual'!BH164,'5 - Tabela anterior'!BG164)</f>
        <v>0</v>
      </c>
      <c r="BI165" s="9">
        <f>IF(Parametros!$P$3=1,'4 - Tabela atual'!BI164,'5 - Tabela anterior'!BH164)</f>
        <v>0</v>
      </c>
      <c r="BJ165" s="9">
        <f>IF(Parametros!$P$3=1,'4 - Tabela atual'!BJ164,'5 - Tabela anterior'!BI164)</f>
        <v>0</v>
      </c>
      <c r="BK165" s="9">
        <f>IF(Parametros!$P$3=1,'4 - Tabela atual'!BK164,'5 - Tabela anterior'!BJ164)</f>
        <v>0</v>
      </c>
      <c r="BL165" s="9">
        <f>IF(Parametros!$P$3=1,'4 - Tabela atual'!BL164,'5 - Tabela anterior'!BK164)</f>
        <v>0</v>
      </c>
      <c r="BM165" s="9">
        <f>IF(Parametros!$P$3=1,'4 - Tabela atual'!BM164,'5 - Tabela anterior'!BL164)</f>
        <v>0</v>
      </c>
      <c r="BN165" s="9">
        <f>IF(Parametros!$P$3=1,'4 - Tabela atual'!BN164,'5 - Tabela anterior'!BM164)</f>
        <v>0</v>
      </c>
      <c r="BO165" s="9">
        <f>IF(Parametros!$P$3=1,'4 - Tabela atual'!BO164,'5 - Tabela anterior'!BN164)</f>
        <v>0</v>
      </c>
      <c r="BP165" s="9">
        <f>IF(Parametros!$P$3=1,'4 - Tabela atual'!BP164,'5 - Tabela anterior'!BO164)</f>
        <v>0</v>
      </c>
      <c r="BQ165" s="9">
        <f>IF(Parametros!$P$3=1,'4 - Tabela atual'!BQ164,'5 - Tabela anterior'!BP164)</f>
        <v>0</v>
      </c>
      <c r="BR165" s="9">
        <f>IF(Parametros!$P$3=1,'4 - Tabela atual'!BR164,'5 - Tabela anterior'!BQ164)</f>
        <v>0</v>
      </c>
      <c r="BS165" s="9">
        <f>IF(Parametros!$P$3=1,'4 - Tabela atual'!BS164,'5 - Tabela anterior'!BR164)</f>
        <v>0</v>
      </c>
      <c r="BT165" s="9">
        <f>IF(Parametros!$P$3=1,'4 - Tabela atual'!BT164,'5 - Tabela anterior'!BS164)</f>
        <v>0</v>
      </c>
      <c r="BU165" s="9">
        <f>IF(Parametros!$P$3=1,'4 - Tabela atual'!BU164,'5 - Tabela anterior'!BT164)</f>
        <v>0</v>
      </c>
      <c r="BV165" s="9">
        <f>IF(Parametros!$P$3=1,'4 - Tabela atual'!BV164,'5 - Tabela anterior'!BU164)</f>
        <v>0</v>
      </c>
      <c r="BW165" s="9">
        <f>IF(Parametros!$P$3=1,'4 - Tabela atual'!BW164,'5 - Tabela anterior'!BV164)</f>
        <v>0</v>
      </c>
      <c r="BX165" s="9">
        <f>IF(Parametros!$P$3=1,'4 - Tabela atual'!BX164,'5 - Tabela anterior'!BW164)</f>
        <v>0</v>
      </c>
      <c r="BY165" s="9">
        <f>IF(Parametros!$P$3=1,'4 - Tabela atual'!BY164,'5 - Tabela anterior'!BX164)</f>
        <v>0</v>
      </c>
      <c r="BZ165" s="9">
        <f>IF(Parametros!$P$3=1,'4 - Tabela atual'!BZ164,'5 - Tabela anterior'!BY164)</f>
        <v>0</v>
      </c>
      <c r="CA165" s="9">
        <f>IF(Parametros!$P$3=1,'4 - Tabela atual'!CA164,'5 - Tabela anterior'!BZ164)</f>
        <v>0</v>
      </c>
      <c r="CB165" s="9">
        <f>IF(Parametros!$P$3=1,'4 - Tabela atual'!CB164,'5 - Tabela anterior'!CA164)</f>
        <v>0</v>
      </c>
      <c r="CC165" s="9">
        <f>IF(Parametros!$P$3=1,'4 - Tabela atual'!CC164,'5 - Tabela anterior'!CB164)</f>
        <v>0</v>
      </c>
      <c r="CD165" s="9">
        <f>IF(Parametros!$P$3=1,'4 - Tabela atual'!CD164,'5 - Tabela anterior'!CC164)</f>
        <v>0</v>
      </c>
      <c r="CE165" s="9">
        <f>IF(Parametros!$P$3=1,'4 - Tabela atual'!CE164,'5 - Tabela anterior'!CD164)</f>
        <v>0</v>
      </c>
      <c r="CF165" s="9">
        <f>IF(Parametros!$P$3=1,'4 - Tabela atual'!CF164,'5 - Tabela anterior'!CE164)</f>
        <v>0</v>
      </c>
      <c r="CG165" s="9">
        <f>IF(Parametros!$P$3=1,'4 - Tabela atual'!CG164,'5 - Tabela anterior'!CF164)</f>
        <v>0</v>
      </c>
      <c r="CH165" s="9">
        <f>IF(Parametros!$P$3=1,'4 - Tabela atual'!CH164,'5 - Tabela anterior'!CG164)</f>
        <v>0</v>
      </c>
      <c r="CI165" s="9">
        <f>IF(Parametros!$P$3=1,'4 - Tabela atual'!CI164,'5 - Tabela anterior'!CH164)</f>
        <v>0</v>
      </c>
      <c r="CJ165" s="9">
        <f>IF(Parametros!$P$3=1,'4 - Tabela atual'!CJ164,'5 - Tabela anterior'!CI164)</f>
        <v>0</v>
      </c>
      <c r="CK165" s="9">
        <f>IF(Parametros!$P$3=1,'4 - Tabela atual'!CK164,'5 - Tabela anterior'!CJ164)</f>
        <v>0</v>
      </c>
      <c r="CL165" s="9">
        <f>IF(Parametros!$P$3=1,'4 - Tabela atual'!CL164,'5 - Tabela anterior'!CK164)</f>
        <v>0</v>
      </c>
      <c r="CM165" s="9">
        <f>IF(Parametros!$P$3=1,'4 - Tabela atual'!CM164,'5 - Tabela anterior'!CL164)</f>
        <v>0</v>
      </c>
      <c r="CN165" s="9">
        <f>IF(Parametros!$P$3=1,'4 - Tabela atual'!CN164,'5 - Tabela anterior'!CM164)</f>
        <v>0</v>
      </c>
      <c r="CO165" s="9">
        <f>IF(Parametros!$P$3=1,'4 - Tabela atual'!CO164,'5 - Tabela anterior'!CN164)</f>
        <v>0</v>
      </c>
      <c r="CP165" s="9">
        <f>IF(Parametros!$P$3=1,'4 - Tabela atual'!CP164,'5 - Tabela anterior'!CO164)</f>
        <v>0</v>
      </c>
      <c r="CQ165" s="9">
        <f>IF(Parametros!$P$3=1,'4 - Tabela atual'!CQ164,'5 - Tabela anterior'!CP164)</f>
        <v>0</v>
      </c>
      <c r="CR165" s="9">
        <f>IF(Parametros!$P$3=1,'4 - Tabela atual'!CR164,'5 - Tabela anterior'!CQ164)</f>
        <v>0</v>
      </c>
      <c r="CS165" s="9">
        <f>IF(Parametros!$P$3=1,'4 - Tabela atual'!CS164,'5 - Tabela anterior'!CR164)</f>
        <v>0</v>
      </c>
      <c r="CT165" s="9">
        <f>IF(Parametros!$P$3=1,'4 - Tabela atual'!CT164,'5 - Tabela anterior'!CS164)</f>
        <v>0</v>
      </c>
      <c r="CU165" s="9">
        <f>IF(Parametros!$P$3=1,'4 - Tabela atual'!CU164,'5 - Tabela anterior'!CT164)</f>
        <v>0</v>
      </c>
      <c r="CV165" s="9">
        <f>IF(Parametros!$P$3=1,'4 - Tabela atual'!CV164,'5 - Tabela anterior'!CU164)</f>
        <v>0</v>
      </c>
      <c r="CW165" s="9">
        <f>IF(Parametros!$P$3=1,'4 - Tabela atual'!CW164,'5 - Tabela anterior'!CV164)</f>
        <v>0</v>
      </c>
      <c r="CX165" s="9">
        <f>IF(Parametros!$P$3=1,'4 - Tabela atual'!CX164,'5 - Tabela anterior'!CW164)</f>
        <v>0</v>
      </c>
      <c r="CY165" s="9">
        <f>IF(Parametros!$P$3=1,'4 - Tabela atual'!CY164,'5 - Tabela anterior'!CX164)</f>
        <v>0</v>
      </c>
      <c r="CZ165" s="9">
        <f>IF(Parametros!$P$3=1,'4 - Tabela atual'!CZ164,'5 - Tabela anterior'!CY164)</f>
        <v>0</v>
      </c>
      <c r="DA165" s="9">
        <f>IF(Parametros!$P$3=1,'4 - Tabela atual'!DA164,'5 - Tabela anterior'!CZ164)</f>
        <v>0</v>
      </c>
      <c r="DB165" s="9">
        <f>IF(Parametros!$P$3=1,'4 - Tabela atual'!DB164,'5 - Tabela anterior'!DA164)</f>
        <v>0</v>
      </c>
      <c r="DC165" s="9">
        <f>IF(Parametros!$P$3=1,'4 - Tabela atual'!DC164,'5 - Tabela anterior'!DB164)</f>
        <v>0</v>
      </c>
      <c r="DD165" s="9">
        <f>IF(Parametros!$P$3=1,'4 - Tabela atual'!DD164,'5 - Tabela anterior'!DC164)</f>
        <v>0</v>
      </c>
      <c r="DE165" s="9">
        <f>IF(Parametros!$P$3=1,'4 - Tabela atual'!DE164,'5 - Tabela anterior'!DD164)</f>
        <v>0</v>
      </c>
      <c r="DF165" s="9">
        <f>IF(Parametros!$P$3=1,'4 - Tabela atual'!DF164,'5 - Tabela anterior'!DE164)</f>
        <v>0</v>
      </c>
      <c r="DG165" s="9">
        <f>IF(Parametros!$P$3=1,'4 - Tabela atual'!DG164,'5 - Tabela anterior'!DF164)</f>
        <v>0</v>
      </c>
      <c r="DH165" s="9">
        <f>IF(Parametros!$P$3=1,'4 - Tabela atual'!DH164,'5 - Tabela anterior'!DG164)</f>
        <v>0</v>
      </c>
      <c r="DI165" s="9">
        <f>IF(Parametros!$P$3=1,'4 - Tabela atual'!DI164,'5 - Tabela anterior'!DH164)</f>
        <v>0</v>
      </c>
      <c r="DJ165" s="9">
        <f>IF(Parametros!$P$3=1,'4 - Tabela atual'!DJ164,'5 - Tabela anterior'!DI164)</f>
        <v>0</v>
      </c>
      <c r="DK165" s="9">
        <f>IF(Parametros!$P$3=1,'4 - Tabela atual'!DK164,'5 - Tabela anterior'!DJ164)</f>
        <v>0</v>
      </c>
      <c r="DL165" s="9">
        <f>IF(Parametros!$P$3=1,'4 - Tabela atual'!DL164,'5 - Tabela anterior'!DK164)</f>
        <v>0</v>
      </c>
      <c r="DM165" s="9">
        <f>IF(Parametros!$P$3=1,'4 - Tabela atual'!DM164,'5 - Tabela anterior'!DL164)</f>
        <v>0</v>
      </c>
      <c r="DN165" s="9">
        <f>IF(Parametros!$P$3=1,'4 - Tabela atual'!DN164,'5 - Tabela anterior'!DM164)</f>
        <v>0</v>
      </c>
      <c r="DO165" s="9">
        <f>IF(Parametros!$P$3=1,'4 - Tabela atual'!DO164,'5 - Tabela anterior'!DN164)</f>
        <v>0</v>
      </c>
      <c r="DP165" s="9">
        <f>IF(Parametros!$P$3=1,'4 - Tabela atual'!DP164,'5 - Tabela anterior'!DO164)</f>
        <v>0</v>
      </c>
      <c r="DQ165" s="9">
        <f>IF(Parametros!$P$3=1,'4 - Tabela atual'!DQ164,'5 - Tabela anterior'!DP164)</f>
        <v>0</v>
      </c>
      <c r="DR165" s="9">
        <f>IF(Parametros!$P$3=1,'4 - Tabela atual'!DR164,'5 - Tabela anterior'!DQ164)</f>
        <v>0</v>
      </c>
      <c r="DS165" s="9">
        <f>IF(Parametros!$P$3=1,'4 - Tabela atual'!DS164,'5 - Tabela anterior'!DR164)</f>
        <v>0</v>
      </c>
      <c r="DT165" s="9">
        <f>IF(Parametros!$P$3=1,'4 - Tabela atual'!DT164,'5 - Tabela anterior'!DS164)</f>
        <v>0</v>
      </c>
      <c r="DU165" s="9">
        <f>IF(Parametros!$P$3=1,'4 - Tabela atual'!DU164,'5 - Tabela anterior'!DT164)</f>
        <v>0</v>
      </c>
      <c r="DV165" s="9">
        <f>IF(Parametros!$P$3=1,'4 - Tabela atual'!DV164,'5 - Tabela anterior'!DU164)</f>
        <v>0</v>
      </c>
      <c r="DW165" s="9">
        <f>IF(Parametros!$P$3=1,'4 - Tabela atual'!DW164,'5 - Tabela anterior'!DV164)</f>
        <v>0</v>
      </c>
      <c r="DX165" s="9">
        <f>IF(Parametros!$P$3=1,'4 - Tabela atual'!DX164,'5 - Tabela anterior'!DW164)</f>
        <v>0</v>
      </c>
      <c r="DY165" s="9">
        <f>IF(Parametros!$P$3=1,'4 - Tabela atual'!DY164,'5 - Tabela anterior'!DX164)</f>
        <v>0</v>
      </c>
      <c r="DZ165" s="9">
        <f>IF(Parametros!$P$3=1,'4 - Tabela atual'!DZ164,'5 - Tabela anterior'!DY164)</f>
        <v>0</v>
      </c>
      <c r="EA165" s="9">
        <f>IF(Parametros!$P$3=1,'4 - Tabela atual'!EA164,'5 - Tabela anterior'!DZ164)</f>
        <v>0</v>
      </c>
      <c r="EB165" s="9">
        <f>IF(Parametros!$P$3=1,'4 - Tabela atual'!EB164,'5 - Tabela anterior'!EA164)</f>
        <v>0</v>
      </c>
      <c r="EC165" s="9">
        <f>IF(Parametros!$P$3=1,'4 - Tabela atual'!EC164,'5 - Tabela anterior'!EB164)</f>
        <v>0</v>
      </c>
      <c r="ED165" s="9">
        <f>IF(Parametros!$P$3=1,'4 - Tabela atual'!ED164,'5 - Tabela anterior'!EC164)</f>
        <v>0</v>
      </c>
      <c r="EE165" s="9">
        <f>IF(Parametros!$P$3=1,'4 - Tabela atual'!EE164,'5 - Tabela anterior'!ED164)</f>
        <v>0</v>
      </c>
      <c r="EF165" s="9">
        <f>IF(Parametros!$P$3=1,'4 - Tabela atual'!EF164,'5 - Tabela anterior'!EE164)</f>
        <v>0</v>
      </c>
      <c r="EG165" s="9">
        <f>IF(Parametros!$P$3=1,'4 - Tabela atual'!EG164,'5 - Tabela anterior'!EF164)</f>
        <v>0</v>
      </c>
      <c r="EH165" s="9">
        <f>IF(Parametros!$P$3=1,'4 - Tabela atual'!EH164,'5 - Tabela anterior'!EG164)</f>
        <v>0</v>
      </c>
      <c r="EI165" s="9">
        <f>IF(Parametros!$P$3=1,'4 - Tabela atual'!EI164,'5 - Tabela anterior'!EH164)</f>
        <v>0</v>
      </c>
      <c r="EJ165" s="9">
        <f>IF(Parametros!$P$3=1,'4 - Tabela atual'!EJ164,'5 - Tabela anterior'!EI164)</f>
        <v>0</v>
      </c>
      <c r="EK165" s="9">
        <f>IF(Parametros!$P$3=1,'4 - Tabela atual'!EK164,'5 - Tabela anterior'!EJ164)</f>
        <v>0</v>
      </c>
      <c r="EL165" s="9">
        <f>IF(Parametros!$P$3=1,'4 - Tabela atual'!EL164,'5 - Tabela anterior'!EK164)</f>
        <v>0</v>
      </c>
      <c r="EM165" s="9">
        <f>IF(Parametros!$P$3=1,'4 - Tabela atual'!EM164,'5 - Tabela anterior'!EL164)</f>
        <v>0</v>
      </c>
      <c r="EN165" s="9">
        <f>IF(Parametros!$P$3=1,'4 - Tabela atual'!EN164,'5 - Tabela anterior'!EM164)</f>
        <v>0</v>
      </c>
      <c r="EO165" s="9">
        <f>IF(Parametros!$P$3=1,'4 - Tabela atual'!EO164,'5 - Tabela anterior'!EN164)</f>
        <v>0</v>
      </c>
      <c r="EP165" s="9">
        <f>IF(Parametros!$P$3=1,'4 - Tabela atual'!EP164,'5 - Tabela anterior'!EO164)</f>
        <v>0</v>
      </c>
      <c r="EQ165" s="9">
        <f>IF(Parametros!$P$3=1,'4 - Tabela atual'!EQ164,'5 - Tabela anterior'!EP164)</f>
        <v>0</v>
      </c>
      <c r="ER165" s="9">
        <f>IF(Parametros!$P$3=1,'4 - Tabela atual'!ER164,'5 - Tabela anterior'!EQ164)</f>
        <v>0</v>
      </c>
      <c r="ES165" s="9">
        <f>IF(Parametros!$P$3=1,'4 - Tabela atual'!ES164,'5 - Tabela anterior'!ER164)</f>
        <v>0</v>
      </c>
      <c r="ET165" s="9">
        <f>IF(Parametros!$P$3=1,'4 - Tabela atual'!ET164,'5 - Tabela anterior'!ES164)</f>
        <v>0</v>
      </c>
      <c r="EU165" s="9">
        <f>IF(Parametros!$P$3=1,'4 - Tabela atual'!EU164,'5 - Tabela anterior'!ET164)</f>
        <v>0</v>
      </c>
      <c r="EV165" s="9">
        <f>IF(Parametros!$P$3=1,'4 - Tabela atual'!EV164,'5 - Tabela anterior'!EU164)</f>
        <v>0</v>
      </c>
      <c r="EW165" s="9">
        <f>IF(Parametros!$P$3=1,'4 - Tabela atual'!EW164,'5 - Tabela anterior'!EV164)</f>
        <v>0</v>
      </c>
      <c r="EX165" s="9">
        <f>IF(Parametros!$P$3=1,'4 - Tabela atual'!EX164,'5 - Tabela anterior'!EW164)</f>
        <v>0</v>
      </c>
      <c r="EY165" s="9">
        <f>IF(Parametros!$P$3=1,'4 - Tabela atual'!EY164,'5 - Tabela anterior'!EX164)</f>
        <v>0</v>
      </c>
      <c r="EZ165" s="9">
        <f>IF(Parametros!$P$3=1,'4 - Tabela atual'!EZ164,'5 - Tabela anterior'!EY164)</f>
        <v>0</v>
      </c>
      <c r="FA165" s="9">
        <f>IF(Parametros!$P$3=1,'4 - Tabela atual'!FA164,'5 - Tabela anterior'!EZ164)</f>
        <v>0</v>
      </c>
      <c r="FB165" s="9">
        <f>IF(Parametros!$P$3=1,'4 - Tabela atual'!FB164,'5 - Tabela anterior'!FA164)</f>
        <v>0</v>
      </c>
      <c r="FC165" s="9">
        <f>IF(Parametros!$P$3=1,'4 - Tabela atual'!FC164,'5 - Tabela anterior'!FB164)</f>
        <v>0</v>
      </c>
      <c r="FD165" s="9">
        <f>IF(Parametros!$P$3=1,'4 - Tabela atual'!FD164,'5 - Tabela anterior'!FC164)</f>
        <v>0</v>
      </c>
      <c r="FE165" s="9">
        <f>IF(Parametros!$P$3=1,'4 - Tabela atual'!FE164,'5 - Tabela anterior'!FD164)</f>
        <v>0</v>
      </c>
      <c r="FF165" s="9">
        <f>IF(Parametros!$P$3=1,'4 - Tabela atual'!FF164,'5 - Tabela anterior'!FE164)</f>
        <v>0</v>
      </c>
      <c r="FG165" s="9">
        <f>IF(Parametros!$P$3=1,'4 - Tabela atual'!FG164,'5 - Tabela anterior'!FF164)</f>
        <v>0</v>
      </c>
      <c r="FH165" s="9">
        <f>IF(Parametros!$P$3=1,'4 - Tabela atual'!FH164,'5 - Tabela anterior'!FG164)</f>
        <v>0</v>
      </c>
      <c r="FI165" s="9">
        <f>IF(Parametros!$P$3=1,'4 - Tabela atual'!FI164,'5 - Tabela anterior'!FH164)</f>
        <v>0</v>
      </c>
      <c r="FJ165" s="9">
        <f>IF(Parametros!$P$3=1,'4 - Tabela atual'!FJ164,'5 - Tabela anterior'!FI164)</f>
        <v>0</v>
      </c>
      <c r="FK165" s="9">
        <f>IF(Parametros!$P$3=1,'4 - Tabela atual'!FK164,'5 - Tabela anterior'!FJ164)</f>
        <v>0</v>
      </c>
      <c r="FL165" s="9">
        <f>IF(Parametros!$P$3=1,'4 - Tabela atual'!FL164,'5 - Tabela anterior'!FK164)</f>
        <v>0</v>
      </c>
      <c r="FM165" s="9">
        <f>IF(Parametros!$P$3=1,'4 - Tabela atual'!FM164,'5 - Tabela anterior'!FL164)</f>
        <v>0</v>
      </c>
      <c r="FN165" s="9">
        <f>IF(Parametros!$P$3=1,'4 - Tabela atual'!FN164,'5 - Tabela anterior'!FM164)</f>
        <v>0</v>
      </c>
      <c r="FO165" s="9">
        <f>IF(Parametros!$P$3=1,'4 - Tabela atual'!FO164,'5 - Tabela anterior'!FN164)</f>
        <v>0</v>
      </c>
      <c r="FP165" s="9">
        <f>IF(Parametros!$P$3=1,'4 - Tabela atual'!FP164,'5 - Tabela anterior'!FO164)</f>
        <v>0</v>
      </c>
      <c r="FQ165" s="9">
        <f>IF(Parametros!$P$3=1,'4 - Tabela atual'!FQ164,'5 - Tabela anterior'!FP164)</f>
        <v>0</v>
      </c>
      <c r="FR165" s="9">
        <f>IF(Parametros!$P$3=1,'4 - Tabela atual'!FR164,'5 - Tabela anterior'!FQ164)</f>
        <v>0</v>
      </c>
      <c r="FS165" s="9">
        <f>IF(Parametros!$P$3=1,'4 - Tabela atual'!FS164,'5 - Tabela anterior'!FR164)</f>
        <v>0</v>
      </c>
      <c r="FT165" t="str">
        <f>IF(Parametros!$P$3=1,'4 - Tabela atual'!FT164,'5 - Tabela anterior'!FS164)</f>
        <v>0</v>
      </c>
      <c r="FU165" t="str">
        <f>IF(Parametros!$P$3=1,'4 - Tabela atual'!FU164,'5 - Tabela anterior'!FT164)</f>
        <v>0</v>
      </c>
      <c r="FV165" t="str">
        <f>IF(Parametros!$P$3=1,'4 - Tabela atual'!FV164,'5 - Tabela anterior'!FU164)</f>
        <v>0</v>
      </c>
      <c r="FW165" t="str">
        <f>IF(Parametros!$P$3=1,'4 - Tabela atual'!FW164,'5 - Tabela anterior'!FV164)</f>
        <v>0</v>
      </c>
      <c r="FX165">
        <f>IF(Parametros!$P$3=1,'4 - Tabela atual'!FX164,'5 - Tabela anterior'!FW164)</f>
        <v>0</v>
      </c>
      <c r="FY165">
        <f>IF(Parametros!$P$3=1,'4 - Tabela atual'!FY164,'5 - Tabela anterior'!FX164)</f>
        <v>0</v>
      </c>
      <c r="FZ165">
        <f>IF(Parametros!$P$3=1,'4 - Tabela atual'!FZ164,'5 - Tabela anterior'!FY164)</f>
        <v>0</v>
      </c>
      <c r="GA165">
        <f>IF(Parametros!$P$3=1,'4 - Tabela atual'!GA164,'5 - Tabela anterior'!FZ164)</f>
        <v>0</v>
      </c>
      <c r="GB165">
        <f>IF(Parametros!$P$3=1,'4 - Tabela atual'!GB164,'5 - Tabela anterior'!GA164)</f>
        <v>0</v>
      </c>
      <c r="GC165">
        <f>IF(Parametros!$P$3=1,'4 - Tabela atual'!GC164,'5 - Tabela anterior'!GB164)</f>
        <v>0</v>
      </c>
      <c r="GD165">
        <f>IF(Parametros!$P$3=1,'4 - Tabela atual'!GD164,'5 - Tabela anterior'!GC164)</f>
        <v>0</v>
      </c>
      <c r="GE165">
        <f>IF(Parametros!$P$3=1,'4 - Tabela atual'!GE164,'5 - Tabela anterior'!GD164)</f>
        <v>0</v>
      </c>
      <c r="GF165">
        <f>IF(Parametros!$P$3=1,'4 - Tabela atual'!GF164,'5 - Tabela anterior'!GE164)</f>
        <v>0</v>
      </c>
      <c r="GG165">
        <f>IF(Parametros!$P$3=1,'4 - Tabela atual'!GG164,'5 - Tabela anterior'!GF164)</f>
        <v>0</v>
      </c>
      <c r="GH165">
        <f>IF(Parametros!$P$3=1,'4 - Tabela atual'!GH164,'5 - Tabela anterior'!GG164)</f>
        <v>0</v>
      </c>
      <c r="GI165" s="8" t="str">
        <f>IF(Parametros!$P$3=1,'4 - Tabela atual'!GI164,'5 - Tabela anterior'!GH164)</f>
        <v>0</v>
      </c>
      <c r="GJ165" s="8">
        <f>IF(Parametros!$P$3=1,'4 - Tabela atual'!GJ164,'5 - Tabela anterior'!GI164)</f>
        <v>0</v>
      </c>
      <c r="GK165" s="8">
        <f>IF(Parametros!$P$3=1,'4 - Tabela atual'!GK164,'5 - Tabela anterior'!GJ164)</f>
        <v>0</v>
      </c>
      <c r="GL165" s="8">
        <f>IF(Parametros!$P$3=1,'4 - Tabela atual'!GL164,'5 - Tabela anterior'!GK164)</f>
        <v>0</v>
      </c>
      <c r="GM165" s="8">
        <f>IF(Parametros!$P$3=1,'4 - Tabela atual'!GM164,'5 - Tabela anterior'!GL164)</f>
        <v>0</v>
      </c>
      <c r="GN165" s="8">
        <f>IF(Parametros!$P$3=1,'4 - Tabela atual'!GN164,'5 - Tabela anterior'!GM164)</f>
        <v>0</v>
      </c>
      <c r="GO165" s="8">
        <f>IF(Parametros!$P$3=1,'4 - Tabela atual'!GO164,'5 - Tabela anterior'!GN164)</f>
        <v>0</v>
      </c>
      <c r="GP165" s="8">
        <f>IF(Parametros!$P$3=1,'4 - Tabela atual'!GP164,'5 - Tabela anterior'!GO164)</f>
        <v>0</v>
      </c>
      <c r="GQ165" s="8">
        <f>IF(Parametros!$P$3=1,'4 - Tabela atual'!GQ164,'5 - Tabela anterior'!GP164)</f>
        <v>0</v>
      </c>
      <c r="GR165" s="8">
        <f>IF(Parametros!$P$3=1,'4 - Tabela atual'!GR164,'5 - Tabela anterior'!GQ164)</f>
        <v>0</v>
      </c>
      <c r="GS165" s="8">
        <f>IF(Parametros!$P$3=1,'4 - Tabela atual'!GS164,'5 - Tabela anterior'!GR164)</f>
        <v>0</v>
      </c>
      <c r="GT165" s="8">
        <f>IF(Parametros!$P$3=1,'4 - Tabela atual'!GT164,'5 - Tabela anterior'!GS164)</f>
        <v>0</v>
      </c>
      <c r="GU165" s="8">
        <f>IF(Parametros!$P$3=1,'4 - Tabela atual'!GU164,'5 - Tabela anterior'!GT164)</f>
        <v>0</v>
      </c>
      <c r="GV165" s="8">
        <f>IF(Parametros!$P$3=1,'4 - Tabela atual'!GV164,'5 - Tabela anterior'!GU164)</f>
        <v>0</v>
      </c>
      <c r="GW165" s="8">
        <f>IF(Parametros!$P$3=1,'4 - Tabela atual'!GW164,'5 - Tabela anterior'!GV164)</f>
        <v>0</v>
      </c>
      <c r="GX165">
        <f>IF(Parametros!$P$3=1,'4 - Tabela atual'!GX164,'5 - Tabela anterior'!GW164)</f>
        <v>0</v>
      </c>
      <c r="GY165">
        <f>IF(Parametros!$P$3=1,'4 - Tabela atual'!GY164,'5 - Tabela anterior'!GX164)</f>
        <v>0</v>
      </c>
      <c r="GZ165">
        <f>IF(Parametros!$P$3=1,'4 - Tabela atual'!GZ164,'5 - Tabela anterior'!GY164)</f>
        <v>0</v>
      </c>
      <c r="HA165">
        <f>IF(Parametros!$P$3=1,'4 - Tabela atual'!HA164,'5 - Tabela anterior'!GZ164)</f>
        <v>0</v>
      </c>
      <c r="HB165">
        <f>IF(Parametros!$P$3=1,'4 - Tabela atual'!HB164,'5 - Tabela anterior'!HA164)</f>
        <v>0</v>
      </c>
      <c r="HC165">
        <f>IF(Parametros!$P$3=1,'4 - Tabela atual'!HC164,'5 - Tabela anterior'!HB164)</f>
        <v>0</v>
      </c>
      <c r="HD165">
        <f>IF(Parametros!$P$3=1,'4 - Tabela atual'!HD164,'5 - Tabela anterior'!HC164)</f>
        <v>0</v>
      </c>
      <c r="HE165" s="6" t="str">
        <f t="shared" si="4"/>
        <v>0 - (0)</v>
      </c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IP165" s="5"/>
      <c r="IQ165" s="5"/>
      <c r="IR165" s="5"/>
      <c r="IS165" s="5"/>
      <c r="IT165" s="5"/>
      <c r="IU165" s="5"/>
      <c r="IV165" s="5"/>
      <c r="IW165" s="5"/>
      <c r="IX165" s="5"/>
      <c r="IY165" s="5"/>
      <c r="IZ165" s="5"/>
      <c r="JA165" s="5"/>
      <c r="JB165" s="5"/>
      <c r="JC165" s="5"/>
      <c r="JD165" s="5"/>
      <c r="JE165" s="5"/>
      <c r="JF165" s="5"/>
      <c r="JG165" s="5"/>
      <c r="JH165" s="5"/>
      <c r="JI165" s="5"/>
      <c r="JJ165" s="5"/>
      <c r="JK165" s="5"/>
      <c r="JL165" s="5"/>
    </row>
    <row r="166" spans="1:272" x14ac:dyDescent="0.2">
      <c r="A166" s="148">
        <f>IF(Parametros!$P$3=1,'4 - Tabela atual'!A165,'5 - Tabela anterior'!A165)</f>
        <v>0</v>
      </c>
      <c r="B166" s="112">
        <f>IF(Parametros!$P$3=1,'4 - Tabela atual'!B165,'5 - Tabela anterior'!B165)</f>
        <v>0</v>
      </c>
      <c r="C166" s="9">
        <f>IF(Parametros!$P$3=1,'4 - Tabela atual'!C165,'5 - Tabela anterior'!C165)</f>
        <v>0</v>
      </c>
      <c r="D166" s="9">
        <f>IF(Parametros!$P$3=1,'4 - Tabela atual'!D165,'5 - Tabela anterior'!D165)</f>
        <v>0</v>
      </c>
      <c r="E166" s="9"/>
      <c r="F166" s="9"/>
      <c r="G166" s="9"/>
      <c r="H166" s="9"/>
      <c r="I166" s="9">
        <f>IF(Parametros!$P$3=1,'4 - Tabela atual'!I165,'5 - Tabela anterior'!H165)</f>
        <v>0</v>
      </c>
      <c r="J166" s="9"/>
      <c r="K166" s="9"/>
      <c r="L166" s="9"/>
      <c r="M166" s="9"/>
      <c r="N166" s="9">
        <f>IF(Parametros!$P$3=1,'4 - Tabela atual'!N165,'5 - Tabela anterior'!M165)</f>
        <v>0</v>
      </c>
      <c r="O166" s="9">
        <f>IF(Parametros!$P$3=1,'4 - Tabela atual'!O165,'5 - Tabela anterior'!N165)</f>
        <v>0</v>
      </c>
      <c r="P166" s="9">
        <f>IF(Parametros!$P$3=1,'4 - Tabela atual'!P165,'5 - Tabela anterior'!O165)</f>
        <v>0</v>
      </c>
      <c r="Q166" s="9">
        <f>IF(Parametros!$P$3=1,'4 - Tabela atual'!Q165,'5 - Tabela anterior'!P165)</f>
        <v>0</v>
      </c>
      <c r="R166" s="9">
        <f>IF(Parametros!$P$3=1,'4 - Tabela atual'!R165,'5 - Tabela anterior'!Q165)</f>
        <v>0</v>
      </c>
      <c r="S166" s="9">
        <f>IF(Parametros!$P$3=1,'4 - Tabela atual'!S165,'5 - Tabela anterior'!R165)</f>
        <v>0</v>
      </c>
      <c r="T166" s="9">
        <f>IF(Parametros!$P$3=1,'4 - Tabela atual'!T165,'5 - Tabela anterior'!S165)</f>
        <v>0</v>
      </c>
      <c r="U166" s="9">
        <f>IF(Parametros!$P$3=1,'4 - Tabela atual'!U165,'5 - Tabela anterior'!T165)</f>
        <v>0</v>
      </c>
      <c r="V166" s="9">
        <f>IF(Parametros!$P$3=1,'4 - Tabela atual'!V165,'5 - Tabela anterior'!U165)</f>
        <v>0</v>
      </c>
      <c r="W166" s="9">
        <f>IF(Parametros!$P$3=1,'4 - Tabela atual'!W165,'5 - Tabela anterior'!V165)</f>
        <v>0</v>
      </c>
      <c r="X166" s="9">
        <f>IF(Parametros!$P$3=1,'4 - Tabela atual'!X165,'5 - Tabela anterior'!W165)</f>
        <v>0</v>
      </c>
      <c r="Y166" s="9">
        <f>IF(Parametros!$P$3=1,'4 - Tabela atual'!Y165,'5 - Tabela anterior'!X165)</f>
        <v>0</v>
      </c>
      <c r="Z166" s="9">
        <f>IF(Parametros!$P$3=1,'4 - Tabela atual'!Z165,'5 - Tabela anterior'!Y165)</f>
        <v>0</v>
      </c>
      <c r="AA166" s="9">
        <f>IF(Parametros!$P$3=1,'4 - Tabela atual'!AA165,'5 - Tabela anterior'!Z165)</f>
        <v>0</v>
      </c>
      <c r="AB166" s="9">
        <f>IF(Parametros!$P$3=1,'4 - Tabela atual'!AB165,'5 - Tabela anterior'!AA165)</f>
        <v>0</v>
      </c>
      <c r="AC166" s="9">
        <f>IF(Parametros!$P$3=1,'4 - Tabela atual'!AC165,'5 - Tabela anterior'!AB165)</f>
        <v>0</v>
      </c>
      <c r="AD166" s="9">
        <f>IF(Parametros!$P$3=1,'4 - Tabela atual'!AD165,'5 - Tabela anterior'!AC165)</f>
        <v>0</v>
      </c>
      <c r="AE166" s="9">
        <f>IF(Parametros!$P$3=1,'4 - Tabela atual'!AE165,'5 - Tabela anterior'!AD165)</f>
        <v>0</v>
      </c>
      <c r="AF166" s="9">
        <f>IF(Parametros!$P$3=1,'4 - Tabela atual'!AF165,'5 - Tabela anterior'!AE165)</f>
        <v>0</v>
      </c>
      <c r="AG166" s="9">
        <f>IF(Parametros!$P$3=1,'4 - Tabela atual'!AG165,'5 - Tabela anterior'!AF165)</f>
        <v>0</v>
      </c>
      <c r="AH166" s="9">
        <f>IF(Parametros!$P$3=1,'4 - Tabela atual'!AH165,'5 - Tabela anterior'!AG165)</f>
        <v>0</v>
      </c>
      <c r="AI166" s="9">
        <f>IF(Parametros!$P$3=1,'4 - Tabela atual'!AI165,'5 - Tabela anterior'!AH165)</f>
        <v>0</v>
      </c>
      <c r="AJ166" s="9">
        <f>IF(Parametros!$P$3=1,'4 - Tabela atual'!AJ165,'5 - Tabela anterior'!AI165)</f>
        <v>0</v>
      </c>
      <c r="AK166" s="9">
        <f>IF(Parametros!$P$3=1,'4 - Tabela atual'!AK165,'5 - Tabela anterior'!AJ165)</f>
        <v>0</v>
      </c>
      <c r="AL166" s="9">
        <f>IF(Parametros!$P$3=1,'4 - Tabela atual'!AL165,'5 - Tabela anterior'!AK165)</f>
        <v>0</v>
      </c>
      <c r="AM166" s="9">
        <f>IF(Parametros!$P$3=1,'4 - Tabela atual'!AM165,'5 - Tabela anterior'!AL165)</f>
        <v>0</v>
      </c>
      <c r="AN166" s="9">
        <f>IF(Parametros!$P$3=1,'4 - Tabela atual'!AN165,'5 - Tabela anterior'!AM165)</f>
        <v>0</v>
      </c>
      <c r="AO166" s="9">
        <f>IF(Parametros!$P$3=1,'4 - Tabela atual'!AO165,'5 - Tabela anterior'!AN165)</f>
        <v>0</v>
      </c>
      <c r="AP166" s="9">
        <f>IF(Parametros!$P$3=1,'4 - Tabela atual'!AP165,'5 - Tabela anterior'!AO165)</f>
        <v>0</v>
      </c>
      <c r="AQ166" s="9">
        <f>IF(Parametros!$P$3=1,'4 - Tabela atual'!AQ165,'5 - Tabela anterior'!AP165)</f>
        <v>0</v>
      </c>
      <c r="AR166" s="9">
        <f>IF(Parametros!$P$3=1,'4 - Tabela atual'!AR165,'5 - Tabela anterior'!AQ165)</f>
        <v>0</v>
      </c>
      <c r="AS166" s="9">
        <f>IF(Parametros!$P$3=1,'4 - Tabela atual'!AS165,'5 - Tabela anterior'!AR165)</f>
        <v>0</v>
      </c>
      <c r="AT166" s="9">
        <f>IF(Parametros!$P$3=1,'4 - Tabela atual'!AT165,'5 - Tabela anterior'!AS165)</f>
        <v>0</v>
      </c>
      <c r="AU166" s="9">
        <f>IF(Parametros!$P$3=1,'4 - Tabela atual'!AU165,'5 - Tabela anterior'!AT165)</f>
        <v>0</v>
      </c>
      <c r="AV166" s="9">
        <f>IF(Parametros!$P$3=1,'4 - Tabela atual'!AV165,'5 - Tabela anterior'!AU165)</f>
        <v>0</v>
      </c>
      <c r="AW166" s="9">
        <f>IF(Parametros!$P$3=1,'4 - Tabela atual'!AW165,'5 - Tabela anterior'!AV165)</f>
        <v>0</v>
      </c>
      <c r="AX166" s="9">
        <f>IF(Parametros!$P$3=1,'4 - Tabela atual'!AX165,'5 - Tabela anterior'!AW165)</f>
        <v>0</v>
      </c>
      <c r="AY166" s="9">
        <f>IF(Parametros!$P$3=1,'4 - Tabela atual'!AY165,'5 - Tabela anterior'!AX165)</f>
        <v>0</v>
      </c>
      <c r="AZ166" s="9">
        <f>IF(Parametros!$P$3=1,'4 - Tabela atual'!AZ165,'5 - Tabela anterior'!AY165)</f>
        <v>0</v>
      </c>
      <c r="BA166" s="9">
        <f>IF(Parametros!$P$3=1,'4 - Tabela atual'!BA165,'5 - Tabela anterior'!AZ165)</f>
        <v>0</v>
      </c>
      <c r="BB166" s="9">
        <f>IF(Parametros!$P$3=1,'4 - Tabela atual'!BB165,'5 - Tabela anterior'!BA165)</f>
        <v>0</v>
      </c>
      <c r="BC166" s="9">
        <f>IF(Parametros!$P$3=1,'4 - Tabela atual'!BC165,'5 - Tabela anterior'!BB165)</f>
        <v>0</v>
      </c>
      <c r="BD166" s="9">
        <f>IF(Parametros!$P$3=1,'4 - Tabela atual'!BD165,'5 - Tabela anterior'!BC165)</f>
        <v>0</v>
      </c>
      <c r="BE166" s="9">
        <f>IF(Parametros!$P$3=1,'4 - Tabela atual'!BE165,'5 - Tabela anterior'!BD165)</f>
        <v>0</v>
      </c>
      <c r="BF166" s="9">
        <f>IF(Parametros!$P$3=1,'4 - Tabela atual'!BF165,'5 - Tabela anterior'!BE165)</f>
        <v>0</v>
      </c>
      <c r="BG166" s="9">
        <f>IF(Parametros!$P$3=1,'4 - Tabela atual'!BG165,'5 - Tabela anterior'!BF165)</f>
        <v>0</v>
      </c>
      <c r="BH166" s="9">
        <f>IF(Parametros!$P$3=1,'4 - Tabela atual'!BH165,'5 - Tabela anterior'!BG165)</f>
        <v>0</v>
      </c>
      <c r="BI166" s="9">
        <f>IF(Parametros!$P$3=1,'4 - Tabela atual'!BI165,'5 - Tabela anterior'!BH165)</f>
        <v>0</v>
      </c>
      <c r="BJ166" s="9">
        <f>IF(Parametros!$P$3=1,'4 - Tabela atual'!BJ165,'5 - Tabela anterior'!BI165)</f>
        <v>0</v>
      </c>
      <c r="BK166" s="9">
        <f>IF(Parametros!$P$3=1,'4 - Tabela atual'!BK165,'5 - Tabela anterior'!BJ165)</f>
        <v>0</v>
      </c>
      <c r="BL166" s="9">
        <f>IF(Parametros!$P$3=1,'4 - Tabela atual'!BL165,'5 - Tabela anterior'!BK165)</f>
        <v>0</v>
      </c>
      <c r="BM166" s="9">
        <f>IF(Parametros!$P$3=1,'4 - Tabela atual'!BM165,'5 - Tabela anterior'!BL165)</f>
        <v>0</v>
      </c>
      <c r="BN166" s="9">
        <f>IF(Parametros!$P$3=1,'4 - Tabela atual'!BN165,'5 - Tabela anterior'!BM165)</f>
        <v>0</v>
      </c>
      <c r="BO166" s="9">
        <f>IF(Parametros!$P$3=1,'4 - Tabela atual'!BO165,'5 - Tabela anterior'!BN165)</f>
        <v>0</v>
      </c>
      <c r="BP166" s="9">
        <f>IF(Parametros!$P$3=1,'4 - Tabela atual'!BP165,'5 - Tabela anterior'!BO165)</f>
        <v>0</v>
      </c>
      <c r="BQ166" s="9">
        <f>IF(Parametros!$P$3=1,'4 - Tabela atual'!BQ165,'5 - Tabela anterior'!BP165)</f>
        <v>0</v>
      </c>
      <c r="BR166" s="9">
        <f>IF(Parametros!$P$3=1,'4 - Tabela atual'!BR165,'5 - Tabela anterior'!BQ165)</f>
        <v>0</v>
      </c>
      <c r="BS166" s="9">
        <f>IF(Parametros!$P$3=1,'4 - Tabela atual'!BS165,'5 - Tabela anterior'!BR165)</f>
        <v>0</v>
      </c>
      <c r="BT166" s="9">
        <f>IF(Parametros!$P$3=1,'4 - Tabela atual'!BT165,'5 - Tabela anterior'!BS165)</f>
        <v>0</v>
      </c>
      <c r="BU166" s="9">
        <f>IF(Parametros!$P$3=1,'4 - Tabela atual'!BU165,'5 - Tabela anterior'!BT165)</f>
        <v>0</v>
      </c>
      <c r="BV166" s="9">
        <f>IF(Parametros!$P$3=1,'4 - Tabela atual'!BV165,'5 - Tabela anterior'!BU165)</f>
        <v>0</v>
      </c>
      <c r="BW166" s="9">
        <f>IF(Parametros!$P$3=1,'4 - Tabela atual'!BW165,'5 - Tabela anterior'!BV165)</f>
        <v>0</v>
      </c>
      <c r="BX166" s="9">
        <f>IF(Parametros!$P$3=1,'4 - Tabela atual'!BX165,'5 - Tabela anterior'!BW165)</f>
        <v>0</v>
      </c>
      <c r="BY166" s="9">
        <f>IF(Parametros!$P$3=1,'4 - Tabela atual'!BY165,'5 - Tabela anterior'!BX165)</f>
        <v>0</v>
      </c>
      <c r="BZ166" s="9">
        <f>IF(Parametros!$P$3=1,'4 - Tabela atual'!BZ165,'5 - Tabela anterior'!BY165)</f>
        <v>0</v>
      </c>
      <c r="CA166" s="9">
        <f>IF(Parametros!$P$3=1,'4 - Tabela atual'!CA165,'5 - Tabela anterior'!BZ165)</f>
        <v>0</v>
      </c>
      <c r="CB166" s="9">
        <f>IF(Parametros!$P$3=1,'4 - Tabela atual'!CB165,'5 - Tabela anterior'!CA165)</f>
        <v>0</v>
      </c>
      <c r="CC166" s="9">
        <f>IF(Parametros!$P$3=1,'4 - Tabela atual'!CC165,'5 - Tabela anterior'!CB165)</f>
        <v>0</v>
      </c>
      <c r="CD166" s="9">
        <f>IF(Parametros!$P$3=1,'4 - Tabela atual'!CD165,'5 - Tabela anterior'!CC165)</f>
        <v>0</v>
      </c>
      <c r="CE166" s="9">
        <f>IF(Parametros!$P$3=1,'4 - Tabela atual'!CE165,'5 - Tabela anterior'!CD165)</f>
        <v>0</v>
      </c>
      <c r="CF166" s="9">
        <f>IF(Parametros!$P$3=1,'4 - Tabela atual'!CF165,'5 - Tabela anterior'!CE165)</f>
        <v>0</v>
      </c>
      <c r="CG166" s="9">
        <f>IF(Parametros!$P$3=1,'4 - Tabela atual'!CG165,'5 - Tabela anterior'!CF165)</f>
        <v>0</v>
      </c>
      <c r="CH166" s="9">
        <f>IF(Parametros!$P$3=1,'4 - Tabela atual'!CH165,'5 - Tabela anterior'!CG165)</f>
        <v>0</v>
      </c>
      <c r="CI166" s="9">
        <f>IF(Parametros!$P$3=1,'4 - Tabela atual'!CI165,'5 - Tabela anterior'!CH165)</f>
        <v>0</v>
      </c>
      <c r="CJ166" s="9">
        <f>IF(Parametros!$P$3=1,'4 - Tabela atual'!CJ165,'5 - Tabela anterior'!CI165)</f>
        <v>0</v>
      </c>
      <c r="CK166" s="9">
        <f>IF(Parametros!$P$3=1,'4 - Tabela atual'!CK165,'5 - Tabela anterior'!CJ165)</f>
        <v>0</v>
      </c>
      <c r="CL166" s="9">
        <f>IF(Parametros!$P$3=1,'4 - Tabela atual'!CL165,'5 - Tabela anterior'!CK165)</f>
        <v>0</v>
      </c>
      <c r="CM166" s="9">
        <f>IF(Parametros!$P$3=1,'4 - Tabela atual'!CM165,'5 - Tabela anterior'!CL165)</f>
        <v>0</v>
      </c>
      <c r="CN166" s="9">
        <f>IF(Parametros!$P$3=1,'4 - Tabela atual'!CN165,'5 - Tabela anterior'!CM165)</f>
        <v>0</v>
      </c>
      <c r="CO166" s="9">
        <f>IF(Parametros!$P$3=1,'4 - Tabela atual'!CO165,'5 - Tabela anterior'!CN165)</f>
        <v>0</v>
      </c>
      <c r="CP166" s="9">
        <f>IF(Parametros!$P$3=1,'4 - Tabela atual'!CP165,'5 - Tabela anterior'!CO165)</f>
        <v>0</v>
      </c>
      <c r="CQ166" s="9">
        <f>IF(Parametros!$P$3=1,'4 - Tabela atual'!CQ165,'5 - Tabela anterior'!CP165)</f>
        <v>0</v>
      </c>
      <c r="CR166" s="9">
        <f>IF(Parametros!$P$3=1,'4 - Tabela atual'!CR165,'5 - Tabela anterior'!CQ165)</f>
        <v>0</v>
      </c>
      <c r="CS166" s="9">
        <f>IF(Parametros!$P$3=1,'4 - Tabela atual'!CS165,'5 - Tabela anterior'!CR165)</f>
        <v>0</v>
      </c>
      <c r="CT166" s="9">
        <f>IF(Parametros!$P$3=1,'4 - Tabela atual'!CT165,'5 - Tabela anterior'!CS165)</f>
        <v>0</v>
      </c>
      <c r="CU166" s="9">
        <f>IF(Parametros!$P$3=1,'4 - Tabela atual'!CU165,'5 - Tabela anterior'!CT165)</f>
        <v>0</v>
      </c>
      <c r="CV166" s="9">
        <f>IF(Parametros!$P$3=1,'4 - Tabela atual'!CV165,'5 - Tabela anterior'!CU165)</f>
        <v>0</v>
      </c>
      <c r="CW166" s="9">
        <f>IF(Parametros!$P$3=1,'4 - Tabela atual'!CW165,'5 - Tabela anterior'!CV165)</f>
        <v>0</v>
      </c>
      <c r="CX166" s="9">
        <f>IF(Parametros!$P$3=1,'4 - Tabela atual'!CX165,'5 - Tabela anterior'!CW165)</f>
        <v>0</v>
      </c>
      <c r="CY166" s="9">
        <f>IF(Parametros!$P$3=1,'4 - Tabela atual'!CY165,'5 - Tabela anterior'!CX165)</f>
        <v>0</v>
      </c>
      <c r="CZ166" s="9">
        <f>IF(Parametros!$P$3=1,'4 - Tabela atual'!CZ165,'5 - Tabela anterior'!CY165)</f>
        <v>0</v>
      </c>
      <c r="DA166" s="9">
        <f>IF(Parametros!$P$3=1,'4 - Tabela atual'!DA165,'5 - Tabela anterior'!CZ165)</f>
        <v>0</v>
      </c>
      <c r="DB166" s="9">
        <f>IF(Parametros!$P$3=1,'4 - Tabela atual'!DB165,'5 - Tabela anterior'!DA165)</f>
        <v>0</v>
      </c>
      <c r="DC166" s="9">
        <f>IF(Parametros!$P$3=1,'4 - Tabela atual'!DC165,'5 - Tabela anterior'!DB165)</f>
        <v>0</v>
      </c>
      <c r="DD166" s="9">
        <f>IF(Parametros!$P$3=1,'4 - Tabela atual'!DD165,'5 - Tabela anterior'!DC165)</f>
        <v>0</v>
      </c>
      <c r="DE166" s="9">
        <f>IF(Parametros!$P$3=1,'4 - Tabela atual'!DE165,'5 - Tabela anterior'!DD165)</f>
        <v>0</v>
      </c>
      <c r="DF166" s="9">
        <f>IF(Parametros!$P$3=1,'4 - Tabela atual'!DF165,'5 - Tabela anterior'!DE165)</f>
        <v>0</v>
      </c>
      <c r="DG166" s="9">
        <f>IF(Parametros!$P$3=1,'4 - Tabela atual'!DG165,'5 - Tabela anterior'!DF165)</f>
        <v>0</v>
      </c>
      <c r="DH166" s="9">
        <f>IF(Parametros!$P$3=1,'4 - Tabela atual'!DH165,'5 - Tabela anterior'!DG165)</f>
        <v>0</v>
      </c>
      <c r="DI166" s="9">
        <f>IF(Parametros!$P$3=1,'4 - Tabela atual'!DI165,'5 - Tabela anterior'!DH165)</f>
        <v>0</v>
      </c>
      <c r="DJ166" s="9">
        <f>IF(Parametros!$P$3=1,'4 - Tabela atual'!DJ165,'5 - Tabela anterior'!DI165)</f>
        <v>0</v>
      </c>
      <c r="DK166" s="9">
        <f>IF(Parametros!$P$3=1,'4 - Tabela atual'!DK165,'5 - Tabela anterior'!DJ165)</f>
        <v>0</v>
      </c>
      <c r="DL166" s="9">
        <f>IF(Parametros!$P$3=1,'4 - Tabela atual'!DL165,'5 - Tabela anterior'!DK165)</f>
        <v>0</v>
      </c>
      <c r="DM166" s="9">
        <f>IF(Parametros!$P$3=1,'4 - Tabela atual'!DM165,'5 - Tabela anterior'!DL165)</f>
        <v>0</v>
      </c>
      <c r="DN166" s="9">
        <f>IF(Parametros!$P$3=1,'4 - Tabela atual'!DN165,'5 - Tabela anterior'!DM165)</f>
        <v>0</v>
      </c>
      <c r="DO166" s="9">
        <f>IF(Parametros!$P$3=1,'4 - Tabela atual'!DO165,'5 - Tabela anterior'!DN165)</f>
        <v>0</v>
      </c>
      <c r="DP166" s="9">
        <f>IF(Parametros!$P$3=1,'4 - Tabela atual'!DP165,'5 - Tabela anterior'!DO165)</f>
        <v>0</v>
      </c>
      <c r="DQ166" s="9">
        <f>IF(Parametros!$P$3=1,'4 - Tabela atual'!DQ165,'5 - Tabela anterior'!DP165)</f>
        <v>0</v>
      </c>
      <c r="DR166" s="9">
        <f>IF(Parametros!$P$3=1,'4 - Tabela atual'!DR165,'5 - Tabela anterior'!DQ165)</f>
        <v>0</v>
      </c>
      <c r="DS166" s="9">
        <f>IF(Parametros!$P$3=1,'4 - Tabela atual'!DS165,'5 - Tabela anterior'!DR165)</f>
        <v>0</v>
      </c>
      <c r="DT166" s="9">
        <f>IF(Parametros!$P$3=1,'4 - Tabela atual'!DT165,'5 - Tabela anterior'!DS165)</f>
        <v>0</v>
      </c>
      <c r="DU166" s="9">
        <f>IF(Parametros!$P$3=1,'4 - Tabela atual'!DU165,'5 - Tabela anterior'!DT165)</f>
        <v>0</v>
      </c>
      <c r="DV166" s="9">
        <f>IF(Parametros!$P$3=1,'4 - Tabela atual'!DV165,'5 - Tabela anterior'!DU165)</f>
        <v>0</v>
      </c>
      <c r="DW166" s="9">
        <f>IF(Parametros!$P$3=1,'4 - Tabela atual'!DW165,'5 - Tabela anterior'!DV165)</f>
        <v>0</v>
      </c>
      <c r="DX166" s="9">
        <f>IF(Parametros!$P$3=1,'4 - Tabela atual'!DX165,'5 - Tabela anterior'!DW165)</f>
        <v>0</v>
      </c>
      <c r="DY166" s="9">
        <f>IF(Parametros!$P$3=1,'4 - Tabela atual'!DY165,'5 - Tabela anterior'!DX165)</f>
        <v>0</v>
      </c>
      <c r="DZ166" s="9">
        <f>IF(Parametros!$P$3=1,'4 - Tabela atual'!DZ165,'5 - Tabela anterior'!DY165)</f>
        <v>0</v>
      </c>
      <c r="EA166" s="9">
        <f>IF(Parametros!$P$3=1,'4 - Tabela atual'!EA165,'5 - Tabela anterior'!DZ165)</f>
        <v>0</v>
      </c>
      <c r="EB166" s="9">
        <f>IF(Parametros!$P$3=1,'4 - Tabela atual'!EB165,'5 - Tabela anterior'!EA165)</f>
        <v>0</v>
      </c>
      <c r="EC166" s="9">
        <f>IF(Parametros!$P$3=1,'4 - Tabela atual'!EC165,'5 - Tabela anterior'!EB165)</f>
        <v>0</v>
      </c>
      <c r="ED166" s="9">
        <f>IF(Parametros!$P$3=1,'4 - Tabela atual'!ED165,'5 - Tabela anterior'!EC165)</f>
        <v>0</v>
      </c>
      <c r="EE166" s="9">
        <f>IF(Parametros!$P$3=1,'4 - Tabela atual'!EE165,'5 - Tabela anterior'!ED165)</f>
        <v>0</v>
      </c>
      <c r="EF166" s="9">
        <f>IF(Parametros!$P$3=1,'4 - Tabela atual'!EF165,'5 - Tabela anterior'!EE165)</f>
        <v>0</v>
      </c>
      <c r="EG166" s="9">
        <f>IF(Parametros!$P$3=1,'4 - Tabela atual'!EG165,'5 - Tabela anterior'!EF165)</f>
        <v>0</v>
      </c>
      <c r="EH166" s="9">
        <f>IF(Parametros!$P$3=1,'4 - Tabela atual'!EH165,'5 - Tabela anterior'!EG165)</f>
        <v>0</v>
      </c>
      <c r="EI166" s="9">
        <f>IF(Parametros!$P$3=1,'4 - Tabela atual'!EI165,'5 - Tabela anterior'!EH165)</f>
        <v>0</v>
      </c>
      <c r="EJ166" s="9">
        <f>IF(Parametros!$P$3=1,'4 - Tabela atual'!EJ165,'5 - Tabela anterior'!EI165)</f>
        <v>0</v>
      </c>
      <c r="EK166" s="9">
        <f>IF(Parametros!$P$3=1,'4 - Tabela atual'!EK165,'5 - Tabela anterior'!EJ165)</f>
        <v>0</v>
      </c>
      <c r="EL166" s="9">
        <f>IF(Parametros!$P$3=1,'4 - Tabela atual'!EL165,'5 - Tabela anterior'!EK165)</f>
        <v>0</v>
      </c>
      <c r="EM166" s="9">
        <f>IF(Parametros!$P$3=1,'4 - Tabela atual'!EM165,'5 - Tabela anterior'!EL165)</f>
        <v>0</v>
      </c>
      <c r="EN166" s="9">
        <f>IF(Parametros!$P$3=1,'4 - Tabela atual'!EN165,'5 - Tabela anterior'!EM165)</f>
        <v>0</v>
      </c>
      <c r="EO166" s="9">
        <f>IF(Parametros!$P$3=1,'4 - Tabela atual'!EO165,'5 - Tabela anterior'!EN165)</f>
        <v>0</v>
      </c>
      <c r="EP166" s="9">
        <f>IF(Parametros!$P$3=1,'4 - Tabela atual'!EP165,'5 - Tabela anterior'!EO165)</f>
        <v>0</v>
      </c>
      <c r="EQ166" s="9">
        <f>IF(Parametros!$P$3=1,'4 - Tabela atual'!EQ165,'5 - Tabela anterior'!EP165)</f>
        <v>0</v>
      </c>
      <c r="ER166" s="9">
        <f>IF(Parametros!$P$3=1,'4 - Tabela atual'!ER165,'5 - Tabela anterior'!EQ165)</f>
        <v>0</v>
      </c>
      <c r="ES166" s="9">
        <f>IF(Parametros!$P$3=1,'4 - Tabela atual'!ES165,'5 - Tabela anterior'!ER165)</f>
        <v>0</v>
      </c>
      <c r="ET166" s="9">
        <f>IF(Parametros!$P$3=1,'4 - Tabela atual'!ET165,'5 - Tabela anterior'!ES165)</f>
        <v>0</v>
      </c>
      <c r="EU166" s="9">
        <f>IF(Parametros!$P$3=1,'4 - Tabela atual'!EU165,'5 - Tabela anterior'!ET165)</f>
        <v>0</v>
      </c>
      <c r="EV166" s="9">
        <f>IF(Parametros!$P$3=1,'4 - Tabela atual'!EV165,'5 - Tabela anterior'!EU165)</f>
        <v>0</v>
      </c>
      <c r="EW166" s="9">
        <f>IF(Parametros!$P$3=1,'4 - Tabela atual'!EW165,'5 - Tabela anterior'!EV165)</f>
        <v>0</v>
      </c>
      <c r="EX166" s="9">
        <f>IF(Parametros!$P$3=1,'4 - Tabela atual'!EX165,'5 - Tabela anterior'!EW165)</f>
        <v>0</v>
      </c>
      <c r="EY166" s="9">
        <f>IF(Parametros!$P$3=1,'4 - Tabela atual'!EY165,'5 - Tabela anterior'!EX165)</f>
        <v>0</v>
      </c>
      <c r="EZ166" s="9">
        <f>IF(Parametros!$P$3=1,'4 - Tabela atual'!EZ165,'5 - Tabela anterior'!EY165)</f>
        <v>0</v>
      </c>
      <c r="FA166" s="9">
        <f>IF(Parametros!$P$3=1,'4 - Tabela atual'!FA165,'5 - Tabela anterior'!EZ165)</f>
        <v>0</v>
      </c>
      <c r="FB166" s="9">
        <f>IF(Parametros!$P$3=1,'4 - Tabela atual'!FB165,'5 - Tabela anterior'!FA165)</f>
        <v>0</v>
      </c>
      <c r="FC166" s="9">
        <f>IF(Parametros!$P$3=1,'4 - Tabela atual'!FC165,'5 - Tabela anterior'!FB165)</f>
        <v>0</v>
      </c>
      <c r="FD166" s="9">
        <f>IF(Parametros!$P$3=1,'4 - Tabela atual'!FD165,'5 - Tabela anterior'!FC165)</f>
        <v>0</v>
      </c>
      <c r="FE166" s="9">
        <f>IF(Parametros!$P$3=1,'4 - Tabela atual'!FE165,'5 - Tabela anterior'!FD165)</f>
        <v>0</v>
      </c>
      <c r="FF166" s="9">
        <f>IF(Parametros!$P$3=1,'4 - Tabela atual'!FF165,'5 - Tabela anterior'!FE165)</f>
        <v>0</v>
      </c>
      <c r="FG166" s="9">
        <f>IF(Parametros!$P$3=1,'4 - Tabela atual'!FG165,'5 - Tabela anterior'!FF165)</f>
        <v>0</v>
      </c>
      <c r="FH166" s="9">
        <f>IF(Parametros!$P$3=1,'4 - Tabela atual'!FH165,'5 - Tabela anterior'!FG165)</f>
        <v>0</v>
      </c>
      <c r="FI166" s="9">
        <f>IF(Parametros!$P$3=1,'4 - Tabela atual'!FI165,'5 - Tabela anterior'!FH165)</f>
        <v>0</v>
      </c>
      <c r="FJ166" s="9">
        <f>IF(Parametros!$P$3=1,'4 - Tabela atual'!FJ165,'5 - Tabela anterior'!FI165)</f>
        <v>0</v>
      </c>
      <c r="FK166" s="9">
        <f>IF(Parametros!$P$3=1,'4 - Tabela atual'!FK165,'5 - Tabela anterior'!FJ165)</f>
        <v>0</v>
      </c>
      <c r="FL166" s="9">
        <f>IF(Parametros!$P$3=1,'4 - Tabela atual'!FL165,'5 - Tabela anterior'!FK165)</f>
        <v>0</v>
      </c>
      <c r="FM166" s="9">
        <f>IF(Parametros!$P$3=1,'4 - Tabela atual'!FM165,'5 - Tabela anterior'!FL165)</f>
        <v>0</v>
      </c>
      <c r="FN166" s="9">
        <f>IF(Parametros!$P$3=1,'4 - Tabela atual'!FN165,'5 - Tabela anterior'!FM165)</f>
        <v>0</v>
      </c>
      <c r="FO166" s="9">
        <f>IF(Parametros!$P$3=1,'4 - Tabela atual'!FO165,'5 - Tabela anterior'!FN165)</f>
        <v>0</v>
      </c>
      <c r="FP166" s="9">
        <f>IF(Parametros!$P$3=1,'4 - Tabela atual'!FP165,'5 - Tabela anterior'!FO165)</f>
        <v>0</v>
      </c>
      <c r="FQ166" s="9">
        <f>IF(Parametros!$P$3=1,'4 - Tabela atual'!FQ165,'5 - Tabela anterior'!FP165)</f>
        <v>0</v>
      </c>
      <c r="FR166" s="9">
        <f>IF(Parametros!$P$3=1,'4 - Tabela atual'!FR165,'5 - Tabela anterior'!FQ165)</f>
        <v>0</v>
      </c>
      <c r="FS166" s="9">
        <f>IF(Parametros!$P$3=1,'4 - Tabela atual'!FS165,'5 - Tabela anterior'!FR165)</f>
        <v>0</v>
      </c>
      <c r="FT166" t="str">
        <f>IF(Parametros!$P$3=1,'4 - Tabela atual'!FT165,'5 - Tabela anterior'!FS165)</f>
        <v>0</v>
      </c>
      <c r="FU166" t="str">
        <f>IF(Parametros!$P$3=1,'4 - Tabela atual'!FU165,'5 - Tabela anterior'!FT165)</f>
        <v>0</v>
      </c>
      <c r="FV166" t="str">
        <f>IF(Parametros!$P$3=1,'4 - Tabela atual'!FV165,'5 - Tabela anterior'!FU165)</f>
        <v>0</v>
      </c>
      <c r="FW166" t="str">
        <f>IF(Parametros!$P$3=1,'4 - Tabela atual'!FW165,'5 - Tabela anterior'!FV165)</f>
        <v>0</v>
      </c>
      <c r="FX166">
        <f>IF(Parametros!$P$3=1,'4 - Tabela atual'!FX165,'5 - Tabela anterior'!FW165)</f>
        <v>0</v>
      </c>
      <c r="FY166">
        <f>IF(Parametros!$P$3=1,'4 - Tabela atual'!FY165,'5 - Tabela anterior'!FX165)</f>
        <v>0</v>
      </c>
      <c r="FZ166">
        <f>IF(Parametros!$P$3=1,'4 - Tabela atual'!FZ165,'5 - Tabela anterior'!FY165)</f>
        <v>0</v>
      </c>
      <c r="GA166">
        <f>IF(Parametros!$P$3=1,'4 - Tabela atual'!GA165,'5 - Tabela anterior'!FZ165)</f>
        <v>0</v>
      </c>
      <c r="GB166">
        <f>IF(Parametros!$P$3=1,'4 - Tabela atual'!GB165,'5 - Tabela anterior'!GA165)</f>
        <v>0</v>
      </c>
      <c r="GC166">
        <f>IF(Parametros!$P$3=1,'4 - Tabela atual'!GC165,'5 - Tabela anterior'!GB165)</f>
        <v>0</v>
      </c>
      <c r="GD166">
        <f>IF(Parametros!$P$3=1,'4 - Tabela atual'!GD165,'5 - Tabela anterior'!GC165)</f>
        <v>0</v>
      </c>
      <c r="GE166">
        <f>IF(Parametros!$P$3=1,'4 - Tabela atual'!GE165,'5 - Tabela anterior'!GD165)</f>
        <v>0</v>
      </c>
      <c r="GF166">
        <f>IF(Parametros!$P$3=1,'4 - Tabela atual'!GF165,'5 - Tabela anterior'!GE165)</f>
        <v>0</v>
      </c>
      <c r="GG166">
        <f>IF(Parametros!$P$3=1,'4 - Tabela atual'!GG165,'5 - Tabela anterior'!GF165)</f>
        <v>0</v>
      </c>
      <c r="GH166">
        <f>IF(Parametros!$P$3=1,'4 - Tabela atual'!GH165,'5 - Tabela anterior'!GG165)</f>
        <v>0</v>
      </c>
      <c r="GI166" s="8" t="str">
        <f>IF(Parametros!$P$3=1,'4 - Tabela atual'!GI165,'5 - Tabela anterior'!GH165)</f>
        <v>0</v>
      </c>
      <c r="GJ166" s="8">
        <f>IF(Parametros!$P$3=1,'4 - Tabela atual'!GJ165,'5 - Tabela anterior'!GI165)</f>
        <v>0</v>
      </c>
      <c r="GK166" s="8">
        <f>IF(Parametros!$P$3=1,'4 - Tabela atual'!GK165,'5 - Tabela anterior'!GJ165)</f>
        <v>0</v>
      </c>
      <c r="GL166" s="8">
        <f>IF(Parametros!$P$3=1,'4 - Tabela atual'!GL165,'5 - Tabela anterior'!GK165)</f>
        <v>0</v>
      </c>
      <c r="GM166" s="8">
        <f>IF(Parametros!$P$3=1,'4 - Tabela atual'!GM165,'5 - Tabela anterior'!GL165)</f>
        <v>0</v>
      </c>
      <c r="GN166" s="8">
        <f>IF(Parametros!$P$3=1,'4 - Tabela atual'!GN165,'5 - Tabela anterior'!GM165)</f>
        <v>0</v>
      </c>
      <c r="GO166" s="8">
        <f>IF(Parametros!$P$3=1,'4 - Tabela atual'!GO165,'5 - Tabela anterior'!GN165)</f>
        <v>0</v>
      </c>
      <c r="GP166" s="8">
        <f>IF(Parametros!$P$3=1,'4 - Tabela atual'!GP165,'5 - Tabela anterior'!GO165)</f>
        <v>0</v>
      </c>
      <c r="GQ166" s="8">
        <f>IF(Parametros!$P$3=1,'4 - Tabela atual'!GQ165,'5 - Tabela anterior'!GP165)</f>
        <v>0</v>
      </c>
      <c r="GR166" s="8">
        <f>IF(Parametros!$P$3=1,'4 - Tabela atual'!GR165,'5 - Tabela anterior'!GQ165)</f>
        <v>0</v>
      </c>
      <c r="GS166" s="8">
        <f>IF(Parametros!$P$3=1,'4 - Tabela atual'!GS165,'5 - Tabela anterior'!GR165)</f>
        <v>0</v>
      </c>
      <c r="GT166" s="8">
        <f>IF(Parametros!$P$3=1,'4 - Tabela atual'!GT165,'5 - Tabela anterior'!GS165)</f>
        <v>0</v>
      </c>
      <c r="GU166" s="8">
        <f>IF(Parametros!$P$3=1,'4 - Tabela atual'!GU165,'5 - Tabela anterior'!GT165)</f>
        <v>0</v>
      </c>
      <c r="GV166" s="8">
        <f>IF(Parametros!$P$3=1,'4 - Tabela atual'!GV165,'5 - Tabela anterior'!GU165)</f>
        <v>0</v>
      </c>
      <c r="GW166" s="8">
        <f>IF(Parametros!$P$3=1,'4 - Tabela atual'!GW165,'5 - Tabela anterior'!GV165)</f>
        <v>0</v>
      </c>
      <c r="GX166">
        <f>IF(Parametros!$P$3=1,'4 - Tabela atual'!GX165,'5 - Tabela anterior'!GW165)</f>
        <v>0</v>
      </c>
      <c r="GY166">
        <f>IF(Parametros!$P$3=1,'4 - Tabela atual'!GY165,'5 - Tabela anterior'!GX165)</f>
        <v>0</v>
      </c>
      <c r="GZ166">
        <f>IF(Parametros!$P$3=1,'4 - Tabela atual'!GZ165,'5 - Tabela anterior'!GY165)</f>
        <v>0</v>
      </c>
      <c r="HA166">
        <f>IF(Parametros!$P$3=1,'4 - Tabela atual'!HA165,'5 - Tabela anterior'!GZ165)</f>
        <v>0</v>
      </c>
      <c r="HB166">
        <f>IF(Parametros!$P$3=1,'4 - Tabela atual'!HB165,'5 - Tabela anterior'!HA165)</f>
        <v>0</v>
      </c>
      <c r="HC166">
        <f>IF(Parametros!$P$3=1,'4 - Tabela atual'!HC165,'5 - Tabela anterior'!HB165)</f>
        <v>0</v>
      </c>
      <c r="HD166">
        <f>IF(Parametros!$P$3=1,'4 - Tabela atual'!HD165,'5 - Tabela anterior'!HC165)</f>
        <v>0</v>
      </c>
      <c r="HE166" s="6" t="str">
        <f t="shared" si="4"/>
        <v>0 - (0)</v>
      </c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IP166" s="5"/>
      <c r="IQ166" s="5"/>
      <c r="IR166" s="5"/>
      <c r="IS166" s="5"/>
      <c r="IT166" s="5"/>
      <c r="IU166" s="5"/>
      <c r="IV166" s="5"/>
      <c r="IW166" s="5"/>
      <c r="IX166" s="5"/>
      <c r="IY166" s="5"/>
      <c r="IZ166" s="5"/>
      <c r="JA166" s="5"/>
      <c r="JB166" s="5"/>
      <c r="JC166" s="5"/>
      <c r="JD166" s="5"/>
      <c r="JE166" s="5"/>
      <c r="JF166" s="5"/>
      <c r="JG166" s="5"/>
      <c r="JH166" s="5"/>
      <c r="JI166" s="5"/>
      <c r="JJ166" s="5"/>
      <c r="JK166" s="5"/>
      <c r="JL166" s="5"/>
    </row>
    <row r="167" spans="1:272" x14ac:dyDescent="0.2">
      <c r="A167" s="148">
        <f>IF(Parametros!$P$3=1,'4 - Tabela atual'!A166,'5 - Tabela anterior'!A166)</f>
        <v>0</v>
      </c>
      <c r="B167" s="112">
        <f>IF(Parametros!$P$3=1,'4 - Tabela atual'!B166,'5 - Tabela anterior'!B166)</f>
        <v>0</v>
      </c>
      <c r="C167" s="9">
        <f>IF(Parametros!$P$3=1,'4 - Tabela atual'!C166,'5 - Tabela anterior'!C166)</f>
        <v>0</v>
      </c>
      <c r="D167" s="9">
        <f>IF(Parametros!$P$3=1,'4 - Tabela atual'!D166,'5 - Tabela anterior'!D166)</f>
        <v>0</v>
      </c>
      <c r="E167" s="9"/>
      <c r="F167" s="9"/>
      <c r="G167" s="9"/>
      <c r="H167" s="9"/>
      <c r="I167" s="9">
        <f>IF(Parametros!$P$3=1,'4 - Tabela atual'!I166,'5 - Tabela anterior'!H166)</f>
        <v>0</v>
      </c>
      <c r="J167" s="9"/>
      <c r="K167" s="9"/>
      <c r="L167" s="9"/>
      <c r="M167" s="9"/>
      <c r="N167" s="9">
        <f>IF(Parametros!$P$3=1,'4 - Tabela atual'!N166,'5 - Tabela anterior'!M166)</f>
        <v>0</v>
      </c>
      <c r="O167" s="9">
        <f>IF(Parametros!$P$3=1,'4 - Tabela atual'!O166,'5 - Tabela anterior'!N166)</f>
        <v>0</v>
      </c>
      <c r="P167" s="9">
        <f>IF(Parametros!$P$3=1,'4 - Tabela atual'!P166,'5 - Tabela anterior'!O166)</f>
        <v>0</v>
      </c>
      <c r="Q167" s="9">
        <f>IF(Parametros!$P$3=1,'4 - Tabela atual'!Q166,'5 - Tabela anterior'!P166)</f>
        <v>0</v>
      </c>
      <c r="R167" s="9">
        <f>IF(Parametros!$P$3=1,'4 - Tabela atual'!R166,'5 - Tabela anterior'!Q166)</f>
        <v>0</v>
      </c>
      <c r="S167" s="9">
        <f>IF(Parametros!$P$3=1,'4 - Tabela atual'!S166,'5 - Tabela anterior'!R166)</f>
        <v>0</v>
      </c>
      <c r="T167" s="9">
        <f>IF(Parametros!$P$3=1,'4 - Tabela atual'!T166,'5 - Tabela anterior'!S166)</f>
        <v>0</v>
      </c>
      <c r="U167" s="9">
        <f>IF(Parametros!$P$3=1,'4 - Tabela atual'!U166,'5 - Tabela anterior'!T166)</f>
        <v>0</v>
      </c>
      <c r="V167" s="9">
        <f>IF(Parametros!$P$3=1,'4 - Tabela atual'!V166,'5 - Tabela anterior'!U166)</f>
        <v>0</v>
      </c>
      <c r="W167" s="9">
        <f>IF(Parametros!$P$3=1,'4 - Tabela atual'!W166,'5 - Tabela anterior'!V166)</f>
        <v>0</v>
      </c>
      <c r="X167" s="9">
        <f>IF(Parametros!$P$3=1,'4 - Tabela atual'!X166,'5 - Tabela anterior'!W166)</f>
        <v>0</v>
      </c>
      <c r="Y167" s="9">
        <f>IF(Parametros!$P$3=1,'4 - Tabela atual'!Y166,'5 - Tabela anterior'!X166)</f>
        <v>0</v>
      </c>
      <c r="Z167" s="9">
        <f>IF(Parametros!$P$3=1,'4 - Tabela atual'!Z166,'5 - Tabela anterior'!Y166)</f>
        <v>0</v>
      </c>
      <c r="AA167" s="9">
        <f>IF(Parametros!$P$3=1,'4 - Tabela atual'!AA166,'5 - Tabela anterior'!Z166)</f>
        <v>0</v>
      </c>
      <c r="AB167" s="9">
        <f>IF(Parametros!$P$3=1,'4 - Tabela atual'!AB166,'5 - Tabela anterior'!AA166)</f>
        <v>0</v>
      </c>
      <c r="AC167" s="9">
        <f>IF(Parametros!$P$3=1,'4 - Tabela atual'!AC166,'5 - Tabela anterior'!AB166)</f>
        <v>0</v>
      </c>
      <c r="AD167" s="9">
        <f>IF(Parametros!$P$3=1,'4 - Tabela atual'!AD166,'5 - Tabela anterior'!AC166)</f>
        <v>0</v>
      </c>
      <c r="AE167" s="9">
        <f>IF(Parametros!$P$3=1,'4 - Tabela atual'!AE166,'5 - Tabela anterior'!AD166)</f>
        <v>0</v>
      </c>
      <c r="AF167" s="9">
        <f>IF(Parametros!$P$3=1,'4 - Tabela atual'!AF166,'5 - Tabela anterior'!AE166)</f>
        <v>0</v>
      </c>
      <c r="AG167" s="9">
        <f>IF(Parametros!$P$3=1,'4 - Tabela atual'!AG166,'5 - Tabela anterior'!AF166)</f>
        <v>0</v>
      </c>
      <c r="AH167" s="9">
        <f>IF(Parametros!$P$3=1,'4 - Tabela atual'!AH166,'5 - Tabela anterior'!AG166)</f>
        <v>0</v>
      </c>
      <c r="AI167" s="9">
        <f>IF(Parametros!$P$3=1,'4 - Tabela atual'!AI166,'5 - Tabela anterior'!AH166)</f>
        <v>0</v>
      </c>
      <c r="AJ167" s="9">
        <f>IF(Parametros!$P$3=1,'4 - Tabela atual'!AJ166,'5 - Tabela anterior'!AI166)</f>
        <v>0</v>
      </c>
      <c r="AK167" s="9">
        <f>IF(Parametros!$P$3=1,'4 - Tabela atual'!AK166,'5 - Tabela anterior'!AJ166)</f>
        <v>0</v>
      </c>
      <c r="AL167" s="9">
        <f>IF(Parametros!$P$3=1,'4 - Tabela atual'!AL166,'5 - Tabela anterior'!AK166)</f>
        <v>0</v>
      </c>
      <c r="AM167" s="9">
        <f>IF(Parametros!$P$3=1,'4 - Tabela atual'!AM166,'5 - Tabela anterior'!AL166)</f>
        <v>0</v>
      </c>
      <c r="AN167" s="9">
        <f>IF(Parametros!$P$3=1,'4 - Tabela atual'!AN166,'5 - Tabela anterior'!AM166)</f>
        <v>0</v>
      </c>
      <c r="AO167" s="9">
        <f>IF(Parametros!$P$3=1,'4 - Tabela atual'!AO166,'5 - Tabela anterior'!AN166)</f>
        <v>0</v>
      </c>
      <c r="AP167" s="9">
        <f>IF(Parametros!$P$3=1,'4 - Tabela atual'!AP166,'5 - Tabela anterior'!AO166)</f>
        <v>0</v>
      </c>
      <c r="AQ167" s="9">
        <f>IF(Parametros!$P$3=1,'4 - Tabela atual'!AQ166,'5 - Tabela anterior'!AP166)</f>
        <v>0</v>
      </c>
      <c r="AR167" s="9">
        <f>IF(Parametros!$P$3=1,'4 - Tabela atual'!AR166,'5 - Tabela anterior'!AQ166)</f>
        <v>0</v>
      </c>
      <c r="AS167" s="9">
        <f>IF(Parametros!$P$3=1,'4 - Tabela atual'!AS166,'5 - Tabela anterior'!AR166)</f>
        <v>0</v>
      </c>
      <c r="AT167" s="9">
        <f>IF(Parametros!$P$3=1,'4 - Tabela atual'!AT166,'5 - Tabela anterior'!AS166)</f>
        <v>0</v>
      </c>
      <c r="AU167" s="9">
        <f>IF(Parametros!$P$3=1,'4 - Tabela atual'!AU166,'5 - Tabela anterior'!AT166)</f>
        <v>0</v>
      </c>
      <c r="AV167" s="9">
        <f>IF(Parametros!$P$3=1,'4 - Tabela atual'!AV166,'5 - Tabela anterior'!AU166)</f>
        <v>0</v>
      </c>
      <c r="AW167" s="9">
        <f>IF(Parametros!$P$3=1,'4 - Tabela atual'!AW166,'5 - Tabela anterior'!AV166)</f>
        <v>0</v>
      </c>
      <c r="AX167" s="9">
        <f>IF(Parametros!$P$3=1,'4 - Tabela atual'!AX166,'5 - Tabela anterior'!AW166)</f>
        <v>0</v>
      </c>
      <c r="AY167" s="9">
        <f>IF(Parametros!$P$3=1,'4 - Tabela atual'!AY166,'5 - Tabela anterior'!AX166)</f>
        <v>0</v>
      </c>
      <c r="AZ167" s="9">
        <f>IF(Parametros!$P$3=1,'4 - Tabela atual'!AZ166,'5 - Tabela anterior'!AY166)</f>
        <v>0</v>
      </c>
      <c r="BA167" s="9">
        <f>IF(Parametros!$P$3=1,'4 - Tabela atual'!BA166,'5 - Tabela anterior'!AZ166)</f>
        <v>0</v>
      </c>
      <c r="BB167" s="9">
        <f>IF(Parametros!$P$3=1,'4 - Tabela atual'!BB166,'5 - Tabela anterior'!BA166)</f>
        <v>0</v>
      </c>
      <c r="BC167" s="9">
        <f>IF(Parametros!$P$3=1,'4 - Tabela atual'!BC166,'5 - Tabela anterior'!BB166)</f>
        <v>0</v>
      </c>
      <c r="BD167" s="9">
        <f>IF(Parametros!$P$3=1,'4 - Tabela atual'!BD166,'5 - Tabela anterior'!BC166)</f>
        <v>0</v>
      </c>
      <c r="BE167" s="9">
        <f>IF(Parametros!$P$3=1,'4 - Tabela atual'!BE166,'5 - Tabela anterior'!BD166)</f>
        <v>0</v>
      </c>
      <c r="BF167" s="9">
        <f>IF(Parametros!$P$3=1,'4 - Tabela atual'!BF166,'5 - Tabela anterior'!BE166)</f>
        <v>0</v>
      </c>
      <c r="BG167" s="9">
        <f>IF(Parametros!$P$3=1,'4 - Tabela atual'!BG166,'5 - Tabela anterior'!BF166)</f>
        <v>0</v>
      </c>
      <c r="BH167" s="9">
        <f>IF(Parametros!$P$3=1,'4 - Tabela atual'!BH166,'5 - Tabela anterior'!BG166)</f>
        <v>0</v>
      </c>
      <c r="BI167" s="9">
        <f>IF(Parametros!$P$3=1,'4 - Tabela atual'!BI166,'5 - Tabela anterior'!BH166)</f>
        <v>0</v>
      </c>
      <c r="BJ167" s="9">
        <f>IF(Parametros!$P$3=1,'4 - Tabela atual'!BJ166,'5 - Tabela anterior'!BI166)</f>
        <v>0</v>
      </c>
      <c r="BK167" s="9">
        <f>IF(Parametros!$P$3=1,'4 - Tabela atual'!BK166,'5 - Tabela anterior'!BJ166)</f>
        <v>0</v>
      </c>
      <c r="BL167" s="9">
        <f>IF(Parametros!$P$3=1,'4 - Tabela atual'!BL166,'5 - Tabela anterior'!BK166)</f>
        <v>0</v>
      </c>
      <c r="BM167" s="9">
        <f>IF(Parametros!$P$3=1,'4 - Tabela atual'!BM166,'5 - Tabela anterior'!BL166)</f>
        <v>0</v>
      </c>
      <c r="BN167" s="9">
        <f>IF(Parametros!$P$3=1,'4 - Tabela atual'!BN166,'5 - Tabela anterior'!BM166)</f>
        <v>0</v>
      </c>
      <c r="BO167" s="9">
        <f>IF(Parametros!$P$3=1,'4 - Tabela atual'!BO166,'5 - Tabela anterior'!BN166)</f>
        <v>0</v>
      </c>
      <c r="BP167" s="9">
        <f>IF(Parametros!$P$3=1,'4 - Tabela atual'!BP166,'5 - Tabela anterior'!BO166)</f>
        <v>0</v>
      </c>
      <c r="BQ167" s="9">
        <f>IF(Parametros!$P$3=1,'4 - Tabela atual'!BQ166,'5 - Tabela anterior'!BP166)</f>
        <v>0</v>
      </c>
      <c r="BR167" s="9">
        <f>IF(Parametros!$P$3=1,'4 - Tabela atual'!BR166,'5 - Tabela anterior'!BQ166)</f>
        <v>0</v>
      </c>
      <c r="BS167" s="9">
        <f>IF(Parametros!$P$3=1,'4 - Tabela atual'!BS166,'5 - Tabela anterior'!BR166)</f>
        <v>0</v>
      </c>
      <c r="BT167" s="9">
        <f>IF(Parametros!$P$3=1,'4 - Tabela atual'!BT166,'5 - Tabela anterior'!BS166)</f>
        <v>0</v>
      </c>
      <c r="BU167" s="9">
        <f>IF(Parametros!$P$3=1,'4 - Tabela atual'!BU166,'5 - Tabela anterior'!BT166)</f>
        <v>0</v>
      </c>
      <c r="BV167" s="9">
        <f>IF(Parametros!$P$3=1,'4 - Tabela atual'!BV166,'5 - Tabela anterior'!BU166)</f>
        <v>0</v>
      </c>
      <c r="BW167" s="9">
        <f>IF(Parametros!$P$3=1,'4 - Tabela atual'!BW166,'5 - Tabela anterior'!BV166)</f>
        <v>0</v>
      </c>
      <c r="BX167" s="9">
        <f>IF(Parametros!$P$3=1,'4 - Tabela atual'!BX166,'5 - Tabela anterior'!BW166)</f>
        <v>0</v>
      </c>
      <c r="BY167" s="9">
        <f>IF(Parametros!$P$3=1,'4 - Tabela atual'!BY166,'5 - Tabela anterior'!BX166)</f>
        <v>0</v>
      </c>
      <c r="BZ167" s="9">
        <f>IF(Parametros!$P$3=1,'4 - Tabela atual'!BZ166,'5 - Tabela anterior'!BY166)</f>
        <v>0</v>
      </c>
      <c r="CA167" s="9">
        <f>IF(Parametros!$P$3=1,'4 - Tabela atual'!CA166,'5 - Tabela anterior'!BZ166)</f>
        <v>0</v>
      </c>
      <c r="CB167" s="9">
        <f>IF(Parametros!$P$3=1,'4 - Tabela atual'!CB166,'5 - Tabela anterior'!CA166)</f>
        <v>0</v>
      </c>
      <c r="CC167" s="9">
        <f>IF(Parametros!$P$3=1,'4 - Tabela atual'!CC166,'5 - Tabela anterior'!CB166)</f>
        <v>0</v>
      </c>
      <c r="CD167" s="9">
        <f>IF(Parametros!$P$3=1,'4 - Tabela atual'!CD166,'5 - Tabela anterior'!CC166)</f>
        <v>0</v>
      </c>
      <c r="CE167" s="9">
        <f>IF(Parametros!$P$3=1,'4 - Tabela atual'!CE166,'5 - Tabela anterior'!CD166)</f>
        <v>0</v>
      </c>
      <c r="CF167" s="9">
        <f>IF(Parametros!$P$3=1,'4 - Tabela atual'!CF166,'5 - Tabela anterior'!CE166)</f>
        <v>0</v>
      </c>
      <c r="CG167" s="9">
        <f>IF(Parametros!$P$3=1,'4 - Tabela atual'!CG166,'5 - Tabela anterior'!CF166)</f>
        <v>0</v>
      </c>
      <c r="CH167" s="9">
        <f>IF(Parametros!$P$3=1,'4 - Tabela atual'!CH166,'5 - Tabela anterior'!CG166)</f>
        <v>0</v>
      </c>
      <c r="CI167" s="9">
        <f>IF(Parametros!$P$3=1,'4 - Tabela atual'!CI166,'5 - Tabela anterior'!CH166)</f>
        <v>0</v>
      </c>
      <c r="CJ167" s="9">
        <f>IF(Parametros!$P$3=1,'4 - Tabela atual'!CJ166,'5 - Tabela anterior'!CI166)</f>
        <v>0</v>
      </c>
      <c r="CK167" s="9">
        <f>IF(Parametros!$P$3=1,'4 - Tabela atual'!CK166,'5 - Tabela anterior'!CJ166)</f>
        <v>0</v>
      </c>
      <c r="CL167" s="9">
        <f>IF(Parametros!$P$3=1,'4 - Tabela atual'!CL166,'5 - Tabela anterior'!CK166)</f>
        <v>0</v>
      </c>
      <c r="CM167" s="9">
        <f>IF(Parametros!$P$3=1,'4 - Tabela atual'!CM166,'5 - Tabela anterior'!CL166)</f>
        <v>0</v>
      </c>
      <c r="CN167" s="9">
        <f>IF(Parametros!$P$3=1,'4 - Tabela atual'!CN166,'5 - Tabela anterior'!CM166)</f>
        <v>0</v>
      </c>
      <c r="CO167" s="9">
        <f>IF(Parametros!$P$3=1,'4 - Tabela atual'!CO166,'5 - Tabela anterior'!CN166)</f>
        <v>0</v>
      </c>
      <c r="CP167" s="9">
        <f>IF(Parametros!$P$3=1,'4 - Tabela atual'!CP166,'5 - Tabela anterior'!CO166)</f>
        <v>0</v>
      </c>
      <c r="CQ167" s="9">
        <f>IF(Parametros!$P$3=1,'4 - Tabela atual'!CQ166,'5 - Tabela anterior'!CP166)</f>
        <v>0</v>
      </c>
      <c r="CR167" s="9">
        <f>IF(Parametros!$P$3=1,'4 - Tabela atual'!CR166,'5 - Tabela anterior'!CQ166)</f>
        <v>0</v>
      </c>
      <c r="CS167" s="9">
        <f>IF(Parametros!$P$3=1,'4 - Tabela atual'!CS166,'5 - Tabela anterior'!CR166)</f>
        <v>0</v>
      </c>
      <c r="CT167" s="9">
        <f>IF(Parametros!$P$3=1,'4 - Tabela atual'!CT166,'5 - Tabela anterior'!CS166)</f>
        <v>0</v>
      </c>
      <c r="CU167" s="9">
        <f>IF(Parametros!$P$3=1,'4 - Tabela atual'!CU166,'5 - Tabela anterior'!CT166)</f>
        <v>0</v>
      </c>
      <c r="CV167" s="9">
        <f>IF(Parametros!$P$3=1,'4 - Tabela atual'!CV166,'5 - Tabela anterior'!CU166)</f>
        <v>0</v>
      </c>
      <c r="CW167" s="9">
        <f>IF(Parametros!$P$3=1,'4 - Tabela atual'!CW166,'5 - Tabela anterior'!CV166)</f>
        <v>0</v>
      </c>
      <c r="CX167" s="9">
        <f>IF(Parametros!$P$3=1,'4 - Tabela atual'!CX166,'5 - Tabela anterior'!CW166)</f>
        <v>0</v>
      </c>
      <c r="CY167" s="9">
        <f>IF(Parametros!$P$3=1,'4 - Tabela atual'!CY166,'5 - Tabela anterior'!CX166)</f>
        <v>0</v>
      </c>
      <c r="CZ167" s="9">
        <f>IF(Parametros!$P$3=1,'4 - Tabela atual'!CZ166,'5 - Tabela anterior'!CY166)</f>
        <v>0</v>
      </c>
      <c r="DA167" s="9">
        <f>IF(Parametros!$P$3=1,'4 - Tabela atual'!DA166,'5 - Tabela anterior'!CZ166)</f>
        <v>0</v>
      </c>
      <c r="DB167" s="9">
        <f>IF(Parametros!$P$3=1,'4 - Tabela atual'!DB166,'5 - Tabela anterior'!DA166)</f>
        <v>0</v>
      </c>
      <c r="DC167" s="9">
        <f>IF(Parametros!$P$3=1,'4 - Tabela atual'!DC166,'5 - Tabela anterior'!DB166)</f>
        <v>0</v>
      </c>
      <c r="DD167" s="9">
        <f>IF(Parametros!$P$3=1,'4 - Tabela atual'!DD166,'5 - Tabela anterior'!DC166)</f>
        <v>0</v>
      </c>
      <c r="DE167" s="9">
        <f>IF(Parametros!$P$3=1,'4 - Tabela atual'!DE166,'5 - Tabela anterior'!DD166)</f>
        <v>0</v>
      </c>
      <c r="DF167" s="9">
        <f>IF(Parametros!$P$3=1,'4 - Tabela atual'!DF166,'5 - Tabela anterior'!DE166)</f>
        <v>0</v>
      </c>
      <c r="DG167" s="9">
        <f>IF(Parametros!$P$3=1,'4 - Tabela atual'!DG166,'5 - Tabela anterior'!DF166)</f>
        <v>0</v>
      </c>
      <c r="DH167" s="9">
        <f>IF(Parametros!$P$3=1,'4 - Tabela atual'!DH166,'5 - Tabela anterior'!DG166)</f>
        <v>0</v>
      </c>
      <c r="DI167" s="9">
        <f>IF(Parametros!$P$3=1,'4 - Tabela atual'!DI166,'5 - Tabela anterior'!DH166)</f>
        <v>0</v>
      </c>
      <c r="DJ167" s="9">
        <f>IF(Parametros!$P$3=1,'4 - Tabela atual'!DJ166,'5 - Tabela anterior'!DI166)</f>
        <v>0</v>
      </c>
      <c r="DK167" s="9">
        <f>IF(Parametros!$P$3=1,'4 - Tabela atual'!DK166,'5 - Tabela anterior'!DJ166)</f>
        <v>0</v>
      </c>
      <c r="DL167" s="9">
        <f>IF(Parametros!$P$3=1,'4 - Tabela atual'!DL166,'5 - Tabela anterior'!DK166)</f>
        <v>0</v>
      </c>
      <c r="DM167" s="9">
        <f>IF(Parametros!$P$3=1,'4 - Tabela atual'!DM166,'5 - Tabela anterior'!DL166)</f>
        <v>0</v>
      </c>
      <c r="DN167" s="9">
        <f>IF(Parametros!$P$3=1,'4 - Tabela atual'!DN166,'5 - Tabela anterior'!DM166)</f>
        <v>0</v>
      </c>
      <c r="DO167" s="9">
        <f>IF(Parametros!$P$3=1,'4 - Tabela atual'!DO166,'5 - Tabela anterior'!DN166)</f>
        <v>0</v>
      </c>
      <c r="DP167" s="9">
        <f>IF(Parametros!$P$3=1,'4 - Tabela atual'!DP166,'5 - Tabela anterior'!DO166)</f>
        <v>0</v>
      </c>
      <c r="DQ167" s="9">
        <f>IF(Parametros!$P$3=1,'4 - Tabela atual'!DQ166,'5 - Tabela anterior'!DP166)</f>
        <v>0</v>
      </c>
      <c r="DR167" s="9">
        <f>IF(Parametros!$P$3=1,'4 - Tabela atual'!DR166,'5 - Tabela anterior'!DQ166)</f>
        <v>0</v>
      </c>
      <c r="DS167" s="9">
        <f>IF(Parametros!$P$3=1,'4 - Tabela atual'!DS166,'5 - Tabela anterior'!DR166)</f>
        <v>0</v>
      </c>
      <c r="DT167" s="9">
        <f>IF(Parametros!$P$3=1,'4 - Tabela atual'!DT166,'5 - Tabela anterior'!DS166)</f>
        <v>0</v>
      </c>
      <c r="DU167" s="9">
        <f>IF(Parametros!$P$3=1,'4 - Tabela atual'!DU166,'5 - Tabela anterior'!DT166)</f>
        <v>0</v>
      </c>
      <c r="DV167" s="9">
        <f>IF(Parametros!$P$3=1,'4 - Tabela atual'!DV166,'5 - Tabela anterior'!DU166)</f>
        <v>0</v>
      </c>
      <c r="DW167" s="9">
        <f>IF(Parametros!$P$3=1,'4 - Tabela atual'!DW166,'5 - Tabela anterior'!DV166)</f>
        <v>0</v>
      </c>
      <c r="DX167" s="9">
        <f>IF(Parametros!$P$3=1,'4 - Tabela atual'!DX166,'5 - Tabela anterior'!DW166)</f>
        <v>0</v>
      </c>
      <c r="DY167" s="9">
        <f>IF(Parametros!$P$3=1,'4 - Tabela atual'!DY166,'5 - Tabela anterior'!DX166)</f>
        <v>0</v>
      </c>
      <c r="DZ167" s="9">
        <f>IF(Parametros!$P$3=1,'4 - Tabela atual'!DZ166,'5 - Tabela anterior'!DY166)</f>
        <v>0</v>
      </c>
      <c r="EA167" s="9">
        <f>IF(Parametros!$P$3=1,'4 - Tabela atual'!EA166,'5 - Tabela anterior'!DZ166)</f>
        <v>0</v>
      </c>
      <c r="EB167" s="9">
        <f>IF(Parametros!$P$3=1,'4 - Tabela atual'!EB166,'5 - Tabela anterior'!EA166)</f>
        <v>0</v>
      </c>
      <c r="EC167" s="9">
        <f>IF(Parametros!$P$3=1,'4 - Tabela atual'!EC166,'5 - Tabela anterior'!EB166)</f>
        <v>0</v>
      </c>
      <c r="ED167" s="9">
        <f>IF(Parametros!$P$3=1,'4 - Tabela atual'!ED166,'5 - Tabela anterior'!EC166)</f>
        <v>0</v>
      </c>
      <c r="EE167" s="9">
        <f>IF(Parametros!$P$3=1,'4 - Tabela atual'!EE166,'5 - Tabela anterior'!ED166)</f>
        <v>0</v>
      </c>
      <c r="EF167" s="9">
        <f>IF(Parametros!$P$3=1,'4 - Tabela atual'!EF166,'5 - Tabela anterior'!EE166)</f>
        <v>0</v>
      </c>
      <c r="EG167" s="9">
        <f>IF(Parametros!$P$3=1,'4 - Tabela atual'!EG166,'5 - Tabela anterior'!EF166)</f>
        <v>0</v>
      </c>
      <c r="EH167" s="9">
        <f>IF(Parametros!$P$3=1,'4 - Tabela atual'!EH166,'5 - Tabela anterior'!EG166)</f>
        <v>0</v>
      </c>
      <c r="EI167" s="9">
        <f>IF(Parametros!$P$3=1,'4 - Tabela atual'!EI166,'5 - Tabela anterior'!EH166)</f>
        <v>0</v>
      </c>
      <c r="EJ167" s="9">
        <f>IF(Parametros!$P$3=1,'4 - Tabela atual'!EJ166,'5 - Tabela anterior'!EI166)</f>
        <v>0</v>
      </c>
      <c r="EK167" s="9">
        <f>IF(Parametros!$P$3=1,'4 - Tabela atual'!EK166,'5 - Tabela anterior'!EJ166)</f>
        <v>0</v>
      </c>
      <c r="EL167" s="9">
        <f>IF(Parametros!$P$3=1,'4 - Tabela atual'!EL166,'5 - Tabela anterior'!EK166)</f>
        <v>0</v>
      </c>
      <c r="EM167" s="9">
        <f>IF(Parametros!$P$3=1,'4 - Tabela atual'!EM166,'5 - Tabela anterior'!EL166)</f>
        <v>0</v>
      </c>
      <c r="EN167" s="9">
        <f>IF(Parametros!$P$3=1,'4 - Tabela atual'!EN166,'5 - Tabela anterior'!EM166)</f>
        <v>0</v>
      </c>
      <c r="EO167" s="9">
        <f>IF(Parametros!$P$3=1,'4 - Tabela atual'!EO166,'5 - Tabela anterior'!EN166)</f>
        <v>0</v>
      </c>
      <c r="EP167" s="9">
        <f>IF(Parametros!$P$3=1,'4 - Tabela atual'!EP166,'5 - Tabela anterior'!EO166)</f>
        <v>0</v>
      </c>
      <c r="EQ167" s="9">
        <f>IF(Parametros!$P$3=1,'4 - Tabela atual'!EQ166,'5 - Tabela anterior'!EP166)</f>
        <v>0</v>
      </c>
      <c r="ER167" s="9">
        <f>IF(Parametros!$P$3=1,'4 - Tabela atual'!ER166,'5 - Tabela anterior'!EQ166)</f>
        <v>0</v>
      </c>
      <c r="ES167" s="9">
        <f>IF(Parametros!$P$3=1,'4 - Tabela atual'!ES166,'5 - Tabela anterior'!ER166)</f>
        <v>0</v>
      </c>
      <c r="ET167" s="9">
        <f>IF(Parametros!$P$3=1,'4 - Tabela atual'!ET166,'5 - Tabela anterior'!ES166)</f>
        <v>0</v>
      </c>
      <c r="EU167" s="9">
        <f>IF(Parametros!$P$3=1,'4 - Tabela atual'!EU166,'5 - Tabela anterior'!ET166)</f>
        <v>0</v>
      </c>
      <c r="EV167" s="9">
        <f>IF(Parametros!$P$3=1,'4 - Tabela atual'!EV166,'5 - Tabela anterior'!EU166)</f>
        <v>0</v>
      </c>
      <c r="EW167" s="9">
        <f>IF(Parametros!$P$3=1,'4 - Tabela atual'!EW166,'5 - Tabela anterior'!EV166)</f>
        <v>0</v>
      </c>
      <c r="EX167" s="9">
        <f>IF(Parametros!$P$3=1,'4 - Tabela atual'!EX166,'5 - Tabela anterior'!EW166)</f>
        <v>0</v>
      </c>
      <c r="EY167" s="9">
        <f>IF(Parametros!$P$3=1,'4 - Tabela atual'!EY166,'5 - Tabela anterior'!EX166)</f>
        <v>0</v>
      </c>
      <c r="EZ167" s="9">
        <f>IF(Parametros!$P$3=1,'4 - Tabela atual'!EZ166,'5 - Tabela anterior'!EY166)</f>
        <v>0</v>
      </c>
      <c r="FA167" s="9">
        <f>IF(Parametros!$P$3=1,'4 - Tabela atual'!FA166,'5 - Tabela anterior'!EZ166)</f>
        <v>0</v>
      </c>
      <c r="FB167" s="9">
        <f>IF(Parametros!$P$3=1,'4 - Tabela atual'!FB166,'5 - Tabela anterior'!FA166)</f>
        <v>0</v>
      </c>
      <c r="FC167" s="9">
        <f>IF(Parametros!$P$3=1,'4 - Tabela atual'!FC166,'5 - Tabela anterior'!FB166)</f>
        <v>0</v>
      </c>
      <c r="FD167" s="9">
        <f>IF(Parametros!$P$3=1,'4 - Tabela atual'!FD166,'5 - Tabela anterior'!FC166)</f>
        <v>0</v>
      </c>
      <c r="FE167" s="9">
        <f>IF(Parametros!$P$3=1,'4 - Tabela atual'!FE166,'5 - Tabela anterior'!FD166)</f>
        <v>0</v>
      </c>
      <c r="FF167" s="9">
        <f>IF(Parametros!$P$3=1,'4 - Tabela atual'!FF166,'5 - Tabela anterior'!FE166)</f>
        <v>0</v>
      </c>
      <c r="FG167" s="9">
        <f>IF(Parametros!$P$3=1,'4 - Tabela atual'!FG166,'5 - Tabela anterior'!FF166)</f>
        <v>0</v>
      </c>
      <c r="FH167" s="9">
        <f>IF(Parametros!$P$3=1,'4 - Tabela atual'!FH166,'5 - Tabela anterior'!FG166)</f>
        <v>0</v>
      </c>
      <c r="FI167" s="9">
        <f>IF(Parametros!$P$3=1,'4 - Tabela atual'!FI166,'5 - Tabela anterior'!FH166)</f>
        <v>0</v>
      </c>
      <c r="FJ167" s="9">
        <f>IF(Parametros!$P$3=1,'4 - Tabela atual'!FJ166,'5 - Tabela anterior'!FI166)</f>
        <v>0</v>
      </c>
      <c r="FK167" s="9">
        <f>IF(Parametros!$P$3=1,'4 - Tabela atual'!FK166,'5 - Tabela anterior'!FJ166)</f>
        <v>0</v>
      </c>
      <c r="FL167" s="9">
        <f>IF(Parametros!$P$3=1,'4 - Tabela atual'!FL166,'5 - Tabela anterior'!FK166)</f>
        <v>0</v>
      </c>
      <c r="FM167" s="9">
        <f>IF(Parametros!$P$3=1,'4 - Tabela atual'!FM166,'5 - Tabela anterior'!FL166)</f>
        <v>0</v>
      </c>
      <c r="FN167" s="9">
        <f>IF(Parametros!$P$3=1,'4 - Tabela atual'!FN166,'5 - Tabela anterior'!FM166)</f>
        <v>0</v>
      </c>
      <c r="FO167" s="9">
        <f>IF(Parametros!$P$3=1,'4 - Tabela atual'!FO166,'5 - Tabela anterior'!FN166)</f>
        <v>0</v>
      </c>
      <c r="FP167" s="9">
        <f>IF(Parametros!$P$3=1,'4 - Tabela atual'!FP166,'5 - Tabela anterior'!FO166)</f>
        <v>0</v>
      </c>
      <c r="FQ167" s="9">
        <f>IF(Parametros!$P$3=1,'4 - Tabela atual'!FQ166,'5 - Tabela anterior'!FP166)</f>
        <v>0</v>
      </c>
      <c r="FR167" s="9">
        <f>IF(Parametros!$P$3=1,'4 - Tabela atual'!FR166,'5 - Tabela anterior'!FQ166)</f>
        <v>0</v>
      </c>
      <c r="FS167" s="9">
        <f>IF(Parametros!$P$3=1,'4 - Tabela atual'!FS166,'5 - Tabela anterior'!FR166)</f>
        <v>0</v>
      </c>
      <c r="FT167" t="str">
        <f>IF(Parametros!$P$3=1,'4 - Tabela atual'!FT166,'5 - Tabela anterior'!FS166)</f>
        <v>0</v>
      </c>
      <c r="FU167" t="str">
        <f>IF(Parametros!$P$3=1,'4 - Tabela atual'!FU166,'5 - Tabela anterior'!FT166)</f>
        <v>0</v>
      </c>
      <c r="FV167" t="str">
        <f>IF(Parametros!$P$3=1,'4 - Tabela atual'!FV166,'5 - Tabela anterior'!FU166)</f>
        <v>0</v>
      </c>
      <c r="FW167" t="str">
        <f>IF(Parametros!$P$3=1,'4 - Tabela atual'!FW166,'5 - Tabela anterior'!FV166)</f>
        <v>0</v>
      </c>
      <c r="FX167">
        <f>IF(Parametros!$P$3=1,'4 - Tabela atual'!FX166,'5 - Tabela anterior'!FW166)</f>
        <v>0</v>
      </c>
      <c r="FY167">
        <f>IF(Parametros!$P$3=1,'4 - Tabela atual'!FY166,'5 - Tabela anterior'!FX166)</f>
        <v>0</v>
      </c>
      <c r="FZ167">
        <f>IF(Parametros!$P$3=1,'4 - Tabela atual'!FZ166,'5 - Tabela anterior'!FY166)</f>
        <v>0</v>
      </c>
      <c r="GA167">
        <f>IF(Parametros!$P$3=1,'4 - Tabela atual'!GA166,'5 - Tabela anterior'!FZ166)</f>
        <v>0</v>
      </c>
      <c r="GB167">
        <f>IF(Parametros!$P$3=1,'4 - Tabela atual'!GB166,'5 - Tabela anterior'!GA166)</f>
        <v>0</v>
      </c>
      <c r="GC167">
        <f>IF(Parametros!$P$3=1,'4 - Tabela atual'!GC166,'5 - Tabela anterior'!GB166)</f>
        <v>0</v>
      </c>
      <c r="GD167">
        <f>IF(Parametros!$P$3=1,'4 - Tabela atual'!GD166,'5 - Tabela anterior'!GC166)</f>
        <v>0</v>
      </c>
      <c r="GE167">
        <f>IF(Parametros!$P$3=1,'4 - Tabela atual'!GE166,'5 - Tabela anterior'!GD166)</f>
        <v>0</v>
      </c>
      <c r="GF167">
        <f>IF(Parametros!$P$3=1,'4 - Tabela atual'!GF166,'5 - Tabela anterior'!GE166)</f>
        <v>0</v>
      </c>
      <c r="GG167">
        <f>IF(Parametros!$P$3=1,'4 - Tabela atual'!GG166,'5 - Tabela anterior'!GF166)</f>
        <v>0</v>
      </c>
      <c r="GH167">
        <f>IF(Parametros!$P$3=1,'4 - Tabela atual'!GH166,'5 - Tabela anterior'!GG166)</f>
        <v>0</v>
      </c>
      <c r="GI167" s="8" t="str">
        <f>IF(Parametros!$P$3=1,'4 - Tabela atual'!GI166,'5 - Tabela anterior'!GH166)</f>
        <v>0</v>
      </c>
      <c r="GJ167" s="8">
        <f>IF(Parametros!$P$3=1,'4 - Tabela atual'!GJ166,'5 - Tabela anterior'!GI166)</f>
        <v>0</v>
      </c>
      <c r="GK167" s="8">
        <f>IF(Parametros!$P$3=1,'4 - Tabela atual'!GK166,'5 - Tabela anterior'!GJ166)</f>
        <v>0</v>
      </c>
      <c r="GL167" s="8">
        <f>IF(Parametros!$P$3=1,'4 - Tabela atual'!GL166,'5 - Tabela anterior'!GK166)</f>
        <v>0</v>
      </c>
      <c r="GM167" s="8">
        <f>IF(Parametros!$P$3=1,'4 - Tabela atual'!GM166,'5 - Tabela anterior'!GL166)</f>
        <v>0</v>
      </c>
      <c r="GN167" s="8">
        <f>IF(Parametros!$P$3=1,'4 - Tabela atual'!GN166,'5 - Tabela anterior'!GM166)</f>
        <v>0</v>
      </c>
      <c r="GO167" s="8">
        <f>IF(Parametros!$P$3=1,'4 - Tabela atual'!GO166,'5 - Tabela anterior'!GN166)</f>
        <v>0</v>
      </c>
      <c r="GP167" s="8">
        <f>IF(Parametros!$P$3=1,'4 - Tabela atual'!GP166,'5 - Tabela anterior'!GO166)</f>
        <v>0</v>
      </c>
      <c r="GQ167" s="8">
        <f>IF(Parametros!$P$3=1,'4 - Tabela atual'!GQ166,'5 - Tabela anterior'!GP166)</f>
        <v>0</v>
      </c>
      <c r="GR167" s="8">
        <f>IF(Parametros!$P$3=1,'4 - Tabela atual'!GR166,'5 - Tabela anterior'!GQ166)</f>
        <v>0</v>
      </c>
      <c r="GS167" s="8">
        <f>IF(Parametros!$P$3=1,'4 - Tabela atual'!GS166,'5 - Tabela anterior'!GR166)</f>
        <v>0</v>
      </c>
      <c r="GT167" s="8">
        <f>IF(Parametros!$P$3=1,'4 - Tabela atual'!GT166,'5 - Tabela anterior'!GS166)</f>
        <v>0</v>
      </c>
      <c r="GU167" s="8">
        <f>IF(Parametros!$P$3=1,'4 - Tabela atual'!GU166,'5 - Tabela anterior'!GT166)</f>
        <v>0</v>
      </c>
      <c r="GV167" s="8">
        <f>IF(Parametros!$P$3=1,'4 - Tabela atual'!GV166,'5 - Tabela anterior'!GU166)</f>
        <v>0</v>
      </c>
      <c r="GW167" s="8">
        <f>IF(Parametros!$P$3=1,'4 - Tabela atual'!GW166,'5 - Tabela anterior'!GV166)</f>
        <v>0</v>
      </c>
      <c r="GX167">
        <f>IF(Parametros!$P$3=1,'4 - Tabela atual'!GX166,'5 - Tabela anterior'!GW166)</f>
        <v>0</v>
      </c>
      <c r="GY167">
        <f>IF(Parametros!$P$3=1,'4 - Tabela atual'!GY166,'5 - Tabela anterior'!GX166)</f>
        <v>0</v>
      </c>
      <c r="GZ167">
        <f>IF(Parametros!$P$3=1,'4 - Tabela atual'!GZ166,'5 - Tabela anterior'!GY166)</f>
        <v>0</v>
      </c>
      <c r="HA167">
        <f>IF(Parametros!$P$3=1,'4 - Tabela atual'!HA166,'5 - Tabela anterior'!GZ166)</f>
        <v>0</v>
      </c>
      <c r="HB167">
        <f>IF(Parametros!$P$3=1,'4 - Tabela atual'!HB166,'5 - Tabela anterior'!HA166)</f>
        <v>0</v>
      </c>
      <c r="HC167">
        <f>IF(Parametros!$P$3=1,'4 - Tabela atual'!HC166,'5 - Tabela anterior'!HB166)</f>
        <v>0</v>
      </c>
      <c r="HD167">
        <f>IF(Parametros!$P$3=1,'4 - Tabela atual'!HD166,'5 - Tabela anterior'!HC166)</f>
        <v>0</v>
      </c>
      <c r="HE167" s="6" t="str">
        <f t="shared" si="4"/>
        <v>0 - (0)</v>
      </c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IP167" s="5"/>
      <c r="IQ167" s="5"/>
      <c r="IR167" s="5"/>
      <c r="IS167" s="5"/>
      <c r="IT167" s="5"/>
      <c r="IU167" s="5"/>
      <c r="IV167" s="5"/>
      <c r="IW167" s="5"/>
      <c r="IX167" s="5"/>
      <c r="IY167" s="5"/>
      <c r="IZ167" s="5"/>
      <c r="JA167" s="5"/>
      <c r="JB167" s="5"/>
      <c r="JC167" s="5"/>
      <c r="JD167" s="5"/>
      <c r="JE167" s="5"/>
      <c r="JF167" s="5"/>
      <c r="JG167" s="5"/>
      <c r="JH167" s="5"/>
      <c r="JI167" s="5"/>
      <c r="JJ167" s="5"/>
      <c r="JK167" s="5"/>
      <c r="JL167" s="5"/>
    </row>
    <row r="168" spans="1:272" x14ac:dyDescent="0.2">
      <c r="A168" s="148">
        <f>IF(Parametros!$P$3=1,'4 - Tabela atual'!A167,'5 - Tabela anterior'!A167)</f>
        <v>0</v>
      </c>
      <c r="B168" s="112">
        <f>IF(Parametros!$P$3=1,'4 - Tabela atual'!B167,'5 - Tabela anterior'!B167)</f>
        <v>0</v>
      </c>
      <c r="C168" s="9">
        <f>IF(Parametros!$P$3=1,'4 - Tabela atual'!C167,'5 - Tabela anterior'!C167)</f>
        <v>0</v>
      </c>
      <c r="D168" s="9">
        <f>IF(Parametros!$P$3=1,'4 - Tabela atual'!D167,'5 - Tabela anterior'!D167)</f>
        <v>0</v>
      </c>
      <c r="E168" s="9"/>
      <c r="F168" s="9"/>
      <c r="G168" s="9"/>
      <c r="H168" s="9"/>
      <c r="I168" s="9">
        <f>IF(Parametros!$P$3=1,'4 - Tabela atual'!I167,'5 - Tabela anterior'!H167)</f>
        <v>0</v>
      </c>
      <c r="J168" s="9"/>
      <c r="K168" s="9"/>
      <c r="L168" s="9"/>
      <c r="M168" s="9"/>
      <c r="N168" s="9">
        <f>IF(Parametros!$P$3=1,'4 - Tabela atual'!N167,'5 - Tabela anterior'!M167)</f>
        <v>0</v>
      </c>
      <c r="O168" s="9">
        <f>IF(Parametros!$P$3=1,'4 - Tabela atual'!O167,'5 - Tabela anterior'!N167)</f>
        <v>0</v>
      </c>
      <c r="P168" s="9">
        <f>IF(Parametros!$P$3=1,'4 - Tabela atual'!P167,'5 - Tabela anterior'!O167)</f>
        <v>0</v>
      </c>
      <c r="Q168" s="9">
        <f>IF(Parametros!$P$3=1,'4 - Tabela atual'!Q167,'5 - Tabela anterior'!P167)</f>
        <v>0</v>
      </c>
      <c r="R168" s="9">
        <f>IF(Parametros!$P$3=1,'4 - Tabela atual'!R167,'5 - Tabela anterior'!Q167)</f>
        <v>0</v>
      </c>
      <c r="S168" s="9">
        <f>IF(Parametros!$P$3=1,'4 - Tabela atual'!S167,'5 - Tabela anterior'!R167)</f>
        <v>0</v>
      </c>
      <c r="T168" s="9">
        <f>IF(Parametros!$P$3=1,'4 - Tabela atual'!T167,'5 - Tabela anterior'!S167)</f>
        <v>0</v>
      </c>
      <c r="U168" s="9">
        <f>IF(Parametros!$P$3=1,'4 - Tabela atual'!U167,'5 - Tabela anterior'!T167)</f>
        <v>0</v>
      </c>
      <c r="V168" s="9">
        <f>IF(Parametros!$P$3=1,'4 - Tabela atual'!V167,'5 - Tabela anterior'!U167)</f>
        <v>0</v>
      </c>
      <c r="W168" s="9">
        <f>IF(Parametros!$P$3=1,'4 - Tabela atual'!W167,'5 - Tabela anterior'!V167)</f>
        <v>0</v>
      </c>
      <c r="X168" s="9">
        <f>IF(Parametros!$P$3=1,'4 - Tabela atual'!X167,'5 - Tabela anterior'!W167)</f>
        <v>0</v>
      </c>
      <c r="Y168" s="9">
        <f>IF(Parametros!$P$3=1,'4 - Tabela atual'!Y167,'5 - Tabela anterior'!X167)</f>
        <v>0</v>
      </c>
      <c r="Z168" s="9">
        <f>IF(Parametros!$P$3=1,'4 - Tabela atual'!Z167,'5 - Tabela anterior'!Y167)</f>
        <v>0</v>
      </c>
      <c r="AA168" s="9">
        <f>IF(Parametros!$P$3=1,'4 - Tabela atual'!AA167,'5 - Tabela anterior'!Z167)</f>
        <v>0</v>
      </c>
      <c r="AB168" s="9">
        <f>IF(Parametros!$P$3=1,'4 - Tabela atual'!AB167,'5 - Tabela anterior'!AA167)</f>
        <v>0</v>
      </c>
      <c r="AC168" s="9">
        <f>IF(Parametros!$P$3=1,'4 - Tabela atual'!AC167,'5 - Tabela anterior'!AB167)</f>
        <v>0</v>
      </c>
      <c r="AD168" s="9">
        <f>IF(Parametros!$P$3=1,'4 - Tabela atual'!AD167,'5 - Tabela anterior'!AC167)</f>
        <v>0</v>
      </c>
      <c r="AE168" s="9">
        <f>IF(Parametros!$P$3=1,'4 - Tabela atual'!AE167,'5 - Tabela anterior'!AD167)</f>
        <v>0</v>
      </c>
      <c r="AF168" s="9">
        <f>IF(Parametros!$P$3=1,'4 - Tabela atual'!AF167,'5 - Tabela anterior'!AE167)</f>
        <v>0</v>
      </c>
      <c r="AG168" s="9">
        <f>IF(Parametros!$P$3=1,'4 - Tabela atual'!AG167,'5 - Tabela anterior'!AF167)</f>
        <v>0</v>
      </c>
      <c r="AH168" s="9">
        <f>IF(Parametros!$P$3=1,'4 - Tabela atual'!AH167,'5 - Tabela anterior'!AG167)</f>
        <v>0</v>
      </c>
      <c r="AI168" s="9">
        <f>IF(Parametros!$P$3=1,'4 - Tabela atual'!AI167,'5 - Tabela anterior'!AH167)</f>
        <v>0</v>
      </c>
      <c r="AJ168" s="9">
        <f>IF(Parametros!$P$3=1,'4 - Tabela atual'!AJ167,'5 - Tabela anterior'!AI167)</f>
        <v>0</v>
      </c>
      <c r="AK168" s="9">
        <f>IF(Parametros!$P$3=1,'4 - Tabela atual'!AK167,'5 - Tabela anterior'!AJ167)</f>
        <v>0</v>
      </c>
      <c r="AL168" s="9">
        <f>IF(Parametros!$P$3=1,'4 - Tabela atual'!AL167,'5 - Tabela anterior'!AK167)</f>
        <v>0</v>
      </c>
      <c r="AM168" s="9">
        <f>IF(Parametros!$P$3=1,'4 - Tabela atual'!AM167,'5 - Tabela anterior'!AL167)</f>
        <v>0</v>
      </c>
      <c r="AN168" s="9">
        <f>IF(Parametros!$P$3=1,'4 - Tabela atual'!AN167,'5 - Tabela anterior'!AM167)</f>
        <v>0</v>
      </c>
      <c r="AO168" s="9">
        <f>IF(Parametros!$P$3=1,'4 - Tabela atual'!AO167,'5 - Tabela anterior'!AN167)</f>
        <v>0</v>
      </c>
      <c r="AP168" s="9">
        <f>IF(Parametros!$P$3=1,'4 - Tabela atual'!AP167,'5 - Tabela anterior'!AO167)</f>
        <v>0</v>
      </c>
      <c r="AQ168" s="9">
        <f>IF(Parametros!$P$3=1,'4 - Tabela atual'!AQ167,'5 - Tabela anterior'!AP167)</f>
        <v>0</v>
      </c>
      <c r="AR168" s="9">
        <f>IF(Parametros!$P$3=1,'4 - Tabela atual'!AR167,'5 - Tabela anterior'!AQ167)</f>
        <v>0</v>
      </c>
      <c r="AS168" s="9">
        <f>IF(Parametros!$P$3=1,'4 - Tabela atual'!AS167,'5 - Tabela anterior'!AR167)</f>
        <v>0</v>
      </c>
      <c r="AT168" s="9">
        <f>IF(Parametros!$P$3=1,'4 - Tabela atual'!AT167,'5 - Tabela anterior'!AS167)</f>
        <v>0</v>
      </c>
      <c r="AU168" s="9">
        <f>IF(Parametros!$P$3=1,'4 - Tabela atual'!AU167,'5 - Tabela anterior'!AT167)</f>
        <v>0</v>
      </c>
      <c r="AV168" s="9">
        <f>IF(Parametros!$P$3=1,'4 - Tabela atual'!AV167,'5 - Tabela anterior'!AU167)</f>
        <v>0</v>
      </c>
      <c r="AW168" s="9">
        <f>IF(Parametros!$P$3=1,'4 - Tabela atual'!AW167,'5 - Tabela anterior'!AV167)</f>
        <v>0</v>
      </c>
      <c r="AX168" s="9">
        <f>IF(Parametros!$P$3=1,'4 - Tabela atual'!AX167,'5 - Tabela anterior'!AW167)</f>
        <v>0</v>
      </c>
      <c r="AY168" s="9">
        <f>IF(Parametros!$P$3=1,'4 - Tabela atual'!AY167,'5 - Tabela anterior'!AX167)</f>
        <v>0</v>
      </c>
      <c r="AZ168" s="9">
        <f>IF(Parametros!$P$3=1,'4 - Tabela atual'!AZ167,'5 - Tabela anterior'!AY167)</f>
        <v>0</v>
      </c>
      <c r="BA168" s="9">
        <f>IF(Parametros!$P$3=1,'4 - Tabela atual'!BA167,'5 - Tabela anterior'!AZ167)</f>
        <v>0</v>
      </c>
      <c r="BB168" s="9">
        <f>IF(Parametros!$P$3=1,'4 - Tabela atual'!BB167,'5 - Tabela anterior'!BA167)</f>
        <v>0</v>
      </c>
      <c r="BC168" s="9">
        <f>IF(Parametros!$P$3=1,'4 - Tabela atual'!BC167,'5 - Tabela anterior'!BB167)</f>
        <v>0</v>
      </c>
      <c r="BD168" s="9">
        <f>IF(Parametros!$P$3=1,'4 - Tabela atual'!BD167,'5 - Tabela anterior'!BC167)</f>
        <v>0</v>
      </c>
      <c r="BE168" s="9">
        <f>IF(Parametros!$P$3=1,'4 - Tabela atual'!BE167,'5 - Tabela anterior'!BD167)</f>
        <v>0</v>
      </c>
      <c r="BF168" s="9">
        <f>IF(Parametros!$P$3=1,'4 - Tabela atual'!BF167,'5 - Tabela anterior'!BE167)</f>
        <v>0</v>
      </c>
      <c r="BG168" s="9">
        <f>IF(Parametros!$P$3=1,'4 - Tabela atual'!BG167,'5 - Tabela anterior'!BF167)</f>
        <v>0</v>
      </c>
      <c r="BH168" s="9">
        <f>IF(Parametros!$P$3=1,'4 - Tabela atual'!BH167,'5 - Tabela anterior'!BG167)</f>
        <v>0</v>
      </c>
      <c r="BI168" s="9">
        <f>IF(Parametros!$P$3=1,'4 - Tabela atual'!BI167,'5 - Tabela anterior'!BH167)</f>
        <v>0</v>
      </c>
      <c r="BJ168" s="9">
        <f>IF(Parametros!$P$3=1,'4 - Tabela atual'!BJ167,'5 - Tabela anterior'!BI167)</f>
        <v>0</v>
      </c>
      <c r="BK168" s="9">
        <f>IF(Parametros!$P$3=1,'4 - Tabela atual'!BK167,'5 - Tabela anterior'!BJ167)</f>
        <v>0</v>
      </c>
      <c r="BL168" s="9">
        <f>IF(Parametros!$P$3=1,'4 - Tabela atual'!BL167,'5 - Tabela anterior'!BK167)</f>
        <v>0</v>
      </c>
      <c r="BM168" s="9">
        <f>IF(Parametros!$P$3=1,'4 - Tabela atual'!BM167,'5 - Tabela anterior'!BL167)</f>
        <v>0</v>
      </c>
      <c r="BN168" s="9">
        <f>IF(Parametros!$P$3=1,'4 - Tabela atual'!BN167,'5 - Tabela anterior'!BM167)</f>
        <v>0</v>
      </c>
      <c r="BO168" s="9">
        <f>IF(Parametros!$P$3=1,'4 - Tabela atual'!BO167,'5 - Tabela anterior'!BN167)</f>
        <v>0</v>
      </c>
      <c r="BP168" s="9">
        <f>IF(Parametros!$P$3=1,'4 - Tabela atual'!BP167,'5 - Tabela anterior'!BO167)</f>
        <v>0</v>
      </c>
      <c r="BQ168" s="9">
        <f>IF(Parametros!$P$3=1,'4 - Tabela atual'!BQ167,'5 - Tabela anterior'!BP167)</f>
        <v>0</v>
      </c>
      <c r="BR168" s="9">
        <f>IF(Parametros!$P$3=1,'4 - Tabela atual'!BR167,'5 - Tabela anterior'!BQ167)</f>
        <v>0</v>
      </c>
      <c r="BS168" s="9">
        <f>IF(Parametros!$P$3=1,'4 - Tabela atual'!BS167,'5 - Tabela anterior'!BR167)</f>
        <v>0</v>
      </c>
      <c r="BT168" s="9">
        <f>IF(Parametros!$P$3=1,'4 - Tabela atual'!BT167,'5 - Tabela anterior'!BS167)</f>
        <v>0</v>
      </c>
      <c r="BU168" s="9">
        <f>IF(Parametros!$P$3=1,'4 - Tabela atual'!BU167,'5 - Tabela anterior'!BT167)</f>
        <v>0</v>
      </c>
      <c r="BV168" s="9">
        <f>IF(Parametros!$P$3=1,'4 - Tabela atual'!BV167,'5 - Tabela anterior'!BU167)</f>
        <v>0</v>
      </c>
      <c r="BW168" s="9">
        <f>IF(Parametros!$P$3=1,'4 - Tabela atual'!BW167,'5 - Tabela anterior'!BV167)</f>
        <v>0</v>
      </c>
      <c r="BX168" s="9">
        <f>IF(Parametros!$P$3=1,'4 - Tabela atual'!BX167,'5 - Tabela anterior'!BW167)</f>
        <v>0</v>
      </c>
      <c r="BY168" s="9">
        <f>IF(Parametros!$P$3=1,'4 - Tabela atual'!BY167,'5 - Tabela anterior'!BX167)</f>
        <v>0</v>
      </c>
      <c r="BZ168" s="9">
        <f>IF(Parametros!$P$3=1,'4 - Tabela atual'!BZ167,'5 - Tabela anterior'!BY167)</f>
        <v>0</v>
      </c>
      <c r="CA168" s="9">
        <f>IF(Parametros!$P$3=1,'4 - Tabela atual'!CA167,'5 - Tabela anterior'!BZ167)</f>
        <v>0</v>
      </c>
      <c r="CB168" s="9">
        <f>IF(Parametros!$P$3=1,'4 - Tabela atual'!CB167,'5 - Tabela anterior'!CA167)</f>
        <v>0</v>
      </c>
      <c r="CC168" s="9">
        <f>IF(Parametros!$P$3=1,'4 - Tabela atual'!CC167,'5 - Tabela anterior'!CB167)</f>
        <v>0</v>
      </c>
      <c r="CD168" s="9">
        <f>IF(Parametros!$P$3=1,'4 - Tabela atual'!CD167,'5 - Tabela anterior'!CC167)</f>
        <v>0</v>
      </c>
      <c r="CE168" s="9">
        <f>IF(Parametros!$P$3=1,'4 - Tabela atual'!CE167,'5 - Tabela anterior'!CD167)</f>
        <v>0</v>
      </c>
      <c r="CF168" s="9">
        <f>IF(Parametros!$P$3=1,'4 - Tabela atual'!CF167,'5 - Tabela anterior'!CE167)</f>
        <v>0</v>
      </c>
      <c r="CG168" s="9">
        <f>IF(Parametros!$P$3=1,'4 - Tabela atual'!CG167,'5 - Tabela anterior'!CF167)</f>
        <v>0</v>
      </c>
      <c r="CH168" s="9">
        <f>IF(Parametros!$P$3=1,'4 - Tabela atual'!CH167,'5 - Tabela anterior'!CG167)</f>
        <v>0</v>
      </c>
      <c r="CI168" s="9">
        <f>IF(Parametros!$P$3=1,'4 - Tabela atual'!CI167,'5 - Tabela anterior'!CH167)</f>
        <v>0</v>
      </c>
      <c r="CJ168" s="9">
        <f>IF(Parametros!$P$3=1,'4 - Tabela atual'!CJ167,'5 - Tabela anterior'!CI167)</f>
        <v>0</v>
      </c>
      <c r="CK168" s="9">
        <f>IF(Parametros!$P$3=1,'4 - Tabela atual'!CK167,'5 - Tabela anterior'!CJ167)</f>
        <v>0</v>
      </c>
      <c r="CL168" s="9">
        <f>IF(Parametros!$P$3=1,'4 - Tabela atual'!CL167,'5 - Tabela anterior'!CK167)</f>
        <v>0</v>
      </c>
      <c r="CM168" s="9">
        <f>IF(Parametros!$P$3=1,'4 - Tabela atual'!CM167,'5 - Tabela anterior'!CL167)</f>
        <v>0</v>
      </c>
      <c r="CN168" s="9">
        <f>IF(Parametros!$P$3=1,'4 - Tabela atual'!CN167,'5 - Tabela anterior'!CM167)</f>
        <v>0</v>
      </c>
      <c r="CO168" s="9">
        <f>IF(Parametros!$P$3=1,'4 - Tabela atual'!CO167,'5 - Tabela anterior'!CN167)</f>
        <v>0</v>
      </c>
      <c r="CP168" s="9">
        <f>IF(Parametros!$P$3=1,'4 - Tabela atual'!CP167,'5 - Tabela anterior'!CO167)</f>
        <v>0</v>
      </c>
      <c r="CQ168" s="9">
        <f>IF(Parametros!$P$3=1,'4 - Tabela atual'!CQ167,'5 - Tabela anterior'!CP167)</f>
        <v>0</v>
      </c>
      <c r="CR168" s="9">
        <f>IF(Parametros!$P$3=1,'4 - Tabela atual'!CR167,'5 - Tabela anterior'!CQ167)</f>
        <v>0</v>
      </c>
      <c r="CS168" s="9">
        <f>IF(Parametros!$P$3=1,'4 - Tabela atual'!CS167,'5 - Tabela anterior'!CR167)</f>
        <v>0</v>
      </c>
      <c r="CT168" s="9">
        <f>IF(Parametros!$P$3=1,'4 - Tabela atual'!CT167,'5 - Tabela anterior'!CS167)</f>
        <v>0</v>
      </c>
      <c r="CU168" s="9">
        <f>IF(Parametros!$P$3=1,'4 - Tabela atual'!CU167,'5 - Tabela anterior'!CT167)</f>
        <v>0</v>
      </c>
      <c r="CV168" s="9">
        <f>IF(Parametros!$P$3=1,'4 - Tabela atual'!CV167,'5 - Tabela anterior'!CU167)</f>
        <v>0</v>
      </c>
      <c r="CW168" s="9">
        <f>IF(Parametros!$P$3=1,'4 - Tabela atual'!CW167,'5 - Tabela anterior'!CV167)</f>
        <v>0</v>
      </c>
      <c r="CX168" s="9">
        <f>IF(Parametros!$P$3=1,'4 - Tabela atual'!CX167,'5 - Tabela anterior'!CW167)</f>
        <v>0</v>
      </c>
      <c r="CY168" s="9">
        <f>IF(Parametros!$P$3=1,'4 - Tabela atual'!CY167,'5 - Tabela anterior'!CX167)</f>
        <v>0</v>
      </c>
      <c r="CZ168" s="9">
        <f>IF(Parametros!$P$3=1,'4 - Tabela atual'!CZ167,'5 - Tabela anterior'!CY167)</f>
        <v>0</v>
      </c>
      <c r="DA168" s="9">
        <f>IF(Parametros!$P$3=1,'4 - Tabela atual'!DA167,'5 - Tabela anterior'!CZ167)</f>
        <v>0</v>
      </c>
      <c r="DB168" s="9">
        <f>IF(Parametros!$P$3=1,'4 - Tabela atual'!DB167,'5 - Tabela anterior'!DA167)</f>
        <v>0</v>
      </c>
      <c r="DC168" s="9">
        <f>IF(Parametros!$P$3=1,'4 - Tabela atual'!DC167,'5 - Tabela anterior'!DB167)</f>
        <v>0</v>
      </c>
      <c r="DD168" s="9">
        <f>IF(Parametros!$P$3=1,'4 - Tabela atual'!DD167,'5 - Tabela anterior'!DC167)</f>
        <v>0</v>
      </c>
      <c r="DE168" s="9">
        <f>IF(Parametros!$P$3=1,'4 - Tabela atual'!DE167,'5 - Tabela anterior'!DD167)</f>
        <v>0</v>
      </c>
      <c r="DF168" s="9">
        <f>IF(Parametros!$P$3=1,'4 - Tabela atual'!DF167,'5 - Tabela anterior'!DE167)</f>
        <v>0</v>
      </c>
      <c r="DG168" s="9">
        <f>IF(Parametros!$P$3=1,'4 - Tabela atual'!DG167,'5 - Tabela anterior'!DF167)</f>
        <v>0</v>
      </c>
      <c r="DH168" s="9">
        <f>IF(Parametros!$P$3=1,'4 - Tabela atual'!DH167,'5 - Tabela anterior'!DG167)</f>
        <v>0</v>
      </c>
      <c r="DI168" s="9">
        <f>IF(Parametros!$P$3=1,'4 - Tabela atual'!DI167,'5 - Tabela anterior'!DH167)</f>
        <v>0</v>
      </c>
      <c r="DJ168" s="9">
        <f>IF(Parametros!$P$3=1,'4 - Tabela atual'!DJ167,'5 - Tabela anterior'!DI167)</f>
        <v>0</v>
      </c>
      <c r="DK168" s="9">
        <f>IF(Parametros!$P$3=1,'4 - Tabela atual'!DK167,'5 - Tabela anterior'!DJ167)</f>
        <v>0</v>
      </c>
      <c r="DL168" s="9">
        <f>IF(Parametros!$P$3=1,'4 - Tabela atual'!DL167,'5 - Tabela anterior'!DK167)</f>
        <v>0</v>
      </c>
      <c r="DM168" s="9">
        <f>IF(Parametros!$P$3=1,'4 - Tabela atual'!DM167,'5 - Tabela anterior'!DL167)</f>
        <v>0</v>
      </c>
      <c r="DN168" s="9">
        <f>IF(Parametros!$P$3=1,'4 - Tabela atual'!DN167,'5 - Tabela anterior'!DM167)</f>
        <v>0</v>
      </c>
      <c r="DO168" s="9">
        <f>IF(Parametros!$P$3=1,'4 - Tabela atual'!DO167,'5 - Tabela anterior'!DN167)</f>
        <v>0</v>
      </c>
      <c r="DP168" s="9">
        <f>IF(Parametros!$P$3=1,'4 - Tabela atual'!DP167,'5 - Tabela anterior'!DO167)</f>
        <v>0</v>
      </c>
      <c r="DQ168" s="9">
        <f>IF(Parametros!$P$3=1,'4 - Tabela atual'!DQ167,'5 - Tabela anterior'!DP167)</f>
        <v>0</v>
      </c>
      <c r="DR168" s="9">
        <f>IF(Parametros!$P$3=1,'4 - Tabela atual'!DR167,'5 - Tabela anterior'!DQ167)</f>
        <v>0</v>
      </c>
      <c r="DS168" s="9">
        <f>IF(Parametros!$P$3=1,'4 - Tabela atual'!DS167,'5 - Tabela anterior'!DR167)</f>
        <v>0</v>
      </c>
      <c r="DT168" s="9">
        <f>IF(Parametros!$P$3=1,'4 - Tabela atual'!DT167,'5 - Tabela anterior'!DS167)</f>
        <v>0</v>
      </c>
      <c r="DU168" s="9">
        <f>IF(Parametros!$P$3=1,'4 - Tabela atual'!DU167,'5 - Tabela anterior'!DT167)</f>
        <v>0</v>
      </c>
      <c r="DV168" s="9">
        <f>IF(Parametros!$P$3=1,'4 - Tabela atual'!DV167,'5 - Tabela anterior'!DU167)</f>
        <v>0</v>
      </c>
      <c r="DW168" s="9">
        <f>IF(Parametros!$P$3=1,'4 - Tabela atual'!DW167,'5 - Tabela anterior'!DV167)</f>
        <v>0</v>
      </c>
      <c r="DX168" s="9">
        <f>IF(Parametros!$P$3=1,'4 - Tabela atual'!DX167,'5 - Tabela anterior'!DW167)</f>
        <v>0</v>
      </c>
      <c r="DY168" s="9">
        <f>IF(Parametros!$P$3=1,'4 - Tabela atual'!DY167,'5 - Tabela anterior'!DX167)</f>
        <v>0</v>
      </c>
      <c r="DZ168" s="9">
        <f>IF(Parametros!$P$3=1,'4 - Tabela atual'!DZ167,'5 - Tabela anterior'!DY167)</f>
        <v>0</v>
      </c>
      <c r="EA168" s="9">
        <f>IF(Parametros!$P$3=1,'4 - Tabela atual'!EA167,'5 - Tabela anterior'!DZ167)</f>
        <v>0</v>
      </c>
      <c r="EB168" s="9">
        <f>IF(Parametros!$P$3=1,'4 - Tabela atual'!EB167,'5 - Tabela anterior'!EA167)</f>
        <v>0</v>
      </c>
      <c r="EC168" s="9">
        <f>IF(Parametros!$P$3=1,'4 - Tabela atual'!EC167,'5 - Tabela anterior'!EB167)</f>
        <v>0</v>
      </c>
      <c r="ED168" s="9">
        <f>IF(Parametros!$P$3=1,'4 - Tabela atual'!ED167,'5 - Tabela anterior'!EC167)</f>
        <v>0</v>
      </c>
      <c r="EE168" s="9">
        <f>IF(Parametros!$P$3=1,'4 - Tabela atual'!EE167,'5 - Tabela anterior'!ED167)</f>
        <v>0</v>
      </c>
      <c r="EF168" s="9">
        <f>IF(Parametros!$P$3=1,'4 - Tabela atual'!EF167,'5 - Tabela anterior'!EE167)</f>
        <v>0</v>
      </c>
      <c r="EG168" s="9">
        <f>IF(Parametros!$P$3=1,'4 - Tabela atual'!EG167,'5 - Tabela anterior'!EF167)</f>
        <v>0</v>
      </c>
      <c r="EH168" s="9">
        <f>IF(Parametros!$P$3=1,'4 - Tabela atual'!EH167,'5 - Tabela anterior'!EG167)</f>
        <v>0</v>
      </c>
      <c r="EI168" s="9">
        <f>IF(Parametros!$P$3=1,'4 - Tabela atual'!EI167,'5 - Tabela anterior'!EH167)</f>
        <v>0</v>
      </c>
      <c r="EJ168" s="9">
        <f>IF(Parametros!$P$3=1,'4 - Tabela atual'!EJ167,'5 - Tabela anterior'!EI167)</f>
        <v>0</v>
      </c>
      <c r="EK168" s="9">
        <f>IF(Parametros!$P$3=1,'4 - Tabela atual'!EK167,'5 - Tabela anterior'!EJ167)</f>
        <v>0</v>
      </c>
      <c r="EL168" s="9">
        <f>IF(Parametros!$P$3=1,'4 - Tabela atual'!EL167,'5 - Tabela anterior'!EK167)</f>
        <v>0</v>
      </c>
      <c r="EM168" s="9">
        <f>IF(Parametros!$P$3=1,'4 - Tabela atual'!EM167,'5 - Tabela anterior'!EL167)</f>
        <v>0</v>
      </c>
      <c r="EN168" s="9">
        <f>IF(Parametros!$P$3=1,'4 - Tabela atual'!EN167,'5 - Tabela anterior'!EM167)</f>
        <v>0</v>
      </c>
      <c r="EO168" s="9">
        <f>IF(Parametros!$P$3=1,'4 - Tabela atual'!EO167,'5 - Tabela anterior'!EN167)</f>
        <v>0</v>
      </c>
      <c r="EP168" s="9">
        <f>IF(Parametros!$P$3=1,'4 - Tabela atual'!EP167,'5 - Tabela anterior'!EO167)</f>
        <v>0</v>
      </c>
      <c r="EQ168" s="9">
        <f>IF(Parametros!$P$3=1,'4 - Tabela atual'!EQ167,'5 - Tabela anterior'!EP167)</f>
        <v>0</v>
      </c>
      <c r="ER168" s="9">
        <f>IF(Parametros!$P$3=1,'4 - Tabela atual'!ER167,'5 - Tabela anterior'!EQ167)</f>
        <v>0</v>
      </c>
      <c r="ES168" s="9">
        <f>IF(Parametros!$P$3=1,'4 - Tabela atual'!ES167,'5 - Tabela anterior'!ER167)</f>
        <v>0</v>
      </c>
      <c r="ET168" s="9">
        <f>IF(Parametros!$P$3=1,'4 - Tabela atual'!ET167,'5 - Tabela anterior'!ES167)</f>
        <v>0</v>
      </c>
      <c r="EU168" s="9">
        <f>IF(Parametros!$P$3=1,'4 - Tabela atual'!EU167,'5 - Tabela anterior'!ET167)</f>
        <v>0</v>
      </c>
      <c r="EV168" s="9">
        <f>IF(Parametros!$P$3=1,'4 - Tabela atual'!EV167,'5 - Tabela anterior'!EU167)</f>
        <v>0</v>
      </c>
      <c r="EW168" s="9">
        <f>IF(Parametros!$P$3=1,'4 - Tabela atual'!EW167,'5 - Tabela anterior'!EV167)</f>
        <v>0</v>
      </c>
      <c r="EX168" s="9">
        <f>IF(Parametros!$P$3=1,'4 - Tabela atual'!EX167,'5 - Tabela anterior'!EW167)</f>
        <v>0</v>
      </c>
      <c r="EY168" s="9">
        <f>IF(Parametros!$P$3=1,'4 - Tabela atual'!EY167,'5 - Tabela anterior'!EX167)</f>
        <v>0</v>
      </c>
      <c r="EZ168" s="9">
        <f>IF(Parametros!$P$3=1,'4 - Tabela atual'!EZ167,'5 - Tabela anterior'!EY167)</f>
        <v>0</v>
      </c>
      <c r="FA168" s="9">
        <f>IF(Parametros!$P$3=1,'4 - Tabela atual'!FA167,'5 - Tabela anterior'!EZ167)</f>
        <v>0</v>
      </c>
      <c r="FB168" s="9">
        <f>IF(Parametros!$P$3=1,'4 - Tabela atual'!FB167,'5 - Tabela anterior'!FA167)</f>
        <v>0</v>
      </c>
      <c r="FC168" s="9">
        <f>IF(Parametros!$P$3=1,'4 - Tabela atual'!FC167,'5 - Tabela anterior'!FB167)</f>
        <v>0</v>
      </c>
      <c r="FD168" s="9">
        <f>IF(Parametros!$P$3=1,'4 - Tabela atual'!FD167,'5 - Tabela anterior'!FC167)</f>
        <v>0</v>
      </c>
      <c r="FE168" s="9">
        <f>IF(Parametros!$P$3=1,'4 - Tabela atual'!FE167,'5 - Tabela anterior'!FD167)</f>
        <v>0</v>
      </c>
      <c r="FF168" s="9">
        <f>IF(Parametros!$P$3=1,'4 - Tabela atual'!FF167,'5 - Tabela anterior'!FE167)</f>
        <v>0</v>
      </c>
      <c r="FG168" s="9">
        <f>IF(Parametros!$P$3=1,'4 - Tabela atual'!FG167,'5 - Tabela anterior'!FF167)</f>
        <v>0</v>
      </c>
      <c r="FH168" s="9">
        <f>IF(Parametros!$P$3=1,'4 - Tabela atual'!FH167,'5 - Tabela anterior'!FG167)</f>
        <v>0</v>
      </c>
      <c r="FI168" s="9">
        <f>IF(Parametros!$P$3=1,'4 - Tabela atual'!FI167,'5 - Tabela anterior'!FH167)</f>
        <v>0</v>
      </c>
      <c r="FJ168" s="9">
        <f>IF(Parametros!$P$3=1,'4 - Tabela atual'!FJ167,'5 - Tabela anterior'!FI167)</f>
        <v>0</v>
      </c>
      <c r="FK168" s="9">
        <f>IF(Parametros!$P$3=1,'4 - Tabela atual'!FK167,'5 - Tabela anterior'!FJ167)</f>
        <v>0</v>
      </c>
      <c r="FL168" s="9">
        <f>IF(Parametros!$P$3=1,'4 - Tabela atual'!FL167,'5 - Tabela anterior'!FK167)</f>
        <v>0</v>
      </c>
      <c r="FM168" s="9">
        <f>IF(Parametros!$P$3=1,'4 - Tabela atual'!FM167,'5 - Tabela anterior'!FL167)</f>
        <v>0</v>
      </c>
      <c r="FN168" s="9">
        <f>IF(Parametros!$P$3=1,'4 - Tabela atual'!FN167,'5 - Tabela anterior'!FM167)</f>
        <v>0</v>
      </c>
      <c r="FO168" s="9">
        <f>IF(Parametros!$P$3=1,'4 - Tabela atual'!FO167,'5 - Tabela anterior'!FN167)</f>
        <v>0</v>
      </c>
      <c r="FP168" s="9">
        <f>IF(Parametros!$P$3=1,'4 - Tabela atual'!FP167,'5 - Tabela anterior'!FO167)</f>
        <v>0</v>
      </c>
      <c r="FQ168" s="9">
        <f>IF(Parametros!$P$3=1,'4 - Tabela atual'!FQ167,'5 - Tabela anterior'!FP167)</f>
        <v>0</v>
      </c>
      <c r="FR168" s="9">
        <f>IF(Parametros!$P$3=1,'4 - Tabela atual'!FR167,'5 - Tabela anterior'!FQ167)</f>
        <v>0</v>
      </c>
      <c r="FS168" s="9">
        <f>IF(Parametros!$P$3=1,'4 - Tabela atual'!FS167,'5 - Tabela anterior'!FR167)</f>
        <v>0</v>
      </c>
      <c r="FT168" t="str">
        <f>IF(Parametros!$P$3=1,'4 - Tabela atual'!FT167,'5 - Tabela anterior'!FS167)</f>
        <v>0</v>
      </c>
      <c r="FU168" t="str">
        <f>IF(Parametros!$P$3=1,'4 - Tabela atual'!FU167,'5 - Tabela anterior'!FT167)</f>
        <v>0</v>
      </c>
      <c r="FV168" t="str">
        <f>IF(Parametros!$P$3=1,'4 - Tabela atual'!FV167,'5 - Tabela anterior'!FU167)</f>
        <v>0</v>
      </c>
      <c r="FW168" t="str">
        <f>IF(Parametros!$P$3=1,'4 - Tabela atual'!FW167,'5 - Tabela anterior'!FV167)</f>
        <v>0</v>
      </c>
      <c r="FX168">
        <f>IF(Parametros!$P$3=1,'4 - Tabela atual'!FX167,'5 - Tabela anterior'!FW167)</f>
        <v>0</v>
      </c>
      <c r="FY168">
        <f>IF(Parametros!$P$3=1,'4 - Tabela atual'!FY167,'5 - Tabela anterior'!FX167)</f>
        <v>0</v>
      </c>
      <c r="FZ168">
        <f>IF(Parametros!$P$3=1,'4 - Tabela atual'!FZ167,'5 - Tabela anterior'!FY167)</f>
        <v>0</v>
      </c>
      <c r="GA168">
        <f>IF(Parametros!$P$3=1,'4 - Tabela atual'!GA167,'5 - Tabela anterior'!FZ167)</f>
        <v>0</v>
      </c>
      <c r="GB168">
        <f>IF(Parametros!$P$3=1,'4 - Tabela atual'!GB167,'5 - Tabela anterior'!GA167)</f>
        <v>0</v>
      </c>
      <c r="GC168">
        <f>IF(Parametros!$P$3=1,'4 - Tabela atual'!GC167,'5 - Tabela anterior'!GB167)</f>
        <v>0</v>
      </c>
      <c r="GD168">
        <f>IF(Parametros!$P$3=1,'4 - Tabela atual'!GD167,'5 - Tabela anterior'!GC167)</f>
        <v>0</v>
      </c>
      <c r="GE168">
        <f>IF(Parametros!$P$3=1,'4 - Tabela atual'!GE167,'5 - Tabela anterior'!GD167)</f>
        <v>0</v>
      </c>
      <c r="GF168">
        <f>IF(Parametros!$P$3=1,'4 - Tabela atual'!GF167,'5 - Tabela anterior'!GE167)</f>
        <v>0</v>
      </c>
      <c r="GG168">
        <f>IF(Parametros!$P$3=1,'4 - Tabela atual'!GG167,'5 - Tabela anterior'!GF167)</f>
        <v>0</v>
      </c>
      <c r="GH168">
        <f>IF(Parametros!$P$3=1,'4 - Tabela atual'!GH167,'5 - Tabela anterior'!GG167)</f>
        <v>0</v>
      </c>
      <c r="GI168" s="8" t="str">
        <f>IF(Parametros!$P$3=1,'4 - Tabela atual'!GI167,'5 - Tabela anterior'!GH167)</f>
        <v>0</v>
      </c>
      <c r="GJ168" s="8">
        <f>IF(Parametros!$P$3=1,'4 - Tabela atual'!GJ167,'5 - Tabela anterior'!GI167)</f>
        <v>0</v>
      </c>
      <c r="GK168" s="8">
        <f>IF(Parametros!$P$3=1,'4 - Tabela atual'!GK167,'5 - Tabela anterior'!GJ167)</f>
        <v>0</v>
      </c>
      <c r="GL168" s="8">
        <f>IF(Parametros!$P$3=1,'4 - Tabela atual'!GL167,'5 - Tabela anterior'!GK167)</f>
        <v>0</v>
      </c>
      <c r="GM168" s="8">
        <f>IF(Parametros!$P$3=1,'4 - Tabela atual'!GM167,'5 - Tabela anterior'!GL167)</f>
        <v>0</v>
      </c>
      <c r="GN168" s="8">
        <f>IF(Parametros!$P$3=1,'4 - Tabela atual'!GN167,'5 - Tabela anterior'!GM167)</f>
        <v>0</v>
      </c>
      <c r="GO168" s="8">
        <f>IF(Parametros!$P$3=1,'4 - Tabela atual'!GO167,'5 - Tabela anterior'!GN167)</f>
        <v>0</v>
      </c>
      <c r="GP168" s="8">
        <f>IF(Parametros!$P$3=1,'4 - Tabela atual'!GP167,'5 - Tabela anterior'!GO167)</f>
        <v>0</v>
      </c>
      <c r="GQ168" s="8">
        <f>IF(Parametros!$P$3=1,'4 - Tabela atual'!GQ167,'5 - Tabela anterior'!GP167)</f>
        <v>0</v>
      </c>
      <c r="GR168" s="8">
        <f>IF(Parametros!$P$3=1,'4 - Tabela atual'!GR167,'5 - Tabela anterior'!GQ167)</f>
        <v>0</v>
      </c>
      <c r="GS168" s="8">
        <f>IF(Parametros!$P$3=1,'4 - Tabela atual'!GS167,'5 - Tabela anterior'!GR167)</f>
        <v>0</v>
      </c>
      <c r="GT168" s="8">
        <f>IF(Parametros!$P$3=1,'4 - Tabela atual'!GT167,'5 - Tabela anterior'!GS167)</f>
        <v>0</v>
      </c>
      <c r="GU168" s="8">
        <f>IF(Parametros!$P$3=1,'4 - Tabela atual'!GU167,'5 - Tabela anterior'!GT167)</f>
        <v>0</v>
      </c>
      <c r="GV168" s="8">
        <f>IF(Parametros!$P$3=1,'4 - Tabela atual'!GV167,'5 - Tabela anterior'!GU167)</f>
        <v>0</v>
      </c>
      <c r="GW168" s="8">
        <f>IF(Parametros!$P$3=1,'4 - Tabela atual'!GW167,'5 - Tabela anterior'!GV167)</f>
        <v>0</v>
      </c>
      <c r="GX168">
        <f>IF(Parametros!$P$3=1,'4 - Tabela atual'!GX167,'5 - Tabela anterior'!GW167)</f>
        <v>0</v>
      </c>
      <c r="GY168">
        <f>IF(Parametros!$P$3=1,'4 - Tabela atual'!GY167,'5 - Tabela anterior'!GX167)</f>
        <v>0</v>
      </c>
      <c r="GZ168">
        <f>IF(Parametros!$P$3=1,'4 - Tabela atual'!GZ167,'5 - Tabela anterior'!GY167)</f>
        <v>0</v>
      </c>
      <c r="HA168">
        <f>IF(Parametros!$P$3=1,'4 - Tabela atual'!HA167,'5 - Tabela anterior'!GZ167)</f>
        <v>0</v>
      </c>
      <c r="HB168">
        <f>IF(Parametros!$P$3=1,'4 - Tabela atual'!HB167,'5 - Tabela anterior'!HA167)</f>
        <v>0</v>
      </c>
      <c r="HC168">
        <f>IF(Parametros!$P$3=1,'4 - Tabela atual'!HC167,'5 - Tabela anterior'!HB167)</f>
        <v>0</v>
      </c>
      <c r="HD168">
        <f>IF(Parametros!$P$3=1,'4 - Tabela atual'!HD167,'5 - Tabela anterior'!HC167)</f>
        <v>0</v>
      </c>
      <c r="HE168" s="6" t="str">
        <f t="shared" si="4"/>
        <v>0 - (0)</v>
      </c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IP168" s="5"/>
      <c r="IQ168" s="5"/>
      <c r="IR168" s="5"/>
      <c r="IS168" s="5"/>
      <c r="IT168" s="5"/>
      <c r="IU168" s="5"/>
      <c r="IV168" s="5"/>
      <c r="IW168" s="5"/>
      <c r="IX168" s="5"/>
      <c r="IY168" s="5"/>
      <c r="IZ168" s="5"/>
      <c r="JA168" s="5"/>
      <c r="JB168" s="5"/>
      <c r="JC168" s="5"/>
      <c r="JD168" s="5"/>
      <c r="JE168" s="5"/>
      <c r="JF168" s="5"/>
      <c r="JG168" s="5"/>
      <c r="JH168" s="5"/>
      <c r="JI168" s="5"/>
      <c r="JJ168" s="5"/>
      <c r="JK168" s="5"/>
      <c r="JL168" s="5"/>
    </row>
    <row r="169" spans="1:272" x14ac:dyDescent="0.2">
      <c r="A169" s="148">
        <f>IF(Parametros!$P$3=1,'4 - Tabela atual'!A168,'5 - Tabela anterior'!A168)</f>
        <v>0</v>
      </c>
      <c r="B169" s="112">
        <f>IF(Parametros!$P$3=1,'4 - Tabela atual'!B168,'5 - Tabela anterior'!B168)</f>
        <v>0</v>
      </c>
      <c r="C169" s="9">
        <f>IF(Parametros!$P$3=1,'4 - Tabela atual'!C168,'5 - Tabela anterior'!C168)</f>
        <v>0</v>
      </c>
      <c r="D169" s="9">
        <f>IF(Parametros!$P$3=1,'4 - Tabela atual'!D168,'5 - Tabela anterior'!D168)</f>
        <v>0</v>
      </c>
      <c r="E169" s="9"/>
      <c r="F169" s="9"/>
      <c r="G169" s="9"/>
      <c r="H169" s="9"/>
      <c r="I169" s="9">
        <f>IF(Parametros!$P$3=1,'4 - Tabela atual'!I168,'5 - Tabela anterior'!H168)</f>
        <v>0</v>
      </c>
      <c r="J169" s="9"/>
      <c r="K169" s="9"/>
      <c r="L169" s="9"/>
      <c r="M169" s="9"/>
      <c r="N169" s="9">
        <f>IF(Parametros!$P$3=1,'4 - Tabela atual'!N168,'5 - Tabela anterior'!M168)</f>
        <v>0</v>
      </c>
      <c r="O169" s="9">
        <f>IF(Parametros!$P$3=1,'4 - Tabela atual'!O168,'5 - Tabela anterior'!N168)</f>
        <v>0</v>
      </c>
      <c r="P169" s="9">
        <f>IF(Parametros!$P$3=1,'4 - Tabela atual'!P168,'5 - Tabela anterior'!O168)</f>
        <v>0</v>
      </c>
      <c r="Q169" s="9">
        <f>IF(Parametros!$P$3=1,'4 - Tabela atual'!Q168,'5 - Tabela anterior'!P168)</f>
        <v>0</v>
      </c>
      <c r="R169" s="9">
        <f>IF(Parametros!$P$3=1,'4 - Tabela atual'!R168,'5 - Tabela anterior'!Q168)</f>
        <v>0</v>
      </c>
      <c r="S169" s="9">
        <f>IF(Parametros!$P$3=1,'4 - Tabela atual'!S168,'5 - Tabela anterior'!R168)</f>
        <v>0</v>
      </c>
      <c r="T169" s="9">
        <f>IF(Parametros!$P$3=1,'4 - Tabela atual'!T168,'5 - Tabela anterior'!S168)</f>
        <v>0</v>
      </c>
      <c r="U169" s="9">
        <f>IF(Parametros!$P$3=1,'4 - Tabela atual'!U168,'5 - Tabela anterior'!T168)</f>
        <v>0</v>
      </c>
      <c r="V169" s="9">
        <f>IF(Parametros!$P$3=1,'4 - Tabela atual'!V168,'5 - Tabela anterior'!U168)</f>
        <v>0</v>
      </c>
      <c r="W169" s="9">
        <f>IF(Parametros!$P$3=1,'4 - Tabela atual'!W168,'5 - Tabela anterior'!V168)</f>
        <v>0</v>
      </c>
      <c r="X169" s="9">
        <f>IF(Parametros!$P$3=1,'4 - Tabela atual'!X168,'5 - Tabela anterior'!W168)</f>
        <v>0</v>
      </c>
      <c r="Y169" s="9">
        <f>IF(Parametros!$P$3=1,'4 - Tabela atual'!Y168,'5 - Tabela anterior'!X168)</f>
        <v>0</v>
      </c>
      <c r="Z169" s="9">
        <f>IF(Parametros!$P$3=1,'4 - Tabela atual'!Z168,'5 - Tabela anterior'!Y168)</f>
        <v>0</v>
      </c>
      <c r="AA169" s="9">
        <f>IF(Parametros!$P$3=1,'4 - Tabela atual'!AA168,'5 - Tabela anterior'!Z168)</f>
        <v>0</v>
      </c>
      <c r="AB169" s="9">
        <f>IF(Parametros!$P$3=1,'4 - Tabela atual'!AB168,'5 - Tabela anterior'!AA168)</f>
        <v>0</v>
      </c>
      <c r="AC169" s="9">
        <f>IF(Parametros!$P$3=1,'4 - Tabela atual'!AC168,'5 - Tabela anterior'!AB168)</f>
        <v>0</v>
      </c>
      <c r="AD169" s="9">
        <f>IF(Parametros!$P$3=1,'4 - Tabela atual'!AD168,'5 - Tabela anterior'!AC168)</f>
        <v>0</v>
      </c>
      <c r="AE169" s="9">
        <f>IF(Parametros!$P$3=1,'4 - Tabela atual'!AE168,'5 - Tabela anterior'!AD168)</f>
        <v>0</v>
      </c>
      <c r="AF169" s="9">
        <f>IF(Parametros!$P$3=1,'4 - Tabela atual'!AF168,'5 - Tabela anterior'!AE168)</f>
        <v>0</v>
      </c>
      <c r="AG169" s="9">
        <f>IF(Parametros!$P$3=1,'4 - Tabela atual'!AG168,'5 - Tabela anterior'!AF168)</f>
        <v>0</v>
      </c>
      <c r="AH169" s="9">
        <f>IF(Parametros!$P$3=1,'4 - Tabela atual'!AH168,'5 - Tabela anterior'!AG168)</f>
        <v>0</v>
      </c>
      <c r="AI169" s="9">
        <f>IF(Parametros!$P$3=1,'4 - Tabela atual'!AI168,'5 - Tabela anterior'!AH168)</f>
        <v>0</v>
      </c>
      <c r="AJ169" s="9">
        <f>IF(Parametros!$P$3=1,'4 - Tabela atual'!AJ168,'5 - Tabela anterior'!AI168)</f>
        <v>0</v>
      </c>
      <c r="AK169" s="9">
        <f>IF(Parametros!$P$3=1,'4 - Tabela atual'!AK168,'5 - Tabela anterior'!AJ168)</f>
        <v>0</v>
      </c>
      <c r="AL169" s="9">
        <f>IF(Parametros!$P$3=1,'4 - Tabela atual'!AL168,'5 - Tabela anterior'!AK168)</f>
        <v>0</v>
      </c>
      <c r="AM169" s="9">
        <f>IF(Parametros!$P$3=1,'4 - Tabela atual'!AM168,'5 - Tabela anterior'!AL168)</f>
        <v>0</v>
      </c>
      <c r="AN169" s="9">
        <f>IF(Parametros!$P$3=1,'4 - Tabela atual'!AN168,'5 - Tabela anterior'!AM168)</f>
        <v>0</v>
      </c>
      <c r="AO169" s="9">
        <f>IF(Parametros!$P$3=1,'4 - Tabela atual'!AO168,'5 - Tabela anterior'!AN168)</f>
        <v>0</v>
      </c>
      <c r="AP169" s="9">
        <f>IF(Parametros!$P$3=1,'4 - Tabela atual'!AP168,'5 - Tabela anterior'!AO168)</f>
        <v>0</v>
      </c>
      <c r="AQ169" s="9">
        <f>IF(Parametros!$P$3=1,'4 - Tabela atual'!AQ168,'5 - Tabela anterior'!AP168)</f>
        <v>0</v>
      </c>
      <c r="AR169" s="9">
        <f>IF(Parametros!$P$3=1,'4 - Tabela atual'!AR168,'5 - Tabela anterior'!AQ168)</f>
        <v>0</v>
      </c>
      <c r="AS169" s="9">
        <f>IF(Parametros!$P$3=1,'4 - Tabela atual'!AS168,'5 - Tabela anterior'!AR168)</f>
        <v>0</v>
      </c>
      <c r="AT169" s="9">
        <f>IF(Parametros!$P$3=1,'4 - Tabela atual'!AT168,'5 - Tabela anterior'!AS168)</f>
        <v>0</v>
      </c>
      <c r="AU169" s="9">
        <f>IF(Parametros!$P$3=1,'4 - Tabela atual'!AU168,'5 - Tabela anterior'!AT168)</f>
        <v>0</v>
      </c>
      <c r="AV169" s="9">
        <f>IF(Parametros!$P$3=1,'4 - Tabela atual'!AV168,'5 - Tabela anterior'!AU168)</f>
        <v>0</v>
      </c>
      <c r="AW169" s="9">
        <f>IF(Parametros!$P$3=1,'4 - Tabela atual'!AW168,'5 - Tabela anterior'!AV168)</f>
        <v>0</v>
      </c>
      <c r="AX169" s="9">
        <f>IF(Parametros!$P$3=1,'4 - Tabela atual'!AX168,'5 - Tabela anterior'!AW168)</f>
        <v>0</v>
      </c>
      <c r="AY169" s="9">
        <f>IF(Parametros!$P$3=1,'4 - Tabela atual'!AY168,'5 - Tabela anterior'!AX168)</f>
        <v>0</v>
      </c>
      <c r="AZ169" s="9">
        <f>IF(Parametros!$P$3=1,'4 - Tabela atual'!AZ168,'5 - Tabela anterior'!AY168)</f>
        <v>0</v>
      </c>
      <c r="BA169" s="9">
        <f>IF(Parametros!$P$3=1,'4 - Tabela atual'!BA168,'5 - Tabela anterior'!AZ168)</f>
        <v>0</v>
      </c>
      <c r="BB169" s="9">
        <f>IF(Parametros!$P$3=1,'4 - Tabela atual'!BB168,'5 - Tabela anterior'!BA168)</f>
        <v>0</v>
      </c>
      <c r="BC169" s="9">
        <f>IF(Parametros!$P$3=1,'4 - Tabela atual'!BC168,'5 - Tabela anterior'!BB168)</f>
        <v>0</v>
      </c>
      <c r="BD169" s="9">
        <f>IF(Parametros!$P$3=1,'4 - Tabela atual'!BD168,'5 - Tabela anterior'!BC168)</f>
        <v>0</v>
      </c>
      <c r="BE169" s="9">
        <f>IF(Parametros!$P$3=1,'4 - Tabela atual'!BE168,'5 - Tabela anterior'!BD168)</f>
        <v>0</v>
      </c>
      <c r="BF169" s="9">
        <f>IF(Parametros!$P$3=1,'4 - Tabela atual'!BF168,'5 - Tabela anterior'!BE168)</f>
        <v>0</v>
      </c>
      <c r="BG169" s="9">
        <f>IF(Parametros!$P$3=1,'4 - Tabela atual'!BG168,'5 - Tabela anterior'!BF168)</f>
        <v>0</v>
      </c>
      <c r="BH169" s="9">
        <f>IF(Parametros!$P$3=1,'4 - Tabela atual'!BH168,'5 - Tabela anterior'!BG168)</f>
        <v>0</v>
      </c>
      <c r="BI169" s="9">
        <f>IF(Parametros!$P$3=1,'4 - Tabela atual'!BI168,'5 - Tabela anterior'!BH168)</f>
        <v>0</v>
      </c>
      <c r="BJ169" s="9">
        <f>IF(Parametros!$P$3=1,'4 - Tabela atual'!BJ168,'5 - Tabela anterior'!BI168)</f>
        <v>0</v>
      </c>
      <c r="BK169" s="9">
        <f>IF(Parametros!$P$3=1,'4 - Tabela atual'!BK168,'5 - Tabela anterior'!BJ168)</f>
        <v>0</v>
      </c>
      <c r="BL169" s="9">
        <f>IF(Parametros!$P$3=1,'4 - Tabela atual'!BL168,'5 - Tabela anterior'!BK168)</f>
        <v>0</v>
      </c>
      <c r="BM169" s="9">
        <f>IF(Parametros!$P$3=1,'4 - Tabela atual'!BM168,'5 - Tabela anterior'!BL168)</f>
        <v>0</v>
      </c>
      <c r="BN169" s="9">
        <f>IF(Parametros!$P$3=1,'4 - Tabela atual'!BN168,'5 - Tabela anterior'!BM168)</f>
        <v>0</v>
      </c>
      <c r="BO169" s="9">
        <f>IF(Parametros!$P$3=1,'4 - Tabela atual'!BO168,'5 - Tabela anterior'!BN168)</f>
        <v>0</v>
      </c>
      <c r="BP169" s="9">
        <f>IF(Parametros!$P$3=1,'4 - Tabela atual'!BP168,'5 - Tabela anterior'!BO168)</f>
        <v>0</v>
      </c>
      <c r="BQ169" s="9">
        <f>IF(Parametros!$P$3=1,'4 - Tabela atual'!BQ168,'5 - Tabela anterior'!BP168)</f>
        <v>0</v>
      </c>
      <c r="BR169" s="9">
        <f>IF(Parametros!$P$3=1,'4 - Tabela atual'!BR168,'5 - Tabela anterior'!BQ168)</f>
        <v>0</v>
      </c>
      <c r="BS169" s="9">
        <f>IF(Parametros!$P$3=1,'4 - Tabela atual'!BS168,'5 - Tabela anterior'!BR168)</f>
        <v>0</v>
      </c>
      <c r="BT169" s="9">
        <f>IF(Parametros!$P$3=1,'4 - Tabela atual'!BT168,'5 - Tabela anterior'!BS168)</f>
        <v>0</v>
      </c>
      <c r="BU169" s="9">
        <f>IF(Parametros!$P$3=1,'4 - Tabela atual'!BU168,'5 - Tabela anterior'!BT168)</f>
        <v>0</v>
      </c>
      <c r="BV169" s="9">
        <f>IF(Parametros!$P$3=1,'4 - Tabela atual'!BV168,'5 - Tabela anterior'!BU168)</f>
        <v>0</v>
      </c>
      <c r="BW169" s="9">
        <f>IF(Parametros!$P$3=1,'4 - Tabela atual'!BW168,'5 - Tabela anterior'!BV168)</f>
        <v>0</v>
      </c>
      <c r="BX169" s="9">
        <f>IF(Parametros!$P$3=1,'4 - Tabela atual'!BX168,'5 - Tabela anterior'!BW168)</f>
        <v>0</v>
      </c>
      <c r="BY169" s="9">
        <f>IF(Parametros!$P$3=1,'4 - Tabela atual'!BY168,'5 - Tabela anterior'!BX168)</f>
        <v>0</v>
      </c>
      <c r="BZ169" s="9">
        <f>IF(Parametros!$P$3=1,'4 - Tabela atual'!BZ168,'5 - Tabela anterior'!BY168)</f>
        <v>0</v>
      </c>
      <c r="CA169" s="9">
        <f>IF(Parametros!$P$3=1,'4 - Tabela atual'!CA168,'5 - Tabela anterior'!BZ168)</f>
        <v>0</v>
      </c>
      <c r="CB169" s="9">
        <f>IF(Parametros!$P$3=1,'4 - Tabela atual'!CB168,'5 - Tabela anterior'!CA168)</f>
        <v>0</v>
      </c>
      <c r="CC169" s="9">
        <f>IF(Parametros!$P$3=1,'4 - Tabela atual'!CC168,'5 - Tabela anterior'!CB168)</f>
        <v>0</v>
      </c>
      <c r="CD169" s="9">
        <f>IF(Parametros!$P$3=1,'4 - Tabela atual'!CD168,'5 - Tabela anterior'!CC168)</f>
        <v>0</v>
      </c>
      <c r="CE169" s="9">
        <f>IF(Parametros!$P$3=1,'4 - Tabela atual'!CE168,'5 - Tabela anterior'!CD168)</f>
        <v>0</v>
      </c>
      <c r="CF169" s="9">
        <f>IF(Parametros!$P$3=1,'4 - Tabela atual'!CF168,'5 - Tabela anterior'!CE168)</f>
        <v>0</v>
      </c>
      <c r="CG169" s="9">
        <f>IF(Parametros!$P$3=1,'4 - Tabela atual'!CG168,'5 - Tabela anterior'!CF168)</f>
        <v>0</v>
      </c>
      <c r="CH169" s="9">
        <f>IF(Parametros!$P$3=1,'4 - Tabela atual'!CH168,'5 - Tabela anterior'!CG168)</f>
        <v>0</v>
      </c>
      <c r="CI169" s="9">
        <f>IF(Parametros!$P$3=1,'4 - Tabela atual'!CI168,'5 - Tabela anterior'!CH168)</f>
        <v>0</v>
      </c>
      <c r="CJ169" s="9">
        <f>IF(Parametros!$P$3=1,'4 - Tabela atual'!CJ168,'5 - Tabela anterior'!CI168)</f>
        <v>0</v>
      </c>
      <c r="CK169" s="9">
        <f>IF(Parametros!$P$3=1,'4 - Tabela atual'!CK168,'5 - Tabela anterior'!CJ168)</f>
        <v>0</v>
      </c>
      <c r="CL169" s="9">
        <f>IF(Parametros!$P$3=1,'4 - Tabela atual'!CL168,'5 - Tabela anterior'!CK168)</f>
        <v>0</v>
      </c>
      <c r="CM169" s="9">
        <f>IF(Parametros!$P$3=1,'4 - Tabela atual'!CM168,'5 - Tabela anterior'!CL168)</f>
        <v>0</v>
      </c>
      <c r="CN169" s="9">
        <f>IF(Parametros!$P$3=1,'4 - Tabela atual'!CN168,'5 - Tabela anterior'!CM168)</f>
        <v>0</v>
      </c>
      <c r="CO169" s="9">
        <f>IF(Parametros!$P$3=1,'4 - Tabela atual'!CO168,'5 - Tabela anterior'!CN168)</f>
        <v>0</v>
      </c>
      <c r="CP169" s="9">
        <f>IF(Parametros!$P$3=1,'4 - Tabela atual'!CP168,'5 - Tabela anterior'!CO168)</f>
        <v>0</v>
      </c>
      <c r="CQ169" s="9">
        <f>IF(Parametros!$P$3=1,'4 - Tabela atual'!CQ168,'5 - Tabela anterior'!CP168)</f>
        <v>0</v>
      </c>
      <c r="CR169" s="9">
        <f>IF(Parametros!$P$3=1,'4 - Tabela atual'!CR168,'5 - Tabela anterior'!CQ168)</f>
        <v>0</v>
      </c>
      <c r="CS169" s="9">
        <f>IF(Parametros!$P$3=1,'4 - Tabela atual'!CS168,'5 - Tabela anterior'!CR168)</f>
        <v>0</v>
      </c>
      <c r="CT169" s="9">
        <f>IF(Parametros!$P$3=1,'4 - Tabela atual'!CT168,'5 - Tabela anterior'!CS168)</f>
        <v>0</v>
      </c>
      <c r="CU169" s="9">
        <f>IF(Parametros!$P$3=1,'4 - Tabela atual'!CU168,'5 - Tabela anterior'!CT168)</f>
        <v>0</v>
      </c>
      <c r="CV169" s="9">
        <f>IF(Parametros!$P$3=1,'4 - Tabela atual'!CV168,'5 - Tabela anterior'!CU168)</f>
        <v>0</v>
      </c>
      <c r="CW169" s="9">
        <f>IF(Parametros!$P$3=1,'4 - Tabela atual'!CW168,'5 - Tabela anterior'!CV168)</f>
        <v>0</v>
      </c>
      <c r="CX169" s="9">
        <f>IF(Parametros!$P$3=1,'4 - Tabela atual'!CX168,'5 - Tabela anterior'!CW168)</f>
        <v>0</v>
      </c>
      <c r="CY169" s="9">
        <f>IF(Parametros!$P$3=1,'4 - Tabela atual'!CY168,'5 - Tabela anterior'!CX168)</f>
        <v>0</v>
      </c>
      <c r="CZ169" s="9">
        <f>IF(Parametros!$P$3=1,'4 - Tabela atual'!CZ168,'5 - Tabela anterior'!CY168)</f>
        <v>0</v>
      </c>
      <c r="DA169" s="9">
        <f>IF(Parametros!$P$3=1,'4 - Tabela atual'!DA168,'5 - Tabela anterior'!CZ168)</f>
        <v>0</v>
      </c>
      <c r="DB169" s="9">
        <f>IF(Parametros!$P$3=1,'4 - Tabela atual'!DB168,'5 - Tabela anterior'!DA168)</f>
        <v>0</v>
      </c>
      <c r="DC169" s="9">
        <f>IF(Parametros!$P$3=1,'4 - Tabela atual'!DC168,'5 - Tabela anterior'!DB168)</f>
        <v>0</v>
      </c>
      <c r="DD169" s="9">
        <f>IF(Parametros!$P$3=1,'4 - Tabela atual'!DD168,'5 - Tabela anterior'!DC168)</f>
        <v>0</v>
      </c>
      <c r="DE169" s="9">
        <f>IF(Parametros!$P$3=1,'4 - Tabela atual'!DE168,'5 - Tabela anterior'!DD168)</f>
        <v>0</v>
      </c>
      <c r="DF169" s="9">
        <f>IF(Parametros!$P$3=1,'4 - Tabela atual'!DF168,'5 - Tabela anterior'!DE168)</f>
        <v>0</v>
      </c>
      <c r="DG169" s="9">
        <f>IF(Parametros!$P$3=1,'4 - Tabela atual'!DG168,'5 - Tabela anterior'!DF168)</f>
        <v>0</v>
      </c>
      <c r="DH169" s="9">
        <f>IF(Parametros!$P$3=1,'4 - Tabela atual'!DH168,'5 - Tabela anterior'!DG168)</f>
        <v>0</v>
      </c>
      <c r="DI169" s="9">
        <f>IF(Parametros!$P$3=1,'4 - Tabela atual'!DI168,'5 - Tabela anterior'!DH168)</f>
        <v>0</v>
      </c>
      <c r="DJ169" s="9">
        <f>IF(Parametros!$P$3=1,'4 - Tabela atual'!DJ168,'5 - Tabela anterior'!DI168)</f>
        <v>0</v>
      </c>
      <c r="DK169" s="9">
        <f>IF(Parametros!$P$3=1,'4 - Tabela atual'!DK168,'5 - Tabela anterior'!DJ168)</f>
        <v>0</v>
      </c>
      <c r="DL169" s="9">
        <f>IF(Parametros!$P$3=1,'4 - Tabela atual'!DL168,'5 - Tabela anterior'!DK168)</f>
        <v>0</v>
      </c>
      <c r="DM169" s="9">
        <f>IF(Parametros!$P$3=1,'4 - Tabela atual'!DM168,'5 - Tabela anterior'!DL168)</f>
        <v>0</v>
      </c>
      <c r="DN169" s="9">
        <f>IF(Parametros!$P$3=1,'4 - Tabela atual'!DN168,'5 - Tabela anterior'!DM168)</f>
        <v>0</v>
      </c>
      <c r="DO169" s="9">
        <f>IF(Parametros!$P$3=1,'4 - Tabela atual'!DO168,'5 - Tabela anterior'!DN168)</f>
        <v>0</v>
      </c>
      <c r="DP169" s="9">
        <f>IF(Parametros!$P$3=1,'4 - Tabela atual'!DP168,'5 - Tabela anterior'!DO168)</f>
        <v>0</v>
      </c>
      <c r="DQ169" s="9">
        <f>IF(Parametros!$P$3=1,'4 - Tabela atual'!DQ168,'5 - Tabela anterior'!DP168)</f>
        <v>0</v>
      </c>
      <c r="DR169" s="9">
        <f>IF(Parametros!$P$3=1,'4 - Tabela atual'!DR168,'5 - Tabela anterior'!DQ168)</f>
        <v>0</v>
      </c>
      <c r="DS169" s="9">
        <f>IF(Parametros!$P$3=1,'4 - Tabela atual'!DS168,'5 - Tabela anterior'!DR168)</f>
        <v>0</v>
      </c>
      <c r="DT169" s="9">
        <f>IF(Parametros!$P$3=1,'4 - Tabela atual'!DT168,'5 - Tabela anterior'!DS168)</f>
        <v>0</v>
      </c>
      <c r="DU169" s="9">
        <f>IF(Parametros!$P$3=1,'4 - Tabela atual'!DU168,'5 - Tabela anterior'!DT168)</f>
        <v>0</v>
      </c>
      <c r="DV169" s="9">
        <f>IF(Parametros!$P$3=1,'4 - Tabela atual'!DV168,'5 - Tabela anterior'!DU168)</f>
        <v>0</v>
      </c>
      <c r="DW169" s="9">
        <f>IF(Parametros!$P$3=1,'4 - Tabela atual'!DW168,'5 - Tabela anterior'!DV168)</f>
        <v>0</v>
      </c>
      <c r="DX169" s="9">
        <f>IF(Parametros!$P$3=1,'4 - Tabela atual'!DX168,'5 - Tabela anterior'!DW168)</f>
        <v>0</v>
      </c>
      <c r="DY169" s="9">
        <f>IF(Parametros!$P$3=1,'4 - Tabela atual'!DY168,'5 - Tabela anterior'!DX168)</f>
        <v>0</v>
      </c>
      <c r="DZ169" s="9">
        <f>IF(Parametros!$P$3=1,'4 - Tabela atual'!DZ168,'5 - Tabela anterior'!DY168)</f>
        <v>0</v>
      </c>
      <c r="EA169" s="9">
        <f>IF(Parametros!$P$3=1,'4 - Tabela atual'!EA168,'5 - Tabela anterior'!DZ168)</f>
        <v>0</v>
      </c>
      <c r="EB169" s="9">
        <f>IF(Parametros!$P$3=1,'4 - Tabela atual'!EB168,'5 - Tabela anterior'!EA168)</f>
        <v>0</v>
      </c>
      <c r="EC169" s="9">
        <f>IF(Parametros!$P$3=1,'4 - Tabela atual'!EC168,'5 - Tabela anterior'!EB168)</f>
        <v>0</v>
      </c>
      <c r="ED169" s="9">
        <f>IF(Parametros!$P$3=1,'4 - Tabela atual'!ED168,'5 - Tabela anterior'!EC168)</f>
        <v>0</v>
      </c>
      <c r="EE169" s="9">
        <f>IF(Parametros!$P$3=1,'4 - Tabela atual'!EE168,'5 - Tabela anterior'!ED168)</f>
        <v>0</v>
      </c>
      <c r="EF169" s="9">
        <f>IF(Parametros!$P$3=1,'4 - Tabela atual'!EF168,'5 - Tabela anterior'!EE168)</f>
        <v>0</v>
      </c>
      <c r="EG169" s="9">
        <f>IF(Parametros!$P$3=1,'4 - Tabela atual'!EG168,'5 - Tabela anterior'!EF168)</f>
        <v>0</v>
      </c>
      <c r="EH169" s="9">
        <f>IF(Parametros!$P$3=1,'4 - Tabela atual'!EH168,'5 - Tabela anterior'!EG168)</f>
        <v>0</v>
      </c>
      <c r="EI169" s="9">
        <f>IF(Parametros!$P$3=1,'4 - Tabela atual'!EI168,'5 - Tabela anterior'!EH168)</f>
        <v>0</v>
      </c>
      <c r="EJ169" s="9">
        <f>IF(Parametros!$P$3=1,'4 - Tabela atual'!EJ168,'5 - Tabela anterior'!EI168)</f>
        <v>0</v>
      </c>
      <c r="EK169" s="9">
        <f>IF(Parametros!$P$3=1,'4 - Tabela atual'!EK168,'5 - Tabela anterior'!EJ168)</f>
        <v>0</v>
      </c>
      <c r="EL169" s="9">
        <f>IF(Parametros!$P$3=1,'4 - Tabela atual'!EL168,'5 - Tabela anterior'!EK168)</f>
        <v>0</v>
      </c>
      <c r="EM169" s="9">
        <f>IF(Parametros!$P$3=1,'4 - Tabela atual'!EM168,'5 - Tabela anterior'!EL168)</f>
        <v>0</v>
      </c>
      <c r="EN169" s="9">
        <f>IF(Parametros!$P$3=1,'4 - Tabela atual'!EN168,'5 - Tabela anterior'!EM168)</f>
        <v>0</v>
      </c>
      <c r="EO169" s="9">
        <f>IF(Parametros!$P$3=1,'4 - Tabela atual'!EO168,'5 - Tabela anterior'!EN168)</f>
        <v>0</v>
      </c>
      <c r="EP169" s="9">
        <f>IF(Parametros!$P$3=1,'4 - Tabela atual'!EP168,'5 - Tabela anterior'!EO168)</f>
        <v>0</v>
      </c>
      <c r="EQ169" s="9">
        <f>IF(Parametros!$P$3=1,'4 - Tabela atual'!EQ168,'5 - Tabela anterior'!EP168)</f>
        <v>0</v>
      </c>
      <c r="ER169" s="9">
        <f>IF(Parametros!$P$3=1,'4 - Tabela atual'!ER168,'5 - Tabela anterior'!EQ168)</f>
        <v>0</v>
      </c>
      <c r="ES169" s="9">
        <f>IF(Parametros!$P$3=1,'4 - Tabela atual'!ES168,'5 - Tabela anterior'!ER168)</f>
        <v>0</v>
      </c>
      <c r="ET169" s="9">
        <f>IF(Parametros!$P$3=1,'4 - Tabela atual'!ET168,'5 - Tabela anterior'!ES168)</f>
        <v>0</v>
      </c>
      <c r="EU169" s="9">
        <f>IF(Parametros!$P$3=1,'4 - Tabela atual'!EU168,'5 - Tabela anterior'!ET168)</f>
        <v>0</v>
      </c>
      <c r="EV169" s="9">
        <f>IF(Parametros!$P$3=1,'4 - Tabela atual'!EV168,'5 - Tabela anterior'!EU168)</f>
        <v>0</v>
      </c>
      <c r="EW169" s="9">
        <f>IF(Parametros!$P$3=1,'4 - Tabela atual'!EW168,'5 - Tabela anterior'!EV168)</f>
        <v>0</v>
      </c>
      <c r="EX169" s="9">
        <f>IF(Parametros!$P$3=1,'4 - Tabela atual'!EX168,'5 - Tabela anterior'!EW168)</f>
        <v>0</v>
      </c>
      <c r="EY169" s="9">
        <f>IF(Parametros!$P$3=1,'4 - Tabela atual'!EY168,'5 - Tabela anterior'!EX168)</f>
        <v>0</v>
      </c>
      <c r="EZ169" s="9">
        <f>IF(Parametros!$P$3=1,'4 - Tabela atual'!EZ168,'5 - Tabela anterior'!EY168)</f>
        <v>0</v>
      </c>
      <c r="FA169" s="9">
        <f>IF(Parametros!$P$3=1,'4 - Tabela atual'!FA168,'5 - Tabela anterior'!EZ168)</f>
        <v>0</v>
      </c>
      <c r="FB169" s="9">
        <f>IF(Parametros!$P$3=1,'4 - Tabela atual'!FB168,'5 - Tabela anterior'!FA168)</f>
        <v>0</v>
      </c>
      <c r="FC169" s="9">
        <f>IF(Parametros!$P$3=1,'4 - Tabela atual'!FC168,'5 - Tabela anterior'!FB168)</f>
        <v>0</v>
      </c>
      <c r="FD169" s="9">
        <f>IF(Parametros!$P$3=1,'4 - Tabela atual'!FD168,'5 - Tabela anterior'!FC168)</f>
        <v>0</v>
      </c>
      <c r="FE169" s="9">
        <f>IF(Parametros!$P$3=1,'4 - Tabela atual'!FE168,'5 - Tabela anterior'!FD168)</f>
        <v>0</v>
      </c>
      <c r="FF169" s="9">
        <f>IF(Parametros!$P$3=1,'4 - Tabela atual'!FF168,'5 - Tabela anterior'!FE168)</f>
        <v>0</v>
      </c>
      <c r="FG169" s="9">
        <f>IF(Parametros!$P$3=1,'4 - Tabela atual'!FG168,'5 - Tabela anterior'!FF168)</f>
        <v>0</v>
      </c>
      <c r="FH169" s="9">
        <f>IF(Parametros!$P$3=1,'4 - Tabela atual'!FH168,'5 - Tabela anterior'!FG168)</f>
        <v>0</v>
      </c>
      <c r="FI169" s="9">
        <f>IF(Parametros!$P$3=1,'4 - Tabela atual'!FI168,'5 - Tabela anterior'!FH168)</f>
        <v>0</v>
      </c>
      <c r="FJ169" s="9">
        <f>IF(Parametros!$P$3=1,'4 - Tabela atual'!FJ168,'5 - Tabela anterior'!FI168)</f>
        <v>0</v>
      </c>
      <c r="FK169" s="9">
        <f>IF(Parametros!$P$3=1,'4 - Tabela atual'!FK168,'5 - Tabela anterior'!FJ168)</f>
        <v>0</v>
      </c>
      <c r="FL169" s="9">
        <f>IF(Parametros!$P$3=1,'4 - Tabela atual'!FL168,'5 - Tabela anterior'!FK168)</f>
        <v>0</v>
      </c>
      <c r="FM169" s="9">
        <f>IF(Parametros!$P$3=1,'4 - Tabela atual'!FM168,'5 - Tabela anterior'!FL168)</f>
        <v>0</v>
      </c>
      <c r="FN169" s="9">
        <f>IF(Parametros!$P$3=1,'4 - Tabela atual'!FN168,'5 - Tabela anterior'!FM168)</f>
        <v>0</v>
      </c>
      <c r="FO169" s="9">
        <f>IF(Parametros!$P$3=1,'4 - Tabela atual'!FO168,'5 - Tabela anterior'!FN168)</f>
        <v>0</v>
      </c>
      <c r="FP169" s="9">
        <f>IF(Parametros!$P$3=1,'4 - Tabela atual'!FP168,'5 - Tabela anterior'!FO168)</f>
        <v>0</v>
      </c>
      <c r="FQ169" s="9">
        <f>IF(Parametros!$P$3=1,'4 - Tabela atual'!FQ168,'5 - Tabela anterior'!FP168)</f>
        <v>0</v>
      </c>
      <c r="FR169" s="9">
        <f>IF(Parametros!$P$3=1,'4 - Tabela atual'!FR168,'5 - Tabela anterior'!FQ168)</f>
        <v>0</v>
      </c>
      <c r="FS169" s="9">
        <f>IF(Parametros!$P$3=1,'4 - Tabela atual'!FS168,'5 - Tabela anterior'!FR168)</f>
        <v>0</v>
      </c>
      <c r="FT169" t="str">
        <f>IF(Parametros!$P$3=1,'4 - Tabela atual'!FT168,'5 - Tabela anterior'!FS168)</f>
        <v>0</v>
      </c>
      <c r="FU169" t="str">
        <f>IF(Parametros!$P$3=1,'4 - Tabela atual'!FU168,'5 - Tabela anterior'!FT168)</f>
        <v>0</v>
      </c>
      <c r="FV169" t="str">
        <f>IF(Parametros!$P$3=1,'4 - Tabela atual'!FV168,'5 - Tabela anterior'!FU168)</f>
        <v>0</v>
      </c>
      <c r="FW169" t="str">
        <f>IF(Parametros!$P$3=1,'4 - Tabela atual'!FW168,'5 - Tabela anterior'!FV168)</f>
        <v>0</v>
      </c>
      <c r="FX169">
        <f>IF(Parametros!$P$3=1,'4 - Tabela atual'!FX168,'5 - Tabela anterior'!FW168)</f>
        <v>0</v>
      </c>
      <c r="FY169">
        <f>IF(Parametros!$P$3=1,'4 - Tabela atual'!FY168,'5 - Tabela anterior'!FX168)</f>
        <v>0</v>
      </c>
      <c r="FZ169">
        <f>IF(Parametros!$P$3=1,'4 - Tabela atual'!FZ168,'5 - Tabela anterior'!FY168)</f>
        <v>0</v>
      </c>
      <c r="GA169">
        <f>IF(Parametros!$P$3=1,'4 - Tabela atual'!GA168,'5 - Tabela anterior'!FZ168)</f>
        <v>0</v>
      </c>
      <c r="GB169">
        <f>IF(Parametros!$P$3=1,'4 - Tabela atual'!GB168,'5 - Tabela anterior'!GA168)</f>
        <v>0</v>
      </c>
      <c r="GC169">
        <f>IF(Parametros!$P$3=1,'4 - Tabela atual'!GC168,'5 - Tabela anterior'!GB168)</f>
        <v>0</v>
      </c>
      <c r="GD169">
        <f>IF(Parametros!$P$3=1,'4 - Tabela atual'!GD168,'5 - Tabela anterior'!GC168)</f>
        <v>0</v>
      </c>
      <c r="GE169">
        <f>IF(Parametros!$P$3=1,'4 - Tabela atual'!GE168,'5 - Tabela anterior'!GD168)</f>
        <v>0</v>
      </c>
      <c r="GF169">
        <f>IF(Parametros!$P$3=1,'4 - Tabela atual'!GF168,'5 - Tabela anterior'!GE168)</f>
        <v>0</v>
      </c>
      <c r="GG169">
        <f>IF(Parametros!$P$3=1,'4 - Tabela atual'!GG168,'5 - Tabela anterior'!GF168)</f>
        <v>0</v>
      </c>
      <c r="GH169">
        <f>IF(Parametros!$P$3=1,'4 - Tabela atual'!GH168,'5 - Tabela anterior'!GG168)</f>
        <v>0</v>
      </c>
      <c r="GI169" s="8" t="str">
        <f>IF(Parametros!$P$3=1,'4 - Tabela atual'!GI168,'5 - Tabela anterior'!GH168)</f>
        <v>0</v>
      </c>
      <c r="GJ169" s="8">
        <f>IF(Parametros!$P$3=1,'4 - Tabela atual'!GJ168,'5 - Tabela anterior'!GI168)</f>
        <v>0</v>
      </c>
      <c r="GK169" s="8">
        <f>IF(Parametros!$P$3=1,'4 - Tabela atual'!GK168,'5 - Tabela anterior'!GJ168)</f>
        <v>0</v>
      </c>
      <c r="GL169" s="8">
        <f>IF(Parametros!$P$3=1,'4 - Tabela atual'!GL168,'5 - Tabela anterior'!GK168)</f>
        <v>0</v>
      </c>
      <c r="GM169" s="8">
        <f>IF(Parametros!$P$3=1,'4 - Tabela atual'!GM168,'5 - Tabela anterior'!GL168)</f>
        <v>0</v>
      </c>
      <c r="GN169" s="8">
        <f>IF(Parametros!$P$3=1,'4 - Tabela atual'!GN168,'5 - Tabela anterior'!GM168)</f>
        <v>0</v>
      </c>
      <c r="GO169" s="8">
        <f>IF(Parametros!$P$3=1,'4 - Tabela atual'!GO168,'5 - Tabela anterior'!GN168)</f>
        <v>0</v>
      </c>
      <c r="GP169" s="8">
        <f>IF(Parametros!$P$3=1,'4 - Tabela atual'!GP168,'5 - Tabela anterior'!GO168)</f>
        <v>0</v>
      </c>
      <c r="GQ169" s="8">
        <f>IF(Parametros!$P$3=1,'4 - Tabela atual'!GQ168,'5 - Tabela anterior'!GP168)</f>
        <v>0</v>
      </c>
      <c r="GR169" s="8">
        <f>IF(Parametros!$P$3=1,'4 - Tabela atual'!GR168,'5 - Tabela anterior'!GQ168)</f>
        <v>0</v>
      </c>
      <c r="GS169" s="8">
        <f>IF(Parametros!$P$3=1,'4 - Tabela atual'!GS168,'5 - Tabela anterior'!GR168)</f>
        <v>0</v>
      </c>
      <c r="GT169" s="8">
        <f>IF(Parametros!$P$3=1,'4 - Tabela atual'!GT168,'5 - Tabela anterior'!GS168)</f>
        <v>0</v>
      </c>
      <c r="GU169" s="8">
        <f>IF(Parametros!$P$3=1,'4 - Tabela atual'!GU168,'5 - Tabela anterior'!GT168)</f>
        <v>0</v>
      </c>
      <c r="GV169" s="8">
        <f>IF(Parametros!$P$3=1,'4 - Tabela atual'!GV168,'5 - Tabela anterior'!GU168)</f>
        <v>0</v>
      </c>
      <c r="GW169" s="8">
        <f>IF(Parametros!$P$3=1,'4 - Tabela atual'!GW168,'5 - Tabela anterior'!GV168)</f>
        <v>0</v>
      </c>
      <c r="GX169">
        <f>IF(Parametros!$P$3=1,'4 - Tabela atual'!GX168,'5 - Tabela anterior'!GW168)</f>
        <v>0</v>
      </c>
      <c r="GY169">
        <f>IF(Parametros!$P$3=1,'4 - Tabela atual'!GY168,'5 - Tabela anterior'!GX168)</f>
        <v>0</v>
      </c>
      <c r="GZ169">
        <f>IF(Parametros!$P$3=1,'4 - Tabela atual'!GZ168,'5 - Tabela anterior'!GY168)</f>
        <v>0</v>
      </c>
      <c r="HA169">
        <f>IF(Parametros!$P$3=1,'4 - Tabela atual'!HA168,'5 - Tabela anterior'!GZ168)</f>
        <v>0</v>
      </c>
      <c r="HB169">
        <f>IF(Parametros!$P$3=1,'4 - Tabela atual'!HB168,'5 - Tabela anterior'!HA168)</f>
        <v>0</v>
      </c>
      <c r="HC169">
        <f>IF(Parametros!$P$3=1,'4 - Tabela atual'!HC168,'5 - Tabela anterior'!HB168)</f>
        <v>0</v>
      </c>
      <c r="HD169">
        <f>IF(Parametros!$P$3=1,'4 - Tabela atual'!HD168,'5 - Tabela anterior'!HC168)</f>
        <v>0</v>
      </c>
      <c r="HE169" s="6" t="str">
        <f t="shared" si="4"/>
        <v>0 - (0)</v>
      </c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IP169" s="5"/>
      <c r="IQ169" s="5"/>
      <c r="IR169" s="5"/>
      <c r="IS169" s="5"/>
      <c r="IT169" s="5"/>
      <c r="IU169" s="5"/>
      <c r="IV169" s="5"/>
      <c r="IW169" s="5"/>
      <c r="IX169" s="5"/>
      <c r="IY169" s="5"/>
      <c r="IZ169" s="5"/>
      <c r="JA169" s="5"/>
      <c r="JB169" s="5"/>
      <c r="JC169" s="5"/>
      <c r="JD169" s="5"/>
      <c r="JE169" s="5"/>
      <c r="JF169" s="5"/>
      <c r="JG169" s="5"/>
      <c r="JH169" s="5"/>
      <c r="JI169" s="5"/>
      <c r="JJ169" s="5"/>
      <c r="JK169" s="5"/>
      <c r="JL169" s="5"/>
    </row>
    <row r="170" spans="1:272" x14ac:dyDescent="0.2">
      <c r="A170" s="148">
        <f>IF(Parametros!$P$3=1,'4 - Tabela atual'!A169,'5 - Tabela anterior'!A169)</f>
        <v>0</v>
      </c>
      <c r="B170" s="112">
        <f>IF(Parametros!$P$3=1,'4 - Tabela atual'!B169,'5 - Tabela anterior'!B169)</f>
        <v>0</v>
      </c>
      <c r="C170" s="9">
        <f>IF(Parametros!$P$3=1,'4 - Tabela atual'!C169,'5 - Tabela anterior'!C169)</f>
        <v>0</v>
      </c>
      <c r="D170" s="9">
        <f>IF(Parametros!$P$3=1,'4 - Tabela atual'!D169,'5 - Tabela anterior'!D169)</f>
        <v>0</v>
      </c>
      <c r="E170" s="9"/>
      <c r="F170" s="9"/>
      <c r="G170" s="9"/>
      <c r="H170" s="9"/>
      <c r="I170" s="9">
        <f>IF(Parametros!$P$3=1,'4 - Tabela atual'!I169,'5 - Tabela anterior'!H169)</f>
        <v>0</v>
      </c>
      <c r="J170" s="9"/>
      <c r="K170" s="9"/>
      <c r="L170" s="9"/>
      <c r="M170" s="9"/>
      <c r="N170" s="9">
        <f>IF(Parametros!$P$3=1,'4 - Tabela atual'!N169,'5 - Tabela anterior'!M169)</f>
        <v>0</v>
      </c>
      <c r="O170" s="9">
        <f>IF(Parametros!$P$3=1,'4 - Tabela atual'!O169,'5 - Tabela anterior'!N169)</f>
        <v>0</v>
      </c>
      <c r="P170" s="9">
        <f>IF(Parametros!$P$3=1,'4 - Tabela atual'!P169,'5 - Tabela anterior'!O169)</f>
        <v>0</v>
      </c>
      <c r="Q170" s="9">
        <f>IF(Parametros!$P$3=1,'4 - Tabela atual'!Q169,'5 - Tabela anterior'!P169)</f>
        <v>0</v>
      </c>
      <c r="R170" s="9">
        <f>IF(Parametros!$P$3=1,'4 - Tabela atual'!R169,'5 - Tabela anterior'!Q169)</f>
        <v>0</v>
      </c>
      <c r="S170" s="9">
        <f>IF(Parametros!$P$3=1,'4 - Tabela atual'!S169,'5 - Tabela anterior'!R169)</f>
        <v>0</v>
      </c>
      <c r="T170" s="9">
        <f>IF(Parametros!$P$3=1,'4 - Tabela atual'!T169,'5 - Tabela anterior'!S169)</f>
        <v>0</v>
      </c>
      <c r="U170" s="9">
        <f>IF(Parametros!$P$3=1,'4 - Tabela atual'!U169,'5 - Tabela anterior'!T169)</f>
        <v>0</v>
      </c>
      <c r="V170" s="9">
        <f>IF(Parametros!$P$3=1,'4 - Tabela atual'!V169,'5 - Tabela anterior'!U169)</f>
        <v>0</v>
      </c>
      <c r="W170" s="9">
        <f>IF(Parametros!$P$3=1,'4 - Tabela atual'!W169,'5 - Tabela anterior'!V169)</f>
        <v>0</v>
      </c>
      <c r="X170" s="9">
        <f>IF(Parametros!$P$3=1,'4 - Tabela atual'!X169,'5 - Tabela anterior'!W169)</f>
        <v>0</v>
      </c>
      <c r="Y170" s="9">
        <f>IF(Parametros!$P$3=1,'4 - Tabela atual'!Y169,'5 - Tabela anterior'!X169)</f>
        <v>0</v>
      </c>
      <c r="Z170" s="9">
        <f>IF(Parametros!$P$3=1,'4 - Tabela atual'!Z169,'5 - Tabela anterior'!Y169)</f>
        <v>0</v>
      </c>
      <c r="AA170" s="9">
        <f>IF(Parametros!$P$3=1,'4 - Tabela atual'!AA169,'5 - Tabela anterior'!Z169)</f>
        <v>0</v>
      </c>
      <c r="AB170" s="9">
        <f>IF(Parametros!$P$3=1,'4 - Tabela atual'!AB169,'5 - Tabela anterior'!AA169)</f>
        <v>0</v>
      </c>
      <c r="AC170" s="9">
        <f>IF(Parametros!$P$3=1,'4 - Tabela atual'!AC169,'5 - Tabela anterior'!AB169)</f>
        <v>0</v>
      </c>
      <c r="AD170" s="9">
        <f>IF(Parametros!$P$3=1,'4 - Tabela atual'!AD169,'5 - Tabela anterior'!AC169)</f>
        <v>0</v>
      </c>
      <c r="AE170" s="9">
        <f>IF(Parametros!$P$3=1,'4 - Tabela atual'!AE169,'5 - Tabela anterior'!AD169)</f>
        <v>0</v>
      </c>
      <c r="AF170" s="9">
        <f>IF(Parametros!$P$3=1,'4 - Tabela atual'!AF169,'5 - Tabela anterior'!AE169)</f>
        <v>0</v>
      </c>
      <c r="AG170" s="9">
        <f>IF(Parametros!$P$3=1,'4 - Tabela atual'!AG169,'5 - Tabela anterior'!AF169)</f>
        <v>0</v>
      </c>
      <c r="AH170" s="9">
        <f>IF(Parametros!$P$3=1,'4 - Tabela atual'!AH169,'5 - Tabela anterior'!AG169)</f>
        <v>0</v>
      </c>
      <c r="AI170" s="9">
        <f>IF(Parametros!$P$3=1,'4 - Tabela atual'!AI169,'5 - Tabela anterior'!AH169)</f>
        <v>0</v>
      </c>
      <c r="AJ170" s="9">
        <f>IF(Parametros!$P$3=1,'4 - Tabela atual'!AJ169,'5 - Tabela anterior'!AI169)</f>
        <v>0</v>
      </c>
      <c r="AK170" s="9">
        <f>IF(Parametros!$P$3=1,'4 - Tabela atual'!AK169,'5 - Tabela anterior'!AJ169)</f>
        <v>0</v>
      </c>
      <c r="AL170" s="9">
        <f>IF(Parametros!$P$3=1,'4 - Tabela atual'!AL169,'5 - Tabela anterior'!AK169)</f>
        <v>0</v>
      </c>
      <c r="AM170" s="9">
        <f>IF(Parametros!$P$3=1,'4 - Tabela atual'!AM169,'5 - Tabela anterior'!AL169)</f>
        <v>0</v>
      </c>
      <c r="AN170" s="9">
        <f>IF(Parametros!$P$3=1,'4 - Tabela atual'!AN169,'5 - Tabela anterior'!AM169)</f>
        <v>0</v>
      </c>
      <c r="AO170" s="9">
        <f>IF(Parametros!$P$3=1,'4 - Tabela atual'!AO169,'5 - Tabela anterior'!AN169)</f>
        <v>0</v>
      </c>
      <c r="AP170" s="9">
        <f>IF(Parametros!$P$3=1,'4 - Tabela atual'!AP169,'5 - Tabela anterior'!AO169)</f>
        <v>0</v>
      </c>
      <c r="AQ170" s="9">
        <f>IF(Parametros!$P$3=1,'4 - Tabela atual'!AQ169,'5 - Tabela anterior'!AP169)</f>
        <v>0</v>
      </c>
      <c r="AR170" s="9">
        <f>IF(Parametros!$P$3=1,'4 - Tabela atual'!AR169,'5 - Tabela anterior'!AQ169)</f>
        <v>0</v>
      </c>
      <c r="AS170" s="9">
        <f>IF(Parametros!$P$3=1,'4 - Tabela atual'!AS169,'5 - Tabela anterior'!AR169)</f>
        <v>0</v>
      </c>
      <c r="AT170" s="9">
        <f>IF(Parametros!$P$3=1,'4 - Tabela atual'!AT169,'5 - Tabela anterior'!AS169)</f>
        <v>0</v>
      </c>
      <c r="AU170" s="9">
        <f>IF(Parametros!$P$3=1,'4 - Tabela atual'!AU169,'5 - Tabela anterior'!AT169)</f>
        <v>0</v>
      </c>
      <c r="AV170" s="9">
        <f>IF(Parametros!$P$3=1,'4 - Tabela atual'!AV169,'5 - Tabela anterior'!AU169)</f>
        <v>0</v>
      </c>
      <c r="AW170" s="9">
        <f>IF(Parametros!$P$3=1,'4 - Tabela atual'!AW169,'5 - Tabela anterior'!AV169)</f>
        <v>0</v>
      </c>
      <c r="AX170" s="9">
        <f>IF(Parametros!$P$3=1,'4 - Tabela atual'!AX169,'5 - Tabela anterior'!AW169)</f>
        <v>0</v>
      </c>
      <c r="AY170" s="9">
        <f>IF(Parametros!$P$3=1,'4 - Tabela atual'!AY169,'5 - Tabela anterior'!AX169)</f>
        <v>0</v>
      </c>
      <c r="AZ170" s="9">
        <f>IF(Parametros!$P$3=1,'4 - Tabela atual'!AZ169,'5 - Tabela anterior'!AY169)</f>
        <v>0</v>
      </c>
      <c r="BA170" s="9">
        <f>IF(Parametros!$P$3=1,'4 - Tabela atual'!BA169,'5 - Tabela anterior'!AZ169)</f>
        <v>0</v>
      </c>
      <c r="BB170" s="9">
        <f>IF(Parametros!$P$3=1,'4 - Tabela atual'!BB169,'5 - Tabela anterior'!BA169)</f>
        <v>0</v>
      </c>
      <c r="BC170" s="9">
        <f>IF(Parametros!$P$3=1,'4 - Tabela atual'!BC169,'5 - Tabela anterior'!BB169)</f>
        <v>0</v>
      </c>
      <c r="BD170" s="9">
        <f>IF(Parametros!$P$3=1,'4 - Tabela atual'!BD169,'5 - Tabela anterior'!BC169)</f>
        <v>0</v>
      </c>
      <c r="BE170" s="9">
        <f>IF(Parametros!$P$3=1,'4 - Tabela atual'!BE169,'5 - Tabela anterior'!BD169)</f>
        <v>0</v>
      </c>
      <c r="BF170" s="9">
        <f>IF(Parametros!$P$3=1,'4 - Tabela atual'!BF169,'5 - Tabela anterior'!BE169)</f>
        <v>0</v>
      </c>
      <c r="BG170" s="9">
        <f>IF(Parametros!$P$3=1,'4 - Tabela atual'!BG169,'5 - Tabela anterior'!BF169)</f>
        <v>0</v>
      </c>
      <c r="BH170" s="9">
        <f>IF(Parametros!$P$3=1,'4 - Tabela atual'!BH169,'5 - Tabela anterior'!BG169)</f>
        <v>0</v>
      </c>
      <c r="BI170" s="9">
        <f>IF(Parametros!$P$3=1,'4 - Tabela atual'!BI169,'5 - Tabela anterior'!BH169)</f>
        <v>0</v>
      </c>
      <c r="BJ170" s="9">
        <f>IF(Parametros!$P$3=1,'4 - Tabela atual'!BJ169,'5 - Tabela anterior'!BI169)</f>
        <v>0</v>
      </c>
      <c r="BK170" s="9">
        <f>IF(Parametros!$P$3=1,'4 - Tabela atual'!BK169,'5 - Tabela anterior'!BJ169)</f>
        <v>0</v>
      </c>
      <c r="BL170" s="9">
        <f>IF(Parametros!$P$3=1,'4 - Tabela atual'!BL169,'5 - Tabela anterior'!BK169)</f>
        <v>0</v>
      </c>
      <c r="BM170" s="9">
        <f>IF(Parametros!$P$3=1,'4 - Tabela atual'!BM169,'5 - Tabela anterior'!BL169)</f>
        <v>0</v>
      </c>
      <c r="BN170" s="9">
        <f>IF(Parametros!$P$3=1,'4 - Tabela atual'!BN169,'5 - Tabela anterior'!BM169)</f>
        <v>0</v>
      </c>
      <c r="BO170" s="9">
        <f>IF(Parametros!$P$3=1,'4 - Tabela atual'!BO169,'5 - Tabela anterior'!BN169)</f>
        <v>0</v>
      </c>
      <c r="BP170" s="9">
        <f>IF(Parametros!$P$3=1,'4 - Tabela atual'!BP169,'5 - Tabela anterior'!BO169)</f>
        <v>0</v>
      </c>
      <c r="BQ170" s="9">
        <f>IF(Parametros!$P$3=1,'4 - Tabela atual'!BQ169,'5 - Tabela anterior'!BP169)</f>
        <v>0</v>
      </c>
      <c r="BR170" s="9">
        <f>IF(Parametros!$P$3=1,'4 - Tabela atual'!BR169,'5 - Tabela anterior'!BQ169)</f>
        <v>0</v>
      </c>
      <c r="BS170" s="9">
        <f>IF(Parametros!$P$3=1,'4 - Tabela atual'!BS169,'5 - Tabela anterior'!BR169)</f>
        <v>0</v>
      </c>
      <c r="BT170" s="9">
        <f>IF(Parametros!$P$3=1,'4 - Tabela atual'!BT169,'5 - Tabela anterior'!BS169)</f>
        <v>0</v>
      </c>
      <c r="BU170" s="9">
        <f>IF(Parametros!$P$3=1,'4 - Tabela atual'!BU169,'5 - Tabela anterior'!BT169)</f>
        <v>0</v>
      </c>
      <c r="BV170" s="9">
        <f>IF(Parametros!$P$3=1,'4 - Tabela atual'!BV169,'5 - Tabela anterior'!BU169)</f>
        <v>0</v>
      </c>
      <c r="BW170" s="9">
        <f>IF(Parametros!$P$3=1,'4 - Tabela atual'!BW169,'5 - Tabela anterior'!BV169)</f>
        <v>0</v>
      </c>
      <c r="BX170" s="9">
        <f>IF(Parametros!$P$3=1,'4 - Tabela atual'!BX169,'5 - Tabela anterior'!BW169)</f>
        <v>0</v>
      </c>
      <c r="BY170" s="9">
        <f>IF(Parametros!$P$3=1,'4 - Tabela atual'!BY169,'5 - Tabela anterior'!BX169)</f>
        <v>0</v>
      </c>
      <c r="BZ170" s="9">
        <f>IF(Parametros!$P$3=1,'4 - Tabela atual'!BZ169,'5 - Tabela anterior'!BY169)</f>
        <v>0</v>
      </c>
      <c r="CA170" s="9">
        <f>IF(Parametros!$P$3=1,'4 - Tabela atual'!CA169,'5 - Tabela anterior'!BZ169)</f>
        <v>0</v>
      </c>
      <c r="CB170" s="9">
        <f>IF(Parametros!$P$3=1,'4 - Tabela atual'!CB169,'5 - Tabela anterior'!CA169)</f>
        <v>0</v>
      </c>
      <c r="CC170" s="9">
        <f>IF(Parametros!$P$3=1,'4 - Tabela atual'!CC169,'5 - Tabela anterior'!CB169)</f>
        <v>0</v>
      </c>
      <c r="CD170" s="9">
        <f>IF(Parametros!$P$3=1,'4 - Tabela atual'!CD169,'5 - Tabela anterior'!CC169)</f>
        <v>0</v>
      </c>
      <c r="CE170" s="9">
        <f>IF(Parametros!$P$3=1,'4 - Tabela atual'!CE169,'5 - Tabela anterior'!CD169)</f>
        <v>0</v>
      </c>
      <c r="CF170" s="9">
        <f>IF(Parametros!$P$3=1,'4 - Tabela atual'!CF169,'5 - Tabela anterior'!CE169)</f>
        <v>0</v>
      </c>
      <c r="CG170" s="9">
        <f>IF(Parametros!$P$3=1,'4 - Tabela atual'!CG169,'5 - Tabela anterior'!CF169)</f>
        <v>0</v>
      </c>
      <c r="CH170" s="9">
        <f>IF(Parametros!$P$3=1,'4 - Tabela atual'!CH169,'5 - Tabela anterior'!CG169)</f>
        <v>0</v>
      </c>
      <c r="CI170" s="9">
        <f>IF(Parametros!$P$3=1,'4 - Tabela atual'!CI169,'5 - Tabela anterior'!CH169)</f>
        <v>0</v>
      </c>
      <c r="CJ170" s="9">
        <f>IF(Parametros!$P$3=1,'4 - Tabela atual'!CJ169,'5 - Tabela anterior'!CI169)</f>
        <v>0</v>
      </c>
      <c r="CK170" s="9">
        <f>IF(Parametros!$P$3=1,'4 - Tabela atual'!CK169,'5 - Tabela anterior'!CJ169)</f>
        <v>0</v>
      </c>
      <c r="CL170" s="9">
        <f>IF(Parametros!$P$3=1,'4 - Tabela atual'!CL169,'5 - Tabela anterior'!CK169)</f>
        <v>0</v>
      </c>
      <c r="CM170" s="9">
        <f>IF(Parametros!$P$3=1,'4 - Tabela atual'!CM169,'5 - Tabela anterior'!CL169)</f>
        <v>0</v>
      </c>
      <c r="CN170" s="9">
        <f>IF(Parametros!$P$3=1,'4 - Tabela atual'!CN169,'5 - Tabela anterior'!CM169)</f>
        <v>0</v>
      </c>
      <c r="CO170" s="9">
        <f>IF(Parametros!$P$3=1,'4 - Tabela atual'!CO169,'5 - Tabela anterior'!CN169)</f>
        <v>0</v>
      </c>
      <c r="CP170" s="9">
        <f>IF(Parametros!$P$3=1,'4 - Tabela atual'!CP169,'5 - Tabela anterior'!CO169)</f>
        <v>0</v>
      </c>
      <c r="CQ170" s="9">
        <f>IF(Parametros!$P$3=1,'4 - Tabela atual'!CQ169,'5 - Tabela anterior'!CP169)</f>
        <v>0</v>
      </c>
      <c r="CR170" s="9">
        <f>IF(Parametros!$P$3=1,'4 - Tabela atual'!CR169,'5 - Tabela anterior'!CQ169)</f>
        <v>0</v>
      </c>
      <c r="CS170" s="9">
        <f>IF(Parametros!$P$3=1,'4 - Tabela atual'!CS169,'5 - Tabela anterior'!CR169)</f>
        <v>0</v>
      </c>
      <c r="CT170" s="9">
        <f>IF(Parametros!$P$3=1,'4 - Tabela atual'!CT169,'5 - Tabela anterior'!CS169)</f>
        <v>0</v>
      </c>
      <c r="CU170" s="9">
        <f>IF(Parametros!$P$3=1,'4 - Tabela atual'!CU169,'5 - Tabela anterior'!CT169)</f>
        <v>0</v>
      </c>
      <c r="CV170" s="9">
        <f>IF(Parametros!$P$3=1,'4 - Tabela atual'!CV169,'5 - Tabela anterior'!CU169)</f>
        <v>0</v>
      </c>
      <c r="CW170" s="9">
        <f>IF(Parametros!$P$3=1,'4 - Tabela atual'!CW169,'5 - Tabela anterior'!CV169)</f>
        <v>0</v>
      </c>
      <c r="CX170" s="9">
        <f>IF(Parametros!$P$3=1,'4 - Tabela atual'!CX169,'5 - Tabela anterior'!CW169)</f>
        <v>0</v>
      </c>
      <c r="CY170" s="9">
        <f>IF(Parametros!$P$3=1,'4 - Tabela atual'!CY169,'5 - Tabela anterior'!CX169)</f>
        <v>0</v>
      </c>
      <c r="CZ170" s="9">
        <f>IF(Parametros!$P$3=1,'4 - Tabela atual'!CZ169,'5 - Tabela anterior'!CY169)</f>
        <v>0</v>
      </c>
      <c r="DA170" s="9">
        <f>IF(Parametros!$P$3=1,'4 - Tabela atual'!DA169,'5 - Tabela anterior'!CZ169)</f>
        <v>0</v>
      </c>
      <c r="DB170" s="9">
        <f>IF(Parametros!$P$3=1,'4 - Tabela atual'!DB169,'5 - Tabela anterior'!DA169)</f>
        <v>0</v>
      </c>
      <c r="DC170" s="9">
        <f>IF(Parametros!$P$3=1,'4 - Tabela atual'!DC169,'5 - Tabela anterior'!DB169)</f>
        <v>0</v>
      </c>
      <c r="DD170" s="9">
        <f>IF(Parametros!$P$3=1,'4 - Tabela atual'!DD169,'5 - Tabela anterior'!DC169)</f>
        <v>0</v>
      </c>
      <c r="DE170" s="9">
        <f>IF(Parametros!$P$3=1,'4 - Tabela atual'!DE169,'5 - Tabela anterior'!DD169)</f>
        <v>0</v>
      </c>
      <c r="DF170" s="9">
        <f>IF(Parametros!$P$3=1,'4 - Tabela atual'!DF169,'5 - Tabela anterior'!DE169)</f>
        <v>0</v>
      </c>
      <c r="DG170" s="9">
        <f>IF(Parametros!$P$3=1,'4 - Tabela atual'!DG169,'5 - Tabela anterior'!DF169)</f>
        <v>0</v>
      </c>
      <c r="DH170" s="9">
        <f>IF(Parametros!$P$3=1,'4 - Tabela atual'!DH169,'5 - Tabela anterior'!DG169)</f>
        <v>0</v>
      </c>
      <c r="DI170" s="9">
        <f>IF(Parametros!$P$3=1,'4 - Tabela atual'!DI169,'5 - Tabela anterior'!DH169)</f>
        <v>0</v>
      </c>
      <c r="DJ170" s="9">
        <f>IF(Parametros!$P$3=1,'4 - Tabela atual'!DJ169,'5 - Tabela anterior'!DI169)</f>
        <v>0</v>
      </c>
      <c r="DK170" s="9">
        <f>IF(Parametros!$P$3=1,'4 - Tabela atual'!DK169,'5 - Tabela anterior'!DJ169)</f>
        <v>0</v>
      </c>
      <c r="DL170" s="9">
        <f>IF(Parametros!$P$3=1,'4 - Tabela atual'!DL169,'5 - Tabela anterior'!DK169)</f>
        <v>0</v>
      </c>
      <c r="DM170" s="9">
        <f>IF(Parametros!$P$3=1,'4 - Tabela atual'!DM169,'5 - Tabela anterior'!DL169)</f>
        <v>0</v>
      </c>
      <c r="DN170" s="9">
        <f>IF(Parametros!$P$3=1,'4 - Tabela atual'!DN169,'5 - Tabela anterior'!DM169)</f>
        <v>0</v>
      </c>
      <c r="DO170" s="9">
        <f>IF(Parametros!$P$3=1,'4 - Tabela atual'!DO169,'5 - Tabela anterior'!DN169)</f>
        <v>0</v>
      </c>
      <c r="DP170" s="9">
        <f>IF(Parametros!$P$3=1,'4 - Tabela atual'!DP169,'5 - Tabela anterior'!DO169)</f>
        <v>0</v>
      </c>
      <c r="DQ170" s="9">
        <f>IF(Parametros!$P$3=1,'4 - Tabela atual'!DQ169,'5 - Tabela anterior'!DP169)</f>
        <v>0</v>
      </c>
      <c r="DR170" s="9">
        <f>IF(Parametros!$P$3=1,'4 - Tabela atual'!DR169,'5 - Tabela anterior'!DQ169)</f>
        <v>0</v>
      </c>
      <c r="DS170" s="9">
        <f>IF(Parametros!$P$3=1,'4 - Tabela atual'!DS169,'5 - Tabela anterior'!DR169)</f>
        <v>0</v>
      </c>
      <c r="DT170" s="9">
        <f>IF(Parametros!$P$3=1,'4 - Tabela atual'!DT169,'5 - Tabela anterior'!DS169)</f>
        <v>0</v>
      </c>
      <c r="DU170" s="9">
        <f>IF(Parametros!$P$3=1,'4 - Tabela atual'!DU169,'5 - Tabela anterior'!DT169)</f>
        <v>0</v>
      </c>
      <c r="DV170" s="9">
        <f>IF(Parametros!$P$3=1,'4 - Tabela atual'!DV169,'5 - Tabela anterior'!DU169)</f>
        <v>0</v>
      </c>
      <c r="DW170" s="9">
        <f>IF(Parametros!$P$3=1,'4 - Tabela atual'!DW169,'5 - Tabela anterior'!DV169)</f>
        <v>0</v>
      </c>
      <c r="DX170" s="9">
        <f>IF(Parametros!$P$3=1,'4 - Tabela atual'!DX169,'5 - Tabela anterior'!DW169)</f>
        <v>0</v>
      </c>
      <c r="DY170" s="9">
        <f>IF(Parametros!$P$3=1,'4 - Tabela atual'!DY169,'5 - Tabela anterior'!DX169)</f>
        <v>0</v>
      </c>
      <c r="DZ170" s="9">
        <f>IF(Parametros!$P$3=1,'4 - Tabela atual'!DZ169,'5 - Tabela anterior'!DY169)</f>
        <v>0</v>
      </c>
      <c r="EA170" s="9">
        <f>IF(Parametros!$P$3=1,'4 - Tabela atual'!EA169,'5 - Tabela anterior'!DZ169)</f>
        <v>0</v>
      </c>
      <c r="EB170" s="9">
        <f>IF(Parametros!$P$3=1,'4 - Tabela atual'!EB169,'5 - Tabela anterior'!EA169)</f>
        <v>0</v>
      </c>
      <c r="EC170" s="9">
        <f>IF(Parametros!$P$3=1,'4 - Tabela atual'!EC169,'5 - Tabela anterior'!EB169)</f>
        <v>0</v>
      </c>
      <c r="ED170" s="9">
        <f>IF(Parametros!$P$3=1,'4 - Tabela atual'!ED169,'5 - Tabela anterior'!EC169)</f>
        <v>0</v>
      </c>
      <c r="EE170" s="9">
        <f>IF(Parametros!$P$3=1,'4 - Tabela atual'!EE169,'5 - Tabela anterior'!ED169)</f>
        <v>0</v>
      </c>
      <c r="EF170" s="9">
        <f>IF(Parametros!$P$3=1,'4 - Tabela atual'!EF169,'5 - Tabela anterior'!EE169)</f>
        <v>0</v>
      </c>
      <c r="EG170" s="9">
        <f>IF(Parametros!$P$3=1,'4 - Tabela atual'!EG169,'5 - Tabela anterior'!EF169)</f>
        <v>0</v>
      </c>
      <c r="EH170" s="9">
        <f>IF(Parametros!$P$3=1,'4 - Tabela atual'!EH169,'5 - Tabela anterior'!EG169)</f>
        <v>0</v>
      </c>
      <c r="EI170" s="9">
        <f>IF(Parametros!$P$3=1,'4 - Tabela atual'!EI169,'5 - Tabela anterior'!EH169)</f>
        <v>0</v>
      </c>
      <c r="EJ170" s="9">
        <f>IF(Parametros!$P$3=1,'4 - Tabela atual'!EJ169,'5 - Tabela anterior'!EI169)</f>
        <v>0</v>
      </c>
      <c r="EK170" s="9">
        <f>IF(Parametros!$P$3=1,'4 - Tabela atual'!EK169,'5 - Tabela anterior'!EJ169)</f>
        <v>0</v>
      </c>
      <c r="EL170" s="9">
        <f>IF(Parametros!$P$3=1,'4 - Tabela atual'!EL169,'5 - Tabela anterior'!EK169)</f>
        <v>0</v>
      </c>
      <c r="EM170" s="9">
        <f>IF(Parametros!$P$3=1,'4 - Tabela atual'!EM169,'5 - Tabela anterior'!EL169)</f>
        <v>0</v>
      </c>
      <c r="EN170" s="9">
        <f>IF(Parametros!$P$3=1,'4 - Tabela atual'!EN169,'5 - Tabela anterior'!EM169)</f>
        <v>0</v>
      </c>
      <c r="EO170" s="9">
        <f>IF(Parametros!$P$3=1,'4 - Tabela atual'!EO169,'5 - Tabela anterior'!EN169)</f>
        <v>0</v>
      </c>
      <c r="EP170" s="9">
        <f>IF(Parametros!$P$3=1,'4 - Tabela atual'!EP169,'5 - Tabela anterior'!EO169)</f>
        <v>0</v>
      </c>
      <c r="EQ170" s="9">
        <f>IF(Parametros!$P$3=1,'4 - Tabela atual'!EQ169,'5 - Tabela anterior'!EP169)</f>
        <v>0</v>
      </c>
      <c r="ER170" s="9">
        <f>IF(Parametros!$P$3=1,'4 - Tabela atual'!ER169,'5 - Tabela anterior'!EQ169)</f>
        <v>0</v>
      </c>
      <c r="ES170" s="9">
        <f>IF(Parametros!$P$3=1,'4 - Tabela atual'!ES169,'5 - Tabela anterior'!ER169)</f>
        <v>0</v>
      </c>
      <c r="ET170" s="9">
        <f>IF(Parametros!$P$3=1,'4 - Tabela atual'!ET169,'5 - Tabela anterior'!ES169)</f>
        <v>0</v>
      </c>
      <c r="EU170" s="9">
        <f>IF(Parametros!$P$3=1,'4 - Tabela atual'!EU169,'5 - Tabela anterior'!ET169)</f>
        <v>0</v>
      </c>
      <c r="EV170" s="9">
        <f>IF(Parametros!$P$3=1,'4 - Tabela atual'!EV169,'5 - Tabela anterior'!EU169)</f>
        <v>0</v>
      </c>
      <c r="EW170" s="9">
        <f>IF(Parametros!$P$3=1,'4 - Tabela atual'!EW169,'5 - Tabela anterior'!EV169)</f>
        <v>0</v>
      </c>
      <c r="EX170" s="9">
        <f>IF(Parametros!$P$3=1,'4 - Tabela atual'!EX169,'5 - Tabela anterior'!EW169)</f>
        <v>0</v>
      </c>
      <c r="EY170" s="9">
        <f>IF(Parametros!$P$3=1,'4 - Tabela atual'!EY169,'5 - Tabela anterior'!EX169)</f>
        <v>0</v>
      </c>
      <c r="EZ170" s="9">
        <f>IF(Parametros!$P$3=1,'4 - Tabela atual'!EZ169,'5 - Tabela anterior'!EY169)</f>
        <v>0</v>
      </c>
      <c r="FA170" s="9">
        <f>IF(Parametros!$P$3=1,'4 - Tabela atual'!FA169,'5 - Tabela anterior'!EZ169)</f>
        <v>0</v>
      </c>
      <c r="FB170" s="9">
        <f>IF(Parametros!$P$3=1,'4 - Tabela atual'!FB169,'5 - Tabela anterior'!FA169)</f>
        <v>0</v>
      </c>
      <c r="FC170" s="9">
        <f>IF(Parametros!$P$3=1,'4 - Tabela atual'!FC169,'5 - Tabela anterior'!FB169)</f>
        <v>0</v>
      </c>
      <c r="FD170" s="9">
        <f>IF(Parametros!$P$3=1,'4 - Tabela atual'!FD169,'5 - Tabela anterior'!FC169)</f>
        <v>0</v>
      </c>
      <c r="FE170" s="9">
        <f>IF(Parametros!$P$3=1,'4 - Tabela atual'!FE169,'5 - Tabela anterior'!FD169)</f>
        <v>0</v>
      </c>
      <c r="FF170" s="9">
        <f>IF(Parametros!$P$3=1,'4 - Tabela atual'!FF169,'5 - Tabela anterior'!FE169)</f>
        <v>0</v>
      </c>
      <c r="FG170" s="9">
        <f>IF(Parametros!$P$3=1,'4 - Tabela atual'!FG169,'5 - Tabela anterior'!FF169)</f>
        <v>0</v>
      </c>
      <c r="FH170" s="9">
        <f>IF(Parametros!$P$3=1,'4 - Tabela atual'!FH169,'5 - Tabela anterior'!FG169)</f>
        <v>0</v>
      </c>
      <c r="FI170" s="9">
        <f>IF(Parametros!$P$3=1,'4 - Tabela atual'!FI169,'5 - Tabela anterior'!FH169)</f>
        <v>0</v>
      </c>
      <c r="FJ170" s="9">
        <f>IF(Parametros!$P$3=1,'4 - Tabela atual'!FJ169,'5 - Tabela anterior'!FI169)</f>
        <v>0</v>
      </c>
      <c r="FK170" s="9">
        <f>IF(Parametros!$P$3=1,'4 - Tabela atual'!FK169,'5 - Tabela anterior'!FJ169)</f>
        <v>0</v>
      </c>
      <c r="FL170" s="9">
        <f>IF(Parametros!$P$3=1,'4 - Tabela atual'!FL169,'5 - Tabela anterior'!FK169)</f>
        <v>0</v>
      </c>
      <c r="FM170" s="9">
        <f>IF(Parametros!$P$3=1,'4 - Tabela atual'!FM169,'5 - Tabela anterior'!FL169)</f>
        <v>0</v>
      </c>
      <c r="FN170" s="9">
        <f>IF(Parametros!$P$3=1,'4 - Tabela atual'!FN169,'5 - Tabela anterior'!FM169)</f>
        <v>0</v>
      </c>
      <c r="FO170" s="9">
        <f>IF(Parametros!$P$3=1,'4 - Tabela atual'!FO169,'5 - Tabela anterior'!FN169)</f>
        <v>0</v>
      </c>
      <c r="FP170" s="9">
        <f>IF(Parametros!$P$3=1,'4 - Tabela atual'!FP169,'5 - Tabela anterior'!FO169)</f>
        <v>0</v>
      </c>
      <c r="FQ170" s="9">
        <f>IF(Parametros!$P$3=1,'4 - Tabela atual'!FQ169,'5 - Tabela anterior'!FP169)</f>
        <v>0</v>
      </c>
      <c r="FR170" s="9">
        <f>IF(Parametros!$P$3=1,'4 - Tabela atual'!FR169,'5 - Tabela anterior'!FQ169)</f>
        <v>0</v>
      </c>
      <c r="FS170" s="9">
        <f>IF(Parametros!$P$3=1,'4 - Tabela atual'!FS169,'5 - Tabela anterior'!FR169)</f>
        <v>0</v>
      </c>
      <c r="FT170" t="str">
        <f>IF(Parametros!$P$3=1,'4 - Tabela atual'!FT169,'5 - Tabela anterior'!FS169)</f>
        <v>0</v>
      </c>
      <c r="FU170" t="str">
        <f>IF(Parametros!$P$3=1,'4 - Tabela atual'!FU169,'5 - Tabela anterior'!FT169)</f>
        <v>0</v>
      </c>
      <c r="FV170" t="str">
        <f>IF(Parametros!$P$3=1,'4 - Tabela atual'!FV169,'5 - Tabela anterior'!FU169)</f>
        <v>0</v>
      </c>
      <c r="FW170" t="str">
        <f>IF(Parametros!$P$3=1,'4 - Tabela atual'!FW169,'5 - Tabela anterior'!FV169)</f>
        <v>0</v>
      </c>
      <c r="FX170">
        <f>IF(Parametros!$P$3=1,'4 - Tabela atual'!FX169,'5 - Tabela anterior'!FW169)</f>
        <v>0</v>
      </c>
      <c r="FY170">
        <f>IF(Parametros!$P$3=1,'4 - Tabela atual'!FY169,'5 - Tabela anterior'!FX169)</f>
        <v>0</v>
      </c>
      <c r="FZ170">
        <f>IF(Parametros!$P$3=1,'4 - Tabela atual'!FZ169,'5 - Tabela anterior'!FY169)</f>
        <v>0</v>
      </c>
      <c r="GA170">
        <f>IF(Parametros!$P$3=1,'4 - Tabela atual'!GA169,'5 - Tabela anterior'!FZ169)</f>
        <v>0</v>
      </c>
      <c r="GB170">
        <f>IF(Parametros!$P$3=1,'4 - Tabela atual'!GB169,'5 - Tabela anterior'!GA169)</f>
        <v>0</v>
      </c>
      <c r="GC170">
        <f>IF(Parametros!$P$3=1,'4 - Tabela atual'!GC169,'5 - Tabela anterior'!GB169)</f>
        <v>0</v>
      </c>
      <c r="GD170">
        <f>IF(Parametros!$P$3=1,'4 - Tabela atual'!GD169,'5 - Tabela anterior'!GC169)</f>
        <v>0</v>
      </c>
      <c r="GE170">
        <f>IF(Parametros!$P$3=1,'4 - Tabela atual'!GE169,'5 - Tabela anterior'!GD169)</f>
        <v>0</v>
      </c>
      <c r="GF170">
        <f>IF(Parametros!$P$3=1,'4 - Tabela atual'!GF169,'5 - Tabela anterior'!GE169)</f>
        <v>0</v>
      </c>
      <c r="GG170">
        <f>IF(Parametros!$P$3=1,'4 - Tabela atual'!GG169,'5 - Tabela anterior'!GF169)</f>
        <v>0</v>
      </c>
      <c r="GH170">
        <f>IF(Parametros!$P$3=1,'4 - Tabela atual'!GH169,'5 - Tabela anterior'!GG169)</f>
        <v>0</v>
      </c>
      <c r="GI170" s="8" t="str">
        <f>IF(Parametros!$P$3=1,'4 - Tabela atual'!GI169,'5 - Tabela anterior'!GH169)</f>
        <v>0</v>
      </c>
      <c r="GJ170" s="8">
        <f>IF(Parametros!$P$3=1,'4 - Tabela atual'!GJ169,'5 - Tabela anterior'!GI169)</f>
        <v>0</v>
      </c>
      <c r="GK170" s="8">
        <f>IF(Parametros!$P$3=1,'4 - Tabela atual'!GK169,'5 - Tabela anterior'!GJ169)</f>
        <v>0</v>
      </c>
      <c r="GL170" s="8">
        <f>IF(Parametros!$P$3=1,'4 - Tabela atual'!GL169,'5 - Tabela anterior'!GK169)</f>
        <v>0</v>
      </c>
      <c r="GM170" s="8">
        <f>IF(Parametros!$P$3=1,'4 - Tabela atual'!GM169,'5 - Tabela anterior'!GL169)</f>
        <v>0</v>
      </c>
      <c r="GN170" s="8">
        <f>IF(Parametros!$P$3=1,'4 - Tabela atual'!GN169,'5 - Tabela anterior'!GM169)</f>
        <v>0</v>
      </c>
      <c r="GO170" s="8">
        <f>IF(Parametros!$P$3=1,'4 - Tabela atual'!GO169,'5 - Tabela anterior'!GN169)</f>
        <v>0</v>
      </c>
      <c r="GP170" s="8">
        <f>IF(Parametros!$P$3=1,'4 - Tabela atual'!GP169,'5 - Tabela anterior'!GO169)</f>
        <v>0</v>
      </c>
      <c r="GQ170" s="8">
        <f>IF(Parametros!$P$3=1,'4 - Tabela atual'!GQ169,'5 - Tabela anterior'!GP169)</f>
        <v>0</v>
      </c>
      <c r="GR170" s="8">
        <f>IF(Parametros!$P$3=1,'4 - Tabela atual'!GR169,'5 - Tabela anterior'!GQ169)</f>
        <v>0</v>
      </c>
      <c r="GS170" s="8">
        <f>IF(Parametros!$P$3=1,'4 - Tabela atual'!GS169,'5 - Tabela anterior'!GR169)</f>
        <v>0</v>
      </c>
      <c r="GT170" s="8">
        <f>IF(Parametros!$P$3=1,'4 - Tabela atual'!GT169,'5 - Tabela anterior'!GS169)</f>
        <v>0</v>
      </c>
      <c r="GU170" s="8">
        <f>IF(Parametros!$P$3=1,'4 - Tabela atual'!GU169,'5 - Tabela anterior'!GT169)</f>
        <v>0</v>
      </c>
      <c r="GV170" s="8">
        <f>IF(Parametros!$P$3=1,'4 - Tabela atual'!GV169,'5 - Tabela anterior'!GU169)</f>
        <v>0</v>
      </c>
      <c r="GW170" s="8">
        <f>IF(Parametros!$P$3=1,'4 - Tabela atual'!GW169,'5 - Tabela anterior'!GV169)</f>
        <v>0</v>
      </c>
      <c r="GX170">
        <f>IF(Parametros!$P$3=1,'4 - Tabela atual'!GX169,'5 - Tabela anterior'!GW169)</f>
        <v>0</v>
      </c>
      <c r="GY170">
        <f>IF(Parametros!$P$3=1,'4 - Tabela atual'!GY169,'5 - Tabela anterior'!GX169)</f>
        <v>0</v>
      </c>
      <c r="GZ170">
        <f>IF(Parametros!$P$3=1,'4 - Tabela atual'!GZ169,'5 - Tabela anterior'!GY169)</f>
        <v>0</v>
      </c>
      <c r="HA170">
        <f>IF(Parametros!$P$3=1,'4 - Tabela atual'!HA169,'5 - Tabela anterior'!GZ169)</f>
        <v>0</v>
      </c>
      <c r="HB170">
        <f>IF(Parametros!$P$3=1,'4 - Tabela atual'!HB169,'5 - Tabela anterior'!HA169)</f>
        <v>0</v>
      </c>
      <c r="HC170">
        <f>IF(Parametros!$P$3=1,'4 - Tabela atual'!HC169,'5 - Tabela anterior'!HB169)</f>
        <v>0</v>
      </c>
      <c r="HD170">
        <f>IF(Parametros!$P$3=1,'4 - Tabela atual'!HD169,'5 - Tabela anterior'!HC169)</f>
        <v>0</v>
      </c>
      <c r="HE170" s="6" t="str">
        <f t="shared" si="4"/>
        <v>0 - (0)</v>
      </c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IP170" s="5"/>
      <c r="IQ170" s="5"/>
      <c r="IR170" s="5"/>
      <c r="IS170" s="5"/>
      <c r="IT170" s="5"/>
      <c r="IU170" s="5"/>
      <c r="IV170" s="5"/>
      <c r="IW170" s="5"/>
      <c r="IX170" s="5"/>
      <c r="IY170" s="5"/>
      <c r="IZ170" s="5"/>
      <c r="JA170" s="5"/>
      <c r="JB170" s="5"/>
      <c r="JC170" s="5"/>
      <c r="JD170" s="5"/>
      <c r="JE170" s="5"/>
      <c r="JF170" s="5"/>
      <c r="JG170" s="5"/>
      <c r="JH170" s="5"/>
      <c r="JI170" s="5"/>
      <c r="JJ170" s="5"/>
      <c r="JK170" s="5"/>
      <c r="JL170" s="5"/>
    </row>
    <row r="171" spans="1:272" x14ac:dyDescent="0.2">
      <c r="A171" s="148">
        <f>IF(Parametros!$P$3=1,'4 - Tabela atual'!A170,'5 - Tabela anterior'!A170)</f>
        <v>0</v>
      </c>
      <c r="B171" s="112">
        <f>IF(Parametros!$P$3=1,'4 - Tabela atual'!B170,'5 - Tabela anterior'!B170)</f>
        <v>0</v>
      </c>
      <c r="C171" s="9">
        <f>IF(Parametros!$P$3=1,'4 - Tabela atual'!C170,'5 - Tabela anterior'!C170)</f>
        <v>0</v>
      </c>
      <c r="D171" s="9">
        <f>IF(Parametros!$P$3=1,'4 - Tabela atual'!D170,'5 - Tabela anterior'!D170)</f>
        <v>0</v>
      </c>
      <c r="E171" s="9"/>
      <c r="F171" s="9"/>
      <c r="G171" s="9"/>
      <c r="H171" s="9"/>
      <c r="I171" s="9">
        <f>IF(Parametros!$P$3=1,'4 - Tabela atual'!I170,'5 - Tabela anterior'!H170)</f>
        <v>0</v>
      </c>
      <c r="J171" s="9"/>
      <c r="K171" s="9"/>
      <c r="L171" s="9"/>
      <c r="M171" s="9"/>
      <c r="N171" s="9">
        <f>IF(Parametros!$P$3=1,'4 - Tabela atual'!N170,'5 - Tabela anterior'!M170)</f>
        <v>0</v>
      </c>
      <c r="O171" s="9">
        <f>IF(Parametros!$P$3=1,'4 - Tabela atual'!O170,'5 - Tabela anterior'!N170)</f>
        <v>0</v>
      </c>
      <c r="P171" s="9">
        <f>IF(Parametros!$P$3=1,'4 - Tabela atual'!P170,'5 - Tabela anterior'!O170)</f>
        <v>0</v>
      </c>
      <c r="Q171" s="9">
        <f>IF(Parametros!$P$3=1,'4 - Tabela atual'!Q170,'5 - Tabela anterior'!P170)</f>
        <v>0</v>
      </c>
      <c r="R171" s="9">
        <f>IF(Parametros!$P$3=1,'4 - Tabela atual'!R170,'5 - Tabela anterior'!Q170)</f>
        <v>0</v>
      </c>
      <c r="S171" s="9">
        <f>IF(Parametros!$P$3=1,'4 - Tabela atual'!S170,'5 - Tabela anterior'!R170)</f>
        <v>0</v>
      </c>
      <c r="T171" s="9">
        <f>IF(Parametros!$P$3=1,'4 - Tabela atual'!T170,'5 - Tabela anterior'!S170)</f>
        <v>0</v>
      </c>
      <c r="U171" s="9">
        <f>IF(Parametros!$P$3=1,'4 - Tabela atual'!U170,'5 - Tabela anterior'!T170)</f>
        <v>0</v>
      </c>
      <c r="V171" s="9">
        <f>IF(Parametros!$P$3=1,'4 - Tabela atual'!V170,'5 - Tabela anterior'!U170)</f>
        <v>0</v>
      </c>
      <c r="W171" s="9">
        <f>IF(Parametros!$P$3=1,'4 - Tabela atual'!W170,'5 - Tabela anterior'!V170)</f>
        <v>0</v>
      </c>
      <c r="X171" s="9">
        <f>IF(Parametros!$P$3=1,'4 - Tabela atual'!X170,'5 - Tabela anterior'!W170)</f>
        <v>0</v>
      </c>
      <c r="Y171" s="9">
        <f>IF(Parametros!$P$3=1,'4 - Tabela atual'!Y170,'5 - Tabela anterior'!X170)</f>
        <v>0</v>
      </c>
      <c r="Z171" s="9">
        <f>IF(Parametros!$P$3=1,'4 - Tabela atual'!Z170,'5 - Tabela anterior'!Y170)</f>
        <v>0</v>
      </c>
      <c r="AA171" s="9">
        <f>IF(Parametros!$P$3=1,'4 - Tabela atual'!AA170,'5 - Tabela anterior'!Z170)</f>
        <v>0</v>
      </c>
      <c r="AB171" s="9">
        <f>IF(Parametros!$P$3=1,'4 - Tabela atual'!AB170,'5 - Tabela anterior'!AA170)</f>
        <v>0</v>
      </c>
      <c r="AC171" s="9">
        <f>IF(Parametros!$P$3=1,'4 - Tabela atual'!AC170,'5 - Tabela anterior'!AB170)</f>
        <v>0</v>
      </c>
      <c r="AD171" s="9">
        <f>IF(Parametros!$P$3=1,'4 - Tabela atual'!AD170,'5 - Tabela anterior'!AC170)</f>
        <v>0</v>
      </c>
      <c r="AE171" s="9">
        <f>IF(Parametros!$P$3=1,'4 - Tabela atual'!AE170,'5 - Tabela anterior'!AD170)</f>
        <v>0</v>
      </c>
      <c r="AF171" s="9">
        <f>IF(Parametros!$P$3=1,'4 - Tabela atual'!AF170,'5 - Tabela anterior'!AE170)</f>
        <v>0</v>
      </c>
      <c r="AG171" s="9">
        <f>IF(Parametros!$P$3=1,'4 - Tabela atual'!AG170,'5 - Tabela anterior'!AF170)</f>
        <v>0</v>
      </c>
      <c r="AH171" s="9">
        <f>IF(Parametros!$P$3=1,'4 - Tabela atual'!AH170,'5 - Tabela anterior'!AG170)</f>
        <v>0</v>
      </c>
      <c r="AI171" s="9">
        <f>IF(Parametros!$P$3=1,'4 - Tabela atual'!AI170,'5 - Tabela anterior'!AH170)</f>
        <v>0</v>
      </c>
      <c r="AJ171" s="9">
        <f>IF(Parametros!$P$3=1,'4 - Tabela atual'!AJ170,'5 - Tabela anterior'!AI170)</f>
        <v>0</v>
      </c>
      <c r="AK171" s="9">
        <f>IF(Parametros!$P$3=1,'4 - Tabela atual'!AK170,'5 - Tabela anterior'!AJ170)</f>
        <v>0</v>
      </c>
      <c r="AL171" s="9">
        <f>IF(Parametros!$P$3=1,'4 - Tabela atual'!AL170,'5 - Tabela anterior'!AK170)</f>
        <v>0</v>
      </c>
      <c r="AM171" s="9">
        <f>IF(Parametros!$P$3=1,'4 - Tabela atual'!AM170,'5 - Tabela anterior'!AL170)</f>
        <v>0</v>
      </c>
      <c r="AN171" s="9">
        <f>IF(Parametros!$P$3=1,'4 - Tabela atual'!AN170,'5 - Tabela anterior'!AM170)</f>
        <v>0</v>
      </c>
      <c r="AO171" s="9">
        <f>IF(Parametros!$P$3=1,'4 - Tabela atual'!AO170,'5 - Tabela anterior'!AN170)</f>
        <v>0</v>
      </c>
      <c r="AP171" s="9">
        <f>IF(Parametros!$P$3=1,'4 - Tabela atual'!AP170,'5 - Tabela anterior'!AO170)</f>
        <v>0</v>
      </c>
      <c r="AQ171" s="9">
        <f>IF(Parametros!$P$3=1,'4 - Tabela atual'!AQ170,'5 - Tabela anterior'!AP170)</f>
        <v>0</v>
      </c>
      <c r="AR171" s="9">
        <f>IF(Parametros!$P$3=1,'4 - Tabela atual'!AR170,'5 - Tabela anterior'!AQ170)</f>
        <v>0</v>
      </c>
      <c r="AS171" s="9">
        <f>IF(Parametros!$P$3=1,'4 - Tabela atual'!AS170,'5 - Tabela anterior'!AR170)</f>
        <v>0</v>
      </c>
      <c r="AT171" s="9">
        <f>IF(Parametros!$P$3=1,'4 - Tabela atual'!AT170,'5 - Tabela anterior'!AS170)</f>
        <v>0</v>
      </c>
      <c r="AU171" s="9">
        <f>IF(Parametros!$P$3=1,'4 - Tabela atual'!AU170,'5 - Tabela anterior'!AT170)</f>
        <v>0</v>
      </c>
      <c r="AV171" s="9">
        <f>IF(Parametros!$P$3=1,'4 - Tabela atual'!AV170,'5 - Tabela anterior'!AU170)</f>
        <v>0</v>
      </c>
      <c r="AW171" s="9">
        <f>IF(Parametros!$P$3=1,'4 - Tabela atual'!AW170,'5 - Tabela anterior'!AV170)</f>
        <v>0</v>
      </c>
      <c r="AX171" s="9">
        <f>IF(Parametros!$P$3=1,'4 - Tabela atual'!AX170,'5 - Tabela anterior'!AW170)</f>
        <v>0</v>
      </c>
      <c r="AY171" s="9">
        <f>IF(Parametros!$P$3=1,'4 - Tabela atual'!AY170,'5 - Tabela anterior'!AX170)</f>
        <v>0</v>
      </c>
      <c r="AZ171" s="9">
        <f>IF(Parametros!$P$3=1,'4 - Tabela atual'!AZ170,'5 - Tabela anterior'!AY170)</f>
        <v>0</v>
      </c>
      <c r="BA171" s="9">
        <f>IF(Parametros!$P$3=1,'4 - Tabela atual'!BA170,'5 - Tabela anterior'!AZ170)</f>
        <v>0</v>
      </c>
      <c r="BB171" s="9">
        <f>IF(Parametros!$P$3=1,'4 - Tabela atual'!BB170,'5 - Tabela anterior'!BA170)</f>
        <v>0</v>
      </c>
      <c r="BC171" s="9">
        <f>IF(Parametros!$P$3=1,'4 - Tabela atual'!BC170,'5 - Tabela anterior'!BB170)</f>
        <v>0</v>
      </c>
      <c r="BD171" s="9">
        <f>IF(Parametros!$P$3=1,'4 - Tabela atual'!BD170,'5 - Tabela anterior'!BC170)</f>
        <v>0</v>
      </c>
      <c r="BE171" s="9">
        <f>IF(Parametros!$P$3=1,'4 - Tabela atual'!BE170,'5 - Tabela anterior'!BD170)</f>
        <v>0</v>
      </c>
      <c r="BF171" s="9">
        <f>IF(Parametros!$P$3=1,'4 - Tabela atual'!BF170,'5 - Tabela anterior'!BE170)</f>
        <v>0</v>
      </c>
      <c r="BG171" s="9">
        <f>IF(Parametros!$P$3=1,'4 - Tabela atual'!BG170,'5 - Tabela anterior'!BF170)</f>
        <v>0</v>
      </c>
      <c r="BH171" s="9">
        <f>IF(Parametros!$P$3=1,'4 - Tabela atual'!BH170,'5 - Tabela anterior'!BG170)</f>
        <v>0</v>
      </c>
      <c r="BI171" s="9">
        <f>IF(Parametros!$P$3=1,'4 - Tabela atual'!BI170,'5 - Tabela anterior'!BH170)</f>
        <v>0</v>
      </c>
      <c r="BJ171" s="9">
        <f>IF(Parametros!$P$3=1,'4 - Tabela atual'!BJ170,'5 - Tabela anterior'!BI170)</f>
        <v>0</v>
      </c>
      <c r="BK171" s="9">
        <f>IF(Parametros!$P$3=1,'4 - Tabela atual'!BK170,'5 - Tabela anterior'!BJ170)</f>
        <v>0</v>
      </c>
      <c r="BL171" s="9">
        <f>IF(Parametros!$P$3=1,'4 - Tabela atual'!BL170,'5 - Tabela anterior'!BK170)</f>
        <v>0</v>
      </c>
      <c r="BM171" s="9">
        <f>IF(Parametros!$P$3=1,'4 - Tabela atual'!BM170,'5 - Tabela anterior'!BL170)</f>
        <v>0</v>
      </c>
      <c r="BN171" s="9">
        <f>IF(Parametros!$P$3=1,'4 - Tabela atual'!BN170,'5 - Tabela anterior'!BM170)</f>
        <v>0</v>
      </c>
      <c r="BO171" s="9">
        <f>IF(Parametros!$P$3=1,'4 - Tabela atual'!BO170,'5 - Tabela anterior'!BN170)</f>
        <v>0</v>
      </c>
      <c r="BP171" s="9">
        <f>IF(Parametros!$P$3=1,'4 - Tabela atual'!BP170,'5 - Tabela anterior'!BO170)</f>
        <v>0</v>
      </c>
      <c r="BQ171" s="9">
        <f>IF(Parametros!$P$3=1,'4 - Tabela atual'!BQ170,'5 - Tabela anterior'!BP170)</f>
        <v>0</v>
      </c>
      <c r="BR171" s="9">
        <f>IF(Parametros!$P$3=1,'4 - Tabela atual'!BR170,'5 - Tabela anterior'!BQ170)</f>
        <v>0</v>
      </c>
      <c r="BS171" s="9">
        <f>IF(Parametros!$P$3=1,'4 - Tabela atual'!BS170,'5 - Tabela anterior'!BR170)</f>
        <v>0</v>
      </c>
      <c r="BT171" s="9">
        <f>IF(Parametros!$P$3=1,'4 - Tabela atual'!BT170,'5 - Tabela anterior'!BS170)</f>
        <v>0</v>
      </c>
      <c r="BU171" s="9">
        <f>IF(Parametros!$P$3=1,'4 - Tabela atual'!BU170,'5 - Tabela anterior'!BT170)</f>
        <v>0</v>
      </c>
      <c r="BV171" s="9">
        <f>IF(Parametros!$P$3=1,'4 - Tabela atual'!BV170,'5 - Tabela anterior'!BU170)</f>
        <v>0</v>
      </c>
      <c r="BW171" s="9">
        <f>IF(Parametros!$P$3=1,'4 - Tabela atual'!BW170,'5 - Tabela anterior'!BV170)</f>
        <v>0</v>
      </c>
      <c r="BX171" s="9">
        <f>IF(Parametros!$P$3=1,'4 - Tabela atual'!BX170,'5 - Tabela anterior'!BW170)</f>
        <v>0</v>
      </c>
      <c r="BY171" s="9">
        <f>IF(Parametros!$P$3=1,'4 - Tabela atual'!BY170,'5 - Tabela anterior'!BX170)</f>
        <v>0</v>
      </c>
      <c r="BZ171" s="9">
        <f>IF(Parametros!$P$3=1,'4 - Tabela atual'!BZ170,'5 - Tabela anterior'!BY170)</f>
        <v>0</v>
      </c>
      <c r="CA171" s="9">
        <f>IF(Parametros!$P$3=1,'4 - Tabela atual'!CA170,'5 - Tabela anterior'!BZ170)</f>
        <v>0</v>
      </c>
      <c r="CB171" s="9">
        <f>IF(Parametros!$P$3=1,'4 - Tabela atual'!CB170,'5 - Tabela anterior'!CA170)</f>
        <v>0</v>
      </c>
      <c r="CC171" s="9">
        <f>IF(Parametros!$P$3=1,'4 - Tabela atual'!CC170,'5 - Tabela anterior'!CB170)</f>
        <v>0</v>
      </c>
      <c r="CD171" s="9">
        <f>IF(Parametros!$P$3=1,'4 - Tabela atual'!CD170,'5 - Tabela anterior'!CC170)</f>
        <v>0</v>
      </c>
      <c r="CE171" s="9">
        <f>IF(Parametros!$P$3=1,'4 - Tabela atual'!CE170,'5 - Tabela anterior'!CD170)</f>
        <v>0</v>
      </c>
      <c r="CF171" s="9">
        <f>IF(Parametros!$P$3=1,'4 - Tabela atual'!CF170,'5 - Tabela anterior'!CE170)</f>
        <v>0</v>
      </c>
      <c r="CG171" s="9">
        <f>IF(Parametros!$P$3=1,'4 - Tabela atual'!CG170,'5 - Tabela anterior'!CF170)</f>
        <v>0</v>
      </c>
      <c r="CH171" s="9">
        <f>IF(Parametros!$P$3=1,'4 - Tabela atual'!CH170,'5 - Tabela anterior'!CG170)</f>
        <v>0</v>
      </c>
      <c r="CI171" s="9">
        <f>IF(Parametros!$P$3=1,'4 - Tabela atual'!CI170,'5 - Tabela anterior'!CH170)</f>
        <v>0</v>
      </c>
      <c r="CJ171" s="9">
        <f>IF(Parametros!$P$3=1,'4 - Tabela atual'!CJ170,'5 - Tabela anterior'!CI170)</f>
        <v>0</v>
      </c>
      <c r="CK171" s="9">
        <f>IF(Parametros!$P$3=1,'4 - Tabela atual'!CK170,'5 - Tabela anterior'!CJ170)</f>
        <v>0</v>
      </c>
      <c r="CL171" s="9">
        <f>IF(Parametros!$P$3=1,'4 - Tabela atual'!CL170,'5 - Tabela anterior'!CK170)</f>
        <v>0</v>
      </c>
      <c r="CM171" s="9">
        <f>IF(Parametros!$P$3=1,'4 - Tabela atual'!CM170,'5 - Tabela anterior'!CL170)</f>
        <v>0</v>
      </c>
      <c r="CN171" s="9">
        <f>IF(Parametros!$P$3=1,'4 - Tabela atual'!CN170,'5 - Tabela anterior'!CM170)</f>
        <v>0</v>
      </c>
      <c r="CO171" s="9">
        <f>IF(Parametros!$P$3=1,'4 - Tabela atual'!CO170,'5 - Tabela anterior'!CN170)</f>
        <v>0</v>
      </c>
      <c r="CP171" s="9">
        <f>IF(Parametros!$P$3=1,'4 - Tabela atual'!CP170,'5 - Tabela anterior'!CO170)</f>
        <v>0</v>
      </c>
      <c r="CQ171" s="9">
        <f>IF(Parametros!$P$3=1,'4 - Tabela atual'!CQ170,'5 - Tabela anterior'!CP170)</f>
        <v>0</v>
      </c>
      <c r="CR171" s="9">
        <f>IF(Parametros!$P$3=1,'4 - Tabela atual'!CR170,'5 - Tabela anterior'!CQ170)</f>
        <v>0</v>
      </c>
      <c r="CS171" s="9">
        <f>IF(Parametros!$P$3=1,'4 - Tabela atual'!CS170,'5 - Tabela anterior'!CR170)</f>
        <v>0</v>
      </c>
      <c r="CT171" s="9">
        <f>IF(Parametros!$P$3=1,'4 - Tabela atual'!CT170,'5 - Tabela anterior'!CS170)</f>
        <v>0</v>
      </c>
      <c r="CU171" s="9">
        <f>IF(Parametros!$P$3=1,'4 - Tabela atual'!CU170,'5 - Tabela anterior'!CT170)</f>
        <v>0</v>
      </c>
      <c r="CV171" s="9">
        <f>IF(Parametros!$P$3=1,'4 - Tabela atual'!CV170,'5 - Tabela anterior'!CU170)</f>
        <v>0</v>
      </c>
      <c r="CW171" s="9">
        <f>IF(Parametros!$P$3=1,'4 - Tabela atual'!CW170,'5 - Tabela anterior'!CV170)</f>
        <v>0</v>
      </c>
      <c r="CX171" s="9">
        <f>IF(Parametros!$P$3=1,'4 - Tabela atual'!CX170,'5 - Tabela anterior'!CW170)</f>
        <v>0</v>
      </c>
      <c r="CY171" s="9">
        <f>IF(Parametros!$P$3=1,'4 - Tabela atual'!CY170,'5 - Tabela anterior'!CX170)</f>
        <v>0</v>
      </c>
      <c r="CZ171" s="9">
        <f>IF(Parametros!$P$3=1,'4 - Tabela atual'!CZ170,'5 - Tabela anterior'!CY170)</f>
        <v>0</v>
      </c>
      <c r="DA171" s="9">
        <f>IF(Parametros!$P$3=1,'4 - Tabela atual'!DA170,'5 - Tabela anterior'!CZ170)</f>
        <v>0</v>
      </c>
      <c r="DB171" s="9">
        <f>IF(Parametros!$P$3=1,'4 - Tabela atual'!DB170,'5 - Tabela anterior'!DA170)</f>
        <v>0</v>
      </c>
      <c r="DC171" s="9">
        <f>IF(Parametros!$P$3=1,'4 - Tabela atual'!DC170,'5 - Tabela anterior'!DB170)</f>
        <v>0</v>
      </c>
      <c r="DD171" s="9">
        <f>IF(Parametros!$P$3=1,'4 - Tabela atual'!DD170,'5 - Tabela anterior'!DC170)</f>
        <v>0</v>
      </c>
      <c r="DE171" s="9">
        <f>IF(Parametros!$P$3=1,'4 - Tabela atual'!DE170,'5 - Tabela anterior'!DD170)</f>
        <v>0</v>
      </c>
      <c r="DF171" s="9">
        <f>IF(Parametros!$P$3=1,'4 - Tabela atual'!DF170,'5 - Tabela anterior'!DE170)</f>
        <v>0</v>
      </c>
      <c r="DG171" s="9">
        <f>IF(Parametros!$P$3=1,'4 - Tabela atual'!DG170,'5 - Tabela anterior'!DF170)</f>
        <v>0</v>
      </c>
      <c r="DH171" s="9">
        <f>IF(Parametros!$P$3=1,'4 - Tabela atual'!DH170,'5 - Tabela anterior'!DG170)</f>
        <v>0</v>
      </c>
      <c r="DI171" s="9">
        <f>IF(Parametros!$P$3=1,'4 - Tabela atual'!DI170,'5 - Tabela anterior'!DH170)</f>
        <v>0</v>
      </c>
      <c r="DJ171" s="9">
        <f>IF(Parametros!$P$3=1,'4 - Tabela atual'!DJ170,'5 - Tabela anterior'!DI170)</f>
        <v>0</v>
      </c>
      <c r="DK171" s="9">
        <f>IF(Parametros!$P$3=1,'4 - Tabela atual'!DK170,'5 - Tabela anterior'!DJ170)</f>
        <v>0</v>
      </c>
      <c r="DL171" s="9">
        <f>IF(Parametros!$P$3=1,'4 - Tabela atual'!DL170,'5 - Tabela anterior'!DK170)</f>
        <v>0</v>
      </c>
      <c r="DM171" s="9">
        <f>IF(Parametros!$P$3=1,'4 - Tabela atual'!DM170,'5 - Tabela anterior'!DL170)</f>
        <v>0</v>
      </c>
      <c r="DN171" s="9">
        <f>IF(Parametros!$P$3=1,'4 - Tabela atual'!DN170,'5 - Tabela anterior'!DM170)</f>
        <v>0</v>
      </c>
      <c r="DO171" s="9">
        <f>IF(Parametros!$P$3=1,'4 - Tabela atual'!DO170,'5 - Tabela anterior'!DN170)</f>
        <v>0</v>
      </c>
      <c r="DP171" s="9">
        <f>IF(Parametros!$P$3=1,'4 - Tabela atual'!DP170,'5 - Tabela anterior'!DO170)</f>
        <v>0</v>
      </c>
      <c r="DQ171" s="9">
        <f>IF(Parametros!$P$3=1,'4 - Tabela atual'!DQ170,'5 - Tabela anterior'!DP170)</f>
        <v>0</v>
      </c>
      <c r="DR171" s="9">
        <f>IF(Parametros!$P$3=1,'4 - Tabela atual'!DR170,'5 - Tabela anterior'!DQ170)</f>
        <v>0</v>
      </c>
      <c r="DS171" s="9">
        <f>IF(Parametros!$P$3=1,'4 - Tabela atual'!DS170,'5 - Tabela anterior'!DR170)</f>
        <v>0</v>
      </c>
      <c r="DT171" s="9">
        <f>IF(Parametros!$P$3=1,'4 - Tabela atual'!DT170,'5 - Tabela anterior'!DS170)</f>
        <v>0</v>
      </c>
      <c r="DU171" s="9">
        <f>IF(Parametros!$P$3=1,'4 - Tabela atual'!DU170,'5 - Tabela anterior'!DT170)</f>
        <v>0</v>
      </c>
      <c r="DV171" s="9">
        <f>IF(Parametros!$P$3=1,'4 - Tabela atual'!DV170,'5 - Tabela anterior'!DU170)</f>
        <v>0</v>
      </c>
      <c r="DW171" s="9">
        <f>IF(Parametros!$P$3=1,'4 - Tabela atual'!DW170,'5 - Tabela anterior'!DV170)</f>
        <v>0</v>
      </c>
      <c r="DX171" s="9">
        <f>IF(Parametros!$P$3=1,'4 - Tabela atual'!DX170,'5 - Tabela anterior'!DW170)</f>
        <v>0</v>
      </c>
      <c r="DY171" s="9">
        <f>IF(Parametros!$P$3=1,'4 - Tabela atual'!DY170,'5 - Tabela anterior'!DX170)</f>
        <v>0</v>
      </c>
      <c r="DZ171" s="9">
        <f>IF(Parametros!$P$3=1,'4 - Tabela atual'!DZ170,'5 - Tabela anterior'!DY170)</f>
        <v>0</v>
      </c>
      <c r="EA171" s="9">
        <f>IF(Parametros!$P$3=1,'4 - Tabela atual'!EA170,'5 - Tabela anterior'!DZ170)</f>
        <v>0</v>
      </c>
      <c r="EB171" s="9">
        <f>IF(Parametros!$P$3=1,'4 - Tabela atual'!EB170,'5 - Tabela anterior'!EA170)</f>
        <v>0</v>
      </c>
      <c r="EC171" s="9">
        <f>IF(Parametros!$P$3=1,'4 - Tabela atual'!EC170,'5 - Tabela anterior'!EB170)</f>
        <v>0</v>
      </c>
      <c r="ED171" s="9">
        <f>IF(Parametros!$P$3=1,'4 - Tabela atual'!ED170,'5 - Tabela anterior'!EC170)</f>
        <v>0</v>
      </c>
      <c r="EE171" s="9">
        <f>IF(Parametros!$P$3=1,'4 - Tabela atual'!EE170,'5 - Tabela anterior'!ED170)</f>
        <v>0</v>
      </c>
      <c r="EF171" s="9">
        <f>IF(Parametros!$P$3=1,'4 - Tabela atual'!EF170,'5 - Tabela anterior'!EE170)</f>
        <v>0</v>
      </c>
      <c r="EG171" s="9">
        <f>IF(Parametros!$P$3=1,'4 - Tabela atual'!EG170,'5 - Tabela anterior'!EF170)</f>
        <v>0</v>
      </c>
      <c r="EH171" s="9">
        <f>IF(Parametros!$P$3=1,'4 - Tabela atual'!EH170,'5 - Tabela anterior'!EG170)</f>
        <v>0</v>
      </c>
      <c r="EI171" s="9">
        <f>IF(Parametros!$P$3=1,'4 - Tabela atual'!EI170,'5 - Tabela anterior'!EH170)</f>
        <v>0</v>
      </c>
      <c r="EJ171" s="9">
        <f>IF(Parametros!$P$3=1,'4 - Tabela atual'!EJ170,'5 - Tabela anterior'!EI170)</f>
        <v>0</v>
      </c>
      <c r="EK171" s="9">
        <f>IF(Parametros!$P$3=1,'4 - Tabela atual'!EK170,'5 - Tabela anterior'!EJ170)</f>
        <v>0</v>
      </c>
      <c r="EL171" s="9">
        <f>IF(Parametros!$P$3=1,'4 - Tabela atual'!EL170,'5 - Tabela anterior'!EK170)</f>
        <v>0</v>
      </c>
      <c r="EM171" s="9">
        <f>IF(Parametros!$P$3=1,'4 - Tabela atual'!EM170,'5 - Tabela anterior'!EL170)</f>
        <v>0</v>
      </c>
      <c r="EN171" s="9">
        <f>IF(Parametros!$P$3=1,'4 - Tabela atual'!EN170,'5 - Tabela anterior'!EM170)</f>
        <v>0</v>
      </c>
      <c r="EO171" s="9">
        <f>IF(Parametros!$P$3=1,'4 - Tabela atual'!EO170,'5 - Tabela anterior'!EN170)</f>
        <v>0</v>
      </c>
      <c r="EP171" s="9">
        <f>IF(Parametros!$P$3=1,'4 - Tabela atual'!EP170,'5 - Tabela anterior'!EO170)</f>
        <v>0</v>
      </c>
      <c r="EQ171" s="9">
        <f>IF(Parametros!$P$3=1,'4 - Tabela atual'!EQ170,'5 - Tabela anterior'!EP170)</f>
        <v>0</v>
      </c>
      <c r="ER171" s="9">
        <f>IF(Parametros!$P$3=1,'4 - Tabela atual'!ER170,'5 - Tabela anterior'!EQ170)</f>
        <v>0</v>
      </c>
      <c r="ES171" s="9">
        <f>IF(Parametros!$P$3=1,'4 - Tabela atual'!ES170,'5 - Tabela anterior'!ER170)</f>
        <v>0</v>
      </c>
      <c r="ET171" s="9">
        <f>IF(Parametros!$P$3=1,'4 - Tabela atual'!ET170,'5 - Tabela anterior'!ES170)</f>
        <v>0</v>
      </c>
      <c r="EU171" s="9">
        <f>IF(Parametros!$P$3=1,'4 - Tabela atual'!EU170,'5 - Tabela anterior'!ET170)</f>
        <v>0</v>
      </c>
      <c r="EV171" s="9">
        <f>IF(Parametros!$P$3=1,'4 - Tabela atual'!EV170,'5 - Tabela anterior'!EU170)</f>
        <v>0</v>
      </c>
      <c r="EW171" s="9">
        <f>IF(Parametros!$P$3=1,'4 - Tabela atual'!EW170,'5 - Tabela anterior'!EV170)</f>
        <v>0</v>
      </c>
      <c r="EX171" s="9">
        <f>IF(Parametros!$P$3=1,'4 - Tabela atual'!EX170,'5 - Tabela anterior'!EW170)</f>
        <v>0</v>
      </c>
      <c r="EY171" s="9">
        <f>IF(Parametros!$P$3=1,'4 - Tabela atual'!EY170,'5 - Tabela anterior'!EX170)</f>
        <v>0</v>
      </c>
      <c r="EZ171" s="9">
        <f>IF(Parametros!$P$3=1,'4 - Tabela atual'!EZ170,'5 - Tabela anterior'!EY170)</f>
        <v>0</v>
      </c>
      <c r="FA171" s="9">
        <f>IF(Parametros!$P$3=1,'4 - Tabela atual'!FA170,'5 - Tabela anterior'!EZ170)</f>
        <v>0</v>
      </c>
      <c r="FB171" s="9">
        <f>IF(Parametros!$P$3=1,'4 - Tabela atual'!FB170,'5 - Tabela anterior'!FA170)</f>
        <v>0</v>
      </c>
      <c r="FC171" s="9">
        <f>IF(Parametros!$P$3=1,'4 - Tabela atual'!FC170,'5 - Tabela anterior'!FB170)</f>
        <v>0</v>
      </c>
      <c r="FD171" s="9">
        <f>IF(Parametros!$P$3=1,'4 - Tabela atual'!FD170,'5 - Tabela anterior'!FC170)</f>
        <v>0</v>
      </c>
      <c r="FE171" s="9">
        <f>IF(Parametros!$P$3=1,'4 - Tabela atual'!FE170,'5 - Tabela anterior'!FD170)</f>
        <v>0</v>
      </c>
      <c r="FF171" s="9">
        <f>IF(Parametros!$P$3=1,'4 - Tabela atual'!FF170,'5 - Tabela anterior'!FE170)</f>
        <v>0</v>
      </c>
      <c r="FG171" s="9">
        <f>IF(Parametros!$P$3=1,'4 - Tabela atual'!FG170,'5 - Tabela anterior'!FF170)</f>
        <v>0</v>
      </c>
      <c r="FH171" s="9">
        <f>IF(Parametros!$P$3=1,'4 - Tabela atual'!FH170,'5 - Tabela anterior'!FG170)</f>
        <v>0</v>
      </c>
      <c r="FI171" s="9">
        <f>IF(Parametros!$P$3=1,'4 - Tabela atual'!FI170,'5 - Tabela anterior'!FH170)</f>
        <v>0</v>
      </c>
      <c r="FJ171" s="9">
        <f>IF(Parametros!$P$3=1,'4 - Tabela atual'!FJ170,'5 - Tabela anterior'!FI170)</f>
        <v>0</v>
      </c>
      <c r="FK171" s="9">
        <f>IF(Parametros!$P$3=1,'4 - Tabela atual'!FK170,'5 - Tabela anterior'!FJ170)</f>
        <v>0</v>
      </c>
      <c r="FL171" s="9">
        <f>IF(Parametros!$P$3=1,'4 - Tabela atual'!FL170,'5 - Tabela anterior'!FK170)</f>
        <v>0</v>
      </c>
      <c r="FM171" s="9">
        <f>IF(Parametros!$P$3=1,'4 - Tabela atual'!FM170,'5 - Tabela anterior'!FL170)</f>
        <v>0</v>
      </c>
      <c r="FN171" s="9">
        <f>IF(Parametros!$P$3=1,'4 - Tabela atual'!FN170,'5 - Tabela anterior'!FM170)</f>
        <v>0</v>
      </c>
      <c r="FO171" s="9">
        <f>IF(Parametros!$P$3=1,'4 - Tabela atual'!FO170,'5 - Tabela anterior'!FN170)</f>
        <v>0</v>
      </c>
      <c r="FP171" s="9">
        <f>IF(Parametros!$P$3=1,'4 - Tabela atual'!FP170,'5 - Tabela anterior'!FO170)</f>
        <v>0</v>
      </c>
      <c r="FQ171" s="9">
        <f>IF(Parametros!$P$3=1,'4 - Tabela atual'!FQ170,'5 - Tabela anterior'!FP170)</f>
        <v>0</v>
      </c>
      <c r="FR171" s="9">
        <f>IF(Parametros!$P$3=1,'4 - Tabela atual'!FR170,'5 - Tabela anterior'!FQ170)</f>
        <v>0</v>
      </c>
      <c r="FS171" s="9">
        <f>IF(Parametros!$P$3=1,'4 - Tabela atual'!FS170,'5 - Tabela anterior'!FR170)</f>
        <v>0</v>
      </c>
      <c r="FT171" t="str">
        <f>IF(Parametros!$P$3=1,'4 - Tabela atual'!FT170,'5 - Tabela anterior'!FS170)</f>
        <v>0</v>
      </c>
      <c r="FU171" t="str">
        <f>IF(Parametros!$P$3=1,'4 - Tabela atual'!FU170,'5 - Tabela anterior'!FT170)</f>
        <v>0</v>
      </c>
      <c r="FV171" t="str">
        <f>IF(Parametros!$P$3=1,'4 - Tabela atual'!FV170,'5 - Tabela anterior'!FU170)</f>
        <v>0</v>
      </c>
      <c r="FW171" t="str">
        <f>IF(Parametros!$P$3=1,'4 - Tabela atual'!FW170,'5 - Tabela anterior'!FV170)</f>
        <v>0</v>
      </c>
      <c r="FX171">
        <f>IF(Parametros!$P$3=1,'4 - Tabela atual'!FX170,'5 - Tabela anterior'!FW170)</f>
        <v>0</v>
      </c>
      <c r="FY171">
        <f>IF(Parametros!$P$3=1,'4 - Tabela atual'!FY170,'5 - Tabela anterior'!FX170)</f>
        <v>0</v>
      </c>
      <c r="FZ171">
        <f>IF(Parametros!$P$3=1,'4 - Tabela atual'!FZ170,'5 - Tabela anterior'!FY170)</f>
        <v>0</v>
      </c>
      <c r="GA171">
        <f>IF(Parametros!$P$3=1,'4 - Tabela atual'!GA170,'5 - Tabela anterior'!FZ170)</f>
        <v>0</v>
      </c>
      <c r="GB171">
        <f>IF(Parametros!$P$3=1,'4 - Tabela atual'!GB170,'5 - Tabela anterior'!GA170)</f>
        <v>0</v>
      </c>
      <c r="GC171">
        <f>IF(Parametros!$P$3=1,'4 - Tabela atual'!GC170,'5 - Tabela anterior'!GB170)</f>
        <v>0</v>
      </c>
      <c r="GD171">
        <f>IF(Parametros!$P$3=1,'4 - Tabela atual'!GD170,'5 - Tabela anterior'!GC170)</f>
        <v>0</v>
      </c>
      <c r="GE171">
        <f>IF(Parametros!$P$3=1,'4 - Tabela atual'!GE170,'5 - Tabela anterior'!GD170)</f>
        <v>0</v>
      </c>
      <c r="GF171">
        <f>IF(Parametros!$P$3=1,'4 - Tabela atual'!GF170,'5 - Tabela anterior'!GE170)</f>
        <v>0</v>
      </c>
      <c r="GG171">
        <f>IF(Parametros!$P$3=1,'4 - Tabela atual'!GG170,'5 - Tabela anterior'!GF170)</f>
        <v>0</v>
      </c>
      <c r="GH171">
        <f>IF(Parametros!$P$3=1,'4 - Tabela atual'!GH170,'5 - Tabela anterior'!GG170)</f>
        <v>0</v>
      </c>
      <c r="GI171" s="8" t="str">
        <f>IF(Parametros!$P$3=1,'4 - Tabela atual'!GI170,'5 - Tabela anterior'!GH170)</f>
        <v>0</v>
      </c>
      <c r="GJ171" s="8">
        <f>IF(Parametros!$P$3=1,'4 - Tabela atual'!GJ170,'5 - Tabela anterior'!GI170)</f>
        <v>0</v>
      </c>
      <c r="GK171" s="8">
        <f>IF(Parametros!$P$3=1,'4 - Tabela atual'!GK170,'5 - Tabela anterior'!GJ170)</f>
        <v>0</v>
      </c>
      <c r="GL171" s="8">
        <f>IF(Parametros!$P$3=1,'4 - Tabela atual'!GL170,'5 - Tabela anterior'!GK170)</f>
        <v>0</v>
      </c>
      <c r="GM171" s="8">
        <f>IF(Parametros!$P$3=1,'4 - Tabela atual'!GM170,'5 - Tabela anterior'!GL170)</f>
        <v>0</v>
      </c>
      <c r="GN171" s="8">
        <f>IF(Parametros!$P$3=1,'4 - Tabela atual'!GN170,'5 - Tabela anterior'!GM170)</f>
        <v>0</v>
      </c>
      <c r="GO171" s="8">
        <f>IF(Parametros!$P$3=1,'4 - Tabela atual'!GO170,'5 - Tabela anterior'!GN170)</f>
        <v>0</v>
      </c>
      <c r="GP171" s="8">
        <f>IF(Parametros!$P$3=1,'4 - Tabela atual'!GP170,'5 - Tabela anterior'!GO170)</f>
        <v>0</v>
      </c>
      <c r="GQ171" s="8">
        <f>IF(Parametros!$P$3=1,'4 - Tabela atual'!GQ170,'5 - Tabela anterior'!GP170)</f>
        <v>0</v>
      </c>
      <c r="GR171" s="8">
        <f>IF(Parametros!$P$3=1,'4 - Tabela atual'!GR170,'5 - Tabela anterior'!GQ170)</f>
        <v>0</v>
      </c>
      <c r="GS171" s="8">
        <f>IF(Parametros!$P$3=1,'4 - Tabela atual'!GS170,'5 - Tabela anterior'!GR170)</f>
        <v>0</v>
      </c>
      <c r="GT171" s="8">
        <f>IF(Parametros!$P$3=1,'4 - Tabela atual'!GT170,'5 - Tabela anterior'!GS170)</f>
        <v>0</v>
      </c>
      <c r="GU171" s="8">
        <f>IF(Parametros!$P$3=1,'4 - Tabela atual'!GU170,'5 - Tabela anterior'!GT170)</f>
        <v>0</v>
      </c>
      <c r="GV171" s="8">
        <f>IF(Parametros!$P$3=1,'4 - Tabela atual'!GV170,'5 - Tabela anterior'!GU170)</f>
        <v>0</v>
      </c>
      <c r="GW171" s="8">
        <f>IF(Parametros!$P$3=1,'4 - Tabela atual'!GW170,'5 - Tabela anterior'!GV170)</f>
        <v>0</v>
      </c>
      <c r="GX171">
        <f>IF(Parametros!$P$3=1,'4 - Tabela atual'!GX170,'5 - Tabela anterior'!GW170)</f>
        <v>0</v>
      </c>
      <c r="GY171">
        <f>IF(Parametros!$P$3=1,'4 - Tabela atual'!GY170,'5 - Tabela anterior'!GX170)</f>
        <v>0</v>
      </c>
      <c r="GZ171">
        <f>IF(Parametros!$P$3=1,'4 - Tabela atual'!GZ170,'5 - Tabela anterior'!GY170)</f>
        <v>0</v>
      </c>
      <c r="HA171">
        <f>IF(Parametros!$P$3=1,'4 - Tabela atual'!HA170,'5 - Tabela anterior'!GZ170)</f>
        <v>0</v>
      </c>
      <c r="HB171">
        <f>IF(Parametros!$P$3=1,'4 - Tabela atual'!HB170,'5 - Tabela anterior'!HA170)</f>
        <v>0</v>
      </c>
      <c r="HC171">
        <f>IF(Parametros!$P$3=1,'4 - Tabela atual'!HC170,'5 - Tabela anterior'!HB170)</f>
        <v>0</v>
      </c>
      <c r="HD171">
        <f>IF(Parametros!$P$3=1,'4 - Tabela atual'!HD170,'5 - Tabela anterior'!HC170)</f>
        <v>0</v>
      </c>
      <c r="HE171" s="6" t="str">
        <f t="shared" si="4"/>
        <v>0 - (0)</v>
      </c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IP171" s="5"/>
      <c r="IQ171" s="5"/>
      <c r="IR171" s="5"/>
      <c r="IS171" s="5"/>
      <c r="IT171" s="5"/>
      <c r="IU171" s="5"/>
      <c r="IV171" s="5"/>
      <c r="IW171" s="5"/>
      <c r="IX171" s="5"/>
      <c r="IY171" s="5"/>
      <c r="IZ171" s="5"/>
      <c r="JA171" s="5"/>
      <c r="JB171" s="5"/>
      <c r="JC171" s="5"/>
      <c r="JD171" s="5"/>
      <c r="JE171" s="5"/>
      <c r="JF171" s="5"/>
      <c r="JG171" s="5"/>
      <c r="JH171" s="5"/>
      <c r="JI171" s="5"/>
      <c r="JJ171" s="5"/>
      <c r="JK171" s="5"/>
      <c r="JL171" s="5"/>
    </row>
    <row r="172" spans="1:272" x14ac:dyDescent="0.2">
      <c r="A172" s="148">
        <f>IF(Parametros!$P$3=1,'4 - Tabela atual'!A171,'5 - Tabela anterior'!A171)</f>
        <v>0</v>
      </c>
      <c r="B172" s="112">
        <f>IF(Parametros!$P$3=1,'4 - Tabela atual'!B171,'5 - Tabela anterior'!B171)</f>
        <v>0</v>
      </c>
      <c r="C172" s="9">
        <f>IF(Parametros!$P$3=1,'4 - Tabela atual'!C171,'5 - Tabela anterior'!C171)</f>
        <v>0</v>
      </c>
      <c r="D172" s="9">
        <f>IF(Parametros!$P$3=1,'4 - Tabela atual'!D171,'5 - Tabela anterior'!D171)</f>
        <v>0</v>
      </c>
      <c r="E172" s="9"/>
      <c r="F172" s="9"/>
      <c r="G172" s="9"/>
      <c r="H172" s="9"/>
      <c r="I172" s="9">
        <f>IF(Parametros!$P$3=1,'4 - Tabela atual'!I171,'5 - Tabela anterior'!H171)</f>
        <v>0</v>
      </c>
      <c r="J172" s="9"/>
      <c r="K172" s="9"/>
      <c r="L172" s="9"/>
      <c r="M172" s="9"/>
      <c r="N172" s="9">
        <f>IF(Parametros!$P$3=1,'4 - Tabela atual'!N171,'5 - Tabela anterior'!M171)</f>
        <v>0</v>
      </c>
      <c r="O172" s="9">
        <f>IF(Parametros!$P$3=1,'4 - Tabela atual'!O171,'5 - Tabela anterior'!N171)</f>
        <v>0</v>
      </c>
      <c r="P172" s="9">
        <f>IF(Parametros!$P$3=1,'4 - Tabela atual'!P171,'5 - Tabela anterior'!O171)</f>
        <v>0</v>
      </c>
      <c r="Q172" s="9">
        <f>IF(Parametros!$P$3=1,'4 - Tabela atual'!Q171,'5 - Tabela anterior'!P171)</f>
        <v>0</v>
      </c>
      <c r="R172" s="9">
        <f>IF(Parametros!$P$3=1,'4 - Tabela atual'!R171,'5 - Tabela anterior'!Q171)</f>
        <v>0</v>
      </c>
      <c r="S172" s="9">
        <f>IF(Parametros!$P$3=1,'4 - Tabela atual'!S171,'5 - Tabela anterior'!R171)</f>
        <v>0</v>
      </c>
      <c r="T172" s="9">
        <f>IF(Parametros!$P$3=1,'4 - Tabela atual'!T171,'5 - Tabela anterior'!S171)</f>
        <v>0</v>
      </c>
      <c r="U172" s="9">
        <f>IF(Parametros!$P$3=1,'4 - Tabela atual'!U171,'5 - Tabela anterior'!T171)</f>
        <v>0</v>
      </c>
      <c r="V172" s="9">
        <f>IF(Parametros!$P$3=1,'4 - Tabela atual'!V171,'5 - Tabela anterior'!U171)</f>
        <v>0</v>
      </c>
      <c r="W172" s="9">
        <f>IF(Parametros!$P$3=1,'4 - Tabela atual'!W171,'5 - Tabela anterior'!V171)</f>
        <v>0</v>
      </c>
      <c r="X172" s="9">
        <f>IF(Parametros!$P$3=1,'4 - Tabela atual'!X171,'5 - Tabela anterior'!W171)</f>
        <v>0</v>
      </c>
      <c r="Y172" s="9">
        <f>IF(Parametros!$P$3=1,'4 - Tabela atual'!Y171,'5 - Tabela anterior'!X171)</f>
        <v>0</v>
      </c>
      <c r="Z172" s="9">
        <f>IF(Parametros!$P$3=1,'4 - Tabela atual'!Z171,'5 - Tabela anterior'!Y171)</f>
        <v>0</v>
      </c>
      <c r="AA172" s="9">
        <f>IF(Parametros!$P$3=1,'4 - Tabela atual'!AA171,'5 - Tabela anterior'!Z171)</f>
        <v>0</v>
      </c>
      <c r="AB172" s="9">
        <f>IF(Parametros!$P$3=1,'4 - Tabela atual'!AB171,'5 - Tabela anterior'!AA171)</f>
        <v>0</v>
      </c>
      <c r="AC172" s="9">
        <f>IF(Parametros!$P$3=1,'4 - Tabela atual'!AC171,'5 - Tabela anterior'!AB171)</f>
        <v>0</v>
      </c>
      <c r="AD172" s="9">
        <f>IF(Parametros!$P$3=1,'4 - Tabela atual'!AD171,'5 - Tabela anterior'!AC171)</f>
        <v>0</v>
      </c>
      <c r="AE172" s="9">
        <f>IF(Parametros!$P$3=1,'4 - Tabela atual'!AE171,'5 - Tabela anterior'!AD171)</f>
        <v>0</v>
      </c>
      <c r="AF172" s="9">
        <f>IF(Parametros!$P$3=1,'4 - Tabela atual'!AF171,'5 - Tabela anterior'!AE171)</f>
        <v>0</v>
      </c>
      <c r="AG172" s="9">
        <f>IF(Parametros!$P$3=1,'4 - Tabela atual'!AG171,'5 - Tabela anterior'!AF171)</f>
        <v>0</v>
      </c>
      <c r="AH172" s="9">
        <f>IF(Parametros!$P$3=1,'4 - Tabela atual'!AH171,'5 - Tabela anterior'!AG171)</f>
        <v>0</v>
      </c>
      <c r="AI172" s="9">
        <f>IF(Parametros!$P$3=1,'4 - Tabela atual'!AI171,'5 - Tabela anterior'!AH171)</f>
        <v>0</v>
      </c>
      <c r="AJ172" s="9">
        <f>IF(Parametros!$P$3=1,'4 - Tabela atual'!AJ171,'5 - Tabela anterior'!AI171)</f>
        <v>0</v>
      </c>
      <c r="AK172" s="9">
        <f>IF(Parametros!$P$3=1,'4 - Tabela atual'!AK171,'5 - Tabela anterior'!AJ171)</f>
        <v>0</v>
      </c>
      <c r="AL172" s="9">
        <f>IF(Parametros!$P$3=1,'4 - Tabela atual'!AL171,'5 - Tabela anterior'!AK171)</f>
        <v>0</v>
      </c>
      <c r="AM172" s="9">
        <f>IF(Parametros!$P$3=1,'4 - Tabela atual'!AM171,'5 - Tabela anterior'!AL171)</f>
        <v>0</v>
      </c>
      <c r="AN172" s="9">
        <f>IF(Parametros!$P$3=1,'4 - Tabela atual'!AN171,'5 - Tabela anterior'!AM171)</f>
        <v>0</v>
      </c>
      <c r="AO172" s="9">
        <f>IF(Parametros!$P$3=1,'4 - Tabela atual'!AO171,'5 - Tabela anterior'!AN171)</f>
        <v>0</v>
      </c>
      <c r="AP172" s="9">
        <f>IF(Parametros!$P$3=1,'4 - Tabela atual'!AP171,'5 - Tabela anterior'!AO171)</f>
        <v>0</v>
      </c>
      <c r="AQ172" s="9">
        <f>IF(Parametros!$P$3=1,'4 - Tabela atual'!AQ171,'5 - Tabela anterior'!AP171)</f>
        <v>0</v>
      </c>
      <c r="AR172" s="9">
        <f>IF(Parametros!$P$3=1,'4 - Tabela atual'!AR171,'5 - Tabela anterior'!AQ171)</f>
        <v>0</v>
      </c>
      <c r="AS172" s="9">
        <f>IF(Parametros!$P$3=1,'4 - Tabela atual'!AS171,'5 - Tabela anterior'!AR171)</f>
        <v>0</v>
      </c>
      <c r="AT172" s="9">
        <f>IF(Parametros!$P$3=1,'4 - Tabela atual'!AT171,'5 - Tabela anterior'!AS171)</f>
        <v>0</v>
      </c>
      <c r="AU172" s="9">
        <f>IF(Parametros!$P$3=1,'4 - Tabela atual'!AU171,'5 - Tabela anterior'!AT171)</f>
        <v>0</v>
      </c>
      <c r="AV172" s="9">
        <f>IF(Parametros!$P$3=1,'4 - Tabela atual'!AV171,'5 - Tabela anterior'!AU171)</f>
        <v>0</v>
      </c>
      <c r="AW172" s="9">
        <f>IF(Parametros!$P$3=1,'4 - Tabela atual'!AW171,'5 - Tabela anterior'!AV171)</f>
        <v>0</v>
      </c>
      <c r="AX172" s="9">
        <f>IF(Parametros!$P$3=1,'4 - Tabela atual'!AX171,'5 - Tabela anterior'!AW171)</f>
        <v>0</v>
      </c>
      <c r="AY172" s="9">
        <f>IF(Parametros!$P$3=1,'4 - Tabela atual'!AY171,'5 - Tabela anterior'!AX171)</f>
        <v>0</v>
      </c>
      <c r="AZ172" s="9">
        <f>IF(Parametros!$P$3=1,'4 - Tabela atual'!AZ171,'5 - Tabela anterior'!AY171)</f>
        <v>0</v>
      </c>
      <c r="BA172" s="9">
        <f>IF(Parametros!$P$3=1,'4 - Tabela atual'!BA171,'5 - Tabela anterior'!AZ171)</f>
        <v>0</v>
      </c>
      <c r="BB172" s="9">
        <f>IF(Parametros!$P$3=1,'4 - Tabela atual'!BB171,'5 - Tabela anterior'!BA171)</f>
        <v>0</v>
      </c>
      <c r="BC172" s="9">
        <f>IF(Parametros!$P$3=1,'4 - Tabela atual'!BC171,'5 - Tabela anterior'!BB171)</f>
        <v>0</v>
      </c>
      <c r="BD172" s="9">
        <f>IF(Parametros!$P$3=1,'4 - Tabela atual'!BD171,'5 - Tabela anterior'!BC171)</f>
        <v>0</v>
      </c>
      <c r="BE172" s="9">
        <f>IF(Parametros!$P$3=1,'4 - Tabela atual'!BE171,'5 - Tabela anterior'!BD171)</f>
        <v>0</v>
      </c>
      <c r="BF172" s="9">
        <f>IF(Parametros!$P$3=1,'4 - Tabela atual'!BF171,'5 - Tabela anterior'!BE171)</f>
        <v>0</v>
      </c>
      <c r="BG172" s="9">
        <f>IF(Parametros!$P$3=1,'4 - Tabela atual'!BG171,'5 - Tabela anterior'!BF171)</f>
        <v>0</v>
      </c>
      <c r="BH172" s="9">
        <f>IF(Parametros!$P$3=1,'4 - Tabela atual'!BH171,'5 - Tabela anterior'!BG171)</f>
        <v>0</v>
      </c>
      <c r="BI172" s="9">
        <f>IF(Parametros!$P$3=1,'4 - Tabela atual'!BI171,'5 - Tabela anterior'!BH171)</f>
        <v>0</v>
      </c>
      <c r="BJ172" s="9">
        <f>IF(Parametros!$P$3=1,'4 - Tabela atual'!BJ171,'5 - Tabela anterior'!BI171)</f>
        <v>0</v>
      </c>
      <c r="BK172" s="9">
        <f>IF(Parametros!$P$3=1,'4 - Tabela atual'!BK171,'5 - Tabela anterior'!BJ171)</f>
        <v>0</v>
      </c>
      <c r="BL172" s="9">
        <f>IF(Parametros!$P$3=1,'4 - Tabela atual'!BL171,'5 - Tabela anterior'!BK171)</f>
        <v>0</v>
      </c>
      <c r="BM172" s="9">
        <f>IF(Parametros!$P$3=1,'4 - Tabela atual'!BM171,'5 - Tabela anterior'!BL171)</f>
        <v>0</v>
      </c>
      <c r="BN172" s="9">
        <f>IF(Parametros!$P$3=1,'4 - Tabela atual'!BN171,'5 - Tabela anterior'!BM171)</f>
        <v>0</v>
      </c>
      <c r="BO172" s="9">
        <f>IF(Parametros!$P$3=1,'4 - Tabela atual'!BO171,'5 - Tabela anterior'!BN171)</f>
        <v>0</v>
      </c>
      <c r="BP172" s="9">
        <f>IF(Parametros!$P$3=1,'4 - Tabela atual'!BP171,'5 - Tabela anterior'!BO171)</f>
        <v>0</v>
      </c>
      <c r="BQ172" s="9">
        <f>IF(Parametros!$P$3=1,'4 - Tabela atual'!BQ171,'5 - Tabela anterior'!BP171)</f>
        <v>0</v>
      </c>
      <c r="BR172" s="9">
        <f>IF(Parametros!$P$3=1,'4 - Tabela atual'!BR171,'5 - Tabela anterior'!BQ171)</f>
        <v>0</v>
      </c>
      <c r="BS172" s="9">
        <f>IF(Parametros!$P$3=1,'4 - Tabela atual'!BS171,'5 - Tabela anterior'!BR171)</f>
        <v>0</v>
      </c>
      <c r="BT172" s="9">
        <f>IF(Parametros!$P$3=1,'4 - Tabela atual'!BT171,'5 - Tabela anterior'!BS171)</f>
        <v>0</v>
      </c>
      <c r="BU172" s="9">
        <f>IF(Parametros!$P$3=1,'4 - Tabela atual'!BU171,'5 - Tabela anterior'!BT171)</f>
        <v>0</v>
      </c>
      <c r="BV172" s="9">
        <f>IF(Parametros!$P$3=1,'4 - Tabela atual'!BV171,'5 - Tabela anterior'!BU171)</f>
        <v>0</v>
      </c>
      <c r="BW172" s="9">
        <f>IF(Parametros!$P$3=1,'4 - Tabela atual'!BW171,'5 - Tabela anterior'!BV171)</f>
        <v>0</v>
      </c>
      <c r="BX172" s="9">
        <f>IF(Parametros!$P$3=1,'4 - Tabela atual'!BX171,'5 - Tabela anterior'!BW171)</f>
        <v>0</v>
      </c>
      <c r="BY172" s="9">
        <f>IF(Parametros!$P$3=1,'4 - Tabela atual'!BY171,'5 - Tabela anterior'!BX171)</f>
        <v>0</v>
      </c>
      <c r="BZ172" s="9">
        <f>IF(Parametros!$P$3=1,'4 - Tabela atual'!BZ171,'5 - Tabela anterior'!BY171)</f>
        <v>0</v>
      </c>
      <c r="CA172" s="9">
        <f>IF(Parametros!$P$3=1,'4 - Tabela atual'!CA171,'5 - Tabela anterior'!BZ171)</f>
        <v>0</v>
      </c>
      <c r="CB172" s="9">
        <f>IF(Parametros!$P$3=1,'4 - Tabela atual'!CB171,'5 - Tabela anterior'!CA171)</f>
        <v>0</v>
      </c>
      <c r="CC172" s="9">
        <f>IF(Parametros!$P$3=1,'4 - Tabela atual'!CC171,'5 - Tabela anterior'!CB171)</f>
        <v>0</v>
      </c>
      <c r="CD172" s="9">
        <f>IF(Parametros!$P$3=1,'4 - Tabela atual'!CD171,'5 - Tabela anterior'!CC171)</f>
        <v>0</v>
      </c>
      <c r="CE172" s="9">
        <f>IF(Parametros!$P$3=1,'4 - Tabela atual'!CE171,'5 - Tabela anterior'!CD171)</f>
        <v>0</v>
      </c>
      <c r="CF172" s="9">
        <f>IF(Parametros!$P$3=1,'4 - Tabela atual'!CF171,'5 - Tabela anterior'!CE171)</f>
        <v>0</v>
      </c>
      <c r="CG172" s="9">
        <f>IF(Parametros!$P$3=1,'4 - Tabela atual'!CG171,'5 - Tabela anterior'!CF171)</f>
        <v>0</v>
      </c>
      <c r="CH172" s="9">
        <f>IF(Parametros!$P$3=1,'4 - Tabela atual'!CH171,'5 - Tabela anterior'!CG171)</f>
        <v>0</v>
      </c>
      <c r="CI172" s="9">
        <f>IF(Parametros!$P$3=1,'4 - Tabela atual'!CI171,'5 - Tabela anterior'!CH171)</f>
        <v>0</v>
      </c>
      <c r="CJ172" s="9">
        <f>IF(Parametros!$P$3=1,'4 - Tabela atual'!CJ171,'5 - Tabela anterior'!CI171)</f>
        <v>0</v>
      </c>
      <c r="CK172" s="9">
        <f>IF(Parametros!$P$3=1,'4 - Tabela atual'!CK171,'5 - Tabela anterior'!CJ171)</f>
        <v>0</v>
      </c>
      <c r="CL172" s="9">
        <f>IF(Parametros!$P$3=1,'4 - Tabela atual'!CL171,'5 - Tabela anterior'!CK171)</f>
        <v>0</v>
      </c>
      <c r="CM172" s="9">
        <f>IF(Parametros!$P$3=1,'4 - Tabela atual'!CM171,'5 - Tabela anterior'!CL171)</f>
        <v>0</v>
      </c>
      <c r="CN172" s="9">
        <f>IF(Parametros!$P$3=1,'4 - Tabela atual'!CN171,'5 - Tabela anterior'!CM171)</f>
        <v>0</v>
      </c>
      <c r="CO172" s="9">
        <f>IF(Parametros!$P$3=1,'4 - Tabela atual'!CO171,'5 - Tabela anterior'!CN171)</f>
        <v>0</v>
      </c>
      <c r="CP172" s="9">
        <f>IF(Parametros!$P$3=1,'4 - Tabela atual'!CP171,'5 - Tabela anterior'!CO171)</f>
        <v>0</v>
      </c>
      <c r="CQ172" s="9">
        <f>IF(Parametros!$P$3=1,'4 - Tabela atual'!CQ171,'5 - Tabela anterior'!CP171)</f>
        <v>0</v>
      </c>
      <c r="CR172" s="9">
        <f>IF(Parametros!$P$3=1,'4 - Tabela atual'!CR171,'5 - Tabela anterior'!CQ171)</f>
        <v>0</v>
      </c>
      <c r="CS172" s="9">
        <f>IF(Parametros!$P$3=1,'4 - Tabela atual'!CS171,'5 - Tabela anterior'!CR171)</f>
        <v>0</v>
      </c>
      <c r="CT172" s="9">
        <f>IF(Parametros!$P$3=1,'4 - Tabela atual'!CT171,'5 - Tabela anterior'!CS171)</f>
        <v>0</v>
      </c>
      <c r="CU172" s="9">
        <f>IF(Parametros!$P$3=1,'4 - Tabela atual'!CU171,'5 - Tabela anterior'!CT171)</f>
        <v>0</v>
      </c>
      <c r="CV172" s="9">
        <f>IF(Parametros!$P$3=1,'4 - Tabela atual'!CV171,'5 - Tabela anterior'!CU171)</f>
        <v>0</v>
      </c>
      <c r="CW172" s="9">
        <f>IF(Parametros!$P$3=1,'4 - Tabela atual'!CW171,'5 - Tabela anterior'!CV171)</f>
        <v>0</v>
      </c>
      <c r="CX172" s="9">
        <f>IF(Parametros!$P$3=1,'4 - Tabela atual'!CX171,'5 - Tabela anterior'!CW171)</f>
        <v>0</v>
      </c>
      <c r="CY172" s="9">
        <f>IF(Parametros!$P$3=1,'4 - Tabela atual'!CY171,'5 - Tabela anterior'!CX171)</f>
        <v>0</v>
      </c>
      <c r="CZ172" s="9">
        <f>IF(Parametros!$P$3=1,'4 - Tabela atual'!CZ171,'5 - Tabela anterior'!CY171)</f>
        <v>0</v>
      </c>
      <c r="DA172" s="9">
        <f>IF(Parametros!$P$3=1,'4 - Tabela atual'!DA171,'5 - Tabela anterior'!CZ171)</f>
        <v>0</v>
      </c>
      <c r="DB172" s="9">
        <f>IF(Parametros!$P$3=1,'4 - Tabela atual'!DB171,'5 - Tabela anterior'!DA171)</f>
        <v>0</v>
      </c>
      <c r="DC172" s="9">
        <f>IF(Parametros!$P$3=1,'4 - Tabela atual'!DC171,'5 - Tabela anterior'!DB171)</f>
        <v>0</v>
      </c>
      <c r="DD172" s="9">
        <f>IF(Parametros!$P$3=1,'4 - Tabela atual'!DD171,'5 - Tabela anterior'!DC171)</f>
        <v>0</v>
      </c>
      <c r="DE172" s="9">
        <f>IF(Parametros!$P$3=1,'4 - Tabela atual'!DE171,'5 - Tabela anterior'!DD171)</f>
        <v>0</v>
      </c>
      <c r="DF172" s="9">
        <f>IF(Parametros!$P$3=1,'4 - Tabela atual'!DF171,'5 - Tabela anterior'!DE171)</f>
        <v>0</v>
      </c>
      <c r="DG172" s="9">
        <f>IF(Parametros!$P$3=1,'4 - Tabela atual'!DG171,'5 - Tabela anterior'!DF171)</f>
        <v>0</v>
      </c>
      <c r="DH172" s="9">
        <f>IF(Parametros!$P$3=1,'4 - Tabela atual'!DH171,'5 - Tabela anterior'!DG171)</f>
        <v>0</v>
      </c>
      <c r="DI172" s="9">
        <f>IF(Parametros!$P$3=1,'4 - Tabela atual'!DI171,'5 - Tabela anterior'!DH171)</f>
        <v>0</v>
      </c>
      <c r="DJ172" s="9">
        <f>IF(Parametros!$P$3=1,'4 - Tabela atual'!DJ171,'5 - Tabela anterior'!DI171)</f>
        <v>0</v>
      </c>
      <c r="DK172" s="9">
        <f>IF(Parametros!$P$3=1,'4 - Tabela atual'!DK171,'5 - Tabela anterior'!DJ171)</f>
        <v>0</v>
      </c>
      <c r="DL172" s="9">
        <f>IF(Parametros!$P$3=1,'4 - Tabela atual'!DL171,'5 - Tabela anterior'!DK171)</f>
        <v>0</v>
      </c>
      <c r="DM172" s="9">
        <f>IF(Parametros!$P$3=1,'4 - Tabela atual'!DM171,'5 - Tabela anterior'!DL171)</f>
        <v>0</v>
      </c>
      <c r="DN172" s="9">
        <f>IF(Parametros!$P$3=1,'4 - Tabela atual'!DN171,'5 - Tabela anterior'!DM171)</f>
        <v>0</v>
      </c>
      <c r="DO172" s="9">
        <f>IF(Parametros!$P$3=1,'4 - Tabela atual'!DO171,'5 - Tabela anterior'!DN171)</f>
        <v>0</v>
      </c>
      <c r="DP172" s="9">
        <f>IF(Parametros!$P$3=1,'4 - Tabela atual'!DP171,'5 - Tabela anterior'!DO171)</f>
        <v>0</v>
      </c>
      <c r="DQ172" s="9">
        <f>IF(Parametros!$P$3=1,'4 - Tabela atual'!DQ171,'5 - Tabela anterior'!DP171)</f>
        <v>0</v>
      </c>
      <c r="DR172" s="9">
        <f>IF(Parametros!$P$3=1,'4 - Tabela atual'!DR171,'5 - Tabela anterior'!DQ171)</f>
        <v>0</v>
      </c>
      <c r="DS172" s="9">
        <f>IF(Parametros!$P$3=1,'4 - Tabela atual'!DS171,'5 - Tabela anterior'!DR171)</f>
        <v>0</v>
      </c>
      <c r="DT172" s="9">
        <f>IF(Parametros!$P$3=1,'4 - Tabela atual'!DT171,'5 - Tabela anterior'!DS171)</f>
        <v>0</v>
      </c>
      <c r="DU172" s="9">
        <f>IF(Parametros!$P$3=1,'4 - Tabela atual'!DU171,'5 - Tabela anterior'!DT171)</f>
        <v>0</v>
      </c>
      <c r="DV172" s="9">
        <f>IF(Parametros!$P$3=1,'4 - Tabela atual'!DV171,'5 - Tabela anterior'!DU171)</f>
        <v>0</v>
      </c>
      <c r="DW172" s="9">
        <f>IF(Parametros!$P$3=1,'4 - Tabela atual'!DW171,'5 - Tabela anterior'!DV171)</f>
        <v>0</v>
      </c>
      <c r="DX172" s="9">
        <f>IF(Parametros!$P$3=1,'4 - Tabela atual'!DX171,'5 - Tabela anterior'!DW171)</f>
        <v>0</v>
      </c>
      <c r="DY172" s="9">
        <f>IF(Parametros!$P$3=1,'4 - Tabela atual'!DY171,'5 - Tabela anterior'!DX171)</f>
        <v>0</v>
      </c>
      <c r="DZ172" s="9">
        <f>IF(Parametros!$P$3=1,'4 - Tabela atual'!DZ171,'5 - Tabela anterior'!DY171)</f>
        <v>0</v>
      </c>
      <c r="EA172" s="9">
        <f>IF(Parametros!$P$3=1,'4 - Tabela atual'!EA171,'5 - Tabela anterior'!DZ171)</f>
        <v>0</v>
      </c>
      <c r="EB172" s="9">
        <f>IF(Parametros!$P$3=1,'4 - Tabela atual'!EB171,'5 - Tabela anterior'!EA171)</f>
        <v>0</v>
      </c>
      <c r="EC172" s="9">
        <f>IF(Parametros!$P$3=1,'4 - Tabela atual'!EC171,'5 - Tabela anterior'!EB171)</f>
        <v>0</v>
      </c>
      <c r="ED172" s="9">
        <f>IF(Parametros!$P$3=1,'4 - Tabela atual'!ED171,'5 - Tabela anterior'!EC171)</f>
        <v>0</v>
      </c>
      <c r="EE172" s="9">
        <f>IF(Parametros!$P$3=1,'4 - Tabela atual'!EE171,'5 - Tabela anterior'!ED171)</f>
        <v>0</v>
      </c>
      <c r="EF172" s="9">
        <f>IF(Parametros!$P$3=1,'4 - Tabela atual'!EF171,'5 - Tabela anterior'!EE171)</f>
        <v>0</v>
      </c>
      <c r="EG172" s="9">
        <f>IF(Parametros!$P$3=1,'4 - Tabela atual'!EG171,'5 - Tabela anterior'!EF171)</f>
        <v>0</v>
      </c>
      <c r="EH172" s="9">
        <f>IF(Parametros!$P$3=1,'4 - Tabela atual'!EH171,'5 - Tabela anterior'!EG171)</f>
        <v>0</v>
      </c>
      <c r="EI172" s="9">
        <f>IF(Parametros!$P$3=1,'4 - Tabela atual'!EI171,'5 - Tabela anterior'!EH171)</f>
        <v>0</v>
      </c>
      <c r="EJ172" s="9">
        <f>IF(Parametros!$P$3=1,'4 - Tabela atual'!EJ171,'5 - Tabela anterior'!EI171)</f>
        <v>0</v>
      </c>
      <c r="EK172" s="9">
        <f>IF(Parametros!$P$3=1,'4 - Tabela atual'!EK171,'5 - Tabela anterior'!EJ171)</f>
        <v>0</v>
      </c>
      <c r="EL172" s="9">
        <f>IF(Parametros!$P$3=1,'4 - Tabela atual'!EL171,'5 - Tabela anterior'!EK171)</f>
        <v>0</v>
      </c>
      <c r="EM172" s="9">
        <f>IF(Parametros!$P$3=1,'4 - Tabela atual'!EM171,'5 - Tabela anterior'!EL171)</f>
        <v>0</v>
      </c>
      <c r="EN172" s="9">
        <f>IF(Parametros!$P$3=1,'4 - Tabela atual'!EN171,'5 - Tabela anterior'!EM171)</f>
        <v>0</v>
      </c>
      <c r="EO172" s="9">
        <f>IF(Parametros!$P$3=1,'4 - Tabela atual'!EO171,'5 - Tabela anterior'!EN171)</f>
        <v>0</v>
      </c>
      <c r="EP172" s="9">
        <f>IF(Parametros!$P$3=1,'4 - Tabela atual'!EP171,'5 - Tabela anterior'!EO171)</f>
        <v>0</v>
      </c>
      <c r="EQ172" s="9">
        <f>IF(Parametros!$P$3=1,'4 - Tabela atual'!EQ171,'5 - Tabela anterior'!EP171)</f>
        <v>0</v>
      </c>
      <c r="ER172" s="9">
        <f>IF(Parametros!$P$3=1,'4 - Tabela atual'!ER171,'5 - Tabela anterior'!EQ171)</f>
        <v>0</v>
      </c>
      <c r="ES172" s="9">
        <f>IF(Parametros!$P$3=1,'4 - Tabela atual'!ES171,'5 - Tabela anterior'!ER171)</f>
        <v>0</v>
      </c>
      <c r="ET172" s="9">
        <f>IF(Parametros!$P$3=1,'4 - Tabela atual'!ET171,'5 - Tabela anterior'!ES171)</f>
        <v>0</v>
      </c>
      <c r="EU172" s="9">
        <f>IF(Parametros!$P$3=1,'4 - Tabela atual'!EU171,'5 - Tabela anterior'!ET171)</f>
        <v>0</v>
      </c>
      <c r="EV172" s="9">
        <f>IF(Parametros!$P$3=1,'4 - Tabela atual'!EV171,'5 - Tabela anterior'!EU171)</f>
        <v>0</v>
      </c>
      <c r="EW172" s="9">
        <f>IF(Parametros!$P$3=1,'4 - Tabela atual'!EW171,'5 - Tabela anterior'!EV171)</f>
        <v>0</v>
      </c>
      <c r="EX172" s="9">
        <f>IF(Parametros!$P$3=1,'4 - Tabela atual'!EX171,'5 - Tabela anterior'!EW171)</f>
        <v>0</v>
      </c>
      <c r="EY172" s="9">
        <f>IF(Parametros!$P$3=1,'4 - Tabela atual'!EY171,'5 - Tabela anterior'!EX171)</f>
        <v>0</v>
      </c>
      <c r="EZ172" s="9">
        <f>IF(Parametros!$P$3=1,'4 - Tabela atual'!EZ171,'5 - Tabela anterior'!EY171)</f>
        <v>0</v>
      </c>
      <c r="FA172" s="9">
        <f>IF(Parametros!$P$3=1,'4 - Tabela atual'!FA171,'5 - Tabela anterior'!EZ171)</f>
        <v>0</v>
      </c>
      <c r="FB172" s="9">
        <f>IF(Parametros!$P$3=1,'4 - Tabela atual'!FB171,'5 - Tabela anterior'!FA171)</f>
        <v>0</v>
      </c>
      <c r="FC172" s="9">
        <f>IF(Parametros!$P$3=1,'4 - Tabela atual'!FC171,'5 - Tabela anterior'!FB171)</f>
        <v>0</v>
      </c>
      <c r="FD172" s="9">
        <f>IF(Parametros!$P$3=1,'4 - Tabela atual'!FD171,'5 - Tabela anterior'!FC171)</f>
        <v>0</v>
      </c>
      <c r="FE172" s="9">
        <f>IF(Parametros!$P$3=1,'4 - Tabela atual'!FE171,'5 - Tabela anterior'!FD171)</f>
        <v>0</v>
      </c>
      <c r="FF172" s="9">
        <f>IF(Parametros!$P$3=1,'4 - Tabela atual'!FF171,'5 - Tabela anterior'!FE171)</f>
        <v>0</v>
      </c>
      <c r="FG172" s="9">
        <f>IF(Parametros!$P$3=1,'4 - Tabela atual'!FG171,'5 - Tabela anterior'!FF171)</f>
        <v>0</v>
      </c>
      <c r="FH172" s="9">
        <f>IF(Parametros!$P$3=1,'4 - Tabela atual'!FH171,'5 - Tabela anterior'!FG171)</f>
        <v>0</v>
      </c>
      <c r="FI172" s="9">
        <f>IF(Parametros!$P$3=1,'4 - Tabela atual'!FI171,'5 - Tabela anterior'!FH171)</f>
        <v>0</v>
      </c>
      <c r="FJ172" s="9">
        <f>IF(Parametros!$P$3=1,'4 - Tabela atual'!FJ171,'5 - Tabela anterior'!FI171)</f>
        <v>0</v>
      </c>
      <c r="FK172" s="9">
        <f>IF(Parametros!$P$3=1,'4 - Tabela atual'!FK171,'5 - Tabela anterior'!FJ171)</f>
        <v>0</v>
      </c>
      <c r="FL172" s="9">
        <f>IF(Parametros!$P$3=1,'4 - Tabela atual'!FL171,'5 - Tabela anterior'!FK171)</f>
        <v>0</v>
      </c>
      <c r="FM172" s="9">
        <f>IF(Parametros!$P$3=1,'4 - Tabela atual'!FM171,'5 - Tabela anterior'!FL171)</f>
        <v>0</v>
      </c>
      <c r="FN172" s="9">
        <f>IF(Parametros!$P$3=1,'4 - Tabela atual'!FN171,'5 - Tabela anterior'!FM171)</f>
        <v>0</v>
      </c>
      <c r="FO172" s="9">
        <f>IF(Parametros!$P$3=1,'4 - Tabela atual'!FO171,'5 - Tabela anterior'!FN171)</f>
        <v>0</v>
      </c>
      <c r="FP172" s="9">
        <f>IF(Parametros!$P$3=1,'4 - Tabela atual'!FP171,'5 - Tabela anterior'!FO171)</f>
        <v>0</v>
      </c>
      <c r="FQ172" s="9">
        <f>IF(Parametros!$P$3=1,'4 - Tabela atual'!FQ171,'5 - Tabela anterior'!FP171)</f>
        <v>0</v>
      </c>
      <c r="FR172" s="9">
        <f>IF(Parametros!$P$3=1,'4 - Tabela atual'!FR171,'5 - Tabela anterior'!FQ171)</f>
        <v>0</v>
      </c>
      <c r="FS172" s="9">
        <f>IF(Parametros!$P$3=1,'4 - Tabela atual'!FS171,'5 - Tabela anterior'!FR171)</f>
        <v>0</v>
      </c>
      <c r="FT172" t="str">
        <f>IF(Parametros!$P$3=1,'4 - Tabela atual'!FT171,'5 - Tabela anterior'!FS171)</f>
        <v>0</v>
      </c>
      <c r="FU172" t="str">
        <f>IF(Parametros!$P$3=1,'4 - Tabela atual'!FU171,'5 - Tabela anterior'!FT171)</f>
        <v>0</v>
      </c>
      <c r="FV172" t="str">
        <f>IF(Parametros!$P$3=1,'4 - Tabela atual'!FV171,'5 - Tabela anterior'!FU171)</f>
        <v>0</v>
      </c>
      <c r="FW172" t="str">
        <f>IF(Parametros!$P$3=1,'4 - Tabela atual'!FW171,'5 - Tabela anterior'!FV171)</f>
        <v>0</v>
      </c>
      <c r="FX172">
        <f>IF(Parametros!$P$3=1,'4 - Tabela atual'!FX171,'5 - Tabela anterior'!FW171)</f>
        <v>0</v>
      </c>
      <c r="FY172">
        <f>IF(Parametros!$P$3=1,'4 - Tabela atual'!FY171,'5 - Tabela anterior'!FX171)</f>
        <v>0</v>
      </c>
      <c r="FZ172">
        <f>IF(Parametros!$P$3=1,'4 - Tabela atual'!FZ171,'5 - Tabela anterior'!FY171)</f>
        <v>0</v>
      </c>
      <c r="GA172">
        <f>IF(Parametros!$P$3=1,'4 - Tabela atual'!GA171,'5 - Tabela anterior'!FZ171)</f>
        <v>0</v>
      </c>
      <c r="GB172">
        <f>IF(Parametros!$P$3=1,'4 - Tabela atual'!GB171,'5 - Tabela anterior'!GA171)</f>
        <v>0</v>
      </c>
      <c r="GC172">
        <f>IF(Parametros!$P$3=1,'4 - Tabela atual'!GC171,'5 - Tabela anterior'!GB171)</f>
        <v>0</v>
      </c>
      <c r="GD172">
        <f>IF(Parametros!$P$3=1,'4 - Tabela atual'!GD171,'5 - Tabela anterior'!GC171)</f>
        <v>0</v>
      </c>
      <c r="GE172">
        <f>IF(Parametros!$P$3=1,'4 - Tabela atual'!GE171,'5 - Tabela anterior'!GD171)</f>
        <v>0</v>
      </c>
      <c r="GF172">
        <f>IF(Parametros!$P$3=1,'4 - Tabela atual'!GF171,'5 - Tabela anterior'!GE171)</f>
        <v>0</v>
      </c>
      <c r="GG172">
        <f>IF(Parametros!$P$3=1,'4 - Tabela atual'!GG171,'5 - Tabela anterior'!GF171)</f>
        <v>0</v>
      </c>
      <c r="GH172">
        <f>IF(Parametros!$P$3=1,'4 - Tabela atual'!GH171,'5 - Tabela anterior'!GG171)</f>
        <v>0</v>
      </c>
      <c r="GI172" s="8" t="str">
        <f>IF(Parametros!$P$3=1,'4 - Tabela atual'!GI171,'5 - Tabela anterior'!GH171)</f>
        <v>0</v>
      </c>
      <c r="GJ172" s="8">
        <f>IF(Parametros!$P$3=1,'4 - Tabela atual'!GJ171,'5 - Tabela anterior'!GI171)</f>
        <v>0</v>
      </c>
      <c r="GK172" s="8">
        <f>IF(Parametros!$P$3=1,'4 - Tabela atual'!GK171,'5 - Tabela anterior'!GJ171)</f>
        <v>0</v>
      </c>
      <c r="GL172" s="8">
        <f>IF(Parametros!$P$3=1,'4 - Tabela atual'!GL171,'5 - Tabela anterior'!GK171)</f>
        <v>0</v>
      </c>
      <c r="GM172" s="8">
        <f>IF(Parametros!$P$3=1,'4 - Tabela atual'!GM171,'5 - Tabela anterior'!GL171)</f>
        <v>0</v>
      </c>
      <c r="GN172" s="8">
        <f>IF(Parametros!$P$3=1,'4 - Tabela atual'!GN171,'5 - Tabela anterior'!GM171)</f>
        <v>0</v>
      </c>
      <c r="GO172" s="8">
        <f>IF(Parametros!$P$3=1,'4 - Tabela atual'!GO171,'5 - Tabela anterior'!GN171)</f>
        <v>0</v>
      </c>
      <c r="GP172" s="8">
        <f>IF(Parametros!$P$3=1,'4 - Tabela atual'!GP171,'5 - Tabela anterior'!GO171)</f>
        <v>0</v>
      </c>
      <c r="GQ172" s="8">
        <f>IF(Parametros!$P$3=1,'4 - Tabela atual'!GQ171,'5 - Tabela anterior'!GP171)</f>
        <v>0</v>
      </c>
      <c r="GR172" s="8">
        <f>IF(Parametros!$P$3=1,'4 - Tabela atual'!GR171,'5 - Tabela anterior'!GQ171)</f>
        <v>0</v>
      </c>
      <c r="GS172" s="8">
        <f>IF(Parametros!$P$3=1,'4 - Tabela atual'!GS171,'5 - Tabela anterior'!GR171)</f>
        <v>0</v>
      </c>
      <c r="GT172" s="8">
        <f>IF(Parametros!$P$3=1,'4 - Tabela atual'!GT171,'5 - Tabela anterior'!GS171)</f>
        <v>0</v>
      </c>
      <c r="GU172" s="8">
        <f>IF(Parametros!$P$3=1,'4 - Tabela atual'!GU171,'5 - Tabela anterior'!GT171)</f>
        <v>0</v>
      </c>
      <c r="GV172" s="8">
        <f>IF(Parametros!$P$3=1,'4 - Tabela atual'!GV171,'5 - Tabela anterior'!GU171)</f>
        <v>0</v>
      </c>
      <c r="GW172" s="8">
        <f>IF(Parametros!$P$3=1,'4 - Tabela atual'!GW171,'5 - Tabela anterior'!GV171)</f>
        <v>0</v>
      </c>
      <c r="GX172">
        <f>IF(Parametros!$P$3=1,'4 - Tabela atual'!GX171,'5 - Tabela anterior'!GW171)</f>
        <v>0</v>
      </c>
      <c r="GY172">
        <f>IF(Parametros!$P$3=1,'4 - Tabela atual'!GY171,'5 - Tabela anterior'!GX171)</f>
        <v>0</v>
      </c>
      <c r="GZ172">
        <f>IF(Parametros!$P$3=1,'4 - Tabela atual'!GZ171,'5 - Tabela anterior'!GY171)</f>
        <v>0</v>
      </c>
      <c r="HA172">
        <f>IF(Parametros!$P$3=1,'4 - Tabela atual'!HA171,'5 - Tabela anterior'!GZ171)</f>
        <v>0</v>
      </c>
      <c r="HB172">
        <f>IF(Parametros!$P$3=1,'4 - Tabela atual'!HB171,'5 - Tabela anterior'!HA171)</f>
        <v>0</v>
      </c>
      <c r="HC172">
        <f>IF(Parametros!$P$3=1,'4 - Tabela atual'!HC171,'5 - Tabela anterior'!HB171)</f>
        <v>0</v>
      </c>
      <c r="HD172">
        <f>IF(Parametros!$P$3=1,'4 - Tabela atual'!HD171,'5 - Tabela anterior'!HC171)</f>
        <v>0</v>
      </c>
      <c r="HE172" s="6" t="str">
        <f t="shared" si="4"/>
        <v>0 - (0)</v>
      </c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IP172" s="5"/>
      <c r="IQ172" s="5"/>
      <c r="IR172" s="5"/>
      <c r="IS172" s="5"/>
      <c r="IT172" s="5"/>
      <c r="IU172" s="5"/>
      <c r="IV172" s="5"/>
      <c r="IW172" s="5"/>
      <c r="IX172" s="5"/>
      <c r="IY172" s="5"/>
      <c r="IZ172" s="5"/>
      <c r="JA172" s="5"/>
      <c r="JB172" s="5"/>
      <c r="JC172" s="5"/>
      <c r="JD172" s="5"/>
      <c r="JE172" s="5"/>
      <c r="JF172" s="5"/>
      <c r="JG172" s="5"/>
      <c r="JH172" s="5"/>
      <c r="JI172" s="5"/>
      <c r="JJ172" s="5"/>
      <c r="JK172" s="5"/>
      <c r="JL172" s="5"/>
    </row>
    <row r="173" spans="1:272" x14ac:dyDescent="0.2">
      <c r="A173" s="148">
        <f>IF(Parametros!$P$3=1,'4 - Tabela atual'!A172,'5 - Tabela anterior'!A172)</f>
        <v>0</v>
      </c>
      <c r="B173" s="112">
        <f>IF(Parametros!$P$3=1,'4 - Tabela atual'!B172,'5 - Tabela anterior'!B172)</f>
        <v>0</v>
      </c>
      <c r="C173" s="9">
        <f>IF(Parametros!$P$3=1,'4 - Tabela atual'!C172,'5 - Tabela anterior'!C172)</f>
        <v>0</v>
      </c>
      <c r="D173" s="9">
        <f>IF(Parametros!$P$3=1,'4 - Tabela atual'!D172,'5 - Tabela anterior'!D172)</f>
        <v>0</v>
      </c>
      <c r="E173" s="9"/>
      <c r="F173" s="9"/>
      <c r="G173" s="9"/>
      <c r="H173" s="9"/>
      <c r="I173" s="9">
        <f>IF(Parametros!$P$3=1,'4 - Tabela atual'!I172,'5 - Tabela anterior'!H172)</f>
        <v>0</v>
      </c>
      <c r="J173" s="9"/>
      <c r="K173" s="9"/>
      <c r="L173" s="9"/>
      <c r="M173" s="9"/>
      <c r="N173" s="9">
        <f>IF(Parametros!$P$3=1,'4 - Tabela atual'!N172,'5 - Tabela anterior'!M172)</f>
        <v>0</v>
      </c>
      <c r="O173" s="9">
        <f>IF(Parametros!$P$3=1,'4 - Tabela atual'!O172,'5 - Tabela anterior'!N172)</f>
        <v>0</v>
      </c>
      <c r="P173" s="9">
        <f>IF(Parametros!$P$3=1,'4 - Tabela atual'!P172,'5 - Tabela anterior'!O172)</f>
        <v>0</v>
      </c>
      <c r="Q173" s="9">
        <f>IF(Parametros!$P$3=1,'4 - Tabela atual'!Q172,'5 - Tabela anterior'!P172)</f>
        <v>0</v>
      </c>
      <c r="R173" s="9">
        <f>IF(Parametros!$P$3=1,'4 - Tabela atual'!R172,'5 - Tabela anterior'!Q172)</f>
        <v>0</v>
      </c>
      <c r="S173" s="9">
        <f>IF(Parametros!$P$3=1,'4 - Tabela atual'!S172,'5 - Tabela anterior'!R172)</f>
        <v>0</v>
      </c>
      <c r="T173" s="9">
        <f>IF(Parametros!$P$3=1,'4 - Tabela atual'!T172,'5 - Tabela anterior'!S172)</f>
        <v>0</v>
      </c>
      <c r="U173" s="9">
        <f>IF(Parametros!$P$3=1,'4 - Tabela atual'!U172,'5 - Tabela anterior'!T172)</f>
        <v>0</v>
      </c>
      <c r="V173" s="9">
        <f>IF(Parametros!$P$3=1,'4 - Tabela atual'!V172,'5 - Tabela anterior'!U172)</f>
        <v>0</v>
      </c>
      <c r="W173" s="9">
        <f>IF(Parametros!$P$3=1,'4 - Tabela atual'!W172,'5 - Tabela anterior'!V172)</f>
        <v>0</v>
      </c>
      <c r="X173" s="9">
        <f>IF(Parametros!$P$3=1,'4 - Tabela atual'!X172,'5 - Tabela anterior'!W172)</f>
        <v>0</v>
      </c>
      <c r="Y173" s="9">
        <f>IF(Parametros!$P$3=1,'4 - Tabela atual'!Y172,'5 - Tabela anterior'!X172)</f>
        <v>0</v>
      </c>
      <c r="Z173" s="9">
        <f>IF(Parametros!$P$3=1,'4 - Tabela atual'!Z172,'5 - Tabela anterior'!Y172)</f>
        <v>0</v>
      </c>
      <c r="AA173" s="9">
        <f>IF(Parametros!$P$3=1,'4 - Tabela atual'!AA172,'5 - Tabela anterior'!Z172)</f>
        <v>0</v>
      </c>
      <c r="AB173" s="9">
        <f>IF(Parametros!$P$3=1,'4 - Tabela atual'!AB172,'5 - Tabela anterior'!AA172)</f>
        <v>0</v>
      </c>
      <c r="AC173" s="9">
        <f>IF(Parametros!$P$3=1,'4 - Tabela atual'!AC172,'5 - Tabela anterior'!AB172)</f>
        <v>0</v>
      </c>
      <c r="AD173" s="9">
        <f>IF(Parametros!$P$3=1,'4 - Tabela atual'!AD172,'5 - Tabela anterior'!AC172)</f>
        <v>0</v>
      </c>
      <c r="AE173" s="9">
        <f>IF(Parametros!$P$3=1,'4 - Tabela atual'!AE172,'5 - Tabela anterior'!AD172)</f>
        <v>0</v>
      </c>
      <c r="AF173" s="9">
        <f>IF(Parametros!$P$3=1,'4 - Tabela atual'!AF172,'5 - Tabela anterior'!AE172)</f>
        <v>0</v>
      </c>
      <c r="AG173" s="9">
        <f>IF(Parametros!$P$3=1,'4 - Tabela atual'!AG172,'5 - Tabela anterior'!AF172)</f>
        <v>0</v>
      </c>
      <c r="AH173" s="9">
        <f>IF(Parametros!$P$3=1,'4 - Tabela atual'!AH172,'5 - Tabela anterior'!AG172)</f>
        <v>0</v>
      </c>
      <c r="AI173" s="9">
        <f>IF(Parametros!$P$3=1,'4 - Tabela atual'!AI172,'5 - Tabela anterior'!AH172)</f>
        <v>0</v>
      </c>
      <c r="AJ173" s="9">
        <f>IF(Parametros!$P$3=1,'4 - Tabela atual'!AJ172,'5 - Tabela anterior'!AI172)</f>
        <v>0</v>
      </c>
      <c r="AK173" s="9">
        <f>IF(Parametros!$P$3=1,'4 - Tabela atual'!AK172,'5 - Tabela anterior'!AJ172)</f>
        <v>0</v>
      </c>
      <c r="AL173" s="9">
        <f>IF(Parametros!$P$3=1,'4 - Tabela atual'!AL172,'5 - Tabela anterior'!AK172)</f>
        <v>0</v>
      </c>
      <c r="AM173" s="9">
        <f>IF(Parametros!$P$3=1,'4 - Tabela atual'!AM172,'5 - Tabela anterior'!AL172)</f>
        <v>0</v>
      </c>
      <c r="AN173" s="9">
        <f>IF(Parametros!$P$3=1,'4 - Tabela atual'!AN172,'5 - Tabela anterior'!AM172)</f>
        <v>0</v>
      </c>
      <c r="AO173" s="9">
        <f>IF(Parametros!$P$3=1,'4 - Tabela atual'!AO172,'5 - Tabela anterior'!AN172)</f>
        <v>0</v>
      </c>
      <c r="AP173" s="9">
        <f>IF(Parametros!$P$3=1,'4 - Tabela atual'!AP172,'5 - Tabela anterior'!AO172)</f>
        <v>0</v>
      </c>
      <c r="AQ173" s="9">
        <f>IF(Parametros!$P$3=1,'4 - Tabela atual'!AQ172,'5 - Tabela anterior'!AP172)</f>
        <v>0</v>
      </c>
      <c r="AR173" s="9">
        <f>IF(Parametros!$P$3=1,'4 - Tabela atual'!AR172,'5 - Tabela anterior'!AQ172)</f>
        <v>0</v>
      </c>
      <c r="AS173" s="9">
        <f>IF(Parametros!$P$3=1,'4 - Tabela atual'!AS172,'5 - Tabela anterior'!AR172)</f>
        <v>0</v>
      </c>
      <c r="AT173" s="9">
        <f>IF(Parametros!$P$3=1,'4 - Tabela atual'!AT172,'5 - Tabela anterior'!AS172)</f>
        <v>0</v>
      </c>
      <c r="AU173" s="9">
        <f>IF(Parametros!$P$3=1,'4 - Tabela atual'!AU172,'5 - Tabela anterior'!AT172)</f>
        <v>0</v>
      </c>
      <c r="AV173" s="9">
        <f>IF(Parametros!$P$3=1,'4 - Tabela atual'!AV172,'5 - Tabela anterior'!AU172)</f>
        <v>0</v>
      </c>
      <c r="AW173" s="9">
        <f>IF(Parametros!$P$3=1,'4 - Tabela atual'!AW172,'5 - Tabela anterior'!AV172)</f>
        <v>0</v>
      </c>
      <c r="AX173" s="9">
        <f>IF(Parametros!$P$3=1,'4 - Tabela atual'!AX172,'5 - Tabela anterior'!AW172)</f>
        <v>0</v>
      </c>
      <c r="AY173" s="9">
        <f>IF(Parametros!$P$3=1,'4 - Tabela atual'!AY172,'5 - Tabela anterior'!AX172)</f>
        <v>0</v>
      </c>
      <c r="AZ173" s="9">
        <f>IF(Parametros!$P$3=1,'4 - Tabela atual'!AZ172,'5 - Tabela anterior'!AY172)</f>
        <v>0</v>
      </c>
      <c r="BA173" s="9">
        <f>IF(Parametros!$P$3=1,'4 - Tabela atual'!BA172,'5 - Tabela anterior'!AZ172)</f>
        <v>0</v>
      </c>
      <c r="BB173" s="9">
        <f>IF(Parametros!$P$3=1,'4 - Tabela atual'!BB172,'5 - Tabela anterior'!BA172)</f>
        <v>0</v>
      </c>
      <c r="BC173" s="9">
        <f>IF(Parametros!$P$3=1,'4 - Tabela atual'!BC172,'5 - Tabela anterior'!BB172)</f>
        <v>0</v>
      </c>
      <c r="BD173" s="9">
        <f>IF(Parametros!$P$3=1,'4 - Tabela atual'!BD172,'5 - Tabela anterior'!BC172)</f>
        <v>0</v>
      </c>
      <c r="BE173" s="9">
        <f>IF(Parametros!$P$3=1,'4 - Tabela atual'!BE172,'5 - Tabela anterior'!BD172)</f>
        <v>0</v>
      </c>
      <c r="BF173" s="9">
        <f>IF(Parametros!$P$3=1,'4 - Tabela atual'!BF172,'5 - Tabela anterior'!BE172)</f>
        <v>0</v>
      </c>
      <c r="BG173" s="9">
        <f>IF(Parametros!$P$3=1,'4 - Tabela atual'!BG172,'5 - Tabela anterior'!BF172)</f>
        <v>0</v>
      </c>
      <c r="BH173" s="9">
        <f>IF(Parametros!$P$3=1,'4 - Tabela atual'!BH172,'5 - Tabela anterior'!BG172)</f>
        <v>0</v>
      </c>
      <c r="BI173" s="9">
        <f>IF(Parametros!$P$3=1,'4 - Tabela atual'!BI172,'5 - Tabela anterior'!BH172)</f>
        <v>0</v>
      </c>
      <c r="BJ173" s="9">
        <f>IF(Parametros!$P$3=1,'4 - Tabela atual'!BJ172,'5 - Tabela anterior'!BI172)</f>
        <v>0</v>
      </c>
      <c r="BK173" s="9">
        <f>IF(Parametros!$P$3=1,'4 - Tabela atual'!BK172,'5 - Tabela anterior'!BJ172)</f>
        <v>0</v>
      </c>
      <c r="BL173" s="9">
        <f>IF(Parametros!$P$3=1,'4 - Tabela atual'!BL172,'5 - Tabela anterior'!BK172)</f>
        <v>0</v>
      </c>
      <c r="BM173" s="9">
        <f>IF(Parametros!$P$3=1,'4 - Tabela atual'!BM172,'5 - Tabela anterior'!BL172)</f>
        <v>0</v>
      </c>
      <c r="BN173" s="9">
        <f>IF(Parametros!$P$3=1,'4 - Tabela atual'!BN172,'5 - Tabela anterior'!BM172)</f>
        <v>0</v>
      </c>
      <c r="BO173" s="9">
        <f>IF(Parametros!$P$3=1,'4 - Tabela atual'!BO172,'5 - Tabela anterior'!BN172)</f>
        <v>0</v>
      </c>
      <c r="BP173" s="9">
        <f>IF(Parametros!$P$3=1,'4 - Tabela atual'!BP172,'5 - Tabela anterior'!BO172)</f>
        <v>0</v>
      </c>
      <c r="BQ173" s="9">
        <f>IF(Parametros!$P$3=1,'4 - Tabela atual'!BQ172,'5 - Tabela anterior'!BP172)</f>
        <v>0</v>
      </c>
      <c r="BR173" s="9">
        <f>IF(Parametros!$P$3=1,'4 - Tabela atual'!BR172,'5 - Tabela anterior'!BQ172)</f>
        <v>0</v>
      </c>
      <c r="BS173" s="9">
        <f>IF(Parametros!$P$3=1,'4 - Tabela atual'!BS172,'5 - Tabela anterior'!BR172)</f>
        <v>0</v>
      </c>
      <c r="BT173" s="9">
        <f>IF(Parametros!$P$3=1,'4 - Tabela atual'!BT172,'5 - Tabela anterior'!BS172)</f>
        <v>0</v>
      </c>
      <c r="BU173" s="9">
        <f>IF(Parametros!$P$3=1,'4 - Tabela atual'!BU172,'5 - Tabela anterior'!BT172)</f>
        <v>0</v>
      </c>
      <c r="BV173" s="9">
        <f>IF(Parametros!$P$3=1,'4 - Tabela atual'!BV172,'5 - Tabela anterior'!BU172)</f>
        <v>0</v>
      </c>
      <c r="BW173" s="9">
        <f>IF(Parametros!$P$3=1,'4 - Tabela atual'!BW172,'5 - Tabela anterior'!BV172)</f>
        <v>0</v>
      </c>
      <c r="BX173" s="9">
        <f>IF(Parametros!$P$3=1,'4 - Tabela atual'!BX172,'5 - Tabela anterior'!BW172)</f>
        <v>0</v>
      </c>
      <c r="BY173" s="9">
        <f>IF(Parametros!$P$3=1,'4 - Tabela atual'!BY172,'5 - Tabela anterior'!BX172)</f>
        <v>0</v>
      </c>
      <c r="BZ173" s="9">
        <f>IF(Parametros!$P$3=1,'4 - Tabela atual'!BZ172,'5 - Tabela anterior'!BY172)</f>
        <v>0</v>
      </c>
      <c r="CA173" s="9">
        <f>IF(Parametros!$P$3=1,'4 - Tabela atual'!CA172,'5 - Tabela anterior'!BZ172)</f>
        <v>0</v>
      </c>
      <c r="CB173" s="9">
        <f>IF(Parametros!$P$3=1,'4 - Tabela atual'!CB172,'5 - Tabela anterior'!CA172)</f>
        <v>0</v>
      </c>
      <c r="CC173" s="9">
        <f>IF(Parametros!$P$3=1,'4 - Tabela atual'!CC172,'5 - Tabela anterior'!CB172)</f>
        <v>0</v>
      </c>
      <c r="CD173" s="9">
        <f>IF(Parametros!$P$3=1,'4 - Tabela atual'!CD172,'5 - Tabela anterior'!CC172)</f>
        <v>0</v>
      </c>
      <c r="CE173" s="9">
        <f>IF(Parametros!$P$3=1,'4 - Tabela atual'!CE172,'5 - Tabela anterior'!CD172)</f>
        <v>0</v>
      </c>
      <c r="CF173" s="9">
        <f>IF(Parametros!$P$3=1,'4 - Tabela atual'!CF172,'5 - Tabela anterior'!CE172)</f>
        <v>0</v>
      </c>
      <c r="CG173" s="9">
        <f>IF(Parametros!$P$3=1,'4 - Tabela atual'!CG172,'5 - Tabela anterior'!CF172)</f>
        <v>0</v>
      </c>
      <c r="CH173" s="9">
        <f>IF(Parametros!$P$3=1,'4 - Tabela atual'!CH172,'5 - Tabela anterior'!CG172)</f>
        <v>0</v>
      </c>
      <c r="CI173" s="9">
        <f>IF(Parametros!$P$3=1,'4 - Tabela atual'!CI172,'5 - Tabela anterior'!CH172)</f>
        <v>0</v>
      </c>
      <c r="CJ173" s="9">
        <f>IF(Parametros!$P$3=1,'4 - Tabela atual'!CJ172,'5 - Tabela anterior'!CI172)</f>
        <v>0</v>
      </c>
      <c r="CK173" s="9">
        <f>IF(Parametros!$P$3=1,'4 - Tabela atual'!CK172,'5 - Tabela anterior'!CJ172)</f>
        <v>0</v>
      </c>
      <c r="CL173" s="9">
        <f>IF(Parametros!$P$3=1,'4 - Tabela atual'!CL172,'5 - Tabela anterior'!CK172)</f>
        <v>0</v>
      </c>
      <c r="CM173" s="9">
        <f>IF(Parametros!$P$3=1,'4 - Tabela atual'!CM172,'5 - Tabela anterior'!CL172)</f>
        <v>0</v>
      </c>
      <c r="CN173" s="9">
        <f>IF(Parametros!$P$3=1,'4 - Tabela atual'!CN172,'5 - Tabela anterior'!CM172)</f>
        <v>0</v>
      </c>
      <c r="CO173" s="9">
        <f>IF(Parametros!$P$3=1,'4 - Tabela atual'!CO172,'5 - Tabela anterior'!CN172)</f>
        <v>0</v>
      </c>
      <c r="CP173" s="9">
        <f>IF(Parametros!$P$3=1,'4 - Tabela atual'!CP172,'5 - Tabela anterior'!CO172)</f>
        <v>0</v>
      </c>
      <c r="CQ173" s="9">
        <f>IF(Parametros!$P$3=1,'4 - Tabela atual'!CQ172,'5 - Tabela anterior'!CP172)</f>
        <v>0</v>
      </c>
      <c r="CR173" s="9">
        <f>IF(Parametros!$P$3=1,'4 - Tabela atual'!CR172,'5 - Tabela anterior'!CQ172)</f>
        <v>0</v>
      </c>
      <c r="CS173" s="9">
        <f>IF(Parametros!$P$3=1,'4 - Tabela atual'!CS172,'5 - Tabela anterior'!CR172)</f>
        <v>0</v>
      </c>
      <c r="CT173" s="9">
        <f>IF(Parametros!$P$3=1,'4 - Tabela atual'!CT172,'5 - Tabela anterior'!CS172)</f>
        <v>0</v>
      </c>
      <c r="CU173" s="9">
        <f>IF(Parametros!$P$3=1,'4 - Tabela atual'!CU172,'5 - Tabela anterior'!CT172)</f>
        <v>0</v>
      </c>
      <c r="CV173" s="9">
        <f>IF(Parametros!$P$3=1,'4 - Tabela atual'!CV172,'5 - Tabela anterior'!CU172)</f>
        <v>0</v>
      </c>
      <c r="CW173" s="9">
        <f>IF(Parametros!$P$3=1,'4 - Tabela atual'!CW172,'5 - Tabela anterior'!CV172)</f>
        <v>0</v>
      </c>
      <c r="CX173" s="9">
        <f>IF(Parametros!$P$3=1,'4 - Tabela atual'!CX172,'5 - Tabela anterior'!CW172)</f>
        <v>0</v>
      </c>
      <c r="CY173" s="9">
        <f>IF(Parametros!$P$3=1,'4 - Tabela atual'!CY172,'5 - Tabela anterior'!CX172)</f>
        <v>0</v>
      </c>
      <c r="CZ173" s="9">
        <f>IF(Parametros!$P$3=1,'4 - Tabela atual'!CZ172,'5 - Tabela anterior'!CY172)</f>
        <v>0</v>
      </c>
      <c r="DA173" s="9">
        <f>IF(Parametros!$P$3=1,'4 - Tabela atual'!DA172,'5 - Tabela anterior'!CZ172)</f>
        <v>0</v>
      </c>
      <c r="DB173" s="9">
        <f>IF(Parametros!$P$3=1,'4 - Tabela atual'!DB172,'5 - Tabela anterior'!DA172)</f>
        <v>0</v>
      </c>
      <c r="DC173" s="9">
        <f>IF(Parametros!$P$3=1,'4 - Tabela atual'!DC172,'5 - Tabela anterior'!DB172)</f>
        <v>0</v>
      </c>
      <c r="DD173" s="9">
        <f>IF(Parametros!$P$3=1,'4 - Tabela atual'!DD172,'5 - Tabela anterior'!DC172)</f>
        <v>0</v>
      </c>
      <c r="DE173" s="9">
        <f>IF(Parametros!$P$3=1,'4 - Tabela atual'!DE172,'5 - Tabela anterior'!DD172)</f>
        <v>0</v>
      </c>
      <c r="DF173" s="9">
        <f>IF(Parametros!$P$3=1,'4 - Tabela atual'!DF172,'5 - Tabela anterior'!DE172)</f>
        <v>0</v>
      </c>
      <c r="DG173" s="9">
        <f>IF(Parametros!$P$3=1,'4 - Tabela atual'!DG172,'5 - Tabela anterior'!DF172)</f>
        <v>0</v>
      </c>
      <c r="DH173" s="9">
        <f>IF(Parametros!$P$3=1,'4 - Tabela atual'!DH172,'5 - Tabela anterior'!DG172)</f>
        <v>0</v>
      </c>
      <c r="DI173" s="9">
        <f>IF(Parametros!$P$3=1,'4 - Tabela atual'!DI172,'5 - Tabela anterior'!DH172)</f>
        <v>0</v>
      </c>
      <c r="DJ173" s="9">
        <f>IF(Parametros!$P$3=1,'4 - Tabela atual'!DJ172,'5 - Tabela anterior'!DI172)</f>
        <v>0</v>
      </c>
      <c r="DK173" s="9">
        <f>IF(Parametros!$P$3=1,'4 - Tabela atual'!DK172,'5 - Tabela anterior'!DJ172)</f>
        <v>0</v>
      </c>
      <c r="DL173" s="9">
        <f>IF(Parametros!$P$3=1,'4 - Tabela atual'!DL172,'5 - Tabela anterior'!DK172)</f>
        <v>0</v>
      </c>
      <c r="DM173" s="9">
        <f>IF(Parametros!$P$3=1,'4 - Tabela atual'!DM172,'5 - Tabela anterior'!DL172)</f>
        <v>0</v>
      </c>
      <c r="DN173" s="9">
        <f>IF(Parametros!$P$3=1,'4 - Tabela atual'!DN172,'5 - Tabela anterior'!DM172)</f>
        <v>0</v>
      </c>
      <c r="DO173" s="9">
        <f>IF(Parametros!$P$3=1,'4 - Tabela atual'!DO172,'5 - Tabela anterior'!DN172)</f>
        <v>0</v>
      </c>
      <c r="DP173" s="9">
        <f>IF(Parametros!$P$3=1,'4 - Tabela atual'!DP172,'5 - Tabela anterior'!DO172)</f>
        <v>0</v>
      </c>
      <c r="DQ173" s="9">
        <f>IF(Parametros!$P$3=1,'4 - Tabela atual'!DQ172,'5 - Tabela anterior'!DP172)</f>
        <v>0</v>
      </c>
      <c r="DR173" s="9">
        <f>IF(Parametros!$P$3=1,'4 - Tabela atual'!DR172,'5 - Tabela anterior'!DQ172)</f>
        <v>0</v>
      </c>
      <c r="DS173" s="9">
        <f>IF(Parametros!$P$3=1,'4 - Tabela atual'!DS172,'5 - Tabela anterior'!DR172)</f>
        <v>0</v>
      </c>
      <c r="DT173" s="9">
        <f>IF(Parametros!$P$3=1,'4 - Tabela atual'!DT172,'5 - Tabela anterior'!DS172)</f>
        <v>0</v>
      </c>
      <c r="DU173" s="9">
        <f>IF(Parametros!$P$3=1,'4 - Tabela atual'!DU172,'5 - Tabela anterior'!DT172)</f>
        <v>0</v>
      </c>
      <c r="DV173" s="9">
        <f>IF(Parametros!$P$3=1,'4 - Tabela atual'!DV172,'5 - Tabela anterior'!DU172)</f>
        <v>0</v>
      </c>
      <c r="DW173" s="9">
        <f>IF(Parametros!$P$3=1,'4 - Tabela atual'!DW172,'5 - Tabela anterior'!DV172)</f>
        <v>0</v>
      </c>
      <c r="DX173" s="9">
        <f>IF(Parametros!$P$3=1,'4 - Tabela atual'!DX172,'5 - Tabela anterior'!DW172)</f>
        <v>0</v>
      </c>
      <c r="DY173" s="9">
        <f>IF(Parametros!$P$3=1,'4 - Tabela atual'!DY172,'5 - Tabela anterior'!DX172)</f>
        <v>0</v>
      </c>
      <c r="DZ173" s="9">
        <f>IF(Parametros!$P$3=1,'4 - Tabela atual'!DZ172,'5 - Tabela anterior'!DY172)</f>
        <v>0</v>
      </c>
      <c r="EA173" s="9">
        <f>IF(Parametros!$P$3=1,'4 - Tabela atual'!EA172,'5 - Tabela anterior'!DZ172)</f>
        <v>0</v>
      </c>
      <c r="EB173" s="9">
        <f>IF(Parametros!$P$3=1,'4 - Tabela atual'!EB172,'5 - Tabela anterior'!EA172)</f>
        <v>0</v>
      </c>
      <c r="EC173" s="9">
        <f>IF(Parametros!$P$3=1,'4 - Tabela atual'!EC172,'5 - Tabela anterior'!EB172)</f>
        <v>0</v>
      </c>
      <c r="ED173" s="9">
        <f>IF(Parametros!$P$3=1,'4 - Tabela atual'!ED172,'5 - Tabela anterior'!EC172)</f>
        <v>0</v>
      </c>
      <c r="EE173" s="9">
        <f>IF(Parametros!$P$3=1,'4 - Tabela atual'!EE172,'5 - Tabela anterior'!ED172)</f>
        <v>0</v>
      </c>
      <c r="EF173" s="9">
        <f>IF(Parametros!$P$3=1,'4 - Tabela atual'!EF172,'5 - Tabela anterior'!EE172)</f>
        <v>0</v>
      </c>
      <c r="EG173" s="9">
        <f>IF(Parametros!$P$3=1,'4 - Tabela atual'!EG172,'5 - Tabela anterior'!EF172)</f>
        <v>0</v>
      </c>
      <c r="EH173" s="9">
        <f>IF(Parametros!$P$3=1,'4 - Tabela atual'!EH172,'5 - Tabela anterior'!EG172)</f>
        <v>0</v>
      </c>
      <c r="EI173" s="9">
        <f>IF(Parametros!$P$3=1,'4 - Tabela atual'!EI172,'5 - Tabela anterior'!EH172)</f>
        <v>0</v>
      </c>
      <c r="EJ173" s="9">
        <f>IF(Parametros!$P$3=1,'4 - Tabela atual'!EJ172,'5 - Tabela anterior'!EI172)</f>
        <v>0</v>
      </c>
      <c r="EK173" s="9">
        <f>IF(Parametros!$P$3=1,'4 - Tabela atual'!EK172,'5 - Tabela anterior'!EJ172)</f>
        <v>0</v>
      </c>
      <c r="EL173" s="9">
        <f>IF(Parametros!$P$3=1,'4 - Tabela atual'!EL172,'5 - Tabela anterior'!EK172)</f>
        <v>0</v>
      </c>
      <c r="EM173" s="9">
        <f>IF(Parametros!$P$3=1,'4 - Tabela atual'!EM172,'5 - Tabela anterior'!EL172)</f>
        <v>0</v>
      </c>
      <c r="EN173" s="9">
        <f>IF(Parametros!$P$3=1,'4 - Tabela atual'!EN172,'5 - Tabela anterior'!EM172)</f>
        <v>0</v>
      </c>
      <c r="EO173" s="9">
        <f>IF(Parametros!$P$3=1,'4 - Tabela atual'!EO172,'5 - Tabela anterior'!EN172)</f>
        <v>0</v>
      </c>
      <c r="EP173" s="9">
        <f>IF(Parametros!$P$3=1,'4 - Tabela atual'!EP172,'5 - Tabela anterior'!EO172)</f>
        <v>0</v>
      </c>
      <c r="EQ173" s="9">
        <f>IF(Parametros!$P$3=1,'4 - Tabela atual'!EQ172,'5 - Tabela anterior'!EP172)</f>
        <v>0</v>
      </c>
      <c r="ER173" s="9">
        <f>IF(Parametros!$P$3=1,'4 - Tabela atual'!ER172,'5 - Tabela anterior'!EQ172)</f>
        <v>0</v>
      </c>
      <c r="ES173" s="9">
        <f>IF(Parametros!$P$3=1,'4 - Tabela atual'!ES172,'5 - Tabela anterior'!ER172)</f>
        <v>0</v>
      </c>
      <c r="ET173" s="9">
        <f>IF(Parametros!$P$3=1,'4 - Tabela atual'!ET172,'5 - Tabela anterior'!ES172)</f>
        <v>0</v>
      </c>
      <c r="EU173" s="9">
        <f>IF(Parametros!$P$3=1,'4 - Tabela atual'!EU172,'5 - Tabela anterior'!ET172)</f>
        <v>0</v>
      </c>
      <c r="EV173" s="9">
        <f>IF(Parametros!$P$3=1,'4 - Tabela atual'!EV172,'5 - Tabela anterior'!EU172)</f>
        <v>0</v>
      </c>
      <c r="EW173" s="9">
        <f>IF(Parametros!$P$3=1,'4 - Tabela atual'!EW172,'5 - Tabela anterior'!EV172)</f>
        <v>0</v>
      </c>
      <c r="EX173" s="9">
        <f>IF(Parametros!$P$3=1,'4 - Tabela atual'!EX172,'5 - Tabela anterior'!EW172)</f>
        <v>0</v>
      </c>
      <c r="EY173" s="9">
        <f>IF(Parametros!$P$3=1,'4 - Tabela atual'!EY172,'5 - Tabela anterior'!EX172)</f>
        <v>0</v>
      </c>
      <c r="EZ173" s="9">
        <f>IF(Parametros!$P$3=1,'4 - Tabela atual'!EZ172,'5 - Tabela anterior'!EY172)</f>
        <v>0</v>
      </c>
      <c r="FA173" s="9">
        <f>IF(Parametros!$P$3=1,'4 - Tabela atual'!FA172,'5 - Tabela anterior'!EZ172)</f>
        <v>0</v>
      </c>
      <c r="FB173" s="9">
        <f>IF(Parametros!$P$3=1,'4 - Tabela atual'!FB172,'5 - Tabela anterior'!FA172)</f>
        <v>0</v>
      </c>
      <c r="FC173" s="9">
        <f>IF(Parametros!$P$3=1,'4 - Tabela atual'!FC172,'5 - Tabela anterior'!FB172)</f>
        <v>0</v>
      </c>
      <c r="FD173" s="9">
        <f>IF(Parametros!$P$3=1,'4 - Tabela atual'!FD172,'5 - Tabela anterior'!FC172)</f>
        <v>0</v>
      </c>
      <c r="FE173" s="9">
        <f>IF(Parametros!$P$3=1,'4 - Tabela atual'!FE172,'5 - Tabela anterior'!FD172)</f>
        <v>0</v>
      </c>
      <c r="FF173" s="9">
        <f>IF(Parametros!$P$3=1,'4 - Tabela atual'!FF172,'5 - Tabela anterior'!FE172)</f>
        <v>0</v>
      </c>
      <c r="FG173" s="9">
        <f>IF(Parametros!$P$3=1,'4 - Tabela atual'!FG172,'5 - Tabela anterior'!FF172)</f>
        <v>0</v>
      </c>
      <c r="FH173" s="9">
        <f>IF(Parametros!$P$3=1,'4 - Tabela atual'!FH172,'5 - Tabela anterior'!FG172)</f>
        <v>0</v>
      </c>
      <c r="FI173" s="9">
        <f>IF(Parametros!$P$3=1,'4 - Tabela atual'!FI172,'5 - Tabela anterior'!FH172)</f>
        <v>0</v>
      </c>
      <c r="FJ173" s="9">
        <f>IF(Parametros!$P$3=1,'4 - Tabela atual'!FJ172,'5 - Tabela anterior'!FI172)</f>
        <v>0</v>
      </c>
      <c r="FK173" s="9">
        <f>IF(Parametros!$P$3=1,'4 - Tabela atual'!FK172,'5 - Tabela anterior'!FJ172)</f>
        <v>0</v>
      </c>
      <c r="FL173" s="9">
        <f>IF(Parametros!$P$3=1,'4 - Tabela atual'!FL172,'5 - Tabela anterior'!FK172)</f>
        <v>0</v>
      </c>
      <c r="FM173" s="9">
        <f>IF(Parametros!$P$3=1,'4 - Tabela atual'!FM172,'5 - Tabela anterior'!FL172)</f>
        <v>0</v>
      </c>
      <c r="FN173" s="9">
        <f>IF(Parametros!$P$3=1,'4 - Tabela atual'!FN172,'5 - Tabela anterior'!FM172)</f>
        <v>0</v>
      </c>
      <c r="FO173" s="9">
        <f>IF(Parametros!$P$3=1,'4 - Tabela atual'!FO172,'5 - Tabela anterior'!FN172)</f>
        <v>0</v>
      </c>
      <c r="FP173" s="9">
        <f>IF(Parametros!$P$3=1,'4 - Tabela atual'!FP172,'5 - Tabela anterior'!FO172)</f>
        <v>0</v>
      </c>
      <c r="FQ173" s="9">
        <f>IF(Parametros!$P$3=1,'4 - Tabela atual'!FQ172,'5 - Tabela anterior'!FP172)</f>
        <v>0</v>
      </c>
      <c r="FR173" s="9">
        <f>IF(Parametros!$P$3=1,'4 - Tabela atual'!FR172,'5 - Tabela anterior'!FQ172)</f>
        <v>0</v>
      </c>
      <c r="FS173" s="9">
        <f>IF(Parametros!$P$3=1,'4 - Tabela atual'!FS172,'5 - Tabela anterior'!FR172)</f>
        <v>0</v>
      </c>
      <c r="FT173" t="str">
        <f>IF(Parametros!$P$3=1,'4 - Tabela atual'!FT172,'5 - Tabela anterior'!FS172)</f>
        <v>0</v>
      </c>
      <c r="FU173" t="str">
        <f>IF(Parametros!$P$3=1,'4 - Tabela atual'!FU172,'5 - Tabela anterior'!FT172)</f>
        <v>0</v>
      </c>
      <c r="FV173" t="str">
        <f>IF(Parametros!$P$3=1,'4 - Tabela atual'!FV172,'5 - Tabela anterior'!FU172)</f>
        <v>0</v>
      </c>
      <c r="FW173" t="str">
        <f>IF(Parametros!$P$3=1,'4 - Tabela atual'!FW172,'5 - Tabela anterior'!FV172)</f>
        <v>0</v>
      </c>
      <c r="FX173">
        <f>IF(Parametros!$P$3=1,'4 - Tabela atual'!FX172,'5 - Tabela anterior'!FW172)</f>
        <v>0</v>
      </c>
      <c r="FY173">
        <f>IF(Parametros!$P$3=1,'4 - Tabela atual'!FY172,'5 - Tabela anterior'!FX172)</f>
        <v>0</v>
      </c>
      <c r="FZ173">
        <f>IF(Parametros!$P$3=1,'4 - Tabela atual'!FZ172,'5 - Tabela anterior'!FY172)</f>
        <v>0</v>
      </c>
      <c r="GA173">
        <f>IF(Parametros!$P$3=1,'4 - Tabela atual'!GA172,'5 - Tabela anterior'!FZ172)</f>
        <v>0</v>
      </c>
      <c r="GB173">
        <f>IF(Parametros!$P$3=1,'4 - Tabela atual'!GB172,'5 - Tabela anterior'!GA172)</f>
        <v>0</v>
      </c>
      <c r="GC173">
        <f>IF(Parametros!$P$3=1,'4 - Tabela atual'!GC172,'5 - Tabela anterior'!GB172)</f>
        <v>0</v>
      </c>
      <c r="GD173">
        <f>IF(Parametros!$P$3=1,'4 - Tabela atual'!GD172,'5 - Tabela anterior'!GC172)</f>
        <v>0</v>
      </c>
      <c r="GE173">
        <f>IF(Parametros!$P$3=1,'4 - Tabela atual'!GE172,'5 - Tabela anterior'!GD172)</f>
        <v>0</v>
      </c>
      <c r="GF173">
        <f>IF(Parametros!$P$3=1,'4 - Tabela atual'!GF172,'5 - Tabela anterior'!GE172)</f>
        <v>0</v>
      </c>
      <c r="GG173">
        <f>IF(Parametros!$P$3=1,'4 - Tabela atual'!GG172,'5 - Tabela anterior'!GF172)</f>
        <v>0</v>
      </c>
      <c r="GH173">
        <f>IF(Parametros!$P$3=1,'4 - Tabela atual'!GH172,'5 - Tabela anterior'!GG172)</f>
        <v>0</v>
      </c>
      <c r="GI173" s="8" t="str">
        <f>IF(Parametros!$P$3=1,'4 - Tabela atual'!GI172,'5 - Tabela anterior'!GH172)</f>
        <v>0</v>
      </c>
      <c r="GJ173" s="8">
        <f>IF(Parametros!$P$3=1,'4 - Tabela atual'!GJ172,'5 - Tabela anterior'!GI172)</f>
        <v>0</v>
      </c>
      <c r="GK173" s="8">
        <f>IF(Parametros!$P$3=1,'4 - Tabela atual'!GK172,'5 - Tabela anterior'!GJ172)</f>
        <v>0</v>
      </c>
      <c r="GL173" s="8">
        <f>IF(Parametros!$P$3=1,'4 - Tabela atual'!GL172,'5 - Tabela anterior'!GK172)</f>
        <v>0</v>
      </c>
      <c r="GM173" s="8">
        <f>IF(Parametros!$P$3=1,'4 - Tabela atual'!GM172,'5 - Tabela anterior'!GL172)</f>
        <v>0</v>
      </c>
      <c r="GN173" s="8">
        <f>IF(Parametros!$P$3=1,'4 - Tabela atual'!GN172,'5 - Tabela anterior'!GM172)</f>
        <v>0</v>
      </c>
      <c r="GO173" s="8">
        <f>IF(Parametros!$P$3=1,'4 - Tabela atual'!GO172,'5 - Tabela anterior'!GN172)</f>
        <v>0</v>
      </c>
      <c r="GP173" s="8">
        <f>IF(Parametros!$P$3=1,'4 - Tabela atual'!GP172,'5 - Tabela anterior'!GO172)</f>
        <v>0</v>
      </c>
      <c r="GQ173" s="8">
        <f>IF(Parametros!$P$3=1,'4 - Tabela atual'!GQ172,'5 - Tabela anterior'!GP172)</f>
        <v>0</v>
      </c>
      <c r="GR173" s="8">
        <f>IF(Parametros!$P$3=1,'4 - Tabela atual'!GR172,'5 - Tabela anterior'!GQ172)</f>
        <v>0</v>
      </c>
      <c r="GS173" s="8">
        <f>IF(Parametros!$P$3=1,'4 - Tabela atual'!GS172,'5 - Tabela anterior'!GR172)</f>
        <v>0</v>
      </c>
      <c r="GT173" s="8">
        <f>IF(Parametros!$P$3=1,'4 - Tabela atual'!GT172,'5 - Tabela anterior'!GS172)</f>
        <v>0</v>
      </c>
      <c r="GU173" s="8">
        <f>IF(Parametros!$P$3=1,'4 - Tabela atual'!GU172,'5 - Tabela anterior'!GT172)</f>
        <v>0</v>
      </c>
      <c r="GV173" s="8">
        <f>IF(Parametros!$P$3=1,'4 - Tabela atual'!GV172,'5 - Tabela anterior'!GU172)</f>
        <v>0</v>
      </c>
      <c r="GW173" s="8">
        <f>IF(Parametros!$P$3=1,'4 - Tabela atual'!GW172,'5 - Tabela anterior'!GV172)</f>
        <v>0</v>
      </c>
      <c r="GX173">
        <f>IF(Parametros!$P$3=1,'4 - Tabela atual'!GX172,'5 - Tabela anterior'!GW172)</f>
        <v>0</v>
      </c>
      <c r="GY173">
        <f>IF(Parametros!$P$3=1,'4 - Tabela atual'!GY172,'5 - Tabela anterior'!GX172)</f>
        <v>0</v>
      </c>
      <c r="GZ173">
        <f>IF(Parametros!$P$3=1,'4 - Tabela atual'!GZ172,'5 - Tabela anterior'!GY172)</f>
        <v>0</v>
      </c>
      <c r="HA173">
        <f>IF(Parametros!$P$3=1,'4 - Tabela atual'!HA172,'5 - Tabela anterior'!GZ172)</f>
        <v>0</v>
      </c>
      <c r="HB173">
        <f>IF(Parametros!$P$3=1,'4 - Tabela atual'!HB172,'5 - Tabela anterior'!HA172)</f>
        <v>0</v>
      </c>
      <c r="HC173">
        <f>IF(Parametros!$P$3=1,'4 - Tabela atual'!HC172,'5 - Tabela anterior'!HB172)</f>
        <v>0</v>
      </c>
      <c r="HD173">
        <f>IF(Parametros!$P$3=1,'4 - Tabela atual'!HD172,'5 - Tabela anterior'!HC172)</f>
        <v>0</v>
      </c>
      <c r="HE173" s="6" t="str">
        <f t="shared" si="4"/>
        <v>0 - (0)</v>
      </c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IP173" s="5"/>
      <c r="IQ173" s="5"/>
      <c r="IR173" s="5"/>
      <c r="IS173" s="5"/>
      <c r="IT173" s="5"/>
      <c r="IU173" s="5"/>
      <c r="IV173" s="5"/>
      <c r="IW173" s="5"/>
      <c r="IX173" s="5"/>
      <c r="IY173" s="5"/>
      <c r="IZ173" s="5"/>
      <c r="JA173" s="5"/>
      <c r="JB173" s="5"/>
      <c r="JC173" s="5"/>
      <c r="JD173" s="5"/>
      <c r="JE173" s="5"/>
      <c r="JF173" s="5"/>
      <c r="JG173" s="5"/>
      <c r="JH173" s="5"/>
      <c r="JI173" s="5"/>
      <c r="JJ173" s="5"/>
      <c r="JK173" s="5"/>
      <c r="JL173" s="5"/>
    </row>
    <row r="174" spans="1:272" x14ac:dyDescent="0.2">
      <c r="A174" s="148">
        <f>IF(Parametros!$P$3=1,'4 - Tabela atual'!A173,'5 - Tabela anterior'!A173)</f>
        <v>0</v>
      </c>
      <c r="B174" s="112">
        <f>IF(Parametros!$P$3=1,'4 - Tabela atual'!B173,'5 - Tabela anterior'!B173)</f>
        <v>0</v>
      </c>
      <c r="C174" s="9">
        <f>IF(Parametros!$P$3=1,'4 - Tabela atual'!C173,'5 - Tabela anterior'!C173)</f>
        <v>0</v>
      </c>
      <c r="D174" s="9">
        <f>IF(Parametros!$P$3=1,'4 - Tabela atual'!D173,'5 - Tabela anterior'!D173)</f>
        <v>0</v>
      </c>
      <c r="E174" s="9"/>
      <c r="F174" s="9"/>
      <c r="G174" s="9"/>
      <c r="H174" s="9"/>
      <c r="I174" s="9">
        <f>IF(Parametros!$P$3=1,'4 - Tabela atual'!I173,'5 - Tabela anterior'!H173)</f>
        <v>0</v>
      </c>
      <c r="J174" s="9"/>
      <c r="K174" s="9"/>
      <c r="L174" s="9"/>
      <c r="M174" s="9"/>
      <c r="N174" s="9">
        <f>IF(Parametros!$P$3=1,'4 - Tabela atual'!N173,'5 - Tabela anterior'!M173)</f>
        <v>0</v>
      </c>
      <c r="O174" s="9">
        <f>IF(Parametros!$P$3=1,'4 - Tabela atual'!O173,'5 - Tabela anterior'!N173)</f>
        <v>0</v>
      </c>
      <c r="P174" s="9">
        <f>IF(Parametros!$P$3=1,'4 - Tabela atual'!P173,'5 - Tabela anterior'!O173)</f>
        <v>0</v>
      </c>
      <c r="Q174" s="9">
        <f>IF(Parametros!$P$3=1,'4 - Tabela atual'!Q173,'5 - Tabela anterior'!P173)</f>
        <v>0</v>
      </c>
      <c r="R174" s="9">
        <f>IF(Parametros!$P$3=1,'4 - Tabela atual'!R173,'5 - Tabela anterior'!Q173)</f>
        <v>0</v>
      </c>
      <c r="S174" s="9">
        <f>IF(Parametros!$P$3=1,'4 - Tabela atual'!S173,'5 - Tabela anterior'!R173)</f>
        <v>0</v>
      </c>
      <c r="T174" s="9">
        <f>IF(Parametros!$P$3=1,'4 - Tabela atual'!T173,'5 - Tabela anterior'!S173)</f>
        <v>0</v>
      </c>
      <c r="U174" s="9">
        <f>IF(Parametros!$P$3=1,'4 - Tabela atual'!U173,'5 - Tabela anterior'!T173)</f>
        <v>0</v>
      </c>
      <c r="V174" s="9">
        <f>IF(Parametros!$P$3=1,'4 - Tabela atual'!V173,'5 - Tabela anterior'!U173)</f>
        <v>0</v>
      </c>
      <c r="W174" s="9">
        <f>IF(Parametros!$P$3=1,'4 - Tabela atual'!W173,'5 - Tabela anterior'!V173)</f>
        <v>0</v>
      </c>
      <c r="X174" s="9">
        <f>IF(Parametros!$P$3=1,'4 - Tabela atual'!X173,'5 - Tabela anterior'!W173)</f>
        <v>0</v>
      </c>
      <c r="Y174" s="9">
        <f>IF(Parametros!$P$3=1,'4 - Tabela atual'!Y173,'5 - Tabela anterior'!X173)</f>
        <v>0</v>
      </c>
      <c r="Z174" s="9">
        <f>IF(Parametros!$P$3=1,'4 - Tabela atual'!Z173,'5 - Tabela anterior'!Y173)</f>
        <v>0</v>
      </c>
      <c r="AA174" s="9">
        <f>IF(Parametros!$P$3=1,'4 - Tabela atual'!AA173,'5 - Tabela anterior'!Z173)</f>
        <v>0</v>
      </c>
      <c r="AB174" s="9">
        <f>IF(Parametros!$P$3=1,'4 - Tabela atual'!AB173,'5 - Tabela anterior'!AA173)</f>
        <v>0</v>
      </c>
      <c r="AC174" s="9">
        <f>IF(Parametros!$P$3=1,'4 - Tabela atual'!AC173,'5 - Tabela anterior'!AB173)</f>
        <v>0</v>
      </c>
      <c r="AD174" s="9">
        <f>IF(Parametros!$P$3=1,'4 - Tabela atual'!AD173,'5 - Tabela anterior'!AC173)</f>
        <v>0</v>
      </c>
      <c r="AE174" s="9">
        <f>IF(Parametros!$P$3=1,'4 - Tabela atual'!AE173,'5 - Tabela anterior'!AD173)</f>
        <v>0</v>
      </c>
      <c r="AF174" s="9">
        <f>IF(Parametros!$P$3=1,'4 - Tabela atual'!AF173,'5 - Tabela anterior'!AE173)</f>
        <v>0</v>
      </c>
      <c r="AG174" s="9">
        <f>IF(Parametros!$P$3=1,'4 - Tabela atual'!AG173,'5 - Tabela anterior'!AF173)</f>
        <v>0</v>
      </c>
      <c r="AH174" s="9">
        <f>IF(Parametros!$P$3=1,'4 - Tabela atual'!AH173,'5 - Tabela anterior'!AG173)</f>
        <v>0</v>
      </c>
      <c r="AI174" s="9">
        <f>IF(Parametros!$P$3=1,'4 - Tabela atual'!AI173,'5 - Tabela anterior'!AH173)</f>
        <v>0</v>
      </c>
      <c r="AJ174" s="9">
        <f>IF(Parametros!$P$3=1,'4 - Tabela atual'!AJ173,'5 - Tabela anterior'!AI173)</f>
        <v>0</v>
      </c>
      <c r="AK174" s="9">
        <f>IF(Parametros!$P$3=1,'4 - Tabela atual'!AK173,'5 - Tabela anterior'!AJ173)</f>
        <v>0</v>
      </c>
      <c r="AL174" s="9">
        <f>IF(Parametros!$P$3=1,'4 - Tabela atual'!AL173,'5 - Tabela anterior'!AK173)</f>
        <v>0</v>
      </c>
      <c r="AM174" s="9">
        <f>IF(Parametros!$P$3=1,'4 - Tabela atual'!AM173,'5 - Tabela anterior'!AL173)</f>
        <v>0</v>
      </c>
      <c r="AN174" s="9">
        <f>IF(Parametros!$P$3=1,'4 - Tabela atual'!AN173,'5 - Tabela anterior'!AM173)</f>
        <v>0</v>
      </c>
      <c r="AO174" s="9">
        <f>IF(Parametros!$P$3=1,'4 - Tabela atual'!AO173,'5 - Tabela anterior'!AN173)</f>
        <v>0</v>
      </c>
      <c r="AP174" s="9">
        <f>IF(Parametros!$P$3=1,'4 - Tabela atual'!AP173,'5 - Tabela anterior'!AO173)</f>
        <v>0</v>
      </c>
      <c r="AQ174" s="9">
        <f>IF(Parametros!$P$3=1,'4 - Tabela atual'!AQ173,'5 - Tabela anterior'!AP173)</f>
        <v>0</v>
      </c>
      <c r="AR174" s="9">
        <f>IF(Parametros!$P$3=1,'4 - Tabela atual'!AR173,'5 - Tabela anterior'!AQ173)</f>
        <v>0</v>
      </c>
      <c r="AS174" s="9">
        <f>IF(Parametros!$P$3=1,'4 - Tabela atual'!AS173,'5 - Tabela anterior'!AR173)</f>
        <v>0</v>
      </c>
      <c r="AT174" s="9">
        <f>IF(Parametros!$P$3=1,'4 - Tabela atual'!AT173,'5 - Tabela anterior'!AS173)</f>
        <v>0</v>
      </c>
      <c r="AU174" s="9">
        <f>IF(Parametros!$P$3=1,'4 - Tabela atual'!AU173,'5 - Tabela anterior'!AT173)</f>
        <v>0</v>
      </c>
      <c r="AV174" s="9">
        <f>IF(Parametros!$P$3=1,'4 - Tabela atual'!AV173,'5 - Tabela anterior'!AU173)</f>
        <v>0</v>
      </c>
      <c r="AW174" s="9">
        <f>IF(Parametros!$P$3=1,'4 - Tabela atual'!AW173,'5 - Tabela anterior'!AV173)</f>
        <v>0</v>
      </c>
      <c r="AX174" s="9">
        <f>IF(Parametros!$P$3=1,'4 - Tabela atual'!AX173,'5 - Tabela anterior'!AW173)</f>
        <v>0</v>
      </c>
      <c r="AY174" s="9">
        <f>IF(Parametros!$P$3=1,'4 - Tabela atual'!AY173,'5 - Tabela anterior'!AX173)</f>
        <v>0</v>
      </c>
      <c r="AZ174" s="9">
        <f>IF(Parametros!$P$3=1,'4 - Tabela atual'!AZ173,'5 - Tabela anterior'!AY173)</f>
        <v>0</v>
      </c>
      <c r="BA174" s="9">
        <f>IF(Parametros!$P$3=1,'4 - Tabela atual'!BA173,'5 - Tabela anterior'!AZ173)</f>
        <v>0</v>
      </c>
      <c r="BB174" s="9">
        <f>IF(Parametros!$P$3=1,'4 - Tabela atual'!BB173,'5 - Tabela anterior'!BA173)</f>
        <v>0</v>
      </c>
      <c r="BC174" s="9">
        <f>IF(Parametros!$P$3=1,'4 - Tabela atual'!BC173,'5 - Tabela anterior'!BB173)</f>
        <v>0</v>
      </c>
      <c r="BD174" s="9">
        <f>IF(Parametros!$P$3=1,'4 - Tabela atual'!BD173,'5 - Tabela anterior'!BC173)</f>
        <v>0</v>
      </c>
      <c r="BE174" s="9">
        <f>IF(Parametros!$P$3=1,'4 - Tabela atual'!BE173,'5 - Tabela anterior'!BD173)</f>
        <v>0</v>
      </c>
      <c r="BF174" s="9">
        <f>IF(Parametros!$P$3=1,'4 - Tabela atual'!BF173,'5 - Tabela anterior'!BE173)</f>
        <v>0</v>
      </c>
      <c r="BG174" s="9">
        <f>IF(Parametros!$P$3=1,'4 - Tabela atual'!BG173,'5 - Tabela anterior'!BF173)</f>
        <v>0</v>
      </c>
      <c r="BH174" s="9">
        <f>IF(Parametros!$P$3=1,'4 - Tabela atual'!BH173,'5 - Tabela anterior'!BG173)</f>
        <v>0</v>
      </c>
      <c r="BI174" s="9">
        <f>IF(Parametros!$P$3=1,'4 - Tabela atual'!BI173,'5 - Tabela anterior'!BH173)</f>
        <v>0</v>
      </c>
      <c r="BJ174" s="9">
        <f>IF(Parametros!$P$3=1,'4 - Tabela atual'!BJ173,'5 - Tabela anterior'!BI173)</f>
        <v>0</v>
      </c>
      <c r="BK174" s="9">
        <f>IF(Parametros!$P$3=1,'4 - Tabela atual'!BK173,'5 - Tabela anterior'!BJ173)</f>
        <v>0</v>
      </c>
      <c r="BL174" s="9">
        <f>IF(Parametros!$P$3=1,'4 - Tabela atual'!BL173,'5 - Tabela anterior'!BK173)</f>
        <v>0</v>
      </c>
      <c r="BM174" s="9">
        <f>IF(Parametros!$P$3=1,'4 - Tabela atual'!BM173,'5 - Tabela anterior'!BL173)</f>
        <v>0</v>
      </c>
      <c r="BN174" s="9">
        <f>IF(Parametros!$P$3=1,'4 - Tabela atual'!BN173,'5 - Tabela anterior'!BM173)</f>
        <v>0</v>
      </c>
      <c r="BO174" s="9">
        <f>IF(Parametros!$P$3=1,'4 - Tabela atual'!BO173,'5 - Tabela anterior'!BN173)</f>
        <v>0</v>
      </c>
      <c r="BP174" s="9">
        <f>IF(Parametros!$P$3=1,'4 - Tabela atual'!BP173,'5 - Tabela anterior'!BO173)</f>
        <v>0</v>
      </c>
      <c r="BQ174" s="9">
        <f>IF(Parametros!$P$3=1,'4 - Tabela atual'!BQ173,'5 - Tabela anterior'!BP173)</f>
        <v>0</v>
      </c>
      <c r="BR174" s="9">
        <f>IF(Parametros!$P$3=1,'4 - Tabela atual'!BR173,'5 - Tabela anterior'!BQ173)</f>
        <v>0</v>
      </c>
      <c r="BS174" s="9">
        <f>IF(Parametros!$P$3=1,'4 - Tabela atual'!BS173,'5 - Tabela anterior'!BR173)</f>
        <v>0</v>
      </c>
      <c r="BT174" s="9">
        <f>IF(Parametros!$P$3=1,'4 - Tabela atual'!BT173,'5 - Tabela anterior'!BS173)</f>
        <v>0</v>
      </c>
      <c r="BU174" s="9">
        <f>IF(Parametros!$P$3=1,'4 - Tabela atual'!BU173,'5 - Tabela anterior'!BT173)</f>
        <v>0</v>
      </c>
      <c r="BV174" s="9">
        <f>IF(Parametros!$P$3=1,'4 - Tabela atual'!BV173,'5 - Tabela anterior'!BU173)</f>
        <v>0</v>
      </c>
      <c r="BW174" s="9">
        <f>IF(Parametros!$P$3=1,'4 - Tabela atual'!BW173,'5 - Tabela anterior'!BV173)</f>
        <v>0</v>
      </c>
      <c r="BX174" s="9">
        <f>IF(Parametros!$P$3=1,'4 - Tabela atual'!BX173,'5 - Tabela anterior'!BW173)</f>
        <v>0</v>
      </c>
      <c r="BY174" s="9">
        <f>IF(Parametros!$P$3=1,'4 - Tabela atual'!BY173,'5 - Tabela anterior'!BX173)</f>
        <v>0</v>
      </c>
      <c r="BZ174" s="9">
        <f>IF(Parametros!$P$3=1,'4 - Tabela atual'!BZ173,'5 - Tabela anterior'!BY173)</f>
        <v>0</v>
      </c>
      <c r="CA174" s="9">
        <f>IF(Parametros!$P$3=1,'4 - Tabela atual'!CA173,'5 - Tabela anterior'!BZ173)</f>
        <v>0</v>
      </c>
      <c r="CB174" s="9">
        <f>IF(Parametros!$P$3=1,'4 - Tabela atual'!CB173,'5 - Tabela anterior'!CA173)</f>
        <v>0</v>
      </c>
      <c r="CC174" s="9">
        <f>IF(Parametros!$P$3=1,'4 - Tabela atual'!CC173,'5 - Tabela anterior'!CB173)</f>
        <v>0</v>
      </c>
      <c r="CD174" s="9">
        <f>IF(Parametros!$P$3=1,'4 - Tabela atual'!CD173,'5 - Tabela anterior'!CC173)</f>
        <v>0</v>
      </c>
      <c r="CE174" s="9">
        <f>IF(Parametros!$P$3=1,'4 - Tabela atual'!CE173,'5 - Tabela anterior'!CD173)</f>
        <v>0</v>
      </c>
      <c r="CF174" s="9">
        <f>IF(Parametros!$P$3=1,'4 - Tabela atual'!CF173,'5 - Tabela anterior'!CE173)</f>
        <v>0</v>
      </c>
      <c r="CG174" s="9">
        <f>IF(Parametros!$P$3=1,'4 - Tabela atual'!CG173,'5 - Tabela anterior'!CF173)</f>
        <v>0</v>
      </c>
      <c r="CH174" s="9">
        <f>IF(Parametros!$P$3=1,'4 - Tabela atual'!CH173,'5 - Tabela anterior'!CG173)</f>
        <v>0</v>
      </c>
      <c r="CI174" s="9">
        <f>IF(Parametros!$P$3=1,'4 - Tabela atual'!CI173,'5 - Tabela anterior'!CH173)</f>
        <v>0</v>
      </c>
      <c r="CJ174" s="9">
        <f>IF(Parametros!$P$3=1,'4 - Tabela atual'!CJ173,'5 - Tabela anterior'!CI173)</f>
        <v>0</v>
      </c>
      <c r="CK174" s="9">
        <f>IF(Parametros!$P$3=1,'4 - Tabela atual'!CK173,'5 - Tabela anterior'!CJ173)</f>
        <v>0</v>
      </c>
      <c r="CL174" s="9">
        <f>IF(Parametros!$P$3=1,'4 - Tabela atual'!CL173,'5 - Tabela anterior'!CK173)</f>
        <v>0</v>
      </c>
      <c r="CM174" s="9">
        <f>IF(Parametros!$P$3=1,'4 - Tabela atual'!CM173,'5 - Tabela anterior'!CL173)</f>
        <v>0</v>
      </c>
      <c r="CN174" s="9">
        <f>IF(Parametros!$P$3=1,'4 - Tabela atual'!CN173,'5 - Tabela anterior'!CM173)</f>
        <v>0</v>
      </c>
      <c r="CO174" s="9">
        <f>IF(Parametros!$P$3=1,'4 - Tabela atual'!CO173,'5 - Tabela anterior'!CN173)</f>
        <v>0</v>
      </c>
      <c r="CP174" s="9">
        <f>IF(Parametros!$P$3=1,'4 - Tabela atual'!CP173,'5 - Tabela anterior'!CO173)</f>
        <v>0</v>
      </c>
      <c r="CQ174" s="9">
        <f>IF(Parametros!$P$3=1,'4 - Tabela atual'!CQ173,'5 - Tabela anterior'!CP173)</f>
        <v>0</v>
      </c>
      <c r="CR174" s="9">
        <f>IF(Parametros!$P$3=1,'4 - Tabela atual'!CR173,'5 - Tabela anterior'!CQ173)</f>
        <v>0</v>
      </c>
      <c r="CS174" s="9">
        <f>IF(Parametros!$P$3=1,'4 - Tabela atual'!CS173,'5 - Tabela anterior'!CR173)</f>
        <v>0</v>
      </c>
      <c r="CT174" s="9">
        <f>IF(Parametros!$P$3=1,'4 - Tabela atual'!CT173,'5 - Tabela anterior'!CS173)</f>
        <v>0</v>
      </c>
      <c r="CU174" s="9">
        <f>IF(Parametros!$P$3=1,'4 - Tabela atual'!CU173,'5 - Tabela anterior'!CT173)</f>
        <v>0</v>
      </c>
      <c r="CV174" s="9">
        <f>IF(Parametros!$P$3=1,'4 - Tabela atual'!CV173,'5 - Tabela anterior'!CU173)</f>
        <v>0</v>
      </c>
      <c r="CW174" s="9">
        <f>IF(Parametros!$P$3=1,'4 - Tabela atual'!CW173,'5 - Tabela anterior'!CV173)</f>
        <v>0</v>
      </c>
      <c r="CX174" s="9">
        <f>IF(Parametros!$P$3=1,'4 - Tabela atual'!CX173,'5 - Tabela anterior'!CW173)</f>
        <v>0</v>
      </c>
      <c r="CY174" s="9">
        <f>IF(Parametros!$P$3=1,'4 - Tabela atual'!CY173,'5 - Tabela anterior'!CX173)</f>
        <v>0</v>
      </c>
      <c r="CZ174" s="9">
        <f>IF(Parametros!$P$3=1,'4 - Tabela atual'!CZ173,'5 - Tabela anterior'!CY173)</f>
        <v>0</v>
      </c>
      <c r="DA174" s="9">
        <f>IF(Parametros!$P$3=1,'4 - Tabela atual'!DA173,'5 - Tabela anterior'!CZ173)</f>
        <v>0</v>
      </c>
      <c r="DB174" s="9">
        <f>IF(Parametros!$P$3=1,'4 - Tabela atual'!DB173,'5 - Tabela anterior'!DA173)</f>
        <v>0</v>
      </c>
      <c r="DC174" s="9">
        <f>IF(Parametros!$P$3=1,'4 - Tabela atual'!DC173,'5 - Tabela anterior'!DB173)</f>
        <v>0</v>
      </c>
      <c r="DD174" s="9">
        <f>IF(Parametros!$P$3=1,'4 - Tabela atual'!DD173,'5 - Tabela anterior'!DC173)</f>
        <v>0</v>
      </c>
      <c r="DE174" s="9">
        <f>IF(Parametros!$P$3=1,'4 - Tabela atual'!DE173,'5 - Tabela anterior'!DD173)</f>
        <v>0</v>
      </c>
      <c r="DF174" s="9">
        <f>IF(Parametros!$P$3=1,'4 - Tabela atual'!DF173,'5 - Tabela anterior'!DE173)</f>
        <v>0</v>
      </c>
      <c r="DG174" s="9">
        <f>IF(Parametros!$P$3=1,'4 - Tabela atual'!DG173,'5 - Tabela anterior'!DF173)</f>
        <v>0</v>
      </c>
      <c r="DH174" s="9">
        <f>IF(Parametros!$P$3=1,'4 - Tabela atual'!DH173,'5 - Tabela anterior'!DG173)</f>
        <v>0</v>
      </c>
      <c r="DI174" s="9">
        <f>IF(Parametros!$P$3=1,'4 - Tabela atual'!DI173,'5 - Tabela anterior'!DH173)</f>
        <v>0</v>
      </c>
      <c r="DJ174" s="9">
        <f>IF(Parametros!$P$3=1,'4 - Tabela atual'!DJ173,'5 - Tabela anterior'!DI173)</f>
        <v>0</v>
      </c>
      <c r="DK174" s="9">
        <f>IF(Parametros!$P$3=1,'4 - Tabela atual'!DK173,'5 - Tabela anterior'!DJ173)</f>
        <v>0</v>
      </c>
      <c r="DL174" s="9">
        <f>IF(Parametros!$P$3=1,'4 - Tabela atual'!DL173,'5 - Tabela anterior'!DK173)</f>
        <v>0</v>
      </c>
      <c r="DM174" s="9">
        <f>IF(Parametros!$P$3=1,'4 - Tabela atual'!DM173,'5 - Tabela anterior'!DL173)</f>
        <v>0</v>
      </c>
      <c r="DN174" s="9">
        <f>IF(Parametros!$P$3=1,'4 - Tabela atual'!DN173,'5 - Tabela anterior'!DM173)</f>
        <v>0</v>
      </c>
      <c r="DO174" s="9">
        <f>IF(Parametros!$P$3=1,'4 - Tabela atual'!DO173,'5 - Tabela anterior'!DN173)</f>
        <v>0</v>
      </c>
      <c r="DP174" s="9">
        <f>IF(Parametros!$P$3=1,'4 - Tabela atual'!DP173,'5 - Tabela anterior'!DO173)</f>
        <v>0</v>
      </c>
      <c r="DQ174" s="9">
        <f>IF(Parametros!$P$3=1,'4 - Tabela atual'!DQ173,'5 - Tabela anterior'!DP173)</f>
        <v>0</v>
      </c>
      <c r="DR174" s="9">
        <f>IF(Parametros!$P$3=1,'4 - Tabela atual'!DR173,'5 - Tabela anterior'!DQ173)</f>
        <v>0</v>
      </c>
      <c r="DS174" s="9">
        <f>IF(Parametros!$P$3=1,'4 - Tabela atual'!DS173,'5 - Tabela anterior'!DR173)</f>
        <v>0</v>
      </c>
      <c r="DT174" s="9">
        <f>IF(Parametros!$P$3=1,'4 - Tabela atual'!DT173,'5 - Tabela anterior'!DS173)</f>
        <v>0</v>
      </c>
      <c r="DU174" s="9">
        <f>IF(Parametros!$P$3=1,'4 - Tabela atual'!DU173,'5 - Tabela anterior'!DT173)</f>
        <v>0</v>
      </c>
      <c r="DV174" s="9">
        <f>IF(Parametros!$P$3=1,'4 - Tabela atual'!DV173,'5 - Tabela anterior'!DU173)</f>
        <v>0</v>
      </c>
      <c r="DW174" s="9">
        <f>IF(Parametros!$P$3=1,'4 - Tabela atual'!DW173,'5 - Tabela anterior'!DV173)</f>
        <v>0</v>
      </c>
      <c r="DX174" s="9">
        <f>IF(Parametros!$P$3=1,'4 - Tabela atual'!DX173,'5 - Tabela anterior'!DW173)</f>
        <v>0</v>
      </c>
      <c r="DY174" s="9">
        <f>IF(Parametros!$P$3=1,'4 - Tabela atual'!DY173,'5 - Tabela anterior'!DX173)</f>
        <v>0</v>
      </c>
      <c r="DZ174" s="9">
        <f>IF(Parametros!$P$3=1,'4 - Tabela atual'!DZ173,'5 - Tabela anterior'!DY173)</f>
        <v>0</v>
      </c>
      <c r="EA174" s="9">
        <f>IF(Parametros!$P$3=1,'4 - Tabela atual'!EA173,'5 - Tabela anterior'!DZ173)</f>
        <v>0</v>
      </c>
      <c r="EB174" s="9">
        <f>IF(Parametros!$P$3=1,'4 - Tabela atual'!EB173,'5 - Tabela anterior'!EA173)</f>
        <v>0</v>
      </c>
      <c r="EC174" s="9">
        <f>IF(Parametros!$P$3=1,'4 - Tabela atual'!EC173,'5 - Tabela anterior'!EB173)</f>
        <v>0</v>
      </c>
      <c r="ED174" s="9">
        <f>IF(Parametros!$P$3=1,'4 - Tabela atual'!ED173,'5 - Tabela anterior'!EC173)</f>
        <v>0</v>
      </c>
      <c r="EE174" s="9">
        <f>IF(Parametros!$P$3=1,'4 - Tabela atual'!EE173,'5 - Tabela anterior'!ED173)</f>
        <v>0</v>
      </c>
      <c r="EF174" s="9">
        <f>IF(Parametros!$P$3=1,'4 - Tabela atual'!EF173,'5 - Tabela anterior'!EE173)</f>
        <v>0</v>
      </c>
      <c r="EG174" s="9">
        <f>IF(Parametros!$P$3=1,'4 - Tabela atual'!EG173,'5 - Tabela anterior'!EF173)</f>
        <v>0</v>
      </c>
      <c r="EH174" s="9">
        <f>IF(Parametros!$P$3=1,'4 - Tabela atual'!EH173,'5 - Tabela anterior'!EG173)</f>
        <v>0</v>
      </c>
      <c r="EI174" s="9">
        <f>IF(Parametros!$P$3=1,'4 - Tabela atual'!EI173,'5 - Tabela anterior'!EH173)</f>
        <v>0</v>
      </c>
      <c r="EJ174" s="9">
        <f>IF(Parametros!$P$3=1,'4 - Tabela atual'!EJ173,'5 - Tabela anterior'!EI173)</f>
        <v>0</v>
      </c>
      <c r="EK174" s="9">
        <f>IF(Parametros!$P$3=1,'4 - Tabela atual'!EK173,'5 - Tabela anterior'!EJ173)</f>
        <v>0</v>
      </c>
      <c r="EL174" s="9">
        <f>IF(Parametros!$P$3=1,'4 - Tabela atual'!EL173,'5 - Tabela anterior'!EK173)</f>
        <v>0</v>
      </c>
      <c r="EM174" s="9">
        <f>IF(Parametros!$P$3=1,'4 - Tabela atual'!EM173,'5 - Tabela anterior'!EL173)</f>
        <v>0</v>
      </c>
      <c r="EN174" s="9">
        <f>IF(Parametros!$P$3=1,'4 - Tabela atual'!EN173,'5 - Tabela anterior'!EM173)</f>
        <v>0</v>
      </c>
      <c r="EO174" s="9">
        <f>IF(Parametros!$P$3=1,'4 - Tabela atual'!EO173,'5 - Tabela anterior'!EN173)</f>
        <v>0</v>
      </c>
      <c r="EP174" s="9">
        <f>IF(Parametros!$P$3=1,'4 - Tabela atual'!EP173,'5 - Tabela anterior'!EO173)</f>
        <v>0</v>
      </c>
      <c r="EQ174" s="9">
        <f>IF(Parametros!$P$3=1,'4 - Tabela atual'!EQ173,'5 - Tabela anterior'!EP173)</f>
        <v>0</v>
      </c>
      <c r="ER174" s="9">
        <f>IF(Parametros!$P$3=1,'4 - Tabela atual'!ER173,'5 - Tabela anterior'!EQ173)</f>
        <v>0</v>
      </c>
      <c r="ES174" s="9">
        <f>IF(Parametros!$P$3=1,'4 - Tabela atual'!ES173,'5 - Tabela anterior'!ER173)</f>
        <v>0</v>
      </c>
      <c r="ET174" s="9">
        <f>IF(Parametros!$P$3=1,'4 - Tabela atual'!ET173,'5 - Tabela anterior'!ES173)</f>
        <v>0</v>
      </c>
      <c r="EU174" s="9">
        <f>IF(Parametros!$P$3=1,'4 - Tabela atual'!EU173,'5 - Tabela anterior'!ET173)</f>
        <v>0</v>
      </c>
      <c r="EV174" s="9">
        <f>IF(Parametros!$P$3=1,'4 - Tabela atual'!EV173,'5 - Tabela anterior'!EU173)</f>
        <v>0</v>
      </c>
      <c r="EW174" s="9">
        <f>IF(Parametros!$P$3=1,'4 - Tabela atual'!EW173,'5 - Tabela anterior'!EV173)</f>
        <v>0</v>
      </c>
      <c r="EX174" s="9">
        <f>IF(Parametros!$P$3=1,'4 - Tabela atual'!EX173,'5 - Tabela anterior'!EW173)</f>
        <v>0</v>
      </c>
      <c r="EY174" s="9">
        <f>IF(Parametros!$P$3=1,'4 - Tabela atual'!EY173,'5 - Tabela anterior'!EX173)</f>
        <v>0</v>
      </c>
      <c r="EZ174" s="9">
        <f>IF(Parametros!$P$3=1,'4 - Tabela atual'!EZ173,'5 - Tabela anterior'!EY173)</f>
        <v>0</v>
      </c>
      <c r="FA174" s="9">
        <f>IF(Parametros!$P$3=1,'4 - Tabela atual'!FA173,'5 - Tabela anterior'!EZ173)</f>
        <v>0</v>
      </c>
      <c r="FB174" s="9">
        <f>IF(Parametros!$P$3=1,'4 - Tabela atual'!FB173,'5 - Tabela anterior'!FA173)</f>
        <v>0</v>
      </c>
      <c r="FC174" s="9">
        <f>IF(Parametros!$P$3=1,'4 - Tabela atual'!FC173,'5 - Tabela anterior'!FB173)</f>
        <v>0</v>
      </c>
      <c r="FD174" s="9">
        <f>IF(Parametros!$P$3=1,'4 - Tabela atual'!FD173,'5 - Tabela anterior'!FC173)</f>
        <v>0</v>
      </c>
      <c r="FE174" s="9">
        <f>IF(Parametros!$P$3=1,'4 - Tabela atual'!FE173,'5 - Tabela anterior'!FD173)</f>
        <v>0</v>
      </c>
      <c r="FF174" s="9">
        <f>IF(Parametros!$P$3=1,'4 - Tabela atual'!FF173,'5 - Tabela anterior'!FE173)</f>
        <v>0</v>
      </c>
      <c r="FG174" s="9">
        <f>IF(Parametros!$P$3=1,'4 - Tabela atual'!FG173,'5 - Tabela anterior'!FF173)</f>
        <v>0</v>
      </c>
      <c r="FH174" s="9">
        <f>IF(Parametros!$P$3=1,'4 - Tabela atual'!FH173,'5 - Tabela anterior'!FG173)</f>
        <v>0</v>
      </c>
      <c r="FI174" s="9">
        <f>IF(Parametros!$P$3=1,'4 - Tabela atual'!FI173,'5 - Tabela anterior'!FH173)</f>
        <v>0</v>
      </c>
      <c r="FJ174" s="9">
        <f>IF(Parametros!$P$3=1,'4 - Tabela atual'!FJ173,'5 - Tabela anterior'!FI173)</f>
        <v>0</v>
      </c>
      <c r="FK174" s="9">
        <f>IF(Parametros!$P$3=1,'4 - Tabela atual'!FK173,'5 - Tabela anterior'!FJ173)</f>
        <v>0</v>
      </c>
      <c r="FL174" s="9">
        <f>IF(Parametros!$P$3=1,'4 - Tabela atual'!FL173,'5 - Tabela anterior'!FK173)</f>
        <v>0</v>
      </c>
      <c r="FM174" s="9">
        <f>IF(Parametros!$P$3=1,'4 - Tabela atual'!FM173,'5 - Tabela anterior'!FL173)</f>
        <v>0</v>
      </c>
      <c r="FN174" s="9">
        <f>IF(Parametros!$P$3=1,'4 - Tabela atual'!FN173,'5 - Tabela anterior'!FM173)</f>
        <v>0</v>
      </c>
      <c r="FO174" s="9">
        <f>IF(Parametros!$P$3=1,'4 - Tabela atual'!FO173,'5 - Tabela anterior'!FN173)</f>
        <v>0</v>
      </c>
      <c r="FP174" s="9">
        <f>IF(Parametros!$P$3=1,'4 - Tabela atual'!FP173,'5 - Tabela anterior'!FO173)</f>
        <v>0</v>
      </c>
      <c r="FQ174" s="9">
        <f>IF(Parametros!$P$3=1,'4 - Tabela atual'!FQ173,'5 - Tabela anterior'!FP173)</f>
        <v>0</v>
      </c>
      <c r="FR174" s="9">
        <f>IF(Parametros!$P$3=1,'4 - Tabela atual'!FR173,'5 - Tabela anterior'!FQ173)</f>
        <v>0</v>
      </c>
      <c r="FS174" s="9">
        <f>IF(Parametros!$P$3=1,'4 - Tabela atual'!FS173,'5 - Tabela anterior'!FR173)</f>
        <v>0</v>
      </c>
      <c r="FT174" t="str">
        <f>IF(Parametros!$P$3=1,'4 - Tabela atual'!FT173,'5 - Tabela anterior'!FS173)</f>
        <v>0</v>
      </c>
      <c r="FU174" t="str">
        <f>IF(Parametros!$P$3=1,'4 - Tabela atual'!FU173,'5 - Tabela anterior'!FT173)</f>
        <v>0</v>
      </c>
      <c r="FV174" t="str">
        <f>IF(Parametros!$P$3=1,'4 - Tabela atual'!FV173,'5 - Tabela anterior'!FU173)</f>
        <v>0</v>
      </c>
      <c r="FW174" t="str">
        <f>IF(Parametros!$P$3=1,'4 - Tabela atual'!FW173,'5 - Tabela anterior'!FV173)</f>
        <v>0</v>
      </c>
      <c r="FX174">
        <f>IF(Parametros!$P$3=1,'4 - Tabela atual'!FX173,'5 - Tabela anterior'!FW173)</f>
        <v>0</v>
      </c>
      <c r="FY174">
        <f>IF(Parametros!$P$3=1,'4 - Tabela atual'!FY173,'5 - Tabela anterior'!FX173)</f>
        <v>0</v>
      </c>
      <c r="FZ174">
        <f>IF(Parametros!$P$3=1,'4 - Tabela atual'!FZ173,'5 - Tabela anterior'!FY173)</f>
        <v>0</v>
      </c>
      <c r="GA174">
        <f>IF(Parametros!$P$3=1,'4 - Tabela atual'!GA173,'5 - Tabela anterior'!FZ173)</f>
        <v>0</v>
      </c>
      <c r="GB174">
        <f>IF(Parametros!$P$3=1,'4 - Tabela atual'!GB173,'5 - Tabela anterior'!GA173)</f>
        <v>0</v>
      </c>
      <c r="GC174">
        <f>IF(Parametros!$P$3=1,'4 - Tabela atual'!GC173,'5 - Tabela anterior'!GB173)</f>
        <v>0</v>
      </c>
      <c r="GD174">
        <f>IF(Parametros!$P$3=1,'4 - Tabela atual'!GD173,'5 - Tabela anterior'!GC173)</f>
        <v>0</v>
      </c>
      <c r="GE174">
        <f>IF(Parametros!$P$3=1,'4 - Tabela atual'!GE173,'5 - Tabela anterior'!GD173)</f>
        <v>0</v>
      </c>
      <c r="GF174">
        <f>IF(Parametros!$P$3=1,'4 - Tabela atual'!GF173,'5 - Tabela anterior'!GE173)</f>
        <v>0</v>
      </c>
      <c r="GG174">
        <f>IF(Parametros!$P$3=1,'4 - Tabela atual'!GG173,'5 - Tabela anterior'!GF173)</f>
        <v>0</v>
      </c>
      <c r="GH174">
        <f>IF(Parametros!$P$3=1,'4 - Tabela atual'!GH173,'5 - Tabela anterior'!GG173)</f>
        <v>0</v>
      </c>
      <c r="GI174" s="8" t="str">
        <f>IF(Parametros!$P$3=1,'4 - Tabela atual'!GI173,'5 - Tabela anterior'!GH173)</f>
        <v>0</v>
      </c>
      <c r="GJ174" s="8">
        <f>IF(Parametros!$P$3=1,'4 - Tabela atual'!GJ173,'5 - Tabela anterior'!GI173)</f>
        <v>0</v>
      </c>
      <c r="GK174" s="8">
        <f>IF(Parametros!$P$3=1,'4 - Tabela atual'!GK173,'5 - Tabela anterior'!GJ173)</f>
        <v>0</v>
      </c>
      <c r="GL174" s="8">
        <f>IF(Parametros!$P$3=1,'4 - Tabela atual'!GL173,'5 - Tabela anterior'!GK173)</f>
        <v>0</v>
      </c>
      <c r="GM174" s="8">
        <f>IF(Parametros!$P$3=1,'4 - Tabela atual'!GM173,'5 - Tabela anterior'!GL173)</f>
        <v>0</v>
      </c>
      <c r="GN174" s="8">
        <f>IF(Parametros!$P$3=1,'4 - Tabela atual'!GN173,'5 - Tabela anterior'!GM173)</f>
        <v>0</v>
      </c>
      <c r="GO174" s="8">
        <f>IF(Parametros!$P$3=1,'4 - Tabela atual'!GO173,'5 - Tabela anterior'!GN173)</f>
        <v>0</v>
      </c>
      <c r="GP174" s="8">
        <f>IF(Parametros!$P$3=1,'4 - Tabela atual'!GP173,'5 - Tabela anterior'!GO173)</f>
        <v>0</v>
      </c>
      <c r="GQ174" s="8">
        <f>IF(Parametros!$P$3=1,'4 - Tabela atual'!GQ173,'5 - Tabela anterior'!GP173)</f>
        <v>0</v>
      </c>
      <c r="GR174" s="8">
        <f>IF(Parametros!$P$3=1,'4 - Tabela atual'!GR173,'5 - Tabela anterior'!GQ173)</f>
        <v>0</v>
      </c>
      <c r="GS174" s="8">
        <f>IF(Parametros!$P$3=1,'4 - Tabela atual'!GS173,'5 - Tabela anterior'!GR173)</f>
        <v>0</v>
      </c>
      <c r="GT174" s="8">
        <f>IF(Parametros!$P$3=1,'4 - Tabela atual'!GT173,'5 - Tabela anterior'!GS173)</f>
        <v>0</v>
      </c>
      <c r="GU174" s="8">
        <f>IF(Parametros!$P$3=1,'4 - Tabela atual'!GU173,'5 - Tabela anterior'!GT173)</f>
        <v>0</v>
      </c>
      <c r="GV174" s="8">
        <f>IF(Parametros!$P$3=1,'4 - Tabela atual'!GV173,'5 - Tabela anterior'!GU173)</f>
        <v>0</v>
      </c>
      <c r="GW174" s="8">
        <f>IF(Parametros!$P$3=1,'4 - Tabela atual'!GW173,'5 - Tabela anterior'!GV173)</f>
        <v>0</v>
      </c>
      <c r="GX174">
        <f>IF(Parametros!$P$3=1,'4 - Tabela atual'!GX173,'5 - Tabela anterior'!GW173)</f>
        <v>0</v>
      </c>
      <c r="GY174">
        <f>IF(Parametros!$P$3=1,'4 - Tabela atual'!GY173,'5 - Tabela anterior'!GX173)</f>
        <v>0</v>
      </c>
      <c r="GZ174">
        <f>IF(Parametros!$P$3=1,'4 - Tabela atual'!GZ173,'5 - Tabela anterior'!GY173)</f>
        <v>0</v>
      </c>
      <c r="HA174">
        <f>IF(Parametros!$P$3=1,'4 - Tabela atual'!HA173,'5 - Tabela anterior'!GZ173)</f>
        <v>0</v>
      </c>
      <c r="HB174">
        <f>IF(Parametros!$P$3=1,'4 - Tabela atual'!HB173,'5 - Tabela anterior'!HA173)</f>
        <v>0</v>
      </c>
      <c r="HC174">
        <f>IF(Parametros!$P$3=1,'4 - Tabela atual'!HC173,'5 - Tabela anterior'!HB173)</f>
        <v>0</v>
      </c>
      <c r="HD174">
        <f>IF(Parametros!$P$3=1,'4 - Tabela atual'!HD173,'5 - Tabela anterior'!HC173)</f>
        <v>0</v>
      </c>
      <c r="HE174" s="6" t="str">
        <f t="shared" si="4"/>
        <v>0 - (0)</v>
      </c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IP174" s="5"/>
      <c r="IQ174" s="5"/>
      <c r="IR174" s="5"/>
      <c r="IS174" s="5"/>
      <c r="IT174" s="5"/>
      <c r="IU174" s="5"/>
      <c r="IV174" s="5"/>
      <c r="IW174" s="5"/>
      <c r="IX174" s="5"/>
      <c r="IY174" s="5"/>
      <c r="IZ174" s="5"/>
      <c r="JA174" s="5"/>
      <c r="JB174" s="5"/>
      <c r="JC174" s="5"/>
      <c r="JD174" s="5"/>
      <c r="JE174" s="5"/>
      <c r="JF174" s="5"/>
      <c r="JG174" s="5"/>
      <c r="JH174" s="5"/>
      <c r="JI174" s="5"/>
      <c r="JJ174" s="5"/>
      <c r="JK174" s="5"/>
      <c r="JL174" s="5"/>
    </row>
    <row r="175" spans="1:272" x14ac:dyDescent="0.2">
      <c r="A175" s="148">
        <f>IF(Parametros!$P$3=1,'4 - Tabela atual'!A174,'5 - Tabela anterior'!A174)</f>
        <v>0</v>
      </c>
      <c r="B175" s="112">
        <f>IF(Parametros!$P$3=1,'4 - Tabela atual'!B174,'5 - Tabela anterior'!B174)</f>
        <v>0</v>
      </c>
      <c r="C175" s="9">
        <f>IF(Parametros!$P$3=1,'4 - Tabela atual'!C174,'5 - Tabela anterior'!C174)</f>
        <v>0</v>
      </c>
      <c r="D175" s="9">
        <f>IF(Parametros!$P$3=1,'4 - Tabela atual'!D174,'5 - Tabela anterior'!D174)</f>
        <v>0</v>
      </c>
      <c r="E175" s="9"/>
      <c r="F175" s="9"/>
      <c r="G175" s="9"/>
      <c r="H175" s="9"/>
      <c r="I175" s="9">
        <f>IF(Parametros!$P$3=1,'4 - Tabela atual'!I174,'5 - Tabela anterior'!H174)</f>
        <v>0</v>
      </c>
      <c r="J175" s="9"/>
      <c r="K175" s="9"/>
      <c r="L175" s="9"/>
      <c r="M175" s="9"/>
      <c r="N175" s="9">
        <f>IF(Parametros!$P$3=1,'4 - Tabela atual'!N174,'5 - Tabela anterior'!M174)</f>
        <v>0</v>
      </c>
      <c r="O175" s="9">
        <f>IF(Parametros!$P$3=1,'4 - Tabela atual'!O174,'5 - Tabela anterior'!N174)</f>
        <v>0</v>
      </c>
      <c r="P175" s="9">
        <f>IF(Parametros!$P$3=1,'4 - Tabela atual'!P174,'5 - Tabela anterior'!O174)</f>
        <v>0</v>
      </c>
      <c r="Q175" s="9">
        <f>IF(Parametros!$P$3=1,'4 - Tabela atual'!Q174,'5 - Tabela anterior'!P174)</f>
        <v>0</v>
      </c>
      <c r="R175" s="9">
        <f>IF(Parametros!$P$3=1,'4 - Tabela atual'!R174,'5 - Tabela anterior'!Q174)</f>
        <v>0</v>
      </c>
      <c r="S175" s="9">
        <f>IF(Parametros!$P$3=1,'4 - Tabela atual'!S174,'5 - Tabela anterior'!R174)</f>
        <v>0</v>
      </c>
      <c r="T175" s="9">
        <f>IF(Parametros!$P$3=1,'4 - Tabela atual'!T174,'5 - Tabela anterior'!S174)</f>
        <v>0</v>
      </c>
      <c r="U175" s="9">
        <f>IF(Parametros!$P$3=1,'4 - Tabela atual'!U174,'5 - Tabela anterior'!T174)</f>
        <v>0</v>
      </c>
      <c r="V175" s="9">
        <f>IF(Parametros!$P$3=1,'4 - Tabela atual'!V174,'5 - Tabela anterior'!U174)</f>
        <v>0</v>
      </c>
      <c r="W175" s="9">
        <f>IF(Parametros!$P$3=1,'4 - Tabela atual'!W174,'5 - Tabela anterior'!V174)</f>
        <v>0</v>
      </c>
      <c r="X175" s="9">
        <f>IF(Parametros!$P$3=1,'4 - Tabela atual'!X174,'5 - Tabela anterior'!W174)</f>
        <v>0</v>
      </c>
      <c r="Y175" s="9">
        <f>IF(Parametros!$P$3=1,'4 - Tabela atual'!Y174,'5 - Tabela anterior'!X174)</f>
        <v>0</v>
      </c>
      <c r="Z175" s="9">
        <f>IF(Parametros!$P$3=1,'4 - Tabela atual'!Z174,'5 - Tabela anterior'!Y174)</f>
        <v>0</v>
      </c>
      <c r="AA175" s="9">
        <f>IF(Parametros!$P$3=1,'4 - Tabela atual'!AA174,'5 - Tabela anterior'!Z174)</f>
        <v>0</v>
      </c>
      <c r="AB175" s="9">
        <f>IF(Parametros!$P$3=1,'4 - Tabela atual'!AB174,'5 - Tabela anterior'!AA174)</f>
        <v>0</v>
      </c>
      <c r="AC175" s="9">
        <f>IF(Parametros!$P$3=1,'4 - Tabela atual'!AC174,'5 - Tabela anterior'!AB174)</f>
        <v>0</v>
      </c>
      <c r="AD175" s="9">
        <f>IF(Parametros!$P$3=1,'4 - Tabela atual'!AD174,'5 - Tabela anterior'!AC174)</f>
        <v>0</v>
      </c>
      <c r="AE175" s="9">
        <f>IF(Parametros!$P$3=1,'4 - Tabela atual'!AE174,'5 - Tabela anterior'!AD174)</f>
        <v>0</v>
      </c>
      <c r="AF175" s="9">
        <f>IF(Parametros!$P$3=1,'4 - Tabela atual'!AF174,'5 - Tabela anterior'!AE174)</f>
        <v>0</v>
      </c>
      <c r="AG175" s="9">
        <f>IF(Parametros!$P$3=1,'4 - Tabela atual'!AG174,'5 - Tabela anterior'!AF174)</f>
        <v>0</v>
      </c>
      <c r="AH175" s="9">
        <f>IF(Parametros!$P$3=1,'4 - Tabela atual'!AH174,'5 - Tabela anterior'!AG174)</f>
        <v>0</v>
      </c>
      <c r="AI175" s="9">
        <f>IF(Parametros!$P$3=1,'4 - Tabela atual'!AI174,'5 - Tabela anterior'!AH174)</f>
        <v>0</v>
      </c>
      <c r="AJ175" s="9">
        <f>IF(Parametros!$P$3=1,'4 - Tabela atual'!AJ174,'5 - Tabela anterior'!AI174)</f>
        <v>0</v>
      </c>
      <c r="AK175" s="9">
        <f>IF(Parametros!$P$3=1,'4 - Tabela atual'!AK174,'5 - Tabela anterior'!AJ174)</f>
        <v>0</v>
      </c>
      <c r="AL175" s="9">
        <f>IF(Parametros!$P$3=1,'4 - Tabela atual'!AL174,'5 - Tabela anterior'!AK174)</f>
        <v>0</v>
      </c>
      <c r="AM175" s="9">
        <f>IF(Parametros!$P$3=1,'4 - Tabela atual'!AM174,'5 - Tabela anterior'!AL174)</f>
        <v>0</v>
      </c>
      <c r="AN175" s="9">
        <f>IF(Parametros!$P$3=1,'4 - Tabela atual'!AN174,'5 - Tabela anterior'!AM174)</f>
        <v>0</v>
      </c>
      <c r="AO175" s="9">
        <f>IF(Parametros!$P$3=1,'4 - Tabela atual'!AO174,'5 - Tabela anterior'!AN174)</f>
        <v>0</v>
      </c>
      <c r="AP175" s="9">
        <f>IF(Parametros!$P$3=1,'4 - Tabela atual'!AP174,'5 - Tabela anterior'!AO174)</f>
        <v>0</v>
      </c>
      <c r="AQ175" s="9">
        <f>IF(Parametros!$P$3=1,'4 - Tabela atual'!AQ174,'5 - Tabela anterior'!AP174)</f>
        <v>0</v>
      </c>
      <c r="AR175" s="9">
        <f>IF(Parametros!$P$3=1,'4 - Tabela atual'!AR174,'5 - Tabela anterior'!AQ174)</f>
        <v>0</v>
      </c>
      <c r="AS175" s="9">
        <f>IF(Parametros!$P$3=1,'4 - Tabela atual'!AS174,'5 - Tabela anterior'!AR174)</f>
        <v>0</v>
      </c>
      <c r="AT175" s="9">
        <f>IF(Parametros!$P$3=1,'4 - Tabela atual'!AT174,'5 - Tabela anterior'!AS174)</f>
        <v>0</v>
      </c>
      <c r="AU175" s="9">
        <f>IF(Parametros!$P$3=1,'4 - Tabela atual'!AU174,'5 - Tabela anterior'!AT174)</f>
        <v>0</v>
      </c>
      <c r="AV175" s="9">
        <f>IF(Parametros!$P$3=1,'4 - Tabela atual'!AV174,'5 - Tabela anterior'!AU174)</f>
        <v>0</v>
      </c>
      <c r="AW175" s="9">
        <f>IF(Parametros!$P$3=1,'4 - Tabela atual'!AW174,'5 - Tabela anterior'!AV174)</f>
        <v>0</v>
      </c>
      <c r="AX175" s="9">
        <f>IF(Parametros!$P$3=1,'4 - Tabela atual'!AX174,'5 - Tabela anterior'!AW174)</f>
        <v>0</v>
      </c>
      <c r="AY175" s="9">
        <f>IF(Parametros!$P$3=1,'4 - Tabela atual'!AY174,'5 - Tabela anterior'!AX174)</f>
        <v>0</v>
      </c>
      <c r="AZ175" s="9">
        <f>IF(Parametros!$P$3=1,'4 - Tabela atual'!AZ174,'5 - Tabela anterior'!AY174)</f>
        <v>0</v>
      </c>
      <c r="BA175" s="9">
        <f>IF(Parametros!$P$3=1,'4 - Tabela atual'!BA174,'5 - Tabela anterior'!AZ174)</f>
        <v>0</v>
      </c>
      <c r="BB175" s="9">
        <f>IF(Parametros!$P$3=1,'4 - Tabela atual'!BB174,'5 - Tabela anterior'!BA174)</f>
        <v>0</v>
      </c>
      <c r="BC175" s="9">
        <f>IF(Parametros!$P$3=1,'4 - Tabela atual'!BC174,'5 - Tabela anterior'!BB174)</f>
        <v>0</v>
      </c>
      <c r="BD175" s="9">
        <f>IF(Parametros!$P$3=1,'4 - Tabela atual'!BD174,'5 - Tabela anterior'!BC174)</f>
        <v>0</v>
      </c>
      <c r="BE175" s="9">
        <f>IF(Parametros!$P$3=1,'4 - Tabela atual'!BE174,'5 - Tabela anterior'!BD174)</f>
        <v>0</v>
      </c>
      <c r="BF175" s="9">
        <f>IF(Parametros!$P$3=1,'4 - Tabela atual'!BF174,'5 - Tabela anterior'!BE174)</f>
        <v>0</v>
      </c>
      <c r="BG175" s="9">
        <f>IF(Parametros!$P$3=1,'4 - Tabela atual'!BG174,'5 - Tabela anterior'!BF174)</f>
        <v>0</v>
      </c>
      <c r="BH175" s="9">
        <f>IF(Parametros!$P$3=1,'4 - Tabela atual'!BH174,'5 - Tabela anterior'!BG174)</f>
        <v>0</v>
      </c>
      <c r="BI175" s="9">
        <f>IF(Parametros!$P$3=1,'4 - Tabela atual'!BI174,'5 - Tabela anterior'!BH174)</f>
        <v>0</v>
      </c>
      <c r="BJ175" s="9">
        <f>IF(Parametros!$P$3=1,'4 - Tabela atual'!BJ174,'5 - Tabela anterior'!BI174)</f>
        <v>0</v>
      </c>
      <c r="BK175" s="9">
        <f>IF(Parametros!$P$3=1,'4 - Tabela atual'!BK174,'5 - Tabela anterior'!BJ174)</f>
        <v>0</v>
      </c>
      <c r="BL175" s="9">
        <f>IF(Parametros!$P$3=1,'4 - Tabela atual'!BL174,'5 - Tabela anterior'!BK174)</f>
        <v>0</v>
      </c>
      <c r="BM175" s="9">
        <f>IF(Parametros!$P$3=1,'4 - Tabela atual'!BM174,'5 - Tabela anterior'!BL174)</f>
        <v>0</v>
      </c>
      <c r="BN175" s="9">
        <f>IF(Parametros!$P$3=1,'4 - Tabela atual'!BN174,'5 - Tabela anterior'!BM174)</f>
        <v>0</v>
      </c>
      <c r="BO175" s="9">
        <f>IF(Parametros!$P$3=1,'4 - Tabela atual'!BO174,'5 - Tabela anterior'!BN174)</f>
        <v>0</v>
      </c>
      <c r="BP175" s="9">
        <f>IF(Parametros!$P$3=1,'4 - Tabela atual'!BP174,'5 - Tabela anterior'!BO174)</f>
        <v>0</v>
      </c>
      <c r="BQ175" s="9">
        <f>IF(Parametros!$P$3=1,'4 - Tabela atual'!BQ174,'5 - Tabela anterior'!BP174)</f>
        <v>0</v>
      </c>
      <c r="BR175" s="9">
        <f>IF(Parametros!$P$3=1,'4 - Tabela atual'!BR174,'5 - Tabela anterior'!BQ174)</f>
        <v>0</v>
      </c>
      <c r="BS175" s="9">
        <f>IF(Parametros!$P$3=1,'4 - Tabela atual'!BS174,'5 - Tabela anterior'!BR174)</f>
        <v>0</v>
      </c>
      <c r="BT175" s="9">
        <f>IF(Parametros!$P$3=1,'4 - Tabela atual'!BT174,'5 - Tabela anterior'!BS174)</f>
        <v>0</v>
      </c>
      <c r="BU175" s="9">
        <f>IF(Parametros!$P$3=1,'4 - Tabela atual'!BU174,'5 - Tabela anterior'!BT174)</f>
        <v>0</v>
      </c>
      <c r="BV175" s="9">
        <f>IF(Parametros!$P$3=1,'4 - Tabela atual'!BV174,'5 - Tabela anterior'!BU174)</f>
        <v>0</v>
      </c>
      <c r="BW175" s="9">
        <f>IF(Parametros!$P$3=1,'4 - Tabela atual'!BW174,'5 - Tabela anterior'!BV174)</f>
        <v>0</v>
      </c>
      <c r="BX175" s="9">
        <f>IF(Parametros!$P$3=1,'4 - Tabela atual'!BX174,'5 - Tabela anterior'!BW174)</f>
        <v>0</v>
      </c>
      <c r="BY175" s="9">
        <f>IF(Parametros!$P$3=1,'4 - Tabela atual'!BY174,'5 - Tabela anterior'!BX174)</f>
        <v>0</v>
      </c>
      <c r="BZ175" s="9">
        <f>IF(Parametros!$P$3=1,'4 - Tabela atual'!BZ174,'5 - Tabela anterior'!BY174)</f>
        <v>0</v>
      </c>
      <c r="CA175" s="9">
        <f>IF(Parametros!$P$3=1,'4 - Tabela atual'!CA174,'5 - Tabela anterior'!BZ174)</f>
        <v>0</v>
      </c>
      <c r="CB175" s="9">
        <f>IF(Parametros!$P$3=1,'4 - Tabela atual'!CB174,'5 - Tabela anterior'!CA174)</f>
        <v>0</v>
      </c>
      <c r="CC175" s="9">
        <f>IF(Parametros!$P$3=1,'4 - Tabela atual'!CC174,'5 - Tabela anterior'!CB174)</f>
        <v>0</v>
      </c>
      <c r="CD175" s="9">
        <f>IF(Parametros!$P$3=1,'4 - Tabela atual'!CD174,'5 - Tabela anterior'!CC174)</f>
        <v>0</v>
      </c>
      <c r="CE175" s="9">
        <f>IF(Parametros!$P$3=1,'4 - Tabela atual'!CE174,'5 - Tabela anterior'!CD174)</f>
        <v>0</v>
      </c>
      <c r="CF175" s="9">
        <f>IF(Parametros!$P$3=1,'4 - Tabela atual'!CF174,'5 - Tabela anterior'!CE174)</f>
        <v>0</v>
      </c>
      <c r="CG175" s="9">
        <f>IF(Parametros!$P$3=1,'4 - Tabela atual'!CG174,'5 - Tabela anterior'!CF174)</f>
        <v>0</v>
      </c>
      <c r="CH175" s="9">
        <f>IF(Parametros!$P$3=1,'4 - Tabela atual'!CH174,'5 - Tabela anterior'!CG174)</f>
        <v>0</v>
      </c>
      <c r="CI175" s="9">
        <f>IF(Parametros!$P$3=1,'4 - Tabela atual'!CI174,'5 - Tabela anterior'!CH174)</f>
        <v>0</v>
      </c>
      <c r="CJ175" s="9">
        <f>IF(Parametros!$P$3=1,'4 - Tabela atual'!CJ174,'5 - Tabela anterior'!CI174)</f>
        <v>0</v>
      </c>
      <c r="CK175" s="9">
        <f>IF(Parametros!$P$3=1,'4 - Tabela atual'!CK174,'5 - Tabela anterior'!CJ174)</f>
        <v>0</v>
      </c>
      <c r="CL175" s="9">
        <f>IF(Parametros!$P$3=1,'4 - Tabela atual'!CL174,'5 - Tabela anterior'!CK174)</f>
        <v>0</v>
      </c>
      <c r="CM175" s="9">
        <f>IF(Parametros!$P$3=1,'4 - Tabela atual'!CM174,'5 - Tabela anterior'!CL174)</f>
        <v>0</v>
      </c>
      <c r="CN175" s="9">
        <f>IF(Parametros!$P$3=1,'4 - Tabela atual'!CN174,'5 - Tabela anterior'!CM174)</f>
        <v>0</v>
      </c>
      <c r="CO175" s="9">
        <f>IF(Parametros!$P$3=1,'4 - Tabela atual'!CO174,'5 - Tabela anterior'!CN174)</f>
        <v>0</v>
      </c>
      <c r="CP175" s="9">
        <f>IF(Parametros!$P$3=1,'4 - Tabela atual'!CP174,'5 - Tabela anterior'!CO174)</f>
        <v>0</v>
      </c>
      <c r="CQ175" s="9">
        <f>IF(Parametros!$P$3=1,'4 - Tabela atual'!CQ174,'5 - Tabela anterior'!CP174)</f>
        <v>0</v>
      </c>
      <c r="CR175" s="9">
        <f>IF(Parametros!$P$3=1,'4 - Tabela atual'!CR174,'5 - Tabela anterior'!CQ174)</f>
        <v>0</v>
      </c>
      <c r="CS175" s="9">
        <f>IF(Parametros!$P$3=1,'4 - Tabela atual'!CS174,'5 - Tabela anterior'!CR174)</f>
        <v>0</v>
      </c>
      <c r="CT175" s="9">
        <f>IF(Parametros!$P$3=1,'4 - Tabela atual'!CT174,'5 - Tabela anterior'!CS174)</f>
        <v>0</v>
      </c>
      <c r="CU175" s="9">
        <f>IF(Parametros!$P$3=1,'4 - Tabela atual'!CU174,'5 - Tabela anterior'!CT174)</f>
        <v>0</v>
      </c>
      <c r="CV175" s="9">
        <f>IF(Parametros!$P$3=1,'4 - Tabela atual'!CV174,'5 - Tabela anterior'!CU174)</f>
        <v>0</v>
      </c>
      <c r="CW175" s="9">
        <f>IF(Parametros!$P$3=1,'4 - Tabela atual'!CW174,'5 - Tabela anterior'!CV174)</f>
        <v>0</v>
      </c>
      <c r="CX175" s="9">
        <f>IF(Parametros!$P$3=1,'4 - Tabela atual'!CX174,'5 - Tabela anterior'!CW174)</f>
        <v>0</v>
      </c>
      <c r="CY175" s="9">
        <f>IF(Parametros!$P$3=1,'4 - Tabela atual'!CY174,'5 - Tabela anterior'!CX174)</f>
        <v>0</v>
      </c>
      <c r="CZ175" s="9">
        <f>IF(Parametros!$P$3=1,'4 - Tabela atual'!CZ174,'5 - Tabela anterior'!CY174)</f>
        <v>0</v>
      </c>
      <c r="DA175" s="9">
        <f>IF(Parametros!$P$3=1,'4 - Tabela atual'!DA174,'5 - Tabela anterior'!CZ174)</f>
        <v>0</v>
      </c>
      <c r="DB175" s="9">
        <f>IF(Parametros!$P$3=1,'4 - Tabela atual'!DB174,'5 - Tabela anterior'!DA174)</f>
        <v>0</v>
      </c>
      <c r="DC175" s="9">
        <f>IF(Parametros!$P$3=1,'4 - Tabela atual'!DC174,'5 - Tabela anterior'!DB174)</f>
        <v>0</v>
      </c>
      <c r="DD175" s="9">
        <f>IF(Parametros!$P$3=1,'4 - Tabela atual'!DD174,'5 - Tabela anterior'!DC174)</f>
        <v>0</v>
      </c>
      <c r="DE175" s="9">
        <f>IF(Parametros!$P$3=1,'4 - Tabela atual'!DE174,'5 - Tabela anterior'!DD174)</f>
        <v>0</v>
      </c>
      <c r="DF175" s="9">
        <f>IF(Parametros!$P$3=1,'4 - Tabela atual'!DF174,'5 - Tabela anterior'!DE174)</f>
        <v>0</v>
      </c>
      <c r="DG175" s="9">
        <f>IF(Parametros!$P$3=1,'4 - Tabela atual'!DG174,'5 - Tabela anterior'!DF174)</f>
        <v>0</v>
      </c>
      <c r="DH175" s="9">
        <f>IF(Parametros!$P$3=1,'4 - Tabela atual'!DH174,'5 - Tabela anterior'!DG174)</f>
        <v>0</v>
      </c>
      <c r="DI175" s="9">
        <f>IF(Parametros!$P$3=1,'4 - Tabela atual'!DI174,'5 - Tabela anterior'!DH174)</f>
        <v>0</v>
      </c>
      <c r="DJ175" s="9">
        <f>IF(Parametros!$P$3=1,'4 - Tabela atual'!DJ174,'5 - Tabela anterior'!DI174)</f>
        <v>0</v>
      </c>
      <c r="DK175" s="9">
        <f>IF(Parametros!$P$3=1,'4 - Tabela atual'!DK174,'5 - Tabela anterior'!DJ174)</f>
        <v>0</v>
      </c>
      <c r="DL175" s="9">
        <f>IF(Parametros!$P$3=1,'4 - Tabela atual'!DL174,'5 - Tabela anterior'!DK174)</f>
        <v>0</v>
      </c>
      <c r="DM175" s="9">
        <f>IF(Parametros!$P$3=1,'4 - Tabela atual'!DM174,'5 - Tabela anterior'!DL174)</f>
        <v>0</v>
      </c>
      <c r="DN175" s="9">
        <f>IF(Parametros!$P$3=1,'4 - Tabela atual'!DN174,'5 - Tabela anterior'!DM174)</f>
        <v>0</v>
      </c>
      <c r="DO175" s="9">
        <f>IF(Parametros!$P$3=1,'4 - Tabela atual'!DO174,'5 - Tabela anterior'!DN174)</f>
        <v>0</v>
      </c>
      <c r="DP175" s="9">
        <f>IF(Parametros!$P$3=1,'4 - Tabela atual'!DP174,'5 - Tabela anterior'!DO174)</f>
        <v>0</v>
      </c>
      <c r="DQ175" s="9">
        <f>IF(Parametros!$P$3=1,'4 - Tabela atual'!DQ174,'5 - Tabela anterior'!DP174)</f>
        <v>0</v>
      </c>
      <c r="DR175" s="9">
        <f>IF(Parametros!$P$3=1,'4 - Tabela atual'!DR174,'5 - Tabela anterior'!DQ174)</f>
        <v>0</v>
      </c>
      <c r="DS175" s="9">
        <f>IF(Parametros!$P$3=1,'4 - Tabela atual'!DS174,'5 - Tabela anterior'!DR174)</f>
        <v>0</v>
      </c>
      <c r="DT175" s="9">
        <f>IF(Parametros!$P$3=1,'4 - Tabela atual'!DT174,'5 - Tabela anterior'!DS174)</f>
        <v>0</v>
      </c>
      <c r="DU175" s="9">
        <f>IF(Parametros!$P$3=1,'4 - Tabela atual'!DU174,'5 - Tabela anterior'!DT174)</f>
        <v>0</v>
      </c>
      <c r="DV175" s="9">
        <f>IF(Parametros!$P$3=1,'4 - Tabela atual'!DV174,'5 - Tabela anterior'!DU174)</f>
        <v>0</v>
      </c>
      <c r="DW175" s="9">
        <f>IF(Parametros!$P$3=1,'4 - Tabela atual'!DW174,'5 - Tabela anterior'!DV174)</f>
        <v>0</v>
      </c>
      <c r="DX175" s="9">
        <f>IF(Parametros!$P$3=1,'4 - Tabela atual'!DX174,'5 - Tabela anterior'!DW174)</f>
        <v>0</v>
      </c>
      <c r="DY175" s="9">
        <f>IF(Parametros!$P$3=1,'4 - Tabela atual'!DY174,'5 - Tabela anterior'!DX174)</f>
        <v>0</v>
      </c>
      <c r="DZ175" s="9">
        <f>IF(Parametros!$P$3=1,'4 - Tabela atual'!DZ174,'5 - Tabela anterior'!DY174)</f>
        <v>0</v>
      </c>
      <c r="EA175" s="9">
        <f>IF(Parametros!$P$3=1,'4 - Tabela atual'!EA174,'5 - Tabela anterior'!DZ174)</f>
        <v>0</v>
      </c>
      <c r="EB175" s="9">
        <f>IF(Parametros!$P$3=1,'4 - Tabela atual'!EB174,'5 - Tabela anterior'!EA174)</f>
        <v>0</v>
      </c>
      <c r="EC175" s="9">
        <f>IF(Parametros!$P$3=1,'4 - Tabela atual'!EC174,'5 - Tabela anterior'!EB174)</f>
        <v>0</v>
      </c>
      <c r="ED175" s="9">
        <f>IF(Parametros!$P$3=1,'4 - Tabela atual'!ED174,'5 - Tabela anterior'!EC174)</f>
        <v>0</v>
      </c>
      <c r="EE175" s="9">
        <f>IF(Parametros!$P$3=1,'4 - Tabela atual'!EE174,'5 - Tabela anterior'!ED174)</f>
        <v>0</v>
      </c>
      <c r="EF175" s="9">
        <f>IF(Parametros!$P$3=1,'4 - Tabela atual'!EF174,'5 - Tabela anterior'!EE174)</f>
        <v>0</v>
      </c>
      <c r="EG175" s="9">
        <f>IF(Parametros!$P$3=1,'4 - Tabela atual'!EG174,'5 - Tabela anterior'!EF174)</f>
        <v>0</v>
      </c>
      <c r="EH175" s="9">
        <f>IF(Parametros!$P$3=1,'4 - Tabela atual'!EH174,'5 - Tabela anterior'!EG174)</f>
        <v>0</v>
      </c>
      <c r="EI175" s="9">
        <f>IF(Parametros!$P$3=1,'4 - Tabela atual'!EI174,'5 - Tabela anterior'!EH174)</f>
        <v>0</v>
      </c>
      <c r="EJ175" s="9">
        <f>IF(Parametros!$P$3=1,'4 - Tabela atual'!EJ174,'5 - Tabela anterior'!EI174)</f>
        <v>0</v>
      </c>
      <c r="EK175" s="9">
        <f>IF(Parametros!$P$3=1,'4 - Tabela atual'!EK174,'5 - Tabela anterior'!EJ174)</f>
        <v>0</v>
      </c>
      <c r="EL175" s="9">
        <f>IF(Parametros!$P$3=1,'4 - Tabela atual'!EL174,'5 - Tabela anterior'!EK174)</f>
        <v>0</v>
      </c>
      <c r="EM175" s="9">
        <f>IF(Parametros!$P$3=1,'4 - Tabela atual'!EM174,'5 - Tabela anterior'!EL174)</f>
        <v>0</v>
      </c>
      <c r="EN175" s="9">
        <f>IF(Parametros!$P$3=1,'4 - Tabela atual'!EN174,'5 - Tabela anterior'!EM174)</f>
        <v>0</v>
      </c>
      <c r="EO175" s="9">
        <f>IF(Parametros!$P$3=1,'4 - Tabela atual'!EO174,'5 - Tabela anterior'!EN174)</f>
        <v>0</v>
      </c>
      <c r="EP175" s="9">
        <f>IF(Parametros!$P$3=1,'4 - Tabela atual'!EP174,'5 - Tabela anterior'!EO174)</f>
        <v>0</v>
      </c>
      <c r="EQ175" s="9">
        <f>IF(Parametros!$P$3=1,'4 - Tabela atual'!EQ174,'5 - Tabela anterior'!EP174)</f>
        <v>0</v>
      </c>
      <c r="ER175" s="9">
        <f>IF(Parametros!$P$3=1,'4 - Tabela atual'!ER174,'5 - Tabela anterior'!EQ174)</f>
        <v>0</v>
      </c>
      <c r="ES175" s="9">
        <f>IF(Parametros!$P$3=1,'4 - Tabela atual'!ES174,'5 - Tabela anterior'!ER174)</f>
        <v>0</v>
      </c>
      <c r="ET175" s="9">
        <f>IF(Parametros!$P$3=1,'4 - Tabela atual'!ET174,'5 - Tabela anterior'!ES174)</f>
        <v>0</v>
      </c>
      <c r="EU175" s="9">
        <f>IF(Parametros!$P$3=1,'4 - Tabela atual'!EU174,'5 - Tabela anterior'!ET174)</f>
        <v>0</v>
      </c>
      <c r="EV175" s="9">
        <f>IF(Parametros!$P$3=1,'4 - Tabela atual'!EV174,'5 - Tabela anterior'!EU174)</f>
        <v>0</v>
      </c>
      <c r="EW175" s="9">
        <f>IF(Parametros!$P$3=1,'4 - Tabela atual'!EW174,'5 - Tabela anterior'!EV174)</f>
        <v>0</v>
      </c>
      <c r="EX175" s="9">
        <f>IF(Parametros!$P$3=1,'4 - Tabela atual'!EX174,'5 - Tabela anterior'!EW174)</f>
        <v>0</v>
      </c>
      <c r="EY175" s="9">
        <f>IF(Parametros!$P$3=1,'4 - Tabela atual'!EY174,'5 - Tabela anterior'!EX174)</f>
        <v>0</v>
      </c>
      <c r="EZ175" s="9">
        <f>IF(Parametros!$P$3=1,'4 - Tabela atual'!EZ174,'5 - Tabela anterior'!EY174)</f>
        <v>0</v>
      </c>
      <c r="FA175" s="9">
        <f>IF(Parametros!$P$3=1,'4 - Tabela atual'!FA174,'5 - Tabela anterior'!EZ174)</f>
        <v>0</v>
      </c>
      <c r="FB175" s="9">
        <f>IF(Parametros!$P$3=1,'4 - Tabela atual'!FB174,'5 - Tabela anterior'!FA174)</f>
        <v>0</v>
      </c>
      <c r="FC175" s="9">
        <f>IF(Parametros!$P$3=1,'4 - Tabela atual'!FC174,'5 - Tabela anterior'!FB174)</f>
        <v>0</v>
      </c>
      <c r="FD175" s="9">
        <f>IF(Parametros!$P$3=1,'4 - Tabela atual'!FD174,'5 - Tabela anterior'!FC174)</f>
        <v>0</v>
      </c>
      <c r="FE175" s="9">
        <f>IF(Parametros!$P$3=1,'4 - Tabela atual'!FE174,'5 - Tabela anterior'!FD174)</f>
        <v>0</v>
      </c>
      <c r="FF175" s="9">
        <f>IF(Parametros!$P$3=1,'4 - Tabela atual'!FF174,'5 - Tabela anterior'!FE174)</f>
        <v>0</v>
      </c>
      <c r="FG175" s="9">
        <f>IF(Parametros!$P$3=1,'4 - Tabela atual'!FG174,'5 - Tabela anterior'!FF174)</f>
        <v>0</v>
      </c>
      <c r="FH175" s="9">
        <f>IF(Parametros!$P$3=1,'4 - Tabela atual'!FH174,'5 - Tabela anterior'!FG174)</f>
        <v>0</v>
      </c>
      <c r="FI175" s="9">
        <f>IF(Parametros!$P$3=1,'4 - Tabela atual'!FI174,'5 - Tabela anterior'!FH174)</f>
        <v>0</v>
      </c>
      <c r="FJ175" s="9">
        <f>IF(Parametros!$P$3=1,'4 - Tabela atual'!FJ174,'5 - Tabela anterior'!FI174)</f>
        <v>0</v>
      </c>
      <c r="FK175" s="9">
        <f>IF(Parametros!$P$3=1,'4 - Tabela atual'!FK174,'5 - Tabela anterior'!FJ174)</f>
        <v>0</v>
      </c>
      <c r="FL175" s="9">
        <f>IF(Parametros!$P$3=1,'4 - Tabela atual'!FL174,'5 - Tabela anterior'!FK174)</f>
        <v>0</v>
      </c>
      <c r="FM175" s="9">
        <f>IF(Parametros!$P$3=1,'4 - Tabela atual'!FM174,'5 - Tabela anterior'!FL174)</f>
        <v>0</v>
      </c>
      <c r="FN175" s="9">
        <f>IF(Parametros!$P$3=1,'4 - Tabela atual'!FN174,'5 - Tabela anterior'!FM174)</f>
        <v>0</v>
      </c>
      <c r="FO175" s="9">
        <f>IF(Parametros!$P$3=1,'4 - Tabela atual'!FO174,'5 - Tabela anterior'!FN174)</f>
        <v>0</v>
      </c>
      <c r="FP175" s="9">
        <f>IF(Parametros!$P$3=1,'4 - Tabela atual'!FP174,'5 - Tabela anterior'!FO174)</f>
        <v>0</v>
      </c>
      <c r="FQ175" s="9">
        <f>IF(Parametros!$P$3=1,'4 - Tabela atual'!FQ174,'5 - Tabela anterior'!FP174)</f>
        <v>0</v>
      </c>
      <c r="FR175" s="9">
        <f>IF(Parametros!$P$3=1,'4 - Tabela atual'!FR174,'5 - Tabela anterior'!FQ174)</f>
        <v>0</v>
      </c>
      <c r="FS175" s="9">
        <f>IF(Parametros!$P$3=1,'4 - Tabela atual'!FS174,'5 - Tabela anterior'!FR174)</f>
        <v>0</v>
      </c>
      <c r="FT175" t="str">
        <f>IF(Parametros!$P$3=1,'4 - Tabela atual'!FT174,'5 - Tabela anterior'!FS174)</f>
        <v>0</v>
      </c>
      <c r="FU175" t="str">
        <f>IF(Parametros!$P$3=1,'4 - Tabela atual'!FU174,'5 - Tabela anterior'!FT174)</f>
        <v>0</v>
      </c>
      <c r="FV175" t="str">
        <f>IF(Parametros!$P$3=1,'4 - Tabela atual'!FV174,'5 - Tabela anterior'!FU174)</f>
        <v>0</v>
      </c>
      <c r="FW175" t="str">
        <f>IF(Parametros!$P$3=1,'4 - Tabela atual'!FW174,'5 - Tabela anterior'!FV174)</f>
        <v>0</v>
      </c>
      <c r="FX175">
        <f>IF(Parametros!$P$3=1,'4 - Tabela atual'!FX174,'5 - Tabela anterior'!FW174)</f>
        <v>0</v>
      </c>
      <c r="FY175">
        <f>IF(Parametros!$P$3=1,'4 - Tabela atual'!FY174,'5 - Tabela anterior'!FX174)</f>
        <v>0</v>
      </c>
      <c r="FZ175">
        <f>IF(Parametros!$P$3=1,'4 - Tabela atual'!FZ174,'5 - Tabela anterior'!FY174)</f>
        <v>0</v>
      </c>
      <c r="GA175">
        <f>IF(Parametros!$P$3=1,'4 - Tabela atual'!GA174,'5 - Tabela anterior'!FZ174)</f>
        <v>0</v>
      </c>
      <c r="GB175">
        <f>IF(Parametros!$P$3=1,'4 - Tabela atual'!GB174,'5 - Tabela anterior'!GA174)</f>
        <v>0</v>
      </c>
      <c r="GC175">
        <f>IF(Parametros!$P$3=1,'4 - Tabela atual'!GC174,'5 - Tabela anterior'!GB174)</f>
        <v>0</v>
      </c>
      <c r="GD175">
        <f>IF(Parametros!$P$3=1,'4 - Tabela atual'!GD174,'5 - Tabela anterior'!GC174)</f>
        <v>0</v>
      </c>
      <c r="GE175">
        <f>IF(Parametros!$P$3=1,'4 - Tabela atual'!GE174,'5 - Tabela anterior'!GD174)</f>
        <v>0</v>
      </c>
      <c r="GF175">
        <f>IF(Parametros!$P$3=1,'4 - Tabela atual'!GF174,'5 - Tabela anterior'!GE174)</f>
        <v>0</v>
      </c>
      <c r="GG175">
        <f>IF(Parametros!$P$3=1,'4 - Tabela atual'!GG174,'5 - Tabela anterior'!GF174)</f>
        <v>0</v>
      </c>
      <c r="GH175">
        <f>IF(Parametros!$P$3=1,'4 - Tabela atual'!GH174,'5 - Tabela anterior'!GG174)</f>
        <v>0</v>
      </c>
      <c r="GI175" s="8" t="str">
        <f>IF(Parametros!$P$3=1,'4 - Tabela atual'!GI174,'5 - Tabela anterior'!GH174)</f>
        <v>0</v>
      </c>
      <c r="GJ175" s="8">
        <f>IF(Parametros!$P$3=1,'4 - Tabela atual'!GJ174,'5 - Tabela anterior'!GI174)</f>
        <v>0</v>
      </c>
      <c r="GK175" s="8">
        <f>IF(Parametros!$P$3=1,'4 - Tabela atual'!GK174,'5 - Tabela anterior'!GJ174)</f>
        <v>0</v>
      </c>
      <c r="GL175" s="8">
        <f>IF(Parametros!$P$3=1,'4 - Tabela atual'!GL174,'5 - Tabela anterior'!GK174)</f>
        <v>0</v>
      </c>
      <c r="GM175" s="8">
        <f>IF(Parametros!$P$3=1,'4 - Tabela atual'!GM174,'5 - Tabela anterior'!GL174)</f>
        <v>0</v>
      </c>
      <c r="GN175" s="8">
        <f>IF(Parametros!$P$3=1,'4 - Tabela atual'!GN174,'5 - Tabela anterior'!GM174)</f>
        <v>0</v>
      </c>
      <c r="GO175" s="8">
        <f>IF(Parametros!$P$3=1,'4 - Tabela atual'!GO174,'5 - Tabela anterior'!GN174)</f>
        <v>0</v>
      </c>
      <c r="GP175" s="8">
        <f>IF(Parametros!$P$3=1,'4 - Tabela atual'!GP174,'5 - Tabela anterior'!GO174)</f>
        <v>0</v>
      </c>
      <c r="GQ175" s="8">
        <f>IF(Parametros!$P$3=1,'4 - Tabela atual'!GQ174,'5 - Tabela anterior'!GP174)</f>
        <v>0</v>
      </c>
      <c r="GR175" s="8">
        <f>IF(Parametros!$P$3=1,'4 - Tabela atual'!GR174,'5 - Tabela anterior'!GQ174)</f>
        <v>0</v>
      </c>
      <c r="GS175" s="8">
        <f>IF(Parametros!$P$3=1,'4 - Tabela atual'!GS174,'5 - Tabela anterior'!GR174)</f>
        <v>0</v>
      </c>
      <c r="GT175" s="8">
        <f>IF(Parametros!$P$3=1,'4 - Tabela atual'!GT174,'5 - Tabela anterior'!GS174)</f>
        <v>0</v>
      </c>
      <c r="GU175" s="8">
        <f>IF(Parametros!$P$3=1,'4 - Tabela atual'!GU174,'5 - Tabela anterior'!GT174)</f>
        <v>0</v>
      </c>
      <c r="GV175" s="8">
        <f>IF(Parametros!$P$3=1,'4 - Tabela atual'!GV174,'5 - Tabela anterior'!GU174)</f>
        <v>0</v>
      </c>
      <c r="GW175" s="8">
        <f>IF(Parametros!$P$3=1,'4 - Tabela atual'!GW174,'5 - Tabela anterior'!GV174)</f>
        <v>0</v>
      </c>
      <c r="GX175">
        <f>IF(Parametros!$P$3=1,'4 - Tabela atual'!GX174,'5 - Tabela anterior'!GW174)</f>
        <v>0</v>
      </c>
      <c r="GY175">
        <f>IF(Parametros!$P$3=1,'4 - Tabela atual'!GY174,'5 - Tabela anterior'!GX174)</f>
        <v>0</v>
      </c>
      <c r="GZ175">
        <f>IF(Parametros!$P$3=1,'4 - Tabela atual'!GZ174,'5 - Tabela anterior'!GY174)</f>
        <v>0</v>
      </c>
      <c r="HA175">
        <f>IF(Parametros!$P$3=1,'4 - Tabela atual'!HA174,'5 - Tabela anterior'!GZ174)</f>
        <v>0</v>
      </c>
      <c r="HB175">
        <f>IF(Parametros!$P$3=1,'4 - Tabela atual'!HB174,'5 - Tabela anterior'!HA174)</f>
        <v>0</v>
      </c>
      <c r="HC175">
        <f>IF(Parametros!$P$3=1,'4 - Tabela atual'!HC174,'5 - Tabela anterior'!HB174)</f>
        <v>0</v>
      </c>
      <c r="HD175">
        <f>IF(Parametros!$P$3=1,'4 - Tabela atual'!HD174,'5 - Tabela anterior'!HC174)</f>
        <v>0</v>
      </c>
      <c r="HE175" s="6" t="str">
        <f t="shared" si="4"/>
        <v>0 - (0)</v>
      </c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IP175" s="5"/>
      <c r="IQ175" s="5"/>
      <c r="IR175" s="5"/>
      <c r="IS175" s="5"/>
      <c r="IT175" s="5"/>
      <c r="IU175" s="5"/>
      <c r="IV175" s="5"/>
      <c r="IW175" s="5"/>
      <c r="IX175" s="5"/>
      <c r="IY175" s="5"/>
      <c r="IZ175" s="5"/>
      <c r="JA175" s="5"/>
      <c r="JB175" s="5"/>
      <c r="JC175" s="5"/>
      <c r="JD175" s="5"/>
      <c r="JE175" s="5"/>
      <c r="JF175" s="5"/>
      <c r="JG175" s="5"/>
      <c r="JH175" s="5"/>
      <c r="JI175" s="5"/>
      <c r="JJ175" s="5"/>
      <c r="JK175" s="5"/>
      <c r="JL175" s="5"/>
    </row>
    <row r="176" spans="1:272" x14ac:dyDescent="0.2">
      <c r="A176" s="148">
        <f>IF(Parametros!$P$3=1,'4 - Tabela atual'!A175,'5 - Tabela anterior'!A175)</f>
        <v>0</v>
      </c>
      <c r="B176" s="112">
        <f>IF(Parametros!$P$3=1,'4 - Tabela atual'!B175,'5 - Tabela anterior'!B175)</f>
        <v>0</v>
      </c>
      <c r="C176" s="9">
        <f>IF(Parametros!$P$3=1,'4 - Tabela atual'!C175,'5 - Tabela anterior'!C175)</f>
        <v>0</v>
      </c>
      <c r="D176" s="9">
        <f>IF(Parametros!$P$3=1,'4 - Tabela atual'!D175,'5 - Tabela anterior'!D175)</f>
        <v>0</v>
      </c>
      <c r="E176" s="9"/>
      <c r="F176" s="9"/>
      <c r="G176" s="9"/>
      <c r="H176" s="9"/>
      <c r="I176" s="9">
        <f>IF(Parametros!$P$3=1,'4 - Tabela atual'!I175,'5 - Tabela anterior'!H175)</f>
        <v>0</v>
      </c>
      <c r="J176" s="9"/>
      <c r="K176" s="9"/>
      <c r="L176" s="9"/>
      <c r="M176" s="9"/>
      <c r="N176" s="9">
        <f>IF(Parametros!$P$3=1,'4 - Tabela atual'!N175,'5 - Tabela anterior'!M175)</f>
        <v>0</v>
      </c>
      <c r="O176" s="9">
        <f>IF(Parametros!$P$3=1,'4 - Tabela atual'!O175,'5 - Tabela anterior'!N175)</f>
        <v>0</v>
      </c>
      <c r="P176" s="9">
        <f>IF(Parametros!$P$3=1,'4 - Tabela atual'!P175,'5 - Tabela anterior'!O175)</f>
        <v>0</v>
      </c>
      <c r="Q176" s="9">
        <f>IF(Parametros!$P$3=1,'4 - Tabela atual'!Q175,'5 - Tabela anterior'!P175)</f>
        <v>0</v>
      </c>
      <c r="R176" s="9">
        <f>IF(Parametros!$P$3=1,'4 - Tabela atual'!R175,'5 - Tabela anterior'!Q175)</f>
        <v>0</v>
      </c>
      <c r="S176" s="9">
        <f>IF(Parametros!$P$3=1,'4 - Tabela atual'!S175,'5 - Tabela anterior'!R175)</f>
        <v>0</v>
      </c>
      <c r="T176" s="9">
        <f>IF(Parametros!$P$3=1,'4 - Tabela atual'!T175,'5 - Tabela anterior'!S175)</f>
        <v>0</v>
      </c>
      <c r="U176" s="9">
        <f>IF(Parametros!$P$3=1,'4 - Tabela atual'!U175,'5 - Tabela anterior'!T175)</f>
        <v>0</v>
      </c>
      <c r="V176" s="9">
        <f>IF(Parametros!$P$3=1,'4 - Tabela atual'!V175,'5 - Tabela anterior'!U175)</f>
        <v>0</v>
      </c>
      <c r="W176" s="9">
        <f>IF(Parametros!$P$3=1,'4 - Tabela atual'!W175,'5 - Tabela anterior'!V175)</f>
        <v>0</v>
      </c>
      <c r="X176" s="9">
        <f>IF(Parametros!$P$3=1,'4 - Tabela atual'!X175,'5 - Tabela anterior'!W175)</f>
        <v>0</v>
      </c>
      <c r="Y176" s="9">
        <f>IF(Parametros!$P$3=1,'4 - Tabela atual'!Y175,'5 - Tabela anterior'!X175)</f>
        <v>0</v>
      </c>
      <c r="Z176" s="9">
        <f>IF(Parametros!$P$3=1,'4 - Tabela atual'!Z175,'5 - Tabela anterior'!Y175)</f>
        <v>0</v>
      </c>
      <c r="AA176" s="9">
        <f>IF(Parametros!$P$3=1,'4 - Tabela atual'!AA175,'5 - Tabela anterior'!Z175)</f>
        <v>0</v>
      </c>
      <c r="AB176" s="9">
        <f>IF(Parametros!$P$3=1,'4 - Tabela atual'!AB175,'5 - Tabela anterior'!AA175)</f>
        <v>0</v>
      </c>
      <c r="AC176" s="9">
        <f>IF(Parametros!$P$3=1,'4 - Tabela atual'!AC175,'5 - Tabela anterior'!AB175)</f>
        <v>0</v>
      </c>
      <c r="AD176" s="9">
        <f>IF(Parametros!$P$3=1,'4 - Tabela atual'!AD175,'5 - Tabela anterior'!AC175)</f>
        <v>0</v>
      </c>
      <c r="AE176" s="9">
        <f>IF(Parametros!$P$3=1,'4 - Tabela atual'!AE175,'5 - Tabela anterior'!AD175)</f>
        <v>0</v>
      </c>
      <c r="AF176" s="9">
        <f>IF(Parametros!$P$3=1,'4 - Tabela atual'!AF175,'5 - Tabela anterior'!AE175)</f>
        <v>0</v>
      </c>
      <c r="AG176" s="9">
        <f>IF(Parametros!$P$3=1,'4 - Tabela atual'!AG175,'5 - Tabela anterior'!AF175)</f>
        <v>0</v>
      </c>
      <c r="AH176" s="9">
        <f>IF(Parametros!$P$3=1,'4 - Tabela atual'!AH175,'5 - Tabela anterior'!AG175)</f>
        <v>0</v>
      </c>
      <c r="AI176" s="9">
        <f>IF(Parametros!$P$3=1,'4 - Tabela atual'!AI175,'5 - Tabela anterior'!AH175)</f>
        <v>0</v>
      </c>
      <c r="AJ176" s="9">
        <f>IF(Parametros!$P$3=1,'4 - Tabela atual'!AJ175,'5 - Tabela anterior'!AI175)</f>
        <v>0</v>
      </c>
      <c r="AK176" s="9">
        <f>IF(Parametros!$P$3=1,'4 - Tabela atual'!AK175,'5 - Tabela anterior'!AJ175)</f>
        <v>0</v>
      </c>
      <c r="AL176" s="9">
        <f>IF(Parametros!$P$3=1,'4 - Tabela atual'!AL175,'5 - Tabela anterior'!AK175)</f>
        <v>0</v>
      </c>
      <c r="AM176" s="9">
        <f>IF(Parametros!$P$3=1,'4 - Tabela atual'!AM175,'5 - Tabela anterior'!AL175)</f>
        <v>0</v>
      </c>
      <c r="AN176" s="9">
        <f>IF(Parametros!$P$3=1,'4 - Tabela atual'!AN175,'5 - Tabela anterior'!AM175)</f>
        <v>0</v>
      </c>
      <c r="AO176" s="9">
        <f>IF(Parametros!$P$3=1,'4 - Tabela atual'!AO175,'5 - Tabela anterior'!AN175)</f>
        <v>0</v>
      </c>
      <c r="AP176" s="9">
        <f>IF(Parametros!$P$3=1,'4 - Tabela atual'!AP175,'5 - Tabela anterior'!AO175)</f>
        <v>0</v>
      </c>
      <c r="AQ176" s="9">
        <f>IF(Parametros!$P$3=1,'4 - Tabela atual'!AQ175,'5 - Tabela anterior'!AP175)</f>
        <v>0</v>
      </c>
      <c r="AR176" s="9">
        <f>IF(Parametros!$P$3=1,'4 - Tabela atual'!AR175,'5 - Tabela anterior'!AQ175)</f>
        <v>0</v>
      </c>
      <c r="AS176" s="9">
        <f>IF(Parametros!$P$3=1,'4 - Tabela atual'!AS175,'5 - Tabela anterior'!AR175)</f>
        <v>0</v>
      </c>
      <c r="AT176" s="9">
        <f>IF(Parametros!$P$3=1,'4 - Tabela atual'!AT175,'5 - Tabela anterior'!AS175)</f>
        <v>0</v>
      </c>
      <c r="AU176" s="9">
        <f>IF(Parametros!$P$3=1,'4 - Tabela atual'!AU175,'5 - Tabela anterior'!AT175)</f>
        <v>0</v>
      </c>
      <c r="AV176" s="9">
        <f>IF(Parametros!$P$3=1,'4 - Tabela atual'!AV175,'5 - Tabela anterior'!AU175)</f>
        <v>0</v>
      </c>
      <c r="AW176" s="9">
        <f>IF(Parametros!$P$3=1,'4 - Tabela atual'!AW175,'5 - Tabela anterior'!AV175)</f>
        <v>0</v>
      </c>
      <c r="AX176" s="9">
        <f>IF(Parametros!$P$3=1,'4 - Tabela atual'!AX175,'5 - Tabela anterior'!AW175)</f>
        <v>0</v>
      </c>
      <c r="AY176" s="9">
        <f>IF(Parametros!$P$3=1,'4 - Tabela atual'!AY175,'5 - Tabela anterior'!AX175)</f>
        <v>0</v>
      </c>
      <c r="AZ176" s="9">
        <f>IF(Parametros!$P$3=1,'4 - Tabela atual'!AZ175,'5 - Tabela anterior'!AY175)</f>
        <v>0</v>
      </c>
      <c r="BA176" s="9">
        <f>IF(Parametros!$P$3=1,'4 - Tabela atual'!BA175,'5 - Tabela anterior'!AZ175)</f>
        <v>0</v>
      </c>
      <c r="BB176" s="9">
        <f>IF(Parametros!$P$3=1,'4 - Tabela atual'!BB175,'5 - Tabela anterior'!BA175)</f>
        <v>0</v>
      </c>
      <c r="BC176" s="9">
        <f>IF(Parametros!$P$3=1,'4 - Tabela atual'!BC175,'5 - Tabela anterior'!BB175)</f>
        <v>0</v>
      </c>
      <c r="BD176" s="9">
        <f>IF(Parametros!$P$3=1,'4 - Tabela atual'!BD175,'5 - Tabela anterior'!BC175)</f>
        <v>0</v>
      </c>
      <c r="BE176" s="9">
        <f>IF(Parametros!$P$3=1,'4 - Tabela atual'!BE175,'5 - Tabela anterior'!BD175)</f>
        <v>0</v>
      </c>
      <c r="BF176" s="9">
        <f>IF(Parametros!$P$3=1,'4 - Tabela atual'!BF175,'5 - Tabela anterior'!BE175)</f>
        <v>0</v>
      </c>
      <c r="BG176" s="9">
        <f>IF(Parametros!$P$3=1,'4 - Tabela atual'!BG175,'5 - Tabela anterior'!BF175)</f>
        <v>0</v>
      </c>
      <c r="BH176" s="9">
        <f>IF(Parametros!$P$3=1,'4 - Tabela atual'!BH175,'5 - Tabela anterior'!BG175)</f>
        <v>0</v>
      </c>
      <c r="BI176" s="9">
        <f>IF(Parametros!$P$3=1,'4 - Tabela atual'!BI175,'5 - Tabela anterior'!BH175)</f>
        <v>0</v>
      </c>
      <c r="BJ176" s="9">
        <f>IF(Parametros!$P$3=1,'4 - Tabela atual'!BJ175,'5 - Tabela anterior'!BI175)</f>
        <v>0</v>
      </c>
      <c r="BK176" s="9">
        <f>IF(Parametros!$P$3=1,'4 - Tabela atual'!BK175,'5 - Tabela anterior'!BJ175)</f>
        <v>0</v>
      </c>
      <c r="BL176" s="9">
        <f>IF(Parametros!$P$3=1,'4 - Tabela atual'!BL175,'5 - Tabela anterior'!BK175)</f>
        <v>0</v>
      </c>
      <c r="BM176" s="9">
        <f>IF(Parametros!$P$3=1,'4 - Tabela atual'!BM175,'5 - Tabela anterior'!BL175)</f>
        <v>0</v>
      </c>
      <c r="BN176" s="9">
        <f>IF(Parametros!$P$3=1,'4 - Tabela atual'!BN175,'5 - Tabela anterior'!BM175)</f>
        <v>0</v>
      </c>
      <c r="BO176" s="9">
        <f>IF(Parametros!$P$3=1,'4 - Tabela atual'!BO175,'5 - Tabela anterior'!BN175)</f>
        <v>0</v>
      </c>
      <c r="BP176" s="9">
        <f>IF(Parametros!$P$3=1,'4 - Tabela atual'!BP175,'5 - Tabela anterior'!BO175)</f>
        <v>0</v>
      </c>
      <c r="BQ176" s="9">
        <f>IF(Parametros!$P$3=1,'4 - Tabela atual'!BQ175,'5 - Tabela anterior'!BP175)</f>
        <v>0</v>
      </c>
      <c r="BR176" s="9">
        <f>IF(Parametros!$P$3=1,'4 - Tabela atual'!BR175,'5 - Tabela anterior'!BQ175)</f>
        <v>0</v>
      </c>
      <c r="BS176" s="9">
        <f>IF(Parametros!$P$3=1,'4 - Tabela atual'!BS175,'5 - Tabela anterior'!BR175)</f>
        <v>0</v>
      </c>
      <c r="BT176" s="9">
        <f>IF(Parametros!$P$3=1,'4 - Tabela atual'!BT175,'5 - Tabela anterior'!BS175)</f>
        <v>0</v>
      </c>
      <c r="BU176" s="9">
        <f>IF(Parametros!$P$3=1,'4 - Tabela atual'!BU175,'5 - Tabela anterior'!BT175)</f>
        <v>0</v>
      </c>
      <c r="BV176" s="9">
        <f>IF(Parametros!$P$3=1,'4 - Tabela atual'!BV175,'5 - Tabela anterior'!BU175)</f>
        <v>0</v>
      </c>
      <c r="BW176" s="9">
        <f>IF(Parametros!$P$3=1,'4 - Tabela atual'!BW175,'5 - Tabela anterior'!BV175)</f>
        <v>0</v>
      </c>
      <c r="BX176" s="9">
        <f>IF(Parametros!$P$3=1,'4 - Tabela atual'!BX175,'5 - Tabela anterior'!BW175)</f>
        <v>0</v>
      </c>
      <c r="BY176" s="9">
        <f>IF(Parametros!$P$3=1,'4 - Tabela atual'!BY175,'5 - Tabela anterior'!BX175)</f>
        <v>0</v>
      </c>
      <c r="BZ176" s="9">
        <f>IF(Parametros!$P$3=1,'4 - Tabela atual'!BZ175,'5 - Tabela anterior'!BY175)</f>
        <v>0</v>
      </c>
      <c r="CA176" s="9">
        <f>IF(Parametros!$P$3=1,'4 - Tabela atual'!CA175,'5 - Tabela anterior'!BZ175)</f>
        <v>0</v>
      </c>
      <c r="CB176" s="9">
        <f>IF(Parametros!$P$3=1,'4 - Tabela atual'!CB175,'5 - Tabela anterior'!CA175)</f>
        <v>0</v>
      </c>
      <c r="CC176" s="9">
        <f>IF(Parametros!$P$3=1,'4 - Tabela atual'!CC175,'5 - Tabela anterior'!CB175)</f>
        <v>0</v>
      </c>
      <c r="CD176" s="9">
        <f>IF(Parametros!$P$3=1,'4 - Tabela atual'!CD175,'5 - Tabela anterior'!CC175)</f>
        <v>0</v>
      </c>
      <c r="CE176" s="9">
        <f>IF(Parametros!$P$3=1,'4 - Tabela atual'!CE175,'5 - Tabela anterior'!CD175)</f>
        <v>0</v>
      </c>
      <c r="CF176" s="9">
        <f>IF(Parametros!$P$3=1,'4 - Tabela atual'!CF175,'5 - Tabela anterior'!CE175)</f>
        <v>0</v>
      </c>
      <c r="CG176" s="9">
        <f>IF(Parametros!$P$3=1,'4 - Tabela atual'!CG175,'5 - Tabela anterior'!CF175)</f>
        <v>0</v>
      </c>
      <c r="CH176" s="9">
        <f>IF(Parametros!$P$3=1,'4 - Tabela atual'!CH175,'5 - Tabela anterior'!CG175)</f>
        <v>0</v>
      </c>
      <c r="CI176" s="9">
        <f>IF(Parametros!$P$3=1,'4 - Tabela atual'!CI175,'5 - Tabela anterior'!CH175)</f>
        <v>0</v>
      </c>
      <c r="CJ176" s="9">
        <f>IF(Parametros!$P$3=1,'4 - Tabela atual'!CJ175,'5 - Tabela anterior'!CI175)</f>
        <v>0</v>
      </c>
      <c r="CK176" s="9">
        <f>IF(Parametros!$P$3=1,'4 - Tabela atual'!CK175,'5 - Tabela anterior'!CJ175)</f>
        <v>0</v>
      </c>
      <c r="CL176" s="9">
        <f>IF(Parametros!$P$3=1,'4 - Tabela atual'!CL175,'5 - Tabela anterior'!CK175)</f>
        <v>0</v>
      </c>
      <c r="CM176" s="9">
        <f>IF(Parametros!$P$3=1,'4 - Tabela atual'!CM175,'5 - Tabela anterior'!CL175)</f>
        <v>0</v>
      </c>
      <c r="CN176" s="9">
        <f>IF(Parametros!$P$3=1,'4 - Tabela atual'!CN175,'5 - Tabela anterior'!CM175)</f>
        <v>0</v>
      </c>
      <c r="CO176" s="9">
        <f>IF(Parametros!$P$3=1,'4 - Tabela atual'!CO175,'5 - Tabela anterior'!CN175)</f>
        <v>0</v>
      </c>
      <c r="CP176" s="9">
        <f>IF(Parametros!$P$3=1,'4 - Tabela atual'!CP175,'5 - Tabela anterior'!CO175)</f>
        <v>0</v>
      </c>
      <c r="CQ176" s="9">
        <f>IF(Parametros!$P$3=1,'4 - Tabela atual'!CQ175,'5 - Tabela anterior'!CP175)</f>
        <v>0</v>
      </c>
      <c r="CR176" s="9">
        <f>IF(Parametros!$P$3=1,'4 - Tabela atual'!CR175,'5 - Tabela anterior'!CQ175)</f>
        <v>0</v>
      </c>
      <c r="CS176" s="9">
        <f>IF(Parametros!$P$3=1,'4 - Tabela atual'!CS175,'5 - Tabela anterior'!CR175)</f>
        <v>0</v>
      </c>
      <c r="CT176" s="9">
        <f>IF(Parametros!$P$3=1,'4 - Tabela atual'!CT175,'5 - Tabela anterior'!CS175)</f>
        <v>0</v>
      </c>
      <c r="CU176" s="9">
        <f>IF(Parametros!$P$3=1,'4 - Tabela atual'!CU175,'5 - Tabela anterior'!CT175)</f>
        <v>0</v>
      </c>
      <c r="CV176" s="9">
        <f>IF(Parametros!$P$3=1,'4 - Tabela atual'!CV175,'5 - Tabela anterior'!CU175)</f>
        <v>0</v>
      </c>
      <c r="CW176" s="9">
        <f>IF(Parametros!$P$3=1,'4 - Tabela atual'!CW175,'5 - Tabela anterior'!CV175)</f>
        <v>0</v>
      </c>
      <c r="CX176" s="9">
        <f>IF(Parametros!$P$3=1,'4 - Tabela atual'!CX175,'5 - Tabela anterior'!CW175)</f>
        <v>0</v>
      </c>
      <c r="CY176" s="9">
        <f>IF(Parametros!$P$3=1,'4 - Tabela atual'!CY175,'5 - Tabela anterior'!CX175)</f>
        <v>0</v>
      </c>
      <c r="CZ176" s="9">
        <f>IF(Parametros!$P$3=1,'4 - Tabela atual'!CZ175,'5 - Tabela anterior'!CY175)</f>
        <v>0</v>
      </c>
      <c r="DA176" s="9">
        <f>IF(Parametros!$P$3=1,'4 - Tabela atual'!DA175,'5 - Tabela anterior'!CZ175)</f>
        <v>0</v>
      </c>
      <c r="DB176" s="9">
        <f>IF(Parametros!$P$3=1,'4 - Tabela atual'!DB175,'5 - Tabela anterior'!DA175)</f>
        <v>0</v>
      </c>
      <c r="DC176" s="9">
        <f>IF(Parametros!$P$3=1,'4 - Tabela atual'!DC175,'5 - Tabela anterior'!DB175)</f>
        <v>0</v>
      </c>
      <c r="DD176" s="9">
        <f>IF(Parametros!$P$3=1,'4 - Tabela atual'!DD175,'5 - Tabela anterior'!DC175)</f>
        <v>0</v>
      </c>
      <c r="DE176" s="9">
        <f>IF(Parametros!$P$3=1,'4 - Tabela atual'!DE175,'5 - Tabela anterior'!DD175)</f>
        <v>0</v>
      </c>
      <c r="DF176" s="9">
        <f>IF(Parametros!$P$3=1,'4 - Tabela atual'!DF175,'5 - Tabela anterior'!DE175)</f>
        <v>0</v>
      </c>
      <c r="DG176" s="9">
        <f>IF(Parametros!$P$3=1,'4 - Tabela atual'!DG175,'5 - Tabela anterior'!DF175)</f>
        <v>0</v>
      </c>
      <c r="DH176" s="9">
        <f>IF(Parametros!$P$3=1,'4 - Tabela atual'!DH175,'5 - Tabela anterior'!DG175)</f>
        <v>0</v>
      </c>
      <c r="DI176" s="9">
        <f>IF(Parametros!$P$3=1,'4 - Tabela atual'!DI175,'5 - Tabela anterior'!DH175)</f>
        <v>0</v>
      </c>
      <c r="DJ176" s="9">
        <f>IF(Parametros!$P$3=1,'4 - Tabela atual'!DJ175,'5 - Tabela anterior'!DI175)</f>
        <v>0</v>
      </c>
      <c r="DK176" s="9">
        <f>IF(Parametros!$P$3=1,'4 - Tabela atual'!DK175,'5 - Tabela anterior'!DJ175)</f>
        <v>0</v>
      </c>
      <c r="DL176" s="9">
        <f>IF(Parametros!$P$3=1,'4 - Tabela atual'!DL175,'5 - Tabela anterior'!DK175)</f>
        <v>0</v>
      </c>
      <c r="DM176" s="9">
        <f>IF(Parametros!$P$3=1,'4 - Tabela atual'!DM175,'5 - Tabela anterior'!DL175)</f>
        <v>0</v>
      </c>
      <c r="DN176" s="9">
        <f>IF(Parametros!$P$3=1,'4 - Tabela atual'!DN175,'5 - Tabela anterior'!DM175)</f>
        <v>0</v>
      </c>
      <c r="DO176" s="9">
        <f>IF(Parametros!$P$3=1,'4 - Tabela atual'!DO175,'5 - Tabela anterior'!DN175)</f>
        <v>0</v>
      </c>
      <c r="DP176" s="9">
        <f>IF(Parametros!$P$3=1,'4 - Tabela atual'!DP175,'5 - Tabela anterior'!DO175)</f>
        <v>0</v>
      </c>
      <c r="DQ176" s="9">
        <f>IF(Parametros!$P$3=1,'4 - Tabela atual'!DQ175,'5 - Tabela anterior'!DP175)</f>
        <v>0</v>
      </c>
      <c r="DR176" s="9">
        <f>IF(Parametros!$P$3=1,'4 - Tabela atual'!DR175,'5 - Tabela anterior'!DQ175)</f>
        <v>0</v>
      </c>
      <c r="DS176" s="9">
        <f>IF(Parametros!$P$3=1,'4 - Tabela atual'!DS175,'5 - Tabela anterior'!DR175)</f>
        <v>0</v>
      </c>
      <c r="DT176" s="9">
        <f>IF(Parametros!$P$3=1,'4 - Tabela atual'!DT175,'5 - Tabela anterior'!DS175)</f>
        <v>0</v>
      </c>
      <c r="DU176" s="9">
        <f>IF(Parametros!$P$3=1,'4 - Tabela atual'!DU175,'5 - Tabela anterior'!DT175)</f>
        <v>0</v>
      </c>
      <c r="DV176" s="9">
        <f>IF(Parametros!$P$3=1,'4 - Tabela atual'!DV175,'5 - Tabela anterior'!DU175)</f>
        <v>0</v>
      </c>
      <c r="DW176" s="9">
        <f>IF(Parametros!$P$3=1,'4 - Tabela atual'!DW175,'5 - Tabela anterior'!DV175)</f>
        <v>0</v>
      </c>
      <c r="DX176" s="9">
        <f>IF(Parametros!$P$3=1,'4 - Tabela atual'!DX175,'5 - Tabela anterior'!DW175)</f>
        <v>0</v>
      </c>
      <c r="DY176" s="9">
        <f>IF(Parametros!$P$3=1,'4 - Tabela atual'!DY175,'5 - Tabela anterior'!DX175)</f>
        <v>0</v>
      </c>
      <c r="DZ176" s="9">
        <f>IF(Parametros!$P$3=1,'4 - Tabela atual'!DZ175,'5 - Tabela anterior'!DY175)</f>
        <v>0</v>
      </c>
      <c r="EA176" s="9">
        <f>IF(Parametros!$P$3=1,'4 - Tabela atual'!EA175,'5 - Tabela anterior'!DZ175)</f>
        <v>0</v>
      </c>
      <c r="EB176" s="9">
        <f>IF(Parametros!$P$3=1,'4 - Tabela atual'!EB175,'5 - Tabela anterior'!EA175)</f>
        <v>0</v>
      </c>
      <c r="EC176" s="9">
        <f>IF(Parametros!$P$3=1,'4 - Tabela atual'!EC175,'5 - Tabela anterior'!EB175)</f>
        <v>0</v>
      </c>
      <c r="ED176" s="9">
        <f>IF(Parametros!$P$3=1,'4 - Tabela atual'!ED175,'5 - Tabela anterior'!EC175)</f>
        <v>0</v>
      </c>
      <c r="EE176" s="9">
        <f>IF(Parametros!$P$3=1,'4 - Tabela atual'!EE175,'5 - Tabela anterior'!ED175)</f>
        <v>0</v>
      </c>
      <c r="EF176" s="9">
        <f>IF(Parametros!$P$3=1,'4 - Tabela atual'!EF175,'5 - Tabela anterior'!EE175)</f>
        <v>0</v>
      </c>
      <c r="EG176" s="9">
        <f>IF(Parametros!$P$3=1,'4 - Tabela atual'!EG175,'5 - Tabela anterior'!EF175)</f>
        <v>0</v>
      </c>
      <c r="EH176" s="9">
        <f>IF(Parametros!$P$3=1,'4 - Tabela atual'!EH175,'5 - Tabela anterior'!EG175)</f>
        <v>0</v>
      </c>
      <c r="EI176" s="9">
        <f>IF(Parametros!$P$3=1,'4 - Tabela atual'!EI175,'5 - Tabela anterior'!EH175)</f>
        <v>0</v>
      </c>
      <c r="EJ176" s="9">
        <f>IF(Parametros!$P$3=1,'4 - Tabela atual'!EJ175,'5 - Tabela anterior'!EI175)</f>
        <v>0</v>
      </c>
      <c r="EK176" s="9">
        <f>IF(Parametros!$P$3=1,'4 - Tabela atual'!EK175,'5 - Tabela anterior'!EJ175)</f>
        <v>0</v>
      </c>
      <c r="EL176" s="9">
        <f>IF(Parametros!$P$3=1,'4 - Tabela atual'!EL175,'5 - Tabela anterior'!EK175)</f>
        <v>0</v>
      </c>
      <c r="EM176" s="9">
        <f>IF(Parametros!$P$3=1,'4 - Tabela atual'!EM175,'5 - Tabela anterior'!EL175)</f>
        <v>0</v>
      </c>
      <c r="EN176" s="9">
        <f>IF(Parametros!$P$3=1,'4 - Tabela atual'!EN175,'5 - Tabela anterior'!EM175)</f>
        <v>0</v>
      </c>
      <c r="EO176" s="9">
        <f>IF(Parametros!$P$3=1,'4 - Tabela atual'!EO175,'5 - Tabela anterior'!EN175)</f>
        <v>0</v>
      </c>
      <c r="EP176" s="9">
        <f>IF(Parametros!$P$3=1,'4 - Tabela atual'!EP175,'5 - Tabela anterior'!EO175)</f>
        <v>0</v>
      </c>
      <c r="EQ176" s="9">
        <f>IF(Parametros!$P$3=1,'4 - Tabela atual'!EQ175,'5 - Tabela anterior'!EP175)</f>
        <v>0</v>
      </c>
      <c r="ER176" s="9">
        <f>IF(Parametros!$P$3=1,'4 - Tabela atual'!ER175,'5 - Tabela anterior'!EQ175)</f>
        <v>0</v>
      </c>
      <c r="ES176" s="9">
        <f>IF(Parametros!$P$3=1,'4 - Tabela atual'!ES175,'5 - Tabela anterior'!ER175)</f>
        <v>0</v>
      </c>
      <c r="ET176" s="9">
        <f>IF(Parametros!$P$3=1,'4 - Tabela atual'!ET175,'5 - Tabela anterior'!ES175)</f>
        <v>0</v>
      </c>
      <c r="EU176" s="9">
        <f>IF(Parametros!$P$3=1,'4 - Tabela atual'!EU175,'5 - Tabela anterior'!ET175)</f>
        <v>0</v>
      </c>
      <c r="EV176" s="9">
        <f>IF(Parametros!$P$3=1,'4 - Tabela atual'!EV175,'5 - Tabela anterior'!EU175)</f>
        <v>0</v>
      </c>
      <c r="EW176" s="9">
        <f>IF(Parametros!$P$3=1,'4 - Tabela atual'!EW175,'5 - Tabela anterior'!EV175)</f>
        <v>0</v>
      </c>
      <c r="EX176" s="9">
        <f>IF(Parametros!$P$3=1,'4 - Tabela atual'!EX175,'5 - Tabela anterior'!EW175)</f>
        <v>0</v>
      </c>
      <c r="EY176" s="9">
        <f>IF(Parametros!$P$3=1,'4 - Tabela atual'!EY175,'5 - Tabela anterior'!EX175)</f>
        <v>0</v>
      </c>
      <c r="EZ176" s="9">
        <f>IF(Parametros!$P$3=1,'4 - Tabela atual'!EZ175,'5 - Tabela anterior'!EY175)</f>
        <v>0</v>
      </c>
      <c r="FA176" s="9">
        <f>IF(Parametros!$P$3=1,'4 - Tabela atual'!FA175,'5 - Tabela anterior'!EZ175)</f>
        <v>0</v>
      </c>
      <c r="FB176" s="9">
        <f>IF(Parametros!$P$3=1,'4 - Tabela atual'!FB175,'5 - Tabela anterior'!FA175)</f>
        <v>0</v>
      </c>
      <c r="FC176" s="9">
        <f>IF(Parametros!$P$3=1,'4 - Tabela atual'!FC175,'5 - Tabela anterior'!FB175)</f>
        <v>0</v>
      </c>
      <c r="FD176" s="9">
        <f>IF(Parametros!$P$3=1,'4 - Tabela atual'!FD175,'5 - Tabela anterior'!FC175)</f>
        <v>0</v>
      </c>
      <c r="FE176" s="9">
        <f>IF(Parametros!$P$3=1,'4 - Tabela atual'!FE175,'5 - Tabela anterior'!FD175)</f>
        <v>0</v>
      </c>
      <c r="FF176" s="9">
        <f>IF(Parametros!$P$3=1,'4 - Tabela atual'!FF175,'5 - Tabela anterior'!FE175)</f>
        <v>0</v>
      </c>
      <c r="FG176" s="9">
        <f>IF(Parametros!$P$3=1,'4 - Tabela atual'!FG175,'5 - Tabela anterior'!FF175)</f>
        <v>0</v>
      </c>
      <c r="FH176" s="9">
        <f>IF(Parametros!$P$3=1,'4 - Tabela atual'!FH175,'5 - Tabela anterior'!FG175)</f>
        <v>0</v>
      </c>
      <c r="FI176" s="9">
        <f>IF(Parametros!$P$3=1,'4 - Tabela atual'!FI175,'5 - Tabela anterior'!FH175)</f>
        <v>0</v>
      </c>
      <c r="FJ176" s="9">
        <f>IF(Parametros!$P$3=1,'4 - Tabela atual'!FJ175,'5 - Tabela anterior'!FI175)</f>
        <v>0</v>
      </c>
      <c r="FK176" s="9">
        <f>IF(Parametros!$P$3=1,'4 - Tabela atual'!FK175,'5 - Tabela anterior'!FJ175)</f>
        <v>0</v>
      </c>
      <c r="FL176" s="9">
        <f>IF(Parametros!$P$3=1,'4 - Tabela atual'!FL175,'5 - Tabela anterior'!FK175)</f>
        <v>0</v>
      </c>
      <c r="FM176" s="9">
        <f>IF(Parametros!$P$3=1,'4 - Tabela atual'!FM175,'5 - Tabela anterior'!FL175)</f>
        <v>0</v>
      </c>
      <c r="FN176" s="9">
        <f>IF(Parametros!$P$3=1,'4 - Tabela atual'!FN175,'5 - Tabela anterior'!FM175)</f>
        <v>0</v>
      </c>
      <c r="FO176" s="9">
        <f>IF(Parametros!$P$3=1,'4 - Tabela atual'!FO175,'5 - Tabela anterior'!FN175)</f>
        <v>0</v>
      </c>
      <c r="FP176" s="9">
        <f>IF(Parametros!$P$3=1,'4 - Tabela atual'!FP175,'5 - Tabela anterior'!FO175)</f>
        <v>0</v>
      </c>
      <c r="FQ176" s="9">
        <f>IF(Parametros!$P$3=1,'4 - Tabela atual'!FQ175,'5 - Tabela anterior'!FP175)</f>
        <v>0</v>
      </c>
      <c r="FR176" s="9">
        <f>IF(Parametros!$P$3=1,'4 - Tabela atual'!FR175,'5 - Tabela anterior'!FQ175)</f>
        <v>0</v>
      </c>
      <c r="FS176" s="9">
        <f>IF(Parametros!$P$3=1,'4 - Tabela atual'!FS175,'5 - Tabela anterior'!FR175)</f>
        <v>0</v>
      </c>
      <c r="FT176" t="str">
        <f>IF(Parametros!$P$3=1,'4 - Tabela atual'!FT175,'5 - Tabela anterior'!FS175)</f>
        <v>0</v>
      </c>
      <c r="FU176" t="str">
        <f>IF(Parametros!$P$3=1,'4 - Tabela atual'!FU175,'5 - Tabela anterior'!FT175)</f>
        <v>0</v>
      </c>
      <c r="FV176" t="str">
        <f>IF(Parametros!$P$3=1,'4 - Tabela atual'!FV175,'5 - Tabela anterior'!FU175)</f>
        <v>0</v>
      </c>
      <c r="FW176" t="str">
        <f>IF(Parametros!$P$3=1,'4 - Tabela atual'!FW175,'5 - Tabela anterior'!FV175)</f>
        <v>0</v>
      </c>
      <c r="FX176">
        <f>IF(Parametros!$P$3=1,'4 - Tabela atual'!FX175,'5 - Tabela anterior'!FW175)</f>
        <v>0</v>
      </c>
      <c r="FY176">
        <f>IF(Parametros!$P$3=1,'4 - Tabela atual'!FY175,'5 - Tabela anterior'!FX175)</f>
        <v>0</v>
      </c>
      <c r="FZ176">
        <f>IF(Parametros!$P$3=1,'4 - Tabela atual'!FZ175,'5 - Tabela anterior'!FY175)</f>
        <v>0</v>
      </c>
      <c r="GA176">
        <f>IF(Parametros!$P$3=1,'4 - Tabela atual'!GA175,'5 - Tabela anterior'!FZ175)</f>
        <v>0</v>
      </c>
      <c r="GB176">
        <f>IF(Parametros!$P$3=1,'4 - Tabela atual'!GB175,'5 - Tabela anterior'!GA175)</f>
        <v>0</v>
      </c>
      <c r="GC176">
        <f>IF(Parametros!$P$3=1,'4 - Tabela atual'!GC175,'5 - Tabela anterior'!GB175)</f>
        <v>0</v>
      </c>
      <c r="GD176">
        <f>IF(Parametros!$P$3=1,'4 - Tabela atual'!GD175,'5 - Tabela anterior'!GC175)</f>
        <v>0</v>
      </c>
      <c r="GE176">
        <f>IF(Parametros!$P$3=1,'4 - Tabela atual'!GE175,'5 - Tabela anterior'!GD175)</f>
        <v>0</v>
      </c>
      <c r="GF176">
        <f>IF(Parametros!$P$3=1,'4 - Tabela atual'!GF175,'5 - Tabela anterior'!GE175)</f>
        <v>0</v>
      </c>
      <c r="GG176">
        <f>IF(Parametros!$P$3=1,'4 - Tabela atual'!GG175,'5 - Tabela anterior'!GF175)</f>
        <v>0</v>
      </c>
      <c r="GH176">
        <f>IF(Parametros!$P$3=1,'4 - Tabela atual'!GH175,'5 - Tabela anterior'!GG175)</f>
        <v>0</v>
      </c>
      <c r="GI176" s="8" t="str">
        <f>IF(Parametros!$P$3=1,'4 - Tabela atual'!GI175,'5 - Tabela anterior'!GH175)</f>
        <v>0</v>
      </c>
      <c r="GJ176" s="8">
        <f>IF(Parametros!$P$3=1,'4 - Tabela atual'!GJ175,'5 - Tabela anterior'!GI175)</f>
        <v>0</v>
      </c>
      <c r="GK176" s="8">
        <f>IF(Parametros!$P$3=1,'4 - Tabela atual'!GK175,'5 - Tabela anterior'!GJ175)</f>
        <v>0</v>
      </c>
      <c r="GL176" s="8">
        <f>IF(Parametros!$P$3=1,'4 - Tabela atual'!GL175,'5 - Tabela anterior'!GK175)</f>
        <v>0</v>
      </c>
      <c r="GM176" s="8">
        <f>IF(Parametros!$P$3=1,'4 - Tabela atual'!GM175,'5 - Tabela anterior'!GL175)</f>
        <v>0</v>
      </c>
      <c r="GN176" s="8">
        <f>IF(Parametros!$P$3=1,'4 - Tabela atual'!GN175,'5 - Tabela anterior'!GM175)</f>
        <v>0</v>
      </c>
      <c r="GO176" s="8">
        <f>IF(Parametros!$P$3=1,'4 - Tabela atual'!GO175,'5 - Tabela anterior'!GN175)</f>
        <v>0</v>
      </c>
      <c r="GP176" s="8">
        <f>IF(Parametros!$P$3=1,'4 - Tabela atual'!GP175,'5 - Tabela anterior'!GO175)</f>
        <v>0</v>
      </c>
      <c r="GQ176" s="8">
        <f>IF(Parametros!$P$3=1,'4 - Tabela atual'!GQ175,'5 - Tabela anterior'!GP175)</f>
        <v>0</v>
      </c>
      <c r="GR176" s="8">
        <f>IF(Parametros!$P$3=1,'4 - Tabela atual'!GR175,'5 - Tabela anterior'!GQ175)</f>
        <v>0</v>
      </c>
      <c r="GS176" s="8">
        <f>IF(Parametros!$P$3=1,'4 - Tabela atual'!GS175,'5 - Tabela anterior'!GR175)</f>
        <v>0</v>
      </c>
      <c r="GT176" s="8">
        <f>IF(Parametros!$P$3=1,'4 - Tabela atual'!GT175,'5 - Tabela anterior'!GS175)</f>
        <v>0</v>
      </c>
      <c r="GU176" s="8">
        <f>IF(Parametros!$P$3=1,'4 - Tabela atual'!GU175,'5 - Tabela anterior'!GT175)</f>
        <v>0</v>
      </c>
      <c r="GV176" s="8">
        <f>IF(Parametros!$P$3=1,'4 - Tabela atual'!GV175,'5 - Tabela anterior'!GU175)</f>
        <v>0</v>
      </c>
      <c r="GW176" s="8">
        <f>IF(Parametros!$P$3=1,'4 - Tabela atual'!GW175,'5 - Tabela anterior'!GV175)</f>
        <v>0</v>
      </c>
      <c r="GX176">
        <f>IF(Parametros!$P$3=1,'4 - Tabela atual'!GX175,'5 - Tabela anterior'!GW175)</f>
        <v>0</v>
      </c>
      <c r="GY176">
        <f>IF(Parametros!$P$3=1,'4 - Tabela atual'!GY175,'5 - Tabela anterior'!GX175)</f>
        <v>0</v>
      </c>
      <c r="GZ176">
        <f>IF(Parametros!$P$3=1,'4 - Tabela atual'!GZ175,'5 - Tabela anterior'!GY175)</f>
        <v>0</v>
      </c>
      <c r="HA176">
        <f>IF(Parametros!$P$3=1,'4 - Tabela atual'!HA175,'5 - Tabela anterior'!GZ175)</f>
        <v>0</v>
      </c>
      <c r="HB176">
        <f>IF(Parametros!$P$3=1,'4 - Tabela atual'!HB175,'5 - Tabela anterior'!HA175)</f>
        <v>0</v>
      </c>
      <c r="HC176">
        <f>IF(Parametros!$P$3=1,'4 - Tabela atual'!HC175,'5 - Tabela anterior'!HB175)</f>
        <v>0</v>
      </c>
      <c r="HD176">
        <f>IF(Parametros!$P$3=1,'4 - Tabela atual'!HD175,'5 - Tabela anterior'!HC175)</f>
        <v>0</v>
      </c>
      <c r="HE176" s="6" t="str">
        <f t="shared" si="4"/>
        <v>0 - (0)</v>
      </c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IP176" s="5"/>
      <c r="IQ176" s="5"/>
      <c r="IR176" s="5"/>
      <c r="IS176" s="5"/>
      <c r="IT176" s="5"/>
      <c r="IU176" s="5"/>
      <c r="IV176" s="5"/>
      <c r="IW176" s="5"/>
      <c r="IX176" s="5"/>
      <c r="IY176" s="5"/>
      <c r="IZ176" s="5"/>
      <c r="JA176" s="5"/>
      <c r="JB176" s="5"/>
      <c r="JC176" s="5"/>
      <c r="JD176" s="5"/>
      <c r="JE176" s="5"/>
      <c r="JF176" s="5"/>
      <c r="JG176" s="5"/>
      <c r="JH176" s="5"/>
      <c r="JI176" s="5"/>
      <c r="JJ176" s="5"/>
      <c r="JK176" s="5"/>
      <c r="JL176" s="5"/>
    </row>
    <row r="177" spans="1:272" x14ac:dyDescent="0.2">
      <c r="A177" s="148">
        <f>IF(Parametros!$P$3=1,'4 - Tabela atual'!A176,'5 - Tabela anterior'!A176)</f>
        <v>0</v>
      </c>
      <c r="B177" s="112">
        <f>IF(Parametros!$P$3=1,'4 - Tabela atual'!B176,'5 - Tabela anterior'!B176)</f>
        <v>0</v>
      </c>
      <c r="C177" s="9">
        <f>IF(Parametros!$P$3=1,'4 - Tabela atual'!C176,'5 - Tabela anterior'!C176)</f>
        <v>0</v>
      </c>
      <c r="D177" s="9">
        <f>IF(Parametros!$P$3=1,'4 - Tabela atual'!D176,'5 - Tabela anterior'!D176)</f>
        <v>0</v>
      </c>
      <c r="E177" s="9"/>
      <c r="F177" s="9"/>
      <c r="G177" s="9"/>
      <c r="H177" s="9"/>
      <c r="I177" s="9">
        <f>IF(Parametros!$P$3=1,'4 - Tabela atual'!I176,'5 - Tabela anterior'!H176)</f>
        <v>0</v>
      </c>
      <c r="J177" s="9"/>
      <c r="K177" s="9"/>
      <c r="L177" s="9"/>
      <c r="M177" s="9"/>
      <c r="N177" s="9">
        <f>IF(Parametros!$P$3=1,'4 - Tabela atual'!N176,'5 - Tabela anterior'!M176)</f>
        <v>0</v>
      </c>
      <c r="O177" s="9">
        <f>IF(Parametros!$P$3=1,'4 - Tabela atual'!O176,'5 - Tabela anterior'!N176)</f>
        <v>0</v>
      </c>
      <c r="P177" s="9">
        <f>IF(Parametros!$P$3=1,'4 - Tabela atual'!P176,'5 - Tabela anterior'!O176)</f>
        <v>0</v>
      </c>
      <c r="Q177" s="9">
        <f>IF(Parametros!$P$3=1,'4 - Tabela atual'!Q176,'5 - Tabela anterior'!P176)</f>
        <v>0</v>
      </c>
      <c r="R177" s="9">
        <f>IF(Parametros!$P$3=1,'4 - Tabela atual'!R176,'5 - Tabela anterior'!Q176)</f>
        <v>0</v>
      </c>
      <c r="S177" s="9">
        <f>IF(Parametros!$P$3=1,'4 - Tabela atual'!S176,'5 - Tabela anterior'!R176)</f>
        <v>0</v>
      </c>
      <c r="T177" s="9">
        <f>IF(Parametros!$P$3=1,'4 - Tabela atual'!T176,'5 - Tabela anterior'!S176)</f>
        <v>0</v>
      </c>
      <c r="U177" s="9">
        <f>IF(Parametros!$P$3=1,'4 - Tabela atual'!U176,'5 - Tabela anterior'!T176)</f>
        <v>0</v>
      </c>
      <c r="V177" s="9">
        <f>IF(Parametros!$P$3=1,'4 - Tabela atual'!V176,'5 - Tabela anterior'!U176)</f>
        <v>0</v>
      </c>
      <c r="W177" s="9">
        <f>IF(Parametros!$P$3=1,'4 - Tabela atual'!W176,'5 - Tabela anterior'!V176)</f>
        <v>0</v>
      </c>
      <c r="X177" s="9">
        <f>IF(Parametros!$P$3=1,'4 - Tabela atual'!X176,'5 - Tabela anterior'!W176)</f>
        <v>0</v>
      </c>
      <c r="Y177" s="9">
        <f>IF(Parametros!$P$3=1,'4 - Tabela atual'!Y176,'5 - Tabela anterior'!X176)</f>
        <v>0</v>
      </c>
      <c r="Z177" s="9">
        <f>IF(Parametros!$P$3=1,'4 - Tabela atual'!Z176,'5 - Tabela anterior'!Y176)</f>
        <v>0</v>
      </c>
      <c r="AA177" s="9">
        <f>IF(Parametros!$P$3=1,'4 - Tabela atual'!AA176,'5 - Tabela anterior'!Z176)</f>
        <v>0</v>
      </c>
      <c r="AB177" s="9">
        <f>IF(Parametros!$P$3=1,'4 - Tabela atual'!AB176,'5 - Tabela anterior'!AA176)</f>
        <v>0</v>
      </c>
      <c r="AC177" s="9">
        <f>IF(Parametros!$P$3=1,'4 - Tabela atual'!AC176,'5 - Tabela anterior'!AB176)</f>
        <v>0</v>
      </c>
      <c r="AD177" s="9">
        <f>IF(Parametros!$P$3=1,'4 - Tabela atual'!AD176,'5 - Tabela anterior'!AC176)</f>
        <v>0</v>
      </c>
      <c r="AE177" s="9">
        <f>IF(Parametros!$P$3=1,'4 - Tabela atual'!AE176,'5 - Tabela anterior'!AD176)</f>
        <v>0</v>
      </c>
      <c r="AF177" s="9">
        <f>IF(Parametros!$P$3=1,'4 - Tabela atual'!AF176,'5 - Tabela anterior'!AE176)</f>
        <v>0</v>
      </c>
      <c r="AG177" s="9">
        <f>IF(Parametros!$P$3=1,'4 - Tabela atual'!AG176,'5 - Tabela anterior'!AF176)</f>
        <v>0</v>
      </c>
      <c r="AH177" s="9">
        <f>IF(Parametros!$P$3=1,'4 - Tabela atual'!AH176,'5 - Tabela anterior'!AG176)</f>
        <v>0</v>
      </c>
      <c r="AI177" s="9">
        <f>IF(Parametros!$P$3=1,'4 - Tabela atual'!AI176,'5 - Tabela anterior'!AH176)</f>
        <v>0</v>
      </c>
      <c r="AJ177" s="9">
        <f>IF(Parametros!$P$3=1,'4 - Tabela atual'!AJ176,'5 - Tabela anterior'!AI176)</f>
        <v>0</v>
      </c>
      <c r="AK177" s="9">
        <f>IF(Parametros!$P$3=1,'4 - Tabela atual'!AK176,'5 - Tabela anterior'!AJ176)</f>
        <v>0</v>
      </c>
      <c r="AL177" s="9">
        <f>IF(Parametros!$P$3=1,'4 - Tabela atual'!AL176,'5 - Tabela anterior'!AK176)</f>
        <v>0</v>
      </c>
      <c r="AM177" s="9">
        <f>IF(Parametros!$P$3=1,'4 - Tabela atual'!AM176,'5 - Tabela anterior'!AL176)</f>
        <v>0</v>
      </c>
      <c r="AN177" s="9">
        <f>IF(Parametros!$P$3=1,'4 - Tabela atual'!AN176,'5 - Tabela anterior'!AM176)</f>
        <v>0</v>
      </c>
      <c r="AO177" s="9">
        <f>IF(Parametros!$P$3=1,'4 - Tabela atual'!AO176,'5 - Tabela anterior'!AN176)</f>
        <v>0</v>
      </c>
      <c r="AP177" s="9">
        <f>IF(Parametros!$P$3=1,'4 - Tabela atual'!AP176,'5 - Tabela anterior'!AO176)</f>
        <v>0</v>
      </c>
      <c r="AQ177" s="9">
        <f>IF(Parametros!$P$3=1,'4 - Tabela atual'!AQ176,'5 - Tabela anterior'!AP176)</f>
        <v>0</v>
      </c>
      <c r="AR177" s="9">
        <f>IF(Parametros!$P$3=1,'4 - Tabela atual'!AR176,'5 - Tabela anterior'!AQ176)</f>
        <v>0</v>
      </c>
      <c r="AS177" s="9">
        <f>IF(Parametros!$P$3=1,'4 - Tabela atual'!AS176,'5 - Tabela anterior'!AR176)</f>
        <v>0</v>
      </c>
      <c r="AT177" s="9">
        <f>IF(Parametros!$P$3=1,'4 - Tabela atual'!AT176,'5 - Tabela anterior'!AS176)</f>
        <v>0</v>
      </c>
      <c r="AU177" s="9">
        <f>IF(Parametros!$P$3=1,'4 - Tabela atual'!AU176,'5 - Tabela anterior'!AT176)</f>
        <v>0</v>
      </c>
      <c r="AV177" s="9">
        <f>IF(Parametros!$P$3=1,'4 - Tabela atual'!AV176,'5 - Tabela anterior'!AU176)</f>
        <v>0</v>
      </c>
      <c r="AW177" s="9">
        <f>IF(Parametros!$P$3=1,'4 - Tabela atual'!AW176,'5 - Tabela anterior'!AV176)</f>
        <v>0</v>
      </c>
      <c r="AX177" s="9">
        <f>IF(Parametros!$P$3=1,'4 - Tabela atual'!AX176,'5 - Tabela anterior'!AW176)</f>
        <v>0</v>
      </c>
      <c r="AY177" s="9">
        <f>IF(Parametros!$P$3=1,'4 - Tabela atual'!AY176,'5 - Tabela anterior'!AX176)</f>
        <v>0</v>
      </c>
      <c r="AZ177" s="9">
        <f>IF(Parametros!$P$3=1,'4 - Tabela atual'!AZ176,'5 - Tabela anterior'!AY176)</f>
        <v>0</v>
      </c>
      <c r="BA177" s="9">
        <f>IF(Parametros!$P$3=1,'4 - Tabela atual'!BA176,'5 - Tabela anterior'!AZ176)</f>
        <v>0</v>
      </c>
      <c r="BB177" s="9">
        <f>IF(Parametros!$P$3=1,'4 - Tabela atual'!BB176,'5 - Tabela anterior'!BA176)</f>
        <v>0</v>
      </c>
      <c r="BC177" s="9">
        <f>IF(Parametros!$P$3=1,'4 - Tabela atual'!BC176,'5 - Tabela anterior'!BB176)</f>
        <v>0</v>
      </c>
      <c r="BD177" s="9">
        <f>IF(Parametros!$P$3=1,'4 - Tabela atual'!BD176,'5 - Tabela anterior'!BC176)</f>
        <v>0</v>
      </c>
      <c r="BE177" s="9">
        <f>IF(Parametros!$P$3=1,'4 - Tabela atual'!BE176,'5 - Tabela anterior'!BD176)</f>
        <v>0</v>
      </c>
      <c r="BF177" s="9">
        <f>IF(Parametros!$P$3=1,'4 - Tabela atual'!BF176,'5 - Tabela anterior'!BE176)</f>
        <v>0</v>
      </c>
      <c r="BG177" s="9">
        <f>IF(Parametros!$P$3=1,'4 - Tabela atual'!BG176,'5 - Tabela anterior'!BF176)</f>
        <v>0</v>
      </c>
      <c r="BH177" s="9">
        <f>IF(Parametros!$P$3=1,'4 - Tabela atual'!BH176,'5 - Tabela anterior'!BG176)</f>
        <v>0</v>
      </c>
      <c r="BI177" s="9">
        <f>IF(Parametros!$P$3=1,'4 - Tabela atual'!BI176,'5 - Tabela anterior'!BH176)</f>
        <v>0</v>
      </c>
      <c r="BJ177" s="9">
        <f>IF(Parametros!$P$3=1,'4 - Tabela atual'!BJ176,'5 - Tabela anterior'!BI176)</f>
        <v>0</v>
      </c>
      <c r="BK177" s="9">
        <f>IF(Parametros!$P$3=1,'4 - Tabela atual'!BK176,'5 - Tabela anterior'!BJ176)</f>
        <v>0</v>
      </c>
      <c r="BL177" s="9">
        <f>IF(Parametros!$P$3=1,'4 - Tabela atual'!BL176,'5 - Tabela anterior'!BK176)</f>
        <v>0</v>
      </c>
      <c r="BM177" s="9">
        <f>IF(Parametros!$P$3=1,'4 - Tabela atual'!BM176,'5 - Tabela anterior'!BL176)</f>
        <v>0</v>
      </c>
      <c r="BN177" s="9">
        <f>IF(Parametros!$P$3=1,'4 - Tabela atual'!BN176,'5 - Tabela anterior'!BM176)</f>
        <v>0</v>
      </c>
      <c r="BO177" s="9">
        <f>IF(Parametros!$P$3=1,'4 - Tabela atual'!BO176,'5 - Tabela anterior'!BN176)</f>
        <v>0</v>
      </c>
      <c r="BP177" s="9">
        <f>IF(Parametros!$P$3=1,'4 - Tabela atual'!BP176,'5 - Tabela anterior'!BO176)</f>
        <v>0</v>
      </c>
      <c r="BQ177" s="9">
        <f>IF(Parametros!$P$3=1,'4 - Tabela atual'!BQ176,'5 - Tabela anterior'!BP176)</f>
        <v>0</v>
      </c>
      <c r="BR177" s="9">
        <f>IF(Parametros!$P$3=1,'4 - Tabela atual'!BR176,'5 - Tabela anterior'!BQ176)</f>
        <v>0</v>
      </c>
      <c r="BS177" s="9">
        <f>IF(Parametros!$P$3=1,'4 - Tabela atual'!BS176,'5 - Tabela anterior'!BR176)</f>
        <v>0</v>
      </c>
      <c r="BT177" s="9">
        <f>IF(Parametros!$P$3=1,'4 - Tabela atual'!BT176,'5 - Tabela anterior'!BS176)</f>
        <v>0</v>
      </c>
      <c r="BU177" s="9">
        <f>IF(Parametros!$P$3=1,'4 - Tabela atual'!BU176,'5 - Tabela anterior'!BT176)</f>
        <v>0</v>
      </c>
      <c r="BV177" s="9">
        <f>IF(Parametros!$P$3=1,'4 - Tabela atual'!BV176,'5 - Tabela anterior'!BU176)</f>
        <v>0</v>
      </c>
      <c r="BW177" s="9">
        <f>IF(Parametros!$P$3=1,'4 - Tabela atual'!BW176,'5 - Tabela anterior'!BV176)</f>
        <v>0</v>
      </c>
      <c r="BX177" s="9">
        <f>IF(Parametros!$P$3=1,'4 - Tabela atual'!BX176,'5 - Tabela anterior'!BW176)</f>
        <v>0</v>
      </c>
      <c r="BY177" s="9">
        <f>IF(Parametros!$P$3=1,'4 - Tabela atual'!BY176,'5 - Tabela anterior'!BX176)</f>
        <v>0</v>
      </c>
      <c r="BZ177" s="9">
        <f>IF(Parametros!$P$3=1,'4 - Tabela atual'!BZ176,'5 - Tabela anterior'!BY176)</f>
        <v>0</v>
      </c>
      <c r="CA177" s="9">
        <f>IF(Parametros!$P$3=1,'4 - Tabela atual'!CA176,'5 - Tabela anterior'!BZ176)</f>
        <v>0</v>
      </c>
      <c r="CB177" s="9">
        <f>IF(Parametros!$P$3=1,'4 - Tabela atual'!CB176,'5 - Tabela anterior'!CA176)</f>
        <v>0</v>
      </c>
      <c r="CC177" s="9">
        <f>IF(Parametros!$P$3=1,'4 - Tabela atual'!CC176,'5 - Tabela anterior'!CB176)</f>
        <v>0</v>
      </c>
      <c r="CD177" s="9">
        <f>IF(Parametros!$P$3=1,'4 - Tabela atual'!CD176,'5 - Tabela anterior'!CC176)</f>
        <v>0</v>
      </c>
      <c r="CE177" s="9">
        <f>IF(Parametros!$P$3=1,'4 - Tabela atual'!CE176,'5 - Tabela anterior'!CD176)</f>
        <v>0</v>
      </c>
      <c r="CF177" s="9">
        <f>IF(Parametros!$P$3=1,'4 - Tabela atual'!CF176,'5 - Tabela anterior'!CE176)</f>
        <v>0</v>
      </c>
      <c r="CG177" s="9">
        <f>IF(Parametros!$P$3=1,'4 - Tabela atual'!CG176,'5 - Tabela anterior'!CF176)</f>
        <v>0</v>
      </c>
      <c r="CH177" s="9">
        <f>IF(Parametros!$P$3=1,'4 - Tabela atual'!CH176,'5 - Tabela anterior'!CG176)</f>
        <v>0</v>
      </c>
      <c r="CI177" s="9">
        <f>IF(Parametros!$P$3=1,'4 - Tabela atual'!CI176,'5 - Tabela anterior'!CH176)</f>
        <v>0</v>
      </c>
      <c r="CJ177" s="9">
        <f>IF(Parametros!$P$3=1,'4 - Tabela atual'!CJ176,'5 - Tabela anterior'!CI176)</f>
        <v>0</v>
      </c>
      <c r="CK177" s="9">
        <f>IF(Parametros!$P$3=1,'4 - Tabela atual'!CK176,'5 - Tabela anterior'!CJ176)</f>
        <v>0</v>
      </c>
      <c r="CL177" s="9">
        <f>IF(Parametros!$P$3=1,'4 - Tabela atual'!CL176,'5 - Tabela anterior'!CK176)</f>
        <v>0</v>
      </c>
      <c r="CM177" s="9">
        <f>IF(Parametros!$P$3=1,'4 - Tabela atual'!CM176,'5 - Tabela anterior'!CL176)</f>
        <v>0</v>
      </c>
      <c r="CN177" s="9">
        <f>IF(Parametros!$P$3=1,'4 - Tabela atual'!CN176,'5 - Tabela anterior'!CM176)</f>
        <v>0</v>
      </c>
      <c r="CO177" s="9">
        <f>IF(Parametros!$P$3=1,'4 - Tabela atual'!CO176,'5 - Tabela anterior'!CN176)</f>
        <v>0</v>
      </c>
      <c r="CP177" s="9">
        <f>IF(Parametros!$P$3=1,'4 - Tabela atual'!CP176,'5 - Tabela anterior'!CO176)</f>
        <v>0</v>
      </c>
      <c r="CQ177" s="9">
        <f>IF(Parametros!$P$3=1,'4 - Tabela atual'!CQ176,'5 - Tabela anterior'!CP176)</f>
        <v>0</v>
      </c>
      <c r="CR177" s="9">
        <f>IF(Parametros!$P$3=1,'4 - Tabela atual'!CR176,'5 - Tabela anterior'!CQ176)</f>
        <v>0</v>
      </c>
      <c r="CS177" s="9">
        <f>IF(Parametros!$P$3=1,'4 - Tabela atual'!CS176,'5 - Tabela anterior'!CR176)</f>
        <v>0</v>
      </c>
      <c r="CT177" s="9">
        <f>IF(Parametros!$P$3=1,'4 - Tabela atual'!CT176,'5 - Tabela anterior'!CS176)</f>
        <v>0</v>
      </c>
      <c r="CU177" s="9">
        <f>IF(Parametros!$P$3=1,'4 - Tabela atual'!CU176,'5 - Tabela anterior'!CT176)</f>
        <v>0</v>
      </c>
      <c r="CV177" s="9">
        <f>IF(Parametros!$P$3=1,'4 - Tabela atual'!CV176,'5 - Tabela anterior'!CU176)</f>
        <v>0</v>
      </c>
      <c r="CW177" s="9">
        <f>IF(Parametros!$P$3=1,'4 - Tabela atual'!CW176,'5 - Tabela anterior'!CV176)</f>
        <v>0</v>
      </c>
      <c r="CX177" s="9">
        <f>IF(Parametros!$P$3=1,'4 - Tabela atual'!CX176,'5 - Tabela anterior'!CW176)</f>
        <v>0</v>
      </c>
      <c r="CY177" s="9">
        <f>IF(Parametros!$P$3=1,'4 - Tabela atual'!CY176,'5 - Tabela anterior'!CX176)</f>
        <v>0</v>
      </c>
      <c r="CZ177" s="9">
        <f>IF(Parametros!$P$3=1,'4 - Tabela atual'!CZ176,'5 - Tabela anterior'!CY176)</f>
        <v>0</v>
      </c>
      <c r="DA177" s="9">
        <f>IF(Parametros!$P$3=1,'4 - Tabela atual'!DA176,'5 - Tabela anterior'!CZ176)</f>
        <v>0</v>
      </c>
      <c r="DB177" s="9">
        <f>IF(Parametros!$P$3=1,'4 - Tabela atual'!DB176,'5 - Tabela anterior'!DA176)</f>
        <v>0</v>
      </c>
      <c r="DC177" s="9">
        <f>IF(Parametros!$P$3=1,'4 - Tabela atual'!DC176,'5 - Tabela anterior'!DB176)</f>
        <v>0</v>
      </c>
      <c r="DD177" s="9">
        <f>IF(Parametros!$P$3=1,'4 - Tabela atual'!DD176,'5 - Tabela anterior'!DC176)</f>
        <v>0</v>
      </c>
      <c r="DE177" s="9">
        <f>IF(Parametros!$P$3=1,'4 - Tabela atual'!DE176,'5 - Tabela anterior'!DD176)</f>
        <v>0</v>
      </c>
      <c r="DF177" s="9">
        <f>IF(Parametros!$P$3=1,'4 - Tabela atual'!DF176,'5 - Tabela anterior'!DE176)</f>
        <v>0</v>
      </c>
      <c r="DG177" s="9">
        <f>IF(Parametros!$P$3=1,'4 - Tabela atual'!DG176,'5 - Tabela anterior'!DF176)</f>
        <v>0</v>
      </c>
      <c r="DH177" s="9">
        <f>IF(Parametros!$P$3=1,'4 - Tabela atual'!DH176,'5 - Tabela anterior'!DG176)</f>
        <v>0</v>
      </c>
      <c r="DI177" s="9">
        <f>IF(Parametros!$P$3=1,'4 - Tabela atual'!DI176,'5 - Tabela anterior'!DH176)</f>
        <v>0</v>
      </c>
      <c r="DJ177" s="9">
        <f>IF(Parametros!$P$3=1,'4 - Tabela atual'!DJ176,'5 - Tabela anterior'!DI176)</f>
        <v>0</v>
      </c>
      <c r="DK177" s="9">
        <f>IF(Parametros!$P$3=1,'4 - Tabela atual'!DK176,'5 - Tabela anterior'!DJ176)</f>
        <v>0</v>
      </c>
      <c r="DL177" s="9">
        <f>IF(Parametros!$P$3=1,'4 - Tabela atual'!DL176,'5 - Tabela anterior'!DK176)</f>
        <v>0</v>
      </c>
      <c r="DM177" s="9">
        <f>IF(Parametros!$P$3=1,'4 - Tabela atual'!DM176,'5 - Tabela anterior'!DL176)</f>
        <v>0</v>
      </c>
      <c r="DN177" s="9">
        <f>IF(Parametros!$P$3=1,'4 - Tabela atual'!DN176,'5 - Tabela anterior'!DM176)</f>
        <v>0</v>
      </c>
      <c r="DO177" s="9">
        <f>IF(Parametros!$P$3=1,'4 - Tabela atual'!DO176,'5 - Tabela anterior'!DN176)</f>
        <v>0</v>
      </c>
      <c r="DP177" s="9">
        <f>IF(Parametros!$P$3=1,'4 - Tabela atual'!DP176,'5 - Tabela anterior'!DO176)</f>
        <v>0</v>
      </c>
      <c r="DQ177" s="9">
        <f>IF(Parametros!$P$3=1,'4 - Tabela atual'!DQ176,'5 - Tabela anterior'!DP176)</f>
        <v>0</v>
      </c>
      <c r="DR177" s="9">
        <f>IF(Parametros!$P$3=1,'4 - Tabela atual'!DR176,'5 - Tabela anterior'!DQ176)</f>
        <v>0</v>
      </c>
      <c r="DS177" s="9">
        <f>IF(Parametros!$P$3=1,'4 - Tabela atual'!DS176,'5 - Tabela anterior'!DR176)</f>
        <v>0</v>
      </c>
      <c r="DT177" s="9">
        <f>IF(Parametros!$P$3=1,'4 - Tabela atual'!DT176,'5 - Tabela anterior'!DS176)</f>
        <v>0</v>
      </c>
      <c r="DU177" s="9">
        <f>IF(Parametros!$P$3=1,'4 - Tabela atual'!DU176,'5 - Tabela anterior'!DT176)</f>
        <v>0</v>
      </c>
      <c r="DV177" s="9">
        <f>IF(Parametros!$P$3=1,'4 - Tabela atual'!DV176,'5 - Tabela anterior'!DU176)</f>
        <v>0</v>
      </c>
      <c r="DW177" s="9">
        <f>IF(Parametros!$P$3=1,'4 - Tabela atual'!DW176,'5 - Tabela anterior'!DV176)</f>
        <v>0</v>
      </c>
      <c r="DX177" s="9">
        <f>IF(Parametros!$P$3=1,'4 - Tabela atual'!DX176,'5 - Tabela anterior'!DW176)</f>
        <v>0</v>
      </c>
      <c r="DY177" s="9">
        <f>IF(Parametros!$P$3=1,'4 - Tabela atual'!DY176,'5 - Tabela anterior'!DX176)</f>
        <v>0</v>
      </c>
      <c r="DZ177" s="9">
        <f>IF(Parametros!$P$3=1,'4 - Tabela atual'!DZ176,'5 - Tabela anterior'!DY176)</f>
        <v>0</v>
      </c>
      <c r="EA177" s="9">
        <f>IF(Parametros!$P$3=1,'4 - Tabela atual'!EA176,'5 - Tabela anterior'!DZ176)</f>
        <v>0</v>
      </c>
      <c r="EB177" s="9">
        <f>IF(Parametros!$P$3=1,'4 - Tabela atual'!EB176,'5 - Tabela anterior'!EA176)</f>
        <v>0</v>
      </c>
      <c r="EC177" s="9">
        <f>IF(Parametros!$P$3=1,'4 - Tabela atual'!EC176,'5 - Tabela anterior'!EB176)</f>
        <v>0</v>
      </c>
      <c r="ED177" s="9">
        <f>IF(Parametros!$P$3=1,'4 - Tabela atual'!ED176,'5 - Tabela anterior'!EC176)</f>
        <v>0</v>
      </c>
      <c r="EE177" s="9">
        <f>IF(Parametros!$P$3=1,'4 - Tabela atual'!EE176,'5 - Tabela anterior'!ED176)</f>
        <v>0</v>
      </c>
      <c r="EF177" s="9">
        <f>IF(Parametros!$P$3=1,'4 - Tabela atual'!EF176,'5 - Tabela anterior'!EE176)</f>
        <v>0</v>
      </c>
      <c r="EG177" s="9">
        <f>IF(Parametros!$P$3=1,'4 - Tabela atual'!EG176,'5 - Tabela anterior'!EF176)</f>
        <v>0</v>
      </c>
      <c r="EH177" s="9">
        <f>IF(Parametros!$P$3=1,'4 - Tabela atual'!EH176,'5 - Tabela anterior'!EG176)</f>
        <v>0</v>
      </c>
      <c r="EI177" s="9">
        <f>IF(Parametros!$P$3=1,'4 - Tabela atual'!EI176,'5 - Tabela anterior'!EH176)</f>
        <v>0</v>
      </c>
      <c r="EJ177" s="9">
        <f>IF(Parametros!$P$3=1,'4 - Tabela atual'!EJ176,'5 - Tabela anterior'!EI176)</f>
        <v>0</v>
      </c>
      <c r="EK177" s="9">
        <f>IF(Parametros!$P$3=1,'4 - Tabela atual'!EK176,'5 - Tabela anterior'!EJ176)</f>
        <v>0</v>
      </c>
      <c r="EL177" s="9">
        <f>IF(Parametros!$P$3=1,'4 - Tabela atual'!EL176,'5 - Tabela anterior'!EK176)</f>
        <v>0</v>
      </c>
      <c r="EM177" s="9">
        <f>IF(Parametros!$P$3=1,'4 - Tabela atual'!EM176,'5 - Tabela anterior'!EL176)</f>
        <v>0</v>
      </c>
      <c r="EN177" s="9">
        <f>IF(Parametros!$P$3=1,'4 - Tabela atual'!EN176,'5 - Tabela anterior'!EM176)</f>
        <v>0</v>
      </c>
      <c r="EO177" s="9">
        <f>IF(Parametros!$P$3=1,'4 - Tabela atual'!EO176,'5 - Tabela anterior'!EN176)</f>
        <v>0</v>
      </c>
      <c r="EP177" s="9">
        <f>IF(Parametros!$P$3=1,'4 - Tabela atual'!EP176,'5 - Tabela anterior'!EO176)</f>
        <v>0</v>
      </c>
      <c r="EQ177" s="9">
        <f>IF(Parametros!$P$3=1,'4 - Tabela atual'!EQ176,'5 - Tabela anterior'!EP176)</f>
        <v>0</v>
      </c>
      <c r="ER177" s="9">
        <f>IF(Parametros!$P$3=1,'4 - Tabela atual'!ER176,'5 - Tabela anterior'!EQ176)</f>
        <v>0</v>
      </c>
      <c r="ES177" s="9">
        <f>IF(Parametros!$P$3=1,'4 - Tabela atual'!ES176,'5 - Tabela anterior'!ER176)</f>
        <v>0</v>
      </c>
      <c r="ET177" s="9">
        <f>IF(Parametros!$P$3=1,'4 - Tabela atual'!ET176,'5 - Tabela anterior'!ES176)</f>
        <v>0</v>
      </c>
      <c r="EU177" s="9">
        <f>IF(Parametros!$P$3=1,'4 - Tabela atual'!EU176,'5 - Tabela anterior'!ET176)</f>
        <v>0</v>
      </c>
      <c r="EV177" s="9">
        <f>IF(Parametros!$P$3=1,'4 - Tabela atual'!EV176,'5 - Tabela anterior'!EU176)</f>
        <v>0</v>
      </c>
      <c r="EW177" s="9">
        <f>IF(Parametros!$P$3=1,'4 - Tabela atual'!EW176,'5 - Tabela anterior'!EV176)</f>
        <v>0</v>
      </c>
      <c r="EX177" s="9">
        <f>IF(Parametros!$P$3=1,'4 - Tabela atual'!EX176,'5 - Tabela anterior'!EW176)</f>
        <v>0</v>
      </c>
      <c r="EY177" s="9">
        <f>IF(Parametros!$P$3=1,'4 - Tabela atual'!EY176,'5 - Tabela anterior'!EX176)</f>
        <v>0</v>
      </c>
      <c r="EZ177" s="9">
        <f>IF(Parametros!$P$3=1,'4 - Tabela atual'!EZ176,'5 - Tabela anterior'!EY176)</f>
        <v>0</v>
      </c>
      <c r="FA177" s="9">
        <f>IF(Parametros!$P$3=1,'4 - Tabela atual'!FA176,'5 - Tabela anterior'!EZ176)</f>
        <v>0</v>
      </c>
      <c r="FB177" s="9">
        <f>IF(Parametros!$P$3=1,'4 - Tabela atual'!FB176,'5 - Tabela anterior'!FA176)</f>
        <v>0</v>
      </c>
      <c r="FC177" s="9">
        <f>IF(Parametros!$P$3=1,'4 - Tabela atual'!FC176,'5 - Tabela anterior'!FB176)</f>
        <v>0</v>
      </c>
      <c r="FD177" s="9">
        <f>IF(Parametros!$P$3=1,'4 - Tabela atual'!FD176,'5 - Tabela anterior'!FC176)</f>
        <v>0</v>
      </c>
      <c r="FE177" s="9">
        <f>IF(Parametros!$P$3=1,'4 - Tabela atual'!FE176,'5 - Tabela anterior'!FD176)</f>
        <v>0</v>
      </c>
      <c r="FF177" s="9">
        <f>IF(Parametros!$P$3=1,'4 - Tabela atual'!FF176,'5 - Tabela anterior'!FE176)</f>
        <v>0</v>
      </c>
      <c r="FG177" s="9">
        <f>IF(Parametros!$P$3=1,'4 - Tabela atual'!FG176,'5 - Tabela anterior'!FF176)</f>
        <v>0</v>
      </c>
      <c r="FH177" s="9">
        <f>IF(Parametros!$P$3=1,'4 - Tabela atual'!FH176,'5 - Tabela anterior'!FG176)</f>
        <v>0</v>
      </c>
      <c r="FI177" s="9">
        <f>IF(Parametros!$P$3=1,'4 - Tabela atual'!FI176,'5 - Tabela anterior'!FH176)</f>
        <v>0</v>
      </c>
      <c r="FJ177" s="9">
        <f>IF(Parametros!$P$3=1,'4 - Tabela atual'!FJ176,'5 - Tabela anterior'!FI176)</f>
        <v>0</v>
      </c>
      <c r="FK177" s="9">
        <f>IF(Parametros!$P$3=1,'4 - Tabela atual'!FK176,'5 - Tabela anterior'!FJ176)</f>
        <v>0</v>
      </c>
      <c r="FL177" s="9">
        <f>IF(Parametros!$P$3=1,'4 - Tabela atual'!FL176,'5 - Tabela anterior'!FK176)</f>
        <v>0</v>
      </c>
      <c r="FM177" s="9">
        <f>IF(Parametros!$P$3=1,'4 - Tabela atual'!FM176,'5 - Tabela anterior'!FL176)</f>
        <v>0</v>
      </c>
      <c r="FN177" s="9">
        <f>IF(Parametros!$P$3=1,'4 - Tabela atual'!FN176,'5 - Tabela anterior'!FM176)</f>
        <v>0</v>
      </c>
      <c r="FO177" s="9">
        <f>IF(Parametros!$P$3=1,'4 - Tabela atual'!FO176,'5 - Tabela anterior'!FN176)</f>
        <v>0</v>
      </c>
      <c r="FP177" s="9">
        <f>IF(Parametros!$P$3=1,'4 - Tabela atual'!FP176,'5 - Tabela anterior'!FO176)</f>
        <v>0</v>
      </c>
      <c r="FQ177" s="9">
        <f>IF(Parametros!$P$3=1,'4 - Tabela atual'!FQ176,'5 - Tabela anterior'!FP176)</f>
        <v>0</v>
      </c>
      <c r="FR177" s="9">
        <f>IF(Parametros!$P$3=1,'4 - Tabela atual'!FR176,'5 - Tabela anterior'!FQ176)</f>
        <v>0</v>
      </c>
      <c r="FS177" s="9">
        <f>IF(Parametros!$P$3=1,'4 - Tabela atual'!FS176,'5 - Tabela anterior'!FR176)</f>
        <v>0</v>
      </c>
      <c r="FT177" t="str">
        <f>IF(Parametros!$P$3=1,'4 - Tabela atual'!FT176,'5 - Tabela anterior'!FS176)</f>
        <v>0</v>
      </c>
      <c r="FU177" t="str">
        <f>IF(Parametros!$P$3=1,'4 - Tabela atual'!FU176,'5 - Tabela anterior'!FT176)</f>
        <v>0</v>
      </c>
      <c r="FV177" t="str">
        <f>IF(Parametros!$P$3=1,'4 - Tabela atual'!FV176,'5 - Tabela anterior'!FU176)</f>
        <v>0</v>
      </c>
      <c r="FW177" t="str">
        <f>IF(Parametros!$P$3=1,'4 - Tabela atual'!FW176,'5 - Tabela anterior'!FV176)</f>
        <v>0</v>
      </c>
      <c r="FX177">
        <f>IF(Parametros!$P$3=1,'4 - Tabela atual'!FX176,'5 - Tabela anterior'!FW176)</f>
        <v>0</v>
      </c>
      <c r="FY177">
        <f>IF(Parametros!$P$3=1,'4 - Tabela atual'!FY176,'5 - Tabela anterior'!FX176)</f>
        <v>0</v>
      </c>
      <c r="FZ177">
        <f>IF(Parametros!$P$3=1,'4 - Tabela atual'!FZ176,'5 - Tabela anterior'!FY176)</f>
        <v>0</v>
      </c>
      <c r="GA177">
        <f>IF(Parametros!$P$3=1,'4 - Tabela atual'!GA176,'5 - Tabela anterior'!FZ176)</f>
        <v>0</v>
      </c>
      <c r="GB177">
        <f>IF(Parametros!$P$3=1,'4 - Tabela atual'!GB176,'5 - Tabela anterior'!GA176)</f>
        <v>0</v>
      </c>
      <c r="GC177">
        <f>IF(Parametros!$P$3=1,'4 - Tabela atual'!GC176,'5 - Tabela anterior'!GB176)</f>
        <v>0</v>
      </c>
      <c r="GD177">
        <f>IF(Parametros!$P$3=1,'4 - Tabela atual'!GD176,'5 - Tabela anterior'!GC176)</f>
        <v>0</v>
      </c>
      <c r="GE177">
        <f>IF(Parametros!$P$3=1,'4 - Tabela atual'!GE176,'5 - Tabela anterior'!GD176)</f>
        <v>0</v>
      </c>
      <c r="GF177">
        <f>IF(Parametros!$P$3=1,'4 - Tabela atual'!GF176,'5 - Tabela anterior'!GE176)</f>
        <v>0</v>
      </c>
      <c r="GG177">
        <f>IF(Parametros!$P$3=1,'4 - Tabela atual'!GG176,'5 - Tabela anterior'!GF176)</f>
        <v>0</v>
      </c>
      <c r="GH177">
        <f>IF(Parametros!$P$3=1,'4 - Tabela atual'!GH176,'5 - Tabela anterior'!GG176)</f>
        <v>0</v>
      </c>
      <c r="GI177" s="8" t="str">
        <f>IF(Parametros!$P$3=1,'4 - Tabela atual'!GI176,'5 - Tabela anterior'!GH176)</f>
        <v>0</v>
      </c>
      <c r="GJ177" s="8">
        <f>IF(Parametros!$P$3=1,'4 - Tabela atual'!GJ176,'5 - Tabela anterior'!GI176)</f>
        <v>0</v>
      </c>
      <c r="GK177" s="8">
        <f>IF(Parametros!$P$3=1,'4 - Tabela atual'!GK176,'5 - Tabela anterior'!GJ176)</f>
        <v>0</v>
      </c>
      <c r="GL177" s="8">
        <f>IF(Parametros!$P$3=1,'4 - Tabela atual'!GL176,'5 - Tabela anterior'!GK176)</f>
        <v>0</v>
      </c>
      <c r="GM177" s="8">
        <f>IF(Parametros!$P$3=1,'4 - Tabela atual'!GM176,'5 - Tabela anterior'!GL176)</f>
        <v>0</v>
      </c>
      <c r="GN177" s="8">
        <f>IF(Parametros!$P$3=1,'4 - Tabela atual'!GN176,'5 - Tabela anterior'!GM176)</f>
        <v>0</v>
      </c>
      <c r="GO177" s="8">
        <f>IF(Parametros!$P$3=1,'4 - Tabela atual'!GO176,'5 - Tabela anterior'!GN176)</f>
        <v>0</v>
      </c>
      <c r="GP177" s="8">
        <f>IF(Parametros!$P$3=1,'4 - Tabela atual'!GP176,'5 - Tabela anterior'!GO176)</f>
        <v>0</v>
      </c>
      <c r="GQ177" s="8">
        <f>IF(Parametros!$P$3=1,'4 - Tabela atual'!GQ176,'5 - Tabela anterior'!GP176)</f>
        <v>0</v>
      </c>
      <c r="GR177" s="8">
        <f>IF(Parametros!$P$3=1,'4 - Tabela atual'!GR176,'5 - Tabela anterior'!GQ176)</f>
        <v>0</v>
      </c>
      <c r="GS177" s="8">
        <f>IF(Parametros!$P$3=1,'4 - Tabela atual'!GS176,'5 - Tabela anterior'!GR176)</f>
        <v>0</v>
      </c>
      <c r="GT177" s="8">
        <f>IF(Parametros!$P$3=1,'4 - Tabela atual'!GT176,'5 - Tabela anterior'!GS176)</f>
        <v>0</v>
      </c>
      <c r="GU177" s="8">
        <f>IF(Parametros!$P$3=1,'4 - Tabela atual'!GU176,'5 - Tabela anterior'!GT176)</f>
        <v>0</v>
      </c>
      <c r="GV177" s="8">
        <f>IF(Parametros!$P$3=1,'4 - Tabela atual'!GV176,'5 - Tabela anterior'!GU176)</f>
        <v>0</v>
      </c>
      <c r="GW177" s="8">
        <f>IF(Parametros!$P$3=1,'4 - Tabela atual'!GW176,'5 - Tabela anterior'!GV176)</f>
        <v>0</v>
      </c>
      <c r="GX177">
        <f>IF(Parametros!$P$3=1,'4 - Tabela atual'!GX176,'5 - Tabela anterior'!GW176)</f>
        <v>0</v>
      </c>
      <c r="GY177">
        <f>IF(Parametros!$P$3=1,'4 - Tabela atual'!GY176,'5 - Tabela anterior'!GX176)</f>
        <v>0</v>
      </c>
      <c r="GZ177">
        <f>IF(Parametros!$P$3=1,'4 - Tabela atual'!GZ176,'5 - Tabela anterior'!GY176)</f>
        <v>0</v>
      </c>
      <c r="HA177">
        <f>IF(Parametros!$P$3=1,'4 - Tabela atual'!HA176,'5 - Tabela anterior'!GZ176)</f>
        <v>0</v>
      </c>
      <c r="HB177">
        <f>IF(Parametros!$P$3=1,'4 - Tabela atual'!HB176,'5 - Tabela anterior'!HA176)</f>
        <v>0</v>
      </c>
      <c r="HC177">
        <f>IF(Parametros!$P$3=1,'4 - Tabela atual'!HC176,'5 - Tabela anterior'!HB176)</f>
        <v>0</v>
      </c>
      <c r="HD177">
        <f>IF(Parametros!$P$3=1,'4 - Tabela atual'!HD176,'5 - Tabela anterior'!HC176)</f>
        <v>0</v>
      </c>
      <c r="HE177" s="6" t="str">
        <f t="shared" si="4"/>
        <v>0 - (0)</v>
      </c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IP177" s="5"/>
      <c r="IQ177" s="5"/>
      <c r="IR177" s="5"/>
      <c r="IS177" s="5"/>
      <c r="IT177" s="5"/>
      <c r="IU177" s="5"/>
      <c r="IV177" s="5"/>
      <c r="IW177" s="5"/>
      <c r="IX177" s="5"/>
      <c r="IY177" s="5"/>
      <c r="IZ177" s="5"/>
      <c r="JA177" s="5"/>
      <c r="JB177" s="5"/>
      <c r="JC177" s="5"/>
      <c r="JD177" s="5"/>
      <c r="JE177" s="5"/>
      <c r="JF177" s="5"/>
      <c r="JG177" s="5"/>
      <c r="JH177" s="5"/>
      <c r="JI177" s="5"/>
      <c r="JJ177" s="5"/>
      <c r="JK177" s="5"/>
      <c r="JL177" s="5"/>
    </row>
    <row r="178" spans="1:272" x14ac:dyDescent="0.2">
      <c r="A178" s="148">
        <f>IF(Parametros!$P$3=1,'4 - Tabela atual'!A177,'5 - Tabela anterior'!A177)</f>
        <v>0</v>
      </c>
      <c r="B178" s="112">
        <f>IF(Parametros!$P$3=1,'4 - Tabela atual'!B177,'5 - Tabela anterior'!B177)</f>
        <v>0</v>
      </c>
      <c r="C178" s="9">
        <f>IF(Parametros!$P$3=1,'4 - Tabela atual'!C177,'5 - Tabela anterior'!C177)</f>
        <v>0</v>
      </c>
      <c r="D178" s="9">
        <f>IF(Parametros!$P$3=1,'4 - Tabela atual'!D177,'5 - Tabela anterior'!D177)</f>
        <v>0</v>
      </c>
      <c r="E178" s="9"/>
      <c r="F178" s="9"/>
      <c r="G178" s="9"/>
      <c r="H178" s="9"/>
      <c r="I178" s="9">
        <f>IF(Parametros!$P$3=1,'4 - Tabela atual'!I177,'5 - Tabela anterior'!H177)</f>
        <v>0</v>
      </c>
      <c r="J178" s="9"/>
      <c r="K178" s="9"/>
      <c r="L178" s="9"/>
      <c r="M178" s="9"/>
      <c r="N178" s="9">
        <f>IF(Parametros!$P$3=1,'4 - Tabela atual'!N177,'5 - Tabela anterior'!M177)</f>
        <v>0</v>
      </c>
      <c r="O178" s="9">
        <f>IF(Parametros!$P$3=1,'4 - Tabela atual'!O177,'5 - Tabela anterior'!N177)</f>
        <v>0</v>
      </c>
      <c r="P178" s="9">
        <f>IF(Parametros!$P$3=1,'4 - Tabela atual'!P177,'5 - Tabela anterior'!O177)</f>
        <v>0</v>
      </c>
      <c r="Q178" s="9">
        <f>IF(Parametros!$P$3=1,'4 - Tabela atual'!Q177,'5 - Tabela anterior'!P177)</f>
        <v>0</v>
      </c>
      <c r="R178" s="9">
        <f>IF(Parametros!$P$3=1,'4 - Tabela atual'!R177,'5 - Tabela anterior'!Q177)</f>
        <v>0</v>
      </c>
      <c r="S178" s="9">
        <f>IF(Parametros!$P$3=1,'4 - Tabela atual'!S177,'5 - Tabela anterior'!R177)</f>
        <v>0</v>
      </c>
      <c r="T178" s="9">
        <f>IF(Parametros!$P$3=1,'4 - Tabela atual'!T177,'5 - Tabela anterior'!S177)</f>
        <v>0</v>
      </c>
      <c r="U178" s="9">
        <f>IF(Parametros!$P$3=1,'4 - Tabela atual'!U177,'5 - Tabela anterior'!T177)</f>
        <v>0</v>
      </c>
      <c r="V178" s="9">
        <f>IF(Parametros!$P$3=1,'4 - Tabela atual'!V177,'5 - Tabela anterior'!U177)</f>
        <v>0</v>
      </c>
      <c r="W178" s="9">
        <f>IF(Parametros!$P$3=1,'4 - Tabela atual'!W177,'5 - Tabela anterior'!V177)</f>
        <v>0</v>
      </c>
      <c r="X178" s="9">
        <f>IF(Parametros!$P$3=1,'4 - Tabela atual'!X177,'5 - Tabela anterior'!W177)</f>
        <v>0</v>
      </c>
      <c r="Y178" s="9">
        <f>IF(Parametros!$P$3=1,'4 - Tabela atual'!Y177,'5 - Tabela anterior'!X177)</f>
        <v>0</v>
      </c>
      <c r="Z178" s="9">
        <f>IF(Parametros!$P$3=1,'4 - Tabela atual'!Z177,'5 - Tabela anterior'!Y177)</f>
        <v>0</v>
      </c>
      <c r="AA178" s="9">
        <f>IF(Parametros!$P$3=1,'4 - Tabela atual'!AA177,'5 - Tabela anterior'!Z177)</f>
        <v>0</v>
      </c>
      <c r="AB178" s="9">
        <f>IF(Parametros!$P$3=1,'4 - Tabela atual'!AB177,'5 - Tabela anterior'!AA177)</f>
        <v>0</v>
      </c>
      <c r="AC178" s="9">
        <f>IF(Parametros!$P$3=1,'4 - Tabela atual'!AC177,'5 - Tabela anterior'!AB177)</f>
        <v>0</v>
      </c>
      <c r="AD178" s="9">
        <f>IF(Parametros!$P$3=1,'4 - Tabela atual'!AD177,'5 - Tabela anterior'!AC177)</f>
        <v>0</v>
      </c>
      <c r="AE178" s="9">
        <f>IF(Parametros!$P$3=1,'4 - Tabela atual'!AE177,'5 - Tabela anterior'!AD177)</f>
        <v>0</v>
      </c>
      <c r="AF178" s="9">
        <f>IF(Parametros!$P$3=1,'4 - Tabela atual'!AF177,'5 - Tabela anterior'!AE177)</f>
        <v>0</v>
      </c>
      <c r="AG178" s="9">
        <f>IF(Parametros!$P$3=1,'4 - Tabela atual'!AG177,'5 - Tabela anterior'!AF177)</f>
        <v>0</v>
      </c>
      <c r="AH178" s="9">
        <f>IF(Parametros!$P$3=1,'4 - Tabela atual'!AH177,'5 - Tabela anterior'!AG177)</f>
        <v>0</v>
      </c>
      <c r="AI178" s="9">
        <f>IF(Parametros!$P$3=1,'4 - Tabela atual'!AI177,'5 - Tabela anterior'!AH177)</f>
        <v>0</v>
      </c>
      <c r="AJ178" s="9">
        <f>IF(Parametros!$P$3=1,'4 - Tabela atual'!AJ177,'5 - Tabela anterior'!AI177)</f>
        <v>0</v>
      </c>
      <c r="AK178" s="9">
        <f>IF(Parametros!$P$3=1,'4 - Tabela atual'!AK177,'5 - Tabela anterior'!AJ177)</f>
        <v>0</v>
      </c>
      <c r="AL178" s="9">
        <f>IF(Parametros!$P$3=1,'4 - Tabela atual'!AL177,'5 - Tabela anterior'!AK177)</f>
        <v>0</v>
      </c>
      <c r="AM178" s="9">
        <f>IF(Parametros!$P$3=1,'4 - Tabela atual'!AM177,'5 - Tabela anterior'!AL177)</f>
        <v>0</v>
      </c>
      <c r="AN178" s="9">
        <f>IF(Parametros!$P$3=1,'4 - Tabela atual'!AN177,'5 - Tabela anterior'!AM177)</f>
        <v>0</v>
      </c>
      <c r="AO178" s="9">
        <f>IF(Parametros!$P$3=1,'4 - Tabela atual'!AO177,'5 - Tabela anterior'!AN177)</f>
        <v>0</v>
      </c>
      <c r="AP178" s="9">
        <f>IF(Parametros!$P$3=1,'4 - Tabela atual'!AP177,'5 - Tabela anterior'!AO177)</f>
        <v>0</v>
      </c>
      <c r="AQ178" s="9">
        <f>IF(Parametros!$P$3=1,'4 - Tabela atual'!AQ177,'5 - Tabela anterior'!AP177)</f>
        <v>0</v>
      </c>
      <c r="AR178" s="9">
        <f>IF(Parametros!$P$3=1,'4 - Tabela atual'!AR177,'5 - Tabela anterior'!AQ177)</f>
        <v>0</v>
      </c>
      <c r="AS178" s="9">
        <f>IF(Parametros!$P$3=1,'4 - Tabela atual'!AS177,'5 - Tabela anterior'!AR177)</f>
        <v>0</v>
      </c>
      <c r="AT178" s="9">
        <f>IF(Parametros!$P$3=1,'4 - Tabela atual'!AT177,'5 - Tabela anterior'!AS177)</f>
        <v>0</v>
      </c>
      <c r="AU178" s="9">
        <f>IF(Parametros!$P$3=1,'4 - Tabela atual'!AU177,'5 - Tabela anterior'!AT177)</f>
        <v>0</v>
      </c>
      <c r="AV178" s="9">
        <f>IF(Parametros!$P$3=1,'4 - Tabela atual'!AV177,'5 - Tabela anterior'!AU177)</f>
        <v>0</v>
      </c>
      <c r="AW178" s="9">
        <f>IF(Parametros!$P$3=1,'4 - Tabela atual'!AW177,'5 - Tabela anterior'!AV177)</f>
        <v>0</v>
      </c>
      <c r="AX178" s="9">
        <f>IF(Parametros!$P$3=1,'4 - Tabela atual'!AX177,'5 - Tabela anterior'!AW177)</f>
        <v>0</v>
      </c>
      <c r="AY178" s="9">
        <f>IF(Parametros!$P$3=1,'4 - Tabela atual'!AY177,'5 - Tabela anterior'!AX177)</f>
        <v>0</v>
      </c>
      <c r="AZ178" s="9">
        <f>IF(Parametros!$P$3=1,'4 - Tabela atual'!AZ177,'5 - Tabela anterior'!AY177)</f>
        <v>0</v>
      </c>
      <c r="BA178" s="9">
        <f>IF(Parametros!$P$3=1,'4 - Tabela atual'!BA177,'5 - Tabela anterior'!AZ177)</f>
        <v>0</v>
      </c>
      <c r="BB178" s="9">
        <f>IF(Parametros!$P$3=1,'4 - Tabela atual'!BB177,'5 - Tabela anterior'!BA177)</f>
        <v>0</v>
      </c>
      <c r="BC178" s="9">
        <f>IF(Parametros!$P$3=1,'4 - Tabela atual'!BC177,'5 - Tabela anterior'!BB177)</f>
        <v>0</v>
      </c>
      <c r="BD178" s="9">
        <f>IF(Parametros!$P$3=1,'4 - Tabela atual'!BD177,'5 - Tabela anterior'!BC177)</f>
        <v>0</v>
      </c>
      <c r="BE178" s="9">
        <f>IF(Parametros!$P$3=1,'4 - Tabela atual'!BE177,'5 - Tabela anterior'!BD177)</f>
        <v>0</v>
      </c>
      <c r="BF178" s="9">
        <f>IF(Parametros!$P$3=1,'4 - Tabela atual'!BF177,'5 - Tabela anterior'!BE177)</f>
        <v>0</v>
      </c>
      <c r="BG178" s="9">
        <f>IF(Parametros!$P$3=1,'4 - Tabela atual'!BG177,'5 - Tabela anterior'!BF177)</f>
        <v>0</v>
      </c>
      <c r="BH178" s="9">
        <f>IF(Parametros!$P$3=1,'4 - Tabela atual'!BH177,'5 - Tabela anterior'!BG177)</f>
        <v>0</v>
      </c>
      <c r="BI178" s="9">
        <f>IF(Parametros!$P$3=1,'4 - Tabela atual'!BI177,'5 - Tabela anterior'!BH177)</f>
        <v>0</v>
      </c>
      <c r="BJ178" s="9">
        <f>IF(Parametros!$P$3=1,'4 - Tabela atual'!BJ177,'5 - Tabela anterior'!BI177)</f>
        <v>0</v>
      </c>
      <c r="BK178" s="9">
        <f>IF(Parametros!$P$3=1,'4 - Tabela atual'!BK177,'5 - Tabela anterior'!BJ177)</f>
        <v>0</v>
      </c>
      <c r="BL178" s="9">
        <f>IF(Parametros!$P$3=1,'4 - Tabela atual'!BL177,'5 - Tabela anterior'!BK177)</f>
        <v>0</v>
      </c>
      <c r="BM178" s="9">
        <f>IF(Parametros!$P$3=1,'4 - Tabela atual'!BM177,'5 - Tabela anterior'!BL177)</f>
        <v>0</v>
      </c>
      <c r="BN178" s="9">
        <f>IF(Parametros!$P$3=1,'4 - Tabela atual'!BN177,'5 - Tabela anterior'!BM177)</f>
        <v>0</v>
      </c>
      <c r="BO178" s="9">
        <f>IF(Parametros!$P$3=1,'4 - Tabela atual'!BO177,'5 - Tabela anterior'!BN177)</f>
        <v>0</v>
      </c>
      <c r="BP178" s="9">
        <f>IF(Parametros!$P$3=1,'4 - Tabela atual'!BP177,'5 - Tabela anterior'!BO177)</f>
        <v>0</v>
      </c>
      <c r="BQ178" s="9">
        <f>IF(Parametros!$P$3=1,'4 - Tabela atual'!BQ177,'5 - Tabela anterior'!BP177)</f>
        <v>0</v>
      </c>
      <c r="BR178" s="9">
        <f>IF(Parametros!$P$3=1,'4 - Tabela atual'!BR177,'5 - Tabela anterior'!BQ177)</f>
        <v>0</v>
      </c>
      <c r="BS178" s="9">
        <f>IF(Parametros!$P$3=1,'4 - Tabela atual'!BS177,'5 - Tabela anterior'!BR177)</f>
        <v>0</v>
      </c>
      <c r="BT178" s="9">
        <f>IF(Parametros!$P$3=1,'4 - Tabela atual'!BT177,'5 - Tabela anterior'!BS177)</f>
        <v>0</v>
      </c>
      <c r="BU178" s="9">
        <f>IF(Parametros!$P$3=1,'4 - Tabela atual'!BU177,'5 - Tabela anterior'!BT177)</f>
        <v>0</v>
      </c>
      <c r="BV178" s="9">
        <f>IF(Parametros!$P$3=1,'4 - Tabela atual'!BV177,'5 - Tabela anterior'!BU177)</f>
        <v>0</v>
      </c>
      <c r="BW178" s="9">
        <f>IF(Parametros!$P$3=1,'4 - Tabela atual'!BW177,'5 - Tabela anterior'!BV177)</f>
        <v>0</v>
      </c>
      <c r="BX178" s="9">
        <f>IF(Parametros!$P$3=1,'4 - Tabela atual'!BX177,'5 - Tabela anterior'!BW177)</f>
        <v>0</v>
      </c>
      <c r="BY178" s="9">
        <f>IF(Parametros!$P$3=1,'4 - Tabela atual'!BY177,'5 - Tabela anterior'!BX177)</f>
        <v>0</v>
      </c>
      <c r="BZ178" s="9">
        <f>IF(Parametros!$P$3=1,'4 - Tabela atual'!BZ177,'5 - Tabela anterior'!BY177)</f>
        <v>0</v>
      </c>
      <c r="CA178" s="9">
        <f>IF(Parametros!$P$3=1,'4 - Tabela atual'!CA177,'5 - Tabela anterior'!BZ177)</f>
        <v>0</v>
      </c>
      <c r="CB178" s="9">
        <f>IF(Parametros!$P$3=1,'4 - Tabela atual'!CB177,'5 - Tabela anterior'!CA177)</f>
        <v>0</v>
      </c>
      <c r="CC178" s="9">
        <f>IF(Parametros!$P$3=1,'4 - Tabela atual'!CC177,'5 - Tabela anterior'!CB177)</f>
        <v>0</v>
      </c>
      <c r="CD178" s="9">
        <f>IF(Parametros!$P$3=1,'4 - Tabela atual'!CD177,'5 - Tabela anterior'!CC177)</f>
        <v>0</v>
      </c>
      <c r="CE178" s="9">
        <f>IF(Parametros!$P$3=1,'4 - Tabela atual'!CE177,'5 - Tabela anterior'!CD177)</f>
        <v>0</v>
      </c>
      <c r="CF178" s="9">
        <f>IF(Parametros!$P$3=1,'4 - Tabela atual'!CF177,'5 - Tabela anterior'!CE177)</f>
        <v>0</v>
      </c>
      <c r="CG178" s="9">
        <f>IF(Parametros!$P$3=1,'4 - Tabela atual'!CG177,'5 - Tabela anterior'!CF177)</f>
        <v>0</v>
      </c>
      <c r="CH178" s="9">
        <f>IF(Parametros!$P$3=1,'4 - Tabela atual'!CH177,'5 - Tabela anterior'!CG177)</f>
        <v>0</v>
      </c>
      <c r="CI178" s="9">
        <f>IF(Parametros!$P$3=1,'4 - Tabela atual'!CI177,'5 - Tabela anterior'!CH177)</f>
        <v>0</v>
      </c>
      <c r="CJ178" s="9">
        <f>IF(Parametros!$P$3=1,'4 - Tabela atual'!CJ177,'5 - Tabela anterior'!CI177)</f>
        <v>0</v>
      </c>
      <c r="CK178" s="9">
        <f>IF(Parametros!$P$3=1,'4 - Tabela atual'!CK177,'5 - Tabela anterior'!CJ177)</f>
        <v>0</v>
      </c>
      <c r="CL178" s="9">
        <f>IF(Parametros!$P$3=1,'4 - Tabela atual'!CL177,'5 - Tabela anterior'!CK177)</f>
        <v>0</v>
      </c>
      <c r="CM178" s="9">
        <f>IF(Parametros!$P$3=1,'4 - Tabela atual'!CM177,'5 - Tabela anterior'!CL177)</f>
        <v>0</v>
      </c>
      <c r="CN178" s="9">
        <f>IF(Parametros!$P$3=1,'4 - Tabela atual'!CN177,'5 - Tabela anterior'!CM177)</f>
        <v>0</v>
      </c>
      <c r="CO178" s="9">
        <f>IF(Parametros!$P$3=1,'4 - Tabela atual'!CO177,'5 - Tabela anterior'!CN177)</f>
        <v>0</v>
      </c>
      <c r="CP178" s="9">
        <f>IF(Parametros!$P$3=1,'4 - Tabela atual'!CP177,'5 - Tabela anterior'!CO177)</f>
        <v>0</v>
      </c>
      <c r="CQ178" s="9">
        <f>IF(Parametros!$P$3=1,'4 - Tabela atual'!CQ177,'5 - Tabela anterior'!CP177)</f>
        <v>0</v>
      </c>
      <c r="CR178" s="9">
        <f>IF(Parametros!$P$3=1,'4 - Tabela atual'!CR177,'5 - Tabela anterior'!CQ177)</f>
        <v>0</v>
      </c>
      <c r="CS178" s="9">
        <f>IF(Parametros!$P$3=1,'4 - Tabela atual'!CS177,'5 - Tabela anterior'!CR177)</f>
        <v>0</v>
      </c>
      <c r="CT178" s="9">
        <f>IF(Parametros!$P$3=1,'4 - Tabela atual'!CT177,'5 - Tabela anterior'!CS177)</f>
        <v>0</v>
      </c>
      <c r="CU178" s="9">
        <f>IF(Parametros!$P$3=1,'4 - Tabela atual'!CU177,'5 - Tabela anterior'!CT177)</f>
        <v>0</v>
      </c>
      <c r="CV178" s="9">
        <f>IF(Parametros!$P$3=1,'4 - Tabela atual'!CV177,'5 - Tabela anterior'!CU177)</f>
        <v>0</v>
      </c>
      <c r="CW178" s="9">
        <f>IF(Parametros!$P$3=1,'4 - Tabela atual'!CW177,'5 - Tabela anterior'!CV177)</f>
        <v>0</v>
      </c>
      <c r="CX178" s="9">
        <f>IF(Parametros!$P$3=1,'4 - Tabela atual'!CX177,'5 - Tabela anterior'!CW177)</f>
        <v>0</v>
      </c>
      <c r="CY178" s="9">
        <f>IF(Parametros!$P$3=1,'4 - Tabela atual'!CY177,'5 - Tabela anterior'!CX177)</f>
        <v>0</v>
      </c>
      <c r="CZ178" s="9">
        <f>IF(Parametros!$P$3=1,'4 - Tabela atual'!CZ177,'5 - Tabela anterior'!CY177)</f>
        <v>0</v>
      </c>
      <c r="DA178" s="9">
        <f>IF(Parametros!$P$3=1,'4 - Tabela atual'!DA177,'5 - Tabela anterior'!CZ177)</f>
        <v>0</v>
      </c>
      <c r="DB178" s="9">
        <f>IF(Parametros!$P$3=1,'4 - Tabela atual'!DB177,'5 - Tabela anterior'!DA177)</f>
        <v>0</v>
      </c>
      <c r="DC178" s="9">
        <f>IF(Parametros!$P$3=1,'4 - Tabela atual'!DC177,'5 - Tabela anterior'!DB177)</f>
        <v>0</v>
      </c>
      <c r="DD178" s="9">
        <f>IF(Parametros!$P$3=1,'4 - Tabela atual'!DD177,'5 - Tabela anterior'!DC177)</f>
        <v>0</v>
      </c>
      <c r="DE178" s="9">
        <f>IF(Parametros!$P$3=1,'4 - Tabela atual'!DE177,'5 - Tabela anterior'!DD177)</f>
        <v>0</v>
      </c>
      <c r="DF178" s="9">
        <f>IF(Parametros!$P$3=1,'4 - Tabela atual'!DF177,'5 - Tabela anterior'!DE177)</f>
        <v>0</v>
      </c>
      <c r="DG178" s="9">
        <f>IF(Parametros!$P$3=1,'4 - Tabela atual'!DG177,'5 - Tabela anterior'!DF177)</f>
        <v>0</v>
      </c>
      <c r="DH178" s="9">
        <f>IF(Parametros!$P$3=1,'4 - Tabela atual'!DH177,'5 - Tabela anterior'!DG177)</f>
        <v>0</v>
      </c>
      <c r="DI178" s="9">
        <f>IF(Parametros!$P$3=1,'4 - Tabela atual'!DI177,'5 - Tabela anterior'!DH177)</f>
        <v>0</v>
      </c>
      <c r="DJ178" s="9">
        <f>IF(Parametros!$P$3=1,'4 - Tabela atual'!DJ177,'5 - Tabela anterior'!DI177)</f>
        <v>0</v>
      </c>
      <c r="DK178" s="9">
        <f>IF(Parametros!$P$3=1,'4 - Tabela atual'!DK177,'5 - Tabela anterior'!DJ177)</f>
        <v>0</v>
      </c>
      <c r="DL178" s="9">
        <f>IF(Parametros!$P$3=1,'4 - Tabela atual'!DL177,'5 - Tabela anterior'!DK177)</f>
        <v>0</v>
      </c>
      <c r="DM178" s="9">
        <f>IF(Parametros!$P$3=1,'4 - Tabela atual'!DM177,'5 - Tabela anterior'!DL177)</f>
        <v>0</v>
      </c>
      <c r="DN178" s="9">
        <f>IF(Parametros!$P$3=1,'4 - Tabela atual'!DN177,'5 - Tabela anterior'!DM177)</f>
        <v>0</v>
      </c>
      <c r="DO178" s="9">
        <f>IF(Parametros!$P$3=1,'4 - Tabela atual'!DO177,'5 - Tabela anterior'!DN177)</f>
        <v>0</v>
      </c>
      <c r="DP178" s="9">
        <f>IF(Parametros!$P$3=1,'4 - Tabela atual'!DP177,'5 - Tabela anterior'!DO177)</f>
        <v>0</v>
      </c>
      <c r="DQ178" s="9">
        <f>IF(Parametros!$P$3=1,'4 - Tabela atual'!DQ177,'5 - Tabela anterior'!DP177)</f>
        <v>0</v>
      </c>
      <c r="DR178" s="9">
        <f>IF(Parametros!$P$3=1,'4 - Tabela atual'!DR177,'5 - Tabela anterior'!DQ177)</f>
        <v>0</v>
      </c>
      <c r="DS178" s="9">
        <f>IF(Parametros!$P$3=1,'4 - Tabela atual'!DS177,'5 - Tabela anterior'!DR177)</f>
        <v>0</v>
      </c>
      <c r="DT178" s="9">
        <f>IF(Parametros!$P$3=1,'4 - Tabela atual'!DT177,'5 - Tabela anterior'!DS177)</f>
        <v>0</v>
      </c>
      <c r="DU178" s="9">
        <f>IF(Parametros!$P$3=1,'4 - Tabela atual'!DU177,'5 - Tabela anterior'!DT177)</f>
        <v>0</v>
      </c>
      <c r="DV178" s="9">
        <f>IF(Parametros!$P$3=1,'4 - Tabela atual'!DV177,'5 - Tabela anterior'!DU177)</f>
        <v>0</v>
      </c>
      <c r="DW178" s="9">
        <f>IF(Parametros!$P$3=1,'4 - Tabela atual'!DW177,'5 - Tabela anterior'!DV177)</f>
        <v>0</v>
      </c>
      <c r="DX178" s="9">
        <f>IF(Parametros!$P$3=1,'4 - Tabela atual'!DX177,'5 - Tabela anterior'!DW177)</f>
        <v>0</v>
      </c>
      <c r="DY178" s="9">
        <f>IF(Parametros!$P$3=1,'4 - Tabela atual'!DY177,'5 - Tabela anterior'!DX177)</f>
        <v>0</v>
      </c>
      <c r="DZ178" s="9">
        <f>IF(Parametros!$P$3=1,'4 - Tabela atual'!DZ177,'5 - Tabela anterior'!DY177)</f>
        <v>0</v>
      </c>
      <c r="EA178" s="9">
        <f>IF(Parametros!$P$3=1,'4 - Tabela atual'!EA177,'5 - Tabela anterior'!DZ177)</f>
        <v>0</v>
      </c>
      <c r="EB178" s="9">
        <f>IF(Parametros!$P$3=1,'4 - Tabela atual'!EB177,'5 - Tabela anterior'!EA177)</f>
        <v>0</v>
      </c>
      <c r="EC178" s="9">
        <f>IF(Parametros!$P$3=1,'4 - Tabela atual'!EC177,'5 - Tabela anterior'!EB177)</f>
        <v>0</v>
      </c>
      <c r="ED178" s="9">
        <f>IF(Parametros!$P$3=1,'4 - Tabela atual'!ED177,'5 - Tabela anterior'!EC177)</f>
        <v>0</v>
      </c>
      <c r="EE178" s="9">
        <f>IF(Parametros!$P$3=1,'4 - Tabela atual'!EE177,'5 - Tabela anterior'!ED177)</f>
        <v>0</v>
      </c>
      <c r="EF178" s="9">
        <f>IF(Parametros!$P$3=1,'4 - Tabela atual'!EF177,'5 - Tabela anterior'!EE177)</f>
        <v>0</v>
      </c>
      <c r="EG178" s="9">
        <f>IF(Parametros!$P$3=1,'4 - Tabela atual'!EG177,'5 - Tabela anterior'!EF177)</f>
        <v>0</v>
      </c>
      <c r="EH178" s="9">
        <f>IF(Parametros!$P$3=1,'4 - Tabela atual'!EH177,'5 - Tabela anterior'!EG177)</f>
        <v>0</v>
      </c>
      <c r="EI178" s="9">
        <f>IF(Parametros!$P$3=1,'4 - Tabela atual'!EI177,'5 - Tabela anterior'!EH177)</f>
        <v>0</v>
      </c>
      <c r="EJ178" s="9">
        <f>IF(Parametros!$P$3=1,'4 - Tabela atual'!EJ177,'5 - Tabela anterior'!EI177)</f>
        <v>0</v>
      </c>
      <c r="EK178" s="9">
        <f>IF(Parametros!$P$3=1,'4 - Tabela atual'!EK177,'5 - Tabela anterior'!EJ177)</f>
        <v>0</v>
      </c>
      <c r="EL178" s="9">
        <f>IF(Parametros!$P$3=1,'4 - Tabela atual'!EL177,'5 - Tabela anterior'!EK177)</f>
        <v>0</v>
      </c>
      <c r="EM178" s="9">
        <f>IF(Parametros!$P$3=1,'4 - Tabela atual'!EM177,'5 - Tabela anterior'!EL177)</f>
        <v>0</v>
      </c>
      <c r="EN178" s="9">
        <f>IF(Parametros!$P$3=1,'4 - Tabela atual'!EN177,'5 - Tabela anterior'!EM177)</f>
        <v>0</v>
      </c>
      <c r="EO178" s="9">
        <f>IF(Parametros!$P$3=1,'4 - Tabela atual'!EO177,'5 - Tabela anterior'!EN177)</f>
        <v>0</v>
      </c>
      <c r="EP178" s="9">
        <f>IF(Parametros!$P$3=1,'4 - Tabela atual'!EP177,'5 - Tabela anterior'!EO177)</f>
        <v>0</v>
      </c>
      <c r="EQ178" s="9">
        <f>IF(Parametros!$P$3=1,'4 - Tabela atual'!EQ177,'5 - Tabela anterior'!EP177)</f>
        <v>0</v>
      </c>
      <c r="ER178" s="9">
        <f>IF(Parametros!$P$3=1,'4 - Tabela atual'!ER177,'5 - Tabela anterior'!EQ177)</f>
        <v>0</v>
      </c>
      <c r="ES178" s="9">
        <f>IF(Parametros!$P$3=1,'4 - Tabela atual'!ES177,'5 - Tabela anterior'!ER177)</f>
        <v>0</v>
      </c>
      <c r="ET178" s="9">
        <f>IF(Parametros!$P$3=1,'4 - Tabela atual'!ET177,'5 - Tabela anterior'!ES177)</f>
        <v>0</v>
      </c>
      <c r="EU178" s="9">
        <f>IF(Parametros!$P$3=1,'4 - Tabela atual'!EU177,'5 - Tabela anterior'!ET177)</f>
        <v>0</v>
      </c>
      <c r="EV178" s="9">
        <f>IF(Parametros!$P$3=1,'4 - Tabela atual'!EV177,'5 - Tabela anterior'!EU177)</f>
        <v>0</v>
      </c>
      <c r="EW178" s="9">
        <f>IF(Parametros!$P$3=1,'4 - Tabela atual'!EW177,'5 - Tabela anterior'!EV177)</f>
        <v>0</v>
      </c>
      <c r="EX178" s="9">
        <f>IF(Parametros!$P$3=1,'4 - Tabela atual'!EX177,'5 - Tabela anterior'!EW177)</f>
        <v>0</v>
      </c>
      <c r="EY178" s="9">
        <f>IF(Parametros!$P$3=1,'4 - Tabela atual'!EY177,'5 - Tabela anterior'!EX177)</f>
        <v>0</v>
      </c>
      <c r="EZ178" s="9">
        <f>IF(Parametros!$P$3=1,'4 - Tabela atual'!EZ177,'5 - Tabela anterior'!EY177)</f>
        <v>0</v>
      </c>
      <c r="FA178" s="9">
        <f>IF(Parametros!$P$3=1,'4 - Tabela atual'!FA177,'5 - Tabela anterior'!EZ177)</f>
        <v>0</v>
      </c>
      <c r="FB178" s="9">
        <f>IF(Parametros!$P$3=1,'4 - Tabela atual'!FB177,'5 - Tabela anterior'!FA177)</f>
        <v>0</v>
      </c>
      <c r="FC178" s="9">
        <f>IF(Parametros!$P$3=1,'4 - Tabela atual'!FC177,'5 - Tabela anterior'!FB177)</f>
        <v>0</v>
      </c>
      <c r="FD178" s="9">
        <f>IF(Parametros!$P$3=1,'4 - Tabela atual'!FD177,'5 - Tabela anterior'!FC177)</f>
        <v>0</v>
      </c>
      <c r="FE178" s="9">
        <f>IF(Parametros!$P$3=1,'4 - Tabela atual'!FE177,'5 - Tabela anterior'!FD177)</f>
        <v>0</v>
      </c>
      <c r="FF178" s="9">
        <f>IF(Parametros!$P$3=1,'4 - Tabela atual'!FF177,'5 - Tabela anterior'!FE177)</f>
        <v>0</v>
      </c>
      <c r="FG178" s="9">
        <f>IF(Parametros!$P$3=1,'4 - Tabela atual'!FG177,'5 - Tabela anterior'!FF177)</f>
        <v>0</v>
      </c>
      <c r="FH178" s="9">
        <f>IF(Parametros!$P$3=1,'4 - Tabela atual'!FH177,'5 - Tabela anterior'!FG177)</f>
        <v>0</v>
      </c>
      <c r="FI178" s="9">
        <f>IF(Parametros!$P$3=1,'4 - Tabela atual'!FI177,'5 - Tabela anterior'!FH177)</f>
        <v>0</v>
      </c>
      <c r="FJ178" s="9">
        <f>IF(Parametros!$P$3=1,'4 - Tabela atual'!FJ177,'5 - Tabela anterior'!FI177)</f>
        <v>0</v>
      </c>
      <c r="FK178" s="9">
        <f>IF(Parametros!$P$3=1,'4 - Tabela atual'!FK177,'5 - Tabela anterior'!FJ177)</f>
        <v>0</v>
      </c>
      <c r="FL178" s="9">
        <f>IF(Parametros!$P$3=1,'4 - Tabela atual'!FL177,'5 - Tabela anterior'!FK177)</f>
        <v>0</v>
      </c>
      <c r="FM178" s="9">
        <f>IF(Parametros!$P$3=1,'4 - Tabela atual'!FM177,'5 - Tabela anterior'!FL177)</f>
        <v>0</v>
      </c>
      <c r="FN178" s="9">
        <f>IF(Parametros!$P$3=1,'4 - Tabela atual'!FN177,'5 - Tabela anterior'!FM177)</f>
        <v>0</v>
      </c>
      <c r="FO178" s="9">
        <f>IF(Parametros!$P$3=1,'4 - Tabela atual'!FO177,'5 - Tabela anterior'!FN177)</f>
        <v>0</v>
      </c>
      <c r="FP178" s="9">
        <f>IF(Parametros!$P$3=1,'4 - Tabela atual'!FP177,'5 - Tabela anterior'!FO177)</f>
        <v>0</v>
      </c>
      <c r="FQ178" s="9">
        <f>IF(Parametros!$P$3=1,'4 - Tabela atual'!FQ177,'5 - Tabela anterior'!FP177)</f>
        <v>0</v>
      </c>
      <c r="FR178" s="9">
        <f>IF(Parametros!$P$3=1,'4 - Tabela atual'!FR177,'5 - Tabela anterior'!FQ177)</f>
        <v>0</v>
      </c>
      <c r="FS178" s="9">
        <f>IF(Parametros!$P$3=1,'4 - Tabela atual'!FS177,'5 - Tabela anterior'!FR177)</f>
        <v>0</v>
      </c>
      <c r="FT178" t="str">
        <f>IF(Parametros!$P$3=1,'4 - Tabela atual'!FT177,'5 - Tabela anterior'!FS177)</f>
        <v>0</v>
      </c>
      <c r="FU178" t="str">
        <f>IF(Parametros!$P$3=1,'4 - Tabela atual'!FU177,'5 - Tabela anterior'!FT177)</f>
        <v>0</v>
      </c>
      <c r="FV178" t="str">
        <f>IF(Parametros!$P$3=1,'4 - Tabela atual'!FV177,'5 - Tabela anterior'!FU177)</f>
        <v>0</v>
      </c>
      <c r="FW178" t="str">
        <f>IF(Parametros!$P$3=1,'4 - Tabela atual'!FW177,'5 - Tabela anterior'!FV177)</f>
        <v>0</v>
      </c>
      <c r="FX178">
        <f>IF(Parametros!$P$3=1,'4 - Tabela atual'!FX177,'5 - Tabela anterior'!FW177)</f>
        <v>0</v>
      </c>
      <c r="FY178">
        <f>IF(Parametros!$P$3=1,'4 - Tabela atual'!FY177,'5 - Tabela anterior'!FX177)</f>
        <v>0</v>
      </c>
      <c r="FZ178">
        <f>IF(Parametros!$P$3=1,'4 - Tabela atual'!FZ177,'5 - Tabela anterior'!FY177)</f>
        <v>0</v>
      </c>
      <c r="GA178">
        <f>IF(Parametros!$P$3=1,'4 - Tabela atual'!GA177,'5 - Tabela anterior'!FZ177)</f>
        <v>0</v>
      </c>
      <c r="GB178">
        <f>IF(Parametros!$P$3=1,'4 - Tabela atual'!GB177,'5 - Tabela anterior'!GA177)</f>
        <v>0</v>
      </c>
      <c r="GC178">
        <f>IF(Parametros!$P$3=1,'4 - Tabela atual'!GC177,'5 - Tabela anterior'!GB177)</f>
        <v>0</v>
      </c>
      <c r="GD178">
        <f>IF(Parametros!$P$3=1,'4 - Tabela atual'!GD177,'5 - Tabela anterior'!GC177)</f>
        <v>0</v>
      </c>
      <c r="GE178">
        <f>IF(Parametros!$P$3=1,'4 - Tabela atual'!GE177,'5 - Tabela anterior'!GD177)</f>
        <v>0</v>
      </c>
      <c r="GF178">
        <f>IF(Parametros!$P$3=1,'4 - Tabela atual'!GF177,'5 - Tabela anterior'!GE177)</f>
        <v>0</v>
      </c>
      <c r="GG178">
        <f>IF(Parametros!$P$3=1,'4 - Tabela atual'!GG177,'5 - Tabela anterior'!GF177)</f>
        <v>0</v>
      </c>
      <c r="GH178">
        <f>IF(Parametros!$P$3=1,'4 - Tabela atual'!GH177,'5 - Tabela anterior'!GG177)</f>
        <v>0</v>
      </c>
      <c r="GI178" s="8" t="str">
        <f>IF(Parametros!$P$3=1,'4 - Tabela atual'!GI177,'5 - Tabela anterior'!GH177)</f>
        <v>0</v>
      </c>
      <c r="GJ178" s="8">
        <f>IF(Parametros!$P$3=1,'4 - Tabela atual'!GJ177,'5 - Tabela anterior'!GI177)</f>
        <v>0</v>
      </c>
      <c r="GK178" s="8">
        <f>IF(Parametros!$P$3=1,'4 - Tabela atual'!GK177,'5 - Tabela anterior'!GJ177)</f>
        <v>0</v>
      </c>
      <c r="GL178" s="8">
        <f>IF(Parametros!$P$3=1,'4 - Tabela atual'!GL177,'5 - Tabela anterior'!GK177)</f>
        <v>0</v>
      </c>
      <c r="GM178" s="8">
        <f>IF(Parametros!$P$3=1,'4 - Tabela atual'!GM177,'5 - Tabela anterior'!GL177)</f>
        <v>0</v>
      </c>
      <c r="GN178" s="8">
        <f>IF(Parametros!$P$3=1,'4 - Tabela atual'!GN177,'5 - Tabela anterior'!GM177)</f>
        <v>0</v>
      </c>
      <c r="GO178" s="8">
        <f>IF(Parametros!$P$3=1,'4 - Tabela atual'!GO177,'5 - Tabela anterior'!GN177)</f>
        <v>0</v>
      </c>
      <c r="GP178" s="8">
        <f>IF(Parametros!$P$3=1,'4 - Tabela atual'!GP177,'5 - Tabela anterior'!GO177)</f>
        <v>0</v>
      </c>
      <c r="GQ178" s="8">
        <f>IF(Parametros!$P$3=1,'4 - Tabela atual'!GQ177,'5 - Tabela anterior'!GP177)</f>
        <v>0</v>
      </c>
      <c r="GR178" s="8">
        <f>IF(Parametros!$P$3=1,'4 - Tabela atual'!GR177,'5 - Tabela anterior'!GQ177)</f>
        <v>0</v>
      </c>
      <c r="GS178" s="8">
        <f>IF(Parametros!$P$3=1,'4 - Tabela atual'!GS177,'5 - Tabela anterior'!GR177)</f>
        <v>0</v>
      </c>
      <c r="GT178" s="8">
        <f>IF(Parametros!$P$3=1,'4 - Tabela atual'!GT177,'5 - Tabela anterior'!GS177)</f>
        <v>0</v>
      </c>
      <c r="GU178" s="8">
        <f>IF(Parametros!$P$3=1,'4 - Tabela atual'!GU177,'5 - Tabela anterior'!GT177)</f>
        <v>0</v>
      </c>
      <c r="GV178" s="8">
        <f>IF(Parametros!$P$3=1,'4 - Tabela atual'!GV177,'5 - Tabela anterior'!GU177)</f>
        <v>0</v>
      </c>
      <c r="GW178" s="8">
        <f>IF(Parametros!$P$3=1,'4 - Tabela atual'!GW177,'5 - Tabela anterior'!GV177)</f>
        <v>0</v>
      </c>
      <c r="GX178">
        <f>IF(Parametros!$P$3=1,'4 - Tabela atual'!GX177,'5 - Tabela anterior'!GW177)</f>
        <v>0</v>
      </c>
      <c r="GY178">
        <f>IF(Parametros!$P$3=1,'4 - Tabela atual'!GY177,'5 - Tabela anterior'!GX177)</f>
        <v>0</v>
      </c>
      <c r="GZ178">
        <f>IF(Parametros!$P$3=1,'4 - Tabela atual'!GZ177,'5 - Tabela anterior'!GY177)</f>
        <v>0</v>
      </c>
      <c r="HA178">
        <f>IF(Parametros!$P$3=1,'4 - Tabela atual'!HA177,'5 - Tabela anterior'!GZ177)</f>
        <v>0</v>
      </c>
      <c r="HB178">
        <f>IF(Parametros!$P$3=1,'4 - Tabela atual'!HB177,'5 - Tabela anterior'!HA177)</f>
        <v>0</v>
      </c>
      <c r="HC178">
        <f>IF(Parametros!$P$3=1,'4 - Tabela atual'!HC177,'5 - Tabela anterior'!HB177)</f>
        <v>0</v>
      </c>
      <c r="HD178">
        <f>IF(Parametros!$P$3=1,'4 - Tabela atual'!HD177,'5 - Tabela anterior'!HC177)</f>
        <v>0</v>
      </c>
      <c r="HE178" s="6" t="str">
        <f t="shared" si="4"/>
        <v>0 - (0)</v>
      </c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IP178" s="5"/>
      <c r="IQ178" s="5"/>
      <c r="IR178" s="5"/>
      <c r="IS178" s="5"/>
      <c r="IT178" s="5"/>
      <c r="IU178" s="5"/>
      <c r="IV178" s="5"/>
      <c r="IW178" s="5"/>
      <c r="IX178" s="5"/>
      <c r="IY178" s="5"/>
      <c r="IZ178" s="5"/>
      <c r="JA178" s="5"/>
      <c r="JB178" s="5"/>
      <c r="JC178" s="5"/>
      <c r="JD178" s="5"/>
      <c r="JE178" s="5"/>
      <c r="JF178" s="5"/>
      <c r="JG178" s="5"/>
      <c r="JH178" s="5"/>
      <c r="JI178" s="5"/>
      <c r="JJ178" s="5"/>
      <c r="JK178" s="5"/>
      <c r="JL178" s="5"/>
    </row>
    <row r="179" spans="1:272" x14ac:dyDescent="0.2">
      <c r="A179" s="148">
        <f>IF(Parametros!$P$3=1,'4 - Tabela atual'!A178,'5 - Tabela anterior'!A178)</f>
        <v>0</v>
      </c>
      <c r="B179" s="112">
        <f>IF(Parametros!$P$3=1,'4 - Tabela atual'!B178,'5 - Tabela anterior'!B178)</f>
        <v>0</v>
      </c>
      <c r="C179" s="9">
        <f>IF(Parametros!$P$3=1,'4 - Tabela atual'!C178,'5 - Tabela anterior'!C178)</f>
        <v>0</v>
      </c>
      <c r="D179" s="9">
        <f>IF(Parametros!$P$3=1,'4 - Tabela atual'!D178,'5 - Tabela anterior'!D178)</f>
        <v>0</v>
      </c>
      <c r="E179" s="9"/>
      <c r="F179" s="9"/>
      <c r="G179" s="9"/>
      <c r="H179" s="9"/>
      <c r="I179" s="9">
        <f>IF(Parametros!$P$3=1,'4 - Tabela atual'!I178,'5 - Tabela anterior'!H178)</f>
        <v>0</v>
      </c>
      <c r="J179" s="9"/>
      <c r="K179" s="9"/>
      <c r="L179" s="9"/>
      <c r="M179" s="9"/>
      <c r="N179" s="9">
        <f>IF(Parametros!$P$3=1,'4 - Tabela atual'!N178,'5 - Tabela anterior'!M178)</f>
        <v>0</v>
      </c>
      <c r="O179" s="9">
        <f>IF(Parametros!$P$3=1,'4 - Tabela atual'!O178,'5 - Tabela anterior'!N178)</f>
        <v>0</v>
      </c>
      <c r="P179" s="9">
        <f>IF(Parametros!$P$3=1,'4 - Tabela atual'!P178,'5 - Tabela anterior'!O178)</f>
        <v>0</v>
      </c>
      <c r="Q179" s="9">
        <f>IF(Parametros!$P$3=1,'4 - Tabela atual'!Q178,'5 - Tabela anterior'!P178)</f>
        <v>0</v>
      </c>
      <c r="R179" s="9">
        <f>IF(Parametros!$P$3=1,'4 - Tabela atual'!R178,'5 - Tabela anterior'!Q178)</f>
        <v>0</v>
      </c>
      <c r="S179" s="9">
        <f>IF(Parametros!$P$3=1,'4 - Tabela atual'!S178,'5 - Tabela anterior'!R178)</f>
        <v>0</v>
      </c>
      <c r="T179" s="9">
        <f>IF(Parametros!$P$3=1,'4 - Tabela atual'!T178,'5 - Tabela anterior'!S178)</f>
        <v>0</v>
      </c>
      <c r="U179" s="9">
        <f>IF(Parametros!$P$3=1,'4 - Tabela atual'!U178,'5 - Tabela anterior'!T178)</f>
        <v>0</v>
      </c>
      <c r="V179" s="9">
        <f>IF(Parametros!$P$3=1,'4 - Tabela atual'!V178,'5 - Tabela anterior'!U178)</f>
        <v>0</v>
      </c>
      <c r="W179" s="9">
        <f>IF(Parametros!$P$3=1,'4 - Tabela atual'!W178,'5 - Tabela anterior'!V178)</f>
        <v>0</v>
      </c>
      <c r="X179" s="9">
        <f>IF(Parametros!$P$3=1,'4 - Tabela atual'!X178,'5 - Tabela anterior'!W178)</f>
        <v>0</v>
      </c>
      <c r="Y179" s="9">
        <f>IF(Parametros!$P$3=1,'4 - Tabela atual'!Y178,'5 - Tabela anterior'!X178)</f>
        <v>0</v>
      </c>
      <c r="Z179" s="9">
        <f>IF(Parametros!$P$3=1,'4 - Tabela atual'!Z178,'5 - Tabela anterior'!Y178)</f>
        <v>0</v>
      </c>
      <c r="AA179" s="9">
        <f>IF(Parametros!$P$3=1,'4 - Tabela atual'!AA178,'5 - Tabela anterior'!Z178)</f>
        <v>0</v>
      </c>
      <c r="AB179" s="9">
        <f>IF(Parametros!$P$3=1,'4 - Tabela atual'!AB178,'5 - Tabela anterior'!AA178)</f>
        <v>0</v>
      </c>
      <c r="AC179" s="9">
        <f>IF(Parametros!$P$3=1,'4 - Tabela atual'!AC178,'5 - Tabela anterior'!AB178)</f>
        <v>0</v>
      </c>
      <c r="AD179" s="9">
        <f>IF(Parametros!$P$3=1,'4 - Tabela atual'!AD178,'5 - Tabela anterior'!AC178)</f>
        <v>0</v>
      </c>
      <c r="AE179" s="9">
        <f>IF(Parametros!$P$3=1,'4 - Tabela atual'!AE178,'5 - Tabela anterior'!AD178)</f>
        <v>0</v>
      </c>
      <c r="AF179" s="9">
        <f>IF(Parametros!$P$3=1,'4 - Tabela atual'!AF178,'5 - Tabela anterior'!AE178)</f>
        <v>0</v>
      </c>
      <c r="AG179" s="9">
        <f>IF(Parametros!$P$3=1,'4 - Tabela atual'!AG178,'5 - Tabela anterior'!AF178)</f>
        <v>0</v>
      </c>
      <c r="AH179" s="9">
        <f>IF(Parametros!$P$3=1,'4 - Tabela atual'!AH178,'5 - Tabela anterior'!AG178)</f>
        <v>0</v>
      </c>
      <c r="AI179" s="9">
        <f>IF(Parametros!$P$3=1,'4 - Tabela atual'!AI178,'5 - Tabela anterior'!AH178)</f>
        <v>0</v>
      </c>
      <c r="AJ179" s="9">
        <f>IF(Parametros!$P$3=1,'4 - Tabela atual'!AJ178,'5 - Tabela anterior'!AI178)</f>
        <v>0</v>
      </c>
      <c r="AK179" s="9">
        <f>IF(Parametros!$P$3=1,'4 - Tabela atual'!AK178,'5 - Tabela anterior'!AJ178)</f>
        <v>0</v>
      </c>
      <c r="AL179" s="9">
        <f>IF(Parametros!$P$3=1,'4 - Tabela atual'!AL178,'5 - Tabela anterior'!AK178)</f>
        <v>0</v>
      </c>
      <c r="AM179" s="9">
        <f>IF(Parametros!$P$3=1,'4 - Tabela atual'!AM178,'5 - Tabela anterior'!AL178)</f>
        <v>0</v>
      </c>
      <c r="AN179" s="9">
        <f>IF(Parametros!$P$3=1,'4 - Tabela atual'!AN178,'5 - Tabela anterior'!AM178)</f>
        <v>0</v>
      </c>
      <c r="AO179" s="9">
        <f>IF(Parametros!$P$3=1,'4 - Tabela atual'!AO178,'5 - Tabela anterior'!AN178)</f>
        <v>0</v>
      </c>
      <c r="AP179" s="9">
        <f>IF(Parametros!$P$3=1,'4 - Tabela atual'!AP178,'5 - Tabela anterior'!AO178)</f>
        <v>0</v>
      </c>
      <c r="AQ179" s="9">
        <f>IF(Parametros!$P$3=1,'4 - Tabela atual'!AQ178,'5 - Tabela anterior'!AP178)</f>
        <v>0</v>
      </c>
      <c r="AR179" s="9">
        <f>IF(Parametros!$P$3=1,'4 - Tabela atual'!AR178,'5 - Tabela anterior'!AQ178)</f>
        <v>0</v>
      </c>
      <c r="AS179" s="9">
        <f>IF(Parametros!$P$3=1,'4 - Tabela atual'!AS178,'5 - Tabela anterior'!AR178)</f>
        <v>0</v>
      </c>
      <c r="AT179" s="9">
        <f>IF(Parametros!$P$3=1,'4 - Tabela atual'!AT178,'5 - Tabela anterior'!AS178)</f>
        <v>0</v>
      </c>
      <c r="AU179" s="9">
        <f>IF(Parametros!$P$3=1,'4 - Tabela atual'!AU178,'5 - Tabela anterior'!AT178)</f>
        <v>0</v>
      </c>
      <c r="AV179" s="9">
        <f>IF(Parametros!$P$3=1,'4 - Tabela atual'!AV178,'5 - Tabela anterior'!AU178)</f>
        <v>0</v>
      </c>
      <c r="AW179" s="9">
        <f>IF(Parametros!$P$3=1,'4 - Tabela atual'!AW178,'5 - Tabela anterior'!AV178)</f>
        <v>0</v>
      </c>
      <c r="AX179" s="9">
        <f>IF(Parametros!$P$3=1,'4 - Tabela atual'!AX178,'5 - Tabela anterior'!AW178)</f>
        <v>0</v>
      </c>
      <c r="AY179" s="9">
        <f>IF(Parametros!$P$3=1,'4 - Tabela atual'!AY178,'5 - Tabela anterior'!AX178)</f>
        <v>0</v>
      </c>
      <c r="AZ179" s="9">
        <f>IF(Parametros!$P$3=1,'4 - Tabela atual'!AZ178,'5 - Tabela anterior'!AY178)</f>
        <v>0</v>
      </c>
      <c r="BA179" s="9">
        <f>IF(Parametros!$P$3=1,'4 - Tabela atual'!BA178,'5 - Tabela anterior'!AZ178)</f>
        <v>0</v>
      </c>
      <c r="BB179" s="9">
        <f>IF(Parametros!$P$3=1,'4 - Tabela atual'!BB178,'5 - Tabela anterior'!BA178)</f>
        <v>0</v>
      </c>
      <c r="BC179" s="9">
        <f>IF(Parametros!$P$3=1,'4 - Tabela atual'!BC178,'5 - Tabela anterior'!BB178)</f>
        <v>0</v>
      </c>
      <c r="BD179" s="9">
        <f>IF(Parametros!$P$3=1,'4 - Tabela atual'!BD178,'5 - Tabela anterior'!BC178)</f>
        <v>0</v>
      </c>
      <c r="BE179" s="9">
        <f>IF(Parametros!$P$3=1,'4 - Tabela atual'!BE178,'5 - Tabela anterior'!BD178)</f>
        <v>0</v>
      </c>
      <c r="BF179" s="9">
        <f>IF(Parametros!$P$3=1,'4 - Tabela atual'!BF178,'5 - Tabela anterior'!BE178)</f>
        <v>0</v>
      </c>
      <c r="BG179" s="9">
        <f>IF(Parametros!$P$3=1,'4 - Tabela atual'!BG178,'5 - Tabela anterior'!BF178)</f>
        <v>0</v>
      </c>
      <c r="BH179" s="9">
        <f>IF(Parametros!$P$3=1,'4 - Tabela atual'!BH178,'5 - Tabela anterior'!BG178)</f>
        <v>0</v>
      </c>
      <c r="BI179" s="9">
        <f>IF(Parametros!$P$3=1,'4 - Tabela atual'!BI178,'5 - Tabela anterior'!BH178)</f>
        <v>0</v>
      </c>
      <c r="BJ179" s="9">
        <f>IF(Parametros!$P$3=1,'4 - Tabela atual'!BJ178,'5 - Tabela anterior'!BI178)</f>
        <v>0</v>
      </c>
      <c r="BK179" s="9">
        <f>IF(Parametros!$P$3=1,'4 - Tabela atual'!BK178,'5 - Tabela anterior'!BJ178)</f>
        <v>0</v>
      </c>
      <c r="BL179" s="9">
        <f>IF(Parametros!$P$3=1,'4 - Tabela atual'!BL178,'5 - Tabela anterior'!BK178)</f>
        <v>0</v>
      </c>
      <c r="BM179" s="9">
        <f>IF(Parametros!$P$3=1,'4 - Tabela atual'!BM178,'5 - Tabela anterior'!BL178)</f>
        <v>0</v>
      </c>
      <c r="BN179" s="9">
        <f>IF(Parametros!$P$3=1,'4 - Tabela atual'!BN178,'5 - Tabela anterior'!BM178)</f>
        <v>0</v>
      </c>
      <c r="BO179" s="9">
        <f>IF(Parametros!$P$3=1,'4 - Tabela atual'!BO178,'5 - Tabela anterior'!BN178)</f>
        <v>0</v>
      </c>
      <c r="BP179" s="9">
        <f>IF(Parametros!$P$3=1,'4 - Tabela atual'!BP178,'5 - Tabela anterior'!BO178)</f>
        <v>0</v>
      </c>
      <c r="BQ179" s="9">
        <f>IF(Parametros!$P$3=1,'4 - Tabela atual'!BQ178,'5 - Tabela anterior'!BP178)</f>
        <v>0</v>
      </c>
      <c r="BR179" s="9">
        <f>IF(Parametros!$P$3=1,'4 - Tabela atual'!BR178,'5 - Tabela anterior'!BQ178)</f>
        <v>0</v>
      </c>
      <c r="BS179" s="9">
        <f>IF(Parametros!$P$3=1,'4 - Tabela atual'!BS178,'5 - Tabela anterior'!BR178)</f>
        <v>0</v>
      </c>
      <c r="BT179" s="9">
        <f>IF(Parametros!$P$3=1,'4 - Tabela atual'!BT178,'5 - Tabela anterior'!BS178)</f>
        <v>0</v>
      </c>
      <c r="BU179" s="9">
        <f>IF(Parametros!$P$3=1,'4 - Tabela atual'!BU178,'5 - Tabela anterior'!BT178)</f>
        <v>0</v>
      </c>
      <c r="BV179" s="9">
        <f>IF(Parametros!$P$3=1,'4 - Tabela atual'!BV178,'5 - Tabela anterior'!BU178)</f>
        <v>0</v>
      </c>
      <c r="BW179" s="9">
        <f>IF(Parametros!$P$3=1,'4 - Tabela atual'!BW178,'5 - Tabela anterior'!BV178)</f>
        <v>0</v>
      </c>
      <c r="BX179" s="9">
        <f>IF(Parametros!$P$3=1,'4 - Tabela atual'!BX178,'5 - Tabela anterior'!BW178)</f>
        <v>0</v>
      </c>
      <c r="BY179" s="9">
        <f>IF(Parametros!$P$3=1,'4 - Tabela atual'!BY178,'5 - Tabela anterior'!BX178)</f>
        <v>0</v>
      </c>
      <c r="BZ179" s="9">
        <f>IF(Parametros!$P$3=1,'4 - Tabela atual'!BZ178,'5 - Tabela anterior'!BY178)</f>
        <v>0</v>
      </c>
      <c r="CA179" s="9">
        <f>IF(Parametros!$P$3=1,'4 - Tabela atual'!CA178,'5 - Tabela anterior'!BZ178)</f>
        <v>0</v>
      </c>
      <c r="CB179" s="9">
        <f>IF(Parametros!$P$3=1,'4 - Tabela atual'!CB178,'5 - Tabela anterior'!CA178)</f>
        <v>0</v>
      </c>
      <c r="CC179" s="9">
        <f>IF(Parametros!$P$3=1,'4 - Tabela atual'!CC178,'5 - Tabela anterior'!CB178)</f>
        <v>0</v>
      </c>
      <c r="CD179" s="9">
        <f>IF(Parametros!$P$3=1,'4 - Tabela atual'!CD178,'5 - Tabela anterior'!CC178)</f>
        <v>0</v>
      </c>
      <c r="CE179" s="9">
        <f>IF(Parametros!$P$3=1,'4 - Tabela atual'!CE178,'5 - Tabela anterior'!CD178)</f>
        <v>0</v>
      </c>
      <c r="CF179" s="9">
        <f>IF(Parametros!$P$3=1,'4 - Tabela atual'!CF178,'5 - Tabela anterior'!CE178)</f>
        <v>0</v>
      </c>
      <c r="CG179" s="9">
        <f>IF(Parametros!$P$3=1,'4 - Tabela atual'!CG178,'5 - Tabela anterior'!CF178)</f>
        <v>0</v>
      </c>
      <c r="CH179" s="9">
        <f>IF(Parametros!$P$3=1,'4 - Tabela atual'!CH178,'5 - Tabela anterior'!CG178)</f>
        <v>0</v>
      </c>
      <c r="CI179" s="9">
        <f>IF(Parametros!$P$3=1,'4 - Tabela atual'!CI178,'5 - Tabela anterior'!CH178)</f>
        <v>0</v>
      </c>
      <c r="CJ179" s="9">
        <f>IF(Parametros!$P$3=1,'4 - Tabela atual'!CJ178,'5 - Tabela anterior'!CI178)</f>
        <v>0</v>
      </c>
      <c r="CK179" s="9">
        <f>IF(Parametros!$P$3=1,'4 - Tabela atual'!CK178,'5 - Tabela anterior'!CJ178)</f>
        <v>0</v>
      </c>
      <c r="CL179" s="9">
        <f>IF(Parametros!$P$3=1,'4 - Tabela atual'!CL178,'5 - Tabela anterior'!CK178)</f>
        <v>0</v>
      </c>
      <c r="CM179" s="9">
        <f>IF(Parametros!$P$3=1,'4 - Tabela atual'!CM178,'5 - Tabela anterior'!CL178)</f>
        <v>0</v>
      </c>
      <c r="CN179" s="9">
        <f>IF(Parametros!$P$3=1,'4 - Tabela atual'!CN178,'5 - Tabela anterior'!CM178)</f>
        <v>0</v>
      </c>
      <c r="CO179" s="9">
        <f>IF(Parametros!$P$3=1,'4 - Tabela atual'!CO178,'5 - Tabela anterior'!CN178)</f>
        <v>0</v>
      </c>
      <c r="CP179" s="9">
        <f>IF(Parametros!$P$3=1,'4 - Tabela atual'!CP178,'5 - Tabela anterior'!CO178)</f>
        <v>0</v>
      </c>
      <c r="CQ179" s="9">
        <f>IF(Parametros!$P$3=1,'4 - Tabela atual'!CQ178,'5 - Tabela anterior'!CP178)</f>
        <v>0</v>
      </c>
      <c r="CR179" s="9">
        <f>IF(Parametros!$P$3=1,'4 - Tabela atual'!CR178,'5 - Tabela anterior'!CQ178)</f>
        <v>0</v>
      </c>
      <c r="CS179" s="9">
        <f>IF(Parametros!$P$3=1,'4 - Tabela atual'!CS178,'5 - Tabela anterior'!CR178)</f>
        <v>0</v>
      </c>
      <c r="CT179" s="9">
        <f>IF(Parametros!$P$3=1,'4 - Tabela atual'!CT178,'5 - Tabela anterior'!CS178)</f>
        <v>0</v>
      </c>
      <c r="CU179" s="9">
        <f>IF(Parametros!$P$3=1,'4 - Tabela atual'!CU178,'5 - Tabela anterior'!CT178)</f>
        <v>0</v>
      </c>
      <c r="CV179" s="9">
        <f>IF(Parametros!$P$3=1,'4 - Tabela atual'!CV178,'5 - Tabela anterior'!CU178)</f>
        <v>0</v>
      </c>
      <c r="CW179" s="9">
        <f>IF(Parametros!$P$3=1,'4 - Tabela atual'!CW178,'5 - Tabela anterior'!CV178)</f>
        <v>0</v>
      </c>
      <c r="CX179" s="9">
        <f>IF(Parametros!$P$3=1,'4 - Tabela atual'!CX178,'5 - Tabela anterior'!CW178)</f>
        <v>0</v>
      </c>
      <c r="CY179" s="9">
        <f>IF(Parametros!$P$3=1,'4 - Tabela atual'!CY178,'5 - Tabela anterior'!CX178)</f>
        <v>0</v>
      </c>
      <c r="CZ179" s="9">
        <f>IF(Parametros!$P$3=1,'4 - Tabela atual'!CZ178,'5 - Tabela anterior'!CY178)</f>
        <v>0</v>
      </c>
      <c r="DA179" s="9">
        <f>IF(Parametros!$P$3=1,'4 - Tabela atual'!DA178,'5 - Tabela anterior'!CZ178)</f>
        <v>0</v>
      </c>
      <c r="DB179" s="9">
        <f>IF(Parametros!$P$3=1,'4 - Tabela atual'!DB178,'5 - Tabela anterior'!DA178)</f>
        <v>0</v>
      </c>
      <c r="DC179" s="9">
        <f>IF(Parametros!$P$3=1,'4 - Tabela atual'!DC178,'5 - Tabela anterior'!DB178)</f>
        <v>0</v>
      </c>
      <c r="DD179" s="9">
        <f>IF(Parametros!$P$3=1,'4 - Tabela atual'!DD178,'5 - Tabela anterior'!DC178)</f>
        <v>0</v>
      </c>
      <c r="DE179" s="9">
        <f>IF(Parametros!$P$3=1,'4 - Tabela atual'!DE178,'5 - Tabela anterior'!DD178)</f>
        <v>0</v>
      </c>
      <c r="DF179" s="9">
        <f>IF(Parametros!$P$3=1,'4 - Tabela atual'!DF178,'5 - Tabela anterior'!DE178)</f>
        <v>0</v>
      </c>
      <c r="DG179" s="9">
        <f>IF(Parametros!$P$3=1,'4 - Tabela atual'!DG178,'5 - Tabela anterior'!DF178)</f>
        <v>0</v>
      </c>
      <c r="DH179" s="9">
        <f>IF(Parametros!$P$3=1,'4 - Tabela atual'!DH178,'5 - Tabela anterior'!DG178)</f>
        <v>0</v>
      </c>
      <c r="DI179" s="9">
        <f>IF(Parametros!$P$3=1,'4 - Tabela atual'!DI178,'5 - Tabela anterior'!DH178)</f>
        <v>0</v>
      </c>
      <c r="DJ179" s="9">
        <f>IF(Parametros!$P$3=1,'4 - Tabela atual'!DJ178,'5 - Tabela anterior'!DI178)</f>
        <v>0</v>
      </c>
      <c r="DK179" s="9">
        <f>IF(Parametros!$P$3=1,'4 - Tabela atual'!DK178,'5 - Tabela anterior'!DJ178)</f>
        <v>0</v>
      </c>
      <c r="DL179" s="9">
        <f>IF(Parametros!$P$3=1,'4 - Tabela atual'!DL178,'5 - Tabela anterior'!DK178)</f>
        <v>0</v>
      </c>
      <c r="DM179" s="9">
        <f>IF(Parametros!$P$3=1,'4 - Tabela atual'!DM178,'5 - Tabela anterior'!DL178)</f>
        <v>0</v>
      </c>
      <c r="DN179" s="9">
        <f>IF(Parametros!$P$3=1,'4 - Tabela atual'!DN178,'5 - Tabela anterior'!DM178)</f>
        <v>0</v>
      </c>
      <c r="DO179" s="9">
        <f>IF(Parametros!$P$3=1,'4 - Tabela atual'!DO178,'5 - Tabela anterior'!DN178)</f>
        <v>0</v>
      </c>
      <c r="DP179" s="9">
        <f>IF(Parametros!$P$3=1,'4 - Tabela atual'!DP178,'5 - Tabela anterior'!DO178)</f>
        <v>0</v>
      </c>
      <c r="DQ179" s="9">
        <f>IF(Parametros!$P$3=1,'4 - Tabela atual'!DQ178,'5 - Tabela anterior'!DP178)</f>
        <v>0</v>
      </c>
      <c r="DR179" s="9">
        <f>IF(Parametros!$P$3=1,'4 - Tabela atual'!DR178,'5 - Tabela anterior'!DQ178)</f>
        <v>0</v>
      </c>
      <c r="DS179" s="9">
        <f>IF(Parametros!$P$3=1,'4 - Tabela atual'!DS178,'5 - Tabela anterior'!DR178)</f>
        <v>0</v>
      </c>
      <c r="DT179" s="9">
        <f>IF(Parametros!$P$3=1,'4 - Tabela atual'!DT178,'5 - Tabela anterior'!DS178)</f>
        <v>0</v>
      </c>
      <c r="DU179" s="9">
        <f>IF(Parametros!$P$3=1,'4 - Tabela atual'!DU178,'5 - Tabela anterior'!DT178)</f>
        <v>0</v>
      </c>
      <c r="DV179" s="9">
        <f>IF(Parametros!$P$3=1,'4 - Tabela atual'!DV178,'5 - Tabela anterior'!DU178)</f>
        <v>0</v>
      </c>
      <c r="DW179" s="9">
        <f>IF(Parametros!$P$3=1,'4 - Tabela atual'!DW178,'5 - Tabela anterior'!DV178)</f>
        <v>0</v>
      </c>
      <c r="DX179" s="9">
        <f>IF(Parametros!$P$3=1,'4 - Tabela atual'!DX178,'5 - Tabela anterior'!DW178)</f>
        <v>0</v>
      </c>
      <c r="DY179" s="9">
        <f>IF(Parametros!$P$3=1,'4 - Tabela atual'!DY178,'5 - Tabela anterior'!DX178)</f>
        <v>0</v>
      </c>
      <c r="DZ179" s="9">
        <f>IF(Parametros!$P$3=1,'4 - Tabela atual'!DZ178,'5 - Tabela anterior'!DY178)</f>
        <v>0</v>
      </c>
      <c r="EA179" s="9">
        <f>IF(Parametros!$P$3=1,'4 - Tabela atual'!EA178,'5 - Tabela anterior'!DZ178)</f>
        <v>0</v>
      </c>
      <c r="EB179" s="9">
        <f>IF(Parametros!$P$3=1,'4 - Tabela atual'!EB178,'5 - Tabela anterior'!EA178)</f>
        <v>0</v>
      </c>
      <c r="EC179" s="9">
        <f>IF(Parametros!$P$3=1,'4 - Tabela atual'!EC178,'5 - Tabela anterior'!EB178)</f>
        <v>0</v>
      </c>
      <c r="ED179" s="9">
        <f>IF(Parametros!$P$3=1,'4 - Tabela atual'!ED178,'5 - Tabela anterior'!EC178)</f>
        <v>0</v>
      </c>
      <c r="EE179" s="9">
        <f>IF(Parametros!$P$3=1,'4 - Tabela atual'!EE178,'5 - Tabela anterior'!ED178)</f>
        <v>0</v>
      </c>
      <c r="EF179" s="9">
        <f>IF(Parametros!$P$3=1,'4 - Tabela atual'!EF178,'5 - Tabela anterior'!EE178)</f>
        <v>0</v>
      </c>
      <c r="EG179" s="9">
        <f>IF(Parametros!$P$3=1,'4 - Tabela atual'!EG178,'5 - Tabela anterior'!EF178)</f>
        <v>0</v>
      </c>
      <c r="EH179" s="9">
        <f>IF(Parametros!$P$3=1,'4 - Tabela atual'!EH178,'5 - Tabela anterior'!EG178)</f>
        <v>0</v>
      </c>
      <c r="EI179" s="9">
        <f>IF(Parametros!$P$3=1,'4 - Tabela atual'!EI178,'5 - Tabela anterior'!EH178)</f>
        <v>0</v>
      </c>
      <c r="EJ179" s="9">
        <f>IF(Parametros!$P$3=1,'4 - Tabela atual'!EJ178,'5 - Tabela anterior'!EI178)</f>
        <v>0</v>
      </c>
      <c r="EK179" s="9">
        <f>IF(Parametros!$P$3=1,'4 - Tabela atual'!EK178,'5 - Tabela anterior'!EJ178)</f>
        <v>0</v>
      </c>
      <c r="EL179" s="9">
        <f>IF(Parametros!$P$3=1,'4 - Tabela atual'!EL178,'5 - Tabela anterior'!EK178)</f>
        <v>0</v>
      </c>
      <c r="EM179" s="9">
        <f>IF(Parametros!$P$3=1,'4 - Tabela atual'!EM178,'5 - Tabela anterior'!EL178)</f>
        <v>0</v>
      </c>
      <c r="EN179" s="9">
        <f>IF(Parametros!$P$3=1,'4 - Tabela atual'!EN178,'5 - Tabela anterior'!EM178)</f>
        <v>0</v>
      </c>
      <c r="EO179" s="9">
        <f>IF(Parametros!$P$3=1,'4 - Tabela atual'!EO178,'5 - Tabela anterior'!EN178)</f>
        <v>0</v>
      </c>
      <c r="EP179" s="9">
        <f>IF(Parametros!$P$3=1,'4 - Tabela atual'!EP178,'5 - Tabela anterior'!EO178)</f>
        <v>0</v>
      </c>
      <c r="EQ179" s="9">
        <f>IF(Parametros!$P$3=1,'4 - Tabela atual'!EQ178,'5 - Tabela anterior'!EP178)</f>
        <v>0</v>
      </c>
      <c r="ER179" s="9">
        <f>IF(Parametros!$P$3=1,'4 - Tabela atual'!ER178,'5 - Tabela anterior'!EQ178)</f>
        <v>0</v>
      </c>
      <c r="ES179" s="9">
        <f>IF(Parametros!$P$3=1,'4 - Tabela atual'!ES178,'5 - Tabela anterior'!ER178)</f>
        <v>0</v>
      </c>
      <c r="ET179" s="9">
        <f>IF(Parametros!$P$3=1,'4 - Tabela atual'!ET178,'5 - Tabela anterior'!ES178)</f>
        <v>0</v>
      </c>
      <c r="EU179" s="9">
        <f>IF(Parametros!$P$3=1,'4 - Tabela atual'!EU178,'5 - Tabela anterior'!ET178)</f>
        <v>0</v>
      </c>
      <c r="EV179" s="9">
        <f>IF(Parametros!$P$3=1,'4 - Tabela atual'!EV178,'5 - Tabela anterior'!EU178)</f>
        <v>0</v>
      </c>
      <c r="EW179" s="9">
        <f>IF(Parametros!$P$3=1,'4 - Tabela atual'!EW178,'5 - Tabela anterior'!EV178)</f>
        <v>0</v>
      </c>
      <c r="EX179" s="9">
        <f>IF(Parametros!$P$3=1,'4 - Tabela atual'!EX178,'5 - Tabela anterior'!EW178)</f>
        <v>0</v>
      </c>
      <c r="EY179" s="9">
        <f>IF(Parametros!$P$3=1,'4 - Tabela atual'!EY178,'5 - Tabela anterior'!EX178)</f>
        <v>0</v>
      </c>
      <c r="EZ179" s="9">
        <f>IF(Parametros!$P$3=1,'4 - Tabela atual'!EZ178,'5 - Tabela anterior'!EY178)</f>
        <v>0</v>
      </c>
      <c r="FA179" s="9">
        <f>IF(Parametros!$P$3=1,'4 - Tabela atual'!FA178,'5 - Tabela anterior'!EZ178)</f>
        <v>0</v>
      </c>
      <c r="FB179" s="9">
        <f>IF(Parametros!$P$3=1,'4 - Tabela atual'!FB178,'5 - Tabela anterior'!FA178)</f>
        <v>0</v>
      </c>
      <c r="FC179" s="9">
        <f>IF(Parametros!$P$3=1,'4 - Tabela atual'!FC178,'5 - Tabela anterior'!FB178)</f>
        <v>0</v>
      </c>
      <c r="FD179" s="9">
        <f>IF(Parametros!$P$3=1,'4 - Tabela atual'!FD178,'5 - Tabela anterior'!FC178)</f>
        <v>0</v>
      </c>
      <c r="FE179" s="9">
        <f>IF(Parametros!$P$3=1,'4 - Tabela atual'!FE178,'5 - Tabela anterior'!FD178)</f>
        <v>0</v>
      </c>
      <c r="FF179" s="9">
        <f>IF(Parametros!$P$3=1,'4 - Tabela atual'!FF178,'5 - Tabela anterior'!FE178)</f>
        <v>0</v>
      </c>
      <c r="FG179" s="9">
        <f>IF(Parametros!$P$3=1,'4 - Tabela atual'!FG178,'5 - Tabela anterior'!FF178)</f>
        <v>0</v>
      </c>
      <c r="FH179" s="9">
        <f>IF(Parametros!$P$3=1,'4 - Tabela atual'!FH178,'5 - Tabela anterior'!FG178)</f>
        <v>0</v>
      </c>
      <c r="FI179" s="9">
        <f>IF(Parametros!$P$3=1,'4 - Tabela atual'!FI178,'5 - Tabela anterior'!FH178)</f>
        <v>0</v>
      </c>
      <c r="FJ179" s="9">
        <f>IF(Parametros!$P$3=1,'4 - Tabela atual'!FJ178,'5 - Tabela anterior'!FI178)</f>
        <v>0</v>
      </c>
      <c r="FK179" s="9">
        <f>IF(Parametros!$P$3=1,'4 - Tabela atual'!FK178,'5 - Tabela anterior'!FJ178)</f>
        <v>0</v>
      </c>
      <c r="FL179" s="9">
        <f>IF(Parametros!$P$3=1,'4 - Tabela atual'!FL178,'5 - Tabela anterior'!FK178)</f>
        <v>0</v>
      </c>
      <c r="FM179" s="9">
        <f>IF(Parametros!$P$3=1,'4 - Tabela atual'!FM178,'5 - Tabela anterior'!FL178)</f>
        <v>0</v>
      </c>
      <c r="FN179" s="9">
        <f>IF(Parametros!$P$3=1,'4 - Tabela atual'!FN178,'5 - Tabela anterior'!FM178)</f>
        <v>0</v>
      </c>
      <c r="FO179" s="9">
        <f>IF(Parametros!$P$3=1,'4 - Tabela atual'!FO178,'5 - Tabela anterior'!FN178)</f>
        <v>0</v>
      </c>
      <c r="FP179" s="9">
        <f>IF(Parametros!$P$3=1,'4 - Tabela atual'!FP178,'5 - Tabela anterior'!FO178)</f>
        <v>0</v>
      </c>
      <c r="FQ179" s="9">
        <f>IF(Parametros!$P$3=1,'4 - Tabela atual'!FQ178,'5 - Tabela anterior'!FP178)</f>
        <v>0</v>
      </c>
      <c r="FR179" s="9">
        <f>IF(Parametros!$P$3=1,'4 - Tabela atual'!FR178,'5 - Tabela anterior'!FQ178)</f>
        <v>0</v>
      </c>
      <c r="FS179" s="9">
        <f>IF(Parametros!$P$3=1,'4 - Tabela atual'!FS178,'5 - Tabela anterior'!FR178)</f>
        <v>0</v>
      </c>
      <c r="FT179" t="str">
        <f>IF(Parametros!$P$3=1,'4 - Tabela atual'!FT178,'5 - Tabela anterior'!FS178)</f>
        <v>0</v>
      </c>
      <c r="FU179" t="str">
        <f>IF(Parametros!$P$3=1,'4 - Tabela atual'!FU178,'5 - Tabela anterior'!FT178)</f>
        <v>0</v>
      </c>
      <c r="FV179" t="str">
        <f>IF(Parametros!$P$3=1,'4 - Tabela atual'!FV178,'5 - Tabela anterior'!FU178)</f>
        <v>0</v>
      </c>
      <c r="FW179" t="str">
        <f>IF(Parametros!$P$3=1,'4 - Tabela atual'!FW178,'5 - Tabela anterior'!FV178)</f>
        <v>0</v>
      </c>
      <c r="FX179">
        <f>IF(Parametros!$P$3=1,'4 - Tabela atual'!FX178,'5 - Tabela anterior'!FW178)</f>
        <v>0</v>
      </c>
      <c r="FY179">
        <f>IF(Parametros!$P$3=1,'4 - Tabela atual'!FY178,'5 - Tabela anterior'!FX178)</f>
        <v>0</v>
      </c>
      <c r="FZ179">
        <f>IF(Parametros!$P$3=1,'4 - Tabela atual'!FZ178,'5 - Tabela anterior'!FY178)</f>
        <v>0</v>
      </c>
      <c r="GA179">
        <f>IF(Parametros!$P$3=1,'4 - Tabela atual'!GA178,'5 - Tabela anterior'!FZ178)</f>
        <v>0</v>
      </c>
      <c r="GB179">
        <f>IF(Parametros!$P$3=1,'4 - Tabela atual'!GB178,'5 - Tabela anterior'!GA178)</f>
        <v>0</v>
      </c>
      <c r="GC179">
        <f>IF(Parametros!$P$3=1,'4 - Tabela atual'!GC178,'5 - Tabela anterior'!GB178)</f>
        <v>0</v>
      </c>
      <c r="GD179">
        <f>IF(Parametros!$P$3=1,'4 - Tabela atual'!GD178,'5 - Tabela anterior'!GC178)</f>
        <v>0</v>
      </c>
      <c r="GE179">
        <f>IF(Parametros!$P$3=1,'4 - Tabela atual'!GE178,'5 - Tabela anterior'!GD178)</f>
        <v>0</v>
      </c>
      <c r="GF179">
        <f>IF(Parametros!$P$3=1,'4 - Tabela atual'!GF178,'5 - Tabela anterior'!GE178)</f>
        <v>0</v>
      </c>
      <c r="GG179">
        <f>IF(Parametros!$P$3=1,'4 - Tabela atual'!GG178,'5 - Tabela anterior'!GF178)</f>
        <v>0</v>
      </c>
      <c r="GH179">
        <f>IF(Parametros!$P$3=1,'4 - Tabela atual'!GH178,'5 - Tabela anterior'!GG178)</f>
        <v>0</v>
      </c>
      <c r="GI179" s="8" t="str">
        <f>IF(Parametros!$P$3=1,'4 - Tabela atual'!GI178,'5 - Tabela anterior'!GH178)</f>
        <v>0</v>
      </c>
      <c r="GJ179" s="8">
        <f>IF(Parametros!$P$3=1,'4 - Tabela atual'!GJ178,'5 - Tabela anterior'!GI178)</f>
        <v>0</v>
      </c>
      <c r="GK179" s="8">
        <f>IF(Parametros!$P$3=1,'4 - Tabela atual'!GK178,'5 - Tabela anterior'!GJ178)</f>
        <v>0</v>
      </c>
      <c r="GL179" s="8">
        <f>IF(Parametros!$P$3=1,'4 - Tabela atual'!GL178,'5 - Tabela anterior'!GK178)</f>
        <v>0</v>
      </c>
      <c r="GM179" s="8">
        <f>IF(Parametros!$P$3=1,'4 - Tabela atual'!GM178,'5 - Tabela anterior'!GL178)</f>
        <v>0</v>
      </c>
      <c r="GN179" s="8">
        <f>IF(Parametros!$P$3=1,'4 - Tabela atual'!GN178,'5 - Tabela anterior'!GM178)</f>
        <v>0</v>
      </c>
      <c r="GO179" s="8">
        <f>IF(Parametros!$P$3=1,'4 - Tabela atual'!GO178,'5 - Tabela anterior'!GN178)</f>
        <v>0</v>
      </c>
      <c r="GP179" s="8">
        <f>IF(Parametros!$P$3=1,'4 - Tabela atual'!GP178,'5 - Tabela anterior'!GO178)</f>
        <v>0</v>
      </c>
      <c r="GQ179" s="8">
        <f>IF(Parametros!$P$3=1,'4 - Tabela atual'!GQ178,'5 - Tabela anterior'!GP178)</f>
        <v>0</v>
      </c>
      <c r="GR179" s="8">
        <f>IF(Parametros!$P$3=1,'4 - Tabela atual'!GR178,'5 - Tabela anterior'!GQ178)</f>
        <v>0</v>
      </c>
      <c r="GS179" s="8">
        <f>IF(Parametros!$P$3=1,'4 - Tabela atual'!GS178,'5 - Tabela anterior'!GR178)</f>
        <v>0</v>
      </c>
      <c r="GT179" s="8">
        <f>IF(Parametros!$P$3=1,'4 - Tabela atual'!GT178,'5 - Tabela anterior'!GS178)</f>
        <v>0</v>
      </c>
      <c r="GU179" s="8">
        <f>IF(Parametros!$P$3=1,'4 - Tabela atual'!GU178,'5 - Tabela anterior'!GT178)</f>
        <v>0</v>
      </c>
      <c r="GV179" s="8">
        <f>IF(Parametros!$P$3=1,'4 - Tabela atual'!GV178,'5 - Tabela anterior'!GU178)</f>
        <v>0</v>
      </c>
      <c r="GW179" s="8">
        <f>IF(Parametros!$P$3=1,'4 - Tabela atual'!GW178,'5 - Tabela anterior'!GV178)</f>
        <v>0</v>
      </c>
      <c r="GX179">
        <f>IF(Parametros!$P$3=1,'4 - Tabela atual'!GX178,'5 - Tabela anterior'!GW178)</f>
        <v>0</v>
      </c>
      <c r="GY179">
        <f>IF(Parametros!$P$3=1,'4 - Tabela atual'!GY178,'5 - Tabela anterior'!GX178)</f>
        <v>0</v>
      </c>
      <c r="GZ179">
        <f>IF(Parametros!$P$3=1,'4 - Tabela atual'!GZ178,'5 - Tabela anterior'!GY178)</f>
        <v>0</v>
      </c>
      <c r="HA179">
        <f>IF(Parametros!$P$3=1,'4 - Tabela atual'!HA178,'5 - Tabela anterior'!GZ178)</f>
        <v>0</v>
      </c>
      <c r="HB179">
        <f>IF(Parametros!$P$3=1,'4 - Tabela atual'!HB178,'5 - Tabela anterior'!HA178)</f>
        <v>0</v>
      </c>
      <c r="HC179">
        <f>IF(Parametros!$P$3=1,'4 - Tabela atual'!HC178,'5 - Tabela anterior'!HB178)</f>
        <v>0</v>
      </c>
      <c r="HD179">
        <f>IF(Parametros!$P$3=1,'4 - Tabela atual'!HD178,'5 - Tabela anterior'!HC178)</f>
        <v>0</v>
      </c>
      <c r="HE179" s="6" t="str">
        <f t="shared" si="4"/>
        <v>0 - (0)</v>
      </c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IP179" s="5"/>
      <c r="IQ179" s="5"/>
      <c r="IR179" s="5"/>
      <c r="IS179" s="5"/>
      <c r="IT179" s="5"/>
      <c r="IU179" s="5"/>
      <c r="IV179" s="5"/>
      <c r="IW179" s="5"/>
      <c r="IX179" s="5"/>
      <c r="IY179" s="5"/>
      <c r="IZ179" s="5"/>
      <c r="JA179" s="5"/>
      <c r="JB179" s="5"/>
      <c r="JC179" s="5"/>
      <c r="JD179" s="5"/>
      <c r="JE179" s="5"/>
      <c r="JF179" s="5"/>
      <c r="JG179" s="5"/>
      <c r="JH179" s="5"/>
      <c r="JI179" s="5"/>
      <c r="JJ179" s="5"/>
      <c r="JK179" s="5"/>
      <c r="JL179" s="5"/>
    </row>
    <row r="180" spans="1:272" x14ac:dyDescent="0.2">
      <c r="A180" s="148">
        <f>IF(Parametros!$P$3=1,'4 - Tabela atual'!A179,'5 - Tabela anterior'!A179)</f>
        <v>0</v>
      </c>
      <c r="B180" s="112">
        <f>IF(Parametros!$P$3=1,'4 - Tabela atual'!B179,'5 - Tabela anterior'!B179)</f>
        <v>0</v>
      </c>
      <c r="C180" s="9">
        <f>IF(Parametros!$P$3=1,'4 - Tabela atual'!C179,'5 - Tabela anterior'!C179)</f>
        <v>0</v>
      </c>
      <c r="D180" s="9">
        <f>IF(Parametros!$P$3=1,'4 - Tabela atual'!D179,'5 - Tabela anterior'!D179)</f>
        <v>0</v>
      </c>
      <c r="E180" s="9"/>
      <c r="F180" s="9"/>
      <c r="G180" s="9"/>
      <c r="H180" s="9"/>
      <c r="I180" s="9">
        <f>IF(Parametros!$P$3=1,'4 - Tabela atual'!I179,'5 - Tabela anterior'!H179)</f>
        <v>0</v>
      </c>
      <c r="J180" s="9"/>
      <c r="K180" s="9"/>
      <c r="L180" s="9"/>
      <c r="M180" s="9"/>
      <c r="N180" s="9">
        <f>IF(Parametros!$P$3=1,'4 - Tabela atual'!N179,'5 - Tabela anterior'!M179)</f>
        <v>0</v>
      </c>
      <c r="O180" s="9">
        <f>IF(Parametros!$P$3=1,'4 - Tabela atual'!O179,'5 - Tabela anterior'!N179)</f>
        <v>0</v>
      </c>
      <c r="P180" s="9">
        <f>IF(Parametros!$P$3=1,'4 - Tabela atual'!P179,'5 - Tabela anterior'!O179)</f>
        <v>0</v>
      </c>
      <c r="Q180" s="9">
        <f>IF(Parametros!$P$3=1,'4 - Tabela atual'!Q179,'5 - Tabela anterior'!P179)</f>
        <v>0</v>
      </c>
      <c r="R180" s="9">
        <f>IF(Parametros!$P$3=1,'4 - Tabela atual'!R179,'5 - Tabela anterior'!Q179)</f>
        <v>0</v>
      </c>
      <c r="S180" s="9">
        <f>IF(Parametros!$P$3=1,'4 - Tabela atual'!S179,'5 - Tabela anterior'!R179)</f>
        <v>0</v>
      </c>
      <c r="T180" s="9">
        <f>IF(Parametros!$P$3=1,'4 - Tabela atual'!T179,'5 - Tabela anterior'!S179)</f>
        <v>0</v>
      </c>
      <c r="U180" s="9">
        <f>IF(Parametros!$P$3=1,'4 - Tabela atual'!U179,'5 - Tabela anterior'!T179)</f>
        <v>0</v>
      </c>
      <c r="V180" s="9">
        <f>IF(Parametros!$P$3=1,'4 - Tabela atual'!V179,'5 - Tabela anterior'!U179)</f>
        <v>0</v>
      </c>
      <c r="W180" s="9">
        <f>IF(Parametros!$P$3=1,'4 - Tabela atual'!W179,'5 - Tabela anterior'!V179)</f>
        <v>0</v>
      </c>
      <c r="X180" s="9">
        <f>IF(Parametros!$P$3=1,'4 - Tabela atual'!X179,'5 - Tabela anterior'!W179)</f>
        <v>0</v>
      </c>
      <c r="Y180" s="9">
        <f>IF(Parametros!$P$3=1,'4 - Tabela atual'!Y179,'5 - Tabela anterior'!X179)</f>
        <v>0</v>
      </c>
      <c r="Z180" s="9">
        <f>IF(Parametros!$P$3=1,'4 - Tabela atual'!Z179,'5 - Tabela anterior'!Y179)</f>
        <v>0</v>
      </c>
      <c r="AA180" s="9">
        <f>IF(Parametros!$P$3=1,'4 - Tabela atual'!AA179,'5 - Tabela anterior'!Z179)</f>
        <v>0</v>
      </c>
      <c r="AB180" s="9">
        <f>IF(Parametros!$P$3=1,'4 - Tabela atual'!AB179,'5 - Tabela anterior'!AA179)</f>
        <v>0</v>
      </c>
      <c r="AC180" s="9">
        <f>IF(Parametros!$P$3=1,'4 - Tabela atual'!AC179,'5 - Tabela anterior'!AB179)</f>
        <v>0</v>
      </c>
      <c r="AD180" s="9">
        <f>IF(Parametros!$P$3=1,'4 - Tabela atual'!AD179,'5 - Tabela anterior'!AC179)</f>
        <v>0</v>
      </c>
      <c r="AE180" s="9">
        <f>IF(Parametros!$P$3=1,'4 - Tabela atual'!AE179,'5 - Tabela anterior'!AD179)</f>
        <v>0</v>
      </c>
      <c r="AF180" s="9">
        <f>IF(Parametros!$P$3=1,'4 - Tabela atual'!AF179,'5 - Tabela anterior'!AE179)</f>
        <v>0</v>
      </c>
      <c r="AG180" s="9">
        <f>IF(Parametros!$P$3=1,'4 - Tabela atual'!AG179,'5 - Tabela anterior'!AF179)</f>
        <v>0</v>
      </c>
      <c r="AH180" s="9">
        <f>IF(Parametros!$P$3=1,'4 - Tabela atual'!AH179,'5 - Tabela anterior'!AG179)</f>
        <v>0</v>
      </c>
      <c r="AI180" s="9">
        <f>IF(Parametros!$P$3=1,'4 - Tabela atual'!AI179,'5 - Tabela anterior'!AH179)</f>
        <v>0</v>
      </c>
      <c r="AJ180" s="9">
        <f>IF(Parametros!$P$3=1,'4 - Tabela atual'!AJ179,'5 - Tabela anterior'!AI179)</f>
        <v>0</v>
      </c>
      <c r="AK180" s="9">
        <f>IF(Parametros!$P$3=1,'4 - Tabela atual'!AK179,'5 - Tabela anterior'!AJ179)</f>
        <v>0</v>
      </c>
      <c r="AL180" s="9">
        <f>IF(Parametros!$P$3=1,'4 - Tabela atual'!AL179,'5 - Tabela anterior'!AK179)</f>
        <v>0</v>
      </c>
      <c r="AM180" s="9">
        <f>IF(Parametros!$P$3=1,'4 - Tabela atual'!AM179,'5 - Tabela anterior'!AL179)</f>
        <v>0</v>
      </c>
      <c r="AN180" s="9">
        <f>IF(Parametros!$P$3=1,'4 - Tabela atual'!AN179,'5 - Tabela anterior'!AM179)</f>
        <v>0</v>
      </c>
      <c r="AO180" s="9">
        <f>IF(Parametros!$P$3=1,'4 - Tabela atual'!AO179,'5 - Tabela anterior'!AN179)</f>
        <v>0</v>
      </c>
      <c r="AP180" s="9">
        <f>IF(Parametros!$P$3=1,'4 - Tabela atual'!AP179,'5 - Tabela anterior'!AO179)</f>
        <v>0</v>
      </c>
      <c r="AQ180" s="9">
        <f>IF(Parametros!$P$3=1,'4 - Tabela atual'!AQ179,'5 - Tabela anterior'!AP179)</f>
        <v>0</v>
      </c>
      <c r="AR180" s="9">
        <f>IF(Parametros!$P$3=1,'4 - Tabela atual'!AR179,'5 - Tabela anterior'!AQ179)</f>
        <v>0</v>
      </c>
      <c r="AS180" s="9">
        <f>IF(Parametros!$P$3=1,'4 - Tabela atual'!AS179,'5 - Tabela anterior'!AR179)</f>
        <v>0</v>
      </c>
      <c r="AT180" s="9">
        <f>IF(Parametros!$P$3=1,'4 - Tabela atual'!AT179,'5 - Tabela anterior'!AS179)</f>
        <v>0</v>
      </c>
      <c r="AU180" s="9">
        <f>IF(Parametros!$P$3=1,'4 - Tabela atual'!AU179,'5 - Tabela anterior'!AT179)</f>
        <v>0</v>
      </c>
      <c r="AV180" s="9">
        <f>IF(Parametros!$P$3=1,'4 - Tabela atual'!AV179,'5 - Tabela anterior'!AU179)</f>
        <v>0</v>
      </c>
      <c r="AW180" s="9">
        <f>IF(Parametros!$P$3=1,'4 - Tabela atual'!AW179,'5 - Tabela anterior'!AV179)</f>
        <v>0</v>
      </c>
      <c r="AX180" s="9">
        <f>IF(Parametros!$P$3=1,'4 - Tabela atual'!AX179,'5 - Tabela anterior'!AW179)</f>
        <v>0</v>
      </c>
      <c r="AY180" s="9">
        <f>IF(Parametros!$P$3=1,'4 - Tabela atual'!AY179,'5 - Tabela anterior'!AX179)</f>
        <v>0</v>
      </c>
      <c r="AZ180" s="9">
        <f>IF(Parametros!$P$3=1,'4 - Tabela atual'!AZ179,'5 - Tabela anterior'!AY179)</f>
        <v>0</v>
      </c>
      <c r="BA180" s="9">
        <f>IF(Parametros!$P$3=1,'4 - Tabela atual'!BA179,'5 - Tabela anterior'!AZ179)</f>
        <v>0</v>
      </c>
      <c r="BB180" s="9">
        <f>IF(Parametros!$P$3=1,'4 - Tabela atual'!BB179,'5 - Tabela anterior'!BA179)</f>
        <v>0</v>
      </c>
      <c r="BC180" s="9">
        <f>IF(Parametros!$P$3=1,'4 - Tabela atual'!BC179,'5 - Tabela anterior'!BB179)</f>
        <v>0</v>
      </c>
      <c r="BD180" s="9">
        <f>IF(Parametros!$P$3=1,'4 - Tabela atual'!BD179,'5 - Tabela anterior'!BC179)</f>
        <v>0</v>
      </c>
      <c r="BE180" s="9">
        <f>IF(Parametros!$P$3=1,'4 - Tabela atual'!BE179,'5 - Tabela anterior'!BD179)</f>
        <v>0</v>
      </c>
      <c r="BF180" s="9">
        <f>IF(Parametros!$P$3=1,'4 - Tabela atual'!BF179,'5 - Tabela anterior'!BE179)</f>
        <v>0</v>
      </c>
      <c r="BG180" s="9">
        <f>IF(Parametros!$P$3=1,'4 - Tabela atual'!BG179,'5 - Tabela anterior'!BF179)</f>
        <v>0</v>
      </c>
      <c r="BH180" s="9">
        <f>IF(Parametros!$P$3=1,'4 - Tabela atual'!BH179,'5 - Tabela anterior'!BG179)</f>
        <v>0</v>
      </c>
      <c r="BI180" s="9">
        <f>IF(Parametros!$P$3=1,'4 - Tabela atual'!BI179,'5 - Tabela anterior'!BH179)</f>
        <v>0</v>
      </c>
      <c r="BJ180" s="9">
        <f>IF(Parametros!$P$3=1,'4 - Tabela atual'!BJ179,'5 - Tabela anterior'!BI179)</f>
        <v>0</v>
      </c>
      <c r="BK180" s="9">
        <f>IF(Parametros!$P$3=1,'4 - Tabela atual'!BK179,'5 - Tabela anterior'!BJ179)</f>
        <v>0</v>
      </c>
      <c r="BL180" s="9">
        <f>IF(Parametros!$P$3=1,'4 - Tabela atual'!BL179,'5 - Tabela anterior'!BK179)</f>
        <v>0</v>
      </c>
      <c r="BM180" s="9">
        <f>IF(Parametros!$P$3=1,'4 - Tabela atual'!BM179,'5 - Tabela anterior'!BL179)</f>
        <v>0</v>
      </c>
      <c r="BN180" s="9">
        <f>IF(Parametros!$P$3=1,'4 - Tabela atual'!BN179,'5 - Tabela anterior'!BM179)</f>
        <v>0</v>
      </c>
      <c r="BO180" s="9">
        <f>IF(Parametros!$P$3=1,'4 - Tabela atual'!BO179,'5 - Tabela anterior'!BN179)</f>
        <v>0</v>
      </c>
      <c r="BP180" s="9">
        <f>IF(Parametros!$P$3=1,'4 - Tabela atual'!BP179,'5 - Tabela anterior'!BO179)</f>
        <v>0</v>
      </c>
      <c r="BQ180" s="9">
        <f>IF(Parametros!$P$3=1,'4 - Tabela atual'!BQ179,'5 - Tabela anterior'!BP179)</f>
        <v>0</v>
      </c>
      <c r="BR180" s="9">
        <f>IF(Parametros!$P$3=1,'4 - Tabela atual'!BR179,'5 - Tabela anterior'!BQ179)</f>
        <v>0</v>
      </c>
      <c r="BS180" s="9">
        <f>IF(Parametros!$P$3=1,'4 - Tabela atual'!BS179,'5 - Tabela anterior'!BR179)</f>
        <v>0</v>
      </c>
      <c r="BT180" s="9">
        <f>IF(Parametros!$P$3=1,'4 - Tabela atual'!BT179,'5 - Tabela anterior'!BS179)</f>
        <v>0</v>
      </c>
      <c r="BU180" s="9">
        <f>IF(Parametros!$P$3=1,'4 - Tabela atual'!BU179,'5 - Tabela anterior'!BT179)</f>
        <v>0</v>
      </c>
      <c r="BV180" s="9">
        <f>IF(Parametros!$P$3=1,'4 - Tabela atual'!BV179,'5 - Tabela anterior'!BU179)</f>
        <v>0</v>
      </c>
      <c r="BW180" s="9">
        <f>IF(Parametros!$P$3=1,'4 - Tabela atual'!BW179,'5 - Tabela anterior'!BV179)</f>
        <v>0</v>
      </c>
      <c r="BX180" s="9">
        <f>IF(Parametros!$P$3=1,'4 - Tabela atual'!BX179,'5 - Tabela anterior'!BW179)</f>
        <v>0</v>
      </c>
      <c r="BY180" s="9">
        <f>IF(Parametros!$P$3=1,'4 - Tabela atual'!BY179,'5 - Tabela anterior'!BX179)</f>
        <v>0</v>
      </c>
      <c r="BZ180" s="9">
        <f>IF(Parametros!$P$3=1,'4 - Tabela atual'!BZ179,'5 - Tabela anterior'!BY179)</f>
        <v>0</v>
      </c>
      <c r="CA180" s="9">
        <f>IF(Parametros!$P$3=1,'4 - Tabela atual'!CA179,'5 - Tabela anterior'!BZ179)</f>
        <v>0</v>
      </c>
      <c r="CB180" s="9">
        <f>IF(Parametros!$P$3=1,'4 - Tabela atual'!CB179,'5 - Tabela anterior'!CA179)</f>
        <v>0</v>
      </c>
      <c r="CC180" s="9">
        <f>IF(Parametros!$P$3=1,'4 - Tabela atual'!CC179,'5 - Tabela anterior'!CB179)</f>
        <v>0</v>
      </c>
      <c r="CD180" s="9">
        <f>IF(Parametros!$P$3=1,'4 - Tabela atual'!CD179,'5 - Tabela anterior'!CC179)</f>
        <v>0</v>
      </c>
      <c r="CE180" s="9">
        <f>IF(Parametros!$P$3=1,'4 - Tabela atual'!CE179,'5 - Tabela anterior'!CD179)</f>
        <v>0</v>
      </c>
      <c r="CF180" s="9">
        <f>IF(Parametros!$P$3=1,'4 - Tabela atual'!CF179,'5 - Tabela anterior'!CE179)</f>
        <v>0</v>
      </c>
      <c r="CG180" s="9">
        <f>IF(Parametros!$P$3=1,'4 - Tabela atual'!CG179,'5 - Tabela anterior'!CF179)</f>
        <v>0</v>
      </c>
      <c r="CH180" s="9">
        <f>IF(Parametros!$P$3=1,'4 - Tabela atual'!CH179,'5 - Tabela anterior'!CG179)</f>
        <v>0</v>
      </c>
      <c r="CI180" s="9">
        <f>IF(Parametros!$P$3=1,'4 - Tabela atual'!CI179,'5 - Tabela anterior'!CH179)</f>
        <v>0</v>
      </c>
      <c r="CJ180" s="9">
        <f>IF(Parametros!$P$3=1,'4 - Tabela atual'!CJ179,'5 - Tabela anterior'!CI179)</f>
        <v>0</v>
      </c>
      <c r="CK180" s="9">
        <f>IF(Parametros!$P$3=1,'4 - Tabela atual'!CK179,'5 - Tabela anterior'!CJ179)</f>
        <v>0</v>
      </c>
      <c r="CL180" s="9">
        <f>IF(Parametros!$P$3=1,'4 - Tabela atual'!CL179,'5 - Tabela anterior'!CK179)</f>
        <v>0</v>
      </c>
      <c r="CM180" s="9">
        <f>IF(Parametros!$P$3=1,'4 - Tabela atual'!CM179,'5 - Tabela anterior'!CL179)</f>
        <v>0</v>
      </c>
      <c r="CN180" s="9">
        <f>IF(Parametros!$P$3=1,'4 - Tabela atual'!CN179,'5 - Tabela anterior'!CM179)</f>
        <v>0</v>
      </c>
      <c r="CO180" s="9">
        <f>IF(Parametros!$P$3=1,'4 - Tabela atual'!CO179,'5 - Tabela anterior'!CN179)</f>
        <v>0</v>
      </c>
      <c r="CP180" s="9">
        <f>IF(Parametros!$P$3=1,'4 - Tabela atual'!CP179,'5 - Tabela anterior'!CO179)</f>
        <v>0</v>
      </c>
      <c r="CQ180" s="9">
        <f>IF(Parametros!$P$3=1,'4 - Tabela atual'!CQ179,'5 - Tabela anterior'!CP179)</f>
        <v>0</v>
      </c>
      <c r="CR180" s="9">
        <f>IF(Parametros!$P$3=1,'4 - Tabela atual'!CR179,'5 - Tabela anterior'!CQ179)</f>
        <v>0</v>
      </c>
      <c r="CS180" s="9">
        <f>IF(Parametros!$P$3=1,'4 - Tabela atual'!CS179,'5 - Tabela anterior'!CR179)</f>
        <v>0</v>
      </c>
      <c r="CT180" s="9">
        <f>IF(Parametros!$P$3=1,'4 - Tabela atual'!CT179,'5 - Tabela anterior'!CS179)</f>
        <v>0</v>
      </c>
      <c r="CU180" s="9">
        <f>IF(Parametros!$P$3=1,'4 - Tabela atual'!CU179,'5 - Tabela anterior'!CT179)</f>
        <v>0</v>
      </c>
      <c r="CV180" s="9">
        <f>IF(Parametros!$P$3=1,'4 - Tabela atual'!CV179,'5 - Tabela anterior'!CU179)</f>
        <v>0</v>
      </c>
      <c r="CW180" s="9">
        <f>IF(Parametros!$P$3=1,'4 - Tabela atual'!CW179,'5 - Tabela anterior'!CV179)</f>
        <v>0</v>
      </c>
      <c r="CX180" s="9">
        <f>IF(Parametros!$P$3=1,'4 - Tabela atual'!CX179,'5 - Tabela anterior'!CW179)</f>
        <v>0</v>
      </c>
      <c r="CY180" s="9">
        <f>IF(Parametros!$P$3=1,'4 - Tabela atual'!CY179,'5 - Tabela anterior'!CX179)</f>
        <v>0</v>
      </c>
      <c r="CZ180" s="9">
        <f>IF(Parametros!$P$3=1,'4 - Tabela atual'!CZ179,'5 - Tabela anterior'!CY179)</f>
        <v>0</v>
      </c>
      <c r="DA180" s="9">
        <f>IF(Parametros!$P$3=1,'4 - Tabela atual'!DA179,'5 - Tabela anterior'!CZ179)</f>
        <v>0</v>
      </c>
      <c r="DB180" s="9">
        <f>IF(Parametros!$P$3=1,'4 - Tabela atual'!DB179,'5 - Tabela anterior'!DA179)</f>
        <v>0</v>
      </c>
      <c r="DC180" s="9">
        <f>IF(Parametros!$P$3=1,'4 - Tabela atual'!DC179,'5 - Tabela anterior'!DB179)</f>
        <v>0</v>
      </c>
      <c r="DD180" s="9">
        <f>IF(Parametros!$P$3=1,'4 - Tabela atual'!DD179,'5 - Tabela anterior'!DC179)</f>
        <v>0</v>
      </c>
      <c r="DE180" s="9">
        <f>IF(Parametros!$P$3=1,'4 - Tabela atual'!DE179,'5 - Tabela anterior'!DD179)</f>
        <v>0</v>
      </c>
      <c r="DF180" s="9">
        <f>IF(Parametros!$P$3=1,'4 - Tabela atual'!DF179,'5 - Tabela anterior'!DE179)</f>
        <v>0</v>
      </c>
      <c r="DG180" s="9">
        <f>IF(Parametros!$P$3=1,'4 - Tabela atual'!DG179,'5 - Tabela anterior'!DF179)</f>
        <v>0</v>
      </c>
      <c r="DH180" s="9">
        <f>IF(Parametros!$P$3=1,'4 - Tabela atual'!DH179,'5 - Tabela anterior'!DG179)</f>
        <v>0</v>
      </c>
      <c r="DI180" s="9">
        <f>IF(Parametros!$P$3=1,'4 - Tabela atual'!DI179,'5 - Tabela anterior'!DH179)</f>
        <v>0</v>
      </c>
      <c r="DJ180" s="9">
        <f>IF(Parametros!$P$3=1,'4 - Tabela atual'!DJ179,'5 - Tabela anterior'!DI179)</f>
        <v>0</v>
      </c>
      <c r="DK180" s="9">
        <f>IF(Parametros!$P$3=1,'4 - Tabela atual'!DK179,'5 - Tabela anterior'!DJ179)</f>
        <v>0</v>
      </c>
      <c r="DL180" s="9">
        <f>IF(Parametros!$P$3=1,'4 - Tabela atual'!DL179,'5 - Tabela anterior'!DK179)</f>
        <v>0</v>
      </c>
      <c r="DM180" s="9">
        <f>IF(Parametros!$P$3=1,'4 - Tabela atual'!DM179,'5 - Tabela anterior'!DL179)</f>
        <v>0</v>
      </c>
      <c r="DN180" s="9">
        <f>IF(Parametros!$P$3=1,'4 - Tabela atual'!DN179,'5 - Tabela anterior'!DM179)</f>
        <v>0</v>
      </c>
      <c r="DO180" s="9">
        <f>IF(Parametros!$P$3=1,'4 - Tabela atual'!DO179,'5 - Tabela anterior'!DN179)</f>
        <v>0</v>
      </c>
      <c r="DP180" s="9">
        <f>IF(Parametros!$P$3=1,'4 - Tabela atual'!DP179,'5 - Tabela anterior'!DO179)</f>
        <v>0</v>
      </c>
      <c r="DQ180" s="9">
        <f>IF(Parametros!$P$3=1,'4 - Tabela atual'!DQ179,'5 - Tabela anterior'!DP179)</f>
        <v>0</v>
      </c>
      <c r="DR180" s="9">
        <f>IF(Parametros!$P$3=1,'4 - Tabela atual'!DR179,'5 - Tabela anterior'!DQ179)</f>
        <v>0</v>
      </c>
      <c r="DS180" s="9">
        <f>IF(Parametros!$P$3=1,'4 - Tabela atual'!DS179,'5 - Tabela anterior'!DR179)</f>
        <v>0</v>
      </c>
      <c r="DT180" s="9">
        <f>IF(Parametros!$P$3=1,'4 - Tabela atual'!DT179,'5 - Tabela anterior'!DS179)</f>
        <v>0</v>
      </c>
      <c r="DU180" s="9">
        <f>IF(Parametros!$P$3=1,'4 - Tabela atual'!DU179,'5 - Tabela anterior'!DT179)</f>
        <v>0</v>
      </c>
      <c r="DV180" s="9">
        <f>IF(Parametros!$P$3=1,'4 - Tabela atual'!DV179,'5 - Tabela anterior'!DU179)</f>
        <v>0</v>
      </c>
      <c r="DW180" s="9">
        <f>IF(Parametros!$P$3=1,'4 - Tabela atual'!DW179,'5 - Tabela anterior'!DV179)</f>
        <v>0</v>
      </c>
      <c r="DX180" s="9">
        <f>IF(Parametros!$P$3=1,'4 - Tabela atual'!DX179,'5 - Tabela anterior'!DW179)</f>
        <v>0</v>
      </c>
      <c r="DY180" s="9">
        <f>IF(Parametros!$P$3=1,'4 - Tabela atual'!DY179,'5 - Tabela anterior'!DX179)</f>
        <v>0</v>
      </c>
      <c r="DZ180" s="9">
        <f>IF(Parametros!$P$3=1,'4 - Tabela atual'!DZ179,'5 - Tabela anterior'!DY179)</f>
        <v>0</v>
      </c>
      <c r="EA180" s="9">
        <f>IF(Parametros!$P$3=1,'4 - Tabela atual'!EA179,'5 - Tabela anterior'!DZ179)</f>
        <v>0</v>
      </c>
      <c r="EB180" s="9">
        <f>IF(Parametros!$P$3=1,'4 - Tabela atual'!EB179,'5 - Tabela anterior'!EA179)</f>
        <v>0</v>
      </c>
      <c r="EC180" s="9">
        <f>IF(Parametros!$P$3=1,'4 - Tabela atual'!EC179,'5 - Tabela anterior'!EB179)</f>
        <v>0</v>
      </c>
      <c r="ED180" s="9">
        <f>IF(Parametros!$P$3=1,'4 - Tabela atual'!ED179,'5 - Tabela anterior'!EC179)</f>
        <v>0</v>
      </c>
      <c r="EE180" s="9">
        <f>IF(Parametros!$P$3=1,'4 - Tabela atual'!EE179,'5 - Tabela anterior'!ED179)</f>
        <v>0</v>
      </c>
      <c r="EF180" s="9">
        <f>IF(Parametros!$P$3=1,'4 - Tabela atual'!EF179,'5 - Tabela anterior'!EE179)</f>
        <v>0</v>
      </c>
      <c r="EG180" s="9">
        <f>IF(Parametros!$P$3=1,'4 - Tabela atual'!EG179,'5 - Tabela anterior'!EF179)</f>
        <v>0</v>
      </c>
      <c r="EH180" s="9">
        <f>IF(Parametros!$P$3=1,'4 - Tabela atual'!EH179,'5 - Tabela anterior'!EG179)</f>
        <v>0</v>
      </c>
      <c r="EI180" s="9">
        <f>IF(Parametros!$P$3=1,'4 - Tabela atual'!EI179,'5 - Tabela anterior'!EH179)</f>
        <v>0</v>
      </c>
      <c r="EJ180" s="9">
        <f>IF(Parametros!$P$3=1,'4 - Tabela atual'!EJ179,'5 - Tabela anterior'!EI179)</f>
        <v>0</v>
      </c>
      <c r="EK180" s="9">
        <f>IF(Parametros!$P$3=1,'4 - Tabela atual'!EK179,'5 - Tabela anterior'!EJ179)</f>
        <v>0</v>
      </c>
      <c r="EL180" s="9">
        <f>IF(Parametros!$P$3=1,'4 - Tabela atual'!EL179,'5 - Tabela anterior'!EK179)</f>
        <v>0</v>
      </c>
      <c r="EM180" s="9">
        <f>IF(Parametros!$P$3=1,'4 - Tabela atual'!EM179,'5 - Tabela anterior'!EL179)</f>
        <v>0</v>
      </c>
      <c r="EN180" s="9">
        <f>IF(Parametros!$P$3=1,'4 - Tabela atual'!EN179,'5 - Tabela anterior'!EM179)</f>
        <v>0</v>
      </c>
      <c r="EO180" s="9">
        <f>IF(Parametros!$P$3=1,'4 - Tabela atual'!EO179,'5 - Tabela anterior'!EN179)</f>
        <v>0</v>
      </c>
      <c r="EP180" s="9">
        <f>IF(Parametros!$P$3=1,'4 - Tabela atual'!EP179,'5 - Tabela anterior'!EO179)</f>
        <v>0</v>
      </c>
      <c r="EQ180" s="9">
        <f>IF(Parametros!$P$3=1,'4 - Tabela atual'!EQ179,'5 - Tabela anterior'!EP179)</f>
        <v>0</v>
      </c>
      <c r="ER180" s="9">
        <f>IF(Parametros!$P$3=1,'4 - Tabela atual'!ER179,'5 - Tabela anterior'!EQ179)</f>
        <v>0</v>
      </c>
      <c r="ES180" s="9">
        <f>IF(Parametros!$P$3=1,'4 - Tabela atual'!ES179,'5 - Tabela anterior'!ER179)</f>
        <v>0</v>
      </c>
      <c r="ET180" s="9">
        <f>IF(Parametros!$P$3=1,'4 - Tabela atual'!ET179,'5 - Tabela anterior'!ES179)</f>
        <v>0</v>
      </c>
      <c r="EU180" s="9">
        <f>IF(Parametros!$P$3=1,'4 - Tabela atual'!EU179,'5 - Tabela anterior'!ET179)</f>
        <v>0</v>
      </c>
      <c r="EV180" s="9">
        <f>IF(Parametros!$P$3=1,'4 - Tabela atual'!EV179,'5 - Tabela anterior'!EU179)</f>
        <v>0</v>
      </c>
      <c r="EW180" s="9">
        <f>IF(Parametros!$P$3=1,'4 - Tabela atual'!EW179,'5 - Tabela anterior'!EV179)</f>
        <v>0</v>
      </c>
      <c r="EX180" s="9">
        <f>IF(Parametros!$P$3=1,'4 - Tabela atual'!EX179,'5 - Tabela anterior'!EW179)</f>
        <v>0</v>
      </c>
      <c r="EY180" s="9">
        <f>IF(Parametros!$P$3=1,'4 - Tabela atual'!EY179,'5 - Tabela anterior'!EX179)</f>
        <v>0</v>
      </c>
      <c r="EZ180" s="9">
        <f>IF(Parametros!$P$3=1,'4 - Tabela atual'!EZ179,'5 - Tabela anterior'!EY179)</f>
        <v>0</v>
      </c>
      <c r="FA180" s="9">
        <f>IF(Parametros!$P$3=1,'4 - Tabela atual'!FA179,'5 - Tabela anterior'!EZ179)</f>
        <v>0</v>
      </c>
      <c r="FB180" s="9">
        <f>IF(Parametros!$P$3=1,'4 - Tabela atual'!FB179,'5 - Tabela anterior'!FA179)</f>
        <v>0</v>
      </c>
      <c r="FC180" s="9">
        <f>IF(Parametros!$P$3=1,'4 - Tabela atual'!FC179,'5 - Tabela anterior'!FB179)</f>
        <v>0</v>
      </c>
      <c r="FD180" s="9">
        <f>IF(Parametros!$P$3=1,'4 - Tabela atual'!FD179,'5 - Tabela anterior'!FC179)</f>
        <v>0</v>
      </c>
      <c r="FE180" s="9">
        <f>IF(Parametros!$P$3=1,'4 - Tabela atual'!FE179,'5 - Tabela anterior'!FD179)</f>
        <v>0</v>
      </c>
      <c r="FF180" s="9">
        <f>IF(Parametros!$P$3=1,'4 - Tabela atual'!FF179,'5 - Tabela anterior'!FE179)</f>
        <v>0</v>
      </c>
      <c r="FG180" s="9">
        <f>IF(Parametros!$P$3=1,'4 - Tabela atual'!FG179,'5 - Tabela anterior'!FF179)</f>
        <v>0</v>
      </c>
      <c r="FH180" s="9">
        <f>IF(Parametros!$P$3=1,'4 - Tabela atual'!FH179,'5 - Tabela anterior'!FG179)</f>
        <v>0</v>
      </c>
      <c r="FI180" s="9">
        <f>IF(Parametros!$P$3=1,'4 - Tabela atual'!FI179,'5 - Tabela anterior'!FH179)</f>
        <v>0</v>
      </c>
      <c r="FJ180" s="9">
        <f>IF(Parametros!$P$3=1,'4 - Tabela atual'!FJ179,'5 - Tabela anterior'!FI179)</f>
        <v>0</v>
      </c>
      <c r="FK180" s="9">
        <f>IF(Parametros!$P$3=1,'4 - Tabela atual'!FK179,'5 - Tabela anterior'!FJ179)</f>
        <v>0</v>
      </c>
      <c r="FL180" s="9">
        <f>IF(Parametros!$P$3=1,'4 - Tabela atual'!FL179,'5 - Tabela anterior'!FK179)</f>
        <v>0</v>
      </c>
      <c r="FM180" s="9">
        <f>IF(Parametros!$P$3=1,'4 - Tabela atual'!FM179,'5 - Tabela anterior'!FL179)</f>
        <v>0</v>
      </c>
      <c r="FN180" s="9">
        <f>IF(Parametros!$P$3=1,'4 - Tabela atual'!FN179,'5 - Tabela anterior'!FM179)</f>
        <v>0</v>
      </c>
      <c r="FO180" s="9">
        <f>IF(Parametros!$P$3=1,'4 - Tabela atual'!FO179,'5 - Tabela anterior'!FN179)</f>
        <v>0</v>
      </c>
      <c r="FP180" s="9">
        <f>IF(Parametros!$P$3=1,'4 - Tabela atual'!FP179,'5 - Tabela anterior'!FO179)</f>
        <v>0</v>
      </c>
      <c r="FQ180" s="9">
        <f>IF(Parametros!$P$3=1,'4 - Tabela atual'!FQ179,'5 - Tabela anterior'!FP179)</f>
        <v>0</v>
      </c>
      <c r="FR180" s="9">
        <f>IF(Parametros!$P$3=1,'4 - Tabela atual'!FR179,'5 - Tabela anterior'!FQ179)</f>
        <v>0</v>
      </c>
      <c r="FS180" s="9">
        <f>IF(Parametros!$P$3=1,'4 - Tabela atual'!FS179,'5 - Tabela anterior'!FR179)</f>
        <v>0</v>
      </c>
      <c r="FT180" t="str">
        <f>IF(Parametros!$P$3=1,'4 - Tabela atual'!FT179,'5 - Tabela anterior'!FS179)</f>
        <v>0</v>
      </c>
      <c r="FU180" t="str">
        <f>IF(Parametros!$P$3=1,'4 - Tabela atual'!FU179,'5 - Tabela anterior'!FT179)</f>
        <v>0</v>
      </c>
      <c r="FV180" t="str">
        <f>IF(Parametros!$P$3=1,'4 - Tabela atual'!FV179,'5 - Tabela anterior'!FU179)</f>
        <v>0</v>
      </c>
      <c r="FW180" t="str">
        <f>IF(Parametros!$P$3=1,'4 - Tabela atual'!FW179,'5 - Tabela anterior'!FV179)</f>
        <v>0</v>
      </c>
      <c r="FX180">
        <f>IF(Parametros!$P$3=1,'4 - Tabela atual'!FX179,'5 - Tabela anterior'!FW179)</f>
        <v>0</v>
      </c>
      <c r="FY180">
        <f>IF(Parametros!$P$3=1,'4 - Tabela atual'!FY179,'5 - Tabela anterior'!FX179)</f>
        <v>0</v>
      </c>
      <c r="FZ180">
        <f>IF(Parametros!$P$3=1,'4 - Tabela atual'!FZ179,'5 - Tabela anterior'!FY179)</f>
        <v>0</v>
      </c>
      <c r="GA180">
        <f>IF(Parametros!$P$3=1,'4 - Tabela atual'!GA179,'5 - Tabela anterior'!FZ179)</f>
        <v>0</v>
      </c>
      <c r="GB180">
        <f>IF(Parametros!$P$3=1,'4 - Tabela atual'!GB179,'5 - Tabela anterior'!GA179)</f>
        <v>0</v>
      </c>
      <c r="GC180">
        <f>IF(Parametros!$P$3=1,'4 - Tabela atual'!GC179,'5 - Tabela anterior'!GB179)</f>
        <v>0</v>
      </c>
      <c r="GD180">
        <f>IF(Parametros!$P$3=1,'4 - Tabela atual'!GD179,'5 - Tabela anterior'!GC179)</f>
        <v>0</v>
      </c>
      <c r="GE180">
        <f>IF(Parametros!$P$3=1,'4 - Tabela atual'!GE179,'5 - Tabela anterior'!GD179)</f>
        <v>0</v>
      </c>
      <c r="GF180">
        <f>IF(Parametros!$P$3=1,'4 - Tabela atual'!GF179,'5 - Tabela anterior'!GE179)</f>
        <v>0</v>
      </c>
      <c r="GG180">
        <f>IF(Parametros!$P$3=1,'4 - Tabela atual'!GG179,'5 - Tabela anterior'!GF179)</f>
        <v>0</v>
      </c>
      <c r="GH180">
        <f>IF(Parametros!$P$3=1,'4 - Tabela atual'!GH179,'5 - Tabela anterior'!GG179)</f>
        <v>0</v>
      </c>
      <c r="GI180" s="8" t="str">
        <f>IF(Parametros!$P$3=1,'4 - Tabela atual'!GI179,'5 - Tabela anterior'!GH179)</f>
        <v>0</v>
      </c>
      <c r="GJ180" s="8">
        <f>IF(Parametros!$P$3=1,'4 - Tabela atual'!GJ179,'5 - Tabela anterior'!GI179)</f>
        <v>0</v>
      </c>
      <c r="GK180" s="8">
        <f>IF(Parametros!$P$3=1,'4 - Tabela atual'!GK179,'5 - Tabela anterior'!GJ179)</f>
        <v>0</v>
      </c>
      <c r="GL180" s="8">
        <f>IF(Parametros!$P$3=1,'4 - Tabela atual'!GL179,'5 - Tabela anterior'!GK179)</f>
        <v>0</v>
      </c>
      <c r="GM180" s="8">
        <f>IF(Parametros!$P$3=1,'4 - Tabela atual'!GM179,'5 - Tabela anterior'!GL179)</f>
        <v>0</v>
      </c>
      <c r="GN180" s="8">
        <f>IF(Parametros!$P$3=1,'4 - Tabela atual'!GN179,'5 - Tabela anterior'!GM179)</f>
        <v>0</v>
      </c>
      <c r="GO180" s="8">
        <f>IF(Parametros!$P$3=1,'4 - Tabela atual'!GO179,'5 - Tabela anterior'!GN179)</f>
        <v>0</v>
      </c>
      <c r="GP180" s="8">
        <f>IF(Parametros!$P$3=1,'4 - Tabela atual'!GP179,'5 - Tabela anterior'!GO179)</f>
        <v>0</v>
      </c>
      <c r="GQ180" s="8">
        <f>IF(Parametros!$P$3=1,'4 - Tabela atual'!GQ179,'5 - Tabela anterior'!GP179)</f>
        <v>0</v>
      </c>
      <c r="GR180" s="8">
        <f>IF(Parametros!$P$3=1,'4 - Tabela atual'!GR179,'5 - Tabela anterior'!GQ179)</f>
        <v>0</v>
      </c>
      <c r="GS180" s="8">
        <f>IF(Parametros!$P$3=1,'4 - Tabela atual'!GS179,'5 - Tabela anterior'!GR179)</f>
        <v>0</v>
      </c>
      <c r="GT180" s="8">
        <f>IF(Parametros!$P$3=1,'4 - Tabela atual'!GT179,'5 - Tabela anterior'!GS179)</f>
        <v>0</v>
      </c>
      <c r="GU180" s="8">
        <f>IF(Parametros!$P$3=1,'4 - Tabela atual'!GU179,'5 - Tabela anterior'!GT179)</f>
        <v>0</v>
      </c>
      <c r="GV180" s="8">
        <f>IF(Parametros!$P$3=1,'4 - Tabela atual'!GV179,'5 - Tabela anterior'!GU179)</f>
        <v>0</v>
      </c>
      <c r="GW180" s="8">
        <f>IF(Parametros!$P$3=1,'4 - Tabela atual'!GW179,'5 - Tabela anterior'!GV179)</f>
        <v>0</v>
      </c>
      <c r="GX180">
        <f>IF(Parametros!$P$3=1,'4 - Tabela atual'!GX179,'5 - Tabela anterior'!GW179)</f>
        <v>0</v>
      </c>
      <c r="GY180">
        <f>IF(Parametros!$P$3=1,'4 - Tabela atual'!GY179,'5 - Tabela anterior'!GX179)</f>
        <v>0</v>
      </c>
      <c r="GZ180">
        <f>IF(Parametros!$P$3=1,'4 - Tabela atual'!GZ179,'5 - Tabela anterior'!GY179)</f>
        <v>0</v>
      </c>
      <c r="HA180">
        <f>IF(Parametros!$P$3=1,'4 - Tabela atual'!HA179,'5 - Tabela anterior'!GZ179)</f>
        <v>0</v>
      </c>
      <c r="HB180">
        <f>IF(Parametros!$P$3=1,'4 - Tabela atual'!HB179,'5 - Tabela anterior'!HA179)</f>
        <v>0</v>
      </c>
      <c r="HC180">
        <f>IF(Parametros!$P$3=1,'4 - Tabela atual'!HC179,'5 - Tabela anterior'!HB179)</f>
        <v>0</v>
      </c>
      <c r="HD180">
        <f>IF(Parametros!$P$3=1,'4 - Tabela atual'!HD179,'5 - Tabela anterior'!HC179)</f>
        <v>0</v>
      </c>
      <c r="HE180" s="6" t="str">
        <f t="shared" si="4"/>
        <v>0 - (0)</v>
      </c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IP180" s="5"/>
      <c r="IQ180" s="5"/>
      <c r="IR180" s="5"/>
      <c r="IS180" s="5"/>
      <c r="IT180" s="5"/>
      <c r="IU180" s="5"/>
      <c r="IV180" s="5"/>
      <c r="IW180" s="5"/>
      <c r="IX180" s="5"/>
      <c r="IY180" s="5"/>
      <c r="IZ180" s="5"/>
      <c r="JA180" s="5"/>
      <c r="JB180" s="5"/>
      <c r="JC180" s="5"/>
      <c r="JD180" s="5"/>
      <c r="JE180" s="5"/>
      <c r="JF180" s="5"/>
      <c r="JG180" s="5"/>
      <c r="JH180" s="5"/>
      <c r="JI180" s="5"/>
      <c r="JJ180" s="5"/>
      <c r="JK180" s="5"/>
      <c r="JL180" s="5"/>
    </row>
    <row r="181" spans="1:272" x14ac:dyDescent="0.2">
      <c r="A181" s="148">
        <f>IF(Parametros!$P$3=1,'4 - Tabela atual'!A180,'5 - Tabela anterior'!A180)</f>
        <v>0</v>
      </c>
      <c r="B181" s="112">
        <f>IF(Parametros!$P$3=1,'4 - Tabela atual'!B180,'5 - Tabela anterior'!B180)</f>
        <v>0</v>
      </c>
      <c r="C181" s="9">
        <f>IF(Parametros!$P$3=1,'4 - Tabela atual'!C180,'5 - Tabela anterior'!C180)</f>
        <v>0</v>
      </c>
      <c r="D181" s="9">
        <f>IF(Parametros!$P$3=1,'4 - Tabela atual'!D180,'5 - Tabela anterior'!D180)</f>
        <v>0</v>
      </c>
      <c r="E181" s="9"/>
      <c r="F181" s="9"/>
      <c r="G181" s="9"/>
      <c r="H181" s="9"/>
      <c r="I181" s="9">
        <f>IF(Parametros!$P$3=1,'4 - Tabela atual'!I180,'5 - Tabela anterior'!H180)</f>
        <v>0</v>
      </c>
      <c r="J181" s="9"/>
      <c r="K181" s="9"/>
      <c r="L181" s="9"/>
      <c r="M181" s="9"/>
      <c r="N181" s="9">
        <f>IF(Parametros!$P$3=1,'4 - Tabela atual'!N180,'5 - Tabela anterior'!M180)</f>
        <v>0</v>
      </c>
      <c r="O181" s="9">
        <f>IF(Parametros!$P$3=1,'4 - Tabela atual'!O180,'5 - Tabela anterior'!N180)</f>
        <v>0</v>
      </c>
      <c r="P181" s="9">
        <f>IF(Parametros!$P$3=1,'4 - Tabela atual'!P180,'5 - Tabela anterior'!O180)</f>
        <v>0</v>
      </c>
      <c r="Q181" s="9">
        <f>IF(Parametros!$P$3=1,'4 - Tabela atual'!Q180,'5 - Tabela anterior'!P180)</f>
        <v>0</v>
      </c>
      <c r="R181" s="9">
        <f>IF(Parametros!$P$3=1,'4 - Tabela atual'!R180,'5 - Tabela anterior'!Q180)</f>
        <v>0</v>
      </c>
      <c r="S181" s="9">
        <f>IF(Parametros!$P$3=1,'4 - Tabela atual'!S180,'5 - Tabela anterior'!R180)</f>
        <v>0</v>
      </c>
      <c r="T181" s="9">
        <f>IF(Parametros!$P$3=1,'4 - Tabela atual'!T180,'5 - Tabela anterior'!S180)</f>
        <v>0</v>
      </c>
      <c r="U181" s="9">
        <f>IF(Parametros!$P$3=1,'4 - Tabela atual'!U180,'5 - Tabela anterior'!T180)</f>
        <v>0</v>
      </c>
      <c r="V181" s="9">
        <f>IF(Parametros!$P$3=1,'4 - Tabela atual'!V180,'5 - Tabela anterior'!U180)</f>
        <v>0</v>
      </c>
      <c r="W181" s="9">
        <f>IF(Parametros!$P$3=1,'4 - Tabela atual'!W180,'5 - Tabela anterior'!V180)</f>
        <v>0</v>
      </c>
      <c r="X181" s="9">
        <f>IF(Parametros!$P$3=1,'4 - Tabela atual'!X180,'5 - Tabela anterior'!W180)</f>
        <v>0</v>
      </c>
      <c r="Y181" s="9">
        <f>IF(Parametros!$P$3=1,'4 - Tabela atual'!Y180,'5 - Tabela anterior'!X180)</f>
        <v>0</v>
      </c>
      <c r="Z181" s="9">
        <f>IF(Parametros!$P$3=1,'4 - Tabela atual'!Z180,'5 - Tabela anterior'!Y180)</f>
        <v>0</v>
      </c>
      <c r="AA181" s="9">
        <f>IF(Parametros!$P$3=1,'4 - Tabela atual'!AA180,'5 - Tabela anterior'!Z180)</f>
        <v>0</v>
      </c>
      <c r="AB181" s="9">
        <f>IF(Parametros!$P$3=1,'4 - Tabela atual'!AB180,'5 - Tabela anterior'!AA180)</f>
        <v>0</v>
      </c>
      <c r="AC181" s="9">
        <f>IF(Parametros!$P$3=1,'4 - Tabela atual'!AC180,'5 - Tabela anterior'!AB180)</f>
        <v>0</v>
      </c>
      <c r="AD181" s="9">
        <f>IF(Parametros!$P$3=1,'4 - Tabela atual'!AD180,'5 - Tabela anterior'!AC180)</f>
        <v>0</v>
      </c>
      <c r="AE181" s="9">
        <f>IF(Parametros!$P$3=1,'4 - Tabela atual'!AE180,'5 - Tabela anterior'!AD180)</f>
        <v>0</v>
      </c>
      <c r="AF181" s="9">
        <f>IF(Parametros!$P$3=1,'4 - Tabela atual'!AF180,'5 - Tabela anterior'!AE180)</f>
        <v>0</v>
      </c>
      <c r="AG181" s="9">
        <f>IF(Parametros!$P$3=1,'4 - Tabela atual'!AG180,'5 - Tabela anterior'!AF180)</f>
        <v>0</v>
      </c>
      <c r="AH181" s="9">
        <f>IF(Parametros!$P$3=1,'4 - Tabela atual'!AH180,'5 - Tabela anterior'!AG180)</f>
        <v>0</v>
      </c>
      <c r="AI181" s="9">
        <f>IF(Parametros!$P$3=1,'4 - Tabela atual'!AI180,'5 - Tabela anterior'!AH180)</f>
        <v>0</v>
      </c>
      <c r="AJ181" s="9">
        <f>IF(Parametros!$P$3=1,'4 - Tabela atual'!AJ180,'5 - Tabela anterior'!AI180)</f>
        <v>0</v>
      </c>
      <c r="AK181" s="9">
        <f>IF(Parametros!$P$3=1,'4 - Tabela atual'!AK180,'5 - Tabela anterior'!AJ180)</f>
        <v>0</v>
      </c>
      <c r="AL181" s="9">
        <f>IF(Parametros!$P$3=1,'4 - Tabela atual'!AL180,'5 - Tabela anterior'!AK180)</f>
        <v>0</v>
      </c>
      <c r="AM181" s="9">
        <f>IF(Parametros!$P$3=1,'4 - Tabela atual'!AM180,'5 - Tabela anterior'!AL180)</f>
        <v>0</v>
      </c>
      <c r="AN181" s="9">
        <f>IF(Parametros!$P$3=1,'4 - Tabela atual'!AN180,'5 - Tabela anterior'!AM180)</f>
        <v>0</v>
      </c>
      <c r="AO181" s="9">
        <f>IF(Parametros!$P$3=1,'4 - Tabela atual'!AO180,'5 - Tabela anterior'!AN180)</f>
        <v>0</v>
      </c>
      <c r="AP181" s="9">
        <f>IF(Parametros!$P$3=1,'4 - Tabela atual'!AP180,'5 - Tabela anterior'!AO180)</f>
        <v>0</v>
      </c>
      <c r="AQ181" s="9">
        <f>IF(Parametros!$P$3=1,'4 - Tabela atual'!AQ180,'5 - Tabela anterior'!AP180)</f>
        <v>0</v>
      </c>
      <c r="AR181" s="9">
        <f>IF(Parametros!$P$3=1,'4 - Tabela atual'!AR180,'5 - Tabela anterior'!AQ180)</f>
        <v>0</v>
      </c>
      <c r="AS181" s="9">
        <f>IF(Parametros!$P$3=1,'4 - Tabela atual'!AS180,'5 - Tabela anterior'!AR180)</f>
        <v>0</v>
      </c>
      <c r="AT181" s="9">
        <f>IF(Parametros!$P$3=1,'4 - Tabela atual'!AT180,'5 - Tabela anterior'!AS180)</f>
        <v>0</v>
      </c>
      <c r="AU181" s="9">
        <f>IF(Parametros!$P$3=1,'4 - Tabela atual'!AU180,'5 - Tabela anterior'!AT180)</f>
        <v>0</v>
      </c>
      <c r="AV181" s="9">
        <f>IF(Parametros!$P$3=1,'4 - Tabela atual'!AV180,'5 - Tabela anterior'!AU180)</f>
        <v>0</v>
      </c>
      <c r="AW181" s="9">
        <f>IF(Parametros!$P$3=1,'4 - Tabela atual'!AW180,'5 - Tabela anterior'!AV180)</f>
        <v>0</v>
      </c>
      <c r="AX181" s="9">
        <f>IF(Parametros!$P$3=1,'4 - Tabela atual'!AX180,'5 - Tabela anterior'!AW180)</f>
        <v>0</v>
      </c>
      <c r="AY181" s="9">
        <f>IF(Parametros!$P$3=1,'4 - Tabela atual'!AY180,'5 - Tabela anterior'!AX180)</f>
        <v>0</v>
      </c>
      <c r="AZ181" s="9">
        <f>IF(Parametros!$P$3=1,'4 - Tabela atual'!AZ180,'5 - Tabela anterior'!AY180)</f>
        <v>0</v>
      </c>
      <c r="BA181" s="9">
        <f>IF(Parametros!$P$3=1,'4 - Tabela atual'!BA180,'5 - Tabela anterior'!AZ180)</f>
        <v>0</v>
      </c>
      <c r="BB181" s="9">
        <f>IF(Parametros!$P$3=1,'4 - Tabela atual'!BB180,'5 - Tabela anterior'!BA180)</f>
        <v>0</v>
      </c>
      <c r="BC181" s="9">
        <f>IF(Parametros!$P$3=1,'4 - Tabela atual'!BC180,'5 - Tabela anterior'!BB180)</f>
        <v>0</v>
      </c>
      <c r="BD181" s="9">
        <f>IF(Parametros!$P$3=1,'4 - Tabela atual'!BD180,'5 - Tabela anterior'!BC180)</f>
        <v>0</v>
      </c>
      <c r="BE181" s="9">
        <f>IF(Parametros!$P$3=1,'4 - Tabela atual'!BE180,'5 - Tabela anterior'!BD180)</f>
        <v>0</v>
      </c>
      <c r="BF181" s="9">
        <f>IF(Parametros!$P$3=1,'4 - Tabela atual'!BF180,'5 - Tabela anterior'!BE180)</f>
        <v>0</v>
      </c>
      <c r="BG181" s="9">
        <f>IF(Parametros!$P$3=1,'4 - Tabela atual'!BG180,'5 - Tabela anterior'!BF180)</f>
        <v>0</v>
      </c>
      <c r="BH181" s="9">
        <f>IF(Parametros!$P$3=1,'4 - Tabela atual'!BH180,'5 - Tabela anterior'!BG180)</f>
        <v>0</v>
      </c>
      <c r="BI181" s="9">
        <f>IF(Parametros!$P$3=1,'4 - Tabela atual'!BI180,'5 - Tabela anterior'!BH180)</f>
        <v>0</v>
      </c>
      <c r="BJ181" s="9">
        <f>IF(Parametros!$P$3=1,'4 - Tabela atual'!BJ180,'5 - Tabela anterior'!BI180)</f>
        <v>0</v>
      </c>
      <c r="BK181" s="9">
        <f>IF(Parametros!$P$3=1,'4 - Tabela atual'!BK180,'5 - Tabela anterior'!BJ180)</f>
        <v>0</v>
      </c>
      <c r="BL181" s="9">
        <f>IF(Parametros!$P$3=1,'4 - Tabela atual'!BL180,'5 - Tabela anterior'!BK180)</f>
        <v>0</v>
      </c>
      <c r="BM181" s="9">
        <f>IF(Parametros!$P$3=1,'4 - Tabela atual'!BM180,'5 - Tabela anterior'!BL180)</f>
        <v>0</v>
      </c>
      <c r="BN181" s="9">
        <f>IF(Parametros!$P$3=1,'4 - Tabela atual'!BN180,'5 - Tabela anterior'!BM180)</f>
        <v>0</v>
      </c>
      <c r="BO181" s="9">
        <f>IF(Parametros!$P$3=1,'4 - Tabela atual'!BO180,'5 - Tabela anterior'!BN180)</f>
        <v>0</v>
      </c>
      <c r="BP181" s="9">
        <f>IF(Parametros!$P$3=1,'4 - Tabela atual'!BP180,'5 - Tabela anterior'!BO180)</f>
        <v>0</v>
      </c>
      <c r="BQ181" s="9">
        <f>IF(Parametros!$P$3=1,'4 - Tabela atual'!BQ180,'5 - Tabela anterior'!BP180)</f>
        <v>0</v>
      </c>
      <c r="BR181" s="9">
        <f>IF(Parametros!$P$3=1,'4 - Tabela atual'!BR180,'5 - Tabela anterior'!BQ180)</f>
        <v>0</v>
      </c>
      <c r="BS181" s="9">
        <f>IF(Parametros!$P$3=1,'4 - Tabela atual'!BS180,'5 - Tabela anterior'!BR180)</f>
        <v>0</v>
      </c>
      <c r="BT181" s="9">
        <f>IF(Parametros!$P$3=1,'4 - Tabela atual'!BT180,'5 - Tabela anterior'!BS180)</f>
        <v>0</v>
      </c>
      <c r="BU181" s="9">
        <f>IF(Parametros!$P$3=1,'4 - Tabela atual'!BU180,'5 - Tabela anterior'!BT180)</f>
        <v>0</v>
      </c>
      <c r="BV181" s="9">
        <f>IF(Parametros!$P$3=1,'4 - Tabela atual'!BV180,'5 - Tabela anterior'!BU180)</f>
        <v>0</v>
      </c>
      <c r="BW181" s="9">
        <f>IF(Parametros!$P$3=1,'4 - Tabela atual'!BW180,'5 - Tabela anterior'!BV180)</f>
        <v>0</v>
      </c>
      <c r="BX181" s="9">
        <f>IF(Parametros!$P$3=1,'4 - Tabela atual'!BX180,'5 - Tabela anterior'!BW180)</f>
        <v>0</v>
      </c>
      <c r="BY181" s="9">
        <f>IF(Parametros!$P$3=1,'4 - Tabela atual'!BY180,'5 - Tabela anterior'!BX180)</f>
        <v>0</v>
      </c>
      <c r="BZ181" s="9">
        <f>IF(Parametros!$P$3=1,'4 - Tabela atual'!BZ180,'5 - Tabela anterior'!BY180)</f>
        <v>0</v>
      </c>
      <c r="CA181" s="9">
        <f>IF(Parametros!$P$3=1,'4 - Tabela atual'!CA180,'5 - Tabela anterior'!BZ180)</f>
        <v>0</v>
      </c>
      <c r="CB181" s="9">
        <f>IF(Parametros!$P$3=1,'4 - Tabela atual'!CB180,'5 - Tabela anterior'!CA180)</f>
        <v>0</v>
      </c>
      <c r="CC181" s="9">
        <f>IF(Parametros!$P$3=1,'4 - Tabela atual'!CC180,'5 - Tabela anterior'!CB180)</f>
        <v>0</v>
      </c>
      <c r="CD181" s="9">
        <f>IF(Parametros!$P$3=1,'4 - Tabela atual'!CD180,'5 - Tabela anterior'!CC180)</f>
        <v>0</v>
      </c>
      <c r="CE181" s="9">
        <f>IF(Parametros!$P$3=1,'4 - Tabela atual'!CE180,'5 - Tabela anterior'!CD180)</f>
        <v>0</v>
      </c>
      <c r="CF181" s="9">
        <f>IF(Parametros!$P$3=1,'4 - Tabela atual'!CF180,'5 - Tabela anterior'!CE180)</f>
        <v>0</v>
      </c>
      <c r="CG181" s="9">
        <f>IF(Parametros!$P$3=1,'4 - Tabela atual'!CG180,'5 - Tabela anterior'!CF180)</f>
        <v>0</v>
      </c>
      <c r="CH181" s="9">
        <f>IF(Parametros!$P$3=1,'4 - Tabela atual'!CH180,'5 - Tabela anterior'!CG180)</f>
        <v>0</v>
      </c>
      <c r="CI181" s="9">
        <f>IF(Parametros!$P$3=1,'4 - Tabela atual'!CI180,'5 - Tabela anterior'!CH180)</f>
        <v>0</v>
      </c>
      <c r="CJ181" s="9">
        <f>IF(Parametros!$P$3=1,'4 - Tabela atual'!CJ180,'5 - Tabela anterior'!CI180)</f>
        <v>0</v>
      </c>
      <c r="CK181" s="9">
        <f>IF(Parametros!$P$3=1,'4 - Tabela atual'!CK180,'5 - Tabela anterior'!CJ180)</f>
        <v>0</v>
      </c>
      <c r="CL181" s="9">
        <f>IF(Parametros!$P$3=1,'4 - Tabela atual'!CL180,'5 - Tabela anterior'!CK180)</f>
        <v>0</v>
      </c>
      <c r="CM181" s="9">
        <f>IF(Parametros!$P$3=1,'4 - Tabela atual'!CM180,'5 - Tabela anterior'!CL180)</f>
        <v>0</v>
      </c>
      <c r="CN181" s="9">
        <f>IF(Parametros!$P$3=1,'4 - Tabela atual'!CN180,'5 - Tabela anterior'!CM180)</f>
        <v>0</v>
      </c>
      <c r="CO181" s="9">
        <f>IF(Parametros!$P$3=1,'4 - Tabela atual'!CO180,'5 - Tabela anterior'!CN180)</f>
        <v>0</v>
      </c>
      <c r="CP181" s="9">
        <f>IF(Parametros!$P$3=1,'4 - Tabela atual'!CP180,'5 - Tabela anterior'!CO180)</f>
        <v>0</v>
      </c>
      <c r="CQ181" s="9">
        <f>IF(Parametros!$P$3=1,'4 - Tabela atual'!CQ180,'5 - Tabela anterior'!CP180)</f>
        <v>0</v>
      </c>
      <c r="CR181" s="9">
        <f>IF(Parametros!$P$3=1,'4 - Tabela atual'!CR180,'5 - Tabela anterior'!CQ180)</f>
        <v>0</v>
      </c>
      <c r="CS181" s="9">
        <f>IF(Parametros!$P$3=1,'4 - Tabela atual'!CS180,'5 - Tabela anterior'!CR180)</f>
        <v>0</v>
      </c>
      <c r="CT181" s="9">
        <f>IF(Parametros!$P$3=1,'4 - Tabela atual'!CT180,'5 - Tabela anterior'!CS180)</f>
        <v>0</v>
      </c>
      <c r="CU181" s="9">
        <f>IF(Parametros!$P$3=1,'4 - Tabela atual'!CU180,'5 - Tabela anterior'!CT180)</f>
        <v>0</v>
      </c>
      <c r="CV181" s="9">
        <f>IF(Parametros!$P$3=1,'4 - Tabela atual'!CV180,'5 - Tabela anterior'!CU180)</f>
        <v>0</v>
      </c>
      <c r="CW181" s="9">
        <f>IF(Parametros!$P$3=1,'4 - Tabela atual'!CW180,'5 - Tabela anterior'!CV180)</f>
        <v>0</v>
      </c>
      <c r="CX181" s="9">
        <f>IF(Parametros!$P$3=1,'4 - Tabela atual'!CX180,'5 - Tabela anterior'!CW180)</f>
        <v>0</v>
      </c>
      <c r="CY181" s="9">
        <f>IF(Parametros!$P$3=1,'4 - Tabela atual'!CY180,'5 - Tabela anterior'!CX180)</f>
        <v>0</v>
      </c>
      <c r="CZ181" s="9">
        <f>IF(Parametros!$P$3=1,'4 - Tabela atual'!CZ180,'5 - Tabela anterior'!CY180)</f>
        <v>0</v>
      </c>
      <c r="DA181" s="9">
        <f>IF(Parametros!$P$3=1,'4 - Tabela atual'!DA180,'5 - Tabela anterior'!CZ180)</f>
        <v>0</v>
      </c>
      <c r="DB181" s="9">
        <f>IF(Parametros!$P$3=1,'4 - Tabela atual'!DB180,'5 - Tabela anterior'!DA180)</f>
        <v>0</v>
      </c>
      <c r="DC181" s="9">
        <f>IF(Parametros!$P$3=1,'4 - Tabela atual'!DC180,'5 - Tabela anterior'!DB180)</f>
        <v>0</v>
      </c>
      <c r="DD181" s="9">
        <f>IF(Parametros!$P$3=1,'4 - Tabela atual'!DD180,'5 - Tabela anterior'!DC180)</f>
        <v>0</v>
      </c>
      <c r="DE181" s="9">
        <f>IF(Parametros!$P$3=1,'4 - Tabela atual'!DE180,'5 - Tabela anterior'!DD180)</f>
        <v>0</v>
      </c>
      <c r="DF181" s="9">
        <f>IF(Parametros!$P$3=1,'4 - Tabela atual'!DF180,'5 - Tabela anterior'!DE180)</f>
        <v>0</v>
      </c>
      <c r="DG181" s="9">
        <f>IF(Parametros!$P$3=1,'4 - Tabela atual'!DG180,'5 - Tabela anterior'!DF180)</f>
        <v>0</v>
      </c>
      <c r="DH181" s="9">
        <f>IF(Parametros!$P$3=1,'4 - Tabela atual'!DH180,'5 - Tabela anterior'!DG180)</f>
        <v>0</v>
      </c>
      <c r="DI181" s="9">
        <f>IF(Parametros!$P$3=1,'4 - Tabela atual'!DI180,'5 - Tabela anterior'!DH180)</f>
        <v>0</v>
      </c>
      <c r="DJ181" s="9">
        <f>IF(Parametros!$P$3=1,'4 - Tabela atual'!DJ180,'5 - Tabela anterior'!DI180)</f>
        <v>0</v>
      </c>
      <c r="DK181" s="9">
        <f>IF(Parametros!$P$3=1,'4 - Tabela atual'!DK180,'5 - Tabela anterior'!DJ180)</f>
        <v>0</v>
      </c>
      <c r="DL181" s="9">
        <f>IF(Parametros!$P$3=1,'4 - Tabela atual'!DL180,'5 - Tabela anterior'!DK180)</f>
        <v>0</v>
      </c>
      <c r="DM181" s="9">
        <f>IF(Parametros!$P$3=1,'4 - Tabela atual'!DM180,'5 - Tabela anterior'!DL180)</f>
        <v>0</v>
      </c>
      <c r="DN181" s="9">
        <f>IF(Parametros!$P$3=1,'4 - Tabela atual'!DN180,'5 - Tabela anterior'!DM180)</f>
        <v>0</v>
      </c>
      <c r="DO181" s="9">
        <f>IF(Parametros!$P$3=1,'4 - Tabela atual'!DO180,'5 - Tabela anterior'!DN180)</f>
        <v>0</v>
      </c>
      <c r="DP181" s="9">
        <f>IF(Parametros!$P$3=1,'4 - Tabela atual'!DP180,'5 - Tabela anterior'!DO180)</f>
        <v>0</v>
      </c>
      <c r="DQ181" s="9">
        <f>IF(Parametros!$P$3=1,'4 - Tabela atual'!DQ180,'5 - Tabela anterior'!DP180)</f>
        <v>0</v>
      </c>
      <c r="DR181" s="9">
        <f>IF(Parametros!$P$3=1,'4 - Tabela atual'!DR180,'5 - Tabela anterior'!DQ180)</f>
        <v>0</v>
      </c>
      <c r="DS181" s="9">
        <f>IF(Parametros!$P$3=1,'4 - Tabela atual'!DS180,'5 - Tabela anterior'!DR180)</f>
        <v>0</v>
      </c>
      <c r="DT181" s="9">
        <f>IF(Parametros!$P$3=1,'4 - Tabela atual'!DT180,'5 - Tabela anterior'!DS180)</f>
        <v>0</v>
      </c>
      <c r="DU181" s="9">
        <f>IF(Parametros!$P$3=1,'4 - Tabela atual'!DU180,'5 - Tabela anterior'!DT180)</f>
        <v>0</v>
      </c>
      <c r="DV181" s="9">
        <f>IF(Parametros!$P$3=1,'4 - Tabela atual'!DV180,'5 - Tabela anterior'!DU180)</f>
        <v>0</v>
      </c>
      <c r="DW181" s="9">
        <f>IF(Parametros!$P$3=1,'4 - Tabela atual'!DW180,'5 - Tabela anterior'!DV180)</f>
        <v>0</v>
      </c>
      <c r="DX181" s="9">
        <f>IF(Parametros!$P$3=1,'4 - Tabela atual'!DX180,'5 - Tabela anterior'!DW180)</f>
        <v>0</v>
      </c>
      <c r="DY181" s="9">
        <f>IF(Parametros!$P$3=1,'4 - Tabela atual'!DY180,'5 - Tabela anterior'!DX180)</f>
        <v>0</v>
      </c>
      <c r="DZ181" s="9">
        <f>IF(Parametros!$P$3=1,'4 - Tabela atual'!DZ180,'5 - Tabela anterior'!DY180)</f>
        <v>0</v>
      </c>
      <c r="EA181" s="9">
        <f>IF(Parametros!$P$3=1,'4 - Tabela atual'!EA180,'5 - Tabela anterior'!DZ180)</f>
        <v>0</v>
      </c>
      <c r="EB181" s="9">
        <f>IF(Parametros!$P$3=1,'4 - Tabela atual'!EB180,'5 - Tabela anterior'!EA180)</f>
        <v>0</v>
      </c>
      <c r="EC181" s="9">
        <f>IF(Parametros!$P$3=1,'4 - Tabela atual'!EC180,'5 - Tabela anterior'!EB180)</f>
        <v>0</v>
      </c>
      <c r="ED181" s="9">
        <f>IF(Parametros!$P$3=1,'4 - Tabela atual'!ED180,'5 - Tabela anterior'!EC180)</f>
        <v>0</v>
      </c>
      <c r="EE181" s="9">
        <f>IF(Parametros!$P$3=1,'4 - Tabela atual'!EE180,'5 - Tabela anterior'!ED180)</f>
        <v>0</v>
      </c>
      <c r="EF181" s="9">
        <f>IF(Parametros!$P$3=1,'4 - Tabela atual'!EF180,'5 - Tabela anterior'!EE180)</f>
        <v>0</v>
      </c>
      <c r="EG181" s="9">
        <f>IF(Parametros!$P$3=1,'4 - Tabela atual'!EG180,'5 - Tabela anterior'!EF180)</f>
        <v>0</v>
      </c>
      <c r="EH181" s="9">
        <f>IF(Parametros!$P$3=1,'4 - Tabela atual'!EH180,'5 - Tabela anterior'!EG180)</f>
        <v>0</v>
      </c>
      <c r="EI181" s="9">
        <f>IF(Parametros!$P$3=1,'4 - Tabela atual'!EI180,'5 - Tabela anterior'!EH180)</f>
        <v>0</v>
      </c>
      <c r="EJ181" s="9">
        <f>IF(Parametros!$P$3=1,'4 - Tabela atual'!EJ180,'5 - Tabela anterior'!EI180)</f>
        <v>0</v>
      </c>
      <c r="EK181" s="9">
        <f>IF(Parametros!$P$3=1,'4 - Tabela atual'!EK180,'5 - Tabela anterior'!EJ180)</f>
        <v>0</v>
      </c>
      <c r="EL181" s="9">
        <f>IF(Parametros!$P$3=1,'4 - Tabela atual'!EL180,'5 - Tabela anterior'!EK180)</f>
        <v>0</v>
      </c>
      <c r="EM181" s="9">
        <f>IF(Parametros!$P$3=1,'4 - Tabela atual'!EM180,'5 - Tabela anterior'!EL180)</f>
        <v>0</v>
      </c>
      <c r="EN181" s="9">
        <f>IF(Parametros!$P$3=1,'4 - Tabela atual'!EN180,'5 - Tabela anterior'!EM180)</f>
        <v>0</v>
      </c>
      <c r="EO181" s="9">
        <f>IF(Parametros!$P$3=1,'4 - Tabela atual'!EO180,'5 - Tabela anterior'!EN180)</f>
        <v>0</v>
      </c>
      <c r="EP181" s="9">
        <f>IF(Parametros!$P$3=1,'4 - Tabela atual'!EP180,'5 - Tabela anterior'!EO180)</f>
        <v>0</v>
      </c>
      <c r="EQ181" s="9">
        <f>IF(Parametros!$P$3=1,'4 - Tabela atual'!EQ180,'5 - Tabela anterior'!EP180)</f>
        <v>0</v>
      </c>
      <c r="ER181" s="9">
        <f>IF(Parametros!$P$3=1,'4 - Tabela atual'!ER180,'5 - Tabela anterior'!EQ180)</f>
        <v>0</v>
      </c>
      <c r="ES181" s="9">
        <f>IF(Parametros!$P$3=1,'4 - Tabela atual'!ES180,'5 - Tabela anterior'!ER180)</f>
        <v>0</v>
      </c>
      <c r="ET181" s="9">
        <f>IF(Parametros!$P$3=1,'4 - Tabela atual'!ET180,'5 - Tabela anterior'!ES180)</f>
        <v>0</v>
      </c>
      <c r="EU181" s="9">
        <f>IF(Parametros!$P$3=1,'4 - Tabela atual'!EU180,'5 - Tabela anterior'!ET180)</f>
        <v>0</v>
      </c>
      <c r="EV181" s="9">
        <f>IF(Parametros!$P$3=1,'4 - Tabela atual'!EV180,'5 - Tabela anterior'!EU180)</f>
        <v>0</v>
      </c>
      <c r="EW181" s="9">
        <f>IF(Parametros!$P$3=1,'4 - Tabela atual'!EW180,'5 - Tabela anterior'!EV180)</f>
        <v>0</v>
      </c>
      <c r="EX181" s="9">
        <f>IF(Parametros!$P$3=1,'4 - Tabela atual'!EX180,'5 - Tabela anterior'!EW180)</f>
        <v>0</v>
      </c>
      <c r="EY181" s="9">
        <f>IF(Parametros!$P$3=1,'4 - Tabela atual'!EY180,'5 - Tabela anterior'!EX180)</f>
        <v>0</v>
      </c>
      <c r="EZ181" s="9">
        <f>IF(Parametros!$P$3=1,'4 - Tabela atual'!EZ180,'5 - Tabela anterior'!EY180)</f>
        <v>0</v>
      </c>
      <c r="FA181" s="9">
        <f>IF(Parametros!$P$3=1,'4 - Tabela atual'!FA180,'5 - Tabela anterior'!EZ180)</f>
        <v>0</v>
      </c>
      <c r="FB181" s="9">
        <f>IF(Parametros!$P$3=1,'4 - Tabela atual'!FB180,'5 - Tabela anterior'!FA180)</f>
        <v>0</v>
      </c>
      <c r="FC181" s="9">
        <f>IF(Parametros!$P$3=1,'4 - Tabela atual'!FC180,'5 - Tabela anterior'!FB180)</f>
        <v>0</v>
      </c>
      <c r="FD181" s="9">
        <f>IF(Parametros!$P$3=1,'4 - Tabela atual'!FD180,'5 - Tabela anterior'!FC180)</f>
        <v>0</v>
      </c>
      <c r="FE181" s="9">
        <f>IF(Parametros!$P$3=1,'4 - Tabela atual'!FE180,'5 - Tabela anterior'!FD180)</f>
        <v>0</v>
      </c>
      <c r="FF181" s="9">
        <f>IF(Parametros!$P$3=1,'4 - Tabela atual'!FF180,'5 - Tabela anterior'!FE180)</f>
        <v>0</v>
      </c>
      <c r="FG181" s="9">
        <f>IF(Parametros!$P$3=1,'4 - Tabela atual'!FG180,'5 - Tabela anterior'!FF180)</f>
        <v>0</v>
      </c>
      <c r="FH181" s="9">
        <f>IF(Parametros!$P$3=1,'4 - Tabela atual'!FH180,'5 - Tabela anterior'!FG180)</f>
        <v>0</v>
      </c>
      <c r="FI181" s="9">
        <f>IF(Parametros!$P$3=1,'4 - Tabela atual'!FI180,'5 - Tabela anterior'!FH180)</f>
        <v>0</v>
      </c>
      <c r="FJ181" s="9">
        <f>IF(Parametros!$P$3=1,'4 - Tabela atual'!FJ180,'5 - Tabela anterior'!FI180)</f>
        <v>0</v>
      </c>
      <c r="FK181" s="9">
        <f>IF(Parametros!$P$3=1,'4 - Tabela atual'!FK180,'5 - Tabela anterior'!FJ180)</f>
        <v>0</v>
      </c>
      <c r="FL181" s="9">
        <f>IF(Parametros!$P$3=1,'4 - Tabela atual'!FL180,'5 - Tabela anterior'!FK180)</f>
        <v>0</v>
      </c>
      <c r="FM181" s="9">
        <f>IF(Parametros!$P$3=1,'4 - Tabela atual'!FM180,'5 - Tabela anterior'!FL180)</f>
        <v>0</v>
      </c>
      <c r="FN181" s="9">
        <f>IF(Parametros!$P$3=1,'4 - Tabela atual'!FN180,'5 - Tabela anterior'!FM180)</f>
        <v>0</v>
      </c>
      <c r="FO181" s="9">
        <f>IF(Parametros!$P$3=1,'4 - Tabela atual'!FO180,'5 - Tabela anterior'!FN180)</f>
        <v>0</v>
      </c>
      <c r="FP181" s="9">
        <f>IF(Parametros!$P$3=1,'4 - Tabela atual'!FP180,'5 - Tabela anterior'!FO180)</f>
        <v>0</v>
      </c>
      <c r="FQ181" s="9">
        <f>IF(Parametros!$P$3=1,'4 - Tabela atual'!FQ180,'5 - Tabela anterior'!FP180)</f>
        <v>0</v>
      </c>
      <c r="FR181" s="9">
        <f>IF(Parametros!$P$3=1,'4 - Tabela atual'!FR180,'5 - Tabela anterior'!FQ180)</f>
        <v>0</v>
      </c>
      <c r="FS181" s="9">
        <f>IF(Parametros!$P$3=1,'4 - Tabela atual'!FS180,'5 - Tabela anterior'!FR180)</f>
        <v>0</v>
      </c>
      <c r="FT181" t="str">
        <f>IF(Parametros!$P$3=1,'4 - Tabela atual'!FT180,'5 - Tabela anterior'!FS180)</f>
        <v>0</v>
      </c>
      <c r="FU181" t="str">
        <f>IF(Parametros!$P$3=1,'4 - Tabela atual'!FU180,'5 - Tabela anterior'!FT180)</f>
        <v>0</v>
      </c>
      <c r="FV181" t="str">
        <f>IF(Parametros!$P$3=1,'4 - Tabela atual'!FV180,'5 - Tabela anterior'!FU180)</f>
        <v>0</v>
      </c>
      <c r="FW181" t="str">
        <f>IF(Parametros!$P$3=1,'4 - Tabela atual'!FW180,'5 - Tabela anterior'!FV180)</f>
        <v>0</v>
      </c>
      <c r="FX181">
        <f>IF(Parametros!$P$3=1,'4 - Tabela atual'!FX180,'5 - Tabela anterior'!FW180)</f>
        <v>0</v>
      </c>
      <c r="FY181">
        <f>IF(Parametros!$P$3=1,'4 - Tabela atual'!FY180,'5 - Tabela anterior'!FX180)</f>
        <v>0</v>
      </c>
      <c r="FZ181">
        <f>IF(Parametros!$P$3=1,'4 - Tabela atual'!FZ180,'5 - Tabela anterior'!FY180)</f>
        <v>0</v>
      </c>
      <c r="GA181">
        <f>IF(Parametros!$P$3=1,'4 - Tabela atual'!GA180,'5 - Tabela anterior'!FZ180)</f>
        <v>0</v>
      </c>
      <c r="GB181">
        <f>IF(Parametros!$P$3=1,'4 - Tabela atual'!GB180,'5 - Tabela anterior'!GA180)</f>
        <v>0</v>
      </c>
      <c r="GC181">
        <f>IF(Parametros!$P$3=1,'4 - Tabela atual'!GC180,'5 - Tabela anterior'!GB180)</f>
        <v>0</v>
      </c>
      <c r="GD181">
        <f>IF(Parametros!$P$3=1,'4 - Tabela atual'!GD180,'5 - Tabela anterior'!GC180)</f>
        <v>0</v>
      </c>
      <c r="GE181">
        <f>IF(Parametros!$P$3=1,'4 - Tabela atual'!GE180,'5 - Tabela anterior'!GD180)</f>
        <v>0</v>
      </c>
      <c r="GF181">
        <f>IF(Parametros!$P$3=1,'4 - Tabela atual'!GF180,'5 - Tabela anterior'!GE180)</f>
        <v>0</v>
      </c>
      <c r="GG181">
        <f>IF(Parametros!$P$3=1,'4 - Tabela atual'!GG180,'5 - Tabela anterior'!GF180)</f>
        <v>0</v>
      </c>
      <c r="GH181">
        <f>IF(Parametros!$P$3=1,'4 - Tabela atual'!GH180,'5 - Tabela anterior'!GG180)</f>
        <v>0</v>
      </c>
      <c r="GI181" s="8" t="str">
        <f>IF(Parametros!$P$3=1,'4 - Tabela atual'!GI180,'5 - Tabela anterior'!GH180)</f>
        <v>0</v>
      </c>
      <c r="GJ181" s="8">
        <f>IF(Parametros!$P$3=1,'4 - Tabela atual'!GJ180,'5 - Tabela anterior'!GI180)</f>
        <v>0</v>
      </c>
      <c r="GK181" s="8">
        <f>IF(Parametros!$P$3=1,'4 - Tabela atual'!GK180,'5 - Tabela anterior'!GJ180)</f>
        <v>0</v>
      </c>
      <c r="GL181" s="8">
        <f>IF(Parametros!$P$3=1,'4 - Tabela atual'!GL180,'5 - Tabela anterior'!GK180)</f>
        <v>0</v>
      </c>
      <c r="GM181" s="8">
        <f>IF(Parametros!$P$3=1,'4 - Tabela atual'!GM180,'5 - Tabela anterior'!GL180)</f>
        <v>0</v>
      </c>
      <c r="GN181" s="8">
        <f>IF(Parametros!$P$3=1,'4 - Tabela atual'!GN180,'5 - Tabela anterior'!GM180)</f>
        <v>0</v>
      </c>
      <c r="GO181" s="8">
        <f>IF(Parametros!$P$3=1,'4 - Tabela atual'!GO180,'5 - Tabela anterior'!GN180)</f>
        <v>0</v>
      </c>
      <c r="GP181" s="8">
        <f>IF(Parametros!$P$3=1,'4 - Tabela atual'!GP180,'5 - Tabela anterior'!GO180)</f>
        <v>0</v>
      </c>
      <c r="GQ181" s="8">
        <f>IF(Parametros!$P$3=1,'4 - Tabela atual'!GQ180,'5 - Tabela anterior'!GP180)</f>
        <v>0</v>
      </c>
      <c r="GR181" s="8">
        <f>IF(Parametros!$P$3=1,'4 - Tabela atual'!GR180,'5 - Tabela anterior'!GQ180)</f>
        <v>0</v>
      </c>
      <c r="GS181" s="8">
        <f>IF(Parametros!$P$3=1,'4 - Tabela atual'!GS180,'5 - Tabela anterior'!GR180)</f>
        <v>0</v>
      </c>
      <c r="GT181" s="8">
        <f>IF(Parametros!$P$3=1,'4 - Tabela atual'!GT180,'5 - Tabela anterior'!GS180)</f>
        <v>0</v>
      </c>
      <c r="GU181" s="8">
        <f>IF(Parametros!$P$3=1,'4 - Tabela atual'!GU180,'5 - Tabela anterior'!GT180)</f>
        <v>0</v>
      </c>
      <c r="GV181" s="8">
        <f>IF(Parametros!$P$3=1,'4 - Tabela atual'!GV180,'5 - Tabela anterior'!GU180)</f>
        <v>0</v>
      </c>
      <c r="GW181" s="8">
        <f>IF(Parametros!$P$3=1,'4 - Tabela atual'!GW180,'5 - Tabela anterior'!GV180)</f>
        <v>0</v>
      </c>
      <c r="GX181">
        <f>IF(Parametros!$P$3=1,'4 - Tabela atual'!GX180,'5 - Tabela anterior'!GW180)</f>
        <v>0</v>
      </c>
      <c r="GY181">
        <f>IF(Parametros!$P$3=1,'4 - Tabela atual'!GY180,'5 - Tabela anterior'!GX180)</f>
        <v>0</v>
      </c>
      <c r="GZ181">
        <f>IF(Parametros!$P$3=1,'4 - Tabela atual'!GZ180,'5 - Tabela anterior'!GY180)</f>
        <v>0</v>
      </c>
      <c r="HA181">
        <f>IF(Parametros!$P$3=1,'4 - Tabela atual'!HA180,'5 - Tabela anterior'!GZ180)</f>
        <v>0</v>
      </c>
      <c r="HB181">
        <f>IF(Parametros!$P$3=1,'4 - Tabela atual'!HB180,'5 - Tabela anterior'!HA180)</f>
        <v>0</v>
      </c>
      <c r="HC181">
        <f>IF(Parametros!$P$3=1,'4 - Tabela atual'!HC180,'5 - Tabela anterior'!HB180)</f>
        <v>0</v>
      </c>
      <c r="HD181">
        <f>IF(Parametros!$P$3=1,'4 - Tabela atual'!HD180,'5 - Tabela anterior'!HC180)</f>
        <v>0</v>
      </c>
      <c r="HE181" s="6" t="str">
        <f t="shared" si="4"/>
        <v>0 - (0)</v>
      </c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IP181" s="5"/>
      <c r="IQ181" s="5"/>
      <c r="IR181" s="5"/>
      <c r="IS181" s="5"/>
      <c r="IT181" s="5"/>
      <c r="IU181" s="5"/>
      <c r="IV181" s="5"/>
      <c r="IW181" s="5"/>
      <c r="IX181" s="5"/>
      <c r="IY181" s="5"/>
      <c r="IZ181" s="5"/>
      <c r="JA181" s="5"/>
      <c r="JB181" s="5"/>
      <c r="JC181" s="5"/>
      <c r="JD181" s="5"/>
      <c r="JE181" s="5"/>
      <c r="JF181" s="5"/>
      <c r="JG181" s="5"/>
      <c r="JH181" s="5"/>
      <c r="JI181" s="5"/>
      <c r="JJ181" s="5"/>
      <c r="JK181" s="5"/>
      <c r="JL181" s="5"/>
    </row>
    <row r="182" spans="1:272" x14ac:dyDescent="0.2">
      <c r="A182" s="148">
        <f>IF(Parametros!$P$3=1,'4 - Tabela atual'!A181,'5 - Tabela anterior'!A181)</f>
        <v>0</v>
      </c>
      <c r="B182" s="112">
        <f>IF(Parametros!$P$3=1,'4 - Tabela atual'!B181,'5 - Tabela anterior'!B181)</f>
        <v>0</v>
      </c>
      <c r="C182" s="9">
        <f>IF(Parametros!$P$3=1,'4 - Tabela atual'!C181,'5 - Tabela anterior'!C181)</f>
        <v>0</v>
      </c>
      <c r="D182" s="9">
        <f>IF(Parametros!$P$3=1,'4 - Tabela atual'!D181,'5 - Tabela anterior'!D181)</f>
        <v>0</v>
      </c>
      <c r="E182" s="9"/>
      <c r="F182" s="9"/>
      <c r="G182" s="9"/>
      <c r="H182" s="9"/>
      <c r="I182" s="9">
        <f>IF(Parametros!$P$3=1,'4 - Tabela atual'!I181,'5 - Tabela anterior'!H181)</f>
        <v>0</v>
      </c>
      <c r="J182" s="9"/>
      <c r="K182" s="9"/>
      <c r="L182" s="9"/>
      <c r="M182" s="9"/>
      <c r="N182" s="9">
        <f>IF(Parametros!$P$3=1,'4 - Tabela atual'!N181,'5 - Tabela anterior'!M181)</f>
        <v>0</v>
      </c>
      <c r="O182" s="9">
        <f>IF(Parametros!$P$3=1,'4 - Tabela atual'!O181,'5 - Tabela anterior'!N181)</f>
        <v>0</v>
      </c>
      <c r="P182" s="9">
        <f>IF(Parametros!$P$3=1,'4 - Tabela atual'!P181,'5 - Tabela anterior'!O181)</f>
        <v>0</v>
      </c>
      <c r="Q182" s="9">
        <f>IF(Parametros!$P$3=1,'4 - Tabela atual'!Q181,'5 - Tabela anterior'!P181)</f>
        <v>0</v>
      </c>
      <c r="R182" s="9">
        <f>IF(Parametros!$P$3=1,'4 - Tabela atual'!R181,'5 - Tabela anterior'!Q181)</f>
        <v>0</v>
      </c>
      <c r="S182" s="9">
        <f>IF(Parametros!$P$3=1,'4 - Tabela atual'!S181,'5 - Tabela anterior'!R181)</f>
        <v>0</v>
      </c>
      <c r="T182" s="9">
        <f>IF(Parametros!$P$3=1,'4 - Tabela atual'!T181,'5 - Tabela anterior'!S181)</f>
        <v>0</v>
      </c>
      <c r="U182" s="9">
        <f>IF(Parametros!$P$3=1,'4 - Tabela atual'!U181,'5 - Tabela anterior'!T181)</f>
        <v>0</v>
      </c>
      <c r="V182" s="9">
        <f>IF(Parametros!$P$3=1,'4 - Tabela atual'!V181,'5 - Tabela anterior'!U181)</f>
        <v>0</v>
      </c>
      <c r="W182" s="9">
        <f>IF(Parametros!$P$3=1,'4 - Tabela atual'!W181,'5 - Tabela anterior'!V181)</f>
        <v>0</v>
      </c>
      <c r="X182" s="9">
        <f>IF(Parametros!$P$3=1,'4 - Tabela atual'!X181,'5 - Tabela anterior'!W181)</f>
        <v>0</v>
      </c>
      <c r="Y182" s="9">
        <f>IF(Parametros!$P$3=1,'4 - Tabela atual'!Y181,'5 - Tabela anterior'!X181)</f>
        <v>0</v>
      </c>
      <c r="Z182" s="9">
        <f>IF(Parametros!$P$3=1,'4 - Tabela atual'!Z181,'5 - Tabela anterior'!Y181)</f>
        <v>0</v>
      </c>
      <c r="AA182" s="9">
        <f>IF(Parametros!$P$3=1,'4 - Tabela atual'!AA181,'5 - Tabela anterior'!Z181)</f>
        <v>0</v>
      </c>
      <c r="AB182" s="9">
        <f>IF(Parametros!$P$3=1,'4 - Tabela atual'!AB181,'5 - Tabela anterior'!AA181)</f>
        <v>0</v>
      </c>
      <c r="AC182" s="9">
        <f>IF(Parametros!$P$3=1,'4 - Tabela atual'!AC181,'5 - Tabela anterior'!AB181)</f>
        <v>0</v>
      </c>
      <c r="AD182" s="9">
        <f>IF(Parametros!$P$3=1,'4 - Tabela atual'!AD181,'5 - Tabela anterior'!AC181)</f>
        <v>0</v>
      </c>
      <c r="AE182" s="9">
        <f>IF(Parametros!$P$3=1,'4 - Tabela atual'!AE181,'5 - Tabela anterior'!AD181)</f>
        <v>0</v>
      </c>
      <c r="AF182" s="9">
        <f>IF(Parametros!$P$3=1,'4 - Tabela atual'!AF181,'5 - Tabela anterior'!AE181)</f>
        <v>0</v>
      </c>
      <c r="AG182" s="9">
        <f>IF(Parametros!$P$3=1,'4 - Tabela atual'!AG181,'5 - Tabela anterior'!AF181)</f>
        <v>0</v>
      </c>
      <c r="AH182" s="9">
        <f>IF(Parametros!$P$3=1,'4 - Tabela atual'!AH181,'5 - Tabela anterior'!AG181)</f>
        <v>0</v>
      </c>
      <c r="AI182" s="9">
        <f>IF(Parametros!$P$3=1,'4 - Tabela atual'!AI181,'5 - Tabela anterior'!AH181)</f>
        <v>0</v>
      </c>
      <c r="AJ182" s="9">
        <f>IF(Parametros!$P$3=1,'4 - Tabela atual'!AJ181,'5 - Tabela anterior'!AI181)</f>
        <v>0</v>
      </c>
      <c r="AK182" s="9">
        <f>IF(Parametros!$P$3=1,'4 - Tabela atual'!AK181,'5 - Tabela anterior'!AJ181)</f>
        <v>0</v>
      </c>
      <c r="AL182" s="9">
        <f>IF(Parametros!$P$3=1,'4 - Tabela atual'!AL181,'5 - Tabela anterior'!AK181)</f>
        <v>0</v>
      </c>
      <c r="AM182" s="9">
        <f>IF(Parametros!$P$3=1,'4 - Tabela atual'!AM181,'5 - Tabela anterior'!AL181)</f>
        <v>0</v>
      </c>
      <c r="AN182" s="9">
        <f>IF(Parametros!$P$3=1,'4 - Tabela atual'!AN181,'5 - Tabela anterior'!AM181)</f>
        <v>0</v>
      </c>
      <c r="AO182" s="9">
        <f>IF(Parametros!$P$3=1,'4 - Tabela atual'!AO181,'5 - Tabela anterior'!AN181)</f>
        <v>0</v>
      </c>
      <c r="AP182" s="9">
        <f>IF(Parametros!$P$3=1,'4 - Tabela atual'!AP181,'5 - Tabela anterior'!AO181)</f>
        <v>0</v>
      </c>
      <c r="AQ182" s="9">
        <f>IF(Parametros!$P$3=1,'4 - Tabela atual'!AQ181,'5 - Tabela anterior'!AP181)</f>
        <v>0</v>
      </c>
      <c r="AR182" s="9">
        <f>IF(Parametros!$P$3=1,'4 - Tabela atual'!AR181,'5 - Tabela anterior'!AQ181)</f>
        <v>0</v>
      </c>
      <c r="AS182" s="9">
        <f>IF(Parametros!$P$3=1,'4 - Tabela atual'!AS181,'5 - Tabela anterior'!AR181)</f>
        <v>0</v>
      </c>
      <c r="AT182" s="9">
        <f>IF(Parametros!$P$3=1,'4 - Tabela atual'!AT181,'5 - Tabela anterior'!AS181)</f>
        <v>0</v>
      </c>
      <c r="AU182" s="9">
        <f>IF(Parametros!$P$3=1,'4 - Tabela atual'!AU181,'5 - Tabela anterior'!AT181)</f>
        <v>0</v>
      </c>
      <c r="AV182" s="9">
        <f>IF(Parametros!$P$3=1,'4 - Tabela atual'!AV181,'5 - Tabela anterior'!AU181)</f>
        <v>0</v>
      </c>
      <c r="AW182" s="9">
        <f>IF(Parametros!$P$3=1,'4 - Tabela atual'!AW181,'5 - Tabela anterior'!AV181)</f>
        <v>0</v>
      </c>
      <c r="AX182" s="9">
        <f>IF(Parametros!$P$3=1,'4 - Tabela atual'!AX181,'5 - Tabela anterior'!AW181)</f>
        <v>0</v>
      </c>
      <c r="AY182" s="9">
        <f>IF(Parametros!$P$3=1,'4 - Tabela atual'!AY181,'5 - Tabela anterior'!AX181)</f>
        <v>0</v>
      </c>
      <c r="AZ182" s="9">
        <f>IF(Parametros!$P$3=1,'4 - Tabela atual'!AZ181,'5 - Tabela anterior'!AY181)</f>
        <v>0</v>
      </c>
      <c r="BA182" s="9">
        <f>IF(Parametros!$P$3=1,'4 - Tabela atual'!BA181,'5 - Tabela anterior'!AZ181)</f>
        <v>0</v>
      </c>
      <c r="BB182" s="9">
        <f>IF(Parametros!$P$3=1,'4 - Tabela atual'!BB181,'5 - Tabela anterior'!BA181)</f>
        <v>0</v>
      </c>
      <c r="BC182" s="9">
        <f>IF(Parametros!$P$3=1,'4 - Tabela atual'!BC181,'5 - Tabela anterior'!BB181)</f>
        <v>0</v>
      </c>
      <c r="BD182" s="9">
        <f>IF(Parametros!$P$3=1,'4 - Tabela atual'!BD181,'5 - Tabela anterior'!BC181)</f>
        <v>0</v>
      </c>
      <c r="BE182" s="9">
        <f>IF(Parametros!$P$3=1,'4 - Tabela atual'!BE181,'5 - Tabela anterior'!BD181)</f>
        <v>0</v>
      </c>
      <c r="BF182" s="9">
        <f>IF(Parametros!$P$3=1,'4 - Tabela atual'!BF181,'5 - Tabela anterior'!BE181)</f>
        <v>0</v>
      </c>
      <c r="BG182" s="9">
        <f>IF(Parametros!$P$3=1,'4 - Tabela atual'!BG181,'5 - Tabela anterior'!BF181)</f>
        <v>0</v>
      </c>
      <c r="BH182" s="9">
        <f>IF(Parametros!$P$3=1,'4 - Tabela atual'!BH181,'5 - Tabela anterior'!BG181)</f>
        <v>0</v>
      </c>
      <c r="BI182" s="9">
        <f>IF(Parametros!$P$3=1,'4 - Tabela atual'!BI181,'5 - Tabela anterior'!BH181)</f>
        <v>0</v>
      </c>
      <c r="BJ182" s="9">
        <f>IF(Parametros!$P$3=1,'4 - Tabela atual'!BJ181,'5 - Tabela anterior'!BI181)</f>
        <v>0</v>
      </c>
      <c r="BK182" s="9">
        <f>IF(Parametros!$P$3=1,'4 - Tabela atual'!BK181,'5 - Tabela anterior'!BJ181)</f>
        <v>0</v>
      </c>
      <c r="BL182" s="9">
        <f>IF(Parametros!$P$3=1,'4 - Tabela atual'!BL181,'5 - Tabela anterior'!BK181)</f>
        <v>0</v>
      </c>
      <c r="BM182" s="9">
        <f>IF(Parametros!$P$3=1,'4 - Tabela atual'!BM181,'5 - Tabela anterior'!BL181)</f>
        <v>0</v>
      </c>
      <c r="BN182" s="9">
        <f>IF(Parametros!$P$3=1,'4 - Tabela atual'!BN181,'5 - Tabela anterior'!BM181)</f>
        <v>0</v>
      </c>
      <c r="BO182" s="9">
        <f>IF(Parametros!$P$3=1,'4 - Tabela atual'!BO181,'5 - Tabela anterior'!BN181)</f>
        <v>0</v>
      </c>
      <c r="BP182" s="9">
        <f>IF(Parametros!$P$3=1,'4 - Tabela atual'!BP181,'5 - Tabela anterior'!BO181)</f>
        <v>0</v>
      </c>
      <c r="BQ182" s="9">
        <f>IF(Parametros!$P$3=1,'4 - Tabela atual'!BQ181,'5 - Tabela anterior'!BP181)</f>
        <v>0</v>
      </c>
      <c r="BR182" s="9">
        <f>IF(Parametros!$P$3=1,'4 - Tabela atual'!BR181,'5 - Tabela anterior'!BQ181)</f>
        <v>0</v>
      </c>
      <c r="BS182" s="9">
        <f>IF(Parametros!$P$3=1,'4 - Tabela atual'!BS181,'5 - Tabela anterior'!BR181)</f>
        <v>0</v>
      </c>
      <c r="BT182" s="9">
        <f>IF(Parametros!$P$3=1,'4 - Tabela atual'!BT181,'5 - Tabela anterior'!BS181)</f>
        <v>0</v>
      </c>
      <c r="BU182" s="9">
        <f>IF(Parametros!$P$3=1,'4 - Tabela atual'!BU181,'5 - Tabela anterior'!BT181)</f>
        <v>0</v>
      </c>
      <c r="BV182" s="9">
        <f>IF(Parametros!$P$3=1,'4 - Tabela atual'!BV181,'5 - Tabela anterior'!BU181)</f>
        <v>0</v>
      </c>
      <c r="BW182" s="9">
        <f>IF(Parametros!$P$3=1,'4 - Tabela atual'!BW181,'5 - Tabela anterior'!BV181)</f>
        <v>0</v>
      </c>
      <c r="BX182" s="9">
        <f>IF(Parametros!$P$3=1,'4 - Tabela atual'!BX181,'5 - Tabela anterior'!BW181)</f>
        <v>0</v>
      </c>
      <c r="BY182" s="9">
        <f>IF(Parametros!$P$3=1,'4 - Tabela atual'!BY181,'5 - Tabela anterior'!BX181)</f>
        <v>0</v>
      </c>
      <c r="BZ182" s="9">
        <f>IF(Parametros!$P$3=1,'4 - Tabela atual'!BZ181,'5 - Tabela anterior'!BY181)</f>
        <v>0</v>
      </c>
      <c r="CA182" s="9">
        <f>IF(Parametros!$P$3=1,'4 - Tabela atual'!CA181,'5 - Tabela anterior'!BZ181)</f>
        <v>0</v>
      </c>
      <c r="CB182" s="9">
        <f>IF(Parametros!$P$3=1,'4 - Tabela atual'!CB181,'5 - Tabela anterior'!CA181)</f>
        <v>0</v>
      </c>
      <c r="CC182" s="9">
        <f>IF(Parametros!$P$3=1,'4 - Tabela atual'!CC181,'5 - Tabela anterior'!CB181)</f>
        <v>0</v>
      </c>
      <c r="CD182" s="9">
        <f>IF(Parametros!$P$3=1,'4 - Tabela atual'!CD181,'5 - Tabela anterior'!CC181)</f>
        <v>0</v>
      </c>
      <c r="CE182" s="9">
        <f>IF(Parametros!$P$3=1,'4 - Tabela atual'!CE181,'5 - Tabela anterior'!CD181)</f>
        <v>0</v>
      </c>
      <c r="CF182" s="9">
        <f>IF(Parametros!$P$3=1,'4 - Tabela atual'!CF181,'5 - Tabela anterior'!CE181)</f>
        <v>0</v>
      </c>
      <c r="CG182" s="9">
        <f>IF(Parametros!$P$3=1,'4 - Tabela atual'!CG181,'5 - Tabela anterior'!CF181)</f>
        <v>0</v>
      </c>
      <c r="CH182" s="9">
        <f>IF(Parametros!$P$3=1,'4 - Tabela atual'!CH181,'5 - Tabela anterior'!CG181)</f>
        <v>0</v>
      </c>
      <c r="CI182" s="9">
        <f>IF(Parametros!$P$3=1,'4 - Tabela atual'!CI181,'5 - Tabela anterior'!CH181)</f>
        <v>0</v>
      </c>
      <c r="CJ182" s="9">
        <f>IF(Parametros!$P$3=1,'4 - Tabela atual'!CJ181,'5 - Tabela anterior'!CI181)</f>
        <v>0</v>
      </c>
      <c r="CK182" s="9">
        <f>IF(Parametros!$P$3=1,'4 - Tabela atual'!CK181,'5 - Tabela anterior'!CJ181)</f>
        <v>0</v>
      </c>
      <c r="CL182" s="9">
        <f>IF(Parametros!$P$3=1,'4 - Tabela atual'!CL181,'5 - Tabela anterior'!CK181)</f>
        <v>0</v>
      </c>
      <c r="CM182" s="9">
        <f>IF(Parametros!$P$3=1,'4 - Tabela atual'!CM181,'5 - Tabela anterior'!CL181)</f>
        <v>0</v>
      </c>
      <c r="CN182" s="9">
        <f>IF(Parametros!$P$3=1,'4 - Tabela atual'!CN181,'5 - Tabela anterior'!CM181)</f>
        <v>0</v>
      </c>
      <c r="CO182" s="9">
        <f>IF(Parametros!$P$3=1,'4 - Tabela atual'!CO181,'5 - Tabela anterior'!CN181)</f>
        <v>0</v>
      </c>
      <c r="CP182" s="9">
        <f>IF(Parametros!$P$3=1,'4 - Tabela atual'!CP181,'5 - Tabela anterior'!CO181)</f>
        <v>0</v>
      </c>
      <c r="CQ182" s="9">
        <f>IF(Parametros!$P$3=1,'4 - Tabela atual'!CQ181,'5 - Tabela anterior'!CP181)</f>
        <v>0</v>
      </c>
      <c r="CR182" s="9">
        <f>IF(Parametros!$P$3=1,'4 - Tabela atual'!CR181,'5 - Tabela anterior'!CQ181)</f>
        <v>0</v>
      </c>
      <c r="CS182" s="9">
        <f>IF(Parametros!$P$3=1,'4 - Tabela atual'!CS181,'5 - Tabela anterior'!CR181)</f>
        <v>0</v>
      </c>
      <c r="CT182" s="9">
        <f>IF(Parametros!$P$3=1,'4 - Tabela atual'!CT181,'5 - Tabela anterior'!CS181)</f>
        <v>0</v>
      </c>
      <c r="CU182" s="9">
        <f>IF(Parametros!$P$3=1,'4 - Tabela atual'!CU181,'5 - Tabela anterior'!CT181)</f>
        <v>0</v>
      </c>
      <c r="CV182" s="9">
        <f>IF(Parametros!$P$3=1,'4 - Tabela atual'!CV181,'5 - Tabela anterior'!CU181)</f>
        <v>0</v>
      </c>
      <c r="CW182" s="9">
        <f>IF(Parametros!$P$3=1,'4 - Tabela atual'!CW181,'5 - Tabela anterior'!CV181)</f>
        <v>0</v>
      </c>
      <c r="CX182" s="9">
        <f>IF(Parametros!$P$3=1,'4 - Tabela atual'!CX181,'5 - Tabela anterior'!CW181)</f>
        <v>0</v>
      </c>
      <c r="CY182" s="9">
        <f>IF(Parametros!$P$3=1,'4 - Tabela atual'!CY181,'5 - Tabela anterior'!CX181)</f>
        <v>0</v>
      </c>
      <c r="CZ182" s="9">
        <f>IF(Parametros!$P$3=1,'4 - Tabela atual'!CZ181,'5 - Tabela anterior'!CY181)</f>
        <v>0</v>
      </c>
      <c r="DA182" s="9">
        <f>IF(Parametros!$P$3=1,'4 - Tabela atual'!DA181,'5 - Tabela anterior'!CZ181)</f>
        <v>0</v>
      </c>
      <c r="DB182" s="9">
        <f>IF(Parametros!$P$3=1,'4 - Tabela atual'!DB181,'5 - Tabela anterior'!DA181)</f>
        <v>0</v>
      </c>
      <c r="DC182" s="9">
        <f>IF(Parametros!$P$3=1,'4 - Tabela atual'!DC181,'5 - Tabela anterior'!DB181)</f>
        <v>0</v>
      </c>
      <c r="DD182" s="9">
        <f>IF(Parametros!$P$3=1,'4 - Tabela atual'!DD181,'5 - Tabela anterior'!DC181)</f>
        <v>0</v>
      </c>
      <c r="DE182" s="9">
        <f>IF(Parametros!$P$3=1,'4 - Tabela atual'!DE181,'5 - Tabela anterior'!DD181)</f>
        <v>0</v>
      </c>
      <c r="DF182" s="9">
        <f>IF(Parametros!$P$3=1,'4 - Tabela atual'!DF181,'5 - Tabela anterior'!DE181)</f>
        <v>0</v>
      </c>
      <c r="DG182" s="9">
        <f>IF(Parametros!$P$3=1,'4 - Tabela atual'!DG181,'5 - Tabela anterior'!DF181)</f>
        <v>0</v>
      </c>
      <c r="DH182" s="9">
        <f>IF(Parametros!$P$3=1,'4 - Tabela atual'!DH181,'5 - Tabela anterior'!DG181)</f>
        <v>0</v>
      </c>
      <c r="DI182" s="9">
        <f>IF(Parametros!$P$3=1,'4 - Tabela atual'!DI181,'5 - Tabela anterior'!DH181)</f>
        <v>0</v>
      </c>
      <c r="DJ182" s="9">
        <f>IF(Parametros!$P$3=1,'4 - Tabela atual'!DJ181,'5 - Tabela anterior'!DI181)</f>
        <v>0</v>
      </c>
      <c r="DK182" s="9">
        <f>IF(Parametros!$P$3=1,'4 - Tabela atual'!DK181,'5 - Tabela anterior'!DJ181)</f>
        <v>0</v>
      </c>
      <c r="DL182" s="9">
        <f>IF(Parametros!$P$3=1,'4 - Tabela atual'!DL181,'5 - Tabela anterior'!DK181)</f>
        <v>0</v>
      </c>
      <c r="DM182" s="9">
        <f>IF(Parametros!$P$3=1,'4 - Tabela atual'!DM181,'5 - Tabela anterior'!DL181)</f>
        <v>0</v>
      </c>
      <c r="DN182" s="9">
        <f>IF(Parametros!$P$3=1,'4 - Tabela atual'!DN181,'5 - Tabela anterior'!DM181)</f>
        <v>0</v>
      </c>
      <c r="DO182" s="9">
        <f>IF(Parametros!$P$3=1,'4 - Tabela atual'!DO181,'5 - Tabela anterior'!DN181)</f>
        <v>0</v>
      </c>
      <c r="DP182" s="9">
        <f>IF(Parametros!$P$3=1,'4 - Tabela atual'!DP181,'5 - Tabela anterior'!DO181)</f>
        <v>0</v>
      </c>
      <c r="DQ182" s="9">
        <f>IF(Parametros!$P$3=1,'4 - Tabela atual'!DQ181,'5 - Tabela anterior'!DP181)</f>
        <v>0</v>
      </c>
      <c r="DR182" s="9">
        <f>IF(Parametros!$P$3=1,'4 - Tabela atual'!DR181,'5 - Tabela anterior'!DQ181)</f>
        <v>0</v>
      </c>
      <c r="DS182" s="9">
        <f>IF(Parametros!$P$3=1,'4 - Tabela atual'!DS181,'5 - Tabela anterior'!DR181)</f>
        <v>0</v>
      </c>
      <c r="DT182" s="9">
        <f>IF(Parametros!$P$3=1,'4 - Tabela atual'!DT181,'5 - Tabela anterior'!DS181)</f>
        <v>0</v>
      </c>
      <c r="DU182" s="9">
        <f>IF(Parametros!$P$3=1,'4 - Tabela atual'!DU181,'5 - Tabela anterior'!DT181)</f>
        <v>0</v>
      </c>
      <c r="DV182" s="9">
        <f>IF(Parametros!$P$3=1,'4 - Tabela atual'!DV181,'5 - Tabela anterior'!DU181)</f>
        <v>0</v>
      </c>
      <c r="DW182" s="9">
        <f>IF(Parametros!$P$3=1,'4 - Tabela atual'!DW181,'5 - Tabela anterior'!DV181)</f>
        <v>0</v>
      </c>
      <c r="DX182" s="9">
        <f>IF(Parametros!$P$3=1,'4 - Tabela atual'!DX181,'5 - Tabela anterior'!DW181)</f>
        <v>0</v>
      </c>
      <c r="DY182" s="9">
        <f>IF(Parametros!$P$3=1,'4 - Tabela atual'!DY181,'5 - Tabela anterior'!DX181)</f>
        <v>0</v>
      </c>
      <c r="DZ182" s="9">
        <f>IF(Parametros!$P$3=1,'4 - Tabela atual'!DZ181,'5 - Tabela anterior'!DY181)</f>
        <v>0</v>
      </c>
      <c r="EA182" s="9">
        <f>IF(Parametros!$P$3=1,'4 - Tabela atual'!EA181,'5 - Tabela anterior'!DZ181)</f>
        <v>0</v>
      </c>
      <c r="EB182" s="9">
        <f>IF(Parametros!$P$3=1,'4 - Tabela atual'!EB181,'5 - Tabela anterior'!EA181)</f>
        <v>0</v>
      </c>
      <c r="EC182" s="9">
        <f>IF(Parametros!$P$3=1,'4 - Tabela atual'!EC181,'5 - Tabela anterior'!EB181)</f>
        <v>0</v>
      </c>
      <c r="ED182" s="9">
        <f>IF(Parametros!$P$3=1,'4 - Tabela atual'!ED181,'5 - Tabela anterior'!EC181)</f>
        <v>0</v>
      </c>
      <c r="EE182" s="9">
        <f>IF(Parametros!$P$3=1,'4 - Tabela atual'!EE181,'5 - Tabela anterior'!ED181)</f>
        <v>0</v>
      </c>
      <c r="EF182" s="9">
        <f>IF(Parametros!$P$3=1,'4 - Tabela atual'!EF181,'5 - Tabela anterior'!EE181)</f>
        <v>0</v>
      </c>
      <c r="EG182" s="9">
        <f>IF(Parametros!$P$3=1,'4 - Tabela atual'!EG181,'5 - Tabela anterior'!EF181)</f>
        <v>0</v>
      </c>
      <c r="EH182" s="9">
        <f>IF(Parametros!$P$3=1,'4 - Tabela atual'!EH181,'5 - Tabela anterior'!EG181)</f>
        <v>0</v>
      </c>
      <c r="EI182" s="9">
        <f>IF(Parametros!$P$3=1,'4 - Tabela atual'!EI181,'5 - Tabela anterior'!EH181)</f>
        <v>0</v>
      </c>
      <c r="EJ182" s="9">
        <f>IF(Parametros!$P$3=1,'4 - Tabela atual'!EJ181,'5 - Tabela anterior'!EI181)</f>
        <v>0</v>
      </c>
      <c r="EK182" s="9">
        <f>IF(Parametros!$P$3=1,'4 - Tabela atual'!EK181,'5 - Tabela anterior'!EJ181)</f>
        <v>0</v>
      </c>
      <c r="EL182" s="9">
        <f>IF(Parametros!$P$3=1,'4 - Tabela atual'!EL181,'5 - Tabela anterior'!EK181)</f>
        <v>0</v>
      </c>
      <c r="EM182" s="9">
        <f>IF(Parametros!$P$3=1,'4 - Tabela atual'!EM181,'5 - Tabela anterior'!EL181)</f>
        <v>0</v>
      </c>
      <c r="EN182" s="9">
        <f>IF(Parametros!$P$3=1,'4 - Tabela atual'!EN181,'5 - Tabela anterior'!EM181)</f>
        <v>0</v>
      </c>
      <c r="EO182" s="9">
        <f>IF(Parametros!$P$3=1,'4 - Tabela atual'!EO181,'5 - Tabela anterior'!EN181)</f>
        <v>0</v>
      </c>
      <c r="EP182" s="9">
        <f>IF(Parametros!$P$3=1,'4 - Tabela atual'!EP181,'5 - Tabela anterior'!EO181)</f>
        <v>0</v>
      </c>
      <c r="EQ182" s="9">
        <f>IF(Parametros!$P$3=1,'4 - Tabela atual'!EQ181,'5 - Tabela anterior'!EP181)</f>
        <v>0</v>
      </c>
      <c r="ER182" s="9">
        <f>IF(Parametros!$P$3=1,'4 - Tabela atual'!ER181,'5 - Tabela anterior'!EQ181)</f>
        <v>0</v>
      </c>
      <c r="ES182" s="9">
        <f>IF(Parametros!$P$3=1,'4 - Tabela atual'!ES181,'5 - Tabela anterior'!ER181)</f>
        <v>0</v>
      </c>
      <c r="ET182" s="9">
        <f>IF(Parametros!$P$3=1,'4 - Tabela atual'!ET181,'5 - Tabela anterior'!ES181)</f>
        <v>0</v>
      </c>
      <c r="EU182" s="9">
        <f>IF(Parametros!$P$3=1,'4 - Tabela atual'!EU181,'5 - Tabela anterior'!ET181)</f>
        <v>0</v>
      </c>
      <c r="EV182" s="9">
        <f>IF(Parametros!$P$3=1,'4 - Tabela atual'!EV181,'5 - Tabela anterior'!EU181)</f>
        <v>0</v>
      </c>
      <c r="EW182" s="9">
        <f>IF(Parametros!$P$3=1,'4 - Tabela atual'!EW181,'5 - Tabela anterior'!EV181)</f>
        <v>0</v>
      </c>
      <c r="EX182" s="9">
        <f>IF(Parametros!$P$3=1,'4 - Tabela atual'!EX181,'5 - Tabela anterior'!EW181)</f>
        <v>0</v>
      </c>
      <c r="EY182" s="9">
        <f>IF(Parametros!$P$3=1,'4 - Tabela atual'!EY181,'5 - Tabela anterior'!EX181)</f>
        <v>0</v>
      </c>
      <c r="EZ182" s="9">
        <f>IF(Parametros!$P$3=1,'4 - Tabela atual'!EZ181,'5 - Tabela anterior'!EY181)</f>
        <v>0</v>
      </c>
      <c r="FA182" s="9">
        <f>IF(Parametros!$P$3=1,'4 - Tabela atual'!FA181,'5 - Tabela anterior'!EZ181)</f>
        <v>0</v>
      </c>
      <c r="FB182" s="9">
        <f>IF(Parametros!$P$3=1,'4 - Tabela atual'!FB181,'5 - Tabela anterior'!FA181)</f>
        <v>0</v>
      </c>
      <c r="FC182" s="9">
        <f>IF(Parametros!$P$3=1,'4 - Tabela atual'!FC181,'5 - Tabela anterior'!FB181)</f>
        <v>0</v>
      </c>
      <c r="FD182" s="9">
        <f>IF(Parametros!$P$3=1,'4 - Tabela atual'!FD181,'5 - Tabela anterior'!FC181)</f>
        <v>0</v>
      </c>
      <c r="FE182" s="9">
        <f>IF(Parametros!$P$3=1,'4 - Tabela atual'!FE181,'5 - Tabela anterior'!FD181)</f>
        <v>0</v>
      </c>
      <c r="FF182" s="9">
        <f>IF(Parametros!$P$3=1,'4 - Tabela atual'!FF181,'5 - Tabela anterior'!FE181)</f>
        <v>0</v>
      </c>
      <c r="FG182" s="9">
        <f>IF(Parametros!$P$3=1,'4 - Tabela atual'!FG181,'5 - Tabela anterior'!FF181)</f>
        <v>0</v>
      </c>
      <c r="FH182" s="9">
        <f>IF(Parametros!$P$3=1,'4 - Tabela atual'!FH181,'5 - Tabela anterior'!FG181)</f>
        <v>0</v>
      </c>
      <c r="FI182" s="9">
        <f>IF(Parametros!$P$3=1,'4 - Tabela atual'!FI181,'5 - Tabela anterior'!FH181)</f>
        <v>0</v>
      </c>
      <c r="FJ182" s="9">
        <f>IF(Parametros!$P$3=1,'4 - Tabela atual'!FJ181,'5 - Tabela anterior'!FI181)</f>
        <v>0</v>
      </c>
      <c r="FK182" s="9">
        <f>IF(Parametros!$P$3=1,'4 - Tabela atual'!FK181,'5 - Tabela anterior'!FJ181)</f>
        <v>0</v>
      </c>
      <c r="FL182" s="9">
        <f>IF(Parametros!$P$3=1,'4 - Tabela atual'!FL181,'5 - Tabela anterior'!FK181)</f>
        <v>0</v>
      </c>
      <c r="FM182" s="9">
        <f>IF(Parametros!$P$3=1,'4 - Tabela atual'!FM181,'5 - Tabela anterior'!FL181)</f>
        <v>0</v>
      </c>
      <c r="FN182" s="9">
        <f>IF(Parametros!$P$3=1,'4 - Tabela atual'!FN181,'5 - Tabela anterior'!FM181)</f>
        <v>0</v>
      </c>
      <c r="FO182" s="9">
        <f>IF(Parametros!$P$3=1,'4 - Tabela atual'!FO181,'5 - Tabela anterior'!FN181)</f>
        <v>0</v>
      </c>
      <c r="FP182" s="9">
        <f>IF(Parametros!$P$3=1,'4 - Tabela atual'!FP181,'5 - Tabela anterior'!FO181)</f>
        <v>0</v>
      </c>
      <c r="FQ182" s="9">
        <f>IF(Parametros!$P$3=1,'4 - Tabela atual'!FQ181,'5 - Tabela anterior'!FP181)</f>
        <v>0</v>
      </c>
      <c r="FR182" s="9">
        <f>IF(Parametros!$P$3=1,'4 - Tabela atual'!FR181,'5 - Tabela anterior'!FQ181)</f>
        <v>0</v>
      </c>
      <c r="FS182" s="9">
        <f>IF(Parametros!$P$3=1,'4 - Tabela atual'!FS181,'5 - Tabela anterior'!FR181)</f>
        <v>0</v>
      </c>
      <c r="FT182" t="str">
        <f>IF(Parametros!$P$3=1,'4 - Tabela atual'!FT181,'5 - Tabela anterior'!FS181)</f>
        <v>0</v>
      </c>
      <c r="FU182" t="str">
        <f>IF(Parametros!$P$3=1,'4 - Tabela atual'!FU181,'5 - Tabela anterior'!FT181)</f>
        <v>0</v>
      </c>
      <c r="FV182" t="str">
        <f>IF(Parametros!$P$3=1,'4 - Tabela atual'!FV181,'5 - Tabela anterior'!FU181)</f>
        <v>0</v>
      </c>
      <c r="FW182" t="str">
        <f>IF(Parametros!$P$3=1,'4 - Tabela atual'!FW181,'5 - Tabela anterior'!FV181)</f>
        <v>0</v>
      </c>
      <c r="FX182">
        <f>IF(Parametros!$P$3=1,'4 - Tabela atual'!FX181,'5 - Tabela anterior'!FW181)</f>
        <v>0</v>
      </c>
      <c r="FY182">
        <f>IF(Parametros!$P$3=1,'4 - Tabela atual'!FY181,'5 - Tabela anterior'!FX181)</f>
        <v>0</v>
      </c>
      <c r="FZ182">
        <f>IF(Parametros!$P$3=1,'4 - Tabela atual'!FZ181,'5 - Tabela anterior'!FY181)</f>
        <v>0</v>
      </c>
      <c r="GA182">
        <f>IF(Parametros!$P$3=1,'4 - Tabela atual'!GA181,'5 - Tabela anterior'!FZ181)</f>
        <v>0</v>
      </c>
      <c r="GB182">
        <f>IF(Parametros!$P$3=1,'4 - Tabela atual'!GB181,'5 - Tabela anterior'!GA181)</f>
        <v>0</v>
      </c>
      <c r="GC182">
        <f>IF(Parametros!$P$3=1,'4 - Tabela atual'!GC181,'5 - Tabela anterior'!GB181)</f>
        <v>0</v>
      </c>
      <c r="GD182">
        <f>IF(Parametros!$P$3=1,'4 - Tabela atual'!GD181,'5 - Tabela anterior'!GC181)</f>
        <v>0</v>
      </c>
      <c r="GE182">
        <f>IF(Parametros!$P$3=1,'4 - Tabela atual'!GE181,'5 - Tabela anterior'!GD181)</f>
        <v>0</v>
      </c>
      <c r="GF182">
        <f>IF(Parametros!$P$3=1,'4 - Tabela atual'!GF181,'5 - Tabela anterior'!GE181)</f>
        <v>0</v>
      </c>
      <c r="GG182">
        <f>IF(Parametros!$P$3=1,'4 - Tabela atual'!GG181,'5 - Tabela anterior'!GF181)</f>
        <v>0</v>
      </c>
      <c r="GH182">
        <f>IF(Parametros!$P$3=1,'4 - Tabela atual'!GH181,'5 - Tabela anterior'!GG181)</f>
        <v>0</v>
      </c>
      <c r="GI182" s="8" t="str">
        <f>IF(Parametros!$P$3=1,'4 - Tabela atual'!GI181,'5 - Tabela anterior'!GH181)</f>
        <v>0</v>
      </c>
      <c r="GJ182" s="8">
        <f>IF(Parametros!$P$3=1,'4 - Tabela atual'!GJ181,'5 - Tabela anterior'!GI181)</f>
        <v>0</v>
      </c>
      <c r="GK182" s="8">
        <f>IF(Parametros!$P$3=1,'4 - Tabela atual'!GK181,'5 - Tabela anterior'!GJ181)</f>
        <v>0</v>
      </c>
      <c r="GL182" s="8">
        <f>IF(Parametros!$P$3=1,'4 - Tabela atual'!GL181,'5 - Tabela anterior'!GK181)</f>
        <v>0</v>
      </c>
      <c r="GM182" s="8">
        <f>IF(Parametros!$P$3=1,'4 - Tabela atual'!GM181,'5 - Tabela anterior'!GL181)</f>
        <v>0</v>
      </c>
      <c r="GN182" s="8">
        <f>IF(Parametros!$P$3=1,'4 - Tabela atual'!GN181,'5 - Tabela anterior'!GM181)</f>
        <v>0</v>
      </c>
      <c r="GO182" s="8">
        <f>IF(Parametros!$P$3=1,'4 - Tabela atual'!GO181,'5 - Tabela anterior'!GN181)</f>
        <v>0</v>
      </c>
      <c r="GP182" s="8">
        <f>IF(Parametros!$P$3=1,'4 - Tabela atual'!GP181,'5 - Tabela anterior'!GO181)</f>
        <v>0</v>
      </c>
      <c r="GQ182" s="8">
        <f>IF(Parametros!$P$3=1,'4 - Tabela atual'!GQ181,'5 - Tabela anterior'!GP181)</f>
        <v>0</v>
      </c>
      <c r="GR182" s="8">
        <f>IF(Parametros!$P$3=1,'4 - Tabela atual'!GR181,'5 - Tabela anterior'!GQ181)</f>
        <v>0</v>
      </c>
      <c r="GS182" s="8">
        <f>IF(Parametros!$P$3=1,'4 - Tabela atual'!GS181,'5 - Tabela anterior'!GR181)</f>
        <v>0</v>
      </c>
      <c r="GT182" s="8">
        <f>IF(Parametros!$P$3=1,'4 - Tabela atual'!GT181,'5 - Tabela anterior'!GS181)</f>
        <v>0</v>
      </c>
      <c r="GU182" s="8">
        <f>IF(Parametros!$P$3=1,'4 - Tabela atual'!GU181,'5 - Tabela anterior'!GT181)</f>
        <v>0</v>
      </c>
      <c r="GV182" s="8">
        <f>IF(Parametros!$P$3=1,'4 - Tabela atual'!GV181,'5 - Tabela anterior'!GU181)</f>
        <v>0</v>
      </c>
      <c r="GW182" s="8">
        <f>IF(Parametros!$P$3=1,'4 - Tabela atual'!GW181,'5 - Tabela anterior'!GV181)</f>
        <v>0</v>
      </c>
      <c r="GX182">
        <f>IF(Parametros!$P$3=1,'4 - Tabela atual'!GX181,'5 - Tabela anterior'!GW181)</f>
        <v>0</v>
      </c>
      <c r="GY182">
        <f>IF(Parametros!$P$3=1,'4 - Tabela atual'!GY181,'5 - Tabela anterior'!GX181)</f>
        <v>0</v>
      </c>
      <c r="GZ182">
        <f>IF(Parametros!$P$3=1,'4 - Tabela atual'!GZ181,'5 - Tabela anterior'!GY181)</f>
        <v>0</v>
      </c>
      <c r="HA182">
        <f>IF(Parametros!$P$3=1,'4 - Tabela atual'!HA181,'5 - Tabela anterior'!GZ181)</f>
        <v>0</v>
      </c>
      <c r="HB182">
        <f>IF(Parametros!$P$3=1,'4 - Tabela atual'!HB181,'5 - Tabela anterior'!HA181)</f>
        <v>0</v>
      </c>
      <c r="HC182">
        <f>IF(Parametros!$P$3=1,'4 - Tabela atual'!HC181,'5 - Tabela anterior'!HB181)</f>
        <v>0</v>
      </c>
      <c r="HD182">
        <f>IF(Parametros!$P$3=1,'4 - Tabela atual'!HD181,'5 - Tabela anterior'!HC181)</f>
        <v>0</v>
      </c>
      <c r="HE182" s="6" t="str">
        <f t="shared" si="4"/>
        <v>0 - (0)</v>
      </c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IP182" s="5"/>
      <c r="IQ182" s="5"/>
      <c r="IR182" s="5"/>
      <c r="IS182" s="5"/>
      <c r="IT182" s="5"/>
      <c r="IU182" s="5"/>
      <c r="IV182" s="5"/>
      <c r="IW182" s="5"/>
      <c r="IX182" s="5"/>
      <c r="IY182" s="5"/>
      <c r="IZ182" s="5"/>
      <c r="JA182" s="5"/>
      <c r="JB182" s="5"/>
      <c r="JC182" s="5"/>
      <c r="JD182" s="5"/>
      <c r="JE182" s="5"/>
      <c r="JF182" s="5"/>
      <c r="JG182" s="5"/>
      <c r="JH182" s="5"/>
      <c r="JI182" s="5"/>
      <c r="JJ182" s="5"/>
      <c r="JK182" s="5"/>
      <c r="JL182" s="5"/>
    </row>
    <row r="183" spans="1:272" x14ac:dyDescent="0.2">
      <c r="A183" s="148">
        <f>IF(Parametros!$P$3=1,'4 - Tabela atual'!A182,'5 - Tabela anterior'!A182)</f>
        <v>0</v>
      </c>
      <c r="B183" s="112">
        <f>IF(Parametros!$P$3=1,'4 - Tabela atual'!B182,'5 - Tabela anterior'!B182)</f>
        <v>0</v>
      </c>
      <c r="C183" s="9">
        <f>IF(Parametros!$P$3=1,'4 - Tabela atual'!C182,'5 - Tabela anterior'!C182)</f>
        <v>0</v>
      </c>
      <c r="D183" s="9">
        <f>IF(Parametros!$P$3=1,'4 - Tabela atual'!D182,'5 - Tabela anterior'!D182)</f>
        <v>0</v>
      </c>
      <c r="E183" s="9"/>
      <c r="F183" s="9"/>
      <c r="G183" s="9"/>
      <c r="H183" s="9"/>
      <c r="I183" s="9">
        <f>IF(Parametros!$P$3=1,'4 - Tabela atual'!I182,'5 - Tabela anterior'!H182)</f>
        <v>0</v>
      </c>
      <c r="J183" s="9"/>
      <c r="K183" s="9"/>
      <c r="L183" s="9"/>
      <c r="M183" s="9"/>
      <c r="N183" s="9">
        <f>IF(Parametros!$P$3=1,'4 - Tabela atual'!N182,'5 - Tabela anterior'!M182)</f>
        <v>0</v>
      </c>
      <c r="O183" s="9">
        <f>IF(Parametros!$P$3=1,'4 - Tabela atual'!O182,'5 - Tabela anterior'!N182)</f>
        <v>0</v>
      </c>
      <c r="P183" s="9">
        <f>IF(Parametros!$P$3=1,'4 - Tabela atual'!P182,'5 - Tabela anterior'!O182)</f>
        <v>0</v>
      </c>
      <c r="Q183" s="9">
        <f>IF(Parametros!$P$3=1,'4 - Tabela atual'!Q182,'5 - Tabela anterior'!P182)</f>
        <v>0</v>
      </c>
      <c r="R183" s="9">
        <f>IF(Parametros!$P$3=1,'4 - Tabela atual'!R182,'5 - Tabela anterior'!Q182)</f>
        <v>0</v>
      </c>
      <c r="S183" s="9">
        <f>IF(Parametros!$P$3=1,'4 - Tabela atual'!S182,'5 - Tabela anterior'!R182)</f>
        <v>0</v>
      </c>
      <c r="T183" s="9">
        <f>IF(Parametros!$P$3=1,'4 - Tabela atual'!T182,'5 - Tabela anterior'!S182)</f>
        <v>0</v>
      </c>
      <c r="U183" s="9">
        <f>IF(Parametros!$P$3=1,'4 - Tabela atual'!U182,'5 - Tabela anterior'!T182)</f>
        <v>0</v>
      </c>
      <c r="V183" s="9">
        <f>IF(Parametros!$P$3=1,'4 - Tabela atual'!V182,'5 - Tabela anterior'!U182)</f>
        <v>0</v>
      </c>
      <c r="W183" s="9">
        <f>IF(Parametros!$P$3=1,'4 - Tabela atual'!W182,'5 - Tabela anterior'!V182)</f>
        <v>0</v>
      </c>
      <c r="X183" s="9">
        <f>IF(Parametros!$P$3=1,'4 - Tabela atual'!X182,'5 - Tabela anterior'!W182)</f>
        <v>0</v>
      </c>
      <c r="Y183" s="9">
        <f>IF(Parametros!$P$3=1,'4 - Tabela atual'!Y182,'5 - Tabela anterior'!X182)</f>
        <v>0</v>
      </c>
      <c r="Z183" s="9">
        <f>IF(Parametros!$P$3=1,'4 - Tabela atual'!Z182,'5 - Tabela anterior'!Y182)</f>
        <v>0</v>
      </c>
      <c r="AA183" s="9">
        <f>IF(Parametros!$P$3=1,'4 - Tabela atual'!AA182,'5 - Tabela anterior'!Z182)</f>
        <v>0</v>
      </c>
      <c r="AB183" s="9">
        <f>IF(Parametros!$P$3=1,'4 - Tabela atual'!AB182,'5 - Tabela anterior'!AA182)</f>
        <v>0</v>
      </c>
      <c r="AC183" s="9">
        <f>IF(Parametros!$P$3=1,'4 - Tabela atual'!AC182,'5 - Tabela anterior'!AB182)</f>
        <v>0</v>
      </c>
      <c r="AD183" s="9">
        <f>IF(Parametros!$P$3=1,'4 - Tabela atual'!AD182,'5 - Tabela anterior'!AC182)</f>
        <v>0</v>
      </c>
      <c r="AE183" s="9">
        <f>IF(Parametros!$P$3=1,'4 - Tabela atual'!AE182,'5 - Tabela anterior'!AD182)</f>
        <v>0</v>
      </c>
      <c r="AF183" s="9">
        <f>IF(Parametros!$P$3=1,'4 - Tabela atual'!AF182,'5 - Tabela anterior'!AE182)</f>
        <v>0</v>
      </c>
      <c r="AG183" s="9">
        <f>IF(Parametros!$P$3=1,'4 - Tabela atual'!AG182,'5 - Tabela anterior'!AF182)</f>
        <v>0</v>
      </c>
      <c r="AH183" s="9">
        <f>IF(Parametros!$P$3=1,'4 - Tabela atual'!AH182,'5 - Tabela anterior'!AG182)</f>
        <v>0</v>
      </c>
      <c r="AI183" s="9">
        <f>IF(Parametros!$P$3=1,'4 - Tabela atual'!AI182,'5 - Tabela anterior'!AH182)</f>
        <v>0</v>
      </c>
      <c r="AJ183" s="9">
        <f>IF(Parametros!$P$3=1,'4 - Tabela atual'!AJ182,'5 - Tabela anterior'!AI182)</f>
        <v>0</v>
      </c>
      <c r="AK183" s="9">
        <f>IF(Parametros!$P$3=1,'4 - Tabela atual'!AK182,'5 - Tabela anterior'!AJ182)</f>
        <v>0</v>
      </c>
      <c r="AL183" s="9">
        <f>IF(Parametros!$P$3=1,'4 - Tabela atual'!AL182,'5 - Tabela anterior'!AK182)</f>
        <v>0</v>
      </c>
      <c r="AM183" s="9">
        <f>IF(Parametros!$P$3=1,'4 - Tabela atual'!AM182,'5 - Tabela anterior'!AL182)</f>
        <v>0</v>
      </c>
      <c r="AN183" s="9">
        <f>IF(Parametros!$P$3=1,'4 - Tabela atual'!AN182,'5 - Tabela anterior'!AM182)</f>
        <v>0</v>
      </c>
      <c r="AO183" s="9">
        <f>IF(Parametros!$P$3=1,'4 - Tabela atual'!AO182,'5 - Tabela anterior'!AN182)</f>
        <v>0</v>
      </c>
      <c r="AP183" s="9">
        <f>IF(Parametros!$P$3=1,'4 - Tabela atual'!AP182,'5 - Tabela anterior'!AO182)</f>
        <v>0</v>
      </c>
      <c r="AQ183" s="9">
        <f>IF(Parametros!$P$3=1,'4 - Tabela atual'!AQ182,'5 - Tabela anterior'!AP182)</f>
        <v>0</v>
      </c>
      <c r="AR183" s="9">
        <f>IF(Parametros!$P$3=1,'4 - Tabela atual'!AR182,'5 - Tabela anterior'!AQ182)</f>
        <v>0</v>
      </c>
      <c r="AS183" s="9">
        <f>IF(Parametros!$P$3=1,'4 - Tabela atual'!AS182,'5 - Tabela anterior'!AR182)</f>
        <v>0</v>
      </c>
      <c r="AT183" s="9">
        <f>IF(Parametros!$P$3=1,'4 - Tabela atual'!AT182,'5 - Tabela anterior'!AS182)</f>
        <v>0</v>
      </c>
      <c r="AU183" s="9">
        <f>IF(Parametros!$P$3=1,'4 - Tabela atual'!AU182,'5 - Tabela anterior'!AT182)</f>
        <v>0</v>
      </c>
      <c r="AV183" s="9">
        <f>IF(Parametros!$P$3=1,'4 - Tabela atual'!AV182,'5 - Tabela anterior'!AU182)</f>
        <v>0</v>
      </c>
      <c r="AW183" s="9">
        <f>IF(Parametros!$P$3=1,'4 - Tabela atual'!AW182,'5 - Tabela anterior'!AV182)</f>
        <v>0</v>
      </c>
      <c r="AX183" s="9">
        <f>IF(Parametros!$P$3=1,'4 - Tabela atual'!AX182,'5 - Tabela anterior'!AW182)</f>
        <v>0</v>
      </c>
      <c r="AY183" s="9">
        <f>IF(Parametros!$P$3=1,'4 - Tabela atual'!AY182,'5 - Tabela anterior'!AX182)</f>
        <v>0</v>
      </c>
      <c r="AZ183" s="9">
        <f>IF(Parametros!$P$3=1,'4 - Tabela atual'!AZ182,'5 - Tabela anterior'!AY182)</f>
        <v>0</v>
      </c>
      <c r="BA183" s="9">
        <f>IF(Parametros!$P$3=1,'4 - Tabela atual'!BA182,'5 - Tabela anterior'!AZ182)</f>
        <v>0</v>
      </c>
      <c r="BB183" s="9">
        <f>IF(Parametros!$P$3=1,'4 - Tabela atual'!BB182,'5 - Tabela anterior'!BA182)</f>
        <v>0</v>
      </c>
      <c r="BC183" s="9">
        <f>IF(Parametros!$P$3=1,'4 - Tabela atual'!BC182,'5 - Tabela anterior'!BB182)</f>
        <v>0</v>
      </c>
      <c r="BD183" s="9">
        <f>IF(Parametros!$P$3=1,'4 - Tabela atual'!BD182,'5 - Tabela anterior'!BC182)</f>
        <v>0</v>
      </c>
      <c r="BE183" s="9">
        <f>IF(Parametros!$P$3=1,'4 - Tabela atual'!BE182,'5 - Tabela anterior'!BD182)</f>
        <v>0</v>
      </c>
      <c r="BF183" s="9">
        <f>IF(Parametros!$P$3=1,'4 - Tabela atual'!BF182,'5 - Tabela anterior'!BE182)</f>
        <v>0</v>
      </c>
      <c r="BG183" s="9">
        <f>IF(Parametros!$P$3=1,'4 - Tabela atual'!BG182,'5 - Tabela anterior'!BF182)</f>
        <v>0</v>
      </c>
      <c r="BH183" s="9">
        <f>IF(Parametros!$P$3=1,'4 - Tabela atual'!BH182,'5 - Tabela anterior'!BG182)</f>
        <v>0</v>
      </c>
      <c r="BI183" s="9">
        <f>IF(Parametros!$P$3=1,'4 - Tabela atual'!BI182,'5 - Tabela anterior'!BH182)</f>
        <v>0</v>
      </c>
      <c r="BJ183" s="9">
        <f>IF(Parametros!$P$3=1,'4 - Tabela atual'!BJ182,'5 - Tabela anterior'!BI182)</f>
        <v>0</v>
      </c>
      <c r="BK183" s="9">
        <f>IF(Parametros!$P$3=1,'4 - Tabela atual'!BK182,'5 - Tabela anterior'!BJ182)</f>
        <v>0</v>
      </c>
      <c r="BL183" s="9">
        <f>IF(Parametros!$P$3=1,'4 - Tabela atual'!BL182,'5 - Tabela anterior'!BK182)</f>
        <v>0</v>
      </c>
      <c r="BM183" s="9">
        <f>IF(Parametros!$P$3=1,'4 - Tabela atual'!BM182,'5 - Tabela anterior'!BL182)</f>
        <v>0</v>
      </c>
      <c r="BN183" s="9">
        <f>IF(Parametros!$P$3=1,'4 - Tabela atual'!BN182,'5 - Tabela anterior'!BM182)</f>
        <v>0</v>
      </c>
      <c r="BO183" s="9">
        <f>IF(Parametros!$P$3=1,'4 - Tabela atual'!BO182,'5 - Tabela anterior'!BN182)</f>
        <v>0</v>
      </c>
      <c r="BP183" s="9">
        <f>IF(Parametros!$P$3=1,'4 - Tabela atual'!BP182,'5 - Tabela anterior'!BO182)</f>
        <v>0</v>
      </c>
      <c r="BQ183" s="9">
        <f>IF(Parametros!$P$3=1,'4 - Tabela atual'!BQ182,'5 - Tabela anterior'!BP182)</f>
        <v>0</v>
      </c>
      <c r="BR183" s="9">
        <f>IF(Parametros!$P$3=1,'4 - Tabela atual'!BR182,'5 - Tabela anterior'!BQ182)</f>
        <v>0</v>
      </c>
      <c r="BS183" s="9">
        <f>IF(Parametros!$P$3=1,'4 - Tabela atual'!BS182,'5 - Tabela anterior'!BR182)</f>
        <v>0</v>
      </c>
      <c r="BT183" s="9">
        <f>IF(Parametros!$P$3=1,'4 - Tabela atual'!BT182,'5 - Tabela anterior'!BS182)</f>
        <v>0</v>
      </c>
      <c r="BU183" s="9">
        <f>IF(Parametros!$P$3=1,'4 - Tabela atual'!BU182,'5 - Tabela anterior'!BT182)</f>
        <v>0</v>
      </c>
      <c r="BV183" s="9">
        <f>IF(Parametros!$P$3=1,'4 - Tabela atual'!BV182,'5 - Tabela anterior'!BU182)</f>
        <v>0</v>
      </c>
      <c r="BW183" s="9">
        <f>IF(Parametros!$P$3=1,'4 - Tabela atual'!BW182,'5 - Tabela anterior'!BV182)</f>
        <v>0</v>
      </c>
      <c r="BX183" s="9">
        <f>IF(Parametros!$P$3=1,'4 - Tabela atual'!BX182,'5 - Tabela anterior'!BW182)</f>
        <v>0</v>
      </c>
      <c r="BY183" s="9">
        <f>IF(Parametros!$P$3=1,'4 - Tabela atual'!BY182,'5 - Tabela anterior'!BX182)</f>
        <v>0</v>
      </c>
      <c r="BZ183" s="9">
        <f>IF(Parametros!$P$3=1,'4 - Tabela atual'!BZ182,'5 - Tabela anterior'!BY182)</f>
        <v>0</v>
      </c>
      <c r="CA183" s="9">
        <f>IF(Parametros!$P$3=1,'4 - Tabela atual'!CA182,'5 - Tabela anterior'!BZ182)</f>
        <v>0</v>
      </c>
      <c r="CB183" s="9">
        <f>IF(Parametros!$P$3=1,'4 - Tabela atual'!CB182,'5 - Tabela anterior'!CA182)</f>
        <v>0</v>
      </c>
      <c r="CC183" s="9">
        <f>IF(Parametros!$P$3=1,'4 - Tabela atual'!CC182,'5 - Tabela anterior'!CB182)</f>
        <v>0</v>
      </c>
      <c r="CD183" s="9">
        <f>IF(Parametros!$P$3=1,'4 - Tabela atual'!CD182,'5 - Tabela anterior'!CC182)</f>
        <v>0</v>
      </c>
      <c r="CE183" s="9">
        <f>IF(Parametros!$P$3=1,'4 - Tabela atual'!CE182,'5 - Tabela anterior'!CD182)</f>
        <v>0</v>
      </c>
      <c r="CF183" s="9">
        <f>IF(Parametros!$P$3=1,'4 - Tabela atual'!CF182,'5 - Tabela anterior'!CE182)</f>
        <v>0</v>
      </c>
      <c r="CG183" s="9">
        <f>IF(Parametros!$P$3=1,'4 - Tabela atual'!CG182,'5 - Tabela anterior'!CF182)</f>
        <v>0</v>
      </c>
      <c r="CH183" s="9">
        <f>IF(Parametros!$P$3=1,'4 - Tabela atual'!CH182,'5 - Tabela anterior'!CG182)</f>
        <v>0</v>
      </c>
      <c r="CI183" s="9">
        <f>IF(Parametros!$P$3=1,'4 - Tabela atual'!CI182,'5 - Tabela anterior'!CH182)</f>
        <v>0</v>
      </c>
      <c r="CJ183" s="9">
        <f>IF(Parametros!$P$3=1,'4 - Tabela atual'!CJ182,'5 - Tabela anterior'!CI182)</f>
        <v>0</v>
      </c>
      <c r="CK183" s="9">
        <f>IF(Parametros!$P$3=1,'4 - Tabela atual'!CK182,'5 - Tabela anterior'!CJ182)</f>
        <v>0</v>
      </c>
      <c r="CL183" s="9">
        <f>IF(Parametros!$P$3=1,'4 - Tabela atual'!CL182,'5 - Tabela anterior'!CK182)</f>
        <v>0</v>
      </c>
      <c r="CM183" s="9">
        <f>IF(Parametros!$P$3=1,'4 - Tabela atual'!CM182,'5 - Tabela anterior'!CL182)</f>
        <v>0</v>
      </c>
      <c r="CN183" s="9">
        <f>IF(Parametros!$P$3=1,'4 - Tabela atual'!CN182,'5 - Tabela anterior'!CM182)</f>
        <v>0</v>
      </c>
      <c r="CO183" s="9">
        <f>IF(Parametros!$P$3=1,'4 - Tabela atual'!CO182,'5 - Tabela anterior'!CN182)</f>
        <v>0</v>
      </c>
      <c r="CP183" s="9">
        <f>IF(Parametros!$P$3=1,'4 - Tabela atual'!CP182,'5 - Tabela anterior'!CO182)</f>
        <v>0</v>
      </c>
      <c r="CQ183" s="9">
        <f>IF(Parametros!$P$3=1,'4 - Tabela atual'!CQ182,'5 - Tabela anterior'!CP182)</f>
        <v>0</v>
      </c>
      <c r="CR183" s="9">
        <f>IF(Parametros!$P$3=1,'4 - Tabela atual'!CR182,'5 - Tabela anterior'!CQ182)</f>
        <v>0</v>
      </c>
      <c r="CS183" s="9">
        <f>IF(Parametros!$P$3=1,'4 - Tabela atual'!CS182,'5 - Tabela anterior'!CR182)</f>
        <v>0</v>
      </c>
      <c r="CT183" s="9">
        <f>IF(Parametros!$P$3=1,'4 - Tabela atual'!CT182,'5 - Tabela anterior'!CS182)</f>
        <v>0</v>
      </c>
      <c r="CU183" s="9">
        <f>IF(Parametros!$P$3=1,'4 - Tabela atual'!CU182,'5 - Tabela anterior'!CT182)</f>
        <v>0</v>
      </c>
      <c r="CV183" s="9">
        <f>IF(Parametros!$P$3=1,'4 - Tabela atual'!CV182,'5 - Tabela anterior'!CU182)</f>
        <v>0</v>
      </c>
      <c r="CW183" s="9">
        <f>IF(Parametros!$P$3=1,'4 - Tabela atual'!CW182,'5 - Tabela anterior'!CV182)</f>
        <v>0</v>
      </c>
      <c r="CX183" s="9">
        <f>IF(Parametros!$P$3=1,'4 - Tabela atual'!CX182,'5 - Tabela anterior'!CW182)</f>
        <v>0</v>
      </c>
      <c r="CY183" s="9">
        <f>IF(Parametros!$P$3=1,'4 - Tabela atual'!CY182,'5 - Tabela anterior'!CX182)</f>
        <v>0</v>
      </c>
      <c r="CZ183" s="9">
        <f>IF(Parametros!$P$3=1,'4 - Tabela atual'!CZ182,'5 - Tabela anterior'!CY182)</f>
        <v>0</v>
      </c>
      <c r="DA183" s="9">
        <f>IF(Parametros!$P$3=1,'4 - Tabela atual'!DA182,'5 - Tabela anterior'!CZ182)</f>
        <v>0</v>
      </c>
      <c r="DB183" s="9">
        <f>IF(Parametros!$P$3=1,'4 - Tabela atual'!DB182,'5 - Tabela anterior'!DA182)</f>
        <v>0</v>
      </c>
      <c r="DC183" s="9">
        <f>IF(Parametros!$P$3=1,'4 - Tabela atual'!DC182,'5 - Tabela anterior'!DB182)</f>
        <v>0</v>
      </c>
      <c r="DD183" s="9">
        <f>IF(Parametros!$P$3=1,'4 - Tabela atual'!DD182,'5 - Tabela anterior'!DC182)</f>
        <v>0</v>
      </c>
      <c r="DE183" s="9">
        <f>IF(Parametros!$P$3=1,'4 - Tabela atual'!DE182,'5 - Tabela anterior'!DD182)</f>
        <v>0</v>
      </c>
      <c r="DF183" s="9">
        <f>IF(Parametros!$P$3=1,'4 - Tabela atual'!DF182,'5 - Tabela anterior'!DE182)</f>
        <v>0</v>
      </c>
      <c r="DG183" s="9">
        <f>IF(Parametros!$P$3=1,'4 - Tabela atual'!DG182,'5 - Tabela anterior'!DF182)</f>
        <v>0</v>
      </c>
      <c r="DH183" s="9">
        <f>IF(Parametros!$P$3=1,'4 - Tabela atual'!DH182,'5 - Tabela anterior'!DG182)</f>
        <v>0</v>
      </c>
      <c r="DI183" s="9">
        <f>IF(Parametros!$P$3=1,'4 - Tabela atual'!DI182,'5 - Tabela anterior'!DH182)</f>
        <v>0</v>
      </c>
      <c r="DJ183" s="9">
        <f>IF(Parametros!$P$3=1,'4 - Tabela atual'!DJ182,'5 - Tabela anterior'!DI182)</f>
        <v>0</v>
      </c>
      <c r="DK183" s="9">
        <f>IF(Parametros!$P$3=1,'4 - Tabela atual'!DK182,'5 - Tabela anterior'!DJ182)</f>
        <v>0</v>
      </c>
      <c r="DL183" s="9">
        <f>IF(Parametros!$P$3=1,'4 - Tabela atual'!DL182,'5 - Tabela anterior'!DK182)</f>
        <v>0</v>
      </c>
      <c r="DM183" s="9">
        <f>IF(Parametros!$P$3=1,'4 - Tabela atual'!DM182,'5 - Tabela anterior'!DL182)</f>
        <v>0</v>
      </c>
      <c r="DN183" s="9">
        <f>IF(Parametros!$P$3=1,'4 - Tabela atual'!DN182,'5 - Tabela anterior'!DM182)</f>
        <v>0</v>
      </c>
      <c r="DO183" s="9">
        <f>IF(Parametros!$P$3=1,'4 - Tabela atual'!DO182,'5 - Tabela anterior'!DN182)</f>
        <v>0</v>
      </c>
      <c r="DP183" s="9">
        <f>IF(Parametros!$P$3=1,'4 - Tabela atual'!DP182,'5 - Tabela anterior'!DO182)</f>
        <v>0</v>
      </c>
      <c r="DQ183" s="9">
        <f>IF(Parametros!$P$3=1,'4 - Tabela atual'!DQ182,'5 - Tabela anterior'!DP182)</f>
        <v>0</v>
      </c>
      <c r="DR183" s="9">
        <f>IF(Parametros!$P$3=1,'4 - Tabela atual'!DR182,'5 - Tabela anterior'!DQ182)</f>
        <v>0</v>
      </c>
      <c r="DS183" s="9">
        <f>IF(Parametros!$P$3=1,'4 - Tabela atual'!DS182,'5 - Tabela anterior'!DR182)</f>
        <v>0</v>
      </c>
      <c r="DT183" s="9">
        <f>IF(Parametros!$P$3=1,'4 - Tabela atual'!DT182,'5 - Tabela anterior'!DS182)</f>
        <v>0</v>
      </c>
      <c r="DU183" s="9">
        <f>IF(Parametros!$P$3=1,'4 - Tabela atual'!DU182,'5 - Tabela anterior'!DT182)</f>
        <v>0</v>
      </c>
      <c r="DV183" s="9">
        <f>IF(Parametros!$P$3=1,'4 - Tabela atual'!DV182,'5 - Tabela anterior'!DU182)</f>
        <v>0</v>
      </c>
      <c r="DW183" s="9">
        <f>IF(Parametros!$P$3=1,'4 - Tabela atual'!DW182,'5 - Tabela anterior'!DV182)</f>
        <v>0</v>
      </c>
      <c r="DX183" s="9">
        <f>IF(Parametros!$P$3=1,'4 - Tabela atual'!DX182,'5 - Tabela anterior'!DW182)</f>
        <v>0</v>
      </c>
      <c r="DY183" s="9">
        <f>IF(Parametros!$P$3=1,'4 - Tabela atual'!DY182,'5 - Tabela anterior'!DX182)</f>
        <v>0</v>
      </c>
      <c r="DZ183" s="9">
        <f>IF(Parametros!$P$3=1,'4 - Tabela atual'!DZ182,'5 - Tabela anterior'!DY182)</f>
        <v>0</v>
      </c>
      <c r="EA183" s="9">
        <f>IF(Parametros!$P$3=1,'4 - Tabela atual'!EA182,'5 - Tabela anterior'!DZ182)</f>
        <v>0</v>
      </c>
      <c r="EB183" s="9">
        <f>IF(Parametros!$P$3=1,'4 - Tabela atual'!EB182,'5 - Tabela anterior'!EA182)</f>
        <v>0</v>
      </c>
      <c r="EC183" s="9">
        <f>IF(Parametros!$P$3=1,'4 - Tabela atual'!EC182,'5 - Tabela anterior'!EB182)</f>
        <v>0</v>
      </c>
      <c r="ED183" s="9">
        <f>IF(Parametros!$P$3=1,'4 - Tabela atual'!ED182,'5 - Tabela anterior'!EC182)</f>
        <v>0</v>
      </c>
      <c r="EE183" s="9">
        <f>IF(Parametros!$P$3=1,'4 - Tabela atual'!EE182,'5 - Tabela anterior'!ED182)</f>
        <v>0</v>
      </c>
      <c r="EF183" s="9">
        <f>IF(Parametros!$P$3=1,'4 - Tabela atual'!EF182,'5 - Tabela anterior'!EE182)</f>
        <v>0</v>
      </c>
      <c r="EG183" s="9">
        <f>IF(Parametros!$P$3=1,'4 - Tabela atual'!EG182,'5 - Tabela anterior'!EF182)</f>
        <v>0</v>
      </c>
      <c r="EH183" s="9">
        <f>IF(Parametros!$P$3=1,'4 - Tabela atual'!EH182,'5 - Tabela anterior'!EG182)</f>
        <v>0</v>
      </c>
      <c r="EI183" s="9">
        <f>IF(Parametros!$P$3=1,'4 - Tabela atual'!EI182,'5 - Tabela anterior'!EH182)</f>
        <v>0</v>
      </c>
      <c r="EJ183" s="9">
        <f>IF(Parametros!$P$3=1,'4 - Tabela atual'!EJ182,'5 - Tabela anterior'!EI182)</f>
        <v>0</v>
      </c>
      <c r="EK183" s="9">
        <f>IF(Parametros!$P$3=1,'4 - Tabela atual'!EK182,'5 - Tabela anterior'!EJ182)</f>
        <v>0</v>
      </c>
      <c r="EL183" s="9">
        <f>IF(Parametros!$P$3=1,'4 - Tabela atual'!EL182,'5 - Tabela anterior'!EK182)</f>
        <v>0</v>
      </c>
      <c r="EM183" s="9">
        <f>IF(Parametros!$P$3=1,'4 - Tabela atual'!EM182,'5 - Tabela anterior'!EL182)</f>
        <v>0</v>
      </c>
      <c r="EN183" s="9">
        <f>IF(Parametros!$P$3=1,'4 - Tabela atual'!EN182,'5 - Tabela anterior'!EM182)</f>
        <v>0</v>
      </c>
      <c r="EO183" s="9">
        <f>IF(Parametros!$P$3=1,'4 - Tabela atual'!EO182,'5 - Tabela anterior'!EN182)</f>
        <v>0</v>
      </c>
      <c r="EP183" s="9">
        <f>IF(Parametros!$P$3=1,'4 - Tabela atual'!EP182,'5 - Tabela anterior'!EO182)</f>
        <v>0</v>
      </c>
      <c r="EQ183" s="9">
        <f>IF(Parametros!$P$3=1,'4 - Tabela atual'!EQ182,'5 - Tabela anterior'!EP182)</f>
        <v>0</v>
      </c>
      <c r="ER183" s="9">
        <f>IF(Parametros!$P$3=1,'4 - Tabela atual'!ER182,'5 - Tabela anterior'!EQ182)</f>
        <v>0</v>
      </c>
      <c r="ES183" s="9">
        <f>IF(Parametros!$P$3=1,'4 - Tabela atual'!ES182,'5 - Tabela anterior'!ER182)</f>
        <v>0</v>
      </c>
      <c r="ET183" s="9">
        <f>IF(Parametros!$P$3=1,'4 - Tabela atual'!ET182,'5 - Tabela anterior'!ES182)</f>
        <v>0</v>
      </c>
      <c r="EU183" s="9">
        <f>IF(Parametros!$P$3=1,'4 - Tabela atual'!EU182,'5 - Tabela anterior'!ET182)</f>
        <v>0</v>
      </c>
      <c r="EV183" s="9">
        <f>IF(Parametros!$P$3=1,'4 - Tabela atual'!EV182,'5 - Tabela anterior'!EU182)</f>
        <v>0</v>
      </c>
      <c r="EW183" s="9">
        <f>IF(Parametros!$P$3=1,'4 - Tabela atual'!EW182,'5 - Tabela anterior'!EV182)</f>
        <v>0</v>
      </c>
      <c r="EX183" s="9">
        <f>IF(Parametros!$P$3=1,'4 - Tabela atual'!EX182,'5 - Tabela anterior'!EW182)</f>
        <v>0</v>
      </c>
      <c r="EY183" s="9">
        <f>IF(Parametros!$P$3=1,'4 - Tabela atual'!EY182,'5 - Tabela anterior'!EX182)</f>
        <v>0</v>
      </c>
      <c r="EZ183" s="9">
        <f>IF(Parametros!$P$3=1,'4 - Tabela atual'!EZ182,'5 - Tabela anterior'!EY182)</f>
        <v>0</v>
      </c>
      <c r="FA183" s="9">
        <f>IF(Parametros!$P$3=1,'4 - Tabela atual'!FA182,'5 - Tabela anterior'!EZ182)</f>
        <v>0</v>
      </c>
      <c r="FB183" s="9">
        <f>IF(Parametros!$P$3=1,'4 - Tabela atual'!FB182,'5 - Tabela anterior'!FA182)</f>
        <v>0</v>
      </c>
      <c r="FC183" s="9">
        <f>IF(Parametros!$P$3=1,'4 - Tabela atual'!FC182,'5 - Tabela anterior'!FB182)</f>
        <v>0</v>
      </c>
      <c r="FD183" s="9">
        <f>IF(Parametros!$P$3=1,'4 - Tabela atual'!FD182,'5 - Tabela anterior'!FC182)</f>
        <v>0</v>
      </c>
      <c r="FE183" s="9">
        <f>IF(Parametros!$P$3=1,'4 - Tabela atual'!FE182,'5 - Tabela anterior'!FD182)</f>
        <v>0</v>
      </c>
      <c r="FF183" s="9">
        <f>IF(Parametros!$P$3=1,'4 - Tabela atual'!FF182,'5 - Tabela anterior'!FE182)</f>
        <v>0</v>
      </c>
      <c r="FG183" s="9">
        <f>IF(Parametros!$P$3=1,'4 - Tabela atual'!FG182,'5 - Tabela anterior'!FF182)</f>
        <v>0</v>
      </c>
      <c r="FH183" s="9">
        <f>IF(Parametros!$P$3=1,'4 - Tabela atual'!FH182,'5 - Tabela anterior'!FG182)</f>
        <v>0</v>
      </c>
      <c r="FI183" s="9">
        <f>IF(Parametros!$P$3=1,'4 - Tabela atual'!FI182,'5 - Tabela anterior'!FH182)</f>
        <v>0</v>
      </c>
      <c r="FJ183" s="9">
        <f>IF(Parametros!$P$3=1,'4 - Tabela atual'!FJ182,'5 - Tabela anterior'!FI182)</f>
        <v>0</v>
      </c>
      <c r="FK183" s="9">
        <f>IF(Parametros!$P$3=1,'4 - Tabela atual'!FK182,'5 - Tabela anterior'!FJ182)</f>
        <v>0</v>
      </c>
      <c r="FL183" s="9">
        <f>IF(Parametros!$P$3=1,'4 - Tabela atual'!FL182,'5 - Tabela anterior'!FK182)</f>
        <v>0</v>
      </c>
      <c r="FM183" s="9">
        <f>IF(Parametros!$P$3=1,'4 - Tabela atual'!FM182,'5 - Tabela anterior'!FL182)</f>
        <v>0</v>
      </c>
      <c r="FN183" s="9">
        <f>IF(Parametros!$P$3=1,'4 - Tabela atual'!FN182,'5 - Tabela anterior'!FM182)</f>
        <v>0</v>
      </c>
      <c r="FO183" s="9">
        <f>IF(Parametros!$P$3=1,'4 - Tabela atual'!FO182,'5 - Tabela anterior'!FN182)</f>
        <v>0</v>
      </c>
      <c r="FP183" s="9">
        <f>IF(Parametros!$P$3=1,'4 - Tabela atual'!FP182,'5 - Tabela anterior'!FO182)</f>
        <v>0</v>
      </c>
      <c r="FQ183" s="9">
        <f>IF(Parametros!$P$3=1,'4 - Tabela atual'!FQ182,'5 - Tabela anterior'!FP182)</f>
        <v>0</v>
      </c>
      <c r="FR183" s="9">
        <f>IF(Parametros!$P$3=1,'4 - Tabela atual'!FR182,'5 - Tabela anterior'!FQ182)</f>
        <v>0</v>
      </c>
      <c r="FS183" s="9">
        <f>IF(Parametros!$P$3=1,'4 - Tabela atual'!FS182,'5 - Tabela anterior'!FR182)</f>
        <v>0</v>
      </c>
      <c r="FT183" t="str">
        <f>IF(Parametros!$P$3=1,'4 - Tabela atual'!FT182,'5 - Tabela anterior'!FS182)</f>
        <v>0</v>
      </c>
      <c r="FU183" t="str">
        <f>IF(Parametros!$P$3=1,'4 - Tabela atual'!FU182,'5 - Tabela anterior'!FT182)</f>
        <v>0</v>
      </c>
      <c r="FV183" t="str">
        <f>IF(Parametros!$P$3=1,'4 - Tabela atual'!FV182,'5 - Tabela anterior'!FU182)</f>
        <v>0</v>
      </c>
      <c r="FW183" t="str">
        <f>IF(Parametros!$P$3=1,'4 - Tabela atual'!FW182,'5 - Tabela anterior'!FV182)</f>
        <v>0</v>
      </c>
      <c r="FX183">
        <f>IF(Parametros!$P$3=1,'4 - Tabela atual'!FX182,'5 - Tabela anterior'!FW182)</f>
        <v>0</v>
      </c>
      <c r="FY183">
        <f>IF(Parametros!$P$3=1,'4 - Tabela atual'!FY182,'5 - Tabela anterior'!FX182)</f>
        <v>0</v>
      </c>
      <c r="FZ183">
        <f>IF(Parametros!$P$3=1,'4 - Tabela atual'!FZ182,'5 - Tabela anterior'!FY182)</f>
        <v>0</v>
      </c>
      <c r="GA183">
        <f>IF(Parametros!$P$3=1,'4 - Tabela atual'!GA182,'5 - Tabela anterior'!FZ182)</f>
        <v>0</v>
      </c>
      <c r="GB183">
        <f>IF(Parametros!$P$3=1,'4 - Tabela atual'!GB182,'5 - Tabela anterior'!GA182)</f>
        <v>0</v>
      </c>
      <c r="GC183">
        <f>IF(Parametros!$P$3=1,'4 - Tabela atual'!GC182,'5 - Tabela anterior'!GB182)</f>
        <v>0</v>
      </c>
      <c r="GD183">
        <f>IF(Parametros!$P$3=1,'4 - Tabela atual'!GD182,'5 - Tabela anterior'!GC182)</f>
        <v>0</v>
      </c>
      <c r="GE183">
        <f>IF(Parametros!$P$3=1,'4 - Tabela atual'!GE182,'5 - Tabela anterior'!GD182)</f>
        <v>0</v>
      </c>
      <c r="GF183">
        <f>IF(Parametros!$P$3=1,'4 - Tabela atual'!GF182,'5 - Tabela anterior'!GE182)</f>
        <v>0</v>
      </c>
      <c r="GG183">
        <f>IF(Parametros!$P$3=1,'4 - Tabela atual'!GG182,'5 - Tabela anterior'!GF182)</f>
        <v>0</v>
      </c>
      <c r="GH183">
        <f>IF(Parametros!$P$3=1,'4 - Tabela atual'!GH182,'5 - Tabela anterior'!GG182)</f>
        <v>0</v>
      </c>
      <c r="GI183" s="8" t="str">
        <f>IF(Parametros!$P$3=1,'4 - Tabela atual'!GI182,'5 - Tabela anterior'!GH182)</f>
        <v>0</v>
      </c>
      <c r="GJ183" s="8">
        <f>IF(Parametros!$P$3=1,'4 - Tabela atual'!GJ182,'5 - Tabela anterior'!GI182)</f>
        <v>0</v>
      </c>
      <c r="GK183" s="8">
        <f>IF(Parametros!$P$3=1,'4 - Tabela atual'!GK182,'5 - Tabela anterior'!GJ182)</f>
        <v>0</v>
      </c>
      <c r="GL183" s="8">
        <f>IF(Parametros!$P$3=1,'4 - Tabela atual'!GL182,'5 - Tabela anterior'!GK182)</f>
        <v>0</v>
      </c>
      <c r="GM183" s="8">
        <f>IF(Parametros!$P$3=1,'4 - Tabela atual'!GM182,'5 - Tabela anterior'!GL182)</f>
        <v>0</v>
      </c>
      <c r="GN183" s="8">
        <f>IF(Parametros!$P$3=1,'4 - Tabela atual'!GN182,'5 - Tabela anterior'!GM182)</f>
        <v>0</v>
      </c>
      <c r="GO183" s="8">
        <f>IF(Parametros!$P$3=1,'4 - Tabela atual'!GO182,'5 - Tabela anterior'!GN182)</f>
        <v>0</v>
      </c>
      <c r="GP183" s="8">
        <f>IF(Parametros!$P$3=1,'4 - Tabela atual'!GP182,'5 - Tabela anterior'!GO182)</f>
        <v>0</v>
      </c>
      <c r="GQ183" s="8">
        <f>IF(Parametros!$P$3=1,'4 - Tabela atual'!GQ182,'5 - Tabela anterior'!GP182)</f>
        <v>0</v>
      </c>
      <c r="GR183" s="8">
        <f>IF(Parametros!$P$3=1,'4 - Tabela atual'!GR182,'5 - Tabela anterior'!GQ182)</f>
        <v>0</v>
      </c>
      <c r="GS183" s="8">
        <f>IF(Parametros!$P$3=1,'4 - Tabela atual'!GS182,'5 - Tabela anterior'!GR182)</f>
        <v>0</v>
      </c>
      <c r="GT183" s="8">
        <f>IF(Parametros!$P$3=1,'4 - Tabela atual'!GT182,'5 - Tabela anterior'!GS182)</f>
        <v>0</v>
      </c>
      <c r="GU183" s="8">
        <f>IF(Parametros!$P$3=1,'4 - Tabela atual'!GU182,'5 - Tabela anterior'!GT182)</f>
        <v>0</v>
      </c>
      <c r="GV183" s="8">
        <f>IF(Parametros!$P$3=1,'4 - Tabela atual'!GV182,'5 - Tabela anterior'!GU182)</f>
        <v>0</v>
      </c>
      <c r="GW183" s="8">
        <f>IF(Parametros!$P$3=1,'4 - Tabela atual'!GW182,'5 - Tabela anterior'!GV182)</f>
        <v>0</v>
      </c>
      <c r="GX183">
        <f>IF(Parametros!$P$3=1,'4 - Tabela atual'!GX182,'5 - Tabela anterior'!GW182)</f>
        <v>0</v>
      </c>
      <c r="GY183">
        <f>IF(Parametros!$P$3=1,'4 - Tabela atual'!GY182,'5 - Tabela anterior'!GX182)</f>
        <v>0</v>
      </c>
      <c r="GZ183">
        <f>IF(Parametros!$P$3=1,'4 - Tabela atual'!GZ182,'5 - Tabela anterior'!GY182)</f>
        <v>0</v>
      </c>
      <c r="HA183">
        <f>IF(Parametros!$P$3=1,'4 - Tabela atual'!HA182,'5 - Tabela anterior'!GZ182)</f>
        <v>0</v>
      </c>
      <c r="HB183">
        <f>IF(Parametros!$P$3=1,'4 - Tabela atual'!HB182,'5 - Tabela anterior'!HA182)</f>
        <v>0</v>
      </c>
      <c r="HC183">
        <f>IF(Parametros!$P$3=1,'4 - Tabela atual'!HC182,'5 - Tabela anterior'!HB182)</f>
        <v>0</v>
      </c>
      <c r="HD183">
        <f>IF(Parametros!$P$3=1,'4 - Tabela atual'!HD182,'5 - Tabela anterior'!HC182)</f>
        <v>0</v>
      </c>
      <c r="HE183" s="6" t="str">
        <f t="shared" si="4"/>
        <v>0 - (0)</v>
      </c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IP183" s="5"/>
      <c r="IQ183" s="5"/>
      <c r="IR183" s="5"/>
      <c r="IS183" s="5"/>
      <c r="IT183" s="5"/>
      <c r="IU183" s="5"/>
      <c r="IV183" s="5"/>
      <c r="IW183" s="5"/>
      <c r="IX183" s="5"/>
      <c r="IY183" s="5"/>
      <c r="IZ183" s="5"/>
      <c r="JA183" s="5"/>
      <c r="JB183" s="5"/>
      <c r="JC183" s="5"/>
      <c r="JD183" s="5"/>
      <c r="JE183" s="5"/>
      <c r="JF183" s="5"/>
      <c r="JG183" s="5"/>
      <c r="JH183" s="5"/>
      <c r="JI183" s="5"/>
      <c r="JJ183" s="5"/>
      <c r="JK183" s="5"/>
      <c r="JL183" s="5"/>
    </row>
    <row r="184" spans="1:272" x14ac:dyDescent="0.2">
      <c r="A184" s="148">
        <f>IF(Parametros!$P$3=1,'4 - Tabela atual'!A183,'5 - Tabela anterior'!A183)</f>
        <v>0</v>
      </c>
      <c r="B184" s="112">
        <f>IF(Parametros!$P$3=1,'4 - Tabela atual'!B183,'5 - Tabela anterior'!B183)</f>
        <v>0</v>
      </c>
      <c r="C184" s="9">
        <f>IF(Parametros!$P$3=1,'4 - Tabela atual'!C183,'5 - Tabela anterior'!C183)</f>
        <v>0</v>
      </c>
      <c r="D184" s="9">
        <f>IF(Parametros!$P$3=1,'4 - Tabela atual'!D183,'5 - Tabela anterior'!D183)</f>
        <v>0</v>
      </c>
      <c r="E184" s="9"/>
      <c r="F184" s="9"/>
      <c r="G184" s="9"/>
      <c r="H184" s="9"/>
      <c r="I184" s="9">
        <f>IF(Parametros!$P$3=1,'4 - Tabela atual'!I183,'5 - Tabela anterior'!H183)</f>
        <v>0</v>
      </c>
      <c r="J184" s="9"/>
      <c r="K184" s="9"/>
      <c r="L184" s="9"/>
      <c r="M184" s="9"/>
      <c r="N184" s="9">
        <f>IF(Parametros!$P$3=1,'4 - Tabela atual'!N183,'5 - Tabela anterior'!M183)</f>
        <v>0</v>
      </c>
      <c r="O184" s="9">
        <f>IF(Parametros!$P$3=1,'4 - Tabela atual'!O183,'5 - Tabela anterior'!N183)</f>
        <v>0</v>
      </c>
      <c r="P184" s="9">
        <f>IF(Parametros!$P$3=1,'4 - Tabela atual'!P183,'5 - Tabela anterior'!O183)</f>
        <v>0</v>
      </c>
      <c r="Q184" s="9">
        <f>IF(Parametros!$P$3=1,'4 - Tabela atual'!Q183,'5 - Tabela anterior'!P183)</f>
        <v>0</v>
      </c>
      <c r="R184" s="9">
        <f>IF(Parametros!$P$3=1,'4 - Tabela atual'!R183,'5 - Tabela anterior'!Q183)</f>
        <v>0</v>
      </c>
      <c r="S184" s="9">
        <f>IF(Parametros!$P$3=1,'4 - Tabela atual'!S183,'5 - Tabela anterior'!R183)</f>
        <v>0</v>
      </c>
      <c r="T184" s="9">
        <f>IF(Parametros!$P$3=1,'4 - Tabela atual'!T183,'5 - Tabela anterior'!S183)</f>
        <v>0</v>
      </c>
      <c r="U184" s="9">
        <f>IF(Parametros!$P$3=1,'4 - Tabela atual'!U183,'5 - Tabela anterior'!T183)</f>
        <v>0</v>
      </c>
      <c r="V184" s="9">
        <f>IF(Parametros!$P$3=1,'4 - Tabela atual'!V183,'5 - Tabela anterior'!U183)</f>
        <v>0</v>
      </c>
      <c r="W184" s="9">
        <f>IF(Parametros!$P$3=1,'4 - Tabela atual'!W183,'5 - Tabela anterior'!V183)</f>
        <v>0</v>
      </c>
      <c r="X184" s="9">
        <f>IF(Parametros!$P$3=1,'4 - Tabela atual'!X183,'5 - Tabela anterior'!W183)</f>
        <v>0</v>
      </c>
      <c r="Y184" s="9">
        <f>IF(Parametros!$P$3=1,'4 - Tabela atual'!Y183,'5 - Tabela anterior'!X183)</f>
        <v>0</v>
      </c>
      <c r="Z184" s="9">
        <f>IF(Parametros!$P$3=1,'4 - Tabela atual'!Z183,'5 - Tabela anterior'!Y183)</f>
        <v>0</v>
      </c>
      <c r="AA184" s="9">
        <f>IF(Parametros!$P$3=1,'4 - Tabela atual'!AA183,'5 - Tabela anterior'!Z183)</f>
        <v>0</v>
      </c>
      <c r="AB184" s="9">
        <f>IF(Parametros!$P$3=1,'4 - Tabela atual'!AB183,'5 - Tabela anterior'!AA183)</f>
        <v>0</v>
      </c>
      <c r="AC184" s="9">
        <f>IF(Parametros!$P$3=1,'4 - Tabela atual'!AC183,'5 - Tabela anterior'!AB183)</f>
        <v>0</v>
      </c>
      <c r="AD184" s="9">
        <f>IF(Parametros!$P$3=1,'4 - Tabela atual'!AD183,'5 - Tabela anterior'!AC183)</f>
        <v>0</v>
      </c>
      <c r="AE184" s="9">
        <f>IF(Parametros!$P$3=1,'4 - Tabela atual'!AE183,'5 - Tabela anterior'!AD183)</f>
        <v>0</v>
      </c>
      <c r="AF184" s="9">
        <f>IF(Parametros!$P$3=1,'4 - Tabela atual'!AF183,'5 - Tabela anterior'!AE183)</f>
        <v>0</v>
      </c>
      <c r="AG184" s="9">
        <f>IF(Parametros!$P$3=1,'4 - Tabela atual'!AG183,'5 - Tabela anterior'!AF183)</f>
        <v>0</v>
      </c>
      <c r="AH184" s="9">
        <f>IF(Parametros!$P$3=1,'4 - Tabela atual'!AH183,'5 - Tabela anterior'!AG183)</f>
        <v>0</v>
      </c>
      <c r="AI184" s="9">
        <f>IF(Parametros!$P$3=1,'4 - Tabela atual'!AI183,'5 - Tabela anterior'!AH183)</f>
        <v>0</v>
      </c>
      <c r="AJ184" s="9">
        <f>IF(Parametros!$P$3=1,'4 - Tabela atual'!AJ183,'5 - Tabela anterior'!AI183)</f>
        <v>0</v>
      </c>
      <c r="AK184" s="9">
        <f>IF(Parametros!$P$3=1,'4 - Tabela atual'!AK183,'5 - Tabela anterior'!AJ183)</f>
        <v>0</v>
      </c>
      <c r="AL184" s="9">
        <f>IF(Parametros!$P$3=1,'4 - Tabela atual'!AL183,'5 - Tabela anterior'!AK183)</f>
        <v>0</v>
      </c>
      <c r="AM184" s="9">
        <f>IF(Parametros!$P$3=1,'4 - Tabela atual'!AM183,'5 - Tabela anterior'!AL183)</f>
        <v>0</v>
      </c>
      <c r="AN184" s="9">
        <f>IF(Parametros!$P$3=1,'4 - Tabela atual'!AN183,'5 - Tabela anterior'!AM183)</f>
        <v>0</v>
      </c>
      <c r="AO184" s="9">
        <f>IF(Parametros!$P$3=1,'4 - Tabela atual'!AO183,'5 - Tabela anterior'!AN183)</f>
        <v>0</v>
      </c>
      <c r="AP184" s="9">
        <f>IF(Parametros!$P$3=1,'4 - Tabela atual'!AP183,'5 - Tabela anterior'!AO183)</f>
        <v>0</v>
      </c>
      <c r="AQ184" s="9">
        <f>IF(Parametros!$P$3=1,'4 - Tabela atual'!AQ183,'5 - Tabela anterior'!AP183)</f>
        <v>0</v>
      </c>
      <c r="AR184" s="9">
        <f>IF(Parametros!$P$3=1,'4 - Tabela atual'!AR183,'5 - Tabela anterior'!AQ183)</f>
        <v>0</v>
      </c>
      <c r="AS184" s="9">
        <f>IF(Parametros!$P$3=1,'4 - Tabela atual'!AS183,'5 - Tabela anterior'!AR183)</f>
        <v>0</v>
      </c>
      <c r="AT184" s="9">
        <f>IF(Parametros!$P$3=1,'4 - Tabela atual'!AT183,'5 - Tabela anterior'!AS183)</f>
        <v>0</v>
      </c>
      <c r="AU184" s="9">
        <f>IF(Parametros!$P$3=1,'4 - Tabela atual'!AU183,'5 - Tabela anterior'!AT183)</f>
        <v>0</v>
      </c>
      <c r="AV184" s="9">
        <f>IF(Parametros!$P$3=1,'4 - Tabela atual'!AV183,'5 - Tabela anterior'!AU183)</f>
        <v>0</v>
      </c>
      <c r="AW184" s="9">
        <f>IF(Parametros!$P$3=1,'4 - Tabela atual'!AW183,'5 - Tabela anterior'!AV183)</f>
        <v>0</v>
      </c>
      <c r="AX184" s="9">
        <f>IF(Parametros!$P$3=1,'4 - Tabela atual'!AX183,'5 - Tabela anterior'!AW183)</f>
        <v>0</v>
      </c>
      <c r="AY184" s="9">
        <f>IF(Parametros!$P$3=1,'4 - Tabela atual'!AY183,'5 - Tabela anterior'!AX183)</f>
        <v>0</v>
      </c>
      <c r="AZ184" s="9">
        <f>IF(Parametros!$P$3=1,'4 - Tabela atual'!AZ183,'5 - Tabela anterior'!AY183)</f>
        <v>0</v>
      </c>
      <c r="BA184" s="9">
        <f>IF(Parametros!$P$3=1,'4 - Tabela atual'!BA183,'5 - Tabela anterior'!AZ183)</f>
        <v>0</v>
      </c>
      <c r="BB184" s="9">
        <f>IF(Parametros!$P$3=1,'4 - Tabela atual'!BB183,'5 - Tabela anterior'!BA183)</f>
        <v>0</v>
      </c>
      <c r="BC184" s="9">
        <f>IF(Parametros!$P$3=1,'4 - Tabela atual'!BC183,'5 - Tabela anterior'!BB183)</f>
        <v>0</v>
      </c>
      <c r="BD184" s="9">
        <f>IF(Parametros!$P$3=1,'4 - Tabela atual'!BD183,'5 - Tabela anterior'!BC183)</f>
        <v>0</v>
      </c>
      <c r="BE184" s="9">
        <f>IF(Parametros!$P$3=1,'4 - Tabela atual'!BE183,'5 - Tabela anterior'!BD183)</f>
        <v>0</v>
      </c>
      <c r="BF184" s="9">
        <f>IF(Parametros!$P$3=1,'4 - Tabela atual'!BF183,'5 - Tabela anterior'!BE183)</f>
        <v>0</v>
      </c>
      <c r="BG184" s="9">
        <f>IF(Parametros!$P$3=1,'4 - Tabela atual'!BG183,'5 - Tabela anterior'!BF183)</f>
        <v>0</v>
      </c>
      <c r="BH184" s="9">
        <f>IF(Parametros!$P$3=1,'4 - Tabela atual'!BH183,'5 - Tabela anterior'!BG183)</f>
        <v>0</v>
      </c>
      <c r="BI184" s="9">
        <f>IF(Parametros!$P$3=1,'4 - Tabela atual'!BI183,'5 - Tabela anterior'!BH183)</f>
        <v>0</v>
      </c>
      <c r="BJ184" s="9">
        <f>IF(Parametros!$P$3=1,'4 - Tabela atual'!BJ183,'5 - Tabela anterior'!BI183)</f>
        <v>0</v>
      </c>
      <c r="BK184" s="9">
        <f>IF(Parametros!$P$3=1,'4 - Tabela atual'!BK183,'5 - Tabela anterior'!BJ183)</f>
        <v>0</v>
      </c>
      <c r="BL184" s="9">
        <f>IF(Parametros!$P$3=1,'4 - Tabela atual'!BL183,'5 - Tabela anterior'!BK183)</f>
        <v>0</v>
      </c>
      <c r="BM184" s="9">
        <f>IF(Parametros!$P$3=1,'4 - Tabela atual'!BM183,'5 - Tabela anterior'!BL183)</f>
        <v>0</v>
      </c>
      <c r="BN184" s="9">
        <f>IF(Parametros!$P$3=1,'4 - Tabela atual'!BN183,'5 - Tabela anterior'!BM183)</f>
        <v>0</v>
      </c>
      <c r="BO184" s="9">
        <f>IF(Parametros!$P$3=1,'4 - Tabela atual'!BO183,'5 - Tabela anterior'!BN183)</f>
        <v>0</v>
      </c>
      <c r="BP184" s="9">
        <f>IF(Parametros!$P$3=1,'4 - Tabela atual'!BP183,'5 - Tabela anterior'!BO183)</f>
        <v>0</v>
      </c>
      <c r="BQ184" s="9">
        <f>IF(Parametros!$P$3=1,'4 - Tabela atual'!BQ183,'5 - Tabela anterior'!BP183)</f>
        <v>0</v>
      </c>
      <c r="BR184" s="9">
        <f>IF(Parametros!$P$3=1,'4 - Tabela atual'!BR183,'5 - Tabela anterior'!BQ183)</f>
        <v>0</v>
      </c>
      <c r="BS184" s="9">
        <f>IF(Parametros!$P$3=1,'4 - Tabela atual'!BS183,'5 - Tabela anterior'!BR183)</f>
        <v>0</v>
      </c>
      <c r="BT184" s="9">
        <f>IF(Parametros!$P$3=1,'4 - Tabela atual'!BT183,'5 - Tabela anterior'!BS183)</f>
        <v>0</v>
      </c>
      <c r="BU184" s="9">
        <f>IF(Parametros!$P$3=1,'4 - Tabela atual'!BU183,'5 - Tabela anterior'!BT183)</f>
        <v>0</v>
      </c>
      <c r="BV184" s="9">
        <f>IF(Parametros!$P$3=1,'4 - Tabela atual'!BV183,'5 - Tabela anterior'!BU183)</f>
        <v>0</v>
      </c>
      <c r="BW184" s="9">
        <f>IF(Parametros!$P$3=1,'4 - Tabela atual'!BW183,'5 - Tabela anterior'!BV183)</f>
        <v>0</v>
      </c>
      <c r="BX184" s="9">
        <f>IF(Parametros!$P$3=1,'4 - Tabela atual'!BX183,'5 - Tabela anterior'!BW183)</f>
        <v>0</v>
      </c>
      <c r="BY184" s="9">
        <f>IF(Parametros!$P$3=1,'4 - Tabela atual'!BY183,'5 - Tabela anterior'!BX183)</f>
        <v>0</v>
      </c>
      <c r="BZ184" s="9">
        <f>IF(Parametros!$P$3=1,'4 - Tabela atual'!BZ183,'5 - Tabela anterior'!BY183)</f>
        <v>0</v>
      </c>
      <c r="CA184" s="9">
        <f>IF(Parametros!$P$3=1,'4 - Tabela atual'!CA183,'5 - Tabela anterior'!BZ183)</f>
        <v>0</v>
      </c>
      <c r="CB184" s="9">
        <f>IF(Parametros!$P$3=1,'4 - Tabela atual'!CB183,'5 - Tabela anterior'!CA183)</f>
        <v>0</v>
      </c>
      <c r="CC184" s="9">
        <f>IF(Parametros!$P$3=1,'4 - Tabela atual'!CC183,'5 - Tabela anterior'!CB183)</f>
        <v>0</v>
      </c>
      <c r="CD184" s="9">
        <f>IF(Parametros!$P$3=1,'4 - Tabela atual'!CD183,'5 - Tabela anterior'!CC183)</f>
        <v>0</v>
      </c>
      <c r="CE184" s="9">
        <f>IF(Parametros!$P$3=1,'4 - Tabela atual'!CE183,'5 - Tabela anterior'!CD183)</f>
        <v>0</v>
      </c>
      <c r="CF184" s="9">
        <f>IF(Parametros!$P$3=1,'4 - Tabela atual'!CF183,'5 - Tabela anterior'!CE183)</f>
        <v>0</v>
      </c>
      <c r="CG184" s="9">
        <f>IF(Parametros!$P$3=1,'4 - Tabela atual'!CG183,'5 - Tabela anterior'!CF183)</f>
        <v>0</v>
      </c>
      <c r="CH184" s="9">
        <f>IF(Parametros!$P$3=1,'4 - Tabela atual'!CH183,'5 - Tabela anterior'!CG183)</f>
        <v>0</v>
      </c>
      <c r="CI184" s="9">
        <f>IF(Parametros!$P$3=1,'4 - Tabela atual'!CI183,'5 - Tabela anterior'!CH183)</f>
        <v>0</v>
      </c>
      <c r="CJ184" s="9">
        <f>IF(Parametros!$P$3=1,'4 - Tabela atual'!CJ183,'5 - Tabela anterior'!CI183)</f>
        <v>0</v>
      </c>
      <c r="CK184" s="9">
        <f>IF(Parametros!$P$3=1,'4 - Tabela atual'!CK183,'5 - Tabela anterior'!CJ183)</f>
        <v>0</v>
      </c>
      <c r="CL184" s="9">
        <f>IF(Parametros!$P$3=1,'4 - Tabela atual'!CL183,'5 - Tabela anterior'!CK183)</f>
        <v>0</v>
      </c>
      <c r="CM184" s="9">
        <f>IF(Parametros!$P$3=1,'4 - Tabela atual'!CM183,'5 - Tabela anterior'!CL183)</f>
        <v>0</v>
      </c>
      <c r="CN184" s="9">
        <f>IF(Parametros!$P$3=1,'4 - Tabela atual'!CN183,'5 - Tabela anterior'!CM183)</f>
        <v>0</v>
      </c>
      <c r="CO184" s="9">
        <f>IF(Parametros!$P$3=1,'4 - Tabela atual'!CO183,'5 - Tabela anterior'!CN183)</f>
        <v>0</v>
      </c>
      <c r="CP184" s="9">
        <f>IF(Parametros!$P$3=1,'4 - Tabela atual'!CP183,'5 - Tabela anterior'!CO183)</f>
        <v>0</v>
      </c>
      <c r="CQ184" s="9">
        <f>IF(Parametros!$P$3=1,'4 - Tabela atual'!CQ183,'5 - Tabela anterior'!CP183)</f>
        <v>0</v>
      </c>
      <c r="CR184" s="9">
        <f>IF(Parametros!$P$3=1,'4 - Tabela atual'!CR183,'5 - Tabela anterior'!CQ183)</f>
        <v>0</v>
      </c>
      <c r="CS184" s="9">
        <f>IF(Parametros!$P$3=1,'4 - Tabela atual'!CS183,'5 - Tabela anterior'!CR183)</f>
        <v>0</v>
      </c>
      <c r="CT184" s="9">
        <f>IF(Parametros!$P$3=1,'4 - Tabela atual'!CT183,'5 - Tabela anterior'!CS183)</f>
        <v>0</v>
      </c>
      <c r="CU184" s="9">
        <f>IF(Parametros!$P$3=1,'4 - Tabela atual'!CU183,'5 - Tabela anterior'!CT183)</f>
        <v>0</v>
      </c>
      <c r="CV184" s="9">
        <f>IF(Parametros!$P$3=1,'4 - Tabela atual'!CV183,'5 - Tabela anterior'!CU183)</f>
        <v>0</v>
      </c>
      <c r="CW184" s="9">
        <f>IF(Parametros!$P$3=1,'4 - Tabela atual'!CW183,'5 - Tabela anterior'!CV183)</f>
        <v>0</v>
      </c>
      <c r="CX184" s="9">
        <f>IF(Parametros!$P$3=1,'4 - Tabela atual'!CX183,'5 - Tabela anterior'!CW183)</f>
        <v>0</v>
      </c>
      <c r="CY184" s="9">
        <f>IF(Parametros!$P$3=1,'4 - Tabela atual'!CY183,'5 - Tabela anterior'!CX183)</f>
        <v>0</v>
      </c>
      <c r="CZ184" s="9">
        <f>IF(Parametros!$P$3=1,'4 - Tabela atual'!CZ183,'5 - Tabela anterior'!CY183)</f>
        <v>0</v>
      </c>
      <c r="DA184" s="9">
        <f>IF(Parametros!$P$3=1,'4 - Tabela atual'!DA183,'5 - Tabela anterior'!CZ183)</f>
        <v>0</v>
      </c>
      <c r="DB184" s="9">
        <f>IF(Parametros!$P$3=1,'4 - Tabela atual'!DB183,'5 - Tabela anterior'!DA183)</f>
        <v>0</v>
      </c>
      <c r="DC184" s="9">
        <f>IF(Parametros!$P$3=1,'4 - Tabela atual'!DC183,'5 - Tabela anterior'!DB183)</f>
        <v>0</v>
      </c>
      <c r="DD184" s="9">
        <f>IF(Parametros!$P$3=1,'4 - Tabela atual'!DD183,'5 - Tabela anterior'!DC183)</f>
        <v>0</v>
      </c>
      <c r="DE184" s="9">
        <f>IF(Parametros!$P$3=1,'4 - Tabela atual'!DE183,'5 - Tabela anterior'!DD183)</f>
        <v>0</v>
      </c>
      <c r="DF184" s="9">
        <f>IF(Parametros!$P$3=1,'4 - Tabela atual'!DF183,'5 - Tabela anterior'!DE183)</f>
        <v>0</v>
      </c>
      <c r="DG184" s="9">
        <f>IF(Parametros!$P$3=1,'4 - Tabela atual'!DG183,'5 - Tabela anterior'!DF183)</f>
        <v>0</v>
      </c>
      <c r="DH184" s="9">
        <f>IF(Parametros!$P$3=1,'4 - Tabela atual'!DH183,'5 - Tabela anterior'!DG183)</f>
        <v>0</v>
      </c>
      <c r="DI184" s="9">
        <f>IF(Parametros!$P$3=1,'4 - Tabela atual'!DI183,'5 - Tabela anterior'!DH183)</f>
        <v>0</v>
      </c>
      <c r="DJ184" s="9">
        <f>IF(Parametros!$P$3=1,'4 - Tabela atual'!DJ183,'5 - Tabela anterior'!DI183)</f>
        <v>0</v>
      </c>
      <c r="DK184" s="9">
        <f>IF(Parametros!$P$3=1,'4 - Tabela atual'!DK183,'5 - Tabela anterior'!DJ183)</f>
        <v>0</v>
      </c>
      <c r="DL184" s="9">
        <f>IF(Parametros!$P$3=1,'4 - Tabela atual'!DL183,'5 - Tabela anterior'!DK183)</f>
        <v>0</v>
      </c>
      <c r="DM184" s="9">
        <f>IF(Parametros!$P$3=1,'4 - Tabela atual'!DM183,'5 - Tabela anterior'!DL183)</f>
        <v>0</v>
      </c>
      <c r="DN184" s="9">
        <f>IF(Parametros!$P$3=1,'4 - Tabela atual'!DN183,'5 - Tabela anterior'!DM183)</f>
        <v>0</v>
      </c>
      <c r="DO184" s="9">
        <f>IF(Parametros!$P$3=1,'4 - Tabela atual'!DO183,'5 - Tabela anterior'!DN183)</f>
        <v>0</v>
      </c>
      <c r="DP184" s="9">
        <f>IF(Parametros!$P$3=1,'4 - Tabela atual'!DP183,'5 - Tabela anterior'!DO183)</f>
        <v>0</v>
      </c>
      <c r="DQ184" s="9">
        <f>IF(Parametros!$P$3=1,'4 - Tabela atual'!DQ183,'5 - Tabela anterior'!DP183)</f>
        <v>0</v>
      </c>
      <c r="DR184" s="9">
        <f>IF(Parametros!$P$3=1,'4 - Tabela atual'!DR183,'5 - Tabela anterior'!DQ183)</f>
        <v>0</v>
      </c>
      <c r="DS184" s="9">
        <f>IF(Parametros!$P$3=1,'4 - Tabela atual'!DS183,'5 - Tabela anterior'!DR183)</f>
        <v>0</v>
      </c>
      <c r="DT184" s="9">
        <f>IF(Parametros!$P$3=1,'4 - Tabela atual'!DT183,'5 - Tabela anterior'!DS183)</f>
        <v>0</v>
      </c>
      <c r="DU184" s="9">
        <f>IF(Parametros!$P$3=1,'4 - Tabela atual'!DU183,'5 - Tabela anterior'!DT183)</f>
        <v>0</v>
      </c>
      <c r="DV184" s="9">
        <f>IF(Parametros!$P$3=1,'4 - Tabela atual'!DV183,'5 - Tabela anterior'!DU183)</f>
        <v>0</v>
      </c>
      <c r="DW184" s="9">
        <f>IF(Parametros!$P$3=1,'4 - Tabela atual'!DW183,'5 - Tabela anterior'!DV183)</f>
        <v>0</v>
      </c>
      <c r="DX184" s="9">
        <f>IF(Parametros!$P$3=1,'4 - Tabela atual'!DX183,'5 - Tabela anterior'!DW183)</f>
        <v>0</v>
      </c>
      <c r="DY184" s="9">
        <f>IF(Parametros!$P$3=1,'4 - Tabela atual'!DY183,'5 - Tabela anterior'!DX183)</f>
        <v>0</v>
      </c>
      <c r="DZ184" s="9">
        <f>IF(Parametros!$P$3=1,'4 - Tabela atual'!DZ183,'5 - Tabela anterior'!DY183)</f>
        <v>0</v>
      </c>
      <c r="EA184" s="9">
        <f>IF(Parametros!$P$3=1,'4 - Tabela atual'!EA183,'5 - Tabela anterior'!DZ183)</f>
        <v>0</v>
      </c>
      <c r="EB184" s="9">
        <f>IF(Parametros!$P$3=1,'4 - Tabela atual'!EB183,'5 - Tabela anterior'!EA183)</f>
        <v>0</v>
      </c>
      <c r="EC184" s="9">
        <f>IF(Parametros!$P$3=1,'4 - Tabela atual'!EC183,'5 - Tabela anterior'!EB183)</f>
        <v>0</v>
      </c>
      <c r="ED184" s="9">
        <f>IF(Parametros!$P$3=1,'4 - Tabela atual'!ED183,'5 - Tabela anterior'!EC183)</f>
        <v>0</v>
      </c>
      <c r="EE184" s="9">
        <f>IF(Parametros!$P$3=1,'4 - Tabela atual'!EE183,'5 - Tabela anterior'!ED183)</f>
        <v>0</v>
      </c>
      <c r="EF184" s="9">
        <f>IF(Parametros!$P$3=1,'4 - Tabela atual'!EF183,'5 - Tabela anterior'!EE183)</f>
        <v>0</v>
      </c>
      <c r="EG184" s="9">
        <f>IF(Parametros!$P$3=1,'4 - Tabela atual'!EG183,'5 - Tabela anterior'!EF183)</f>
        <v>0</v>
      </c>
      <c r="EH184" s="9">
        <f>IF(Parametros!$P$3=1,'4 - Tabela atual'!EH183,'5 - Tabela anterior'!EG183)</f>
        <v>0</v>
      </c>
      <c r="EI184" s="9">
        <f>IF(Parametros!$P$3=1,'4 - Tabela atual'!EI183,'5 - Tabela anterior'!EH183)</f>
        <v>0</v>
      </c>
      <c r="EJ184" s="9">
        <f>IF(Parametros!$P$3=1,'4 - Tabela atual'!EJ183,'5 - Tabela anterior'!EI183)</f>
        <v>0</v>
      </c>
      <c r="EK184" s="9">
        <f>IF(Parametros!$P$3=1,'4 - Tabela atual'!EK183,'5 - Tabela anterior'!EJ183)</f>
        <v>0</v>
      </c>
      <c r="EL184" s="9">
        <f>IF(Parametros!$P$3=1,'4 - Tabela atual'!EL183,'5 - Tabela anterior'!EK183)</f>
        <v>0</v>
      </c>
      <c r="EM184" s="9">
        <f>IF(Parametros!$P$3=1,'4 - Tabela atual'!EM183,'5 - Tabela anterior'!EL183)</f>
        <v>0</v>
      </c>
      <c r="EN184" s="9">
        <f>IF(Parametros!$P$3=1,'4 - Tabela atual'!EN183,'5 - Tabela anterior'!EM183)</f>
        <v>0</v>
      </c>
      <c r="EO184" s="9">
        <f>IF(Parametros!$P$3=1,'4 - Tabela atual'!EO183,'5 - Tabela anterior'!EN183)</f>
        <v>0</v>
      </c>
      <c r="EP184" s="9">
        <f>IF(Parametros!$P$3=1,'4 - Tabela atual'!EP183,'5 - Tabela anterior'!EO183)</f>
        <v>0</v>
      </c>
      <c r="EQ184" s="9">
        <f>IF(Parametros!$P$3=1,'4 - Tabela atual'!EQ183,'5 - Tabela anterior'!EP183)</f>
        <v>0</v>
      </c>
      <c r="ER184" s="9">
        <f>IF(Parametros!$P$3=1,'4 - Tabela atual'!ER183,'5 - Tabela anterior'!EQ183)</f>
        <v>0</v>
      </c>
      <c r="ES184" s="9">
        <f>IF(Parametros!$P$3=1,'4 - Tabela atual'!ES183,'5 - Tabela anterior'!ER183)</f>
        <v>0</v>
      </c>
      <c r="ET184" s="9">
        <f>IF(Parametros!$P$3=1,'4 - Tabela atual'!ET183,'5 - Tabela anterior'!ES183)</f>
        <v>0</v>
      </c>
      <c r="EU184" s="9">
        <f>IF(Parametros!$P$3=1,'4 - Tabela atual'!EU183,'5 - Tabela anterior'!ET183)</f>
        <v>0</v>
      </c>
      <c r="EV184" s="9">
        <f>IF(Parametros!$P$3=1,'4 - Tabela atual'!EV183,'5 - Tabela anterior'!EU183)</f>
        <v>0</v>
      </c>
      <c r="EW184" s="9">
        <f>IF(Parametros!$P$3=1,'4 - Tabela atual'!EW183,'5 - Tabela anterior'!EV183)</f>
        <v>0</v>
      </c>
      <c r="EX184" s="9">
        <f>IF(Parametros!$P$3=1,'4 - Tabela atual'!EX183,'5 - Tabela anterior'!EW183)</f>
        <v>0</v>
      </c>
      <c r="EY184" s="9">
        <f>IF(Parametros!$P$3=1,'4 - Tabela atual'!EY183,'5 - Tabela anterior'!EX183)</f>
        <v>0</v>
      </c>
      <c r="EZ184" s="9">
        <f>IF(Parametros!$P$3=1,'4 - Tabela atual'!EZ183,'5 - Tabela anterior'!EY183)</f>
        <v>0</v>
      </c>
      <c r="FA184" s="9">
        <f>IF(Parametros!$P$3=1,'4 - Tabela atual'!FA183,'5 - Tabela anterior'!EZ183)</f>
        <v>0</v>
      </c>
      <c r="FB184" s="9">
        <f>IF(Parametros!$P$3=1,'4 - Tabela atual'!FB183,'5 - Tabela anterior'!FA183)</f>
        <v>0</v>
      </c>
      <c r="FC184" s="9">
        <f>IF(Parametros!$P$3=1,'4 - Tabela atual'!FC183,'5 - Tabela anterior'!FB183)</f>
        <v>0</v>
      </c>
      <c r="FD184" s="9">
        <f>IF(Parametros!$P$3=1,'4 - Tabela atual'!FD183,'5 - Tabela anterior'!FC183)</f>
        <v>0</v>
      </c>
      <c r="FE184" s="9">
        <f>IF(Parametros!$P$3=1,'4 - Tabela atual'!FE183,'5 - Tabela anterior'!FD183)</f>
        <v>0</v>
      </c>
      <c r="FF184" s="9">
        <f>IF(Parametros!$P$3=1,'4 - Tabela atual'!FF183,'5 - Tabela anterior'!FE183)</f>
        <v>0</v>
      </c>
      <c r="FG184" s="9">
        <f>IF(Parametros!$P$3=1,'4 - Tabela atual'!FG183,'5 - Tabela anterior'!FF183)</f>
        <v>0</v>
      </c>
      <c r="FH184" s="9">
        <f>IF(Parametros!$P$3=1,'4 - Tabela atual'!FH183,'5 - Tabela anterior'!FG183)</f>
        <v>0</v>
      </c>
      <c r="FI184" s="9">
        <f>IF(Parametros!$P$3=1,'4 - Tabela atual'!FI183,'5 - Tabela anterior'!FH183)</f>
        <v>0</v>
      </c>
      <c r="FJ184" s="9">
        <f>IF(Parametros!$P$3=1,'4 - Tabela atual'!FJ183,'5 - Tabela anterior'!FI183)</f>
        <v>0</v>
      </c>
      <c r="FK184" s="9">
        <f>IF(Parametros!$P$3=1,'4 - Tabela atual'!FK183,'5 - Tabela anterior'!FJ183)</f>
        <v>0</v>
      </c>
      <c r="FL184" s="9">
        <f>IF(Parametros!$P$3=1,'4 - Tabela atual'!FL183,'5 - Tabela anterior'!FK183)</f>
        <v>0</v>
      </c>
      <c r="FM184" s="9">
        <f>IF(Parametros!$P$3=1,'4 - Tabela atual'!FM183,'5 - Tabela anterior'!FL183)</f>
        <v>0</v>
      </c>
      <c r="FN184" s="9">
        <f>IF(Parametros!$P$3=1,'4 - Tabela atual'!FN183,'5 - Tabela anterior'!FM183)</f>
        <v>0</v>
      </c>
      <c r="FO184" s="9">
        <f>IF(Parametros!$P$3=1,'4 - Tabela atual'!FO183,'5 - Tabela anterior'!FN183)</f>
        <v>0</v>
      </c>
      <c r="FP184" s="9">
        <f>IF(Parametros!$P$3=1,'4 - Tabela atual'!FP183,'5 - Tabela anterior'!FO183)</f>
        <v>0</v>
      </c>
      <c r="FQ184" s="9">
        <f>IF(Parametros!$P$3=1,'4 - Tabela atual'!FQ183,'5 - Tabela anterior'!FP183)</f>
        <v>0</v>
      </c>
      <c r="FR184" s="9">
        <f>IF(Parametros!$P$3=1,'4 - Tabela atual'!FR183,'5 - Tabela anterior'!FQ183)</f>
        <v>0</v>
      </c>
      <c r="FS184" s="9">
        <f>IF(Parametros!$P$3=1,'4 - Tabela atual'!FS183,'5 - Tabela anterior'!FR183)</f>
        <v>0</v>
      </c>
      <c r="FT184" t="str">
        <f>IF(Parametros!$P$3=1,'4 - Tabela atual'!FT183,'5 - Tabela anterior'!FS183)</f>
        <v>0</v>
      </c>
      <c r="FU184" t="str">
        <f>IF(Parametros!$P$3=1,'4 - Tabela atual'!FU183,'5 - Tabela anterior'!FT183)</f>
        <v>0</v>
      </c>
      <c r="FV184" t="str">
        <f>IF(Parametros!$P$3=1,'4 - Tabela atual'!FV183,'5 - Tabela anterior'!FU183)</f>
        <v>0</v>
      </c>
      <c r="FW184" t="str">
        <f>IF(Parametros!$P$3=1,'4 - Tabela atual'!FW183,'5 - Tabela anterior'!FV183)</f>
        <v>0</v>
      </c>
      <c r="FX184">
        <f>IF(Parametros!$P$3=1,'4 - Tabela atual'!FX183,'5 - Tabela anterior'!FW183)</f>
        <v>0</v>
      </c>
      <c r="FY184">
        <f>IF(Parametros!$P$3=1,'4 - Tabela atual'!FY183,'5 - Tabela anterior'!FX183)</f>
        <v>0</v>
      </c>
      <c r="FZ184">
        <f>IF(Parametros!$P$3=1,'4 - Tabela atual'!FZ183,'5 - Tabela anterior'!FY183)</f>
        <v>0</v>
      </c>
      <c r="GA184">
        <f>IF(Parametros!$P$3=1,'4 - Tabela atual'!GA183,'5 - Tabela anterior'!FZ183)</f>
        <v>0</v>
      </c>
      <c r="GB184">
        <f>IF(Parametros!$P$3=1,'4 - Tabela atual'!GB183,'5 - Tabela anterior'!GA183)</f>
        <v>0</v>
      </c>
      <c r="GC184">
        <f>IF(Parametros!$P$3=1,'4 - Tabela atual'!GC183,'5 - Tabela anterior'!GB183)</f>
        <v>0</v>
      </c>
      <c r="GD184">
        <f>IF(Parametros!$P$3=1,'4 - Tabela atual'!GD183,'5 - Tabela anterior'!GC183)</f>
        <v>0</v>
      </c>
      <c r="GE184">
        <f>IF(Parametros!$P$3=1,'4 - Tabela atual'!GE183,'5 - Tabela anterior'!GD183)</f>
        <v>0</v>
      </c>
      <c r="GF184">
        <f>IF(Parametros!$P$3=1,'4 - Tabela atual'!GF183,'5 - Tabela anterior'!GE183)</f>
        <v>0</v>
      </c>
      <c r="GG184">
        <f>IF(Parametros!$P$3=1,'4 - Tabela atual'!GG183,'5 - Tabela anterior'!GF183)</f>
        <v>0</v>
      </c>
      <c r="GH184">
        <f>IF(Parametros!$P$3=1,'4 - Tabela atual'!GH183,'5 - Tabela anterior'!GG183)</f>
        <v>0</v>
      </c>
      <c r="GI184" s="8" t="str">
        <f>IF(Parametros!$P$3=1,'4 - Tabela atual'!GI183,'5 - Tabela anterior'!GH183)</f>
        <v>0</v>
      </c>
      <c r="GJ184" s="8">
        <f>IF(Parametros!$P$3=1,'4 - Tabela atual'!GJ183,'5 - Tabela anterior'!GI183)</f>
        <v>0</v>
      </c>
      <c r="GK184" s="8">
        <f>IF(Parametros!$P$3=1,'4 - Tabela atual'!GK183,'5 - Tabela anterior'!GJ183)</f>
        <v>0</v>
      </c>
      <c r="GL184" s="8">
        <f>IF(Parametros!$P$3=1,'4 - Tabela atual'!GL183,'5 - Tabela anterior'!GK183)</f>
        <v>0</v>
      </c>
      <c r="GM184" s="8">
        <f>IF(Parametros!$P$3=1,'4 - Tabela atual'!GM183,'5 - Tabela anterior'!GL183)</f>
        <v>0</v>
      </c>
      <c r="GN184" s="8">
        <f>IF(Parametros!$P$3=1,'4 - Tabela atual'!GN183,'5 - Tabela anterior'!GM183)</f>
        <v>0</v>
      </c>
      <c r="GO184" s="8">
        <f>IF(Parametros!$P$3=1,'4 - Tabela atual'!GO183,'5 - Tabela anterior'!GN183)</f>
        <v>0</v>
      </c>
      <c r="GP184" s="8">
        <f>IF(Parametros!$P$3=1,'4 - Tabela atual'!GP183,'5 - Tabela anterior'!GO183)</f>
        <v>0</v>
      </c>
      <c r="GQ184" s="8">
        <f>IF(Parametros!$P$3=1,'4 - Tabela atual'!GQ183,'5 - Tabela anterior'!GP183)</f>
        <v>0</v>
      </c>
      <c r="GR184" s="8">
        <f>IF(Parametros!$P$3=1,'4 - Tabela atual'!GR183,'5 - Tabela anterior'!GQ183)</f>
        <v>0</v>
      </c>
      <c r="GS184" s="8">
        <f>IF(Parametros!$P$3=1,'4 - Tabela atual'!GS183,'5 - Tabela anterior'!GR183)</f>
        <v>0</v>
      </c>
      <c r="GT184" s="8">
        <f>IF(Parametros!$P$3=1,'4 - Tabela atual'!GT183,'5 - Tabela anterior'!GS183)</f>
        <v>0</v>
      </c>
      <c r="GU184" s="8">
        <f>IF(Parametros!$P$3=1,'4 - Tabela atual'!GU183,'5 - Tabela anterior'!GT183)</f>
        <v>0</v>
      </c>
      <c r="GV184" s="8">
        <f>IF(Parametros!$P$3=1,'4 - Tabela atual'!GV183,'5 - Tabela anterior'!GU183)</f>
        <v>0</v>
      </c>
      <c r="GW184" s="8">
        <f>IF(Parametros!$P$3=1,'4 - Tabela atual'!GW183,'5 - Tabela anterior'!GV183)</f>
        <v>0</v>
      </c>
      <c r="GX184">
        <f>IF(Parametros!$P$3=1,'4 - Tabela atual'!GX183,'5 - Tabela anterior'!GW183)</f>
        <v>0</v>
      </c>
      <c r="GY184">
        <f>IF(Parametros!$P$3=1,'4 - Tabela atual'!GY183,'5 - Tabela anterior'!GX183)</f>
        <v>0</v>
      </c>
      <c r="GZ184">
        <f>IF(Parametros!$P$3=1,'4 - Tabela atual'!GZ183,'5 - Tabela anterior'!GY183)</f>
        <v>0</v>
      </c>
      <c r="HA184">
        <f>IF(Parametros!$P$3=1,'4 - Tabela atual'!HA183,'5 - Tabela anterior'!GZ183)</f>
        <v>0</v>
      </c>
      <c r="HB184">
        <f>IF(Parametros!$P$3=1,'4 - Tabela atual'!HB183,'5 - Tabela anterior'!HA183)</f>
        <v>0</v>
      </c>
      <c r="HC184">
        <f>IF(Parametros!$P$3=1,'4 - Tabela atual'!HC183,'5 - Tabela anterior'!HB183)</f>
        <v>0</v>
      </c>
      <c r="HD184">
        <f>IF(Parametros!$P$3=1,'4 - Tabela atual'!HD183,'5 - Tabela anterior'!HC183)</f>
        <v>0</v>
      </c>
      <c r="HE184" s="6" t="str">
        <f t="shared" si="4"/>
        <v>0 - (0)</v>
      </c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IP184" s="5"/>
      <c r="IQ184" s="5"/>
      <c r="IR184" s="5"/>
      <c r="IS184" s="5"/>
      <c r="IT184" s="5"/>
      <c r="IU184" s="5"/>
      <c r="IV184" s="5"/>
      <c r="IW184" s="5"/>
      <c r="IX184" s="5"/>
      <c r="IY184" s="5"/>
      <c r="IZ184" s="5"/>
      <c r="JA184" s="5"/>
      <c r="JB184" s="5"/>
      <c r="JC184" s="5"/>
      <c r="JD184" s="5"/>
      <c r="JE184" s="5"/>
      <c r="JF184" s="5"/>
      <c r="JG184" s="5"/>
      <c r="JH184" s="5"/>
      <c r="JI184" s="5"/>
      <c r="JJ184" s="5"/>
      <c r="JK184" s="5"/>
      <c r="JL184" s="5"/>
    </row>
    <row r="185" spans="1:272" x14ac:dyDescent="0.2">
      <c r="A185" s="148">
        <f>IF(Parametros!$P$3=1,'4 - Tabela atual'!A184,'5 - Tabela anterior'!A184)</f>
        <v>0</v>
      </c>
      <c r="B185" s="112">
        <f>IF(Parametros!$P$3=1,'4 - Tabela atual'!B184,'5 - Tabela anterior'!B184)</f>
        <v>0</v>
      </c>
      <c r="C185" s="9">
        <f>IF(Parametros!$P$3=1,'4 - Tabela atual'!C184,'5 - Tabela anterior'!C184)</f>
        <v>0</v>
      </c>
      <c r="D185" s="9">
        <f>IF(Parametros!$P$3=1,'4 - Tabela atual'!D184,'5 - Tabela anterior'!D184)</f>
        <v>0</v>
      </c>
      <c r="E185" s="9"/>
      <c r="F185" s="9"/>
      <c r="G185" s="9"/>
      <c r="H185" s="9"/>
      <c r="I185" s="9">
        <f>IF(Parametros!$P$3=1,'4 - Tabela atual'!I184,'5 - Tabela anterior'!H184)</f>
        <v>0</v>
      </c>
      <c r="J185" s="9"/>
      <c r="K185" s="9"/>
      <c r="L185" s="9"/>
      <c r="M185" s="9"/>
      <c r="N185" s="9">
        <f>IF(Parametros!$P$3=1,'4 - Tabela atual'!N184,'5 - Tabela anterior'!M184)</f>
        <v>0</v>
      </c>
      <c r="O185" s="9">
        <f>IF(Parametros!$P$3=1,'4 - Tabela atual'!O184,'5 - Tabela anterior'!N184)</f>
        <v>0</v>
      </c>
      <c r="P185" s="9">
        <f>IF(Parametros!$P$3=1,'4 - Tabela atual'!P184,'5 - Tabela anterior'!O184)</f>
        <v>0</v>
      </c>
      <c r="Q185" s="9">
        <f>IF(Parametros!$P$3=1,'4 - Tabela atual'!Q184,'5 - Tabela anterior'!P184)</f>
        <v>0</v>
      </c>
      <c r="R185" s="9">
        <f>IF(Parametros!$P$3=1,'4 - Tabela atual'!R184,'5 - Tabela anterior'!Q184)</f>
        <v>0</v>
      </c>
      <c r="S185" s="9">
        <f>IF(Parametros!$P$3=1,'4 - Tabela atual'!S184,'5 - Tabela anterior'!R184)</f>
        <v>0</v>
      </c>
      <c r="T185" s="9">
        <f>IF(Parametros!$P$3=1,'4 - Tabela atual'!T184,'5 - Tabela anterior'!S184)</f>
        <v>0</v>
      </c>
      <c r="U185" s="9">
        <f>IF(Parametros!$P$3=1,'4 - Tabela atual'!U184,'5 - Tabela anterior'!T184)</f>
        <v>0</v>
      </c>
      <c r="V185" s="9">
        <f>IF(Parametros!$P$3=1,'4 - Tabela atual'!V184,'5 - Tabela anterior'!U184)</f>
        <v>0</v>
      </c>
      <c r="W185" s="9">
        <f>IF(Parametros!$P$3=1,'4 - Tabela atual'!W184,'5 - Tabela anterior'!V184)</f>
        <v>0</v>
      </c>
      <c r="X185" s="9">
        <f>IF(Parametros!$P$3=1,'4 - Tabela atual'!X184,'5 - Tabela anterior'!W184)</f>
        <v>0</v>
      </c>
      <c r="Y185" s="9">
        <f>IF(Parametros!$P$3=1,'4 - Tabela atual'!Y184,'5 - Tabela anterior'!X184)</f>
        <v>0</v>
      </c>
      <c r="Z185" s="9">
        <f>IF(Parametros!$P$3=1,'4 - Tabela atual'!Z184,'5 - Tabela anterior'!Y184)</f>
        <v>0</v>
      </c>
      <c r="AA185" s="9">
        <f>IF(Parametros!$P$3=1,'4 - Tabela atual'!AA184,'5 - Tabela anterior'!Z184)</f>
        <v>0</v>
      </c>
      <c r="AB185" s="9">
        <f>IF(Parametros!$P$3=1,'4 - Tabela atual'!AB184,'5 - Tabela anterior'!AA184)</f>
        <v>0</v>
      </c>
      <c r="AC185" s="9">
        <f>IF(Parametros!$P$3=1,'4 - Tabela atual'!AC184,'5 - Tabela anterior'!AB184)</f>
        <v>0</v>
      </c>
      <c r="AD185" s="9">
        <f>IF(Parametros!$P$3=1,'4 - Tabela atual'!AD184,'5 - Tabela anterior'!AC184)</f>
        <v>0</v>
      </c>
      <c r="AE185" s="9">
        <f>IF(Parametros!$P$3=1,'4 - Tabela atual'!AE184,'5 - Tabela anterior'!AD184)</f>
        <v>0</v>
      </c>
      <c r="AF185" s="9">
        <f>IF(Parametros!$P$3=1,'4 - Tabela atual'!AF184,'5 - Tabela anterior'!AE184)</f>
        <v>0</v>
      </c>
      <c r="AG185" s="9">
        <f>IF(Parametros!$P$3=1,'4 - Tabela atual'!AG184,'5 - Tabela anterior'!AF184)</f>
        <v>0</v>
      </c>
      <c r="AH185" s="9">
        <f>IF(Parametros!$P$3=1,'4 - Tabela atual'!AH184,'5 - Tabela anterior'!AG184)</f>
        <v>0</v>
      </c>
      <c r="AI185" s="9">
        <f>IF(Parametros!$P$3=1,'4 - Tabela atual'!AI184,'5 - Tabela anterior'!AH184)</f>
        <v>0</v>
      </c>
      <c r="AJ185" s="9">
        <f>IF(Parametros!$P$3=1,'4 - Tabela atual'!AJ184,'5 - Tabela anterior'!AI184)</f>
        <v>0</v>
      </c>
      <c r="AK185" s="9">
        <f>IF(Parametros!$P$3=1,'4 - Tabela atual'!AK184,'5 - Tabela anterior'!AJ184)</f>
        <v>0</v>
      </c>
      <c r="AL185" s="9">
        <f>IF(Parametros!$P$3=1,'4 - Tabela atual'!AL184,'5 - Tabela anterior'!AK184)</f>
        <v>0</v>
      </c>
      <c r="AM185" s="9">
        <f>IF(Parametros!$P$3=1,'4 - Tabela atual'!AM184,'5 - Tabela anterior'!AL184)</f>
        <v>0</v>
      </c>
      <c r="AN185" s="9">
        <f>IF(Parametros!$P$3=1,'4 - Tabela atual'!AN184,'5 - Tabela anterior'!AM184)</f>
        <v>0</v>
      </c>
      <c r="AO185" s="9">
        <f>IF(Parametros!$P$3=1,'4 - Tabela atual'!AO184,'5 - Tabela anterior'!AN184)</f>
        <v>0</v>
      </c>
      <c r="AP185" s="9">
        <f>IF(Parametros!$P$3=1,'4 - Tabela atual'!AP184,'5 - Tabela anterior'!AO184)</f>
        <v>0</v>
      </c>
      <c r="AQ185" s="9">
        <f>IF(Parametros!$P$3=1,'4 - Tabela atual'!AQ184,'5 - Tabela anterior'!AP184)</f>
        <v>0</v>
      </c>
      <c r="AR185" s="9">
        <f>IF(Parametros!$P$3=1,'4 - Tabela atual'!AR184,'5 - Tabela anterior'!AQ184)</f>
        <v>0</v>
      </c>
      <c r="AS185" s="9">
        <f>IF(Parametros!$P$3=1,'4 - Tabela atual'!AS184,'5 - Tabela anterior'!AR184)</f>
        <v>0</v>
      </c>
      <c r="AT185" s="9">
        <f>IF(Parametros!$P$3=1,'4 - Tabela atual'!AT184,'5 - Tabela anterior'!AS184)</f>
        <v>0</v>
      </c>
      <c r="AU185" s="9">
        <f>IF(Parametros!$P$3=1,'4 - Tabela atual'!AU184,'5 - Tabela anterior'!AT184)</f>
        <v>0</v>
      </c>
      <c r="AV185" s="9">
        <f>IF(Parametros!$P$3=1,'4 - Tabela atual'!AV184,'5 - Tabela anterior'!AU184)</f>
        <v>0</v>
      </c>
      <c r="AW185" s="9">
        <f>IF(Parametros!$P$3=1,'4 - Tabela atual'!AW184,'5 - Tabela anterior'!AV184)</f>
        <v>0</v>
      </c>
      <c r="AX185" s="9">
        <f>IF(Parametros!$P$3=1,'4 - Tabela atual'!AX184,'5 - Tabela anterior'!AW184)</f>
        <v>0</v>
      </c>
      <c r="AY185" s="9">
        <f>IF(Parametros!$P$3=1,'4 - Tabela atual'!AY184,'5 - Tabela anterior'!AX184)</f>
        <v>0</v>
      </c>
      <c r="AZ185" s="9">
        <f>IF(Parametros!$P$3=1,'4 - Tabela atual'!AZ184,'5 - Tabela anterior'!AY184)</f>
        <v>0</v>
      </c>
      <c r="BA185" s="9">
        <f>IF(Parametros!$P$3=1,'4 - Tabela atual'!BA184,'5 - Tabela anterior'!AZ184)</f>
        <v>0</v>
      </c>
      <c r="BB185" s="9">
        <f>IF(Parametros!$P$3=1,'4 - Tabela atual'!BB184,'5 - Tabela anterior'!BA184)</f>
        <v>0</v>
      </c>
      <c r="BC185" s="9">
        <f>IF(Parametros!$P$3=1,'4 - Tabela atual'!BC184,'5 - Tabela anterior'!BB184)</f>
        <v>0</v>
      </c>
      <c r="BD185" s="9">
        <f>IF(Parametros!$P$3=1,'4 - Tabela atual'!BD184,'5 - Tabela anterior'!BC184)</f>
        <v>0</v>
      </c>
      <c r="BE185" s="9">
        <f>IF(Parametros!$P$3=1,'4 - Tabela atual'!BE184,'5 - Tabela anterior'!BD184)</f>
        <v>0</v>
      </c>
      <c r="BF185" s="9">
        <f>IF(Parametros!$P$3=1,'4 - Tabela atual'!BF184,'5 - Tabela anterior'!BE184)</f>
        <v>0</v>
      </c>
      <c r="BG185" s="9">
        <f>IF(Parametros!$P$3=1,'4 - Tabela atual'!BG184,'5 - Tabela anterior'!BF184)</f>
        <v>0</v>
      </c>
      <c r="BH185" s="9">
        <f>IF(Parametros!$P$3=1,'4 - Tabela atual'!BH184,'5 - Tabela anterior'!BG184)</f>
        <v>0</v>
      </c>
      <c r="BI185" s="9">
        <f>IF(Parametros!$P$3=1,'4 - Tabela atual'!BI184,'5 - Tabela anterior'!BH184)</f>
        <v>0</v>
      </c>
      <c r="BJ185" s="9">
        <f>IF(Parametros!$P$3=1,'4 - Tabela atual'!BJ184,'5 - Tabela anterior'!BI184)</f>
        <v>0</v>
      </c>
      <c r="BK185" s="9">
        <f>IF(Parametros!$P$3=1,'4 - Tabela atual'!BK184,'5 - Tabela anterior'!BJ184)</f>
        <v>0</v>
      </c>
      <c r="BL185" s="9">
        <f>IF(Parametros!$P$3=1,'4 - Tabela atual'!BL184,'5 - Tabela anterior'!BK184)</f>
        <v>0</v>
      </c>
      <c r="BM185" s="9">
        <f>IF(Parametros!$P$3=1,'4 - Tabela atual'!BM184,'5 - Tabela anterior'!BL184)</f>
        <v>0</v>
      </c>
      <c r="BN185" s="9">
        <f>IF(Parametros!$P$3=1,'4 - Tabela atual'!BN184,'5 - Tabela anterior'!BM184)</f>
        <v>0</v>
      </c>
      <c r="BO185" s="9">
        <f>IF(Parametros!$P$3=1,'4 - Tabela atual'!BO184,'5 - Tabela anterior'!BN184)</f>
        <v>0</v>
      </c>
      <c r="BP185" s="9">
        <f>IF(Parametros!$P$3=1,'4 - Tabela atual'!BP184,'5 - Tabela anterior'!BO184)</f>
        <v>0</v>
      </c>
      <c r="BQ185" s="9">
        <f>IF(Parametros!$P$3=1,'4 - Tabela atual'!BQ184,'5 - Tabela anterior'!BP184)</f>
        <v>0</v>
      </c>
      <c r="BR185" s="9">
        <f>IF(Parametros!$P$3=1,'4 - Tabela atual'!BR184,'5 - Tabela anterior'!BQ184)</f>
        <v>0</v>
      </c>
      <c r="BS185" s="9">
        <f>IF(Parametros!$P$3=1,'4 - Tabela atual'!BS184,'5 - Tabela anterior'!BR184)</f>
        <v>0</v>
      </c>
      <c r="BT185" s="9">
        <f>IF(Parametros!$P$3=1,'4 - Tabela atual'!BT184,'5 - Tabela anterior'!BS184)</f>
        <v>0</v>
      </c>
      <c r="BU185" s="9">
        <f>IF(Parametros!$P$3=1,'4 - Tabela atual'!BU184,'5 - Tabela anterior'!BT184)</f>
        <v>0</v>
      </c>
      <c r="BV185" s="9">
        <f>IF(Parametros!$P$3=1,'4 - Tabela atual'!BV184,'5 - Tabela anterior'!BU184)</f>
        <v>0</v>
      </c>
      <c r="BW185" s="9">
        <f>IF(Parametros!$P$3=1,'4 - Tabela atual'!BW184,'5 - Tabela anterior'!BV184)</f>
        <v>0</v>
      </c>
      <c r="BX185" s="9">
        <f>IF(Parametros!$P$3=1,'4 - Tabela atual'!BX184,'5 - Tabela anterior'!BW184)</f>
        <v>0</v>
      </c>
      <c r="BY185" s="9">
        <f>IF(Parametros!$P$3=1,'4 - Tabela atual'!BY184,'5 - Tabela anterior'!BX184)</f>
        <v>0</v>
      </c>
      <c r="BZ185" s="9">
        <f>IF(Parametros!$P$3=1,'4 - Tabela atual'!BZ184,'5 - Tabela anterior'!BY184)</f>
        <v>0</v>
      </c>
      <c r="CA185" s="9">
        <f>IF(Parametros!$P$3=1,'4 - Tabela atual'!CA184,'5 - Tabela anterior'!BZ184)</f>
        <v>0</v>
      </c>
      <c r="CB185" s="9">
        <f>IF(Parametros!$P$3=1,'4 - Tabela atual'!CB184,'5 - Tabela anterior'!CA184)</f>
        <v>0</v>
      </c>
      <c r="CC185" s="9">
        <f>IF(Parametros!$P$3=1,'4 - Tabela atual'!CC184,'5 - Tabela anterior'!CB184)</f>
        <v>0</v>
      </c>
      <c r="CD185" s="9">
        <f>IF(Parametros!$P$3=1,'4 - Tabela atual'!CD184,'5 - Tabela anterior'!CC184)</f>
        <v>0</v>
      </c>
      <c r="CE185" s="9">
        <f>IF(Parametros!$P$3=1,'4 - Tabela atual'!CE184,'5 - Tabela anterior'!CD184)</f>
        <v>0</v>
      </c>
      <c r="CF185" s="9">
        <f>IF(Parametros!$P$3=1,'4 - Tabela atual'!CF184,'5 - Tabela anterior'!CE184)</f>
        <v>0</v>
      </c>
      <c r="CG185" s="9">
        <f>IF(Parametros!$P$3=1,'4 - Tabela atual'!CG184,'5 - Tabela anterior'!CF184)</f>
        <v>0</v>
      </c>
      <c r="CH185" s="9">
        <f>IF(Parametros!$P$3=1,'4 - Tabela atual'!CH184,'5 - Tabela anterior'!CG184)</f>
        <v>0</v>
      </c>
      <c r="CI185" s="9">
        <f>IF(Parametros!$P$3=1,'4 - Tabela atual'!CI184,'5 - Tabela anterior'!CH184)</f>
        <v>0</v>
      </c>
      <c r="CJ185" s="9">
        <f>IF(Parametros!$P$3=1,'4 - Tabela atual'!CJ184,'5 - Tabela anterior'!CI184)</f>
        <v>0</v>
      </c>
      <c r="CK185" s="9">
        <f>IF(Parametros!$P$3=1,'4 - Tabela atual'!CK184,'5 - Tabela anterior'!CJ184)</f>
        <v>0</v>
      </c>
      <c r="CL185" s="9">
        <f>IF(Parametros!$P$3=1,'4 - Tabela atual'!CL184,'5 - Tabela anterior'!CK184)</f>
        <v>0</v>
      </c>
      <c r="CM185" s="9">
        <f>IF(Parametros!$P$3=1,'4 - Tabela atual'!CM184,'5 - Tabela anterior'!CL184)</f>
        <v>0</v>
      </c>
      <c r="CN185" s="9">
        <f>IF(Parametros!$P$3=1,'4 - Tabela atual'!CN184,'5 - Tabela anterior'!CM184)</f>
        <v>0</v>
      </c>
      <c r="CO185" s="9">
        <f>IF(Parametros!$P$3=1,'4 - Tabela atual'!CO184,'5 - Tabela anterior'!CN184)</f>
        <v>0</v>
      </c>
      <c r="CP185" s="9">
        <f>IF(Parametros!$P$3=1,'4 - Tabela atual'!CP184,'5 - Tabela anterior'!CO184)</f>
        <v>0</v>
      </c>
      <c r="CQ185" s="9">
        <f>IF(Parametros!$P$3=1,'4 - Tabela atual'!CQ184,'5 - Tabela anterior'!CP184)</f>
        <v>0</v>
      </c>
      <c r="CR185" s="9">
        <f>IF(Parametros!$P$3=1,'4 - Tabela atual'!CR184,'5 - Tabela anterior'!CQ184)</f>
        <v>0</v>
      </c>
      <c r="CS185" s="9">
        <f>IF(Parametros!$P$3=1,'4 - Tabela atual'!CS184,'5 - Tabela anterior'!CR184)</f>
        <v>0</v>
      </c>
      <c r="CT185" s="9">
        <f>IF(Parametros!$P$3=1,'4 - Tabela atual'!CT184,'5 - Tabela anterior'!CS184)</f>
        <v>0</v>
      </c>
      <c r="CU185" s="9">
        <f>IF(Parametros!$P$3=1,'4 - Tabela atual'!CU184,'5 - Tabela anterior'!CT184)</f>
        <v>0</v>
      </c>
      <c r="CV185" s="9">
        <f>IF(Parametros!$P$3=1,'4 - Tabela atual'!CV184,'5 - Tabela anterior'!CU184)</f>
        <v>0</v>
      </c>
      <c r="CW185" s="9">
        <f>IF(Parametros!$P$3=1,'4 - Tabela atual'!CW184,'5 - Tabela anterior'!CV184)</f>
        <v>0</v>
      </c>
      <c r="CX185" s="9">
        <f>IF(Parametros!$P$3=1,'4 - Tabela atual'!CX184,'5 - Tabela anterior'!CW184)</f>
        <v>0</v>
      </c>
      <c r="CY185" s="9">
        <f>IF(Parametros!$P$3=1,'4 - Tabela atual'!CY184,'5 - Tabela anterior'!CX184)</f>
        <v>0</v>
      </c>
      <c r="CZ185" s="9">
        <f>IF(Parametros!$P$3=1,'4 - Tabela atual'!CZ184,'5 - Tabela anterior'!CY184)</f>
        <v>0</v>
      </c>
      <c r="DA185" s="9">
        <f>IF(Parametros!$P$3=1,'4 - Tabela atual'!DA184,'5 - Tabela anterior'!CZ184)</f>
        <v>0</v>
      </c>
      <c r="DB185" s="9">
        <f>IF(Parametros!$P$3=1,'4 - Tabela atual'!DB184,'5 - Tabela anterior'!DA184)</f>
        <v>0</v>
      </c>
      <c r="DC185" s="9">
        <f>IF(Parametros!$P$3=1,'4 - Tabela atual'!DC184,'5 - Tabela anterior'!DB184)</f>
        <v>0</v>
      </c>
      <c r="DD185" s="9">
        <f>IF(Parametros!$P$3=1,'4 - Tabela atual'!DD184,'5 - Tabela anterior'!DC184)</f>
        <v>0</v>
      </c>
      <c r="DE185" s="9">
        <f>IF(Parametros!$P$3=1,'4 - Tabela atual'!DE184,'5 - Tabela anterior'!DD184)</f>
        <v>0</v>
      </c>
      <c r="DF185" s="9">
        <f>IF(Parametros!$P$3=1,'4 - Tabela atual'!DF184,'5 - Tabela anterior'!DE184)</f>
        <v>0</v>
      </c>
      <c r="DG185" s="9">
        <f>IF(Parametros!$P$3=1,'4 - Tabela atual'!DG184,'5 - Tabela anterior'!DF184)</f>
        <v>0</v>
      </c>
      <c r="DH185" s="9">
        <f>IF(Parametros!$P$3=1,'4 - Tabela atual'!DH184,'5 - Tabela anterior'!DG184)</f>
        <v>0</v>
      </c>
      <c r="DI185" s="9">
        <f>IF(Parametros!$P$3=1,'4 - Tabela atual'!DI184,'5 - Tabela anterior'!DH184)</f>
        <v>0</v>
      </c>
      <c r="DJ185" s="9">
        <f>IF(Parametros!$P$3=1,'4 - Tabela atual'!DJ184,'5 - Tabela anterior'!DI184)</f>
        <v>0</v>
      </c>
      <c r="DK185" s="9">
        <f>IF(Parametros!$P$3=1,'4 - Tabela atual'!DK184,'5 - Tabela anterior'!DJ184)</f>
        <v>0</v>
      </c>
      <c r="DL185" s="9">
        <f>IF(Parametros!$P$3=1,'4 - Tabela atual'!DL184,'5 - Tabela anterior'!DK184)</f>
        <v>0</v>
      </c>
      <c r="DM185" s="9">
        <f>IF(Parametros!$P$3=1,'4 - Tabela atual'!DM184,'5 - Tabela anterior'!DL184)</f>
        <v>0</v>
      </c>
      <c r="DN185" s="9">
        <f>IF(Parametros!$P$3=1,'4 - Tabela atual'!DN184,'5 - Tabela anterior'!DM184)</f>
        <v>0</v>
      </c>
      <c r="DO185" s="9">
        <f>IF(Parametros!$P$3=1,'4 - Tabela atual'!DO184,'5 - Tabela anterior'!DN184)</f>
        <v>0</v>
      </c>
      <c r="DP185" s="9">
        <f>IF(Parametros!$P$3=1,'4 - Tabela atual'!DP184,'5 - Tabela anterior'!DO184)</f>
        <v>0</v>
      </c>
      <c r="DQ185" s="9">
        <f>IF(Parametros!$P$3=1,'4 - Tabela atual'!DQ184,'5 - Tabela anterior'!DP184)</f>
        <v>0</v>
      </c>
      <c r="DR185" s="9">
        <f>IF(Parametros!$P$3=1,'4 - Tabela atual'!DR184,'5 - Tabela anterior'!DQ184)</f>
        <v>0</v>
      </c>
      <c r="DS185" s="9">
        <f>IF(Parametros!$P$3=1,'4 - Tabela atual'!DS184,'5 - Tabela anterior'!DR184)</f>
        <v>0</v>
      </c>
      <c r="DT185" s="9">
        <f>IF(Parametros!$P$3=1,'4 - Tabela atual'!DT184,'5 - Tabela anterior'!DS184)</f>
        <v>0</v>
      </c>
      <c r="DU185" s="9">
        <f>IF(Parametros!$P$3=1,'4 - Tabela atual'!DU184,'5 - Tabela anterior'!DT184)</f>
        <v>0</v>
      </c>
      <c r="DV185" s="9">
        <f>IF(Parametros!$P$3=1,'4 - Tabela atual'!DV184,'5 - Tabela anterior'!DU184)</f>
        <v>0</v>
      </c>
      <c r="DW185" s="9">
        <f>IF(Parametros!$P$3=1,'4 - Tabela atual'!DW184,'5 - Tabela anterior'!DV184)</f>
        <v>0</v>
      </c>
      <c r="DX185" s="9">
        <f>IF(Parametros!$P$3=1,'4 - Tabela atual'!DX184,'5 - Tabela anterior'!DW184)</f>
        <v>0</v>
      </c>
      <c r="DY185" s="9">
        <f>IF(Parametros!$P$3=1,'4 - Tabela atual'!DY184,'5 - Tabela anterior'!DX184)</f>
        <v>0</v>
      </c>
      <c r="DZ185" s="9">
        <f>IF(Parametros!$P$3=1,'4 - Tabela atual'!DZ184,'5 - Tabela anterior'!DY184)</f>
        <v>0</v>
      </c>
      <c r="EA185" s="9">
        <f>IF(Parametros!$P$3=1,'4 - Tabela atual'!EA184,'5 - Tabela anterior'!DZ184)</f>
        <v>0</v>
      </c>
      <c r="EB185" s="9">
        <f>IF(Parametros!$P$3=1,'4 - Tabela atual'!EB184,'5 - Tabela anterior'!EA184)</f>
        <v>0</v>
      </c>
      <c r="EC185" s="9">
        <f>IF(Parametros!$P$3=1,'4 - Tabela atual'!EC184,'5 - Tabela anterior'!EB184)</f>
        <v>0</v>
      </c>
      <c r="ED185" s="9">
        <f>IF(Parametros!$P$3=1,'4 - Tabela atual'!ED184,'5 - Tabela anterior'!EC184)</f>
        <v>0</v>
      </c>
      <c r="EE185" s="9">
        <f>IF(Parametros!$P$3=1,'4 - Tabela atual'!EE184,'5 - Tabela anterior'!ED184)</f>
        <v>0</v>
      </c>
      <c r="EF185" s="9">
        <f>IF(Parametros!$P$3=1,'4 - Tabela atual'!EF184,'5 - Tabela anterior'!EE184)</f>
        <v>0</v>
      </c>
      <c r="EG185" s="9">
        <f>IF(Parametros!$P$3=1,'4 - Tabela atual'!EG184,'5 - Tabela anterior'!EF184)</f>
        <v>0</v>
      </c>
      <c r="EH185" s="9">
        <f>IF(Parametros!$P$3=1,'4 - Tabela atual'!EH184,'5 - Tabela anterior'!EG184)</f>
        <v>0</v>
      </c>
      <c r="EI185" s="9">
        <f>IF(Parametros!$P$3=1,'4 - Tabela atual'!EI184,'5 - Tabela anterior'!EH184)</f>
        <v>0</v>
      </c>
      <c r="EJ185" s="9">
        <f>IF(Parametros!$P$3=1,'4 - Tabela atual'!EJ184,'5 - Tabela anterior'!EI184)</f>
        <v>0</v>
      </c>
      <c r="EK185" s="9">
        <f>IF(Parametros!$P$3=1,'4 - Tabela atual'!EK184,'5 - Tabela anterior'!EJ184)</f>
        <v>0</v>
      </c>
      <c r="EL185" s="9">
        <f>IF(Parametros!$P$3=1,'4 - Tabela atual'!EL184,'5 - Tabela anterior'!EK184)</f>
        <v>0</v>
      </c>
      <c r="EM185" s="9">
        <f>IF(Parametros!$P$3=1,'4 - Tabela atual'!EM184,'5 - Tabela anterior'!EL184)</f>
        <v>0</v>
      </c>
      <c r="EN185" s="9">
        <f>IF(Parametros!$P$3=1,'4 - Tabela atual'!EN184,'5 - Tabela anterior'!EM184)</f>
        <v>0</v>
      </c>
      <c r="EO185" s="9">
        <f>IF(Parametros!$P$3=1,'4 - Tabela atual'!EO184,'5 - Tabela anterior'!EN184)</f>
        <v>0</v>
      </c>
      <c r="EP185" s="9">
        <f>IF(Parametros!$P$3=1,'4 - Tabela atual'!EP184,'5 - Tabela anterior'!EO184)</f>
        <v>0</v>
      </c>
      <c r="EQ185" s="9">
        <f>IF(Parametros!$P$3=1,'4 - Tabela atual'!EQ184,'5 - Tabela anterior'!EP184)</f>
        <v>0</v>
      </c>
      <c r="ER185" s="9">
        <f>IF(Parametros!$P$3=1,'4 - Tabela atual'!ER184,'5 - Tabela anterior'!EQ184)</f>
        <v>0</v>
      </c>
      <c r="ES185" s="9">
        <f>IF(Parametros!$P$3=1,'4 - Tabela atual'!ES184,'5 - Tabela anterior'!ER184)</f>
        <v>0</v>
      </c>
      <c r="ET185" s="9">
        <f>IF(Parametros!$P$3=1,'4 - Tabela atual'!ET184,'5 - Tabela anterior'!ES184)</f>
        <v>0</v>
      </c>
      <c r="EU185" s="9">
        <f>IF(Parametros!$P$3=1,'4 - Tabela atual'!EU184,'5 - Tabela anterior'!ET184)</f>
        <v>0</v>
      </c>
      <c r="EV185" s="9">
        <f>IF(Parametros!$P$3=1,'4 - Tabela atual'!EV184,'5 - Tabela anterior'!EU184)</f>
        <v>0</v>
      </c>
      <c r="EW185" s="9">
        <f>IF(Parametros!$P$3=1,'4 - Tabela atual'!EW184,'5 - Tabela anterior'!EV184)</f>
        <v>0</v>
      </c>
      <c r="EX185" s="9">
        <f>IF(Parametros!$P$3=1,'4 - Tabela atual'!EX184,'5 - Tabela anterior'!EW184)</f>
        <v>0</v>
      </c>
      <c r="EY185" s="9">
        <f>IF(Parametros!$P$3=1,'4 - Tabela atual'!EY184,'5 - Tabela anterior'!EX184)</f>
        <v>0</v>
      </c>
      <c r="EZ185" s="9">
        <f>IF(Parametros!$P$3=1,'4 - Tabela atual'!EZ184,'5 - Tabela anterior'!EY184)</f>
        <v>0</v>
      </c>
      <c r="FA185" s="9">
        <f>IF(Parametros!$P$3=1,'4 - Tabela atual'!FA184,'5 - Tabela anterior'!EZ184)</f>
        <v>0</v>
      </c>
      <c r="FB185" s="9">
        <f>IF(Parametros!$P$3=1,'4 - Tabela atual'!FB184,'5 - Tabela anterior'!FA184)</f>
        <v>0</v>
      </c>
      <c r="FC185" s="9">
        <f>IF(Parametros!$P$3=1,'4 - Tabela atual'!FC184,'5 - Tabela anterior'!FB184)</f>
        <v>0</v>
      </c>
      <c r="FD185" s="9">
        <f>IF(Parametros!$P$3=1,'4 - Tabela atual'!FD184,'5 - Tabela anterior'!FC184)</f>
        <v>0</v>
      </c>
      <c r="FE185" s="9">
        <f>IF(Parametros!$P$3=1,'4 - Tabela atual'!FE184,'5 - Tabela anterior'!FD184)</f>
        <v>0</v>
      </c>
      <c r="FF185" s="9">
        <f>IF(Parametros!$P$3=1,'4 - Tabela atual'!FF184,'5 - Tabela anterior'!FE184)</f>
        <v>0</v>
      </c>
      <c r="FG185" s="9">
        <f>IF(Parametros!$P$3=1,'4 - Tabela atual'!FG184,'5 - Tabela anterior'!FF184)</f>
        <v>0</v>
      </c>
      <c r="FH185" s="9">
        <f>IF(Parametros!$P$3=1,'4 - Tabela atual'!FH184,'5 - Tabela anterior'!FG184)</f>
        <v>0</v>
      </c>
      <c r="FI185" s="9">
        <f>IF(Parametros!$P$3=1,'4 - Tabela atual'!FI184,'5 - Tabela anterior'!FH184)</f>
        <v>0</v>
      </c>
      <c r="FJ185" s="9">
        <f>IF(Parametros!$P$3=1,'4 - Tabela atual'!FJ184,'5 - Tabela anterior'!FI184)</f>
        <v>0</v>
      </c>
      <c r="FK185" s="9">
        <f>IF(Parametros!$P$3=1,'4 - Tabela atual'!FK184,'5 - Tabela anterior'!FJ184)</f>
        <v>0</v>
      </c>
      <c r="FL185" s="9">
        <f>IF(Parametros!$P$3=1,'4 - Tabela atual'!FL184,'5 - Tabela anterior'!FK184)</f>
        <v>0</v>
      </c>
      <c r="FM185" s="9">
        <f>IF(Parametros!$P$3=1,'4 - Tabela atual'!FM184,'5 - Tabela anterior'!FL184)</f>
        <v>0</v>
      </c>
      <c r="FN185" s="9">
        <f>IF(Parametros!$P$3=1,'4 - Tabela atual'!FN184,'5 - Tabela anterior'!FM184)</f>
        <v>0</v>
      </c>
      <c r="FO185" s="9">
        <f>IF(Parametros!$P$3=1,'4 - Tabela atual'!FO184,'5 - Tabela anterior'!FN184)</f>
        <v>0</v>
      </c>
      <c r="FP185" s="9">
        <f>IF(Parametros!$P$3=1,'4 - Tabela atual'!FP184,'5 - Tabela anterior'!FO184)</f>
        <v>0</v>
      </c>
      <c r="FQ185" s="9">
        <f>IF(Parametros!$P$3=1,'4 - Tabela atual'!FQ184,'5 - Tabela anterior'!FP184)</f>
        <v>0</v>
      </c>
      <c r="FR185" s="9">
        <f>IF(Parametros!$P$3=1,'4 - Tabela atual'!FR184,'5 - Tabela anterior'!FQ184)</f>
        <v>0</v>
      </c>
      <c r="FS185" s="9">
        <f>IF(Parametros!$P$3=1,'4 - Tabela atual'!FS184,'5 - Tabela anterior'!FR184)</f>
        <v>0</v>
      </c>
      <c r="FT185" t="str">
        <f>IF(Parametros!$P$3=1,'4 - Tabela atual'!FT184,'5 - Tabela anterior'!FS184)</f>
        <v>0</v>
      </c>
      <c r="FU185" t="str">
        <f>IF(Parametros!$P$3=1,'4 - Tabela atual'!FU184,'5 - Tabela anterior'!FT184)</f>
        <v>0</v>
      </c>
      <c r="FV185" t="str">
        <f>IF(Parametros!$P$3=1,'4 - Tabela atual'!FV184,'5 - Tabela anterior'!FU184)</f>
        <v>0</v>
      </c>
      <c r="FW185" t="str">
        <f>IF(Parametros!$P$3=1,'4 - Tabela atual'!FW184,'5 - Tabela anterior'!FV184)</f>
        <v>0</v>
      </c>
      <c r="FX185">
        <f>IF(Parametros!$P$3=1,'4 - Tabela atual'!FX184,'5 - Tabela anterior'!FW184)</f>
        <v>0</v>
      </c>
      <c r="FY185">
        <f>IF(Parametros!$P$3=1,'4 - Tabela atual'!FY184,'5 - Tabela anterior'!FX184)</f>
        <v>0</v>
      </c>
      <c r="FZ185">
        <f>IF(Parametros!$P$3=1,'4 - Tabela atual'!FZ184,'5 - Tabela anterior'!FY184)</f>
        <v>0</v>
      </c>
      <c r="GA185">
        <f>IF(Parametros!$P$3=1,'4 - Tabela atual'!GA184,'5 - Tabela anterior'!FZ184)</f>
        <v>0</v>
      </c>
      <c r="GB185">
        <f>IF(Parametros!$P$3=1,'4 - Tabela atual'!GB184,'5 - Tabela anterior'!GA184)</f>
        <v>0</v>
      </c>
      <c r="GC185">
        <f>IF(Parametros!$P$3=1,'4 - Tabela atual'!GC184,'5 - Tabela anterior'!GB184)</f>
        <v>0</v>
      </c>
      <c r="GD185">
        <f>IF(Parametros!$P$3=1,'4 - Tabela atual'!GD184,'5 - Tabela anterior'!GC184)</f>
        <v>0</v>
      </c>
      <c r="GE185">
        <f>IF(Parametros!$P$3=1,'4 - Tabela atual'!GE184,'5 - Tabela anterior'!GD184)</f>
        <v>0</v>
      </c>
      <c r="GF185">
        <f>IF(Parametros!$P$3=1,'4 - Tabela atual'!GF184,'5 - Tabela anterior'!GE184)</f>
        <v>0</v>
      </c>
      <c r="GG185">
        <f>IF(Parametros!$P$3=1,'4 - Tabela atual'!GG184,'5 - Tabela anterior'!GF184)</f>
        <v>0</v>
      </c>
      <c r="GH185">
        <f>IF(Parametros!$P$3=1,'4 - Tabela atual'!GH184,'5 - Tabela anterior'!GG184)</f>
        <v>0</v>
      </c>
      <c r="GI185" s="8" t="str">
        <f>IF(Parametros!$P$3=1,'4 - Tabela atual'!GI184,'5 - Tabela anterior'!GH184)</f>
        <v>0</v>
      </c>
      <c r="GJ185" s="8">
        <f>IF(Parametros!$P$3=1,'4 - Tabela atual'!GJ184,'5 - Tabela anterior'!GI184)</f>
        <v>0</v>
      </c>
      <c r="GK185" s="8">
        <f>IF(Parametros!$P$3=1,'4 - Tabela atual'!GK184,'5 - Tabela anterior'!GJ184)</f>
        <v>0</v>
      </c>
      <c r="GL185" s="8">
        <f>IF(Parametros!$P$3=1,'4 - Tabela atual'!GL184,'5 - Tabela anterior'!GK184)</f>
        <v>0</v>
      </c>
      <c r="GM185" s="8">
        <f>IF(Parametros!$P$3=1,'4 - Tabela atual'!GM184,'5 - Tabela anterior'!GL184)</f>
        <v>0</v>
      </c>
      <c r="GN185" s="8">
        <f>IF(Parametros!$P$3=1,'4 - Tabela atual'!GN184,'5 - Tabela anterior'!GM184)</f>
        <v>0</v>
      </c>
      <c r="GO185" s="8">
        <f>IF(Parametros!$P$3=1,'4 - Tabela atual'!GO184,'5 - Tabela anterior'!GN184)</f>
        <v>0</v>
      </c>
      <c r="GP185" s="8">
        <f>IF(Parametros!$P$3=1,'4 - Tabela atual'!GP184,'5 - Tabela anterior'!GO184)</f>
        <v>0</v>
      </c>
      <c r="GQ185" s="8">
        <f>IF(Parametros!$P$3=1,'4 - Tabela atual'!GQ184,'5 - Tabela anterior'!GP184)</f>
        <v>0</v>
      </c>
      <c r="GR185" s="8">
        <f>IF(Parametros!$P$3=1,'4 - Tabela atual'!GR184,'5 - Tabela anterior'!GQ184)</f>
        <v>0</v>
      </c>
      <c r="GS185" s="8">
        <f>IF(Parametros!$P$3=1,'4 - Tabela atual'!GS184,'5 - Tabela anterior'!GR184)</f>
        <v>0</v>
      </c>
      <c r="GT185" s="8">
        <f>IF(Parametros!$P$3=1,'4 - Tabela atual'!GT184,'5 - Tabela anterior'!GS184)</f>
        <v>0</v>
      </c>
      <c r="GU185" s="8">
        <f>IF(Parametros!$P$3=1,'4 - Tabela atual'!GU184,'5 - Tabela anterior'!GT184)</f>
        <v>0</v>
      </c>
      <c r="GV185" s="8">
        <f>IF(Parametros!$P$3=1,'4 - Tabela atual'!GV184,'5 - Tabela anterior'!GU184)</f>
        <v>0</v>
      </c>
      <c r="GW185" s="8">
        <f>IF(Parametros!$P$3=1,'4 - Tabela atual'!GW184,'5 - Tabela anterior'!GV184)</f>
        <v>0</v>
      </c>
      <c r="GX185">
        <f>IF(Parametros!$P$3=1,'4 - Tabela atual'!GX184,'5 - Tabela anterior'!GW184)</f>
        <v>0</v>
      </c>
      <c r="GY185">
        <f>IF(Parametros!$P$3=1,'4 - Tabela atual'!GY184,'5 - Tabela anterior'!GX184)</f>
        <v>0</v>
      </c>
      <c r="GZ185">
        <f>IF(Parametros!$P$3=1,'4 - Tabela atual'!GZ184,'5 - Tabela anterior'!GY184)</f>
        <v>0</v>
      </c>
      <c r="HA185">
        <f>IF(Parametros!$P$3=1,'4 - Tabela atual'!HA184,'5 - Tabela anterior'!GZ184)</f>
        <v>0</v>
      </c>
      <c r="HB185">
        <f>IF(Parametros!$P$3=1,'4 - Tabela atual'!HB184,'5 - Tabela anterior'!HA184)</f>
        <v>0</v>
      </c>
      <c r="HC185">
        <f>IF(Parametros!$P$3=1,'4 - Tabela atual'!HC184,'5 - Tabela anterior'!HB184)</f>
        <v>0</v>
      </c>
      <c r="HD185">
        <f>IF(Parametros!$P$3=1,'4 - Tabela atual'!HD184,'5 - Tabela anterior'!HC184)</f>
        <v>0</v>
      </c>
      <c r="HE185" s="6" t="str">
        <f t="shared" si="4"/>
        <v>0 - (0)</v>
      </c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IP185" s="5"/>
      <c r="IQ185" s="5"/>
      <c r="IR185" s="5"/>
      <c r="IS185" s="5"/>
      <c r="IT185" s="5"/>
      <c r="IU185" s="5"/>
      <c r="IV185" s="5"/>
      <c r="IW185" s="5"/>
      <c r="IX185" s="5"/>
      <c r="IY185" s="5"/>
      <c r="IZ185" s="5"/>
      <c r="JA185" s="5"/>
      <c r="JB185" s="5"/>
      <c r="JC185" s="5"/>
      <c r="JD185" s="5"/>
      <c r="JE185" s="5"/>
      <c r="JF185" s="5"/>
      <c r="JG185" s="5"/>
      <c r="JH185" s="5"/>
      <c r="JI185" s="5"/>
      <c r="JJ185" s="5"/>
      <c r="JK185" s="5"/>
      <c r="JL185" s="5"/>
    </row>
    <row r="186" spans="1:272" x14ac:dyDescent="0.2">
      <c r="A186" s="148">
        <f>IF(Parametros!$P$3=1,'4 - Tabela atual'!A185,'5 - Tabela anterior'!A185)</f>
        <v>0</v>
      </c>
      <c r="B186" s="112">
        <f>IF(Parametros!$P$3=1,'4 - Tabela atual'!B185,'5 - Tabela anterior'!B185)</f>
        <v>0</v>
      </c>
      <c r="C186" s="9">
        <f>IF(Parametros!$P$3=1,'4 - Tabela atual'!C185,'5 - Tabela anterior'!C185)</f>
        <v>0</v>
      </c>
      <c r="D186" s="9">
        <f>IF(Parametros!$P$3=1,'4 - Tabela atual'!D185,'5 - Tabela anterior'!D185)</f>
        <v>0</v>
      </c>
      <c r="E186" s="9"/>
      <c r="F186" s="9"/>
      <c r="G186" s="9"/>
      <c r="H186" s="9"/>
      <c r="I186" s="9">
        <f>IF(Parametros!$P$3=1,'4 - Tabela atual'!I185,'5 - Tabela anterior'!H185)</f>
        <v>0</v>
      </c>
      <c r="J186" s="9"/>
      <c r="K186" s="9"/>
      <c r="L186" s="9"/>
      <c r="M186" s="9"/>
      <c r="N186" s="9">
        <f>IF(Parametros!$P$3=1,'4 - Tabela atual'!N185,'5 - Tabela anterior'!M185)</f>
        <v>0</v>
      </c>
      <c r="O186" s="9">
        <f>IF(Parametros!$P$3=1,'4 - Tabela atual'!O185,'5 - Tabela anterior'!N185)</f>
        <v>0</v>
      </c>
      <c r="P186" s="9">
        <f>IF(Parametros!$P$3=1,'4 - Tabela atual'!P185,'5 - Tabela anterior'!O185)</f>
        <v>0</v>
      </c>
      <c r="Q186" s="9">
        <f>IF(Parametros!$P$3=1,'4 - Tabela atual'!Q185,'5 - Tabela anterior'!P185)</f>
        <v>0</v>
      </c>
      <c r="R186" s="9">
        <f>IF(Parametros!$P$3=1,'4 - Tabela atual'!R185,'5 - Tabela anterior'!Q185)</f>
        <v>0</v>
      </c>
      <c r="S186" s="9">
        <f>IF(Parametros!$P$3=1,'4 - Tabela atual'!S185,'5 - Tabela anterior'!R185)</f>
        <v>0</v>
      </c>
      <c r="T186" s="9">
        <f>IF(Parametros!$P$3=1,'4 - Tabela atual'!T185,'5 - Tabela anterior'!S185)</f>
        <v>0</v>
      </c>
      <c r="U186" s="9">
        <f>IF(Parametros!$P$3=1,'4 - Tabela atual'!U185,'5 - Tabela anterior'!T185)</f>
        <v>0</v>
      </c>
      <c r="V186" s="9">
        <f>IF(Parametros!$P$3=1,'4 - Tabela atual'!V185,'5 - Tabela anterior'!U185)</f>
        <v>0</v>
      </c>
      <c r="W186" s="9">
        <f>IF(Parametros!$P$3=1,'4 - Tabela atual'!W185,'5 - Tabela anterior'!V185)</f>
        <v>0</v>
      </c>
      <c r="X186" s="9">
        <f>IF(Parametros!$P$3=1,'4 - Tabela atual'!X185,'5 - Tabela anterior'!W185)</f>
        <v>0</v>
      </c>
      <c r="Y186" s="9">
        <f>IF(Parametros!$P$3=1,'4 - Tabela atual'!Y185,'5 - Tabela anterior'!X185)</f>
        <v>0</v>
      </c>
      <c r="Z186" s="9">
        <f>IF(Parametros!$P$3=1,'4 - Tabela atual'!Z185,'5 - Tabela anterior'!Y185)</f>
        <v>0</v>
      </c>
      <c r="AA186" s="9">
        <f>IF(Parametros!$P$3=1,'4 - Tabela atual'!AA185,'5 - Tabela anterior'!Z185)</f>
        <v>0</v>
      </c>
      <c r="AB186" s="9">
        <f>IF(Parametros!$P$3=1,'4 - Tabela atual'!AB185,'5 - Tabela anterior'!AA185)</f>
        <v>0</v>
      </c>
      <c r="AC186" s="9">
        <f>IF(Parametros!$P$3=1,'4 - Tabela atual'!AC185,'5 - Tabela anterior'!AB185)</f>
        <v>0</v>
      </c>
      <c r="AD186" s="9">
        <f>IF(Parametros!$P$3=1,'4 - Tabela atual'!AD185,'5 - Tabela anterior'!AC185)</f>
        <v>0</v>
      </c>
      <c r="AE186" s="9">
        <f>IF(Parametros!$P$3=1,'4 - Tabela atual'!AE185,'5 - Tabela anterior'!AD185)</f>
        <v>0</v>
      </c>
      <c r="AF186" s="9">
        <f>IF(Parametros!$P$3=1,'4 - Tabela atual'!AF185,'5 - Tabela anterior'!AE185)</f>
        <v>0</v>
      </c>
      <c r="AG186" s="9">
        <f>IF(Parametros!$P$3=1,'4 - Tabela atual'!AG185,'5 - Tabela anterior'!AF185)</f>
        <v>0</v>
      </c>
      <c r="AH186" s="9">
        <f>IF(Parametros!$P$3=1,'4 - Tabela atual'!AH185,'5 - Tabela anterior'!AG185)</f>
        <v>0</v>
      </c>
      <c r="AI186" s="9">
        <f>IF(Parametros!$P$3=1,'4 - Tabela atual'!AI185,'5 - Tabela anterior'!AH185)</f>
        <v>0</v>
      </c>
      <c r="AJ186" s="9">
        <f>IF(Parametros!$P$3=1,'4 - Tabela atual'!AJ185,'5 - Tabela anterior'!AI185)</f>
        <v>0</v>
      </c>
      <c r="AK186" s="9">
        <f>IF(Parametros!$P$3=1,'4 - Tabela atual'!AK185,'5 - Tabela anterior'!AJ185)</f>
        <v>0</v>
      </c>
      <c r="AL186" s="9">
        <f>IF(Parametros!$P$3=1,'4 - Tabela atual'!AL185,'5 - Tabela anterior'!AK185)</f>
        <v>0</v>
      </c>
      <c r="AM186" s="9">
        <f>IF(Parametros!$P$3=1,'4 - Tabela atual'!AM185,'5 - Tabela anterior'!AL185)</f>
        <v>0</v>
      </c>
      <c r="AN186" s="9">
        <f>IF(Parametros!$P$3=1,'4 - Tabela atual'!AN185,'5 - Tabela anterior'!AM185)</f>
        <v>0</v>
      </c>
      <c r="AO186" s="9">
        <f>IF(Parametros!$P$3=1,'4 - Tabela atual'!AO185,'5 - Tabela anterior'!AN185)</f>
        <v>0</v>
      </c>
      <c r="AP186" s="9">
        <f>IF(Parametros!$P$3=1,'4 - Tabela atual'!AP185,'5 - Tabela anterior'!AO185)</f>
        <v>0</v>
      </c>
      <c r="AQ186" s="9">
        <f>IF(Parametros!$P$3=1,'4 - Tabela atual'!AQ185,'5 - Tabela anterior'!AP185)</f>
        <v>0</v>
      </c>
      <c r="AR186" s="9">
        <f>IF(Parametros!$P$3=1,'4 - Tabela atual'!AR185,'5 - Tabela anterior'!AQ185)</f>
        <v>0</v>
      </c>
      <c r="AS186" s="9">
        <f>IF(Parametros!$P$3=1,'4 - Tabela atual'!AS185,'5 - Tabela anterior'!AR185)</f>
        <v>0</v>
      </c>
      <c r="AT186" s="9">
        <f>IF(Parametros!$P$3=1,'4 - Tabela atual'!AT185,'5 - Tabela anterior'!AS185)</f>
        <v>0</v>
      </c>
      <c r="AU186" s="9">
        <f>IF(Parametros!$P$3=1,'4 - Tabela atual'!AU185,'5 - Tabela anterior'!AT185)</f>
        <v>0</v>
      </c>
      <c r="AV186" s="9">
        <f>IF(Parametros!$P$3=1,'4 - Tabela atual'!AV185,'5 - Tabela anterior'!AU185)</f>
        <v>0</v>
      </c>
      <c r="AW186" s="9">
        <f>IF(Parametros!$P$3=1,'4 - Tabela atual'!AW185,'5 - Tabela anterior'!AV185)</f>
        <v>0</v>
      </c>
      <c r="AX186" s="9">
        <f>IF(Parametros!$P$3=1,'4 - Tabela atual'!AX185,'5 - Tabela anterior'!AW185)</f>
        <v>0</v>
      </c>
      <c r="AY186" s="9">
        <f>IF(Parametros!$P$3=1,'4 - Tabela atual'!AY185,'5 - Tabela anterior'!AX185)</f>
        <v>0</v>
      </c>
      <c r="AZ186" s="9">
        <f>IF(Parametros!$P$3=1,'4 - Tabela atual'!AZ185,'5 - Tabela anterior'!AY185)</f>
        <v>0</v>
      </c>
      <c r="BA186" s="9">
        <f>IF(Parametros!$P$3=1,'4 - Tabela atual'!BA185,'5 - Tabela anterior'!AZ185)</f>
        <v>0</v>
      </c>
      <c r="BB186" s="9">
        <f>IF(Parametros!$P$3=1,'4 - Tabela atual'!BB185,'5 - Tabela anterior'!BA185)</f>
        <v>0</v>
      </c>
      <c r="BC186" s="9">
        <f>IF(Parametros!$P$3=1,'4 - Tabela atual'!BC185,'5 - Tabela anterior'!BB185)</f>
        <v>0</v>
      </c>
      <c r="BD186" s="9">
        <f>IF(Parametros!$P$3=1,'4 - Tabela atual'!BD185,'5 - Tabela anterior'!BC185)</f>
        <v>0</v>
      </c>
      <c r="BE186" s="9">
        <f>IF(Parametros!$P$3=1,'4 - Tabela atual'!BE185,'5 - Tabela anterior'!BD185)</f>
        <v>0</v>
      </c>
      <c r="BF186" s="9">
        <f>IF(Parametros!$P$3=1,'4 - Tabela atual'!BF185,'5 - Tabela anterior'!BE185)</f>
        <v>0</v>
      </c>
      <c r="BG186" s="9">
        <f>IF(Parametros!$P$3=1,'4 - Tabela atual'!BG185,'5 - Tabela anterior'!BF185)</f>
        <v>0</v>
      </c>
      <c r="BH186" s="9">
        <f>IF(Parametros!$P$3=1,'4 - Tabela atual'!BH185,'5 - Tabela anterior'!BG185)</f>
        <v>0</v>
      </c>
      <c r="BI186" s="9">
        <f>IF(Parametros!$P$3=1,'4 - Tabela atual'!BI185,'5 - Tabela anterior'!BH185)</f>
        <v>0</v>
      </c>
      <c r="BJ186" s="9">
        <f>IF(Parametros!$P$3=1,'4 - Tabela atual'!BJ185,'5 - Tabela anterior'!BI185)</f>
        <v>0</v>
      </c>
      <c r="BK186" s="9">
        <f>IF(Parametros!$P$3=1,'4 - Tabela atual'!BK185,'5 - Tabela anterior'!BJ185)</f>
        <v>0</v>
      </c>
      <c r="BL186" s="9">
        <f>IF(Parametros!$P$3=1,'4 - Tabela atual'!BL185,'5 - Tabela anterior'!BK185)</f>
        <v>0</v>
      </c>
      <c r="BM186" s="9">
        <f>IF(Parametros!$P$3=1,'4 - Tabela atual'!BM185,'5 - Tabela anterior'!BL185)</f>
        <v>0</v>
      </c>
      <c r="BN186" s="9">
        <f>IF(Parametros!$P$3=1,'4 - Tabela atual'!BN185,'5 - Tabela anterior'!BM185)</f>
        <v>0</v>
      </c>
      <c r="BO186" s="9">
        <f>IF(Parametros!$P$3=1,'4 - Tabela atual'!BO185,'5 - Tabela anterior'!BN185)</f>
        <v>0</v>
      </c>
      <c r="BP186" s="9">
        <f>IF(Parametros!$P$3=1,'4 - Tabela atual'!BP185,'5 - Tabela anterior'!BO185)</f>
        <v>0</v>
      </c>
      <c r="BQ186" s="9">
        <f>IF(Parametros!$P$3=1,'4 - Tabela atual'!BQ185,'5 - Tabela anterior'!BP185)</f>
        <v>0</v>
      </c>
      <c r="BR186" s="9">
        <f>IF(Parametros!$P$3=1,'4 - Tabela atual'!BR185,'5 - Tabela anterior'!BQ185)</f>
        <v>0</v>
      </c>
      <c r="BS186" s="9">
        <f>IF(Parametros!$P$3=1,'4 - Tabela atual'!BS185,'5 - Tabela anterior'!BR185)</f>
        <v>0</v>
      </c>
      <c r="BT186" s="9">
        <f>IF(Parametros!$P$3=1,'4 - Tabela atual'!BT185,'5 - Tabela anterior'!BS185)</f>
        <v>0</v>
      </c>
      <c r="BU186" s="9">
        <f>IF(Parametros!$P$3=1,'4 - Tabela atual'!BU185,'5 - Tabela anterior'!BT185)</f>
        <v>0</v>
      </c>
      <c r="BV186" s="9">
        <f>IF(Parametros!$P$3=1,'4 - Tabela atual'!BV185,'5 - Tabela anterior'!BU185)</f>
        <v>0</v>
      </c>
      <c r="BW186" s="9">
        <f>IF(Parametros!$P$3=1,'4 - Tabela atual'!BW185,'5 - Tabela anterior'!BV185)</f>
        <v>0</v>
      </c>
      <c r="BX186" s="9">
        <f>IF(Parametros!$P$3=1,'4 - Tabela atual'!BX185,'5 - Tabela anterior'!BW185)</f>
        <v>0</v>
      </c>
      <c r="BY186" s="9">
        <f>IF(Parametros!$P$3=1,'4 - Tabela atual'!BY185,'5 - Tabela anterior'!BX185)</f>
        <v>0</v>
      </c>
      <c r="BZ186" s="9">
        <f>IF(Parametros!$P$3=1,'4 - Tabela atual'!BZ185,'5 - Tabela anterior'!BY185)</f>
        <v>0</v>
      </c>
      <c r="CA186" s="9">
        <f>IF(Parametros!$P$3=1,'4 - Tabela atual'!CA185,'5 - Tabela anterior'!BZ185)</f>
        <v>0</v>
      </c>
      <c r="CB186" s="9">
        <f>IF(Parametros!$P$3=1,'4 - Tabela atual'!CB185,'5 - Tabela anterior'!CA185)</f>
        <v>0</v>
      </c>
      <c r="CC186" s="9">
        <f>IF(Parametros!$P$3=1,'4 - Tabela atual'!CC185,'5 - Tabela anterior'!CB185)</f>
        <v>0</v>
      </c>
      <c r="CD186" s="9">
        <f>IF(Parametros!$P$3=1,'4 - Tabela atual'!CD185,'5 - Tabela anterior'!CC185)</f>
        <v>0</v>
      </c>
      <c r="CE186" s="9">
        <f>IF(Parametros!$P$3=1,'4 - Tabela atual'!CE185,'5 - Tabela anterior'!CD185)</f>
        <v>0</v>
      </c>
      <c r="CF186" s="9">
        <f>IF(Parametros!$P$3=1,'4 - Tabela atual'!CF185,'5 - Tabela anterior'!CE185)</f>
        <v>0</v>
      </c>
      <c r="CG186" s="9">
        <f>IF(Parametros!$P$3=1,'4 - Tabela atual'!CG185,'5 - Tabela anterior'!CF185)</f>
        <v>0</v>
      </c>
      <c r="CH186" s="9">
        <f>IF(Parametros!$P$3=1,'4 - Tabela atual'!CH185,'5 - Tabela anterior'!CG185)</f>
        <v>0</v>
      </c>
      <c r="CI186" s="9">
        <f>IF(Parametros!$P$3=1,'4 - Tabela atual'!CI185,'5 - Tabela anterior'!CH185)</f>
        <v>0</v>
      </c>
      <c r="CJ186" s="9">
        <f>IF(Parametros!$P$3=1,'4 - Tabela atual'!CJ185,'5 - Tabela anterior'!CI185)</f>
        <v>0</v>
      </c>
      <c r="CK186" s="9">
        <f>IF(Parametros!$P$3=1,'4 - Tabela atual'!CK185,'5 - Tabela anterior'!CJ185)</f>
        <v>0</v>
      </c>
      <c r="CL186" s="9">
        <f>IF(Parametros!$P$3=1,'4 - Tabela atual'!CL185,'5 - Tabela anterior'!CK185)</f>
        <v>0</v>
      </c>
      <c r="CM186" s="9">
        <f>IF(Parametros!$P$3=1,'4 - Tabela atual'!CM185,'5 - Tabela anterior'!CL185)</f>
        <v>0</v>
      </c>
      <c r="CN186" s="9">
        <f>IF(Parametros!$P$3=1,'4 - Tabela atual'!CN185,'5 - Tabela anterior'!CM185)</f>
        <v>0</v>
      </c>
      <c r="CO186" s="9">
        <f>IF(Parametros!$P$3=1,'4 - Tabela atual'!CO185,'5 - Tabela anterior'!CN185)</f>
        <v>0</v>
      </c>
      <c r="CP186" s="9">
        <f>IF(Parametros!$P$3=1,'4 - Tabela atual'!CP185,'5 - Tabela anterior'!CO185)</f>
        <v>0</v>
      </c>
      <c r="CQ186" s="9">
        <f>IF(Parametros!$P$3=1,'4 - Tabela atual'!CQ185,'5 - Tabela anterior'!CP185)</f>
        <v>0</v>
      </c>
      <c r="CR186" s="9">
        <f>IF(Parametros!$P$3=1,'4 - Tabela atual'!CR185,'5 - Tabela anterior'!CQ185)</f>
        <v>0</v>
      </c>
      <c r="CS186" s="9">
        <f>IF(Parametros!$P$3=1,'4 - Tabela atual'!CS185,'5 - Tabela anterior'!CR185)</f>
        <v>0</v>
      </c>
      <c r="CT186" s="9">
        <f>IF(Parametros!$P$3=1,'4 - Tabela atual'!CT185,'5 - Tabela anterior'!CS185)</f>
        <v>0</v>
      </c>
      <c r="CU186" s="9">
        <f>IF(Parametros!$P$3=1,'4 - Tabela atual'!CU185,'5 - Tabela anterior'!CT185)</f>
        <v>0</v>
      </c>
      <c r="CV186" s="9">
        <f>IF(Parametros!$P$3=1,'4 - Tabela atual'!CV185,'5 - Tabela anterior'!CU185)</f>
        <v>0</v>
      </c>
      <c r="CW186" s="9">
        <f>IF(Parametros!$P$3=1,'4 - Tabela atual'!CW185,'5 - Tabela anterior'!CV185)</f>
        <v>0</v>
      </c>
      <c r="CX186" s="9">
        <f>IF(Parametros!$P$3=1,'4 - Tabela atual'!CX185,'5 - Tabela anterior'!CW185)</f>
        <v>0</v>
      </c>
      <c r="CY186" s="9">
        <f>IF(Parametros!$P$3=1,'4 - Tabela atual'!CY185,'5 - Tabela anterior'!CX185)</f>
        <v>0</v>
      </c>
      <c r="CZ186" s="9">
        <f>IF(Parametros!$P$3=1,'4 - Tabela atual'!CZ185,'5 - Tabela anterior'!CY185)</f>
        <v>0</v>
      </c>
      <c r="DA186" s="9">
        <f>IF(Parametros!$P$3=1,'4 - Tabela atual'!DA185,'5 - Tabela anterior'!CZ185)</f>
        <v>0</v>
      </c>
      <c r="DB186" s="9">
        <f>IF(Parametros!$P$3=1,'4 - Tabela atual'!DB185,'5 - Tabela anterior'!DA185)</f>
        <v>0</v>
      </c>
      <c r="DC186" s="9">
        <f>IF(Parametros!$P$3=1,'4 - Tabela atual'!DC185,'5 - Tabela anterior'!DB185)</f>
        <v>0</v>
      </c>
      <c r="DD186" s="9">
        <f>IF(Parametros!$P$3=1,'4 - Tabela atual'!DD185,'5 - Tabela anterior'!DC185)</f>
        <v>0</v>
      </c>
      <c r="DE186" s="9">
        <f>IF(Parametros!$P$3=1,'4 - Tabela atual'!DE185,'5 - Tabela anterior'!DD185)</f>
        <v>0</v>
      </c>
      <c r="DF186" s="9">
        <f>IF(Parametros!$P$3=1,'4 - Tabela atual'!DF185,'5 - Tabela anterior'!DE185)</f>
        <v>0</v>
      </c>
      <c r="DG186" s="9">
        <f>IF(Parametros!$P$3=1,'4 - Tabela atual'!DG185,'5 - Tabela anterior'!DF185)</f>
        <v>0</v>
      </c>
      <c r="DH186" s="9">
        <f>IF(Parametros!$P$3=1,'4 - Tabela atual'!DH185,'5 - Tabela anterior'!DG185)</f>
        <v>0</v>
      </c>
      <c r="DI186" s="9">
        <f>IF(Parametros!$P$3=1,'4 - Tabela atual'!DI185,'5 - Tabela anterior'!DH185)</f>
        <v>0</v>
      </c>
      <c r="DJ186" s="9">
        <f>IF(Parametros!$P$3=1,'4 - Tabela atual'!DJ185,'5 - Tabela anterior'!DI185)</f>
        <v>0</v>
      </c>
      <c r="DK186" s="9">
        <f>IF(Parametros!$P$3=1,'4 - Tabela atual'!DK185,'5 - Tabela anterior'!DJ185)</f>
        <v>0</v>
      </c>
      <c r="DL186" s="9">
        <f>IF(Parametros!$P$3=1,'4 - Tabela atual'!DL185,'5 - Tabela anterior'!DK185)</f>
        <v>0</v>
      </c>
      <c r="DM186" s="9">
        <f>IF(Parametros!$P$3=1,'4 - Tabela atual'!DM185,'5 - Tabela anterior'!DL185)</f>
        <v>0</v>
      </c>
      <c r="DN186" s="9">
        <f>IF(Parametros!$P$3=1,'4 - Tabela atual'!DN185,'5 - Tabela anterior'!DM185)</f>
        <v>0</v>
      </c>
      <c r="DO186" s="9">
        <f>IF(Parametros!$P$3=1,'4 - Tabela atual'!DO185,'5 - Tabela anterior'!DN185)</f>
        <v>0</v>
      </c>
      <c r="DP186" s="9">
        <f>IF(Parametros!$P$3=1,'4 - Tabela atual'!DP185,'5 - Tabela anterior'!DO185)</f>
        <v>0</v>
      </c>
      <c r="DQ186" s="9">
        <f>IF(Parametros!$P$3=1,'4 - Tabela atual'!DQ185,'5 - Tabela anterior'!DP185)</f>
        <v>0</v>
      </c>
      <c r="DR186" s="9">
        <f>IF(Parametros!$P$3=1,'4 - Tabela atual'!DR185,'5 - Tabela anterior'!DQ185)</f>
        <v>0</v>
      </c>
      <c r="DS186" s="9">
        <f>IF(Parametros!$P$3=1,'4 - Tabela atual'!DS185,'5 - Tabela anterior'!DR185)</f>
        <v>0</v>
      </c>
      <c r="DT186" s="9">
        <f>IF(Parametros!$P$3=1,'4 - Tabela atual'!DT185,'5 - Tabela anterior'!DS185)</f>
        <v>0</v>
      </c>
      <c r="DU186" s="9">
        <f>IF(Parametros!$P$3=1,'4 - Tabela atual'!DU185,'5 - Tabela anterior'!DT185)</f>
        <v>0</v>
      </c>
      <c r="DV186" s="9">
        <f>IF(Parametros!$P$3=1,'4 - Tabela atual'!DV185,'5 - Tabela anterior'!DU185)</f>
        <v>0</v>
      </c>
      <c r="DW186" s="9">
        <f>IF(Parametros!$P$3=1,'4 - Tabela atual'!DW185,'5 - Tabela anterior'!DV185)</f>
        <v>0</v>
      </c>
      <c r="DX186" s="9">
        <f>IF(Parametros!$P$3=1,'4 - Tabela atual'!DX185,'5 - Tabela anterior'!DW185)</f>
        <v>0</v>
      </c>
      <c r="DY186" s="9">
        <f>IF(Parametros!$P$3=1,'4 - Tabela atual'!DY185,'5 - Tabela anterior'!DX185)</f>
        <v>0</v>
      </c>
      <c r="DZ186" s="9">
        <f>IF(Parametros!$P$3=1,'4 - Tabela atual'!DZ185,'5 - Tabela anterior'!DY185)</f>
        <v>0</v>
      </c>
      <c r="EA186" s="9">
        <f>IF(Parametros!$P$3=1,'4 - Tabela atual'!EA185,'5 - Tabela anterior'!DZ185)</f>
        <v>0</v>
      </c>
      <c r="EB186" s="9">
        <f>IF(Parametros!$P$3=1,'4 - Tabela atual'!EB185,'5 - Tabela anterior'!EA185)</f>
        <v>0</v>
      </c>
      <c r="EC186" s="9">
        <f>IF(Parametros!$P$3=1,'4 - Tabela atual'!EC185,'5 - Tabela anterior'!EB185)</f>
        <v>0</v>
      </c>
      <c r="ED186" s="9">
        <f>IF(Parametros!$P$3=1,'4 - Tabela atual'!ED185,'5 - Tabela anterior'!EC185)</f>
        <v>0</v>
      </c>
      <c r="EE186" s="9">
        <f>IF(Parametros!$P$3=1,'4 - Tabela atual'!EE185,'5 - Tabela anterior'!ED185)</f>
        <v>0</v>
      </c>
      <c r="EF186" s="9">
        <f>IF(Parametros!$P$3=1,'4 - Tabela atual'!EF185,'5 - Tabela anterior'!EE185)</f>
        <v>0</v>
      </c>
      <c r="EG186" s="9">
        <f>IF(Parametros!$P$3=1,'4 - Tabela atual'!EG185,'5 - Tabela anterior'!EF185)</f>
        <v>0</v>
      </c>
      <c r="EH186" s="9">
        <f>IF(Parametros!$P$3=1,'4 - Tabela atual'!EH185,'5 - Tabela anterior'!EG185)</f>
        <v>0</v>
      </c>
      <c r="EI186" s="9">
        <f>IF(Parametros!$P$3=1,'4 - Tabela atual'!EI185,'5 - Tabela anterior'!EH185)</f>
        <v>0</v>
      </c>
      <c r="EJ186" s="9">
        <f>IF(Parametros!$P$3=1,'4 - Tabela atual'!EJ185,'5 - Tabela anterior'!EI185)</f>
        <v>0</v>
      </c>
      <c r="EK186" s="9">
        <f>IF(Parametros!$P$3=1,'4 - Tabela atual'!EK185,'5 - Tabela anterior'!EJ185)</f>
        <v>0</v>
      </c>
      <c r="EL186" s="9">
        <f>IF(Parametros!$P$3=1,'4 - Tabela atual'!EL185,'5 - Tabela anterior'!EK185)</f>
        <v>0</v>
      </c>
      <c r="EM186" s="9">
        <f>IF(Parametros!$P$3=1,'4 - Tabela atual'!EM185,'5 - Tabela anterior'!EL185)</f>
        <v>0</v>
      </c>
      <c r="EN186" s="9">
        <f>IF(Parametros!$P$3=1,'4 - Tabela atual'!EN185,'5 - Tabela anterior'!EM185)</f>
        <v>0</v>
      </c>
      <c r="EO186" s="9">
        <f>IF(Parametros!$P$3=1,'4 - Tabela atual'!EO185,'5 - Tabela anterior'!EN185)</f>
        <v>0</v>
      </c>
      <c r="EP186" s="9">
        <f>IF(Parametros!$P$3=1,'4 - Tabela atual'!EP185,'5 - Tabela anterior'!EO185)</f>
        <v>0</v>
      </c>
      <c r="EQ186" s="9">
        <f>IF(Parametros!$P$3=1,'4 - Tabela atual'!EQ185,'5 - Tabela anterior'!EP185)</f>
        <v>0</v>
      </c>
      <c r="ER186" s="9">
        <f>IF(Parametros!$P$3=1,'4 - Tabela atual'!ER185,'5 - Tabela anterior'!EQ185)</f>
        <v>0</v>
      </c>
      <c r="ES186" s="9">
        <f>IF(Parametros!$P$3=1,'4 - Tabela atual'!ES185,'5 - Tabela anterior'!ER185)</f>
        <v>0</v>
      </c>
      <c r="ET186" s="9">
        <f>IF(Parametros!$P$3=1,'4 - Tabela atual'!ET185,'5 - Tabela anterior'!ES185)</f>
        <v>0</v>
      </c>
      <c r="EU186" s="9">
        <f>IF(Parametros!$P$3=1,'4 - Tabela atual'!EU185,'5 - Tabela anterior'!ET185)</f>
        <v>0</v>
      </c>
      <c r="EV186" s="9">
        <f>IF(Parametros!$P$3=1,'4 - Tabela atual'!EV185,'5 - Tabela anterior'!EU185)</f>
        <v>0</v>
      </c>
      <c r="EW186" s="9">
        <f>IF(Parametros!$P$3=1,'4 - Tabela atual'!EW185,'5 - Tabela anterior'!EV185)</f>
        <v>0</v>
      </c>
      <c r="EX186" s="9">
        <f>IF(Parametros!$P$3=1,'4 - Tabela atual'!EX185,'5 - Tabela anterior'!EW185)</f>
        <v>0</v>
      </c>
      <c r="EY186" s="9">
        <f>IF(Parametros!$P$3=1,'4 - Tabela atual'!EY185,'5 - Tabela anterior'!EX185)</f>
        <v>0</v>
      </c>
      <c r="EZ186" s="9">
        <f>IF(Parametros!$P$3=1,'4 - Tabela atual'!EZ185,'5 - Tabela anterior'!EY185)</f>
        <v>0</v>
      </c>
      <c r="FA186" s="9">
        <f>IF(Parametros!$P$3=1,'4 - Tabela atual'!FA185,'5 - Tabela anterior'!EZ185)</f>
        <v>0</v>
      </c>
      <c r="FB186" s="9">
        <f>IF(Parametros!$P$3=1,'4 - Tabela atual'!FB185,'5 - Tabela anterior'!FA185)</f>
        <v>0</v>
      </c>
      <c r="FC186" s="9">
        <f>IF(Parametros!$P$3=1,'4 - Tabela atual'!FC185,'5 - Tabela anterior'!FB185)</f>
        <v>0</v>
      </c>
      <c r="FD186" s="9">
        <f>IF(Parametros!$P$3=1,'4 - Tabela atual'!FD185,'5 - Tabela anterior'!FC185)</f>
        <v>0</v>
      </c>
      <c r="FE186" s="9">
        <f>IF(Parametros!$P$3=1,'4 - Tabela atual'!FE185,'5 - Tabela anterior'!FD185)</f>
        <v>0</v>
      </c>
      <c r="FF186" s="9">
        <f>IF(Parametros!$P$3=1,'4 - Tabela atual'!FF185,'5 - Tabela anterior'!FE185)</f>
        <v>0</v>
      </c>
      <c r="FG186" s="9">
        <f>IF(Parametros!$P$3=1,'4 - Tabela atual'!FG185,'5 - Tabela anterior'!FF185)</f>
        <v>0</v>
      </c>
      <c r="FH186" s="9">
        <f>IF(Parametros!$P$3=1,'4 - Tabela atual'!FH185,'5 - Tabela anterior'!FG185)</f>
        <v>0</v>
      </c>
      <c r="FI186" s="9">
        <f>IF(Parametros!$P$3=1,'4 - Tabela atual'!FI185,'5 - Tabela anterior'!FH185)</f>
        <v>0</v>
      </c>
      <c r="FJ186" s="9">
        <f>IF(Parametros!$P$3=1,'4 - Tabela atual'!FJ185,'5 - Tabela anterior'!FI185)</f>
        <v>0</v>
      </c>
      <c r="FK186" s="9">
        <f>IF(Parametros!$P$3=1,'4 - Tabela atual'!FK185,'5 - Tabela anterior'!FJ185)</f>
        <v>0</v>
      </c>
      <c r="FL186" s="9">
        <f>IF(Parametros!$P$3=1,'4 - Tabela atual'!FL185,'5 - Tabela anterior'!FK185)</f>
        <v>0</v>
      </c>
      <c r="FM186" s="9">
        <f>IF(Parametros!$P$3=1,'4 - Tabela atual'!FM185,'5 - Tabela anterior'!FL185)</f>
        <v>0</v>
      </c>
      <c r="FN186" s="9">
        <f>IF(Parametros!$P$3=1,'4 - Tabela atual'!FN185,'5 - Tabela anterior'!FM185)</f>
        <v>0</v>
      </c>
      <c r="FO186" s="9">
        <f>IF(Parametros!$P$3=1,'4 - Tabela atual'!FO185,'5 - Tabela anterior'!FN185)</f>
        <v>0</v>
      </c>
      <c r="FP186" s="9">
        <f>IF(Parametros!$P$3=1,'4 - Tabela atual'!FP185,'5 - Tabela anterior'!FO185)</f>
        <v>0</v>
      </c>
      <c r="FQ186" s="9">
        <f>IF(Parametros!$P$3=1,'4 - Tabela atual'!FQ185,'5 - Tabela anterior'!FP185)</f>
        <v>0</v>
      </c>
      <c r="FR186" s="9">
        <f>IF(Parametros!$P$3=1,'4 - Tabela atual'!FR185,'5 - Tabela anterior'!FQ185)</f>
        <v>0</v>
      </c>
      <c r="FS186" s="9">
        <f>IF(Parametros!$P$3=1,'4 - Tabela atual'!FS185,'5 - Tabela anterior'!FR185)</f>
        <v>0</v>
      </c>
      <c r="FT186" t="str">
        <f>IF(Parametros!$P$3=1,'4 - Tabela atual'!FT185,'5 - Tabela anterior'!FS185)</f>
        <v>0</v>
      </c>
      <c r="FU186" t="str">
        <f>IF(Parametros!$P$3=1,'4 - Tabela atual'!FU185,'5 - Tabela anterior'!FT185)</f>
        <v>0</v>
      </c>
      <c r="FV186" t="str">
        <f>IF(Parametros!$P$3=1,'4 - Tabela atual'!FV185,'5 - Tabela anterior'!FU185)</f>
        <v>0</v>
      </c>
      <c r="FW186" t="str">
        <f>IF(Parametros!$P$3=1,'4 - Tabela atual'!FW185,'5 - Tabela anterior'!FV185)</f>
        <v>0</v>
      </c>
      <c r="FX186">
        <f>IF(Parametros!$P$3=1,'4 - Tabela atual'!FX185,'5 - Tabela anterior'!FW185)</f>
        <v>0</v>
      </c>
      <c r="FY186">
        <f>IF(Parametros!$P$3=1,'4 - Tabela atual'!FY185,'5 - Tabela anterior'!FX185)</f>
        <v>0</v>
      </c>
      <c r="FZ186">
        <f>IF(Parametros!$P$3=1,'4 - Tabela atual'!FZ185,'5 - Tabela anterior'!FY185)</f>
        <v>0</v>
      </c>
      <c r="GA186">
        <f>IF(Parametros!$P$3=1,'4 - Tabela atual'!GA185,'5 - Tabela anterior'!FZ185)</f>
        <v>0</v>
      </c>
      <c r="GB186">
        <f>IF(Parametros!$P$3=1,'4 - Tabela atual'!GB185,'5 - Tabela anterior'!GA185)</f>
        <v>0</v>
      </c>
      <c r="GC186">
        <f>IF(Parametros!$P$3=1,'4 - Tabela atual'!GC185,'5 - Tabela anterior'!GB185)</f>
        <v>0</v>
      </c>
      <c r="GD186">
        <f>IF(Parametros!$P$3=1,'4 - Tabela atual'!GD185,'5 - Tabela anterior'!GC185)</f>
        <v>0</v>
      </c>
      <c r="GE186">
        <f>IF(Parametros!$P$3=1,'4 - Tabela atual'!GE185,'5 - Tabela anterior'!GD185)</f>
        <v>0</v>
      </c>
      <c r="GF186">
        <f>IF(Parametros!$P$3=1,'4 - Tabela atual'!GF185,'5 - Tabela anterior'!GE185)</f>
        <v>0</v>
      </c>
      <c r="GG186">
        <f>IF(Parametros!$P$3=1,'4 - Tabela atual'!GG185,'5 - Tabela anterior'!GF185)</f>
        <v>0</v>
      </c>
      <c r="GH186">
        <f>IF(Parametros!$P$3=1,'4 - Tabela atual'!GH185,'5 - Tabela anterior'!GG185)</f>
        <v>0</v>
      </c>
      <c r="GI186" s="8" t="str">
        <f>IF(Parametros!$P$3=1,'4 - Tabela atual'!GI185,'5 - Tabela anterior'!GH185)</f>
        <v>0</v>
      </c>
      <c r="GJ186" s="8">
        <f>IF(Parametros!$P$3=1,'4 - Tabela atual'!GJ185,'5 - Tabela anterior'!GI185)</f>
        <v>0</v>
      </c>
      <c r="GK186" s="8">
        <f>IF(Parametros!$P$3=1,'4 - Tabela atual'!GK185,'5 - Tabela anterior'!GJ185)</f>
        <v>0</v>
      </c>
      <c r="GL186" s="8">
        <f>IF(Parametros!$P$3=1,'4 - Tabela atual'!GL185,'5 - Tabela anterior'!GK185)</f>
        <v>0</v>
      </c>
      <c r="GM186" s="8">
        <f>IF(Parametros!$P$3=1,'4 - Tabela atual'!GM185,'5 - Tabela anterior'!GL185)</f>
        <v>0</v>
      </c>
      <c r="GN186" s="8">
        <f>IF(Parametros!$P$3=1,'4 - Tabela atual'!GN185,'5 - Tabela anterior'!GM185)</f>
        <v>0</v>
      </c>
      <c r="GO186" s="8">
        <f>IF(Parametros!$P$3=1,'4 - Tabela atual'!GO185,'5 - Tabela anterior'!GN185)</f>
        <v>0</v>
      </c>
      <c r="GP186" s="8">
        <f>IF(Parametros!$P$3=1,'4 - Tabela atual'!GP185,'5 - Tabela anterior'!GO185)</f>
        <v>0</v>
      </c>
      <c r="GQ186" s="8">
        <f>IF(Parametros!$P$3=1,'4 - Tabela atual'!GQ185,'5 - Tabela anterior'!GP185)</f>
        <v>0</v>
      </c>
      <c r="GR186" s="8">
        <f>IF(Parametros!$P$3=1,'4 - Tabela atual'!GR185,'5 - Tabela anterior'!GQ185)</f>
        <v>0</v>
      </c>
      <c r="GS186" s="8">
        <f>IF(Parametros!$P$3=1,'4 - Tabela atual'!GS185,'5 - Tabela anterior'!GR185)</f>
        <v>0</v>
      </c>
      <c r="GT186" s="8">
        <f>IF(Parametros!$P$3=1,'4 - Tabela atual'!GT185,'5 - Tabela anterior'!GS185)</f>
        <v>0</v>
      </c>
      <c r="GU186" s="8">
        <f>IF(Parametros!$P$3=1,'4 - Tabela atual'!GU185,'5 - Tabela anterior'!GT185)</f>
        <v>0</v>
      </c>
      <c r="GV186" s="8">
        <f>IF(Parametros!$P$3=1,'4 - Tabela atual'!GV185,'5 - Tabela anterior'!GU185)</f>
        <v>0</v>
      </c>
      <c r="GW186" s="8">
        <f>IF(Parametros!$P$3=1,'4 - Tabela atual'!GW185,'5 - Tabela anterior'!GV185)</f>
        <v>0</v>
      </c>
      <c r="GX186">
        <f>IF(Parametros!$P$3=1,'4 - Tabela atual'!GX185,'5 - Tabela anterior'!GW185)</f>
        <v>0</v>
      </c>
      <c r="GY186">
        <f>IF(Parametros!$P$3=1,'4 - Tabela atual'!GY185,'5 - Tabela anterior'!GX185)</f>
        <v>0</v>
      </c>
      <c r="GZ186">
        <f>IF(Parametros!$P$3=1,'4 - Tabela atual'!GZ185,'5 - Tabela anterior'!GY185)</f>
        <v>0</v>
      </c>
      <c r="HA186">
        <f>IF(Parametros!$P$3=1,'4 - Tabela atual'!HA185,'5 - Tabela anterior'!GZ185)</f>
        <v>0</v>
      </c>
      <c r="HB186">
        <f>IF(Parametros!$P$3=1,'4 - Tabela atual'!HB185,'5 - Tabela anterior'!HA185)</f>
        <v>0</v>
      </c>
      <c r="HC186">
        <f>IF(Parametros!$P$3=1,'4 - Tabela atual'!HC185,'5 - Tabela anterior'!HB185)</f>
        <v>0</v>
      </c>
      <c r="HD186">
        <f>IF(Parametros!$P$3=1,'4 - Tabela atual'!HD185,'5 - Tabela anterior'!HC185)</f>
        <v>0</v>
      </c>
      <c r="HE186" s="6" t="str">
        <f t="shared" si="4"/>
        <v>0 - (0)</v>
      </c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IP186" s="5"/>
      <c r="IQ186" s="5"/>
      <c r="IR186" s="5"/>
      <c r="IS186" s="5"/>
      <c r="IT186" s="5"/>
      <c r="IU186" s="5"/>
      <c r="IV186" s="5"/>
      <c r="IW186" s="5"/>
      <c r="IX186" s="5"/>
      <c r="IY186" s="5"/>
      <c r="IZ186" s="5"/>
      <c r="JA186" s="5"/>
      <c r="JB186" s="5"/>
      <c r="JC186" s="5"/>
      <c r="JD186" s="5"/>
      <c r="JE186" s="5"/>
      <c r="JF186" s="5"/>
      <c r="JG186" s="5"/>
      <c r="JH186" s="5"/>
      <c r="JI186" s="5"/>
      <c r="JJ186" s="5"/>
      <c r="JK186" s="5"/>
      <c r="JL186" s="5"/>
    </row>
    <row r="187" spans="1:272" x14ac:dyDescent="0.2">
      <c r="A187" s="148">
        <f>IF(Parametros!$P$3=1,'4 - Tabela atual'!A186,'5 - Tabela anterior'!A186)</f>
        <v>0</v>
      </c>
      <c r="B187" s="112">
        <f>IF(Parametros!$P$3=1,'4 - Tabela atual'!B186,'5 - Tabela anterior'!B186)</f>
        <v>0</v>
      </c>
      <c r="C187" s="9">
        <f>IF(Parametros!$P$3=1,'4 - Tabela atual'!C186,'5 - Tabela anterior'!C186)</f>
        <v>0</v>
      </c>
      <c r="D187" s="9">
        <f>IF(Parametros!$P$3=1,'4 - Tabela atual'!D186,'5 - Tabela anterior'!D186)</f>
        <v>0</v>
      </c>
      <c r="E187" s="9"/>
      <c r="F187" s="9"/>
      <c r="G187" s="9"/>
      <c r="H187" s="9"/>
      <c r="I187" s="9">
        <f>IF(Parametros!$P$3=1,'4 - Tabela atual'!I186,'5 - Tabela anterior'!H186)</f>
        <v>0</v>
      </c>
      <c r="J187" s="9"/>
      <c r="K187" s="9"/>
      <c r="L187" s="9"/>
      <c r="M187" s="9"/>
      <c r="N187" s="9">
        <f>IF(Parametros!$P$3=1,'4 - Tabela atual'!N186,'5 - Tabela anterior'!M186)</f>
        <v>0</v>
      </c>
      <c r="O187" s="9">
        <f>IF(Parametros!$P$3=1,'4 - Tabela atual'!O186,'5 - Tabela anterior'!N186)</f>
        <v>0</v>
      </c>
      <c r="P187" s="9">
        <f>IF(Parametros!$P$3=1,'4 - Tabela atual'!P186,'5 - Tabela anterior'!O186)</f>
        <v>0</v>
      </c>
      <c r="Q187" s="9">
        <f>IF(Parametros!$P$3=1,'4 - Tabela atual'!Q186,'5 - Tabela anterior'!P186)</f>
        <v>0</v>
      </c>
      <c r="R187" s="9">
        <f>IF(Parametros!$P$3=1,'4 - Tabela atual'!R186,'5 - Tabela anterior'!Q186)</f>
        <v>0</v>
      </c>
      <c r="S187" s="9">
        <f>IF(Parametros!$P$3=1,'4 - Tabela atual'!S186,'5 - Tabela anterior'!R186)</f>
        <v>0</v>
      </c>
      <c r="T187" s="9">
        <f>IF(Parametros!$P$3=1,'4 - Tabela atual'!T186,'5 - Tabela anterior'!S186)</f>
        <v>0</v>
      </c>
      <c r="U187" s="9">
        <f>IF(Parametros!$P$3=1,'4 - Tabela atual'!U186,'5 - Tabela anterior'!T186)</f>
        <v>0</v>
      </c>
      <c r="V187" s="9">
        <f>IF(Parametros!$P$3=1,'4 - Tabela atual'!V186,'5 - Tabela anterior'!U186)</f>
        <v>0</v>
      </c>
      <c r="W187" s="9">
        <f>IF(Parametros!$P$3=1,'4 - Tabela atual'!W186,'5 - Tabela anterior'!V186)</f>
        <v>0</v>
      </c>
      <c r="X187" s="9">
        <f>IF(Parametros!$P$3=1,'4 - Tabela atual'!X186,'5 - Tabela anterior'!W186)</f>
        <v>0</v>
      </c>
      <c r="Y187" s="9">
        <f>IF(Parametros!$P$3=1,'4 - Tabela atual'!Y186,'5 - Tabela anterior'!X186)</f>
        <v>0</v>
      </c>
      <c r="Z187" s="9">
        <f>IF(Parametros!$P$3=1,'4 - Tabela atual'!Z186,'5 - Tabela anterior'!Y186)</f>
        <v>0</v>
      </c>
      <c r="AA187" s="9">
        <f>IF(Parametros!$P$3=1,'4 - Tabela atual'!AA186,'5 - Tabela anterior'!Z186)</f>
        <v>0</v>
      </c>
      <c r="AB187" s="9">
        <f>IF(Parametros!$P$3=1,'4 - Tabela atual'!AB186,'5 - Tabela anterior'!AA186)</f>
        <v>0</v>
      </c>
      <c r="AC187" s="9">
        <f>IF(Parametros!$P$3=1,'4 - Tabela atual'!AC186,'5 - Tabela anterior'!AB186)</f>
        <v>0</v>
      </c>
      <c r="AD187" s="9">
        <f>IF(Parametros!$P$3=1,'4 - Tabela atual'!AD186,'5 - Tabela anterior'!AC186)</f>
        <v>0</v>
      </c>
      <c r="AE187" s="9">
        <f>IF(Parametros!$P$3=1,'4 - Tabela atual'!AE186,'5 - Tabela anterior'!AD186)</f>
        <v>0</v>
      </c>
      <c r="AF187" s="9">
        <f>IF(Parametros!$P$3=1,'4 - Tabela atual'!AF186,'5 - Tabela anterior'!AE186)</f>
        <v>0</v>
      </c>
      <c r="AG187" s="9">
        <f>IF(Parametros!$P$3=1,'4 - Tabela atual'!AG186,'5 - Tabela anterior'!AF186)</f>
        <v>0</v>
      </c>
      <c r="AH187" s="9">
        <f>IF(Parametros!$P$3=1,'4 - Tabela atual'!AH186,'5 - Tabela anterior'!AG186)</f>
        <v>0</v>
      </c>
      <c r="AI187" s="9">
        <f>IF(Parametros!$P$3=1,'4 - Tabela atual'!AI186,'5 - Tabela anterior'!AH186)</f>
        <v>0</v>
      </c>
      <c r="AJ187" s="9">
        <f>IF(Parametros!$P$3=1,'4 - Tabela atual'!AJ186,'5 - Tabela anterior'!AI186)</f>
        <v>0</v>
      </c>
      <c r="AK187" s="9">
        <f>IF(Parametros!$P$3=1,'4 - Tabela atual'!AK186,'5 - Tabela anterior'!AJ186)</f>
        <v>0</v>
      </c>
      <c r="AL187" s="9">
        <f>IF(Parametros!$P$3=1,'4 - Tabela atual'!AL186,'5 - Tabela anterior'!AK186)</f>
        <v>0</v>
      </c>
      <c r="AM187" s="9">
        <f>IF(Parametros!$P$3=1,'4 - Tabela atual'!AM186,'5 - Tabela anterior'!AL186)</f>
        <v>0</v>
      </c>
      <c r="AN187" s="9">
        <f>IF(Parametros!$P$3=1,'4 - Tabela atual'!AN186,'5 - Tabela anterior'!AM186)</f>
        <v>0</v>
      </c>
      <c r="AO187" s="9">
        <f>IF(Parametros!$P$3=1,'4 - Tabela atual'!AO186,'5 - Tabela anterior'!AN186)</f>
        <v>0</v>
      </c>
      <c r="AP187" s="9">
        <f>IF(Parametros!$P$3=1,'4 - Tabela atual'!AP186,'5 - Tabela anterior'!AO186)</f>
        <v>0</v>
      </c>
      <c r="AQ187" s="9">
        <f>IF(Parametros!$P$3=1,'4 - Tabela atual'!AQ186,'5 - Tabela anterior'!AP186)</f>
        <v>0</v>
      </c>
      <c r="AR187" s="9">
        <f>IF(Parametros!$P$3=1,'4 - Tabela atual'!AR186,'5 - Tabela anterior'!AQ186)</f>
        <v>0</v>
      </c>
      <c r="AS187" s="9">
        <f>IF(Parametros!$P$3=1,'4 - Tabela atual'!AS186,'5 - Tabela anterior'!AR186)</f>
        <v>0</v>
      </c>
      <c r="AT187" s="9">
        <f>IF(Parametros!$P$3=1,'4 - Tabela atual'!AT186,'5 - Tabela anterior'!AS186)</f>
        <v>0</v>
      </c>
      <c r="AU187" s="9">
        <f>IF(Parametros!$P$3=1,'4 - Tabela atual'!AU186,'5 - Tabela anterior'!AT186)</f>
        <v>0</v>
      </c>
      <c r="AV187" s="9">
        <f>IF(Parametros!$P$3=1,'4 - Tabela atual'!AV186,'5 - Tabela anterior'!AU186)</f>
        <v>0</v>
      </c>
      <c r="AW187" s="9">
        <f>IF(Parametros!$P$3=1,'4 - Tabela atual'!AW186,'5 - Tabela anterior'!AV186)</f>
        <v>0</v>
      </c>
      <c r="AX187" s="9">
        <f>IF(Parametros!$P$3=1,'4 - Tabela atual'!AX186,'5 - Tabela anterior'!AW186)</f>
        <v>0</v>
      </c>
      <c r="AY187" s="9">
        <f>IF(Parametros!$P$3=1,'4 - Tabela atual'!AY186,'5 - Tabela anterior'!AX186)</f>
        <v>0</v>
      </c>
      <c r="AZ187" s="9">
        <f>IF(Parametros!$P$3=1,'4 - Tabela atual'!AZ186,'5 - Tabela anterior'!AY186)</f>
        <v>0</v>
      </c>
      <c r="BA187" s="9">
        <f>IF(Parametros!$P$3=1,'4 - Tabela atual'!BA186,'5 - Tabela anterior'!AZ186)</f>
        <v>0</v>
      </c>
      <c r="BB187" s="9">
        <f>IF(Parametros!$P$3=1,'4 - Tabela atual'!BB186,'5 - Tabela anterior'!BA186)</f>
        <v>0</v>
      </c>
      <c r="BC187" s="9">
        <f>IF(Parametros!$P$3=1,'4 - Tabela atual'!BC186,'5 - Tabela anterior'!BB186)</f>
        <v>0</v>
      </c>
      <c r="BD187" s="9">
        <f>IF(Parametros!$P$3=1,'4 - Tabela atual'!BD186,'5 - Tabela anterior'!BC186)</f>
        <v>0</v>
      </c>
      <c r="BE187" s="9">
        <f>IF(Parametros!$P$3=1,'4 - Tabela atual'!BE186,'5 - Tabela anterior'!BD186)</f>
        <v>0</v>
      </c>
      <c r="BF187" s="9">
        <f>IF(Parametros!$P$3=1,'4 - Tabela atual'!BF186,'5 - Tabela anterior'!BE186)</f>
        <v>0</v>
      </c>
      <c r="BG187" s="9">
        <f>IF(Parametros!$P$3=1,'4 - Tabela atual'!BG186,'5 - Tabela anterior'!BF186)</f>
        <v>0</v>
      </c>
      <c r="BH187" s="9">
        <f>IF(Parametros!$P$3=1,'4 - Tabela atual'!BH186,'5 - Tabela anterior'!BG186)</f>
        <v>0</v>
      </c>
      <c r="BI187" s="9">
        <f>IF(Parametros!$P$3=1,'4 - Tabela atual'!BI186,'5 - Tabela anterior'!BH186)</f>
        <v>0</v>
      </c>
      <c r="BJ187" s="9">
        <f>IF(Parametros!$P$3=1,'4 - Tabela atual'!BJ186,'5 - Tabela anterior'!BI186)</f>
        <v>0</v>
      </c>
      <c r="BK187" s="9">
        <f>IF(Parametros!$P$3=1,'4 - Tabela atual'!BK186,'5 - Tabela anterior'!BJ186)</f>
        <v>0</v>
      </c>
      <c r="BL187" s="9">
        <f>IF(Parametros!$P$3=1,'4 - Tabela atual'!BL186,'5 - Tabela anterior'!BK186)</f>
        <v>0</v>
      </c>
      <c r="BM187" s="9">
        <f>IF(Parametros!$P$3=1,'4 - Tabela atual'!BM186,'5 - Tabela anterior'!BL186)</f>
        <v>0</v>
      </c>
      <c r="BN187" s="9">
        <f>IF(Parametros!$P$3=1,'4 - Tabela atual'!BN186,'5 - Tabela anterior'!BM186)</f>
        <v>0</v>
      </c>
      <c r="BO187" s="9">
        <f>IF(Parametros!$P$3=1,'4 - Tabela atual'!BO186,'5 - Tabela anterior'!BN186)</f>
        <v>0</v>
      </c>
      <c r="BP187" s="9">
        <f>IF(Parametros!$P$3=1,'4 - Tabela atual'!BP186,'5 - Tabela anterior'!BO186)</f>
        <v>0</v>
      </c>
      <c r="BQ187" s="9">
        <f>IF(Parametros!$P$3=1,'4 - Tabela atual'!BQ186,'5 - Tabela anterior'!BP186)</f>
        <v>0</v>
      </c>
      <c r="BR187" s="9">
        <f>IF(Parametros!$P$3=1,'4 - Tabela atual'!BR186,'5 - Tabela anterior'!BQ186)</f>
        <v>0</v>
      </c>
      <c r="BS187" s="9">
        <f>IF(Parametros!$P$3=1,'4 - Tabela atual'!BS186,'5 - Tabela anterior'!BR186)</f>
        <v>0</v>
      </c>
      <c r="BT187" s="9">
        <f>IF(Parametros!$P$3=1,'4 - Tabela atual'!BT186,'5 - Tabela anterior'!BS186)</f>
        <v>0</v>
      </c>
      <c r="BU187" s="9">
        <f>IF(Parametros!$P$3=1,'4 - Tabela atual'!BU186,'5 - Tabela anterior'!BT186)</f>
        <v>0</v>
      </c>
      <c r="BV187" s="9">
        <f>IF(Parametros!$P$3=1,'4 - Tabela atual'!BV186,'5 - Tabela anterior'!BU186)</f>
        <v>0</v>
      </c>
      <c r="BW187" s="9">
        <f>IF(Parametros!$P$3=1,'4 - Tabela atual'!BW186,'5 - Tabela anterior'!BV186)</f>
        <v>0</v>
      </c>
      <c r="BX187" s="9">
        <f>IF(Parametros!$P$3=1,'4 - Tabela atual'!BX186,'5 - Tabela anterior'!BW186)</f>
        <v>0</v>
      </c>
      <c r="BY187" s="9">
        <f>IF(Parametros!$P$3=1,'4 - Tabela atual'!BY186,'5 - Tabela anterior'!BX186)</f>
        <v>0</v>
      </c>
      <c r="BZ187" s="9">
        <f>IF(Parametros!$P$3=1,'4 - Tabela atual'!BZ186,'5 - Tabela anterior'!BY186)</f>
        <v>0</v>
      </c>
      <c r="CA187" s="9">
        <f>IF(Parametros!$P$3=1,'4 - Tabela atual'!CA186,'5 - Tabela anterior'!BZ186)</f>
        <v>0</v>
      </c>
      <c r="CB187" s="9">
        <f>IF(Parametros!$P$3=1,'4 - Tabela atual'!CB186,'5 - Tabela anterior'!CA186)</f>
        <v>0</v>
      </c>
      <c r="CC187" s="9">
        <f>IF(Parametros!$P$3=1,'4 - Tabela atual'!CC186,'5 - Tabela anterior'!CB186)</f>
        <v>0</v>
      </c>
      <c r="CD187" s="9">
        <f>IF(Parametros!$P$3=1,'4 - Tabela atual'!CD186,'5 - Tabela anterior'!CC186)</f>
        <v>0</v>
      </c>
      <c r="CE187" s="9">
        <f>IF(Parametros!$P$3=1,'4 - Tabela atual'!CE186,'5 - Tabela anterior'!CD186)</f>
        <v>0</v>
      </c>
      <c r="CF187" s="9">
        <f>IF(Parametros!$P$3=1,'4 - Tabela atual'!CF186,'5 - Tabela anterior'!CE186)</f>
        <v>0</v>
      </c>
      <c r="CG187" s="9">
        <f>IF(Parametros!$P$3=1,'4 - Tabela atual'!CG186,'5 - Tabela anterior'!CF186)</f>
        <v>0</v>
      </c>
      <c r="CH187" s="9">
        <f>IF(Parametros!$P$3=1,'4 - Tabela atual'!CH186,'5 - Tabela anterior'!CG186)</f>
        <v>0</v>
      </c>
      <c r="CI187" s="9">
        <f>IF(Parametros!$P$3=1,'4 - Tabela atual'!CI186,'5 - Tabela anterior'!CH186)</f>
        <v>0</v>
      </c>
      <c r="CJ187" s="9">
        <f>IF(Parametros!$P$3=1,'4 - Tabela atual'!CJ186,'5 - Tabela anterior'!CI186)</f>
        <v>0</v>
      </c>
      <c r="CK187" s="9">
        <f>IF(Parametros!$P$3=1,'4 - Tabela atual'!CK186,'5 - Tabela anterior'!CJ186)</f>
        <v>0</v>
      </c>
      <c r="CL187" s="9">
        <f>IF(Parametros!$P$3=1,'4 - Tabela atual'!CL186,'5 - Tabela anterior'!CK186)</f>
        <v>0</v>
      </c>
      <c r="CM187" s="9">
        <f>IF(Parametros!$P$3=1,'4 - Tabela atual'!CM186,'5 - Tabela anterior'!CL186)</f>
        <v>0</v>
      </c>
      <c r="CN187" s="9">
        <f>IF(Parametros!$P$3=1,'4 - Tabela atual'!CN186,'5 - Tabela anterior'!CM186)</f>
        <v>0</v>
      </c>
      <c r="CO187" s="9">
        <f>IF(Parametros!$P$3=1,'4 - Tabela atual'!CO186,'5 - Tabela anterior'!CN186)</f>
        <v>0</v>
      </c>
      <c r="CP187" s="9">
        <f>IF(Parametros!$P$3=1,'4 - Tabela atual'!CP186,'5 - Tabela anterior'!CO186)</f>
        <v>0</v>
      </c>
      <c r="CQ187" s="9">
        <f>IF(Parametros!$P$3=1,'4 - Tabela atual'!CQ186,'5 - Tabela anterior'!CP186)</f>
        <v>0</v>
      </c>
      <c r="CR187" s="9">
        <f>IF(Parametros!$P$3=1,'4 - Tabela atual'!CR186,'5 - Tabela anterior'!CQ186)</f>
        <v>0</v>
      </c>
      <c r="CS187" s="9">
        <f>IF(Parametros!$P$3=1,'4 - Tabela atual'!CS186,'5 - Tabela anterior'!CR186)</f>
        <v>0</v>
      </c>
      <c r="CT187" s="9">
        <f>IF(Parametros!$P$3=1,'4 - Tabela atual'!CT186,'5 - Tabela anterior'!CS186)</f>
        <v>0</v>
      </c>
      <c r="CU187" s="9">
        <f>IF(Parametros!$P$3=1,'4 - Tabela atual'!CU186,'5 - Tabela anterior'!CT186)</f>
        <v>0</v>
      </c>
      <c r="CV187" s="9">
        <f>IF(Parametros!$P$3=1,'4 - Tabela atual'!CV186,'5 - Tabela anterior'!CU186)</f>
        <v>0</v>
      </c>
      <c r="CW187" s="9">
        <f>IF(Parametros!$P$3=1,'4 - Tabela atual'!CW186,'5 - Tabela anterior'!CV186)</f>
        <v>0</v>
      </c>
      <c r="CX187" s="9">
        <f>IF(Parametros!$P$3=1,'4 - Tabela atual'!CX186,'5 - Tabela anterior'!CW186)</f>
        <v>0</v>
      </c>
      <c r="CY187" s="9">
        <f>IF(Parametros!$P$3=1,'4 - Tabela atual'!CY186,'5 - Tabela anterior'!CX186)</f>
        <v>0</v>
      </c>
      <c r="CZ187" s="9">
        <f>IF(Parametros!$P$3=1,'4 - Tabela atual'!CZ186,'5 - Tabela anterior'!CY186)</f>
        <v>0</v>
      </c>
      <c r="DA187" s="9">
        <f>IF(Parametros!$P$3=1,'4 - Tabela atual'!DA186,'5 - Tabela anterior'!CZ186)</f>
        <v>0</v>
      </c>
      <c r="DB187" s="9">
        <f>IF(Parametros!$P$3=1,'4 - Tabela atual'!DB186,'5 - Tabela anterior'!DA186)</f>
        <v>0</v>
      </c>
      <c r="DC187" s="9">
        <f>IF(Parametros!$P$3=1,'4 - Tabela atual'!DC186,'5 - Tabela anterior'!DB186)</f>
        <v>0</v>
      </c>
      <c r="DD187" s="9">
        <f>IF(Parametros!$P$3=1,'4 - Tabela atual'!DD186,'5 - Tabela anterior'!DC186)</f>
        <v>0</v>
      </c>
      <c r="DE187" s="9">
        <f>IF(Parametros!$P$3=1,'4 - Tabela atual'!DE186,'5 - Tabela anterior'!DD186)</f>
        <v>0</v>
      </c>
      <c r="DF187" s="9">
        <f>IF(Parametros!$P$3=1,'4 - Tabela atual'!DF186,'5 - Tabela anterior'!DE186)</f>
        <v>0</v>
      </c>
      <c r="DG187" s="9">
        <f>IF(Parametros!$P$3=1,'4 - Tabela atual'!DG186,'5 - Tabela anterior'!DF186)</f>
        <v>0</v>
      </c>
      <c r="DH187" s="9">
        <f>IF(Parametros!$P$3=1,'4 - Tabela atual'!DH186,'5 - Tabela anterior'!DG186)</f>
        <v>0</v>
      </c>
      <c r="DI187" s="9">
        <f>IF(Parametros!$P$3=1,'4 - Tabela atual'!DI186,'5 - Tabela anterior'!DH186)</f>
        <v>0</v>
      </c>
      <c r="DJ187" s="9">
        <f>IF(Parametros!$P$3=1,'4 - Tabela atual'!DJ186,'5 - Tabela anterior'!DI186)</f>
        <v>0</v>
      </c>
      <c r="DK187" s="9">
        <f>IF(Parametros!$P$3=1,'4 - Tabela atual'!DK186,'5 - Tabela anterior'!DJ186)</f>
        <v>0</v>
      </c>
      <c r="DL187" s="9">
        <f>IF(Parametros!$P$3=1,'4 - Tabela atual'!DL186,'5 - Tabela anterior'!DK186)</f>
        <v>0</v>
      </c>
      <c r="DM187" s="9">
        <f>IF(Parametros!$P$3=1,'4 - Tabela atual'!DM186,'5 - Tabela anterior'!DL186)</f>
        <v>0</v>
      </c>
      <c r="DN187" s="9">
        <f>IF(Parametros!$P$3=1,'4 - Tabela atual'!DN186,'5 - Tabela anterior'!DM186)</f>
        <v>0</v>
      </c>
      <c r="DO187" s="9">
        <f>IF(Parametros!$P$3=1,'4 - Tabela atual'!DO186,'5 - Tabela anterior'!DN186)</f>
        <v>0</v>
      </c>
      <c r="DP187" s="9">
        <f>IF(Parametros!$P$3=1,'4 - Tabela atual'!DP186,'5 - Tabela anterior'!DO186)</f>
        <v>0</v>
      </c>
      <c r="DQ187" s="9">
        <f>IF(Parametros!$P$3=1,'4 - Tabela atual'!DQ186,'5 - Tabela anterior'!DP186)</f>
        <v>0</v>
      </c>
      <c r="DR187" s="9">
        <f>IF(Parametros!$P$3=1,'4 - Tabela atual'!DR186,'5 - Tabela anterior'!DQ186)</f>
        <v>0</v>
      </c>
      <c r="DS187" s="9">
        <f>IF(Parametros!$P$3=1,'4 - Tabela atual'!DS186,'5 - Tabela anterior'!DR186)</f>
        <v>0</v>
      </c>
      <c r="DT187" s="9">
        <f>IF(Parametros!$P$3=1,'4 - Tabela atual'!DT186,'5 - Tabela anterior'!DS186)</f>
        <v>0</v>
      </c>
      <c r="DU187" s="9">
        <f>IF(Parametros!$P$3=1,'4 - Tabela atual'!DU186,'5 - Tabela anterior'!DT186)</f>
        <v>0</v>
      </c>
      <c r="DV187" s="9">
        <f>IF(Parametros!$P$3=1,'4 - Tabela atual'!DV186,'5 - Tabela anterior'!DU186)</f>
        <v>0</v>
      </c>
      <c r="DW187" s="9">
        <f>IF(Parametros!$P$3=1,'4 - Tabela atual'!DW186,'5 - Tabela anterior'!DV186)</f>
        <v>0</v>
      </c>
      <c r="DX187" s="9">
        <f>IF(Parametros!$P$3=1,'4 - Tabela atual'!DX186,'5 - Tabela anterior'!DW186)</f>
        <v>0</v>
      </c>
      <c r="DY187" s="9">
        <f>IF(Parametros!$P$3=1,'4 - Tabela atual'!DY186,'5 - Tabela anterior'!DX186)</f>
        <v>0</v>
      </c>
      <c r="DZ187" s="9">
        <f>IF(Parametros!$P$3=1,'4 - Tabela atual'!DZ186,'5 - Tabela anterior'!DY186)</f>
        <v>0</v>
      </c>
      <c r="EA187" s="9">
        <f>IF(Parametros!$P$3=1,'4 - Tabela atual'!EA186,'5 - Tabela anterior'!DZ186)</f>
        <v>0</v>
      </c>
      <c r="EB187" s="9">
        <f>IF(Parametros!$P$3=1,'4 - Tabela atual'!EB186,'5 - Tabela anterior'!EA186)</f>
        <v>0</v>
      </c>
      <c r="EC187" s="9">
        <f>IF(Parametros!$P$3=1,'4 - Tabela atual'!EC186,'5 - Tabela anterior'!EB186)</f>
        <v>0</v>
      </c>
      <c r="ED187" s="9">
        <f>IF(Parametros!$P$3=1,'4 - Tabela atual'!ED186,'5 - Tabela anterior'!EC186)</f>
        <v>0</v>
      </c>
      <c r="EE187" s="9">
        <f>IF(Parametros!$P$3=1,'4 - Tabela atual'!EE186,'5 - Tabela anterior'!ED186)</f>
        <v>0</v>
      </c>
      <c r="EF187" s="9">
        <f>IF(Parametros!$P$3=1,'4 - Tabela atual'!EF186,'5 - Tabela anterior'!EE186)</f>
        <v>0</v>
      </c>
      <c r="EG187" s="9">
        <f>IF(Parametros!$P$3=1,'4 - Tabela atual'!EG186,'5 - Tabela anterior'!EF186)</f>
        <v>0</v>
      </c>
      <c r="EH187" s="9">
        <f>IF(Parametros!$P$3=1,'4 - Tabela atual'!EH186,'5 - Tabela anterior'!EG186)</f>
        <v>0</v>
      </c>
      <c r="EI187" s="9">
        <f>IF(Parametros!$P$3=1,'4 - Tabela atual'!EI186,'5 - Tabela anterior'!EH186)</f>
        <v>0</v>
      </c>
      <c r="EJ187" s="9">
        <f>IF(Parametros!$P$3=1,'4 - Tabela atual'!EJ186,'5 - Tabela anterior'!EI186)</f>
        <v>0</v>
      </c>
      <c r="EK187" s="9">
        <f>IF(Parametros!$P$3=1,'4 - Tabela atual'!EK186,'5 - Tabela anterior'!EJ186)</f>
        <v>0</v>
      </c>
      <c r="EL187" s="9">
        <f>IF(Parametros!$P$3=1,'4 - Tabela atual'!EL186,'5 - Tabela anterior'!EK186)</f>
        <v>0</v>
      </c>
      <c r="EM187" s="9">
        <f>IF(Parametros!$P$3=1,'4 - Tabela atual'!EM186,'5 - Tabela anterior'!EL186)</f>
        <v>0</v>
      </c>
      <c r="EN187" s="9">
        <f>IF(Parametros!$P$3=1,'4 - Tabela atual'!EN186,'5 - Tabela anterior'!EM186)</f>
        <v>0</v>
      </c>
      <c r="EO187" s="9">
        <f>IF(Parametros!$P$3=1,'4 - Tabela atual'!EO186,'5 - Tabela anterior'!EN186)</f>
        <v>0</v>
      </c>
      <c r="EP187" s="9">
        <f>IF(Parametros!$P$3=1,'4 - Tabela atual'!EP186,'5 - Tabela anterior'!EO186)</f>
        <v>0</v>
      </c>
      <c r="EQ187" s="9">
        <f>IF(Parametros!$P$3=1,'4 - Tabela atual'!EQ186,'5 - Tabela anterior'!EP186)</f>
        <v>0</v>
      </c>
      <c r="ER187" s="9">
        <f>IF(Parametros!$P$3=1,'4 - Tabela atual'!ER186,'5 - Tabela anterior'!EQ186)</f>
        <v>0</v>
      </c>
      <c r="ES187" s="9">
        <f>IF(Parametros!$P$3=1,'4 - Tabela atual'!ES186,'5 - Tabela anterior'!ER186)</f>
        <v>0</v>
      </c>
      <c r="ET187" s="9">
        <f>IF(Parametros!$P$3=1,'4 - Tabela atual'!ET186,'5 - Tabela anterior'!ES186)</f>
        <v>0</v>
      </c>
      <c r="EU187" s="9">
        <f>IF(Parametros!$P$3=1,'4 - Tabela atual'!EU186,'5 - Tabela anterior'!ET186)</f>
        <v>0</v>
      </c>
      <c r="EV187" s="9">
        <f>IF(Parametros!$P$3=1,'4 - Tabela atual'!EV186,'5 - Tabela anterior'!EU186)</f>
        <v>0</v>
      </c>
      <c r="EW187" s="9">
        <f>IF(Parametros!$P$3=1,'4 - Tabela atual'!EW186,'5 - Tabela anterior'!EV186)</f>
        <v>0</v>
      </c>
      <c r="EX187" s="9">
        <f>IF(Parametros!$P$3=1,'4 - Tabela atual'!EX186,'5 - Tabela anterior'!EW186)</f>
        <v>0</v>
      </c>
      <c r="EY187" s="9">
        <f>IF(Parametros!$P$3=1,'4 - Tabela atual'!EY186,'5 - Tabela anterior'!EX186)</f>
        <v>0</v>
      </c>
      <c r="EZ187" s="9">
        <f>IF(Parametros!$P$3=1,'4 - Tabela atual'!EZ186,'5 - Tabela anterior'!EY186)</f>
        <v>0</v>
      </c>
      <c r="FA187" s="9">
        <f>IF(Parametros!$P$3=1,'4 - Tabela atual'!FA186,'5 - Tabela anterior'!EZ186)</f>
        <v>0</v>
      </c>
      <c r="FB187" s="9">
        <f>IF(Parametros!$P$3=1,'4 - Tabela atual'!FB186,'5 - Tabela anterior'!FA186)</f>
        <v>0</v>
      </c>
      <c r="FC187" s="9">
        <f>IF(Parametros!$P$3=1,'4 - Tabela atual'!FC186,'5 - Tabela anterior'!FB186)</f>
        <v>0</v>
      </c>
      <c r="FD187" s="9">
        <f>IF(Parametros!$P$3=1,'4 - Tabela atual'!FD186,'5 - Tabela anterior'!FC186)</f>
        <v>0</v>
      </c>
      <c r="FE187" s="9">
        <f>IF(Parametros!$P$3=1,'4 - Tabela atual'!FE186,'5 - Tabela anterior'!FD186)</f>
        <v>0</v>
      </c>
      <c r="FF187" s="9">
        <f>IF(Parametros!$P$3=1,'4 - Tabela atual'!FF186,'5 - Tabela anterior'!FE186)</f>
        <v>0</v>
      </c>
      <c r="FG187" s="9">
        <f>IF(Parametros!$P$3=1,'4 - Tabela atual'!FG186,'5 - Tabela anterior'!FF186)</f>
        <v>0</v>
      </c>
      <c r="FH187" s="9">
        <f>IF(Parametros!$P$3=1,'4 - Tabela atual'!FH186,'5 - Tabela anterior'!FG186)</f>
        <v>0</v>
      </c>
      <c r="FI187" s="9">
        <f>IF(Parametros!$P$3=1,'4 - Tabela atual'!FI186,'5 - Tabela anterior'!FH186)</f>
        <v>0</v>
      </c>
      <c r="FJ187" s="9">
        <f>IF(Parametros!$P$3=1,'4 - Tabela atual'!FJ186,'5 - Tabela anterior'!FI186)</f>
        <v>0</v>
      </c>
      <c r="FK187" s="9">
        <f>IF(Parametros!$P$3=1,'4 - Tabela atual'!FK186,'5 - Tabela anterior'!FJ186)</f>
        <v>0</v>
      </c>
      <c r="FL187" s="9">
        <f>IF(Parametros!$P$3=1,'4 - Tabela atual'!FL186,'5 - Tabela anterior'!FK186)</f>
        <v>0</v>
      </c>
      <c r="FM187" s="9">
        <f>IF(Parametros!$P$3=1,'4 - Tabela atual'!FM186,'5 - Tabela anterior'!FL186)</f>
        <v>0</v>
      </c>
      <c r="FN187" s="9">
        <f>IF(Parametros!$P$3=1,'4 - Tabela atual'!FN186,'5 - Tabela anterior'!FM186)</f>
        <v>0</v>
      </c>
      <c r="FO187" s="9">
        <f>IF(Parametros!$P$3=1,'4 - Tabela atual'!FO186,'5 - Tabela anterior'!FN186)</f>
        <v>0</v>
      </c>
      <c r="FP187" s="9">
        <f>IF(Parametros!$P$3=1,'4 - Tabela atual'!FP186,'5 - Tabela anterior'!FO186)</f>
        <v>0</v>
      </c>
      <c r="FQ187" s="9">
        <f>IF(Parametros!$P$3=1,'4 - Tabela atual'!FQ186,'5 - Tabela anterior'!FP186)</f>
        <v>0</v>
      </c>
      <c r="FR187" s="9">
        <f>IF(Parametros!$P$3=1,'4 - Tabela atual'!FR186,'5 - Tabela anterior'!FQ186)</f>
        <v>0</v>
      </c>
      <c r="FS187" s="9">
        <f>IF(Parametros!$P$3=1,'4 - Tabela atual'!FS186,'5 - Tabela anterior'!FR186)</f>
        <v>0</v>
      </c>
      <c r="FT187" t="str">
        <f>IF(Parametros!$P$3=1,'4 - Tabela atual'!FT186,'5 - Tabela anterior'!FS186)</f>
        <v>0</v>
      </c>
      <c r="FU187" t="str">
        <f>IF(Parametros!$P$3=1,'4 - Tabela atual'!FU186,'5 - Tabela anterior'!FT186)</f>
        <v>0</v>
      </c>
      <c r="FV187" t="str">
        <f>IF(Parametros!$P$3=1,'4 - Tabela atual'!FV186,'5 - Tabela anterior'!FU186)</f>
        <v>0</v>
      </c>
      <c r="FW187" t="str">
        <f>IF(Parametros!$P$3=1,'4 - Tabela atual'!FW186,'5 - Tabela anterior'!FV186)</f>
        <v>0</v>
      </c>
      <c r="FX187">
        <f>IF(Parametros!$P$3=1,'4 - Tabela atual'!FX186,'5 - Tabela anterior'!FW186)</f>
        <v>0</v>
      </c>
      <c r="FY187">
        <f>IF(Parametros!$P$3=1,'4 - Tabela atual'!FY186,'5 - Tabela anterior'!FX186)</f>
        <v>0</v>
      </c>
      <c r="FZ187">
        <f>IF(Parametros!$P$3=1,'4 - Tabela atual'!FZ186,'5 - Tabela anterior'!FY186)</f>
        <v>0</v>
      </c>
      <c r="GA187">
        <f>IF(Parametros!$P$3=1,'4 - Tabela atual'!GA186,'5 - Tabela anterior'!FZ186)</f>
        <v>0</v>
      </c>
      <c r="GB187">
        <f>IF(Parametros!$P$3=1,'4 - Tabela atual'!GB186,'5 - Tabela anterior'!GA186)</f>
        <v>0</v>
      </c>
      <c r="GC187">
        <f>IF(Parametros!$P$3=1,'4 - Tabela atual'!GC186,'5 - Tabela anterior'!GB186)</f>
        <v>0</v>
      </c>
      <c r="GD187">
        <f>IF(Parametros!$P$3=1,'4 - Tabela atual'!GD186,'5 - Tabela anterior'!GC186)</f>
        <v>0</v>
      </c>
      <c r="GE187">
        <f>IF(Parametros!$P$3=1,'4 - Tabela atual'!GE186,'5 - Tabela anterior'!GD186)</f>
        <v>0</v>
      </c>
      <c r="GF187">
        <f>IF(Parametros!$P$3=1,'4 - Tabela atual'!GF186,'5 - Tabela anterior'!GE186)</f>
        <v>0</v>
      </c>
      <c r="GG187">
        <f>IF(Parametros!$P$3=1,'4 - Tabela atual'!GG186,'5 - Tabela anterior'!GF186)</f>
        <v>0</v>
      </c>
      <c r="GH187">
        <f>IF(Parametros!$P$3=1,'4 - Tabela atual'!GH186,'5 - Tabela anterior'!GG186)</f>
        <v>0</v>
      </c>
      <c r="GI187" s="8" t="str">
        <f>IF(Parametros!$P$3=1,'4 - Tabela atual'!GI186,'5 - Tabela anterior'!GH186)</f>
        <v>0</v>
      </c>
      <c r="GJ187" s="8">
        <f>IF(Parametros!$P$3=1,'4 - Tabela atual'!GJ186,'5 - Tabela anterior'!GI186)</f>
        <v>0</v>
      </c>
      <c r="GK187" s="8">
        <f>IF(Parametros!$P$3=1,'4 - Tabela atual'!GK186,'5 - Tabela anterior'!GJ186)</f>
        <v>0</v>
      </c>
      <c r="GL187" s="8">
        <f>IF(Parametros!$P$3=1,'4 - Tabela atual'!GL186,'5 - Tabela anterior'!GK186)</f>
        <v>0</v>
      </c>
      <c r="GM187" s="8">
        <f>IF(Parametros!$P$3=1,'4 - Tabela atual'!GM186,'5 - Tabela anterior'!GL186)</f>
        <v>0</v>
      </c>
      <c r="GN187" s="8">
        <f>IF(Parametros!$P$3=1,'4 - Tabela atual'!GN186,'5 - Tabela anterior'!GM186)</f>
        <v>0</v>
      </c>
      <c r="GO187" s="8">
        <f>IF(Parametros!$P$3=1,'4 - Tabela atual'!GO186,'5 - Tabela anterior'!GN186)</f>
        <v>0</v>
      </c>
      <c r="GP187" s="8">
        <f>IF(Parametros!$P$3=1,'4 - Tabela atual'!GP186,'5 - Tabela anterior'!GO186)</f>
        <v>0</v>
      </c>
      <c r="GQ187" s="8">
        <f>IF(Parametros!$P$3=1,'4 - Tabela atual'!GQ186,'5 - Tabela anterior'!GP186)</f>
        <v>0</v>
      </c>
      <c r="GR187" s="8">
        <f>IF(Parametros!$P$3=1,'4 - Tabela atual'!GR186,'5 - Tabela anterior'!GQ186)</f>
        <v>0</v>
      </c>
      <c r="GS187" s="8">
        <f>IF(Parametros!$P$3=1,'4 - Tabela atual'!GS186,'5 - Tabela anterior'!GR186)</f>
        <v>0</v>
      </c>
      <c r="GT187" s="8">
        <f>IF(Parametros!$P$3=1,'4 - Tabela atual'!GT186,'5 - Tabela anterior'!GS186)</f>
        <v>0</v>
      </c>
      <c r="GU187" s="8">
        <f>IF(Parametros!$P$3=1,'4 - Tabela atual'!GU186,'5 - Tabela anterior'!GT186)</f>
        <v>0</v>
      </c>
      <c r="GV187" s="8">
        <f>IF(Parametros!$P$3=1,'4 - Tabela atual'!GV186,'5 - Tabela anterior'!GU186)</f>
        <v>0</v>
      </c>
      <c r="GW187" s="8">
        <f>IF(Parametros!$P$3=1,'4 - Tabela atual'!GW186,'5 - Tabela anterior'!GV186)</f>
        <v>0</v>
      </c>
      <c r="GX187">
        <f>IF(Parametros!$P$3=1,'4 - Tabela atual'!GX186,'5 - Tabela anterior'!GW186)</f>
        <v>0</v>
      </c>
      <c r="GY187">
        <f>IF(Parametros!$P$3=1,'4 - Tabela atual'!GY186,'5 - Tabela anterior'!GX186)</f>
        <v>0</v>
      </c>
      <c r="GZ187">
        <f>IF(Parametros!$P$3=1,'4 - Tabela atual'!GZ186,'5 - Tabela anterior'!GY186)</f>
        <v>0</v>
      </c>
      <c r="HA187">
        <f>IF(Parametros!$P$3=1,'4 - Tabela atual'!HA186,'5 - Tabela anterior'!GZ186)</f>
        <v>0</v>
      </c>
      <c r="HB187">
        <f>IF(Parametros!$P$3=1,'4 - Tabela atual'!HB186,'5 - Tabela anterior'!HA186)</f>
        <v>0</v>
      </c>
      <c r="HC187">
        <f>IF(Parametros!$P$3=1,'4 - Tabela atual'!HC186,'5 - Tabela anterior'!HB186)</f>
        <v>0</v>
      </c>
      <c r="HD187">
        <f>IF(Parametros!$P$3=1,'4 - Tabela atual'!HD186,'5 - Tabela anterior'!HC186)</f>
        <v>0</v>
      </c>
      <c r="HE187" s="6" t="str">
        <f t="shared" si="4"/>
        <v>0 - (0)</v>
      </c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IP187" s="5"/>
      <c r="IQ187" s="5"/>
      <c r="IR187" s="5"/>
      <c r="IS187" s="5"/>
      <c r="IT187" s="5"/>
      <c r="IU187" s="5"/>
      <c r="IV187" s="5"/>
      <c r="IW187" s="5"/>
      <c r="IX187" s="5"/>
      <c r="IY187" s="5"/>
      <c r="IZ187" s="5"/>
      <c r="JA187" s="5"/>
      <c r="JB187" s="5"/>
      <c r="JC187" s="5"/>
      <c r="JD187" s="5"/>
      <c r="JE187" s="5"/>
      <c r="JF187" s="5"/>
      <c r="JG187" s="5"/>
      <c r="JH187" s="5"/>
      <c r="JI187" s="5"/>
      <c r="JJ187" s="5"/>
      <c r="JK187" s="5"/>
      <c r="JL187" s="5"/>
    </row>
    <row r="188" spans="1:272" x14ac:dyDescent="0.2">
      <c r="A188" s="148">
        <f>IF(Parametros!$P$3=1,'4 - Tabela atual'!A187,'5 - Tabela anterior'!A187)</f>
        <v>0</v>
      </c>
      <c r="B188" s="112">
        <f>IF(Parametros!$P$3=1,'4 - Tabela atual'!B187,'5 - Tabela anterior'!B187)</f>
        <v>0</v>
      </c>
      <c r="C188" s="9">
        <f>IF(Parametros!$P$3=1,'4 - Tabela atual'!C187,'5 - Tabela anterior'!C187)</f>
        <v>0</v>
      </c>
      <c r="D188" s="9">
        <f>IF(Parametros!$P$3=1,'4 - Tabela atual'!D187,'5 - Tabela anterior'!D187)</f>
        <v>0</v>
      </c>
      <c r="E188" s="9"/>
      <c r="F188" s="9"/>
      <c r="G188" s="9"/>
      <c r="H188" s="9"/>
      <c r="I188" s="9">
        <f>IF(Parametros!$P$3=1,'4 - Tabela atual'!I187,'5 - Tabela anterior'!H187)</f>
        <v>0</v>
      </c>
      <c r="J188" s="9"/>
      <c r="K188" s="9"/>
      <c r="L188" s="9"/>
      <c r="M188" s="9"/>
      <c r="N188" s="9">
        <f>IF(Parametros!$P$3=1,'4 - Tabela atual'!N187,'5 - Tabela anterior'!M187)</f>
        <v>0</v>
      </c>
      <c r="O188" s="9">
        <f>IF(Parametros!$P$3=1,'4 - Tabela atual'!O187,'5 - Tabela anterior'!N187)</f>
        <v>0</v>
      </c>
      <c r="P188" s="9">
        <f>IF(Parametros!$P$3=1,'4 - Tabela atual'!P187,'5 - Tabela anterior'!O187)</f>
        <v>0</v>
      </c>
      <c r="Q188" s="9">
        <f>IF(Parametros!$P$3=1,'4 - Tabela atual'!Q187,'5 - Tabela anterior'!P187)</f>
        <v>0</v>
      </c>
      <c r="R188" s="9">
        <f>IF(Parametros!$P$3=1,'4 - Tabela atual'!R187,'5 - Tabela anterior'!Q187)</f>
        <v>0</v>
      </c>
      <c r="S188" s="9">
        <f>IF(Parametros!$P$3=1,'4 - Tabela atual'!S187,'5 - Tabela anterior'!R187)</f>
        <v>0</v>
      </c>
      <c r="T188" s="9">
        <f>IF(Parametros!$P$3=1,'4 - Tabela atual'!T187,'5 - Tabela anterior'!S187)</f>
        <v>0</v>
      </c>
      <c r="U188" s="9">
        <f>IF(Parametros!$P$3=1,'4 - Tabela atual'!U187,'5 - Tabela anterior'!T187)</f>
        <v>0</v>
      </c>
      <c r="V188" s="9">
        <f>IF(Parametros!$P$3=1,'4 - Tabela atual'!V187,'5 - Tabela anterior'!U187)</f>
        <v>0</v>
      </c>
      <c r="W188" s="9">
        <f>IF(Parametros!$P$3=1,'4 - Tabela atual'!W187,'5 - Tabela anterior'!V187)</f>
        <v>0</v>
      </c>
      <c r="X188" s="9">
        <f>IF(Parametros!$P$3=1,'4 - Tabela atual'!X187,'5 - Tabela anterior'!W187)</f>
        <v>0</v>
      </c>
      <c r="Y188" s="9">
        <f>IF(Parametros!$P$3=1,'4 - Tabela atual'!Y187,'5 - Tabela anterior'!X187)</f>
        <v>0</v>
      </c>
      <c r="Z188" s="9">
        <f>IF(Parametros!$P$3=1,'4 - Tabela atual'!Z187,'5 - Tabela anterior'!Y187)</f>
        <v>0</v>
      </c>
      <c r="AA188" s="9">
        <f>IF(Parametros!$P$3=1,'4 - Tabela atual'!AA187,'5 - Tabela anterior'!Z187)</f>
        <v>0</v>
      </c>
      <c r="AB188" s="9">
        <f>IF(Parametros!$P$3=1,'4 - Tabela atual'!AB187,'5 - Tabela anterior'!AA187)</f>
        <v>0</v>
      </c>
      <c r="AC188" s="9">
        <f>IF(Parametros!$P$3=1,'4 - Tabela atual'!AC187,'5 - Tabela anterior'!AB187)</f>
        <v>0</v>
      </c>
      <c r="AD188" s="9">
        <f>IF(Parametros!$P$3=1,'4 - Tabela atual'!AD187,'5 - Tabela anterior'!AC187)</f>
        <v>0</v>
      </c>
      <c r="AE188" s="9">
        <f>IF(Parametros!$P$3=1,'4 - Tabela atual'!AE187,'5 - Tabela anterior'!AD187)</f>
        <v>0</v>
      </c>
      <c r="AF188" s="9">
        <f>IF(Parametros!$P$3=1,'4 - Tabela atual'!AF187,'5 - Tabela anterior'!AE187)</f>
        <v>0</v>
      </c>
      <c r="AG188" s="9">
        <f>IF(Parametros!$P$3=1,'4 - Tabela atual'!AG187,'5 - Tabela anterior'!AF187)</f>
        <v>0</v>
      </c>
      <c r="AH188" s="9">
        <f>IF(Parametros!$P$3=1,'4 - Tabela atual'!AH187,'5 - Tabela anterior'!AG187)</f>
        <v>0</v>
      </c>
      <c r="AI188" s="9">
        <f>IF(Parametros!$P$3=1,'4 - Tabela atual'!AI187,'5 - Tabela anterior'!AH187)</f>
        <v>0</v>
      </c>
      <c r="AJ188" s="9">
        <f>IF(Parametros!$P$3=1,'4 - Tabela atual'!AJ187,'5 - Tabela anterior'!AI187)</f>
        <v>0</v>
      </c>
      <c r="AK188" s="9">
        <f>IF(Parametros!$P$3=1,'4 - Tabela atual'!AK187,'5 - Tabela anterior'!AJ187)</f>
        <v>0</v>
      </c>
      <c r="AL188" s="9">
        <f>IF(Parametros!$P$3=1,'4 - Tabela atual'!AL187,'5 - Tabela anterior'!AK187)</f>
        <v>0</v>
      </c>
      <c r="AM188" s="9">
        <f>IF(Parametros!$P$3=1,'4 - Tabela atual'!AM187,'5 - Tabela anterior'!AL187)</f>
        <v>0</v>
      </c>
      <c r="AN188" s="9">
        <f>IF(Parametros!$P$3=1,'4 - Tabela atual'!AN187,'5 - Tabela anterior'!AM187)</f>
        <v>0</v>
      </c>
      <c r="AO188" s="9">
        <f>IF(Parametros!$P$3=1,'4 - Tabela atual'!AO187,'5 - Tabela anterior'!AN187)</f>
        <v>0</v>
      </c>
      <c r="AP188" s="9">
        <f>IF(Parametros!$P$3=1,'4 - Tabela atual'!AP187,'5 - Tabela anterior'!AO187)</f>
        <v>0</v>
      </c>
      <c r="AQ188" s="9">
        <f>IF(Parametros!$P$3=1,'4 - Tabela atual'!AQ187,'5 - Tabela anterior'!AP187)</f>
        <v>0</v>
      </c>
      <c r="AR188" s="9">
        <f>IF(Parametros!$P$3=1,'4 - Tabela atual'!AR187,'5 - Tabela anterior'!AQ187)</f>
        <v>0</v>
      </c>
      <c r="AS188" s="9">
        <f>IF(Parametros!$P$3=1,'4 - Tabela atual'!AS187,'5 - Tabela anterior'!AR187)</f>
        <v>0</v>
      </c>
      <c r="AT188" s="9">
        <f>IF(Parametros!$P$3=1,'4 - Tabela atual'!AT187,'5 - Tabela anterior'!AS187)</f>
        <v>0</v>
      </c>
      <c r="AU188" s="9">
        <f>IF(Parametros!$P$3=1,'4 - Tabela atual'!AU187,'5 - Tabela anterior'!AT187)</f>
        <v>0</v>
      </c>
      <c r="AV188" s="9">
        <f>IF(Parametros!$P$3=1,'4 - Tabela atual'!AV187,'5 - Tabela anterior'!AU187)</f>
        <v>0</v>
      </c>
      <c r="AW188" s="9">
        <f>IF(Parametros!$P$3=1,'4 - Tabela atual'!AW187,'5 - Tabela anterior'!AV187)</f>
        <v>0</v>
      </c>
      <c r="AX188" s="9">
        <f>IF(Parametros!$P$3=1,'4 - Tabela atual'!AX187,'5 - Tabela anterior'!AW187)</f>
        <v>0</v>
      </c>
      <c r="AY188" s="9">
        <f>IF(Parametros!$P$3=1,'4 - Tabela atual'!AY187,'5 - Tabela anterior'!AX187)</f>
        <v>0</v>
      </c>
      <c r="AZ188" s="9">
        <f>IF(Parametros!$P$3=1,'4 - Tabela atual'!AZ187,'5 - Tabela anterior'!AY187)</f>
        <v>0</v>
      </c>
      <c r="BA188" s="9">
        <f>IF(Parametros!$P$3=1,'4 - Tabela atual'!BA187,'5 - Tabela anterior'!AZ187)</f>
        <v>0</v>
      </c>
      <c r="BB188" s="9">
        <f>IF(Parametros!$P$3=1,'4 - Tabela atual'!BB187,'5 - Tabela anterior'!BA187)</f>
        <v>0</v>
      </c>
      <c r="BC188" s="9">
        <f>IF(Parametros!$P$3=1,'4 - Tabela atual'!BC187,'5 - Tabela anterior'!BB187)</f>
        <v>0</v>
      </c>
      <c r="BD188" s="9">
        <f>IF(Parametros!$P$3=1,'4 - Tabela atual'!BD187,'5 - Tabela anterior'!BC187)</f>
        <v>0</v>
      </c>
      <c r="BE188" s="9">
        <f>IF(Parametros!$P$3=1,'4 - Tabela atual'!BE187,'5 - Tabela anterior'!BD187)</f>
        <v>0</v>
      </c>
      <c r="BF188" s="9">
        <f>IF(Parametros!$P$3=1,'4 - Tabela atual'!BF187,'5 - Tabela anterior'!BE187)</f>
        <v>0</v>
      </c>
      <c r="BG188" s="9">
        <f>IF(Parametros!$P$3=1,'4 - Tabela atual'!BG187,'5 - Tabela anterior'!BF187)</f>
        <v>0</v>
      </c>
      <c r="BH188" s="9">
        <f>IF(Parametros!$P$3=1,'4 - Tabela atual'!BH187,'5 - Tabela anterior'!BG187)</f>
        <v>0</v>
      </c>
      <c r="BI188" s="9">
        <f>IF(Parametros!$P$3=1,'4 - Tabela atual'!BI187,'5 - Tabela anterior'!BH187)</f>
        <v>0</v>
      </c>
      <c r="BJ188" s="9">
        <f>IF(Parametros!$P$3=1,'4 - Tabela atual'!BJ187,'5 - Tabela anterior'!BI187)</f>
        <v>0</v>
      </c>
      <c r="BK188" s="9">
        <f>IF(Parametros!$P$3=1,'4 - Tabela atual'!BK187,'5 - Tabela anterior'!BJ187)</f>
        <v>0</v>
      </c>
      <c r="BL188" s="9">
        <f>IF(Parametros!$P$3=1,'4 - Tabela atual'!BL187,'5 - Tabela anterior'!BK187)</f>
        <v>0</v>
      </c>
      <c r="BM188" s="9">
        <f>IF(Parametros!$P$3=1,'4 - Tabela atual'!BM187,'5 - Tabela anterior'!BL187)</f>
        <v>0</v>
      </c>
      <c r="BN188" s="9">
        <f>IF(Parametros!$P$3=1,'4 - Tabela atual'!BN187,'5 - Tabela anterior'!BM187)</f>
        <v>0</v>
      </c>
      <c r="BO188" s="9">
        <f>IF(Parametros!$P$3=1,'4 - Tabela atual'!BO187,'5 - Tabela anterior'!BN187)</f>
        <v>0</v>
      </c>
      <c r="BP188" s="9">
        <f>IF(Parametros!$P$3=1,'4 - Tabela atual'!BP187,'5 - Tabela anterior'!BO187)</f>
        <v>0</v>
      </c>
      <c r="BQ188" s="9">
        <f>IF(Parametros!$P$3=1,'4 - Tabela atual'!BQ187,'5 - Tabela anterior'!BP187)</f>
        <v>0</v>
      </c>
      <c r="BR188" s="9">
        <f>IF(Parametros!$P$3=1,'4 - Tabela atual'!BR187,'5 - Tabela anterior'!BQ187)</f>
        <v>0</v>
      </c>
      <c r="BS188" s="9">
        <f>IF(Parametros!$P$3=1,'4 - Tabela atual'!BS187,'5 - Tabela anterior'!BR187)</f>
        <v>0</v>
      </c>
      <c r="BT188" s="9">
        <f>IF(Parametros!$P$3=1,'4 - Tabela atual'!BT187,'5 - Tabela anterior'!BS187)</f>
        <v>0</v>
      </c>
      <c r="BU188" s="9">
        <f>IF(Parametros!$P$3=1,'4 - Tabela atual'!BU187,'5 - Tabela anterior'!BT187)</f>
        <v>0</v>
      </c>
      <c r="BV188" s="9">
        <f>IF(Parametros!$P$3=1,'4 - Tabela atual'!BV187,'5 - Tabela anterior'!BU187)</f>
        <v>0</v>
      </c>
      <c r="BW188" s="9">
        <f>IF(Parametros!$P$3=1,'4 - Tabela atual'!BW187,'5 - Tabela anterior'!BV187)</f>
        <v>0</v>
      </c>
      <c r="BX188" s="9">
        <f>IF(Parametros!$P$3=1,'4 - Tabela atual'!BX187,'5 - Tabela anterior'!BW187)</f>
        <v>0</v>
      </c>
      <c r="BY188" s="9">
        <f>IF(Parametros!$P$3=1,'4 - Tabela atual'!BY187,'5 - Tabela anterior'!BX187)</f>
        <v>0</v>
      </c>
      <c r="BZ188" s="9">
        <f>IF(Parametros!$P$3=1,'4 - Tabela atual'!BZ187,'5 - Tabela anterior'!BY187)</f>
        <v>0</v>
      </c>
      <c r="CA188" s="9">
        <f>IF(Parametros!$P$3=1,'4 - Tabela atual'!CA187,'5 - Tabela anterior'!BZ187)</f>
        <v>0</v>
      </c>
      <c r="CB188" s="9">
        <f>IF(Parametros!$P$3=1,'4 - Tabela atual'!CB187,'5 - Tabela anterior'!CA187)</f>
        <v>0</v>
      </c>
      <c r="CC188" s="9">
        <f>IF(Parametros!$P$3=1,'4 - Tabela atual'!CC187,'5 - Tabela anterior'!CB187)</f>
        <v>0</v>
      </c>
      <c r="CD188" s="9">
        <f>IF(Parametros!$P$3=1,'4 - Tabela atual'!CD187,'5 - Tabela anterior'!CC187)</f>
        <v>0</v>
      </c>
      <c r="CE188" s="9">
        <f>IF(Parametros!$P$3=1,'4 - Tabela atual'!CE187,'5 - Tabela anterior'!CD187)</f>
        <v>0</v>
      </c>
      <c r="CF188" s="9">
        <f>IF(Parametros!$P$3=1,'4 - Tabela atual'!CF187,'5 - Tabela anterior'!CE187)</f>
        <v>0</v>
      </c>
      <c r="CG188" s="9">
        <f>IF(Parametros!$P$3=1,'4 - Tabela atual'!CG187,'5 - Tabela anterior'!CF187)</f>
        <v>0</v>
      </c>
      <c r="CH188" s="9">
        <f>IF(Parametros!$P$3=1,'4 - Tabela atual'!CH187,'5 - Tabela anterior'!CG187)</f>
        <v>0</v>
      </c>
      <c r="CI188" s="9">
        <f>IF(Parametros!$P$3=1,'4 - Tabela atual'!CI187,'5 - Tabela anterior'!CH187)</f>
        <v>0</v>
      </c>
      <c r="CJ188" s="9">
        <f>IF(Parametros!$P$3=1,'4 - Tabela atual'!CJ187,'5 - Tabela anterior'!CI187)</f>
        <v>0</v>
      </c>
      <c r="CK188" s="9">
        <f>IF(Parametros!$P$3=1,'4 - Tabela atual'!CK187,'5 - Tabela anterior'!CJ187)</f>
        <v>0</v>
      </c>
      <c r="CL188" s="9">
        <f>IF(Parametros!$P$3=1,'4 - Tabela atual'!CL187,'5 - Tabela anterior'!CK187)</f>
        <v>0</v>
      </c>
      <c r="CM188" s="9">
        <f>IF(Parametros!$P$3=1,'4 - Tabela atual'!CM187,'5 - Tabela anterior'!CL187)</f>
        <v>0</v>
      </c>
      <c r="CN188" s="9">
        <f>IF(Parametros!$P$3=1,'4 - Tabela atual'!CN187,'5 - Tabela anterior'!CM187)</f>
        <v>0</v>
      </c>
      <c r="CO188" s="9">
        <f>IF(Parametros!$P$3=1,'4 - Tabela atual'!CO187,'5 - Tabela anterior'!CN187)</f>
        <v>0</v>
      </c>
      <c r="CP188" s="9">
        <f>IF(Parametros!$P$3=1,'4 - Tabela atual'!CP187,'5 - Tabela anterior'!CO187)</f>
        <v>0</v>
      </c>
      <c r="CQ188" s="9">
        <f>IF(Parametros!$P$3=1,'4 - Tabela atual'!CQ187,'5 - Tabela anterior'!CP187)</f>
        <v>0</v>
      </c>
      <c r="CR188" s="9">
        <f>IF(Parametros!$P$3=1,'4 - Tabela atual'!CR187,'5 - Tabela anterior'!CQ187)</f>
        <v>0</v>
      </c>
      <c r="CS188" s="9">
        <f>IF(Parametros!$P$3=1,'4 - Tabela atual'!CS187,'5 - Tabela anterior'!CR187)</f>
        <v>0</v>
      </c>
      <c r="CT188" s="9">
        <f>IF(Parametros!$P$3=1,'4 - Tabela atual'!CT187,'5 - Tabela anterior'!CS187)</f>
        <v>0</v>
      </c>
      <c r="CU188" s="9">
        <f>IF(Parametros!$P$3=1,'4 - Tabela atual'!CU187,'5 - Tabela anterior'!CT187)</f>
        <v>0</v>
      </c>
      <c r="CV188" s="9">
        <f>IF(Parametros!$P$3=1,'4 - Tabela atual'!CV187,'5 - Tabela anterior'!CU187)</f>
        <v>0</v>
      </c>
      <c r="CW188" s="9">
        <f>IF(Parametros!$P$3=1,'4 - Tabela atual'!CW187,'5 - Tabela anterior'!CV187)</f>
        <v>0</v>
      </c>
      <c r="CX188" s="9">
        <f>IF(Parametros!$P$3=1,'4 - Tabela atual'!CX187,'5 - Tabela anterior'!CW187)</f>
        <v>0</v>
      </c>
      <c r="CY188" s="9">
        <f>IF(Parametros!$P$3=1,'4 - Tabela atual'!CY187,'5 - Tabela anterior'!CX187)</f>
        <v>0</v>
      </c>
      <c r="CZ188" s="9">
        <f>IF(Parametros!$P$3=1,'4 - Tabela atual'!CZ187,'5 - Tabela anterior'!CY187)</f>
        <v>0</v>
      </c>
      <c r="DA188" s="9">
        <f>IF(Parametros!$P$3=1,'4 - Tabela atual'!DA187,'5 - Tabela anterior'!CZ187)</f>
        <v>0</v>
      </c>
      <c r="DB188" s="9">
        <f>IF(Parametros!$P$3=1,'4 - Tabela atual'!DB187,'5 - Tabela anterior'!DA187)</f>
        <v>0</v>
      </c>
      <c r="DC188" s="9">
        <f>IF(Parametros!$P$3=1,'4 - Tabela atual'!DC187,'5 - Tabela anterior'!DB187)</f>
        <v>0</v>
      </c>
      <c r="DD188" s="9">
        <f>IF(Parametros!$P$3=1,'4 - Tabela atual'!DD187,'5 - Tabela anterior'!DC187)</f>
        <v>0</v>
      </c>
      <c r="DE188" s="9">
        <f>IF(Parametros!$P$3=1,'4 - Tabela atual'!DE187,'5 - Tabela anterior'!DD187)</f>
        <v>0</v>
      </c>
      <c r="DF188" s="9">
        <f>IF(Parametros!$P$3=1,'4 - Tabela atual'!DF187,'5 - Tabela anterior'!DE187)</f>
        <v>0</v>
      </c>
      <c r="DG188" s="9">
        <f>IF(Parametros!$P$3=1,'4 - Tabela atual'!DG187,'5 - Tabela anterior'!DF187)</f>
        <v>0</v>
      </c>
      <c r="DH188" s="9">
        <f>IF(Parametros!$P$3=1,'4 - Tabela atual'!DH187,'5 - Tabela anterior'!DG187)</f>
        <v>0</v>
      </c>
      <c r="DI188" s="9">
        <f>IF(Parametros!$P$3=1,'4 - Tabela atual'!DI187,'5 - Tabela anterior'!DH187)</f>
        <v>0</v>
      </c>
      <c r="DJ188" s="9">
        <f>IF(Parametros!$P$3=1,'4 - Tabela atual'!DJ187,'5 - Tabela anterior'!DI187)</f>
        <v>0</v>
      </c>
      <c r="DK188" s="9">
        <f>IF(Parametros!$P$3=1,'4 - Tabela atual'!DK187,'5 - Tabela anterior'!DJ187)</f>
        <v>0</v>
      </c>
      <c r="DL188" s="9">
        <f>IF(Parametros!$P$3=1,'4 - Tabela atual'!DL187,'5 - Tabela anterior'!DK187)</f>
        <v>0</v>
      </c>
      <c r="DM188" s="9">
        <f>IF(Parametros!$P$3=1,'4 - Tabela atual'!DM187,'5 - Tabela anterior'!DL187)</f>
        <v>0</v>
      </c>
      <c r="DN188" s="9">
        <f>IF(Parametros!$P$3=1,'4 - Tabela atual'!DN187,'5 - Tabela anterior'!DM187)</f>
        <v>0</v>
      </c>
      <c r="DO188" s="9">
        <f>IF(Parametros!$P$3=1,'4 - Tabela atual'!DO187,'5 - Tabela anterior'!DN187)</f>
        <v>0</v>
      </c>
      <c r="DP188" s="9">
        <f>IF(Parametros!$P$3=1,'4 - Tabela atual'!DP187,'5 - Tabela anterior'!DO187)</f>
        <v>0</v>
      </c>
      <c r="DQ188" s="9">
        <f>IF(Parametros!$P$3=1,'4 - Tabela atual'!DQ187,'5 - Tabela anterior'!DP187)</f>
        <v>0</v>
      </c>
      <c r="DR188" s="9">
        <f>IF(Parametros!$P$3=1,'4 - Tabela atual'!DR187,'5 - Tabela anterior'!DQ187)</f>
        <v>0</v>
      </c>
      <c r="DS188" s="9">
        <f>IF(Parametros!$P$3=1,'4 - Tabela atual'!DS187,'5 - Tabela anterior'!DR187)</f>
        <v>0</v>
      </c>
      <c r="DT188" s="9">
        <f>IF(Parametros!$P$3=1,'4 - Tabela atual'!DT187,'5 - Tabela anterior'!DS187)</f>
        <v>0</v>
      </c>
      <c r="DU188" s="9">
        <f>IF(Parametros!$P$3=1,'4 - Tabela atual'!DU187,'5 - Tabela anterior'!DT187)</f>
        <v>0</v>
      </c>
      <c r="DV188" s="9">
        <f>IF(Parametros!$P$3=1,'4 - Tabela atual'!DV187,'5 - Tabela anterior'!DU187)</f>
        <v>0</v>
      </c>
      <c r="DW188" s="9">
        <f>IF(Parametros!$P$3=1,'4 - Tabela atual'!DW187,'5 - Tabela anterior'!DV187)</f>
        <v>0</v>
      </c>
      <c r="DX188" s="9">
        <f>IF(Parametros!$P$3=1,'4 - Tabela atual'!DX187,'5 - Tabela anterior'!DW187)</f>
        <v>0</v>
      </c>
      <c r="DY188" s="9">
        <f>IF(Parametros!$P$3=1,'4 - Tabela atual'!DY187,'5 - Tabela anterior'!DX187)</f>
        <v>0</v>
      </c>
      <c r="DZ188" s="9">
        <f>IF(Parametros!$P$3=1,'4 - Tabela atual'!DZ187,'5 - Tabela anterior'!DY187)</f>
        <v>0</v>
      </c>
      <c r="EA188" s="9">
        <f>IF(Parametros!$P$3=1,'4 - Tabela atual'!EA187,'5 - Tabela anterior'!DZ187)</f>
        <v>0</v>
      </c>
      <c r="EB188" s="9">
        <f>IF(Parametros!$P$3=1,'4 - Tabela atual'!EB187,'5 - Tabela anterior'!EA187)</f>
        <v>0</v>
      </c>
      <c r="EC188" s="9">
        <f>IF(Parametros!$P$3=1,'4 - Tabela atual'!EC187,'5 - Tabela anterior'!EB187)</f>
        <v>0</v>
      </c>
      <c r="ED188" s="9">
        <f>IF(Parametros!$P$3=1,'4 - Tabela atual'!ED187,'5 - Tabela anterior'!EC187)</f>
        <v>0</v>
      </c>
      <c r="EE188" s="9">
        <f>IF(Parametros!$P$3=1,'4 - Tabela atual'!EE187,'5 - Tabela anterior'!ED187)</f>
        <v>0</v>
      </c>
      <c r="EF188" s="9">
        <f>IF(Parametros!$P$3=1,'4 - Tabela atual'!EF187,'5 - Tabela anterior'!EE187)</f>
        <v>0</v>
      </c>
      <c r="EG188" s="9">
        <f>IF(Parametros!$P$3=1,'4 - Tabela atual'!EG187,'5 - Tabela anterior'!EF187)</f>
        <v>0</v>
      </c>
      <c r="EH188" s="9">
        <f>IF(Parametros!$P$3=1,'4 - Tabela atual'!EH187,'5 - Tabela anterior'!EG187)</f>
        <v>0</v>
      </c>
      <c r="EI188" s="9">
        <f>IF(Parametros!$P$3=1,'4 - Tabela atual'!EI187,'5 - Tabela anterior'!EH187)</f>
        <v>0</v>
      </c>
      <c r="EJ188" s="9">
        <f>IF(Parametros!$P$3=1,'4 - Tabela atual'!EJ187,'5 - Tabela anterior'!EI187)</f>
        <v>0</v>
      </c>
      <c r="EK188" s="9">
        <f>IF(Parametros!$P$3=1,'4 - Tabela atual'!EK187,'5 - Tabela anterior'!EJ187)</f>
        <v>0</v>
      </c>
      <c r="EL188" s="9">
        <f>IF(Parametros!$P$3=1,'4 - Tabela atual'!EL187,'5 - Tabela anterior'!EK187)</f>
        <v>0</v>
      </c>
      <c r="EM188" s="9">
        <f>IF(Parametros!$P$3=1,'4 - Tabela atual'!EM187,'5 - Tabela anterior'!EL187)</f>
        <v>0</v>
      </c>
      <c r="EN188" s="9">
        <f>IF(Parametros!$P$3=1,'4 - Tabela atual'!EN187,'5 - Tabela anterior'!EM187)</f>
        <v>0</v>
      </c>
      <c r="EO188" s="9">
        <f>IF(Parametros!$P$3=1,'4 - Tabela atual'!EO187,'5 - Tabela anterior'!EN187)</f>
        <v>0</v>
      </c>
      <c r="EP188" s="9">
        <f>IF(Parametros!$P$3=1,'4 - Tabela atual'!EP187,'5 - Tabela anterior'!EO187)</f>
        <v>0</v>
      </c>
      <c r="EQ188" s="9">
        <f>IF(Parametros!$P$3=1,'4 - Tabela atual'!EQ187,'5 - Tabela anterior'!EP187)</f>
        <v>0</v>
      </c>
      <c r="ER188" s="9">
        <f>IF(Parametros!$P$3=1,'4 - Tabela atual'!ER187,'5 - Tabela anterior'!EQ187)</f>
        <v>0</v>
      </c>
      <c r="ES188" s="9">
        <f>IF(Parametros!$P$3=1,'4 - Tabela atual'!ES187,'5 - Tabela anterior'!ER187)</f>
        <v>0</v>
      </c>
      <c r="ET188" s="9">
        <f>IF(Parametros!$P$3=1,'4 - Tabela atual'!ET187,'5 - Tabela anterior'!ES187)</f>
        <v>0</v>
      </c>
      <c r="EU188" s="9">
        <f>IF(Parametros!$P$3=1,'4 - Tabela atual'!EU187,'5 - Tabela anterior'!ET187)</f>
        <v>0</v>
      </c>
      <c r="EV188" s="9">
        <f>IF(Parametros!$P$3=1,'4 - Tabela atual'!EV187,'5 - Tabela anterior'!EU187)</f>
        <v>0</v>
      </c>
      <c r="EW188" s="9">
        <f>IF(Parametros!$P$3=1,'4 - Tabela atual'!EW187,'5 - Tabela anterior'!EV187)</f>
        <v>0</v>
      </c>
      <c r="EX188" s="9">
        <f>IF(Parametros!$P$3=1,'4 - Tabela atual'!EX187,'5 - Tabela anterior'!EW187)</f>
        <v>0</v>
      </c>
      <c r="EY188" s="9">
        <f>IF(Parametros!$P$3=1,'4 - Tabela atual'!EY187,'5 - Tabela anterior'!EX187)</f>
        <v>0</v>
      </c>
      <c r="EZ188" s="9">
        <f>IF(Parametros!$P$3=1,'4 - Tabela atual'!EZ187,'5 - Tabela anterior'!EY187)</f>
        <v>0</v>
      </c>
      <c r="FA188" s="9">
        <f>IF(Parametros!$P$3=1,'4 - Tabela atual'!FA187,'5 - Tabela anterior'!EZ187)</f>
        <v>0</v>
      </c>
      <c r="FB188" s="9">
        <f>IF(Parametros!$P$3=1,'4 - Tabela atual'!FB187,'5 - Tabela anterior'!FA187)</f>
        <v>0</v>
      </c>
      <c r="FC188" s="9">
        <f>IF(Parametros!$P$3=1,'4 - Tabela atual'!FC187,'5 - Tabela anterior'!FB187)</f>
        <v>0</v>
      </c>
      <c r="FD188" s="9">
        <f>IF(Parametros!$P$3=1,'4 - Tabela atual'!FD187,'5 - Tabela anterior'!FC187)</f>
        <v>0</v>
      </c>
      <c r="FE188" s="9">
        <f>IF(Parametros!$P$3=1,'4 - Tabela atual'!FE187,'5 - Tabela anterior'!FD187)</f>
        <v>0</v>
      </c>
      <c r="FF188" s="9">
        <f>IF(Parametros!$P$3=1,'4 - Tabela atual'!FF187,'5 - Tabela anterior'!FE187)</f>
        <v>0</v>
      </c>
      <c r="FG188" s="9">
        <f>IF(Parametros!$P$3=1,'4 - Tabela atual'!FG187,'5 - Tabela anterior'!FF187)</f>
        <v>0</v>
      </c>
      <c r="FH188" s="9">
        <f>IF(Parametros!$P$3=1,'4 - Tabela atual'!FH187,'5 - Tabela anterior'!FG187)</f>
        <v>0</v>
      </c>
      <c r="FI188" s="9">
        <f>IF(Parametros!$P$3=1,'4 - Tabela atual'!FI187,'5 - Tabela anterior'!FH187)</f>
        <v>0</v>
      </c>
      <c r="FJ188" s="9">
        <f>IF(Parametros!$P$3=1,'4 - Tabela atual'!FJ187,'5 - Tabela anterior'!FI187)</f>
        <v>0</v>
      </c>
      <c r="FK188" s="9">
        <f>IF(Parametros!$P$3=1,'4 - Tabela atual'!FK187,'5 - Tabela anterior'!FJ187)</f>
        <v>0</v>
      </c>
      <c r="FL188" s="9">
        <f>IF(Parametros!$P$3=1,'4 - Tabela atual'!FL187,'5 - Tabela anterior'!FK187)</f>
        <v>0</v>
      </c>
      <c r="FM188" s="9">
        <f>IF(Parametros!$P$3=1,'4 - Tabela atual'!FM187,'5 - Tabela anterior'!FL187)</f>
        <v>0</v>
      </c>
      <c r="FN188" s="9">
        <f>IF(Parametros!$P$3=1,'4 - Tabela atual'!FN187,'5 - Tabela anterior'!FM187)</f>
        <v>0</v>
      </c>
      <c r="FO188" s="9">
        <f>IF(Parametros!$P$3=1,'4 - Tabela atual'!FO187,'5 - Tabela anterior'!FN187)</f>
        <v>0</v>
      </c>
      <c r="FP188" s="9">
        <f>IF(Parametros!$P$3=1,'4 - Tabela atual'!FP187,'5 - Tabela anterior'!FO187)</f>
        <v>0</v>
      </c>
      <c r="FQ188" s="9">
        <f>IF(Parametros!$P$3=1,'4 - Tabela atual'!FQ187,'5 - Tabela anterior'!FP187)</f>
        <v>0</v>
      </c>
      <c r="FR188" s="9">
        <f>IF(Parametros!$P$3=1,'4 - Tabela atual'!FR187,'5 - Tabela anterior'!FQ187)</f>
        <v>0</v>
      </c>
      <c r="FS188" s="9">
        <f>IF(Parametros!$P$3=1,'4 - Tabela atual'!FS187,'5 - Tabela anterior'!FR187)</f>
        <v>0</v>
      </c>
      <c r="FT188" t="str">
        <f>IF(Parametros!$P$3=1,'4 - Tabela atual'!FT187,'5 - Tabela anterior'!FS187)</f>
        <v>0</v>
      </c>
      <c r="FU188" t="str">
        <f>IF(Parametros!$P$3=1,'4 - Tabela atual'!FU187,'5 - Tabela anterior'!FT187)</f>
        <v>0</v>
      </c>
      <c r="FV188" t="str">
        <f>IF(Parametros!$P$3=1,'4 - Tabela atual'!FV187,'5 - Tabela anterior'!FU187)</f>
        <v>0</v>
      </c>
      <c r="FW188" t="str">
        <f>IF(Parametros!$P$3=1,'4 - Tabela atual'!FW187,'5 - Tabela anterior'!FV187)</f>
        <v>0</v>
      </c>
      <c r="FX188">
        <f>IF(Parametros!$P$3=1,'4 - Tabela atual'!FX187,'5 - Tabela anterior'!FW187)</f>
        <v>0</v>
      </c>
      <c r="FY188">
        <f>IF(Parametros!$P$3=1,'4 - Tabela atual'!FY187,'5 - Tabela anterior'!FX187)</f>
        <v>0</v>
      </c>
      <c r="FZ188">
        <f>IF(Parametros!$P$3=1,'4 - Tabela atual'!FZ187,'5 - Tabela anterior'!FY187)</f>
        <v>0</v>
      </c>
      <c r="GA188">
        <f>IF(Parametros!$P$3=1,'4 - Tabela atual'!GA187,'5 - Tabela anterior'!FZ187)</f>
        <v>0</v>
      </c>
      <c r="GB188">
        <f>IF(Parametros!$P$3=1,'4 - Tabela atual'!GB187,'5 - Tabela anterior'!GA187)</f>
        <v>0</v>
      </c>
      <c r="GC188">
        <f>IF(Parametros!$P$3=1,'4 - Tabela atual'!GC187,'5 - Tabela anterior'!GB187)</f>
        <v>0</v>
      </c>
      <c r="GD188">
        <f>IF(Parametros!$P$3=1,'4 - Tabela atual'!GD187,'5 - Tabela anterior'!GC187)</f>
        <v>0</v>
      </c>
      <c r="GE188">
        <f>IF(Parametros!$P$3=1,'4 - Tabela atual'!GE187,'5 - Tabela anterior'!GD187)</f>
        <v>0</v>
      </c>
      <c r="GF188">
        <f>IF(Parametros!$P$3=1,'4 - Tabela atual'!GF187,'5 - Tabela anterior'!GE187)</f>
        <v>0</v>
      </c>
      <c r="GG188">
        <f>IF(Parametros!$P$3=1,'4 - Tabela atual'!GG187,'5 - Tabela anterior'!GF187)</f>
        <v>0</v>
      </c>
      <c r="GH188">
        <f>IF(Parametros!$P$3=1,'4 - Tabela atual'!GH187,'5 - Tabela anterior'!GG187)</f>
        <v>0</v>
      </c>
      <c r="GI188" s="8" t="str">
        <f>IF(Parametros!$P$3=1,'4 - Tabela atual'!GI187,'5 - Tabela anterior'!GH187)</f>
        <v>0</v>
      </c>
      <c r="GJ188" s="8">
        <f>IF(Parametros!$P$3=1,'4 - Tabela atual'!GJ187,'5 - Tabela anterior'!GI187)</f>
        <v>0</v>
      </c>
      <c r="GK188" s="8">
        <f>IF(Parametros!$P$3=1,'4 - Tabela atual'!GK187,'5 - Tabela anterior'!GJ187)</f>
        <v>0</v>
      </c>
      <c r="GL188" s="8">
        <f>IF(Parametros!$P$3=1,'4 - Tabela atual'!GL187,'5 - Tabela anterior'!GK187)</f>
        <v>0</v>
      </c>
      <c r="GM188" s="8">
        <f>IF(Parametros!$P$3=1,'4 - Tabela atual'!GM187,'5 - Tabela anterior'!GL187)</f>
        <v>0</v>
      </c>
      <c r="GN188" s="8">
        <f>IF(Parametros!$P$3=1,'4 - Tabela atual'!GN187,'5 - Tabela anterior'!GM187)</f>
        <v>0</v>
      </c>
      <c r="GO188" s="8">
        <f>IF(Parametros!$P$3=1,'4 - Tabela atual'!GO187,'5 - Tabela anterior'!GN187)</f>
        <v>0</v>
      </c>
      <c r="GP188" s="8">
        <f>IF(Parametros!$P$3=1,'4 - Tabela atual'!GP187,'5 - Tabela anterior'!GO187)</f>
        <v>0</v>
      </c>
      <c r="GQ188" s="8">
        <f>IF(Parametros!$P$3=1,'4 - Tabela atual'!GQ187,'5 - Tabela anterior'!GP187)</f>
        <v>0</v>
      </c>
      <c r="GR188" s="8">
        <f>IF(Parametros!$P$3=1,'4 - Tabela atual'!GR187,'5 - Tabela anterior'!GQ187)</f>
        <v>0</v>
      </c>
      <c r="GS188" s="8">
        <f>IF(Parametros!$P$3=1,'4 - Tabela atual'!GS187,'5 - Tabela anterior'!GR187)</f>
        <v>0</v>
      </c>
      <c r="GT188" s="8">
        <f>IF(Parametros!$P$3=1,'4 - Tabela atual'!GT187,'5 - Tabela anterior'!GS187)</f>
        <v>0</v>
      </c>
      <c r="GU188" s="8">
        <f>IF(Parametros!$P$3=1,'4 - Tabela atual'!GU187,'5 - Tabela anterior'!GT187)</f>
        <v>0</v>
      </c>
      <c r="GV188" s="8">
        <f>IF(Parametros!$P$3=1,'4 - Tabela atual'!GV187,'5 - Tabela anterior'!GU187)</f>
        <v>0</v>
      </c>
      <c r="GW188" s="8">
        <f>IF(Parametros!$P$3=1,'4 - Tabela atual'!GW187,'5 - Tabela anterior'!GV187)</f>
        <v>0</v>
      </c>
      <c r="GX188">
        <f>IF(Parametros!$P$3=1,'4 - Tabela atual'!GX187,'5 - Tabela anterior'!GW187)</f>
        <v>0</v>
      </c>
      <c r="GY188">
        <f>IF(Parametros!$P$3=1,'4 - Tabela atual'!GY187,'5 - Tabela anterior'!GX187)</f>
        <v>0</v>
      </c>
      <c r="GZ188">
        <f>IF(Parametros!$P$3=1,'4 - Tabela atual'!GZ187,'5 - Tabela anterior'!GY187)</f>
        <v>0</v>
      </c>
      <c r="HA188">
        <f>IF(Parametros!$P$3=1,'4 - Tabela atual'!HA187,'5 - Tabela anterior'!GZ187)</f>
        <v>0</v>
      </c>
      <c r="HB188">
        <f>IF(Parametros!$P$3=1,'4 - Tabela atual'!HB187,'5 - Tabela anterior'!HA187)</f>
        <v>0</v>
      </c>
      <c r="HC188">
        <f>IF(Parametros!$P$3=1,'4 - Tabela atual'!HC187,'5 - Tabela anterior'!HB187)</f>
        <v>0</v>
      </c>
      <c r="HD188">
        <f>IF(Parametros!$P$3=1,'4 - Tabela atual'!HD187,'5 - Tabela anterior'!HC187)</f>
        <v>0</v>
      </c>
      <c r="HE188" s="6" t="str">
        <f t="shared" si="4"/>
        <v>0 - (0)</v>
      </c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IP188" s="5"/>
      <c r="IQ188" s="5"/>
      <c r="IR188" s="5"/>
      <c r="IS188" s="5"/>
      <c r="IT188" s="5"/>
      <c r="IU188" s="5"/>
      <c r="IV188" s="5"/>
      <c r="IW188" s="5"/>
      <c r="IX188" s="5"/>
      <c r="IY188" s="5"/>
      <c r="IZ188" s="5"/>
      <c r="JA188" s="5"/>
      <c r="JB188" s="5"/>
      <c r="JC188" s="5"/>
      <c r="JD188" s="5"/>
      <c r="JE188" s="5"/>
      <c r="JF188" s="5"/>
      <c r="JG188" s="5"/>
      <c r="JH188" s="5"/>
      <c r="JI188" s="5"/>
      <c r="JJ188" s="5"/>
      <c r="JK188" s="5"/>
      <c r="JL188" s="5"/>
    </row>
    <row r="189" spans="1:272" x14ac:dyDescent="0.2">
      <c r="A189" s="148">
        <f>IF(Parametros!$P$3=1,'4 - Tabela atual'!A188,'5 - Tabela anterior'!A188)</f>
        <v>0</v>
      </c>
      <c r="B189" s="112">
        <f>IF(Parametros!$P$3=1,'4 - Tabela atual'!B188,'5 - Tabela anterior'!B188)</f>
        <v>0</v>
      </c>
      <c r="C189" s="9">
        <f>IF(Parametros!$P$3=1,'4 - Tabela atual'!C188,'5 - Tabela anterior'!C188)</f>
        <v>0</v>
      </c>
      <c r="D189" s="9">
        <f>IF(Parametros!$P$3=1,'4 - Tabela atual'!D188,'5 - Tabela anterior'!D188)</f>
        <v>0</v>
      </c>
      <c r="E189" s="9"/>
      <c r="F189" s="9"/>
      <c r="G189" s="9"/>
      <c r="H189" s="9"/>
      <c r="I189" s="9">
        <f>IF(Parametros!$P$3=1,'4 - Tabela atual'!I188,'5 - Tabela anterior'!H188)</f>
        <v>0</v>
      </c>
      <c r="J189" s="9"/>
      <c r="K189" s="9"/>
      <c r="L189" s="9"/>
      <c r="M189" s="9"/>
      <c r="N189" s="9">
        <f>IF(Parametros!$P$3=1,'4 - Tabela atual'!N188,'5 - Tabela anterior'!M188)</f>
        <v>0</v>
      </c>
      <c r="O189" s="9">
        <f>IF(Parametros!$P$3=1,'4 - Tabela atual'!O188,'5 - Tabela anterior'!N188)</f>
        <v>0</v>
      </c>
      <c r="P189" s="9">
        <f>IF(Parametros!$P$3=1,'4 - Tabela atual'!P188,'5 - Tabela anterior'!O188)</f>
        <v>0</v>
      </c>
      <c r="Q189" s="9">
        <f>IF(Parametros!$P$3=1,'4 - Tabela atual'!Q188,'5 - Tabela anterior'!P188)</f>
        <v>0</v>
      </c>
      <c r="R189" s="9">
        <f>IF(Parametros!$P$3=1,'4 - Tabela atual'!R188,'5 - Tabela anterior'!Q188)</f>
        <v>0</v>
      </c>
      <c r="S189" s="9">
        <f>IF(Parametros!$P$3=1,'4 - Tabela atual'!S188,'5 - Tabela anterior'!R188)</f>
        <v>0</v>
      </c>
      <c r="T189" s="9">
        <f>IF(Parametros!$P$3=1,'4 - Tabela atual'!T188,'5 - Tabela anterior'!S188)</f>
        <v>0</v>
      </c>
      <c r="U189" s="9">
        <f>IF(Parametros!$P$3=1,'4 - Tabela atual'!U188,'5 - Tabela anterior'!T188)</f>
        <v>0</v>
      </c>
      <c r="V189" s="9">
        <f>IF(Parametros!$P$3=1,'4 - Tabela atual'!V188,'5 - Tabela anterior'!U188)</f>
        <v>0</v>
      </c>
      <c r="W189" s="9">
        <f>IF(Parametros!$P$3=1,'4 - Tabela atual'!W188,'5 - Tabela anterior'!V188)</f>
        <v>0</v>
      </c>
      <c r="X189" s="9">
        <f>IF(Parametros!$P$3=1,'4 - Tabela atual'!X188,'5 - Tabela anterior'!W188)</f>
        <v>0</v>
      </c>
      <c r="Y189" s="9">
        <f>IF(Parametros!$P$3=1,'4 - Tabela atual'!Y188,'5 - Tabela anterior'!X188)</f>
        <v>0</v>
      </c>
      <c r="Z189" s="9">
        <f>IF(Parametros!$P$3=1,'4 - Tabela atual'!Z188,'5 - Tabela anterior'!Y188)</f>
        <v>0</v>
      </c>
      <c r="AA189" s="9">
        <f>IF(Parametros!$P$3=1,'4 - Tabela atual'!AA188,'5 - Tabela anterior'!Z188)</f>
        <v>0</v>
      </c>
      <c r="AB189" s="9">
        <f>IF(Parametros!$P$3=1,'4 - Tabela atual'!AB188,'5 - Tabela anterior'!AA188)</f>
        <v>0</v>
      </c>
      <c r="AC189" s="9">
        <f>IF(Parametros!$P$3=1,'4 - Tabela atual'!AC188,'5 - Tabela anterior'!AB188)</f>
        <v>0</v>
      </c>
      <c r="AD189" s="9">
        <f>IF(Parametros!$P$3=1,'4 - Tabela atual'!AD188,'5 - Tabela anterior'!AC188)</f>
        <v>0</v>
      </c>
      <c r="AE189" s="9">
        <f>IF(Parametros!$P$3=1,'4 - Tabela atual'!AE188,'5 - Tabela anterior'!AD188)</f>
        <v>0</v>
      </c>
      <c r="AF189" s="9">
        <f>IF(Parametros!$P$3=1,'4 - Tabela atual'!AF188,'5 - Tabela anterior'!AE188)</f>
        <v>0</v>
      </c>
      <c r="AG189" s="9">
        <f>IF(Parametros!$P$3=1,'4 - Tabela atual'!AG188,'5 - Tabela anterior'!AF188)</f>
        <v>0</v>
      </c>
      <c r="AH189" s="9">
        <f>IF(Parametros!$P$3=1,'4 - Tabela atual'!AH188,'5 - Tabela anterior'!AG188)</f>
        <v>0</v>
      </c>
      <c r="AI189" s="9">
        <f>IF(Parametros!$P$3=1,'4 - Tabela atual'!AI188,'5 - Tabela anterior'!AH188)</f>
        <v>0</v>
      </c>
      <c r="AJ189" s="9">
        <f>IF(Parametros!$P$3=1,'4 - Tabela atual'!AJ188,'5 - Tabela anterior'!AI188)</f>
        <v>0</v>
      </c>
      <c r="AK189" s="9">
        <f>IF(Parametros!$P$3=1,'4 - Tabela atual'!AK188,'5 - Tabela anterior'!AJ188)</f>
        <v>0</v>
      </c>
      <c r="AL189" s="9">
        <f>IF(Parametros!$P$3=1,'4 - Tabela atual'!AL188,'5 - Tabela anterior'!AK188)</f>
        <v>0</v>
      </c>
      <c r="AM189" s="9">
        <f>IF(Parametros!$P$3=1,'4 - Tabela atual'!AM188,'5 - Tabela anterior'!AL188)</f>
        <v>0</v>
      </c>
      <c r="AN189" s="9">
        <f>IF(Parametros!$P$3=1,'4 - Tabela atual'!AN188,'5 - Tabela anterior'!AM188)</f>
        <v>0</v>
      </c>
      <c r="AO189" s="9">
        <f>IF(Parametros!$P$3=1,'4 - Tabela atual'!AO188,'5 - Tabela anterior'!AN188)</f>
        <v>0</v>
      </c>
      <c r="AP189" s="9">
        <f>IF(Parametros!$P$3=1,'4 - Tabela atual'!AP188,'5 - Tabela anterior'!AO188)</f>
        <v>0</v>
      </c>
      <c r="AQ189" s="9">
        <f>IF(Parametros!$P$3=1,'4 - Tabela atual'!AQ188,'5 - Tabela anterior'!AP188)</f>
        <v>0</v>
      </c>
      <c r="AR189" s="9">
        <f>IF(Parametros!$P$3=1,'4 - Tabela atual'!AR188,'5 - Tabela anterior'!AQ188)</f>
        <v>0</v>
      </c>
      <c r="AS189" s="9">
        <f>IF(Parametros!$P$3=1,'4 - Tabela atual'!AS188,'5 - Tabela anterior'!AR188)</f>
        <v>0</v>
      </c>
      <c r="AT189" s="9">
        <f>IF(Parametros!$P$3=1,'4 - Tabela atual'!AT188,'5 - Tabela anterior'!AS188)</f>
        <v>0</v>
      </c>
      <c r="AU189" s="9">
        <f>IF(Parametros!$P$3=1,'4 - Tabela atual'!AU188,'5 - Tabela anterior'!AT188)</f>
        <v>0</v>
      </c>
      <c r="AV189" s="9">
        <f>IF(Parametros!$P$3=1,'4 - Tabela atual'!AV188,'5 - Tabela anterior'!AU188)</f>
        <v>0</v>
      </c>
      <c r="AW189" s="9">
        <f>IF(Parametros!$P$3=1,'4 - Tabela atual'!AW188,'5 - Tabela anterior'!AV188)</f>
        <v>0</v>
      </c>
      <c r="AX189" s="9">
        <f>IF(Parametros!$P$3=1,'4 - Tabela atual'!AX188,'5 - Tabela anterior'!AW188)</f>
        <v>0</v>
      </c>
      <c r="AY189" s="9">
        <f>IF(Parametros!$P$3=1,'4 - Tabela atual'!AY188,'5 - Tabela anterior'!AX188)</f>
        <v>0</v>
      </c>
      <c r="AZ189" s="9">
        <f>IF(Parametros!$P$3=1,'4 - Tabela atual'!AZ188,'5 - Tabela anterior'!AY188)</f>
        <v>0</v>
      </c>
      <c r="BA189" s="9">
        <f>IF(Parametros!$P$3=1,'4 - Tabela atual'!BA188,'5 - Tabela anterior'!AZ188)</f>
        <v>0</v>
      </c>
      <c r="BB189" s="9">
        <f>IF(Parametros!$P$3=1,'4 - Tabela atual'!BB188,'5 - Tabela anterior'!BA188)</f>
        <v>0</v>
      </c>
      <c r="BC189" s="9">
        <f>IF(Parametros!$P$3=1,'4 - Tabela atual'!BC188,'5 - Tabela anterior'!BB188)</f>
        <v>0</v>
      </c>
      <c r="BD189" s="9">
        <f>IF(Parametros!$P$3=1,'4 - Tabela atual'!BD188,'5 - Tabela anterior'!BC188)</f>
        <v>0</v>
      </c>
      <c r="BE189" s="9">
        <f>IF(Parametros!$P$3=1,'4 - Tabela atual'!BE188,'5 - Tabela anterior'!BD188)</f>
        <v>0</v>
      </c>
      <c r="BF189" s="9">
        <f>IF(Parametros!$P$3=1,'4 - Tabela atual'!BF188,'5 - Tabela anterior'!BE188)</f>
        <v>0</v>
      </c>
      <c r="BG189" s="9">
        <f>IF(Parametros!$P$3=1,'4 - Tabela atual'!BG188,'5 - Tabela anterior'!BF188)</f>
        <v>0</v>
      </c>
      <c r="BH189" s="9">
        <f>IF(Parametros!$P$3=1,'4 - Tabela atual'!BH188,'5 - Tabela anterior'!BG188)</f>
        <v>0</v>
      </c>
      <c r="BI189" s="9">
        <f>IF(Parametros!$P$3=1,'4 - Tabela atual'!BI188,'5 - Tabela anterior'!BH188)</f>
        <v>0</v>
      </c>
      <c r="BJ189" s="9">
        <f>IF(Parametros!$P$3=1,'4 - Tabela atual'!BJ188,'5 - Tabela anterior'!BI188)</f>
        <v>0</v>
      </c>
      <c r="BK189" s="9">
        <f>IF(Parametros!$P$3=1,'4 - Tabela atual'!BK188,'5 - Tabela anterior'!BJ188)</f>
        <v>0</v>
      </c>
      <c r="BL189" s="9">
        <f>IF(Parametros!$P$3=1,'4 - Tabela atual'!BL188,'5 - Tabela anterior'!BK188)</f>
        <v>0</v>
      </c>
      <c r="BM189" s="9">
        <f>IF(Parametros!$P$3=1,'4 - Tabela atual'!BM188,'5 - Tabela anterior'!BL188)</f>
        <v>0</v>
      </c>
      <c r="BN189" s="9">
        <f>IF(Parametros!$P$3=1,'4 - Tabela atual'!BN188,'5 - Tabela anterior'!BM188)</f>
        <v>0</v>
      </c>
      <c r="BO189" s="9">
        <f>IF(Parametros!$P$3=1,'4 - Tabela atual'!BO188,'5 - Tabela anterior'!BN188)</f>
        <v>0</v>
      </c>
      <c r="BP189" s="9">
        <f>IF(Parametros!$P$3=1,'4 - Tabela atual'!BP188,'5 - Tabela anterior'!BO188)</f>
        <v>0</v>
      </c>
      <c r="BQ189" s="9">
        <f>IF(Parametros!$P$3=1,'4 - Tabela atual'!BQ188,'5 - Tabela anterior'!BP188)</f>
        <v>0</v>
      </c>
      <c r="BR189" s="9">
        <f>IF(Parametros!$P$3=1,'4 - Tabela atual'!BR188,'5 - Tabela anterior'!BQ188)</f>
        <v>0</v>
      </c>
      <c r="BS189" s="9">
        <f>IF(Parametros!$P$3=1,'4 - Tabela atual'!BS188,'5 - Tabela anterior'!BR188)</f>
        <v>0</v>
      </c>
      <c r="BT189" s="9">
        <f>IF(Parametros!$P$3=1,'4 - Tabela atual'!BT188,'5 - Tabela anterior'!BS188)</f>
        <v>0</v>
      </c>
      <c r="BU189" s="9">
        <f>IF(Parametros!$P$3=1,'4 - Tabela atual'!BU188,'5 - Tabela anterior'!BT188)</f>
        <v>0</v>
      </c>
      <c r="BV189" s="9">
        <f>IF(Parametros!$P$3=1,'4 - Tabela atual'!BV188,'5 - Tabela anterior'!BU188)</f>
        <v>0</v>
      </c>
      <c r="BW189" s="9">
        <f>IF(Parametros!$P$3=1,'4 - Tabela atual'!BW188,'5 - Tabela anterior'!BV188)</f>
        <v>0</v>
      </c>
      <c r="BX189" s="9">
        <f>IF(Parametros!$P$3=1,'4 - Tabela atual'!BX188,'5 - Tabela anterior'!BW188)</f>
        <v>0</v>
      </c>
      <c r="BY189" s="9">
        <f>IF(Parametros!$P$3=1,'4 - Tabela atual'!BY188,'5 - Tabela anterior'!BX188)</f>
        <v>0</v>
      </c>
      <c r="BZ189" s="9">
        <f>IF(Parametros!$P$3=1,'4 - Tabela atual'!BZ188,'5 - Tabela anterior'!BY188)</f>
        <v>0</v>
      </c>
      <c r="CA189" s="9">
        <f>IF(Parametros!$P$3=1,'4 - Tabela atual'!CA188,'5 - Tabela anterior'!BZ188)</f>
        <v>0</v>
      </c>
      <c r="CB189" s="9">
        <f>IF(Parametros!$P$3=1,'4 - Tabela atual'!CB188,'5 - Tabela anterior'!CA188)</f>
        <v>0</v>
      </c>
      <c r="CC189" s="9">
        <f>IF(Parametros!$P$3=1,'4 - Tabela atual'!CC188,'5 - Tabela anterior'!CB188)</f>
        <v>0</v>
      </c>
      <c r="CD189" s="9">
        <f>IF(Parametros!$P$3=1,'4 - Tabela atual'!CD188,'5 - Tabela anterior'!CC188)</f>
        <v>0</v>
      </c>
      <c r="CE189" s="9">
        <f>IF(Parametros!$P$3=1,'4 - Tabela atual'!CE188,'5 - Tabela anterior'!CD188)</f>
        <v>0</v>
      </c>
      <c r="CF189" s="9">
        <f>IF(Parametros!$P$3=1,'4 - Tabela atual'!CF188,'5 - Tabela anterior'!CE188)</f>
        <v>0</v>
      </c>
      <c r="CG189" s="9">
        <f>IF(Parametros!$P$3=1,'4 - Tabela atual'!CG188,'5 - Tabela anterior'!CF188)</f>
        <v>0</v>
      </c>
      <c r="CH189" s="9">
        <f>IF(Parametros!$P$3=1,'4 - Tabela atual'!CH188,'5 - Tabela anterior'!CG188)</f>
        <v>0</v>
      </c>
      <c r="CI189" s="9">
        <f>IF(Parametros!$P$3=1,'4 - Tabela atual'!CI188,'5 - Tabela anterior'!CH188)</f>
        <v>0</v>
      </c>
      <c r="CJ189" s="9">
        <f>IF(Parametros!$P$3=1,'4 - Tabela atual'!CJ188,'5 - Tabela anterior'!CI188)</f>
        <v>0</v>
      </c>
      <c r="CK189" s="9">
        <f>IF(Parametros!$P$3=1,'4 - Tabela atual'!CK188,'5 - Tabela anterior'!CJ188)</f>
        <v>0</v>
      </c>
      <c r="CL189" s="9">
        <f>IF(Parametros!$P$3=1,'4 - Tabela atual'!CL188,'5 - Tabela anterior'!CK188)</f>
        <v>0</v>
      </c>
      <c r="CM189" s="9">
        <f>IF(Parametros!$P$3=1,'4 - Tabela atual'!CM188,'5 - Tabela anterior'!CL188)</f>
        <v>0</v>
      </c>
      <c r="CN189" s="9">
        <f>IF(Parametros!$P$3=1,'4 - Tabela atual'!CN188,'5 - Tabela anterior'!CM188)</f>
        <v>0</v>
      </c>
      <c r="CO189" s="9">
        <f>IF(Parametros!$P$3=1,'4 - Tabela atual'!CO188,'5 - Tabela anterior'!CN188)</f>
        <v>0</v>
      </c>
      <c r="CP189" s="9">
        <f>IF(Parametros!$P$3=1,'4 - Tabela atual'!CP188,'5 - Tabela anterior'!CO188)</f>
        <v>0</v>
      </c>
      <c r="CQ189" s="9">
        <f>IF(Parametros!$P$3=1,'4 - Tabela atual'!CQ188,'5 - Tabela anterior'!CP188)</f>
        <v>0</v>
      </c>
      <c r="CR189" s="9">
        <f>IF(Parametros!$P$3=1,'4 - Tabela atual'!CR188,'5 - Tabela anterior'!CQ188)</f>
        <v>0</v>
      </c>
      <c r="CS189" s="9">
        <f>IF(Parametros!$P$3=1,'4 - Tabela atual'!CS188,'5 - Tabela anterior'!CR188)</f>
        <v>0</v>
      </c>
      <c r="CT189" s="9">
        <f>IF(Parametros!$P$3=1,'4 - Tabela atual'!CT188,'5 - Tabela anterior'!CS188)</f>
        <v>0</v>
      </c>
      <c r="CU189" s="9">
        <f>IF(Parametros!$P$3=1,'4 - Tabela atual'!CU188,'5 - Tabela anterior'!CT188)</f>
        <v>0</v>
      </c>
      <c r="CV189" s="9">
        <f>IF(Parametros!$P$3=1,'4 - Tabela atual'!CV188,'5 - Tabela anterior'!CU188)</f>
        <v>0</v>
      </c>
      <c r="CW189" s="9">
        <f>IF(Parametros!$P$3=1,'4 - Tabela atual'!CW188,'5 - Tabela anterior'!CV188)</f>
        <v>0</v>
      </c>
      <c r="CX189" s="9">
        <f>IF(Parametros!$P$3=1,'4 - Tabela atual'!CX188,'5 - Tabela anterior'!CW188)</f>
        <v>0</v>
      </c>
      <c r="CY189" s="9">
        <f>IF(Parametros!$P$3=1,'4 - Tabela atual'!CY188,'5 - Tabela anterior'!CX188)</f>
        <v>0</v>
      </c>
      <c r="CZ189" s="9">
        <f>IF(Parametros!$P$3=1,'4 - Tabela atual'!CZ188,'5 - Tabela anterior'!CY188)</f>
        <v>0</v>
      </c>
      <c r="DA189" s="9">
        <f>IF(Parametros!$P$3=1,'4 - Tabela atual'!DA188,'5 - Tabela anterior'!CZ188)</f>
        <v>0</v>
      </c>
      <c r="DB189" s="9">
        <f>IF(Parametros!$P$3=1,'4 - Tabela atual'!DB188,'5 - Tabela anterior'!DA188)</f>
        <v>0</v>
      </c>
      <c r="DC189" s="9">
        <f>IF(Parametros!$P$3=1,'4 - Tabela atual'!DC188,'5 - Tabela anterior'!DB188)</f>
        <v>0</v>
      </c>
      <c r="DD189" s="9">
        <f>IF(Parametros!$P$3=1,'4 - Tabela atual'!DD188,'5 - Tabela anterior'!DC188)</f>
        <v>0</v>
      </c>
      <c r="DE189" s="9">
        <f>IF(Parametros!$P$3=1,'4 - Tabela atual'!DE188,'5 - Tabela anterior'!DD188)</f>
        <v>0</v>
      </c>
      <c r="DF189" s="9">
        <f>IF(Parametros!$P$3=1,'4 - Tabela atual'!DF188,'5 - Tabela anterior'!DE188)</f>
        <v>0</v>
      </c>
      <c r="DG189" s="9">
        <f>IF(Parametros!$P$3=1,'4 - Tabela atual'!DG188,'5 - Tabela anterior'!DF188)</f>
        <v>0</v>
      </c>
      <c r="DH189" s="9">
        <f>IF(Parametros!$P$3=1,'4 - Tabela atual'!DH188,'5 - Tabela anterior'!DG188)</f>
        <v>0</v>
      </c>
      <c r="DI189" s="9">
        <f>IF(Parametros!$P$3=1,'4 - Tabela atual'!DI188,'5 - Tabela anterior'!DH188)</f>
        <v>0</v>
      </c>
      <c r="DJ189" s="9">
        <f>IF(Parametros!$P$3=1,'4 - Tabela atual'!DJ188,'5 - Tabela anterior'!DI188)</f>
        <v>0</v>
      </c>
      <c r="DK189" s="9">
        <f>IF(Parametros!$P$3=1,'4 - Tabela atual'!DK188,'5 - Tabela anterior'!DJ188)</f>
        <v>0</v>
      </c>
      <c r="DL189" s="9">
        <f>IF(Parametros!$P$3=1,'4 - Tabela atual'!DL188,'5 - Tabela anterior'!DK188)</f>
        <v>0</v>
      </c>
      <c r="DM189" s="9">
        <f>IF(Parametros!$P$3=1,'4 - Tabela atual'!DM188,'5 - Tabela anterior'!DL188)</f>
        <v>0</v>
      </c>
      <c r="DN189" s="9">
        <f>IF(Parametros!$P$3=1,'4 - Tabela atual'!DN188,'5 - Tabela anterior'!DM188)</f>
        <v>0</v>
      </c>
      <c r="DO189" s="9">
        <f>IF(Parametros!$P$3=1,'4 - Tabela atual'!DO188,'5 - Tabela anterior'!DN188)</f>
        <v>0</v>
      </c>
      <c r="DP189" s="9">
        <f>IF(Parametros!$P$3=1,'4 - Tabela atual'!DP188,'5 - Tabela anterior'!DO188)</f>
        <v>0</v>
      </c>
      <c r="DQ189" s="9">
        <f>IF(Parametros!$P$3=1,'4 - Tabela atual'!DQ188,'5 - Tabela anterior'!DP188)</f>
        <v>0</v>
      </c>
      <c r="DR189" s="9">
        <f>IF(Parametros!$P$3=1,'4 - Tabela atual'!DR188,'5 - Tabela anterior'!DQ188)</f>
        <v>0</v>
      </c>
      <c r="DS189" s="9">
        <f>IF(Parametros!$P$3=1,'4 - Tabela atual'!DS188,'5 - Tabela anterior'!DR188)</f>
        <v>0</v>
      </c>
      <c r="DT189" s="9">
        <f>IF(Parametros!$P$3=1,'4 - Tabela atual'!DT188,'5 - Tabela anterior'!DS188)</f>
        <v>0</v>
      </c>
      <c r="DU189" s="9">
        <f>IF(Parametros!$P$3=1,'4 - Tabela atual'!DU188,'5 - Tabela anterior'!DT188)</f>
        <v>0</v>
      </c>
      <c r="DV189" s="9">
        <f>IF(Parametros!$P$3=1,'4 - Tabela atual'!DV188,'5 - Tabela anterior'!DU188)</f>
        <v>0</v>
      </c>
      <c r="DW189" s="9">
        <f>IF(Parametros!$P$3=1,'4 - Tabela atual'!DW188,'5 - Tabela anterior'!DV188)</f>
        <v>0</v>
      </c>
      <c r="DX189" s="9">
        <f>IF(Parametros!$P$3=1,'4 - Tabela atual'!DX188,'5 - Tabela anterior'!DW188)</f>
        <v>0</v>
      </c>
      <c r="DY189" s="9">
        <f>IF(Parametros!$P$3=1,'4 - Tabela atual'!DY188,'5 - Tabela anterior'!DX188)</f>
        <v>0</v>
      </c>
      <c r="DZ189" s="9">
        <f>IF(Parametros!$P$3=1,'4 - Tabela atual'!DZ188,'5 - Tabela anterior'!DY188)</f>
        <v>0</v>
      </c>
      <c r="EA189" s="9">
        <f>IF(Parametros!$P$3=1,'4 - Tabela atual'!EA188,'5 - Tabela anterior'!DZ188)</f>
        <v>0</v>
      </c>
      <c r="EB189" s="9">
        <f>IF(Parametros!$P$3=1,'4 - Tabela atual'!EB188,'5 - Tabela anterior'!EA188)</f>
        <v>0</v>
      </c>
      <c r="EC189" s="9">
        <f>IF(Parametros!$P$3=1,'4 - Tabela atual'!EC188,'5 - Tabela anterior'!EB188)</f>
        <v>0</v>
      </c>
      <c r="ED189" s="9">
        <f>IF(Parametros!$P$3=1,'4 - Tabela atual'!ED188,'5 - Tabela anterior'!EC188)</f>
        <v>0</v>
      </c>
      <c r="EE189" s="9">
        <f>IF(Parametros!$P$3=1,'4 - Tabela atual'!EE188,'5 - Tabela anterior'!ED188)</f>
        <v>0</v>
      </c>
      <c r="EF189" s="9">
        <f>IF(Parametros!$P$3=1,'4 - Tabela atual'!EF188,'5 - Tabela anterior'!EE188)</f>
        <v>0</v>
      </c>
      <c r="EG189" s="9">
        <f>IF(Parametros!$P$3=1,'4 - Tabela atual'!EG188,'5 - Tabela anterior'!EF188)</f>
        <v>0</v>
      </c>
      <c r="EH189" s="9">
        <f>IF(Parametros!$P$3=1,'4 - Tabela atual'!EH188,'5 - Tabela anterior'!EG188)</f>
        <v>0</v>
      </c>
      <c r="EI189" s="9">
        <f>IF(Parametros!$P$3=1,'4 - Tabela atual'!EI188,'5 - Tabela anterior'!EH188)</f>
        <v>0</v>
      </c>
      <c r="EJ189" s="9">
        <f>IF(Parametros!$P$3=1,'4 - Tabela atual'!EJ188,'5 - Tabela anterior'!EI188)</f>
        <v>0</v>
      </c>
      <c r="EK189" s="9">
        <f>IF(Parametros!$P$3=1,'4 - Tabela atual'!EK188,'5 - Tabela anterior'!EJ188)</f>
        <v>0</v>
      </c>
      <c r="EL189" s="9">
        <f>IF(Parametros!$P$3=1,'4 - Tabela atual'!EL188,'5 - Tabela anterior'!EK188)</f>
        <v>0</v>
      </c>
      <c r="EM189" s="9">
        <f>IF(Parametros!$P$3=1,'4 - Tabela atual'!EM188,'5 - Tabela anterior'!EL188)</f>
        <v>0</v>
      </c>
      <c r="EN189" s="9">
        <f>IF(Parametros!$P$3=1,'4 - Tabela atual'!EN188,'5 - Tabela anterior'!EM188)</f>
        <v>0</v>
      </c>
      <c r="EO189" s="9">
        <f>IF(Parametros!$P$3=1,'4 - Tabela atual'!EO188,'5 - Tabela anterior'!EN188)</f>
        <v>0</v>
      </c>
      <c r="EP189" s="9">
        <f>IF(Parametros!$P$3=1,'4 - Tabela atual'!EP188,'5 - Tabela anterior'!EO188)</f>
        <v>0</v>
      </c>
      <c r="EQ189" s="9">
        <f>IF(Parametros!$P$3=1,'4 - Tabela atual'!EQ188,'5 - Tabela anterior'!EP188)</f>
        <v>0</v>
      </c>
      <c r="ER189" s="9">
        <f>IF(Parametros!$P$3=1,'4 - Tabela atual'!ER188,'5 - Tabela anterior'!EQ188)</f>
        <v>0</v>
      </c>
      <c r="ES189" s="9">
        <f>IF(Parametros!$P$3=1,'4 - Tabela atual'!ES188,'5 - Tabela anterior'!ER188)</f>
        <v>0</v>
      </c>
      <c r="ET189" s="9">
        <f>IF(Parametros!$P$3=1,'4 - Tabela atual'!ET188,'5 - Tabela anterior'!ES188)</f>
        <v>0</v>
      </c>
      <c r="EU189" s="9">
        <f>IF(Parametros!$P$3=1,'4 - Tabela atual'!EU188,'5 - Tabela anterior'!ET188)</f>
        <v>0</v>
      </c>
      <c r="EV189" s="9">
        <f>IF(Parametros!$P$3=1,'4 - Tabela atual'!EV188,'5 - Tabela anterior'!EU188)</f>
        <v>0</v>
      </c>
      <c r="EW189" s="9">
        <f>IF(Parametros!$P$3=1,'4 - Tabela atual'!EW188,'5 - Tabela anterior'!EV188)</f>
        <v>0</v>
      </c>
      <c r="EX189" s="9">
        <f>IF(Parametros!$P$3=1,'4 - Tabela atual'!EX188,'5 - Tabela anterior'!EW188)</f>
        <v>0</v>
      </c>
      <c r="EY189" s="9">
        <f>IF(Parametros!$P$3=1,'4 - Tabela atual'!EY188,'5 - Tabela anterior'!EX188)</f>
        <v>0</v>
      </c>
      <c r="EZ189" s="9">
        <f>IF(Parametros!$P$3=1,'4 - Tabela atual'!EZ188,'5 - Tabela anterior'!EY188)</f>
        <v>0</v>
      </c>
      <c r="FA189" s="9">
        <f>IF(Parametros!$P$3=1,'4 - Tabela atual'!FA188,'5 - Tabela anterior'!EZ188)</f>
        <v>0</v>
      </c>
      <c r="FB189" s="9">
        <f>IF(Parametros!$P$3=1,'4 - Tabela atual'!FB188,'5 - Tabela anterior'!FA188)</f>
        <v>0</v>
      </c>
      <c r="FC189" s="9">
        <f>IF(Parametros!$P$3=1,'4 - Tabela atual'!FC188,'5 - Tabela anterior'!FB188)</f>
        <v>0</v>
      </c>
      <c r="FD189" s="9">
        <f>IF(Parametros!$P$3=1,'4 - Tabela atual'!FD188,'5 - Tabela anterior'!FC188)</f>
        <v>0</v>
      </c>
      <c r="FE189" s="9">
        <f>IF(Parametros!$P$3=1,'4 - Tabela atual'!FE188,'5 - Tabela anterior'!FD188)</f>
        <v>0</v>
      </c>
      <c r="FF189" s="9">
        <f>IF(Parametros!$P$3=1,'4 - Tabela atual'!FF188,'5 - Tabela anterior'!FE188)</f>
        <v>0</v>
      </c>
      <c r="FG189" s="9">
        <f>IF(Parametros!$P$3=1,'4 - Tabela atual'!FG188,'5 - Tabela anterior'!FF188)</f>
        <v>0</v>
      </c>
      <c r="FH189" s="9">
        <f>IF(Parametros!$P$3=1,'4 - Tabela atual'!FH188,'5 - Tabela anterior'!FG188)</f>
        <v>0</v>
      </c>
      <c r="FI189" s="9">
        <f>IF(Parametros!$P$3=1,'4 - Tabela atual'!FI188,'5 - Tabela anterior'!FH188)</f>
        <v>0</v>
      </c>
      <c r="FJ189" s="9">
        <f>IF(Parametros!$P$3=1,'4 - Tabela atual'!FJ188,'5 - Tabela anterior'!FI188)</f>
        <v>0</v>
      </c>
      <c r="FK189" s="9">
        <f>IF(Parametros!$P$3=1,'4 - Tabela atual'!FK188,'5 - Tabela anterior'!FJ188)</f>
        <v>0</v>
      </c>
      <c r="FL189" s="9">
        <f>IF(Parametros!$P$3=1,'4 - Tabela atual'!FL188,'5 - Tabela anterior'!FK188)</f>
        <v>0</v>
      </c>
      <c r="FM189" s="9">
        <f>IF(Parametros!$P$3=1,'4 - Tabela atual'!FM188,'5 - Tabela anterior'!FL188)</f>
        <v>0</v>
      </c>
      <c r="FN189" s="9">
        <f>IF(Parametros!$P$3=1,'4 - Tabela atual'!FN188,'5 - Tabela anterior'!FM188)</f>
        <v>0</v>
      </c>
      <c r="FO189" s="9">
        <f>IF(Parametros!$P$3=1,'4 - Tabela atual'!FO188,'5 - Tabela anterior'!FN188)</f>
        <v>0</v>
      </c>
      <c r="FP189" s="9">
        <f>IF(Parametros!$P$3=1,'4 - Tabela atual'!FP188,'5 - Tabela anterior'!FO188)</f>
        <v>0</v>
      </c>
      <c r="FQ189" s="9">
        <f>IF(Parametros!$P$3=1,'4 - Tabela atual'!FQ188,'5 - Tabela anterior'!FP188)</f>
        <v>0</v>
      </c>
      <c r="FR189" s="9">
        <f>IF(Parametros!$P$3=1,'4 - Tabela atual'!FR188,'5 - Tabela anterior'!FQ188)</f>
        <v>0</v>
      </c>
      <c r="FS189" s="9">
        <f>IF(Parametros!$P$3=1,'4 - Tabela atual'!FS188,'5 - Tabela anterior'!FR188)</f>
        <v>0</v>
      </c>
      <c r="FT189" t="str">
        <f>IF(Parametros!$P$3=1,'4 - Tabela atual'!FT188,'5 - Tabela anterior'!FS188)</f>
        <v>0</v>
      </c>
      <c r="FU189" t="str">
        <f>IF(Parametros!$P$3=1,'4 - Tabela atual'!FU188,'5 - Tabela anterior'!FT188)</f>
        <v>0</v>
      </c>
      <c r="FV189" t="str">
        <f>IF(Parametros!$P$3=1,'4 - Tabela atual'!FV188,'5 - Tabela anterior'!FU188)</f>
        <v>0</v>
      </c>
      <c r="FW189" t="str">
        <f>IF(Parametros!$P$3=1,'4 - Tabela atual'!FW188,'5 - Tabela anterior'!FV188)</f>
        <v>0</v>
      </c>
      <c r="FX189">
        <f>IF(Parametros!$P$3=1,'4 - Tabela atual'!FX188,'5 - Tabela anterior'!FW188)</f>
        <v>0</v>
      </c>
      <c r="FY189">
        <f>IF(Parametros!$P$3=1,'4 - Tabela atual'!FY188,'5 - Tabela anterior'!FX188)</f>
        <v>0</v>
      </c>
      <c r="FZ189">
        <f>IF(Parametros!$P$3=1,'4 - Tabela atual'!FZ188,'5 - Tabela anterior'!FY188)</f>
        <v>0</v>
      </c>
      <c r="GA189">
        <f>IF(Parametros!$P$3=1,'4 - Tabela atual'!GA188,'5 - Tabela anterior'!FZ188)</f>
        <v>0</v>
      </c>
      <c r="GB189">
        <f>IF(Parametros!$P$3=1,'4 - Tabela atual'!GB188,'5 - Tabela anterior'!GA188)</f>
        <v>0</v>
      </c>
      <c r="GC189">
        <f>IF(Parametros!$P$3=1,'4 - Tabela atual'!GC188,'5 - Tabela anterior'!GB188)</f>
        <v>0</v>
      </c>
      <c r="GD189">
        <f>IF(Parametros!$P$3=1,'4 - Tabela atual'!GD188,'5 - Tabela anterior'!GC188)</f>
        <v>0</v>
      </c>
      <c r="GE189">
        <f>IF(Parametros!$P$3=1,'4 - Tabela atual'!GE188,'5 - Tabela anterior'!GD188)</f>
        <v>0</v>
      </c>
      <c r="GF189">
        <f>IF(Parametros!$P$3=1,'4 - Tabela atual'!GF188,'5 - Tabela anterior'!GE188)</f>
        <v>0</v>
      </c>
      <c r="GG189">
        <f>IF(Parametros!$P$3=1,'4 - Tabela atual'!GG188,'5 - Tabela anterior'!GF188)</f>
        <v>0</v>
      </c>
      <c r="GH189">
        <f>IF(Parametros!$P$3=1,'4 - Tabela atual'!GH188,'5 - Tabela anterior'!GG188)</f>
        <v>0</v>
      </c>
      <c r="GI189" s="8" t="str">
        <f>IF(Parametros!$P$3=1,'4 - Tabela atual'!GI188,'5 - Tabela anterior'!GH188)</f>
        <v>0</v>
      </c>
      <c r="GJ189" s="8">
        <f>IF(Parametros!$P$3=1,'4 - Tabela atual'!GJ188,'5 - Tabela anterior'!GI188)</f>
        <v>0</v>
      </c>
      <c r="GK189" s="8">
        <f>IF(Parametros!$P$3=1,'4 - Tabela atual'!GK188,'5 - Tabela anterior'!GJ188)</f>
        <v>0</v>
      </c>
      <c r="GL189" s="8">
        <f>IF(Parametros!$P$3=1,'4 - Tabela atual'!GL188,'5 - Tabela anterior'!GK188)</f>
        <v>0</v>
      </c>
      <c r="GM189" s="8">
        <f>IF(Parametros!$P$3=1,'4 - Tabela atual'!GM188,'5 - Tabela anterior'!GL188)</f>
        <v>0</v>
      </c>
      <c r="GN189" s="8">
        <f>IF(Parametros!$P$3=1,'4 - Tabela atual'!GN188,'5 - Tabela anterior'!GM188)</f>
        <v>0</v>
      </c>
      <c r="GO189" s="8">
        <f>IF(Parametros!$P$3=1,'4 - Tabela atual'!GO188,'5 - Tabela anterior'!GN188)</f>
        <v>0</v>
      </c>
      <c r="GP189" s="8">
        <f>IF(Parametros!$P$3=1,'4 - Tabela atual'!GP188,'5 - Tabela anterior'!GO188)</f>
        <v>0</v>
      </c>
      <c r="GQ189" s="8">
        <f>IF(Parametros!$P$3=1,'4 - Tabela atual'!GQ188,'5 - Tabela anterior'!GP188)</f>
        <v>0</v>
      </c>
      <c r="GR189" s="8">
        <f>IF(Parametros!$P$3=1,'4 - Tabela atual'!GR188,'5 - Tabela anterior'!GQ188)</f>
        <v>0</v>
      </c>
      <c r="GS189" s="8">
        <f>IF(Parametros!$P$3=1,'4 - Tabela atual'!GS188,'5 - Tabela anterior'!GR188)</f>
        <v>0</v>
      </c>
      <c r="GT189" s="8">
        <f>IF(Parametros!$P$3=1,'4 - Tabela atual'!GT188,'5 - Tabela anterior'!GS188)</f>
        <v>0</v>
      </c>
      <c r="GU189" s="8">
        <f>IF(Parametros!$P$3=1,'4 - Tabela atual'!GU188,'5 - Tabela anterior'!GT188)</f>
        <v>0</v>
      </c>
      <c r="GV189" s="8">
        <f>IF(Parametros!$P$3=1,'4 - Tabela atual'!GV188,'5 - Tabela anterior'!GU188)</f>
        <v>0</v>
      </c>
      <c r="GW189" s="8">
        <f>IF(Parametros!$P$3=1,'4 - Tabela atual'!GW188,'5 - Tabela anterior'!GV188)</f>
        <v>0</v>
      </c>
      <c r="GX189">
        <f>IF(Parametros!$P$3=1,'4 - Tabela atual'!GX188,'5 - Tabela anterior'!GW188)</f>
        <v>0</v>
      </c>
      <c r="GY189">
        <f>IF(Parametros!$P$3=1,'4 - Tabela atual'!GY188,'5 - Tabela anterior'!GX188)</f>
        <v>0</v>
      </c>
      <c r="GZ189">
        <f>IF(Parametros!$P$3=1,'4 - Tabela atual'!GZ188,'5 - Tabela anterior'!GY188)</f>
        <v>0</v>
      </c>
      <c r="HA189">
        <f>IF(Parametros!$P$3=1,'4 - Tabela atual'!HA188,'5 - Tabela anterior'!GZ188)</f>
        <v>0</v>
      </c>
      <c r="HB189">
        <f>IF(Parametros!$P$3=1,'4 - Tabela atual'!HB188,'5 - Tabela anterior'!HA188)</f>
        <v>0</v>
      </c>
      <c r="HC189">
        <f>IF(Parametros!$P$3=1,'4 - Tabela atual'!HC188,'5 - Tabela anterior'!HB188)</f>
        <v>0</v>
      </c>
      <c r="HD189">
        <f>IF(Parametros!$P$3=1,'4 - Tabela atual'!HD188,'5 - Tabela anterior'!HC188)</f>
        <v>0</v>
      </c>
      <c r="HE189" s="6" t="str">
        <f t="shared" si="4"/>
        <v>0 - (0)</v>
      </c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IP189" s="5"/>
      <c r="IQ189" s="5"/>
      <c r="IR189" s="5"/>
      <c r="IS189" s="5"/>
      <c r="IT189" s="5"/>
      <c r="IU189" s="5"/>
      <c r="IV189" s="5"/>
      <c r="IW189" s="5"/>
      <c r="IX189" s="5"/>
      <c r="IY189" s="5"/>
      <c r="IZ189" s="5"/>
      <c r="JA189" s="5"/>
      <c r="JB189" s="5"/>
      <c r="JC189" s="5"/>
      <c r="JD189" s="5"/>
      <c r="JE189" s="5"/>
      <c r="JF189" s="5"/>
      <c r="JG189" s="5"/>
      <c r="JH189" s="5"/>
      <c r="JI189" s="5"/>
      <c r="JJ189" s="5"/>
      <c r="JK189" s="5"/>
      <c r="JL189" s="5"/>
    </row>
    <row r="190" spans="1:272" x14ac:dyDescent="0.2">
      <c r="A190" s="148">
        <f>IF(Parametros!$P$3=1,'4 - Tabela atual'!A189,'5 - Tabela anterior'!A189)</f>
        <v>0</v>
      </c>
      <c r="B190" s="112">
        <f>IF(Parametros!$P$3=1,'4 - Tabela atual'!B189,'5 - Tabela anterior'!B189)</f>
        <v>0</v>
      </c>
      <c r="C190" s="9">
        <f>IF(Parametros!$P$3=1,'4 - Tabela atual'!C189,'5 - Tabela anterior'!C189)</f>
        <v>0</v>
      </c>
      <c r="D190" s="9">
        <f>IF(Parametros!$P$3=1,'4 - Tabela atual'!D189,'5 - Tabela anterior'!D189)</f>
        <v>0</v>
      </c>
      <c r="E190" s="9"/>
      <c r="F190" s="9"/>
      <c r="G190" s="9"/>
      <c r="H190" s="9"/>
      <c r="I190" s="9">
        <f>IF(Parametros!$P$3=1,'4 - Tabela atual'!I189,'5 - Tabela anterior'!H189)</f>
        <v>0</v>
      </c>
      <c r="J190" s="9"/>
      <c r="K190" s="9"/>
      <c r="L190" s="9"/>
      <c r="M190" s="9"/>
      <c r="N190" s="9">
        <f>IF(Parametros!$P$3=1,'4 - Tabela atual'!N189,'5 - Tabela anterior'!M189)</f>
        <v>0</v>
      </c>
      <c r="O190" s="9">
        <f>IF(Parametros!$P$3=1,'4 - Tabela atual'!O189,'5 - Tabela anterior'!N189)</f>
        <v>0</v>
      </c>
      <c r="P190" s="9">
        <f>IF(Parametros!$P$3=1,'4 - Tabela atual'!P189,'5 - Tabela anterior'!O189)</f>
        <v>0</v>
      </c>
      <c r="Q190" s="9">
        <f>IF(Parametros!$P$3=1,'4 - Tabela atual'!Q189,'5 - Tabela anterior'!P189)</f>
        <v>0</v>
      </c>
      <c r="R190" s="9">
        <f>IF(Parametros!$P$3=1,'4 - Tabela atual'!R189,'5 - Tabela anterior'!Q189)</f>
        <v>0</v>
      </c>
      <c r="S190" s="9">
        <f>IF(Parametros!$P$3=1,'4 - Tabela atual'!S189,'5 - Tabela anterior'!R189)</f>
        <v>0</v>
      </c>
      <c r="T190" s="9">
        <f>IF(Parametros!$P$3=1,'4 - Tabela atual'!T189,'5 - Tabela anterior'!S189)</f>
        <v>0</v>
      </c>
      <c r="U190" s="9">
        <f>IF(Parametros!$P$3=1,'4 - Tabela atual'!U189,'5 - Tabela anterior'!T189)</f>
        <v>0</v>
      </c>
      <c r="V190" s="9">
        <f>IF(Parametros!$P$3=1,'4 - Tabela atual'!V189,'5 - Tabela anterior'!U189)</f>
        <v>0</v>
      </c>
      <c r="W190" s="9">
        <f>IF(Parametros!$P$3=1,'4 - Tabela atual'!W189,'5 - Tabela anterior'!V189)</f>
        <v>0</v>
      </c>
      <c r="X190" s="9">
        <f>IF(Parametros!$P$3=1,'4 - Tabela atual'!X189,'5 - Tabela anterior'!W189)</f>
        <v>0</v>
      </c>
      <c r="Y190" s="9">
        <f>IF(Parametros!$P$3=1,'4 - Tabela atual'!Y189,'5 - Tabela anterior'!X189)</f>
        <v>0</v>
      </c>
      <c r="Z190" s="9">
        <f>IF(Parametros!$P$3=1,'4 - Tabela atual'!Z189,'5 - Tabela anterior'!Y189)</f>
        <v>0</v>
      </c>
      <c r="AA190" s="9">
        <f>IF(Parametros!$P$3=1,'4 - Tabela atual'!AA189,'5 - Tabela anterior'!Z189)</f>
        <v>0</v>
      </c>
      <c r="AB190" s="9">
        <f>IF(Parametros!$P$3=1,'4 - Tabela atual'!AB189,'5 - Tabela anterior'!AA189)</f>
        <v>0</v>
      </c>
      <c r="AC190" s="9">
        <f>IF(Parametros!$P$3=1,'4 - Tabela atual'!AC189,'5 - Tabela anterior'!AB189)</f>
        <v>0</v>
      </c>
      <c r="AD190" s="9">
        <f>IF(Parametros!$P$3=1,'4 - Tabela atual'!AD189,'5 - Tabela anterior'!AC189)</f>
        <v>0</v>
      </c>
      <c r="AE190" s="9">
        <f>IF(Parametros!$P$3=1,'4 - Tabela atual'!AE189,'5 - Tabela anterior'!AD189)</f>
        <v>0</v>
      </c>
      <c r="AF190" s="9">
        <f>IF(Parametros!$P$3=1,'4 - Tabela atual'!AF189,'5 - Tabela anterior'!AE189)</f>
        <v>0</v>
      </c>
      <c r="AG190" s="9">
        <f>IF(Parametros!$P$3=1,'4 - Tabela atual'!AG189,'5 - Tabela anterior'!AF189)</f>
        <v>0</v>
      </c>
      <c r="AH190" s="9">
        <f>IF(Parametros!$P$3=1,'4 - Tabela atual'!AH189,'5 - Tabela anterior'!AG189)</f>
        <v>0</v>
      </c>
      <c r="AI190" s="9">
        <f>IF(Parametros!$P$3=1,'4 - Tabela atual'!AI189,'5 - Tabela anterior'!AH189)</f>
        <v>0</v>
      </c>
      <c r="AJ190" s="9">
        <f>IF(Parametros!$P$3=1,'4 - Tabela atual'!AJ189,'5 - Tabela anterior'!AI189)</f>
        <v>0</v>
      </c>
      <c r="AK190" s="9">
        <f>IF(Parametros!$P$3=1,'4 - Tabela atual'!AK189,'5 - Tabela anterior'!AJ189)</f>
        <v>0</v>
      </c>
      <c r="AL190" s="9">
        <f>IF(Parametros!$P$3=1,'4 - Tabela atual'!AL189,'5 - Tabela anterior'!AK189)</f>
        <v>0</v>
      </c>
      <c r="AM190" s="9">
        <f>IF(Parametros!$P$3=1,'4 - Tabela atual'!AM189,'5 - Tabela anterior'!AL189)</f>
        <v>0</v>
      </c>
      <c r="AN190" s="9">
        <f>IF(Parametros!$P$3=1,'4 - Tabela atual'!AN189,'5 - Tabela anterior'!AM189)</f>
        <v>0</v>
      </c>
      <c r="AO190" s="9">
        <f>IF(Parametros!$P$3=1,'4 - Tabela atual'!AO189,'5 - Tabela anterior'!AN189)</f>
        <v>0</v>
      </c>
      <c r="AP190" s="9">
        <f>IF(Parametros!$P$3=1,'4 - Tabela atual'!AP189,'5 - Tabela anterior'!AO189)</f>
        <v>0</v>
      </c>
      <c r="AQ190" s="9">
        <f>IF(Parametros!$P$3=1,'4 - Tabela atual'!AQ189,'5 - Tabela anterior'!AP189)</f>
        <v>0</v>
      </c>
      <c r="AR190" s="9">
        <f>IF(Parametros!$P$3=1,'4 - Tabela atual'!AR189,'5 - Tabela anterior'!AQ189)</f>
        <v>0</v>
      </c>
      <c r="AS190" s="9">
        <f>IF(Parametros!$P$3=1,'4 - Tabela atual'!AS189,'5 - Tabela anterior'!AR189)</f>
        <v>0</v>
      </c>
      <c r="AT190" s="9">
        <f>IF(Parametros!$P$3=1,'4 - Tabela atual'!AT189,'5 - Tabela anterior'!AS189)</f>
        <v>0</v>
      </c>
      <c r="AU190" s="9">
        <f>IF(Parametros!$P$3=1,'4 - Tabela atual'!AU189,'5 - Tabela anterior'!AT189)</f>
        <v>0</v>
      </c>
      <c r="AV190" s="9">
        <f>IF(Parametros!$P$3=1,'4 - Tabela atual'!AV189,'5 - Tabela anterior'!AU189)</f>
        <v>0</v>
      </c>
      <c r="AW190" s="9">
        <f>IF(Parametros!$P$3=1,'4 - Tabela atual'!AW189,'5 - Tabela anterior'!AV189)</f>
        <v>0</v>
      </c>
      <c r="AX190" s="9">
        <f>IF(Parametros!$P$3=1,'4 - Tabela atual'!AX189,'5 - Tabela anterior'!AW189)</f>
        <v>0</v>
      </c>
      <c r="AY190" s="9">
        <f>IF(Parametros!$P$3=1,'4 - Tabela atual'!AY189,'5 - Tabela anterior'!AX189)</f>
        <v>0</v>
      </c>
      <c r="AZ190" s="9">
        <f>IF(Parametros!$P$3=1,'4 - Tabela atual'!AZ189,'5 - Tabela anterior'!AY189)</f>
        <v>0</v>
      </c>
      <c r="BA190" s="9">
        <f>IF(Parametros!$P$3=1,'4 - Tabela atual'!BA189,'5 - Tabela anterior'!AZ189)</f>
        <v>0</v>
      </c>
      <c r="BB190" s="9">
        <f>IF(Parametros!$P$3=1,'4 - Tabela atual'!BB189,'5 - Tabela anterior'!BA189)</f>
        <v>0</v>
      </c>
      <c r="BC190" s="9">
        <f>IF(Parametros!$P$3=1,'4 - Tabela atual'!BC189,'5 - Tabela anterior'!BB189)</f>
        <v>0</v>
      </c>
      <c r="BD190" s="9">
        <f>IF(Parametros!$P$3=1,'4 - Tabela atual'!BD189,'5 - Tabela anterior'!BC189)</f>
        <v>0</v>
      </c>
      <c r="BE190" s="9">
        <f>IF(Parametros!$P$3=1,'4 - Tabela atual'!BE189,'5 - Tabela anterior'!BD189)</f>
        <v>0</v>
      </c>
      <c r="BF190" s="9">
        <f>IF(Parametros!$P$3=1,'4 - Tabela atual'!BF189,'5 - Tabela anterior'!BE189)</f>
        <v>0</v>
      </c>
      <c r="BG190" s="9">
        <f>IF(Parametros!$P$3=1,'4 - Tabela atual'!BG189,'5 - Tabela anterior'!BF189)</f>
        <v>0</v>
      </c>
      <c r="BH190" s="9">
        <f>IF(Parametros!$P$3=1,'4 - Tabela atual'!BH189,'5 - Tabela anterior'!BG189)</f>
        <v>0</v>
      </c>
      <c r="BI190" s="9">
        <f>IF(Parametros!$P$3=1,'4 - Tabela atual'!BI189,'5 - Tabela anterior'!BH189)</f>
        <v>0</v>
      </c>
      <c r="BJ190" s="9">
        <f>IF(Parametros!$P$3=1,'4 - Tabela atual'!BJ189,'5 - Tabela anterior'!BI189)</f>
        <v>0</v>
      </c>
      <c r="BK190" s="9">
        <f>IF(Parametros!$P$3=1,'4 - Tabela atual'!BK189,'5 - Tabela anterior'!BJ189)</f>
        <v>0</v>
      </c>
      <c r="BL190" s="9">
        <f>IF(Parametros!$P$3=1,'4 - Tabela atual'!BL189,'5 - Tabela anterior'!BK189)</f>
        <v>0</v>
      </c>
      <c r="BM190" s="9">
        <f>IF(Parametros!$P$3=1,'4 - Tabela atual'!BM189,'5 - Tabela anterior'!BL189)</f>
        <v>0</v>
      </c>
      <c r="BN190" s="9">
        <f>IF(Parametros!$P$3=1,'4 - Tabela atual'!BN189,'5 - Tabela anterior'!BM189)</f>
        <v>0</v>
      </c>
      <c r="BO190" s="9">
        <f>IF(Parametros!$P$3=1,'4 - Tabela atual'!BO189,'5 - Tabela anterior'!BN189)</f>
        <v>0</v>
      </c>
      <c r="BP190" s="9">
        <f>IF(Parametros!$P$3=1,'4 - Tabela atual'!BP189,'5 - Tabela anterior'!BO189)</f>
        <v>0</v>
      </c>
      <c r="BQ190" s="9">
        <f>IF(Parametros!$P$3=1,'4 - Tabela atual'!BQ189,'5 - Tabela anterior'!BP189)</f>
        <v>0</v>
      </c>
      <c r="BR190" s="9">
        <f>IF(Parametros!$P$3=1,'4 - Tabela atual'!BR189,'5 - Tabela anterior'!BQ189)</f>
        <v>0</v>
      </c>
      <c r="BS190" s="9">
        <f>IF(Parametros!$P$3=1,'4 - Tabela atual'!BS189,'5 - Tabela anterior'!BR189)</f>
        <v>0</v>
      </c>
      <c r="BT190" s="9">
        <f>IF(Parametros!$P$3=1,'4 - Tabela atual'!BT189,'5 - Tabela anterior'!BS189)</f>
        <v>0</v>
      </c>
      <c r="BU190" s="9">
        <f>IF(Parametros!$P$3=1,'4 - Tabela atual'!BU189,'5 - Tabela anterior'!BT189)</f>
        <v>0</v>
      </c>
      <c r="BV190" s="9">
        <f>IF(Parametros!$P$3=1,'4 - Tabela atual'!BV189,'5 - Tabela anterior'!BU189)</f>
        <v>0</v>
      </c>
      <c r="BW190" s="9">
        <f>IF(Parametros!$P$3=1,'4 - Tabela atual'!BW189,'5 - Tabela anterior'!BV189)</f>
        <v>0</v>
      </c>
      <c r="BX190" s="9">
        <f>IF(Parametros!$P$3=1,'4 - Tabela atual'!BX189,'5 - Tabela anterior'!BW189)</f>
        <v>0</v>
      </c>
      <c r="BY190" s="9">
        <f>IF(Parametros!$P$3=1,'4 - Tabela atual'!BY189,'5 - Tabela anterior'!BX189)</f>
        <v>0</v>
      </c>
      <c r="BZ190" s="9">
        <f>IF(Parametros!$P$3=1,'4 - Tabela atual'!BZ189,'5 - Tabela anterior'!BY189)</f>
        <v>0</v>
      </c>
      <c r="CA190" s="9">
        <f>IF(Parametros!$P$3=1,'4 - Tabela atual'!CA189,'5 - Tabela anterior'!BZ189)</f>
        <v>0</v>
      </c>
      <c r="CB190" s="9">
        <f>IF(Parametros!$P$3=1,'4 - Tabela atual'!CB189,'5 - Tabela anterior'!CA189)</f>
        <v>0</v>
      </c>
      <c r="CC190" s="9">
        <f>IF(Parametros!$P$3=1,'4 - Tabela atual'!CC189,'5 - Tabela anterior'!CB189)</f>
        <v>0</v>
      </c>
      <c r="CD190" s="9">
        <f>IF(Parametros!$P$3=1,'4 - Tabela atual'!CD189,'5 - Tabela anterior'!CC189)</f>
        <v>0</v>
      </c>
      <c r="CE190" s="9">
        <f>IF(Parametros!$P$3=1,'4 - Tabela atual'!CE189,'5 - Tabela anterior'!CD189)</f>
        <v>0</v>
      </c>
      <c r="CF190" s="9">
        <f>IF(Parametros!$P$3=1,'4 - Tabela atual'!CF189,'5 - Tabela anterior'!CE189)</f>
        <v>0</v>
      </c>
      <c r="CG190" s="9">
        <f>IF(Parametros!$P$3=1,'4 - Tabela atual'!CG189,'5 - Tabela anterior'!CF189)</f>
        <v>0</v>
      </c>
      <c r="CH190" s="9">
        <f>IF(Parametros!$P$3=1,'4 - Tabela atual'!CH189,'5 - Tabela anterior'!CG189)</f>
        <v>0</v>
      </c>
      <c r="CI190" s="9">
        <f>IF(Parametros!$P$3=1,'4 - Tabela atual'!CI189,'5 - Tabela anterior'!CH189)</f>
        <v>0</v>
      </c>
      <c r="CJ190" s="9">
        <f>IF(Parametros!$P$3=1,'4 - Tabela atual'!CJ189,'5 - Tabela anterior'!CI189)</f>
        <v>0</v>
      </c>
      <c r="CK190" s="9">
        <f>IF(Parametros!$P$3=1,'4 - Tabela atual'!CK189,'5 - Tabela anterior'!CJ189)</f>
        <v>0</v>
      </c>
      <c r="CL190" s="9">
        <f>IF(Parametros!$P$3=1,'4 - Tabela atual'!CL189,'5 - Tabela anterior'!CK189)</f>
        <v>0</v>
      </c>
      <c r="CM190" s="9">
        <f>IF(Parametros!$P$3=1,'4 - Tabela atual'!CM189,'5 - Tabela anterior'!CL189)</f>
        <v>0</v>
      </c>
      <c r="CN190" s="9">
        <f>IF(Parametros!$P$3=1,'4 - Tabela atual'!CN189,'5 - Tabela anterior'!CM189)</f>
        <v>0</v>
      </c>
      <c r="CO190" s="9">
        <f>IF(Parametros!$P$3=1,'4 - Tabela atual'!CO189,'5 - Tabela anterior'!CN189)</f>
        <v>0</v>
      </c>
      <c r="CP190" s="9">
        <f>IF(Parametros!$P$3=1,'4 - Tabela atual'!CP189,'5 - Tabela anterior'!CO189)</f>
        <v>0</v>
      </c>
      <c r="CQ190" s="9">
        <f>IF(Parametros!$P$3=1,'4 - Tabela atual'!CQ189,'5 - Tabela anterior'!CP189)</f>
        <v>0</v>
      </c>
      <c r="CR190" s="9">
        <f>IF(Parametros!$P$3=1,'4 - Tabela atual'!CR189,'5 - Tabela anterior'!CQ189)</f>
        <v>0</v>
      </c>
      <c r="CS190" s="9">
        <f>IF(Parametros!$P$3=1,'4 - Tabela atual'!CS189,'5 - Tabela anterior'!CR189)</f>
        <v>0</v>
      </c>
      <c r="CT190" s="9">
        <f>IF(Parametros!$P$3=1,'4 - Tabela atual'!CT189,'5 - Tabela anterior'!CS189)</f>
        <v>0</v>
      </c>
      <c r="CU190" s="9">
        <f>IF(Parametros!$P$3=1,'4 - Tabela atual'!CU189,'5 - Tabela anterior'!CT189)</f>
        <v>0</v>
      </c>
      <c r="CV190" s="9">
        <f>IF(Parametros!$P$3=1,'4 - Tabela atual'!CV189,'5 - Tabela anterior'!CU189)</f>
        <v>0</v>
      </c>
      <c r="CW190" s="9">
        <f>IF(Parametros!$P$3=1,'4 - Tabela atual'!CW189,'5 - Tabela anterior'!CV189)</f>
        <v>0</v>
      </c>
      <c r="CX190" s="9">
        <f>IF(Parametros!$P$3=1,'4 - Tabela atual'!CX189,'5 - Tabela anterior'!CW189)</f>
        <v>0</v>
      </c>
      <c r="CY190" s="9">
        <f>IF(Parametros!$P$3=1,'4 - Tabela atual'!CY189,'5 - Tabela anterior'!CX189)</f>
        <v>0</v>
      </c>
      <c r="CZ190" s="9">
        <f>IF(Parametros!$P$3=1,'4 - Tabela atual'!CZ189,'5 - Tabela anterior'!CY189)</f>
        <v>0</v>
      </c>
      <c r="DA190" s="9">
        <f>IF(Parametros!$P$3=1,'4 - Tabela atual'!DA189,'5 - Tabela anterior'!CZ189)</f>
        <v>0</v>
      </c>
      <c r="DB190" s="9">
        <f>IF(Parametros!$P$3=1,'4 - Tabela atual'!DB189,'5 - Tabela anterior'!DA189)</f>
        <v>0</v>
      </c>
      <c r="DC190" s="9">
        <f>IF(Parametros!$P$3=1,'4 - Tabela atual'!DC189,'5 - Tabela anterior'!DB189)</f>
        <v>0</v>
      </c>
      <c r="DD190" s="9">
        <f>IF(Parametros!$P$3=1,'4 - Tabela atual'!DD189,'5 - Tabela anterior'!DC189)</f>
        <v>0</v>
      </c>
      <c r="DE190" s="9">
        <f>IF(Parametros!$P$3=1,'4 - Tabela atual'!DE189,'5 - Tabela anterior'!DD189)</f>
        <v>0</v>
      </c>
      <c r="DF190" s="9">
        <f>IF(Parametros!$P$3=1,'4 - Tabela atual'!DF189,'5 - Tabela anterior'!DE189)</f>
        <v>0</v>
      </c>
      <c r="DG190" s="9">
        <f>IF(Parametros!$P$3=1,'4 - Tabela atual'!DG189,'5 - Tabela anterior'!DF189)</f>
        <v>0</v>
      </c>
      <c r="DH190" s="9">
        <f>IF(Parametros!$P$3=1,'4 - Tabela atual'!DH189,'5 - Tabela anterior'!DG189)</f>
        <v>0</v>
      </c>
      <c r="DI190" s="9">
        <f>IF(Parametros!$P$3=1,'4 - Tabela atual'!DI189,'5 - Tabela anterior'!DH189)</f>
        <v>0</v>
      </c>
      <c r="DJ190" s="9">
        <f>IF(Parametros!$P$3=1,'4 - Tabela atual'!DJ189,'5 - Tabela anterior'!DI189)</f>
        <v>0</v>
      </c>
      <c r="DK190" s="9">
        <f>IF(Parametros!$P$3=1,'4 - Tabela atual'!DK189,'5 - Tabela anterior'!DJ189)</f>
        <v>0</v>
      </c>
      <c r="DL190" s="9">
        <f>IF(Parametros!$P$3=1,'4 - Tabela atual'!DL189,'5 - Tabela anterior'!DK189)</f>
        <v>0</v>
      </c>
      <c r="DM190" s="9">
        <f>IF(Parametros!$P$3=1,'4 - Tabela atual'!DM189,'5 - Tabela anterior'!DL189)</f>
        <v>0</v>
      </c>
      <c r="DN190" s="9">
        <f>IF(Parametros!$P$3=1,'4 - Tabela atual'!DN189,'5 - Tabela anterior'!DM189)</f>
        <v>0</v>
      </c>
      <c r="DO190" s="9">
        <f>IF(Parametros!$P$3=1,'4 - Tabela atual'!DO189,'5 - Tabela anterior'!DN189)</f>
        <v>0</v>
      </c>
      <c r="DP190" s="9">
        <f>IF(Parametros!$P$3=1,'4 - Tabela atual'!DP189,'5 - Tabela anterior'!DO189)</f>
        <v>0</v>
      </c>
      <c r="DQ190" s="9">
        <f>IF(Parametros!$P$3=1,'4 - Tabela atual'!DQ189,'5 - Tabela anterior'!DP189)</f>
        <v>0</v>
      </c>
      <c r="DR190" s="9">
        <f>IF(Parametros!$P$3=1,'4 - Tabela atual'!DR189,'5 - Tabela anterior'!DQ189)</f>
        <v>0</v>
      </c>
      <c r="DS190" s="9">
        <f>IF(Parametros!$P$3=1,'4 - Tabela atual'!DS189,'5 - Tabela anterior'!DR189)</f>
        <v>0</v>
      </c>
      <c r="DT190" s="9">
        <f>IF(Parametros!$P$3=1,'4 - Tabela atual'!DT189,'5 - Tabela anterior'!DS189)</f>
        <v>0</v>
      </c>
      <c r="DU190" s="9">
        <f>IF(Parametros!$P$3=1,'4 - Tabela atual'!DU189,'5 - Tabela anterior'!DT189)</f>
        <v>0</v>
      </c>
      <c r="DV190" s="9">
        <f>IF(Parametros!$P$3=1,'4 - Tabela atual'!DV189,'5 - Tabela anterior'!DU189)</f>
        <v>0</v>
      </c>
      <c r="DW190" s="9">
        <f>IF(Parametros!$P$3=1,'4 - Tabela atual'!DW189,'5 - Tabela anterior'!DV189)</f>
        <v>0</v>
      </c>
      <c r="DX190" s="9">
        <f>IF(Parametros!$P$3=1,'4 - Tabela atual'!DX189,'5 - Tabela anterior'!DW189)</f>
        <v>0</v>
      </c>
      <c r="DY190" s="9">
        <f>IF(Parametros!$P$3=1,'4 - Tabela atual'!DY189,'5 - Tabela anterior'!DX189)</f>
        <v>0</v>
      </c>
      <c r="DZ190" s="9">
        <f>IF(Parametros!$P$3=1,'4 - Tabela atual'!DZ189,'5 - Tabela anterior'!DY189)</f>
        <v>0</v>
      </c>
      <c r="EA190" s="9">
        <f>IF(Parametros!$P$3=1,'4 - Tabela atual'!EA189,'5 - Tabela anterior'!DZ189)</f>
        <v>0</v>
      </c>
      <c r="EB190" s="9">
        <f>IF(Parametros!$P$3=1,'4 - Tabela atual'!EB189,'5 - Tabela anterior'!EA189)</f>
        <v>0</v>
      </c>
      <c r="EC190" s="9">
        <f>IF(Parametros!$P$3=1,'4 - Tabela atual'!EC189,'5 - Tabela anterior'!EB189)</f>
        <v>0</v>
      </c>
      <c r="ED190" s="9">
        <f>IF(Parametros!$P$3=1,'4 - Tabela atual'!ED189,'5 - Tabela anterior'!EC189)</f>
        <v>0</v>
      </c>
      <c r="EE190" s="9">
        <f>IF(Parametros!$P$3=1,'4 - Tabela atual'!EE189,'5 - Tabela anterior'!ED189)</f>
        <v>0</v>
      </c>
      <c r="EF190" s="9">
        <f>IF(Parametros!$P$3=1,'4 - Tabela atual'!EF189,'5 - Tabela anterior'!EE189)</f>
        <v>0</v>
      </c>
      <c r="EG190" s="9">
        <f>IF(Parametros!$P$3=1,'4 - Tabela atual'!EG189,'5 - Tabela anterior'!EF189)</f>
        <v>0</v>
      </c>
      <c r="EH190" s="9">
        <f>IF(Parametros!$P$3=1,'4 - Tabela atual'!EH189,'5 - Tabela anterior'!EG189)</f>
        <v>0</v>
      </c>
      <c r="EI190" s="9">
        <f>IF(Parametros!$P$3=1,'4 - Tabela atual'!EI189,'5 - Tabela anterior'!EH189)</f>
        <v>0</v>
      </c>
      <c r="EJ190" s="9">
        <f>IF(Parametros!$P$3=1,'4 - Tabela atual'!EJ189,'5 - Tabela anterior'!EI189)</f>
        <v>0</v>
      </c>
      <c r="EK190" s="9">
        <f>IF(Parametros!$P$3=1,'4 - Tabela atual'!EK189,'5 - Tabela anterior'!EJ189)</f>
        <v>0</v>
      </c>
      <c r="EL190" s="9">
        <f>IF(Parametros!$P$3=1,'4 - Tabela atual'!EL189,'5 - Tabela anterior'!EK189)</f>
        <v>0</v>
      </c>
      <c r="EM190" s="9">
        <f>IF(Parametros!$P$3=1,'4 - Tabela atual'!EM189,'5 - Tabela anterior'!EL189)</f>
        <v>0</v>
      </c>
      <c r="EN190" s="9">
        <f>IF(Parametros!$P$3=1,'4 - Tabela atual'!EN189,'5 - Tabela anterior'!EM189)</f>
        <v>0</v>
      </c>
      <c r="EO190" s="9">
        <f>IF(Parametros!$P$3=1,'4 - Tabela atual'!EO189,'5 - Tabela anterior'!EN189)</f>
        <v>0</v>
      </c>
      <c r="EP190" s="9">
        <f>IF(Parametros!$P$3=1,'4 - Tabela atual'!EP189,'5 - Tabela anterior'!EO189)</f>
        <v>0</v>
      </c>
      <c r="EQ190" s="9">
        <f>IF(Parametros!$P$3=1,'4 - Tabela atual'!EQ189,'5 - Tabela anterior'!EP189)</f>
        <v>0</v>
      </c>
      <c r="ER190" s="9">
        <f>IF(Parametros!$P$3=1,'4 - Tabela atual'!ER189,'5 - Tabela anterior'!EQ189)</f>
        <v>0</v>
      </c>
      <c r="ES190" s="9">
        <f>IF(Parametros!$P$3=1,'4 - Tabela atual'!ES189,'5 - Tabela anterior'!ER189)</f>
        <v>0</v>
      </c>
      <c r="ET190" s="9">
        <f>IF(Parametros!$P$3=1,'4 - Tabela atual'!ET189,'5 - Tabela anterior'!ES189)</f>
        <v>0</v>
      </c>
      <c r="EU190" s="9">
        <f>IF(Parametros!$P$3=1,'4 - Tabela atual'!EU189,'5 - Tabela anterior'!ET189)</f>
        <v>0</v>
      </c>
      <c r="EV190" s="9">
        <f>IF(Parametros!$P$3=1,'4 - Tabela atual'!EV189,'5 - Tabela anterior'!EU189)</f>
        <v>0</v>
      </c>
      <c r="EW190" s="9">
        <f>IF(Parametros!$P$3=1,'4 - Tabela atual'!EW189,'5 - Tabela anterior'!EV189)</f>
        <v>0</v>
      </c>
      <c r="EX190" s="9">
        <f>IF(Parametros!$P$3=1,'4 - Tabela atual'!EX189,'5 - Tabela anterior'!EW189)</f>
        <v>0</v>
      </c>
      <c r="EY190" s="9">
        <f>IF(Parametros!$P$3=1,'4 - Tabela atual'!EY189,'5 - Tabela anterior'!EX189)</f>
        <v>0</v>
      </c>
      <c r="EZ190" s="9">
        <f>IF(Parametros!$P$3=1,'4 - Tabela atual'!EZ189,'5 - Tabela anterior'!EY189)</f>
        <v>0</v>
      </c>
      <c r="FA190" s="9">
        <f>IF(Parametros!$P$3=1,'4 - Tabela atual'!FA189,'5 - Tabela anterior'!EZ189)</f>
        <v>0</v>
      </c>
      <c r="FB190" s="9">
        <f>IF(Parametros!$P$3=1,'4 - Tabela atual'!FB189,'5 - Tabela anterior'!FA189)</f>
        <v>0</v>
      </c>
      <c r="FC190" s="9">
        <f>IF(Parametros!$P$3=1,'4 - Tabela atual'!FC189,'5 - Tabela anterior'!FB189)</f>
        <v>0</v>
      </c>
      <c r="FD190" s="9">
        <f>IF(Parametros!$P$3=1,'4 - Tabela atual'!FD189,'5 - Tabela anterior'!FC189)</f>
        <v>0</v>
      </c>
      <c r="FE190" s="9">
        <f>IF(Parametros!$P$3=1,'4 - Tabela atual'!FE189,'5 - Tabela anterior'!FD189)</f>
        <v>0</v>
      </c>
      <c r="FF190" s="9">
        <f>IF(Parametros!$P$3=1,'4 - Tabela atual'!FF189,'5 - Tabela anterior'!FE189)</f>
        <v>0</v>
      </c>
      <c r="FG190" s="9">
        <f>IF(Parametros!$P$3=1,'4 - Tabela atual'!FG189,'5 - Tabela anterior'!FF189)</f>
        <v>0</v>
      </c>
      <c r="FH190" s="9">
        <f>IF(Parametros!$P$3=1,'4 - Tabela atual'!FH189,'5 - Tabela anterior'!FG189)</f>
        <v>0</v>
      </c>
      <c r="FI190" s="9">
        <f>IF(Parametros!$P$3=1,'4 - Tabela atual'!FI189,'5 - Tabela anterior'!FH189)</f>
        <v>0</v>
      </c>
      <c r="FJ190" s="9">
        <f>IF(Parametros!$P$3=1,'4 - Tabela atual'!FJ189,'5 - Tabela anterior'!FI189)</f>
        <v>0</v>
      </c>
      <c r="FK190" s="9">
        <f>IF(Parametros!$P$3=1,'4 - Tabela atual'!FK189,'5 - Tabela anterior'!FJ189)</f>
        <v>0</v>
      </c>
      <c r="FL190" s="9">
        <f>IF(Parametros!$P$3=1,'4 - Tabela atual'!FL189,'5 - Tabela anterior'!FK189)</f>
        <v>0</v>
      </c>
      <c r="FM190" s="9">
        <f>IF(Parametros!$P$3=1,'4 - Tabela atual'!FM189,'5 - Tabela anterior'!FL189)</f>
        <v>0</v>
      </c>
      <c r="FN190" s="9">
        <f>IF(Parametros!$P$3=1,'4 - Tabela atual'!FN189,'5 - Tabela anterior'!FM189)</f>
        <v>0</v>
      </c>
      <c r="FO190" s="9">
        <f>IF(Parametros!$P$3=1,'4 - Tabela atual'!FO189,'5 - Tabela anterior'!FN189)</f>
        <v>0</v>
      </c>
      <c r="FP190" s="9">
        <f>IF(Parametros!$P$3=1,'4 - Tabela atual'!FP189,'5 - Tabela anterior'!FO189)</f>
        <v>0</v>
      </c>
      <c r="FQ190" s="9">
        <f>IF(Parametros!$P$3=1,'4 - Tabela atual'!FQ189,'5 - Tabela anterior'!FP189)</f>
        <v>0</v>
      </c>
      <c r="FR190" s="9">
        <f>IF(Parametros!$P$3=1,'4 - Tabela atual'!FR189,'5 - Tabela anterior'!FQ189)</f>
        <v>0</v>
      </c>
      <c r="FS190" s="9">
        <f>IF(Parametros!$P$3=1,'4 - Tabela atual'!FS189,'5 - Tabela anterior'!FR189)</f>
        <v>0</v>
      </c>
      <c r="FT190" t="str">
        <f>IF(Parametros!$P$3=1,'4 - Tabela atual'!FT189,'5 - Tabela anterior'!FS189)</f>
        <v>0</v>
      </c>
      <c r="FU190" t="str">
        <f>IF(Parametros!$P$3=1,'4 - Tabela atual'!FU189,'5 - Tabela anterior'!FT189)</f>
        <v>0</v>
      </c>
      <c r="FV190" t="str">
        <f>IF(Parametros!$P$3=1,'4 - Tabela atual'!FV189,'5 - Tabela anterior'!FU189)</f>
        <v>0</v>
      </c>
      <c r="FW190" t="str">
        <f>IF(Parametros!$P$3=1,'4 - Tabela atual'!FW189,'5 - Tabela anterior'!FV189)</f>
        <v>0</v>
      </c>
      <c r="FX190">
        <f>IF(Parametros!$P$3=1,'4 - Tabela atual'!FX189,'5 - Tabela anterior'!FW189)</f>
        <v>0</v>
      </c>
      <c r="FY190">
        <f>IF(Parametros!$P$3=1,'4 - Tabela atual'!FY189,'5 - Tabela anterior'!FX189)</f>
        <v>0</v>
      </c>
      <c r="FZ190">
        <f>IF(Parametros!$P$3=1,'4 - Tabela atual'!FZ189,'5 - Tabela anterior'!FY189)</f>
        <v>0</v>
      </c>
      <c r="GA190">
        <f>IF(Parametros!$P$3=1,'4 - Tabela atual'!GA189,'5 - Tabela anterior'!FZ189)</f>
        <v>0</v>
      </c>
      <c r="GB190">
        <f>IF(Parametros!$P$3=1,'4 - Tabela atual'!GB189,'5 - Tabela anterior'!GA189)</f>
        <v>0</v>
      </c>
      <c r="GC190">
        <f>IF(Parametros!$P$3=1,'4 - Tabela atual'!GC189,'5 - Tabela anterior'!GB189)</f>
        <v>0</v>
      </c>
      <c r="GD190">
        <f>IF(Parametros!$P$3=1,'4 - Tabela atual'!GD189,'5 - Tabela anterior'!GC189)</f>
        <v>0</v>
      </c>
      <c r="GE190">
        <f>IF(Parametros!$P$3=1,'4 - Tabela atual'!GE189,'5 - Tabela anterior'!GD189)</f>
        <v>0</v>
      </c>
      <c r="GF190">
        <f>IF(Parametros!$P$3=1,'4 - Tabela atual'!GF189,'5 - Tabela anterior'!GE189)</f>
        <v>0</v>
      </c>
      <c r="GG190">
        <f>IF(Parametros!$P$3=1,'4 - Tabela atual'!GG189,'5 - Tabela anterior'!GF189)</f>
        <v>0</v>
      </c>
      <c r="GH190">
        <f>IF(Parametros!$P$3=1,'4 - Tabela atual'!GH189,'5 - Tabela anterior'!GG189)</f>
        <v>0</v>
      </c>
      <c r="GI190" s="8" t="str">
        <f>IF(Parametros!$P$3=1,'4 - Tabela atual'!GI189,'5 - Tabela anterior'!GH189)</f>
        <v>0</v>
      </c>
      <c r="GJ190" s="8">
        <f>IF(Parametros!$P$3=1,'4 - Tabela atual'!GJ189,'5 - Tabela anterior'!GI189)</f>
        <v>0</v>
      </c>
      <c r="GK190" s="8">
        <f>IF(Parametros!$P$3=1,'4 - Tabela atual'!GK189,'5 - Tabela anterior'!GJ189)</f>
        <v>0</v>
      </c>
      <c r="GL190" s="8">
        <f>IF(Parametros!$P$3=1,'4 - Tabela atual'!GL189,'5 - Tabela anterior'!GK189)</f>
        <v>0</v>
      </c>
      <c r="GM190" s="8">
        <f>IF(Parametros!$P$3=1,'4 - Tabela atual'!GM189,'5 - Tabela anterior'!GL189)</f>
        <v>0</v>
      </c>
      <c r="GN190" s="8">
        <f>IF(Parametros!$P$3=1,'4 - Tabela atual'!GN189,'5 - Tabela anterior'!GM189)</f>
        <v>0</v>
      </c>
      <c r="GO190" s="8">
        <f>IF(Parametros!$P$3=1,'4 - Tabela atual'!GO189,'5 - Tabela anterior'!GN189)</f>
        <v>0</v>
      </c>
      <c r="GP190" s="8">
        <f>IF(Parametros!$P$3=1,'4 - Tabela atual'!GP189,'5 - Tabela anterior'!GO189)</f>
        <v>0</v>
      </c>
      <c r="GQ190" s="8">
        <f>IF(Parametros!$P$3=1,'4 - Tabela atual'!GQ189,'5 - Tabela anterior'!GP189)</f>
        <v>0</v>
      </c>
      <c r="GR190" s="8">
        <f>IF(Parametros!$P$3=1,'4 - Tabela atual'!GR189,'5 - Tabela anterior'!GQ189)</f>
        <v>0</v>
      </c>
      <c r="GS190" s="8">
        <f>IF(Parametros!$P$3=1,'4 - Tabela atual'!GS189,'5 - Tabela anterior'!GR189)</f>
        <v>0</v>
      </c>
      <c r="GT190" s="8">
        <f>IF(Parametros!$P$3=1,'4 - Tabela atual'!GT189,'5 - Tabela anterior'!GS189)</f>
        <v>0</v>
      </c>
      <c r="GU190" s="8">
        <f>IF(Parametros!$P$3=1,'4 - Tabela atual'!GU189,'5 - Tabela anterior'!GT189)</f>
        <v>0</v>
      </c>
      <c r="GV190" s="8">
        <f>IF(Parametros!$P$3=1,'4 - Tabela atual'!GV189,'5 - Tabela anterior'!GU189)</f>
        <v>0</v>
      </c>
      <c r="GW190" s="8">
        <f>IF(Parametros!$P$3=1,'4 - Tabela atual'!GW189,'5 - Tabela anterior'!GV189)</f>
        <v>0</v>
      </c>
      <c r="GX190">
        <f>IF(Parametros!$P$3=1,'4 - Tabela atual'!GX189,'5 - Tabela anterior'!GW189)</f>
        <v>0</v>
      </c>
      <c r="GY190">
        <f>IF(Parametros!$P$3=1,'4 - Tabela atual'!GY189,'5 - Tabela anterior'!GX189)</f>
        <v>0</v>
      </c>
      <c r="GZ190">
        <f>IF(Parametros!$P$3=1,'4 - Tabela atual'!GZ189,'5 - Tabela anterior'!GY189)</f>
        <v>0</v>
      </c>
      <c r="HA190">
        <f>IF(Parametros!$P$3=1,'4 - Tabela atual'!HA189,'5 - Tabela anterior'!GZ189)</f>
        <v>0</v>
      </c>
      <c r="HB190">
        <f>IF(Parametros!$P$3=1,'4 - Tabela atual'!HB189,'5 - Tabela anterior'!HA189)</f>
        <v>0</v>
      </c>
      <c r="HC190">
        <f>IF(Parametros!$P$3=1,'4 - Tabela atual'!HC189,'5 - Tabela anterior'!HB189)</f>
        <v>0</v>
      </c>
      <c r="HD190">
        <f>IF(Parametros!$P$3=1,'4 - Tabela atual'!HD189,'5 - Tabela anterior'!HC189)</f>
        <v>0</v>
      </c>
      <c r="HE190" s="6" t="str">
        <f t="shared" si="4"/>
        <v>0 - (0)</v>
      </c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IP190" s="5"/>
      <c r="IQ190" s="5"/>
      <c r="IR190" s="5"/>
      <c r="IS190" s="5"/>
      <c r="IT190" s="5"/>
      <c r="IU190" s="5"/>
      <c r="IV190" s="5"/>
      <c r="IW190" s="5"/>
      <c r="IX190" s="5"/>
      <c r="IY190" s="5"/>
      <c r="IZ190" s="5"/>
      <c r="JA190" s="5"/>
      <c r="JB190" s="5"/>
      <c r="JC190" s="5"/>
      <c r="JD190" s="5"/>
      <c r="JE190" s="5"/>
      <c r="JF190" s="5"/>
      <c r="JG190" s="5"/>
      <c r="JH190" s="5"/>
      <c r="JI190" s="5"/>
      <c r="JJ190" s="5"/>
      <c r="JK190" s="5"/>
      <c r="JL190" s="5"/>
    </row>
    <row r="191" spans="1:272" x14ac:dyDescent="0.2">
      <c r="A191" s="148">
        <f>IF(Parametros!$P$3=1,'4 - Tabela atual'!A190,'5 - Tabela anterior'!A190)</f>
        <v>0</v>
      </c>
      <c r="B191" s="112">
        <f>IF(Parametros!$P$3=1,'4 - Tabela atual'!B190,'5 - Tabela anterior'!B190)</f>
        <v>0</v>
      </c>
      <c r="C191" s="9">
        <f>IF(Parametros!$P$3=1,'4 - Tabela atual'!C190,'5 - Tabela anterior'!C190)</f>
        <v>0</v>
      </c>
      <c r="D191" s="9">
        <f>IF(Parametros!$P$3=1,'4 - Tabela atual'!D190,'5 - Tabela anterior'!D190)</f>
        <v>0</v>
      </c>
      <c r="E191" s="9"/>
      <c r="F191" s="9"/>
      <c r="G191" s="9"/>
      <c r="H191" s="9"/>
      <c r="I191" s="9">
        <f>IF(Parametros!$P$3=1,'4 - Tabela atual'!I190,'5 - Tabela anterior'!H190)</f>
        <v>0</v>
      </c>
      <c r="J191" s="9"/>
      <c r="K191" s="9"/>
      <c r="L191" s="9"/>
      <c r="M191" s="9"/>
      <c r="N191" s="9">
        <f>IF(Parametros!$P$3=1,'4 - Tabela atual'!N190,'5 - Tabela anterior'!M190)</f>
        <v>0</v>
      </c>
      <c r="O191" s="9">
        <f>IF(Parametros!$P$3=1,'4 - Tabela atual'!O190,'5 - Tabela anterior'!N190)</f>
        <v>0</v>
      </c>
      <c r="P191" s="9">
        <f>IF(Parametros!$P$3=1,'4 - Tabela atual'!P190,'5 - Tabela anterior'!O190)</f>
        <v>0</v>
      </c>
      <c r="Q191" s="9">
        <f>IF(Parametros!$P$3=1,'4 - Tabela atual'!Q190,'5 - Tabela anterior'!P190)</f>
        <v>0</v>
      </c>
      <c r="R191" s="9">
        <f>IF(Parametros!$P$3=1,'4 - Tabela atual'!R190,'5 - Tabela anterior'!Q190)</f>
        <v>0</v>
      </c>
      <c r="S191" s="9">
        <f>IF(Parametros!$P$3=1,'4 - Tabela atual'!S190,'5 - Tabela anterior'!R190)</f>
        <v>0</v>
      </c>
      <c r="T191" s="9">
        <f>IF(Parametros!$P$3=1,'4 - Tabela atual'!T190,'5 - Tabela anterior'!S190)</f>
        <v>0</v>
      </c>
      <c r="U191" s="9">
        <f>IF(Parametros!$P$3=1,'4 - Tabela atual'!U190,'5 - Tabela anterior'!T190)</f>
        <v>0</v>
      </c>
      <c r="V191" s="9">
        <f>IF(Parametros!$P$3=1,'4 - Tabela atual'!V190,'5 - Tabela anterior'!U190)</f>
        <v>0</v>
      </c>
      <c r="W191" s="9">
        <f>IF(Parametros!$P$3=1,'4 - Tabela atual'!W190,'5 - Tabela anterior'!V190)</f>
        <v>0</v>
      </c>
      <c r="X191" s="9">
        <f>IF(Parametros!$P$3=1,'4 - Tabela atual'!X190,'5 - Tabela anterior'!W190)</f>
        <v>0</v>
      </c>
      <c r="Y191" s="9">
        <f>IF(Parametros!$P$3=1,'4 - Tabela atual'!Y190,'5 - Tabela anterior'!X190)</f>
        <v>0</v>
      </c>
      <c r="Z191" s="9">
        <f>IF(Parametros!$P$3=1,'4 - Tabela atual'!Z190,'5 - Tabela anterior'!Y190)</f>
        <v>0</v>
      </c>
      <c r="AA191" s="9">
        <f>IF(Parametros!$P$3=1,'4 - Tabela atual'!AA190,'5 - Tabela anterior'!Z190)</f>
        <v>0</v>
      </c>
      <c r="AB191" s="9">
        <f>IF(Parametros!$P$3=1,'4 - Tabela atual'!AB190,'5 - Tabela anterior'!AA190)</f>
        <v>0</v>
      </c>
      <c r="AC191" s="9">
        <f>IF(Parametros!$P$3=1,'4 - Tabela atual'!AC190,'5 - Tabela anterior'!AB190)</f>
        <v>0</v>
      </c>
      <c r="AD191" s="9">
        <f>IF(Parametros!$P$3=1,'4 - Tabela atual'!AD190,'5 - Tabela anterior'!AC190)</f>
        <v>0</v>
      </c>
      <c r="AE191" s="9">
        <f>IF(Parametros!$P$3=1,'4 - Tabela atual'!AE190,'5 - Tabela anterior'!AD190)</f>
        <v>0</v>
      </c>
      <c r="AF191" s="9">
        <f>IF(Parametros!$P$3=1,'4 - Tabela atual'!AF190,'5 - Tabela anterior'!AE190)</f>
        <v>0</v>
      </c>
      <c r="AG191" s="9">
        <f>IF(Parametros!$P$3=1,'4 - Tabela atual'!AG190,'5 - Tabela anterior'!AF190)</f>
        <v>0</v>
      </c>
      <c r="AH191" s="9">
        <f>IF(Parametros!$P$3=1,'4 - Tabela atual'!AH190,'5 - Tabela anterior'!AG190)</f>
        <v>0</v>
      </c>
      <c r="AI191" s="9">
        <f>IF(Parametros!$P$3=1,'4 - Tabela atual'!AI190,'5 - Tabela anterior'!AH190)</f>
        <v>0</v>
      </c>
      <c r="AJ191" s="9">
        <f>IF(Parametros!$P$3=1,'4 - Tabela atual'!AJ190,'5 - Tabela anterior'!AI190)</f>
        <v>0</v>
      </c>
      <c r="AK191" s="9">
        <f>IF(Parametros!$P$3=1,'4 - Tabela atual'!AK190,'5 - Tabela anterior'!AJ190)</f>
        <v>0</v>
      </c>
      <c r="AL191" s="9">
        <f>IF(Parametros!$P$3=1,'4 - Tabela atual'!AL190,'5 - Tabela anterior'!AK190)</f>
        <v>0</v>
      </c>
      <c r="AM191" s="9">
        <f>IF(Parametros!$P$3=1,'4 - Tabela atual'!AM190,'5 - Tabela anterior'!AL190)</f>
        <v>0</v>
      </c>
      <c r="AN191" s="9">
        <f>IF(Parametros!$P$3=1,'4 - Tabela atual'!AN190,'5 - Tabela anterior'!AM190)</f>
        <v>0</v>
      </c>
      <c r="AO191" s="9">
        <f>IF(Parametros!$P$3=1,'4 - Tabela atual'!AO190,'5 - Tabela anterior'!AN190)</f>
        <v>0</v>
      </c>
      <c r="AP191" s="9">
        <f>IF(Parametros!$P$3=1,'4 - Tabela atual'!AP190,'5 - Tabela anterior'!AO190)</f>
        <v>0</v>
      </c>
      <c r="AQ191" s="9">
        <f>IF(Parametros!$P$3=1,'4 - Tabela atual'!AQ190,'5 - Tabela anterior'!AP190)</f>
        <v>0</v>
      </c>
      <c r="AR191" s="9">
        <f>IF(Parametros!$P$3=1,'4 - Tabela atual'!AR190,'5 - Tabela anterior'!AQ190)</f>
        <v>0</v>
      </c>
      <c r="AS191" s="9">
        <f>IF(Parametros!$P$3=1,'4 - Tabela atual'!AS190,'5 - Tabela anterior'!AR190)</f>
        <v>0</v>
      </c>
      <c r="AT191" s="9">
        <f>IF(Parametros!$P$3=1,'4 - Tabela atual'!AT190,'5 - Tabela anterior'!AS190)</f>
        <v>0</v>
      </c>
      <c r="AU191" s="9">
        <f>IF(Parametros!$P$3=1,'4 - Tabela atual'!AU190,'5 - Tabela anterior'!AT190)</f>
        <v>0</v>
      </c>
      <c r="AV191" s="9">
        <f>IF(Parametros!$P$3=1,'4 - Tabela atual'!AV190,'5 - Tabela anterior'!AU190)</f>
        <v>0</v>
      </c>
      <c r="AW191" s="9">
        <f>IF(Parametros!$P$3=1,'4 - Tabela atual'!AW190,'5 - Tabela anterior'!AV190)</f>
        <v>0</v>
      </c>
      <c r="AX191" s="9">
        <f>IF(Parametros!$P$3=1,'4 - Tabela atual'!AX190,'5 - Tabela anterior'!AW190)</f>
        <v>0</v>
      </c>
      <c r="AY191" s="9">
        <f>IF(Parametros!$P$3=1,'4 - Tabela atual'!AY190,'5 - Tabela anterior'!AX190)</f>
        <v>0</v>
      </c>
      <c r="AZ191" s="9">
        <f>IF(Parametros!$P$3=1,'4 - Tabela atual'!AZ190,'5 - Tabela anterior'!AY190)</f>
        <v>0</v>
      </c>
      <c r="BA191" s="9">
        <f>IF(Parametros!$P$3=1,'4 - Tabela atual'!BA190,'5 - Tabela anterior'!AZ190)</f>
        <v>0</v>
      </c>
      <c r="BB191" s="9">
        <f>IF(Parametros!$P$3=1,'4 - Tabela atual'!BB190,'5 - Tabela anterior'!BA190)</f>
        <v>0</v>
      </c>
      <c r="BC191" s="9">
        <f>IF(Parametros!$P$3=1,'4 - Tabela atual'!BC190,'5 - Tabela anterior'!BB190)</f>
        <v>0</v>
      </c>
      <c r="BD191" s="9">
        <f>IF(Parametros!$P$3=1,'4 - Tabela atual'!BD190,'5 - Tabela anterior'!BC190)</f>
        <v>0</v>
      </c>
      <c r="BE191" s="9">
        <f>IF(Parametros!$P$3=1,'4 - Tabela atual'!BE190,'5 - Tabela anterior'!BD190)</f>
        <v>0</v>
      </c>
      <c r="BF191" s="9">
        <f>IF(Parametros!$P$3=1,'4 - Tabela atual'!BF190,'5 - Tabela anterior'!BE190)</f>
        <v>0</v>
      </c>
      <c r="BG191" s="9">
        <f>IF(Parametros!$P$3=1,'4 - Tabela atual'!BG190,'5 - Tabela anterior'!BF190)</f>
        <v>0</v>
      </c>
      <c r="BH191" s="9">
        <f>IF(Parametros!$P$3=1,'4 - Tabela atual'!BH190,'5 - Tabela anterior'!BG190)</f>
        <v>0</v>
      </c>
      <c r="BI191" s="9">
        <f>IF(Parametros!$P$3=1,'4 - Tabela atual'!BI190,'5 - Tabela anterior'!BH190)</f>
        <v>0</v>
      </c>
      <c r="BJ191" s="9">
        <f>IF(Parametros!$P$3=1,'4 - Tabela atual'!BJ190,'5 - Tabela anterior'!BI190)</f>
        <v>0</v>
      </c>
      <c r="BK191" s="9">
        <f>IF(Parametros!$P$3=1,'4 - Tabela atual'!BK190,'5 - Tabela anterior'!BJ190)</f>
        <v>0</v>
      </c>
      <c r="BL191" s="9">
        <f>IF(Parametros!$P$3=1,'4 - Tabela atual'!BL190,'5 - Tabela anterior'!BK190)</f>
        <v>0</v>
      </c>
      <c r="BM191" s="9">
        <f>IF(Parametros!$P$3=1,'4 - Tabela atual'!BM190,'5 - Tabela anterior'!BL190)</f>
        <v>0</v>
      </c>
      <c r="BN191" s="9">
        <f>IF(Parametros!$P$3=1,'4 - Tabela atual'!BN190,'5 - Tabela anterior'!BM190)</f>
        <v>0</v>
      </c>
      <c r="BO191" s="9">
        <f>IF(Parametros!$P$3=1,'4 - Tabela atual'!BO190,'5 - Tabela anterior'!BN190)</f>
        <v>0</v>
      </c>
      <c r="BP191" s="9">
        <f>IF(Parametros!$P$3=1,'4 - Tabela atual'!BP190,'5 - Tabela anterior'!BO190)</f>
        <v>0</v>
      </c>
      <c r="BQ191" s="9">
        <f>IF(Parametros!$P$3=1,'4 - Tabela atual'!BQ190,'5 - Tabela anterior'!BP190)</f>
        <v>0</v>
      </c>
      <c r="BR191" s="9">
        <f>IF(Parametros!$P$3=1,'4 - Tabela atual'!BR190,'5 - Tabela anterior'!BQ190)</f>
        <v>0</v>
      </c>
      <c r="BS191" s="9">
        <f>IF(Parametros!$P$3=1,'4 - Tabela atual'!BS190,'5 - Tabela anterior'!BR190)</f>
        <v>0</v>
      </c>
      <c r="BT191" s="9">
        <f>IF(Parametros!$P$3=1,'4 - Tabela atual'!BT190,'5 - Tabela anterior'!BS190)</f>
        <v>0</v>
      </c>
      <c r="BU191" s="9">
        <f>IF(Parametros!$P$3=1,'4 - Tabela atual'!BU190,'5 - Tabela anterior'!BT190)</f>
        <v>0</v>
      </c>
      <c r="BV191" s="9">
        <f>IF(Parametros!$P$3=1,'4 - Tabela atual'!BV190,'5 - Tabela anterior'!BU190)</f>
        <v>0</v>
      </c>
      <c r="BW191" s="9">
        <f>IF(Parametros!$P$3=1,'4 - Tabela atual'!BW190,'5 - Tabela anterior'!BV190)</f>
        <v>0</v>
      </c>
      <c r="BX191" s="9">
        <f>IF(Parametros!$P$3=1,'4 - Tabela atual'!BX190,'5 - Tabela anterior'!BW190)</f>
        <v>0</v>
      </c>
      <c r="BY191" s="9">
        <f>IF(Parametros!$P$3=1,'4 - Tabela atual'!BY190,'5 - Tabela anterior'!BX190)</f>
        <v>0</v>
      </c>
      <c r="BZ191" s="9">
        <f>IF(Parametros!$P$3=1,'4 - Tabela atual'!BZ190,'5 - Tabela anterior'!BY190)</f>
        <v>0</v>
      </c>
      <c r="CA191" s="9">
        <f>IF(Parametros!$P$3=1,'4 - Tabela atual'!CA190,'5 - Tabela anterior'!BZ190)</f>
        <v>0</v>
      </c>
      <c r="CB191" s="9">
        <f>IF(Parametros!$P$3=1,'4 - Tabela atual'!CB190,'5 - Tabela anterior'!CA190)</f>
        <v>0</v>
      </c>
      <c r="CC191" s="9">
        <f>IF(Parametros!$P$3=1,'4 - Tabela atual'!CC190,'5 - Tabela anterior'!CB190)</f>
        <v>0</v>
      </c>
      <c r="CD191" s="9">
        <f>IF(Parametros!$P$3=1,'4 - Tabela atual'!CD190,'5 - Tabela anterior'!CC190)</f>
        <v>0</v>
      </c>
      <c r="CE191" s="9">
        <f>IF(Parametros!$P$3=1,'4 - Tabela atual'!CE190,'5 - Tabela anterior'!CD190)</f>
        <v>0</v>
      </c>
      <c r="CF191" s="9">
        <f>IF(Parametros!$P$3=1,'4 - Tabela atual'!CF190,'5 - Tabela anterior'!CE190)</f>
        <v>0</v>
      </c>
      <c r="CG191" s="9">
        <f>IF(Parametros!$P$3=1,'4 - Tabela atual'!CG190,'5 - Tabela anterior'!CF190)</f>
        <v>0</v>
      </c>
      <c r="CH191" s="9">
        <f>IF(Parametros!$P$3=1,'4 - Tabela atual'!CH190,'5 - Tabela anterior'!CG190)</f>
        <v>0</v>
      </c>
      <c r="CI191" s="9">
        <f>IF(Parametros!$P$3=1,'4 - Tabela atual'!CI190,'5 - Tabela anterior'!CH190)</f>
        <v>0</v>
      </c>
      <c r="CJ191" s="9">
        <f>IF(Parametros!$P$3=1,'4 - Tabela atual'!CJ190,'5 - Tabela anterior'!CI190)</f>
        <v>0</v>
      </c>
      <c r="CK191" s="9">
        <f>IF(Parametros!$P$3=1,'4 - Tabela atual'!CK190,'5 - Tabela anterior'!CJ190)</f>
        <v>0</v>
      </c>
      <c r="CL191" s="9">
        <f>IF(Parametros!$P$3=1,'4 - Tabela atual'!CL190,'5 - Tabela anterior'!CK190)</f>
        <v>0</v>
      </c>
      <c r="CM191" s="9">
        <f>IF(Parametros!$P$3=1,'4 - Tabela atual'!CM190,'5 - Tabela anterior'!CL190)</f>
        <v>0</v>
      </c>
      <c r="CN191" s="9">
        <f>IF(Parametros!$P$3=1,'4 - Tabela atual'!CN190,'5 - Tabela anterior'!CM190)</f>
        <v>0</v>
      </c>
      <c r="CO191" s="9">
        <f>IF(Parametros!$P$3=1,'4 - Tabela atual'!CO190,'5 - Tabela anterior'!CN190)</f>
        <v>0</v>
      </c>
      <c r="CP191" s="9">
        <f>IF(Parametros!$P$3=1,'4 - Tabela atual'!CP190,'5 - Tabela anterior'!CO190)</f>
        <v>0</v>
      </c>
      <c r="CQ191" s="9">
        <f>IF(Parametros!$P$3=1,'4 - Tabela atual'!CQ190,'5 - Tabela anterior'!CP190)</f>
        <v>0</v>
      </c>
      <c r="CR191" s="9">
        <f>IF(Parametros!$P$3=1,'4 - Tabela atual'!CR190,'5 - Tabela anterior'!CQ190)</f>
        <v>0</v>
      </c>
      <c r="CS191" s="9">
        <f>IF(Parametros!$P$3=1,'4 - Tabela atual'!CS190,'5 - Tabela anterior'!CR190)</f>
        <v>0</v>
      </c>
      <c r="CT191" s="9">
        <f>IF(Parametros!$P$3=1,'4 - Tabela atual'!CT190,'5 - Tabela anterior'!CS190)</f>
        <v>0</v>
      </c>
      <c r="CU191" s="9">
        <f>IF(Parametros!$P$3=1,'4 - Tabela atual'!CU190,'5 - Tabela anterior'!CT190)</f>
        <v>0</v>
      </c>
      <c r="CV191" s="9">
        <f>IF(Parametros!$P$3=1,'4 - Tabela atual'!CV190,'5 - Tabela anterior'!CU190)</f>
        <v>0</v>
      </c>
      <c r="CW191" s="9">
        <f>IF(Parametros!$P$3=1,'4 - Tabela atual'!CW190,'5 - Tabela anterior'!CV190)</f>
        <v>0</v>
      </c>
      <c r="CX191" s="9">
        <f>IF(Parametros!$P$3=1,'4 - Tabela atual'!CX190,'5 - Tabela anterior'!CW190)</f>
        <v>0</v>
      </c>
      <c r="CY191" s="9">
        <f>IF(Parametros!$P$3=1,'4 - Tabela atual'!CY190,'5 - Tabela anterior'!CX190)</f>
        <v>0</v>
      </c>
      <c r="CZ191" s="9">
        <f>IF(Parametros!$P$3=1,'4 - Tabela atual'!CZ190,'5 - Tabela anterior'!CY190)</f>
        <v>0</v>
      </c>
      <c r="DA191" s="9">
        <f>IF(Parametros!$P$3=1,'4 - Tabela atual'!DA190,'5 - Tabela anterior'!CZ190)</f>
        <v>0</v>
      </c>
      <c r="DB191" s="9">
        <f>IF(Parametros!$P$3=1,'4 - Tabela atual'!DB190,'5 - Tabela anterior'!DA190)</f>
        <v>0</v>
      </c>
      <c r="DC191" s="9">
        <f>IF(Parametros!$P$3=1,'4 - Tabela atual'!DC190,'5 - Tabela anterior'!DB190)</f>
        <v>0</v>
      </c>
      <c r="DD191" s="9">
        <f>IF(Parametros!$P$3=1,'4 - Tabela atual'!DD190,'5 - Tabela anterior'!DC190)</f>
        <v>0</v>
      </c>
      <c r="DE191" s="9">
        <f>IF(Parametros!$P$3=1,'4 - Tabela atual'!DE190,'5 - Tabela anterior'!DD190)</f>
        <v>0</v>
      </c>
      <c r="DF191" s="9">
        <f>IF(Parametros!$P$3=1,'4 - Tabela atual'!DF190,'5 - Tabela anterior'!DE190)</f>
        <v>0</v>
      </c>
      <c r="DG191" s="9">
        <f>IF(Parametros!$P$3=1,'4 - Tabela atual'!DG190,'5 - Tabela anterior'!DF190)</f>
        <v>0</v>
      </c>
      <c r="DH191" s="9">
        <f>IF(Parametros!$P$3=1,'4 - Tabela atual'!DH190,'5 - Tabela anterior'!DG190)</f>
        <v>0</v>
      </c>
      <c r="DI191" s="9">
        <f>IF(Parametros!$P$3=1,'4 - Tabela atual'!DI190,'5 - Tabela anterior'!DH190)</f>
        <v>0</v>
      </c>
      <c r="DJ191" s="9">
        <f>IF(Parametros!$P$3=1,'4 - Tabela atual'!DJ190,'5 - Tabela anterior'!DI190)</f>
        <v>0</v>
      </c>
      <c r="DK191" s="9">
        <f>IF(Parametros!$P$3=1,'4 - Tabela atual'!DK190,'5 - Tabela anterior'!DJ190)</f>
        <v>0</v>
      </c>
      <c r="DL191" s="9">
        <f>IF(Parametros!$P$3=1,'4 - Tabela atual'!DL190,'5 - Tabela anterior'!DK190)</f>
        <v>0</v>
      </c>
      <c r="DM191" s="9">
        <f>IF(Parametros!$P$3=1,'4 - Tabela atual'!DM190,'5 - Tabela anterior'!DL190)</f>
        <v>0</v>
      </c>
      <c r="DN191" s="9">
        <f>IF(Parametros!$P$3=1,'4 - Tabela atual'!DN190,'5 - Tabela anterior'!DM190)</f>
        <v>0</v>
      </c>
      <c r="DO191" s="9">
        <f>IF(Parametros!$P$3=1,'4 - Tabela atual'!DO190,'5 - Tabela anterior'!DN190)</f>
        <v>0</v>
      </c>
      <c r="DP191" s="9">
        <f>IF(Parametros!$P$3=1,'4 - Tabela atual'!DP190,'5 - Tabela anterior'!DO190)</f>
        <v>0</v>
      </c>
      <c r="DQ191" s="9">
        <f>IF(Parametros!$P$3=1,'4 - Tabela atual'!DQ190,'5 - Tabela anterior'!DP190)</f>
        <v>0</v>
      </c>
      <c r="DR191" s="9">
        <f>IF(Parametros!$P$3=1,'4 - Tabela atual'!DR190,'5 - Tabela anterior'!DQ190)</f>
        <v>0</v>
      </c>
      <c r="DS191" s="9">
        <f>IF(Parametros!$P$3=1,'4 - Tabela atual'!DS190,'5 - Tabela anterior'!DR190)</f>
        <v>0</v>
      </c>
      <c r="DT191" s="9">
        <f>IF(Parametros!$P$3=1,'4 - Tabela atual'!DT190,'5 - Tabela anterior'!DS190)</f>
        <v>0</v>
      </c>
      <c r="DU191" s="9">
        <f>IF(Parametros!$P$3=1,'4 - Tabela atual'!DU190,'5 - Tabela anterior'!DT190)</f>
        <v>0</v>
      </c>
      <c r="DV191" s="9">
        <f>IF(Parametros!$P$3=1,'4 - Tabela atual'!DV190,'5 - Tabela anterior'!DU190)</f>
        <v>0</v>
      </c>
      <c r="DW191" s="9">
        <f>IF(Parametros!$P$3=1,'4 - Tabela atual'!DW190,'5 - Tabela anterior'!DV190)</f>
        <v>0</v>
      </c>
      <c r="DX191" s="9">
        <f>IF(Parametros!$P$3=1,'4 - Tabela atual'!DX190,'5 - Tabela anterior'!DW190)</f>
        <v>0</v>
      </c>
      <c r="DY191" s="9">
        <f>IF(Parametros!$P$3=1,'4 - Tabela atual'!DY190,'5 - Tabela anterior'!DX190)</f>
        <v>0</v>
      </c>
      <c r="DZ191" s="9">
        <f>IF(Parametros!$P$3=1,'4 - Tabela atual'!DZ190,'5 - Tabela anterior'!DY190)</f>
        <v>0</v>
      </c>
      <c r="EA191" s="9">
        <f>IF(Parametros!$P$3=1,'4 - Tabela atual'!EA190,'5 - Tabela anterior'!DZ190)</f>
        <v>0</v>
      </c>
      <c r="EB191" s="9">
        <f>IF(Parametros!$P$3=1,'4 - Tabela atual'!EB190,'5 - Tabela anterior'!EA190)</f>
        <v>0</v>
      </c>
      <c r="EC191" s="9">
        <f>IF(Parametros!$P$3=1,'4 - Tabela atual'!EC190,'5 - Tabela anterior'!EB190)</f>
        <v>0</v>
      </c>
      <c r="ED191" s="9">
        <f>IF(Parametros!$P$3=1,'4 - Tabela atual'!ED190,'5 - Tabela anterior'!EC190)</f>
        <v>0</v>
      </c>
      <c r="EE191" s="9">
        <f>IF(Parametros!$P$3=1,'4 - Tabela atual'!EE190,'5 - Tabela anterior'!ED190)</f>
        <v>0</v>
      </c>
      <c r="EF191" s="9">
        <f>IF(Parametros!$P$3=1,'4 - Tabela atual'!EF190,'5 - Tabela anterior'!EE190)</f>
        <v>0</v>
      </c>
      <c r="EG191" s="9">
        <f>IF(Parametros!$P$3=1,'4 - Tabela atual'!EG190,'5 - Tabela anterior'!EF190)</f>
        <v>0</v>
      </c>
      <c r="EH191" s="9">
        <f>IF(Parametros!$P$3=1,'4 - Tabela atual'!EH190,'5 - Tabela anterior'!EG190)</f>
        <v>0</v>
      </c>
      <c r="EI191" s="9">
        <f>IF(Parametros!$P$3=1,'4 - Tabela atual'!EI190,'5 - Tabela anterior'!EH190)</f>
        <v>0</v>
      </c>
      <c r="EJ191" s="9">
        <f>IF(Parametros!$P$3=1,'4 - Tabela atual'!EJ190,'5 - Tabela anterior'!EI190)</f>
        <v>0</v>
      </c>
      <c r="EK191" s="9">
        <f>IF(Parametros!$P$3=1,'4 - Tabela atual'!EK190,'5 - Tabela anterior'!EJ190)</f>
        <v>0</v>
      </c>
      <c r="EL191" s="9">
        <f>IF(Parametros!$P$3=1,'4 - Tabela atual'!EL190,'5 - Tabela anterior'!EK190)</f>
        <v>0</v>
      </c>
      <c r="EM191" s="9">
        <f>IF(Parametros!$P$3=1,'4 - Tabela atual'!EM190,'5 - Tabela anterior'!EL190)</f>
        <v>0</v>
      </c>
      <c r="EN191" s="9">
        <f>IF(Parametros!$P$3=1,'4 - Tabela atual'!EN190,'5 - Tabela anterior'!EM190)</f>
        <v>0</v>
      </c>
      <c r="EO191" s="9">
        <f>IF(Parametros!$P$3=1,'4 - Tabela atual'!EO190,'5 - Tabela anterior'!EN190)</f>
        <v>0</v>
      </c>
      <c r="EP191" s="9">
        <f>IF(Parametros!$P$3=1,'4 - Tabela atual'!EP190,'5 - Tabela anterior'!EO190)</f>
        <v>0</v>
      </c>
      <c r="EQ191" s="9">
        <f>IF(Parametros!$P$3=1,'4 - Tabela atual'!EQ190,'5 - Tabela anterior'!EP190)</f>
        <v>0</v>
      </c>
      <c r="ER191" s="9">
        <f>IF(Parametros!$P$3=1,'4 - Tabela atual'!ER190,'5 - Tabela anterior'!EQ190)</f>
        <v>0</v>
      </c>
      <c r="ES191" s="9">
        <f>IF(Parametros!$P$3=1,'4 - Tabela atual'!ES190,'5 - Tabela anterior'!ER190)</f>
        <v>0</v>
      </c>
      <c r="ET191" s="9">
        <f>IF(Parametros!$P$3=1,'4 - Tabela atual'!ET190,'5 - Tabela anterior'!ES190)</f>
        <v>0</v>
      </c>
      <c r="EU191" s="9">
        <f>IF(Parametros!$P$3=1,'4 - Tabela atual'!EU190,'5 - Tabela anterior'!ET190)</f>
        <v>0</v>
      </c>
      <c r="EV191" s="9">
        <f>IF(Parametros!$P$3=1,'4 - Tabela atual'!EV190,'5 - Tabela anterior'!EU190)</f>
        <v>0</v>
      </c>
      <c r="EW191" s="9">
        <f>IF(Parametros!$P$3=1,'4 - Tabela atual'!EW190,'5 - Tabela anterior'!EV190)</f>
        <v>0</v>
      </c>
      <c r="EX191" s="9">
        <f>IF(Parametros!$P$3=1,'4 - Tabela atual'!EX190,'5 - Tabela anterior'!EW190)</f>
        <v>0</v>
      </c>
      <c r="EY191" s="9">
        <f>IF(Parametros!$P$3=1,'4 - Tabela atual'!EY190,'5 - Tabela anterior'!EX190)</f>
        <v>0</v>
      </c>
      <c r="EZ191" s="9">
        <f>IF(Parametros!$P$3=1,'4 - Tabela atual'!EZ190,'5 - Tabela anterior'!EY190)</f>
        <v>0</v>
      </c>
      <c r="FA191" s="9">
        <f>IF(Parametros!$P$3=1,'4 - Tabela atual'!FA190,'5 - Tabela anterior'!EZ190)</f>
        <v>0</v>
      </c>
      <c r="FB191" s="9">
        <f>IF(Parametros!$P$3=1,'4 - Tabela atual'!FB190,'5 - Tabela anterior'!FA190)</f>
        <v>0</v>
      </c>
      <c r="FC191" s="9">
        <f>IF(Parametros!$P$3=1,'4 - Tabela atual'!FC190,'5 - Tabela anterior'!FB190)</f>
        <v>0</v>
      </c>
      <c r="FD191" s="9">
        <f>IF(Parametros!$P$3=1,'4 - Tabela atual'!FD190,'5 - Tabela anterior'!FC190)</f>
        <v>0</v>
      </c>
      <c r="FE191" s="9">
        <f>IF(Parametros!$P$3=1,'4 - Tabela atual'!FE190,'5 - Tabela anterior'!FD190)</f>
        <v>0</v>
      </c>
      <c r="FF191" s="9">
        <f>IF(Parametros!$P$3=1,'4 - Tabela atual'!FF190,'5 - Tabela anterior'!FE190)</f>
        <v>0</v>
      </c>
      <c r="FG191" s="9">
        <f>IF(Parametros!$P$3=1,'4 - Tabela atual'!FG190,'5 - Tabela anterior'!FF190)</f>
        <v>0</v>
      </c>
      <c r="FH191" s="9">
        <f>IF(Parametros!$P$3=1,'4 - Tabela atual'!FH190,'5 - Tabela anterior'!FG190)</f>
        <v>0</v>
      </c>
      <c r="FI191" s="9">
        <f>IF(Parametros!$P$3=1,'4 - Tabela atual'!FI190,'5 - Tabela anterior'!FH190)</f>
        <v>0</v>
      </c>
      <c r="FJ191" s="9">
        <f>IF(Parametros!$P$3=1,'4 - Tabela atual'!FJ190,'5 - Tabela anterior'!FI190)</f>
        <v>0</v>
      </c>
      <c r="FK191" s="9">
        <f>IF(Parametros!$P$3=1,'4 - Tabela atual'!FK190,'5 - Tabela anterior'!FJ190)</f>
        <v>0</v>
      </c>
      <c r="FL191" s="9">
        <f>IF(Parametros!$P$3=1,'4 - Tabela atual'!FL190,'5 - Tabela anterior'!FK190)</f>
        <v>0</v>
      </c>
      <c r="FM191" s="9">
        <f>IF(Parametros!$P$3=1,'4 - Tabela atual'!FM190,'5 - Tabela anterior'!FL190)</f>
        <v>0</v>
      </c>
      <c r="FN191" s="9">
        <f>IF(Parametros!$P$3=1,'4 - Tabela atual'!FN190,'5 - Tabela anterior'!FM190)</f>
        <v>0</v>
      </c>
      <c r="FO191" s="9">
        <f>IF(Parametros!$P$3=1,'4 - Tabela atual'!FO190,'5 - Tabela anterior'!FN190)</f>
        <v>0</v>
      </c>
      <c r="FP191" s="9">
        <f>IF(Parametros!$P$3=1,'4 - Tabela atual'!FP190,'5 - Tabela anterior'!FO190)</f>
        <v>0</v>
      </c>
      <c r="FQ191" s="9">
        <f>IF(Parametros!$P$3=1,'4 - Tabela atual'!FQ190,'5 - Tabela anterior'!FP190)</f>
        <v>0</v>
      </c>
      <c r="FR191" s="9">
        <f>IF(Parametros!$P$3=1,'4 - Tabela atual'!FR190,'5 - Tabela anterior'!FQ190)</f>
        <v>0</v>
      </c>
      <c r="FS191" s="9">
        <f>IF(Parametros!$P$3=1,'4 - Tabela atual'!FS190,'5 - Tabela anterior'!FR190)</f>
        <v>0</v>
      </c>
      <c r="FT191" t="str">
        <f>IF(Parametros!$P$3=1,'4 - Tabela atual'!FT190,'5 - Tabela anterior'!FS190)</f>
        <v>0</v>
      </c>
      <c r="FU191" t="str">
        <f>IF(Parametros!$P$3=1,'4 - Tabela atual'!FU190,'5 - Tabela anterior'!FT190)</f>
        <v>0</v>
      </c>
      <c r="FV191" t="str">
        <f>IF(Parametros!$P$3=1,'4 - Tabela atual'!FV190,'5 - Tabela anterior'!FU190)</f>
        <v>0</v>
      </c>
      <c r="FW191" t="str">
        <f>IF(Parametros!$P$3=1,'4 - Tabela atual'!FW190,'5 - Tabela anterior'!FV190)</f>
        <v>0</v>
      </c>
      <c r="FX191">
        <f>IF(Parametros!$P$3=1,'4 - Tabela atual'!FX190,'5 - Tabela anterior'!FW190)</f>
        <v>0</v>
      </c>
      <c r="FY191">
        <f>IF(Parametros!$P$3=1,'4 - Tabela atual'!FY190,'5 - Tabela anterior'!FX190)</f>
        <v>0</v>
      </c>
      <c r="FZ191">
        <f>IF(Parametros!$P$3=1,'4 - Tabela atual'!FZ190,'5 - Tabela anterior'!FY190)</f>
        <v>0</v>
      </c>
      <c r="GA191">
        <f>IF(Parametros!$P$3=1,'4 - Tabela atual'!GA190,'5 - Tabela anterior'!FZ190)</f>
        <v>0</v>
      </c>
      <c r="GB191">
        <f>IF(Parametros!$P$3=1,'4 - Tabela atual'!GB190,'5 - Tabela anterior'!GA190)</f>
        <v>0</v>
      </c>
      <c r="GC191">
        <f>IF(Parametros!$P$3=1,'4 - Tabela atual'!GC190,'5 - Tabela anterior'!GB190)</f>
        <v>0</v>
      </c>
      <c r="GD191">
        <f>IF(Parametros!$P$3=1,'4 - Tabela atual'!GD190,'5 - Tabela anterior'!GC190)</f>
        <v>0</v>
      </c>
      <c r="GE191">
        <f>IF(Parametros!$P$3=1,'4 - Tabela atual'!GE190,'5 - Tabela anterior'!GD190)</f>
        <v>0</v>
      </c>
      <c r="GF191">
        <f>IF(Parametros!$P$3=1,'4 - Tabela atual'!GF190,'5 - Tabela anterior'!GE190)</f>
        <v>0</v>
      </c>
      <c r="GG191">
        <f>IF(Parametros!$P$3=1,'4 - Tabela atual'!GG190,'5 - Tabela anterior'!GF190)</f>
        <v>0</v>
      </c>
      <c r="GH191">
        <f>IF(Parametros!$P$3=1,'4 - Tabela atual'!GH190,'5 - Tabela anterior'!GG190)</f>
        <v>0</v>
      </c>
      <c r="GI191" s="8" t="str">
        <f>IF(Parametros!$P$3=1,'4 - Tabela atual'!GI190,'5 - Tabela anterior'!GH190)</f>
        <v>0</v>
      </c>
      <c r="GJ191" s="8">
        <f>IF(Parametros!$P$3=1,'4 - Tabela atual'!GJ190,'5 - Tabela anterior'!GI190)</f>
        <v>0</v>
      </c>
      <c r="GK191" s="8">
        <f>IF(Parametros!$P$3=1,'4 - Tabela atual'!GK190,'5 - Tabela anterior'!GJ190)</f>
        <v>0</v>
      </c>
      <c r="GL191" s="8">
        <f>IF(Parametros!$P$3=1,'4 - Tabela atual'!GL190,'5 - Tabela anterior'!GK190)</f>
        <v>0</v>
      </c>
      <c r="GM191" s="8">
        <f>IF(Parametros!$P$3=1,'4 - Tabela atual'!GM190,'5 - Tabela anterior'!GL190)</f>
        <v>0</v>
      </c>
      <c r="GN191" s="8">
        <f>IF(Parametros!$P$3=1,'4 - Tabela atual'!GN190,'5 - Tabela anterior'!GM190)</f>
        <v>0</v>
      </c>
      <c r="GO191" s="8">
        <f>IF(Parametros!$P$3=1,'4 - Tabela atual'!GO190,'5 - Tabela anterior'!GN190)</f>
        <v>0</v>
      </c>
      <c r="GP191" s="8">
        <f>IF(Parametros!$P$3=1,'4 - Tabela atual'!GP190,'5 - Tabela anterior'!GO190)</f>
        <v>0</v>
      </c>
      <c r="GQ191" s="8">
        <f>IF(Parametros!$P$3=1,'4 - Tabela atual'!GQ190,'5 - Tabela anterior'!GP190)</f>
        <v>0</v>
      </c>
      <c r="GR191" s="8">
        <f>IF(Parametros!$P$3=1,'4 - Tabela atual'!GR190,'5 - Tabela anterior'!GQ190)</f>
        <v>0</v>
      </c>
      <c r="GS191" s="8">
        <f>IF(Parametros!$P$3=1,'4 - Tabela atual'!GS190,'5 - Tabela anterior'!GR190)</f>
        <v>0</v>
      </c>
      <c r="GT191" s="8">
        <f>IF(Parametros!$P$3=1,'4 - Tabela atual'!GT190,'5 - Tabela anterior'!GS190)</f>
        <v>0</v>
      </c>
      <c r="GU191" s="8">
        <f>IF(Parametros!$P$3=1,'4 - Tabela atual'!GU190,'5 - Tabela anterior'!GT190)</f>
        <v>0</v>
      </c>
      <c r="GV191" s="8">
        <f>IF(Parametros!$P$3=1,'4 - Tabela atual'!GV190,'5 - Tabela anterior'!GU190)</f>
        <v>0</v>
      </c>
      <c r="GW191" s="8">
        <f>IF(Parametros!$P$3=1,'4 - Tabela atual'!GW190,'5 - Tabela anterior'!GV190)</f>
        <v>0</v>
      </c>
      <c r="GX191">
        <f>IF(Parametros!$P$3=1,'4 - Tabela atual'!GX190,'5 - Tabela anterior'!GW190)</f>
        <v>0</v>
      </c>
      <c r="GY191">
        <f>IF(Parametros!$P$3=1,'4 - Tabela atual'!GY190,'5 - Tabela anterior'!GX190)</f>
        <v>0</v>
      </c>
      <c r="GZ191">
        <f>IF(Parametros!$P$3=1,'4 - Tabela atual'!GZ190,'5 - Tabela anterior'!GY190)</f>
        <v>0</v>
      </c>
      <c r="HA191">
        <f>IF(Parametros!$P$3=1,'4 - Tabela atual'!HA190,'5 - Tabela anterior'!GZ190)</f>
        <v>0</v>
      </c>
      <c r="HB191">
        <f>IF(Parametros!$P$3=1,'4 - Tabela atual'!HB190,'5 - Tabela anterior'!HA190)</f>
        <v>0</v>
      </c>
      <c r="HC191">
        <f>IF(Parametros!$P$3=1,'4 - Tabela atual'!HC190,'5 - Tabela anterior'!HB190)</f>
        <v>0</v>
      </c>
      <c r="HD191">
        <f>IF(Parametros!$P$3=1,'4 - Tabela atual'!HD190,'5 - Tabela anterior'!HC190)</f>
        <v>0</v>
      </c>
      <c r="HE191" s="6" t="str">
        <f t="shared" si="4"/>
        <v>0 - (0)</v>
      </c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IP191" s="5"/>
      <c r="IQ191" s="5"/>
      <c r="IR191" s="5"/>
      <c r="IS191" s="5"/>
      <c r="IT191" s="5"/>
      <c r="IU191" s="5"/>
      <c r="IV191" s="5"/>
      <c r="IW191" s="5"/>
      <c r="IX191" s="5"/>
      <c r="IY191" s="5"/>
      <c r="IZ191" s="5"/>
      <c r="JA191" s="5"/>
      <c r="JB191" s="5"/>
      <c r="JC191" s="5"/>
      <c r="JD191" s="5"/>
      <c r="JE191" s="5"/>
      <c r="JF191" s="5"/>
      <c r="JG191" s="5"/>
      <c r="JH191" s="5"/>
      <c r="JI191" s="5"/>
      <c r="JJ191" s="5"/>
      <c r="JK191" s="5"/>
      <c r="JL191" s="5"/>
    </row>
    <row r="192" spans="1:272" x14ac:dyDescent="0.2">
      <c r="A192" s="148">
        <f>IF(Parametros!$P$3=1,'4 - Tabela atual'!A191,'5 - Tabela anterior'!A191)</f>
        <v>0</v>
      </c>
      <c r="B192" s="112">
        <f>IF(Parametros!$P$3=1,'4 - Tabela atual'!B191,'5 - Tabela anterior'!B191)</f>
        <v>0</v>
      </c>
      <c r="C192" s="9">
        <f>IF(Parametros!$P$3=1,'4 - Tabela atual'!C191,'5 - Tabela anterior'!C191)</f>
        <v>0</v>
      </c>
      <c r="D192" s="9">
        <f>IF(Parametros!$P$3=1,'4 - Tabela atual'!D191,'5 - Tabela anterior'!D191)</f>
        <v>0</v>
      </c>
      <c r="E192" s="9"/>
      <c r="F192" s="9"/>
      <c r="G192" s="9"/>
      <c r="H192" s="9"/>
      <c r="I192" s="9">
        <f>IF(Parametros!$P$3=1,'4 - Tabela atual'!I191,'5 - Tabela anterior'!H191)</f>
        <v>0</v>
      </c>
      <c r="J192" s="9"/>
      <c r="K192" s="9"/>
      <c r="L192" s="9"/>
      <c r="M192" s="9"/>
      <c r="N192" s="9">
        <f>IF(Parametros!$P$3=1,'4 - Tabela atual'!N191,'5 - Tabela anterior'!M191)</f>
        <v>0</v>
      </c>
      <c r="O192" s="9">
        <f>IF(Parametros!$P$3=1,'4 - Tabela atual'!O191,'5 - Tabela anterior'!N191)</f>
        <v>0</v>
      </c>
      <c r="P192" s="9">
        <f>IF(Parametros!$P$3=1,'4 - Tabela atual'!P191,'5 - Tabela anterior'!O191)</f>
        <v>0</v>
      </c>
      <c r="Q192" s="9">
        <f>IF(Parametros!$P$3=1,'4 - Tabela atual'!Q191,'5 - Tabela anterior'!P191)</f>
        <v>0</v>
      </c>
      <c r="R192" s="9">
        <f>IF(Parametros!$P$3=1,'4 - Tabela atual'!R191,'5 - Tabela anterior'!Q191)</f>
        <v>0</v>
      </c>
      <c r="S192" s="9">
        <f>IF(Parametros!$P$3=1,'4 - Tabela atual'!S191,'5 - Tabela anterior'!R191)</f>
        <v>0</v>
      </c>
      <c r="T192" s="9">
        <f>IF(Parametros!$P$3=1,'4 - Tabela atual'!T191,'5 - Tabela anterior'!S191)</f>
        <v>0</v>
      </c>
      <c r="U192" s="9">
        <f>IF(Parametros!$P$3=1,'4 - Tabela atual'!U191,'5 - Tabela anterior'!T191)</f>
        <v>0</v>
      </c>
      <c r="V192" s="9">
        <f>IF(Parametros!$P$3=1,'4 - Tabela atual'!V191,'5 - Tabela anterior'!U191)</f>
        <v>0</v>
      </c>
      <c r="W192" s="9">
        <f>IF(Parametros!$P$3=1,'4 - Tabela atual'!W191,'5 - Tabela anterior'!V191)</f>
        <v>0</v>
      </c>
      <c r="X192" s="9">
        <f>IF(Parametros!$P$3=1,'4 - Tabela atual'!X191,'5 - Tabela anterior'!W191)</f>
        <v>0</v>
      </c>
      <c r="Y192" s="9">
        <f>IF(Parametros!$P$3=1,'4 - Tabela atual'!Y191,'5 - Tabela anterior'!X191)</f>
        <v>0</v>
      </c>
      <c r="Z192" s="9">
        <f>IF(Parametros!$P$3=1,'4 - Tabela atual'!Z191,'5 - Tabela anterior'!Y191)</f>
        <v>0</v>
      </c>
      <c r="AA192" s="9">
        <f>IF(Parametros!$P$3=1,'4 - Tabela atual'!AA191,'5 - Tabela anterior'!Z191)</f>
        <v>0</v>
      </c>
      <c r="AB192" s="9">
        <f>IF(Parametros!$P$3=1,'4 - Tabela atual'!AB191,'5 - Tabela anterior'!AA191)</f>
        <v>0</v>
      </c>
      <c r="AC192" s="9">
        <f>IF(Parametros!$P$3=1,'4 - Tabela atual'!AC191,'5 - Tabela anterior'!AB191)</f>
        <v>0</v>
      </c>
      <c r="AD192" s="9">
        <f>IF(Parametros!$P$3=1,'4 - Tabela atual'!AD191,'5 - Tabela anterior'!AC191)</f>
        <v>0</v>
      </c>
      <c r="AE192" s="9">
        <f>IF(Parametros!$P$3=1,'4 - Tabela atual'!AE191,'5 - Tabela anterior'!AD191)</f>
        <v>0</v>
      </c>
      <c r="AF192" s="9">
        <f>IF(Parametros!$P$3=1,'4 - Tabela atual'!AF191,'5 - Tabela anterior'!AE191)</f>
        <v>0</v>
      </c>
      <c r="AG192" s="9">
        <f>IF(Parametros!$P$3=1,'4 - Tabela atual'!AG191,'5 - Tabela anterior'!AF191)</f>
        <v>0</v>
      </c>
      <c r="AH192" s="9">
        <f>IF(Parametros!$P$3=1,'4 - Tabela atual'!AH191,'5 - Tabela anterior'!AG191)</f>
        <v>0</v>
      </c>
      <c r="AI192" s="9">
        <f>IF(Parametros!$P$3=1,'4 - Tabela atual'!AI191,'5 - Tabela anterior'!AH191)</f>
        <v>0</v>
      </c>
      <c r="AJ192" s="9">
        <f>IF(Parametros!$P$3=1,'4 - Tabela atual'!AJ191,'5 - Tabela anterior'!AI191)</f>
        <v>0</v>
      </c>
      <c r="AK192" s="9">
        <f>IF(Parametros!$P$3=1,'4 - Tabela atual'!AK191,'5 - Tabela anterior'!AJ191)</f>
        <v>0</v>
      </c>
      <c r="AL192" s="9">
        <f>IF(Parametros!$P$3=1,'4 - Tabela atual'!AL191,'5 - Tabela anterior'!AK191)</f>
        <v>0</v>
      </c>
      <c r="AM192" s="9">
        <f>IF(Parametros!$P$3=1,'4 - Tabela atual'!AM191,'5 - Tabela anterior'!AL191)</f>
        <v>0</v>
      </c>
      <c r="AN192" s="9">
        <f>IF(Parametros!$P$3=1,'4 - Tabela atual'!AN191,'5 - Tabela anterior'!AM191)</f>
        <v>0</v>
      </c>
      <c r="AO192" s="9">
        <f>IF(Parametros!$P$3=1,'4 - Tabela atual'!AO191,'5 - Tabela anterior'!AN191)</f>
        <v>0</v>
      </c>
      <c r="AP192" s="9">
        <f>IF(Parametros!$P$3=1,'4 - Tabela atual'!AP191,'5 - Tabela anterior'!AO191)</f>
        <v>0</v>
      </c>
      <c r="AQ192" s="9">
        <f>IF(Parametros!$P$3=1,'4 - Tabela atual'!AQ191,'5 - Tabela anterior'!AP191)</f>
        <v>0</v>
      </c>
      <c r="AR192" s="9">
        <f>IF(Parametros!$P$3=1,'4 - Tabela atual'!AR191,'5 - Tabela anterior'!AQ191)</f>
        <v>0</v>
      </c>
      <c r="AS192" s="9">
        <f>IF(Parametros!$P$3=1,'4 - Tabela atual'!AS191,'5 - Tabela anterior'!AR191)</f>
        <v>0</v>
      </c>
      <c r="AT192" s="9">
        <f>IF(Parametros!$P$3=1,'4 - Tabela atual'!AT191,'5 - Tabela anterior'!AS191)</f>
        <v>0</v>
      </c>
      <c r="AU192" s="9">
        <f>IF(Parametros!$P$3=1,'4 - Tabela atual'!AU191,'5 - Tabela anterior'!AT191)</f>
        <v>0</v>
      </c>
      <c r="AV192" s="9">
        <f>IF(Parametros!$P$3=1,'4 - Tabela atual'!AV191,'5 - Tabela anterior'!AU191)</f>
        <v>0</v>
      </c>
      <c r="AW192" s="9">
        <f>IF(Parametros!$P$3=1,'4 - Tabela atual'!AW191,'5 - Tabela anterior'!AV191)</f>
        <v>0</v>
      </c>
      <c r="AX192" s="9">
        <f>IF(Parametros!$P$3=1,'4 - Tabela atual'!AX191,'5 - Tabela anterior'!AW191)</f>
        <v>0</v>
      </c>
      <c r="AY192" s="9">
        <f>IF(Parametros!$P$3=1,'4 - Tabela atual'!AY191,'5 - Tabela anterior'!AX191)</f>
        <v>0</v>
      </c>
      <c r="AZ192" s="9">
        <f>IF(Parametros!$P$3=1,'4 - Tabela atual'!AZ191,'5 - Tabela anterior'!AY191)</f>
        <v>0</v>
      </c>
      <c r="BA192" s="9">
        <f>IF(Parametros!$P$3=1,'4 - Tabela atual'!BA191,'5 - Tabela anterior'!AZ191)</f>
        <v>0</v>
      </c>
      <c r="BB192" s="9">
        <f>IF(Parametros!$P$3=1,'4 - Tabela atual'!BB191,'5 - Tabela anterior'!BA191)</f>
        <v>0</v>
      </c>
      <c r="BC192" s="9">
        <f>IF(Parametros!$P$3=1,'4 - Tabela atual'!BC191,'5 - Tabela anterior'!BB191)</f>
        <v>0</v>
      </c>
      <c r="BD192" s="9">
        <f>IF(Parametros!$P$3=1,'4 - Tabela atual'!BD191,'5 - Tabela anterior'!BC191)</f>
        <v>0</v>
      </c>
      <c r="BE192" s="9">
        <f>IF(Parametros!$P$3=1,'4 - Tabela atual'!BE191,'5 - Tabela anterior'!BD191)</f>
        <v>0</v>
      </c>
      <c r="BF192" s="9">
        <f>IF(Parametros!$P$3=1,'4 - Tabela atual'!BF191,'5 - Tabela anterior'!BE191)</f>
        <v>0</v>
      </c>
      <c r="BG192" s="9">
        <f>IF(Parametros!$P$3=1,'4 - Tabela atual'!BG191,'5 - Tabela anterior'!BF191)</f>
        <v>0</v>
      </c>
      <c r="BH192" s="9">
        <f>IF(Parametros!$P$3=1,'4 - Tabela atual'!BH191,'5 - Tabela anterior'!BG191)</f>
        <v>0</v>
      </c>
      <c r="BI192" s="9">
        <f>IF(Parametros!$P$3=1,'4 - Tabela atual'!BI191,'5 - Tabela anterior'!BH191)</f>
        <v>0</v>
      </c>
      <c r="BJ192" s="9">
        <f>IF(Parametros!$P$3=1,'4 - Tabela atual'!BJ191,'5 - Tabela anterior'!BI191)</f>
        <v>0</v>
      </c>
      <c r="BK192" s="9">
        <f>IF(Parametros!$P$3=1,'4 - Tabela atual'!BK191,'5 - Tabela anterior'!BJ191)</f>
        <v>0</v>
      </c>
      <c r="BL192" s="9">
        <f>IF(Parametros!$P$3=1,'4 - Tabela atual'!BL191,'5 - Tabela anterior'!BK191)</f>
        <v>0</v>
      </c>
      <c r="BM192" s="9">
        <f>IF(Parametros!$P$3=1,'4 - Tabela atual'!BM191,'5 - Tabela anterior'!BL191)</f>
        <v>0</v>
      </c>
      <c r="BN192" s="9">
        <f>IF(Parametros!$P$3=1,'4 - Tabela atual'!BN191,'5 - Tabela anterior'!BM191)</f>
        <v>0</v>
      </c>
      <c r="BO192" s="9">
        <f>IF(Parametros!$P$3=1,'4 - Tabela atual'!BO191,'5 - Tabela anterior'!BN191)</f>
        <v>0</v>
      </c>
      <c r="BP192" s="9">
        <f>IF(Parametros!$P$3=1,'4 - Tabela atual'!BP191,'5 - Tabela anterior'!BO191)</f>
        <v>0</v>
      </c>
      <c r="BQ192" s="9">
        <f>IF(Parametros!$P$3=1,'4 - Tabela atual'!BQ191,'5 - Tabela anterior'!BP191)</f>
        <v>0</v>
      </c>
      <c r="BR192" s="9">
        <f>IF(Parametros!$P$3=1,'4 - Tabela atual'!BR191,'5 - Tabela anterior'!BQ191)</f>
        <v>0</v>
      </c>
      <c r="BS192" s="9">
        <f>IF(Parametros!$P$3=1,'4 - Tabela atual'!BS191,'5 - Tabela anterior'!BR191)</f>
        <v>0</v>
      </c>
      <c r="BT192" s="9">
        <f>IF(Parametros!$P$3=1,'4 - Tabela atual'!BT191,'5 - Tabela anterior'!BS191)</f>
        <v>0</v>
      </c>
      <c r="BU192" s="9">
        <f>IF(Parametros!$P$3=1,'4 - Tabela atual'!BU191,'5 - Tabela anterior'!BT191)</f>
        <v>0</v>
      </c>
      <c r="BV192" s="9">
        <f>IF(Parametros!$P$3=1,'4 - Tabela atual'!BV191,'5 - Tabela anterior'!BU191)</f>
        <v>0</v>
      </c>
      <c r="BW192" s="9">
        <f>IF(Parametros!$P$3=1,'4 - Tabela atual'!BW191,'5 - Tabela anterior'!BV191)</f>
        <v>0</v>
      </c>
      <c r="BX192" s="9">
        <f>IF(Parametros!$P$3=1,'4 - Tabela atual'!BX191,'5 - Tabela anterior'!BW191)</f>
        <v>0</v>
      </c>
      <c r="BY192" s="9">
        <f>IF(Parametros!$P$3=1,'4 - Tabela atual'!BY191,'5 - Tabela anterior'!BX191)</f>
        <v>0</v>
      </c>
      <c r="BZ192" s="9">
        <f>IF(Parametros!$P$3=1,'4 - Tabela atual'!BZ191,'5 - Tabela anterior'!BY191)</f>
        <v>0</v>
      </c>
      <c r="CA192" s="9">
        <f>IF(Parametros!$P$3=1,'4 - Tabela atual'!CA191,'5 - Tabela anterior'!BZ191)</f>
        <v>0</v>
      </c>
      <c r="CB192" s="9">
        <f>IF(Parametros!$P$3=1,'4 - Tabela atual'!CB191,'5 - Tabela anterior'!CA191)</f>
        <v>0</v>
      </c>
      <c r="CC192" s="9">
        <f>IF(Parametros!$P$3=1,'4 - Tabela atual'!CC191,'5 - Tabela anterior'!CB191)</f>
        <v>0</v>
      </c>
      <c r="CD192" s="9">
        <f>IF(Parametros!$P$3=1,'4 - Tabela atual'!CD191,'5 - Tabela anterior'!CC191)</f>
        <v>0</v>
      </c>
      <c r="CE192" s="9">
        <f>IF(Parametros!$P$3=1,'4 - Tabela atual'!CE191,'5 - Tabela anterior'!CD191)</f>
        <v>0</v>
      </c>
      <c r="CF192" s="9">
        <f>IF(Parametros!$P$3=1,'4 - Tabela atual'!CF191,'5 - Tabela anterior'!CE191)</f>
        <v>0</v>
      </c>
      <c r="CG192" s="9">
        <f>IF(Parametros!$P$3=1,'4 - Tabela atual'!CG191,'5 - Tabela anterior'!CF191)</f>
        <v>0</v>
      </c>
      <c r="CH192" s="9">
        <f>IF(Parametros!$P$3=1,'4 - Tabela atual'!CH191,'5 - Tabela anterior'!CG191)</f>
        <v>0</v>
      </c>
      <c r="CI192" s="9">
        <f>IF(Parametros!$P$3=1,'4 - Tabela atual'!CI191,'5 - Tabela anterior'!CH191)</f>
        <v>0</v>
      </c>
      <c r="CJ192" s="9">
        <f>IF(Parametros!$P$3=1,'4 - Tabela atual'!CJ191,'5 - Tabela anterior'!CI191)</f>
        <v>0</v>
      </c>
      <c r="CK192" s="9">
        <f>IF(Parametros!$P$3=1,'4 - Tabela atual'!CK191,'5 - Tabela anterior'!CJ191)</f>
        <v>0</v>
      </c>
      <c r="CL192" s="9">
        <f>IF(Parametros!$P$3=1,'4 - Tabela atual'!CL191,'5 - Tabela anterior'!CK191)</f>
        <v>0</v>
      </c>
      <c r="CM192" s="9">
        <f>IF(Parametros!$P$3=1,'4 - Tabela atual'!CM191,'5 - Tabela anterior'!CL191)</f>
        <v>0</v>
      </c>
      <c r="CN192" s="9">
        <f>IF(Parametros!$P$3=1,'4 - Tabela atual'!CN191,'5 - Tabela anterior'!CM191)</f>
        <v>0</v>
      </c>
      <c r="CO192" s="9">
        <f>IF(Parametros!$P$3=1,'4 - Tabela atual'!CO191,'5 - Tabela anterior'!CN191)</f>
        <v>0</v>
      </c>
      <c r="CP192" s="9">
        <f>IF(Parametros!$P$3=1,'4 - Tabela atual'!CP191,'5 - Tabela anterior'!CO191)</f>
        <v>0</v>
      </c>
      <c r="CQ192" s="9">
        <f>IF(Parametros!$P$3=1,'4 - Tabela atual'!CQ191,'5 - Tabela anterior'!CP191)</f>
        <v>0</v>
      </c>
      <c r="CR192" s="9">
        <f>IF(Parametros!$P$3=1,'4 - Tabela atual'!CR191,'5 - Tabela anterior'!CQ191)</f>
        <v>0</v>
      </c>
      <c r="CS192" s="9">
        <f>IF(Parametros!$P$3=1,'4 - Tabela atual'!CS191,'5 - Tabela anterior'!CR191)</f>
        <v>0</v>
      </c>
      <c r="CT192" s="9">
        <f>IF(Parametros!$P$3=1,'4 - Tabela atual'!CT191,'5 - Tabela anterior'!CS191)</f>
        <v>0</v>
      </c>
      <c r="CU192" s="9">
        <f>IF(Parametros!$P$3=1,'4 - Tabela atual'!CU191,'5 - Tabela anterior'!CT191)</f>
        <v>0</v>
      </c>
      <c r="CV192" s="9">
        <f>IF(Parametros!$P$3=1,'4 - Tabela atual'!CV191,'5 - Tabela anterior'!CU191)</f>
        <v>0</v>
      </c>
      <c r="CW192" s="9">
        <f>IF(Parametros!$P$3=1,'4 - Tabela atual'!CW191,'5 - Tabela anterior'!CV191)</f>
        <v>0</v>
      </c>
      <c r="CX192" s="9">
        <f>IF(Parametros!$P$3=1,'4 - Tabela atual'!CX191,'5 - Tabela anterior'!CW191)</f>
        <v>0</v>
      </c>
      <c r="CY192" s="9">
        <f>IF(Parametros!$P$3=1,'4 - Tabela atual'!CY191,'5 - Tabela anterior'!CX191)</f>
        <v>0</v>
      </c>
      <c r="CZ192" s="9">
        <f>IF(Parametros!$P$3=1,'4 - Tabela atual'!CZ191,'5 - Tabela anterior'!CY191)</f>
        <v>0</v>
      </c>
      <c r="DA192" s="9">
        <f>IF(Parametros!$P$3=1,'4 - Tabela atual'!DA191,'5 - Tabela anterior'!CZ191)</f>
        <v>0</v>
      </c>
      <c r="DB192" s="9">
        <f>IF(Parametros!$P$3=1,'4 - Tabela atual'!DB191,'5 - Tabela anterior'!DA191)</f>
        <v>0</v>
      </c>
      <c r="DC192" s="9">
        <f>IF(Parametros!$P$3=1,'4 - Tabela atual'!DC191,'5 - Tabela anterior'!DB191)</f>
        <v>0</v>
      </c>
      <c r="DD192" s="9">
        <f>IF(Parametros!$P$3=1,'4 - Tabela atual'!DD191,'5 - Tabela anterior'!DC191)</f>
        <v>0</v>
      </c>
      <c r="DE192" s="9">
        <f>IF(Parametros!$P$3=1,'4 - Tabela atual'!DE191,'5 - Tabela anterior'!DD191)</f>
        <v>0</v>
      </c>
      <c r="DF192" s="9">
        <f>IF(Parametros!$P$3=1,'4 - Tabela atual'!DF191,'5 - Tabela anterior'!DE191)</f>
        <v>0</v>
      </c>
      <c r="DG192" s="9">
        <f>IF(Parametros!$P$3=1,'4 - Tabela atual'!DG191,'5 - Tabela anterior'!DF191)</f>
        <v>0</v>
      </c>
      <c r="DH192" s="9">
        <f>IF(Parametros!$P$3=1,'4 - Tabela atual'!DH191,'5 - Tabela anterior'!DG191)</f>
        <v>0</v>
      </c>
      <c r="DI192" s="9">
        <f>IF(Parametros!$P$3=1,'4 - Tabela atual'!DI191,'5 - Tabela anterior'!DH191)</f>
        <v>0</v>
      </c>
      <c r="DJ192" s="9">
        <f>IF(Parametros!$P$3=1,'4 - Tabela atual'!DJ191,'5 - Tabela anterior'!DI191)</f>
        <v>0</v>
      </c>
      <c r="DK192" s="9">
        <f>IF(Parametros!$P$3=1,'4 - Tabela atual'!DK191,'5 - Tabela anterior'!DJ191)</f>
        <v>0</v>
      </c>
      <c r="DL192" s="9">
        <f>IF(Parametros!$P$3=1,'4 - Tabela atual'!DL191,'5 - Tabela anterior'!DK191)</f>
        <v>0</v>
      </c>
      <c r="DM192" s="9">
        <f>IF(Parametros!$P$3=1,'4 - Tabela atual'!DM191,'5 - Tabela anterior'!DL191)</f>
        <v>0</v>
      </c>
      <c r="DN192" s="9">
        <f>IF(Parametros!$P$3=1,'4 - Tabela atual'!DN191,'5 - Tabela anterior'!DM191)</f>
        <v>0</v>
      </c>
      <c r="DO192" s="9">
        <f>IF(Parametros!$P$3=1,'4 - Tabela atual'!DO191,'5 - Tabela anterior'!DN191)</f>
        <v>0</v>
      </c>
      <c r="DP192" s="9">
        <f>IF(Parametros!$P$3=1,'4 - Tabela atual'!DP191,'5 - Tabela anterior'!DO191)</f>
        <v>0</v>
      </c>
      <c r="DQ192" s="9">
        <f>IF(Parametros!$P$3=1,'4 - Tabela atual'!DQ191,'5 - Tabela anterior'!DP191)</f>
        <v>0</v>
      </c>
      <c r="DR192" s="9">
        <f>IF(Parametros!$P$3=1,'4 - Tabela atual'!DR191,'5 - Tabela anterior'!DQ191)</f>
        <v>0</v>
      </c>
      <c r="DS192" s="9">
        <f>IF(Parametros!$P$3=1,'4 - Tabela atual'!DS191,'5 - Tabela anterior'!DR191)</f>
        <v>0</v>
      </c>
      <c r="DT192" s="9">
        <f>IF(Parametros!$P$3=1,'4 - Tabela atual'!DT191,'5 - Tabela anterior'!DS191)</f>
        <v>0</v>
      </c>
      <c r="DU192" s="9">
        <f>IF(Parametros!$P$3=1,'4 - Tabela atual'!DU191,'5 - Tabela anterior'!DT191)</f>
        <v>0</v>
      </c>
      <c r="DV192" s="9">
        <f>IF(Parametros!$P$3=1,'4 - Tabela atual'!DV191,'5 - Tabela anterior'!DU191)</f>
        <v>0</v>
      </c>
      <c r="DW192" s="9">
        <f>IF(Parametros!$P$3=1,'4 - Tabela atual'!DW191,'5 - Tabela anterior'!DV191)</f>
        <v>0</v>
      </c>
      <c r="DX192" s="9">
        <f>IF(Parametros!$P$3=1,'4 - Tabela atual'!DX191,'5 - Tabela anterior'!DW191)</f>
        <v>0</v>
      </c>
      <c r="DY192" s="9">
        <f>IF(Parametros!$P$3=1,'4 - Tabela atual'!DY191,'5 - Tabela anterior'!DX191)</f>
        <v>0</v>
      </c>
      <c r="DZ192" s="9">
        <f>IF(Parametros!$P$3=1,'4 - Tabela atual'!DZ191,'5 - Tabela anterior'!DY191)</f>
        <v>0</v>
      </c>
      <c r="EA192" s="9">
        <f>IF(Parametros!$P$3=1,'4 - Tabela atual'!EA191,'5 - Tabela anterior'!DZ191)</f>
        <v>0</v>
      </c>
      <c r="EB192" s="9">
        <f>IF(Parametros!$P$3=1,'4 - Tabela atual'!EB191,'5 - Tabela anterior'!EA191)</f>
        <v>0</v>
      </c>
      <c r="EC192" s="9">
        <f>IF(Parametros!$P$3=1,'4 - Tabela atual'!EC191,'5 - Tabela anterior'!EB191)</f>
        <v>0</v>
      </c>
      <c r="ED192" s="9">
        <f>IF(Parametros!$P$3=1,'4 - Tabela atual'!ED191,'5 - Tabela anterior'!EC191)</f>
        <v>0</v>
      </c>
      <c r="EE192" s="9">
        <f>IF(Parametros!$P$3=1,'4 - Tabela atual'!EE191,'5 - Tabela anterior'!ED191)</f>
        <v>0</v>
      </c>
      <c r="EF192" s="9">
        <f>IF(Parametros!$P$3=1,'4 - Tabela atual'!EF191,'5 - Tabela anterior'!EE191)</f>
        <v>0</v>
      </c>
      <c r="EG192" s="9">
        <f>IF(Parametros!$P$3=1,'4 - Tabela atual'!EG191,'5 - Tabela anterior'!EF191)</f>
        <v>0</v>
      </c>
      <c r="EH192" s="9">
        <f>IF(Parametros!$P$3=1,'4 - Tabela atual'!EH191,'5 - Tabela anterior'!EG191)</f>
        <v>0</v>
      </c>
      <c r="EI192" s="9">
        <f>IF(Parametros!$P$3=1,'4 - Tabela atual'!EI191,'5 - Tabela anterior'!EH191)</f>
        <v>0</v>
      </c>
      <c r="EJ192" s="9">
        <f>IF(Parametros!$P$3=1,'4 - Tabela atual'!EJ191,'5 - Tabela anterior'!EI191)</f>
        <v>0</v>
      </c>
      <c r="EK192" s="9">
        <f>IF(Parametros!$P$3=1,'4 - Tabela atual'!EK191,'5 - Tabela anterior'!EJ191)</f>
        <v>0</v>
      </c>
      <c r="EL192" s="9">
        <f>IF(Parametros!$P$3=1,'4 - Tabela atual'!EL191,'5 - Tabela anterior'!EK191)</f>
        <v>0</v>
      </c>
      <c r="EM192" s="9">
        <f>IF(Parametros!$P$3=1,'4 - Tabela atual'!EM191,'5 - Tabela anterior'!EL191)</f>
        <v>0</v>
      </c>
      <c r="EN192" s="9">
        <f>IF(Parametros!$P$3=1,'4 - Tabela atual'!EN191,'5 - Tabela anterior'!EM191)</f>
        <v>0</v>
      </c>
      <c r="EO192" s="9">
        <f>IF(Parametros!$P$3=1,'4 - Tabela atual'!EO191,'5 - Tabela anterior'!EN191)</f>
        <v>0</v>
      </c>
      <c r="EP192" s="9">
        <f>IF(Parametros!$P$3=1,'4 - Tabela atual'!EP191,'5 - Tabela anterior'!EO191)</f>
        <v>0</v>
      </c>
      <c r="EQ192" s="9">
        <f>IF(Parametros!$P$3=1,'4 - Tabela atual'!EQ191,'5 - Tabela anterior'!EP191)</f>
        <v>0</v>
      </c>
      <c r="ER192" s="9">
        <f>IF(Parametros!$P$3=1,'4 - Tabela atual'!ER191,'5 - Tabela anterior'!EQ191)</f>
        <v>0</v>
      </c>
      <c r="ES192" s="9">
        <f>IF(Parametros!$P$3=1,'4 - Tabela atual'!ES191,'5 - Tabela anterior'!ER191)</f>
        <v>0</v>
      </c>
      <c r="ET192" s="9">
        <f>IF(Parametros!$P$3=1,'4 - Tabela atual'!ET191,'5 - Tabela anterior'!ES191)</f>
        <v>0</v>
      </c>
      <c r="EU192" s="9">
        <f>IF(Parametros!$P$3=1,'4 - Tabela atual'!EU191,'5 - Tabela anterior'!ET191)</f>
        <v>0</v>
      </c>
      <c r="EV192" s="9">
        <f>IF(Parametros!$P$3=1,'4 - Tabela atual'!EV191,'5 - Tabela anterior'!EU191)</f>
        <v>0</v>
      </c>
      <c r="EW192" s="9">
        <f>IF(Parametros!$P$3=1,'4 - Tabela atual'!EW191,'5 - Tabela anterior'!EV191)</f>
        <v>0</v>
      </c>
      <c r="EX192" s="9">
        <f>IF(Parametros!$P$3=1,'4 - Tabela atual'!EX191,'5 - Tabela anterior'!EW191)</f>
        <v>0</v>
      </c>
      <c r="EY192" s="9">
        <f>IF(Parametros!$P$3=1,'4 - Tabela atual'!EY191,'5 - Tabela anterior'!EX191)</f>
        <v>0</v>
      </c>
      <c r="EZ192" s="9">
        <f>IF(Parametros!$P$3=1,'4 - Tabela atual'!EZ191,'5 - Tabela anterior'!EY191)</f>
        <v>0</v>
      </c>
      <c r="FA192" s="9">
        <f>IF(Parametros!$P$3=1,'4 - Tabela atual'!FA191,'5 - Tabela anterior'!EZ191)</f>
        <v>0</v>
      </c>
      <c r="FB192" s="9">
        <f>IF(Parametros!$P$3=1,'4 - Tabela atual'!FB191,'5 - Tabela anterior'!FA191)</f>
        <v>0</v>
      </c>
      <c r="FC192" s="9">
        <f>IF(Parametros!$P$3=1,'4 - Tabela atual'!FC191,'5 - Tabela anterior'!FB191)</f>
        <v>0</v>
      </c>
      <c r="FD192" s="9">
        <f>IF(Parametros!$P$3=1,'4 - Tabela atual'!FD191,'5 - Tabela anterior'!FC191)</f>
        <v>0</v>
      </c>
      <c r="FE192" s="9">
        <f>IF(Parametros!$P$3=1,'4 - Tabela atual'!FE191,'5 - Tabela anterior'!FD191)</f>
        <v>0</v>
      </c>
      <c r="FF192" s="9">
        <f>IF(Parametros!$P$3=1,'4 - Tabela atual'!FF191,'5 - Tabela anterior'!FE191)</f>
        <v>0</v>
      </c>
      <c r="FG192" s="9">
        <f>IF(Parametros!$P$3=1,'4 - Tabela atual'!FG191,'5 - Tabela anterior'!FF191)</f>
        <v>0</v>
      </c>
      <c r="FH192" s="9">
        <f>IF(Parametros!$P$3=1,'4 - Tabela atual'!FH191,'5 - Tabela anterior'!FG191)</f>
        <v>0</v>
      </c>
      <c r="FI192" s="9">
        <f>IF(Parametros!$P$3=1,'4 - Tabela atual'!FI191,'5 - Tabela anterior'!FH191)</f>
        <v>0</v>
      </c>
      <c r="FJ192" s="9">
        <f>IF(Parametros!$P$3=1,'4 - Tabela atual'!FJ191,'5 - Tabela anterior'!FI191)</f>
        <v>0</v>
      </c>
      <c r="FK192" s="9">
        <f>IF(Parametros!$P$3=1,'4 - Tabela atual'!FK191,'5 - Tabela anterior'!FJ191)</f>
        <v>0</v>
      </c>
      <c r="FL192" s="9">
        <f>IF(Parametros!$P$3=1,'4 - Tabela atual'!FL191,'5 - Tabela anterior'!FK191)</f>
        <v>0</v>
      </c>
      <c r="FM192" s="9">
        <f>IF(Parametros!$P$3=1,'4 - Tabela atual'!FM191,'5 - Tabela anterior'!FL191)</f>
        <v>0</v>
      </c>
      <c r="FN192" s="9">
        <f>IF(Parametros!$P$3=1,'4 - Tabela atual'!FN191,'5 - Tabela anterior'!FM191)</f>
        <v>0</v>
      </c>
      <c r="FO192" s="9">
        <f>IF(Parametros!$P$3=1,'4 - Tabela atual'!FO191,'5 - Tabela anterior'!FN191)</f>
        <v>0</v>
      </c>
      <c r="FP192" s="9">
        <f>IF(Parametros!$P$3=1,'4 - Tabela atual'!FP191,'5 - Tabela anterior'!FO191)</f>
        <v>0</v>
      </c>
      <c r="FQ192" s="9">
        <f>IF(Parametros!$P$3=1,'4 - Tabela atual'!FQ191,'5 - Tabela anterior'!FP191)</f>
        <v>0</v>
      </c>
      <c r="FR192" s="9">
        <f>IF(Parametros!$P$3=1,'4 - Tabela atual'!FR191,'5 - Tabela anterior'!FQ191)</f>
        <v>0</v>
      </c>
      <c r="FS192" s="9">
        <f>IF(Parametros!$P$3=1,'4 - Tabela atual'!FS191,'5 - Tabela anterior'!FR191)</f>
        <v>0</v>
      </c>
      <c r="FT192" t="str">
        <f>IF(Parametros!$P$3=1,'4 - Tabela atual'!FT191,'5 - Tabela anterior'!FS191)</f>
        <v>0</v>
      </c>
      <c r="FU192" t="str">
        <f>IF(Parametros!$P$3=1,'4 - Tabela atual'!FU191,'5 - Tabela anterior'!FT191)</f>
        <v>0</v>
      </c>
      <c r="FV192" t="str">
        <f>IF(Parametros!$P$3=1,'4 - Tabela atual'!FV191,'5 - Tabela anterior'!FU191)</f>
        <v>0</v>
      </c>
      <c r="FW192" t="str">
        <f>IF(Parametros!$P$3=1,'4 - Tabela atual'!FW191,'5 - Tabela anterior'!FV191)</f>
        <v>0</v>
      </c>
      <c r="FX192">
        <f>IF(Parametros!$P$3=1,'4 - Tabela atual'!FX191,'5 - Tabela anterior'!FW191)</f>
        <v>0</v>
      </c>
      <c r="FY192">
        <f>IF(Parametros!$P$3=1,'4 - Tabela atual'!FY191,'5 - Tabela anterior'!FX191)</f>
        <v>0</v>
      </c>
      <c r="FZ192">
        <f>IF(Parametros!$P$3=1,'4 - Tabela atual'!FZ191,'5 - Tabela anterior'!FY191)</f>
        <v>0</v>
      </c>
      <c r="GA192">
        <f>IF(Parametros!$P$3=1,'4 - Tabela atual'!GA191,'5 - Tabela anterior'!FZ191)</f>
        <v>0</v>
      </c>
      <c r="GB192">
        <f>IF(Parametros!$P$3=1,'4 - Tabela atual'!GB191,'5 - Tabela anterior'!GA191)</f>
        <v>0</v>
      </c>
      <c r="GC192">
        <f>IF(Parametros!$P$3=1,'4 - Tabela atual'!GC191,'5 - Tabela anterior'!GB191)</f>
        <v>0</v>
      </c>
      <c r="GD192">
        <f>IF(Parametros!$P$3=1,'4 - Tabela atual'!GD191,'5 - Tabela anterior'!GC191)</f>
        <v>0</v>
      </c>
      <c r="GE192">
        <f>IF(Parametros!$P$3=1,'4 - Tabela atual'!GE191,'5 - Tabela anterior'!GD191)</f>
        <v>0</v>
      </c>
      <c r="GF192">
        <f>IF(Parametros!$P$3=1,'4 - Tabela atual'!GF191,'5 - Tabela anterior'!GE191)</f>
        <v>0</v>
      </c>
      <c r="GG192">
        <f>IF(Parametros!$P$3=1,'4 - Tabela atual'!GG191,'5 - Tabela anterior'!GF191)</f>
        <v>0</v>
      </c>
      <c r="GH192">
        <f>IF(Parametros!$P$3=1,'4 - Tabela atual'!GH191,'5 - Tabela anterior'!GG191)</f>
        <v>0</v>
      </c>
      <c r="GI192" s="8" t="str">
        <f>IF(Parametros!$P$3=1,'4 - Tabela atual'!GI191,'5 - Tabela anterior'!GH191)</f>
        <v>0</v>
      </c>
      <c r="GJ192" s="8">
        <f>IF(Parametros!$P$3=1,'4 - Tabela atual'!GJ191,'5 - Tabela anterior'!GI191)</f>
        <v>0</v>
      </c>
      <c r="GK192" s="8">
        <f>IF(Parametros!$P$3=1,'4 - Tabela atual'!GK191,'5 - Tabela anterior'!GJ191)</f>
        <v>0</v>
      </c>
      <c r="GL192" s="8">
        <f>IF(Parametros!$P$3=1,'4 - Tabela atual'!GL191,'5 - Tabela anterior'!GK191)</f>
        <v>0</v>
      </c>
      <c r="GM192" s="8">
        <f>IF(Parametros!$P$3=1,'4 - Tabela atual'!GM191,'5 - Tabela anterior'!GL191)</f>
        <v>0</v>
      </c>
      <c r="GN192" s="8">
        <f>IF(Parametros!$P$3=1,'4 - Tabela atual'!GN191,'5 - Tabela anterior'!GM191)</f>
        <v>0</v>
      </c>
      <c r="GO192" s="8">
        <f>IF(Parametros!$P$3=1,'4 - Tabela atual'!GO191,'5 - Tabela anterior'!GN191)</f>
        <v>0</v>
      </c>
      <c r="GP192" s="8">
        <f>IF(Parametros!$P$3=1,'4 - Tabela atual'!GP191,'5 - Tabela anterior'!GO191)</f>
        <v>0</v>
      </c>
      <c r="GQ192" s="8">
        <f>IF(Parametros!$P$3=1,'4 - Tabela atual'!GQ191,'5 - Tabela anterior'!GP191)</f>
        <v>0</v>
      </c>
      <c r="GR192" s="8">
        <f>IF(Parametros!$P$3=1,'4 - Tabela atual'!GR191,'5 - Tabela anterior'!GQ191)</f>
        <v>0</v>
      </c>
      <c r="GS192" s="8">
        <f>IF(Parametros!$P$3=1,'4 - Tabela atual'!GS191,'5 - Tabela anterior'!GR191)</f>
        <v>0</v>
      </c>
      <c r="GT192" s="8">
        <f>IF(Parametros!$P$3=1,'4 - Tabela atual'!GT191,'5 - Tabela anterior'!GS191)</f>
        <v>0</v>
      </c>
      <c r="GU192" s="8">
        <f>IF(Parametros!$P$3=1,'4 - Tabela atual'!GU191,'5 - Tabela anterior'!GT191)</f>
        <v>0</v>
      </c>
      <c r="GV192" s="8">
        <f>IF(Parametros!$P$3=1,'4 - Tabela atual'!GV191,'5 - Tabela anterior'!GU191)</f>
        <v>0</v>
      </c>
      <c r="GW192" s="8">
        <f>IF(Parametros!$P$3=1,'4 - Tabela atual'!GW191,'5 - Tabela anterior'!GV191)</f>
        <v>0</v>
      </c>
      <c r="GX192">
        <f>IF(Parametros!$P$3=1,'4 - Tabela atual'!GX191,'5 - Tabela anterior'!GW191)</f>
        <v>0</v>
      </c>
      <c r="GY192">
        <f>IF(Parametros!$P$3=1,'4 - Tabela atual'!GY191,'5 - Tabela anterior'!GX191)</f>
        <v>0</v>
      </c>
      <c r="GZ192">
        <f>IF(Parametros!$P$3=1,'4 - Tabela atual'!GZ191,'5 - Tabela anterior'!GY191)</f>
        <v>0</v>
      </c>
      <c r="HA192">
        <f>IF(Parametros!$P$3=1,'4 - Tabela atual'!HA191,'5 - Tabela anterior'!GZ191)</f>
        <v>0</v>
      </c>
      <c r="HB192">
        <f>IF(Parametros!$P$3=1,'4 - Tabela atual'!HB191,'5 - Tabela anterior'!HA191)</f>
        <v>0</v>
      </c>
      <c r="HC192">
        <f>IF(Parametros!$P$3=1,'4 - Tabela atual'!HC191,'5 - Tabela anterior'!HB191)</f>
        <v>0</v>
      </c>
      <c r="HD192">
        <f>IF(Parametros!$P$3=1,'4 - Tabela atual'!HD191,'5 - Tabela anterior'!HC191)</f>
        <v>0</v>
      </c>
      <c r="HE192" s="6" t="str">
        <f t="shared" si="4"/>
        <v>0 - (0)</v>
      </c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IP192" s="5"/>
      <c r="IQ192" s="5"/>
      <c r="IR192" s="5"/>
      <c r="IS192" s="5"/>
      <c r="IT192" s="5"/>
      <c r="IU192" s="5"/>
      <c r="IV192" s="5"/>
      <c r="IW192" s="5"/>
      <c r="IX192" s="5"/>
      <c r="IY192" s="5"/>
      <c r="IZ192" s="5"/>
      <c r="JA192" s="5"/>
      <c r="JB192" s="5"/>
      <c r="JC192" s="5"/>
      <c r="JD192" s="5"/>
      <c r="JE192" s="5"/>
      <c r="JF192" s="5"/>
      <c r="JG192" s="5"/>
      <c r="JH192" s="5"/>
      <c r="JI192" s="5"/>
      <c r="JJ192" s="5"/>
      <c r="JK192" s="5"/>
      <c r="JL192" s="5"/>
    </row>
    <row r="193" spans="1:272" x14ac:dyDescent="0.2">
      <c r="A193" s="148">
        <f>IF(Parametros!$P$3=1,'4 - Tabela atual'!A192,'5 - Tabela anterior'!A192)</f>
        <v>0</v>
      </c>
      <c r="B193" s="112">
        <f>IF(Parametros!$P$3=1,'4 - Tabela atual'!B192,'5 - Tabela anterior'!B192)</f>
        <v>0</v>
      </c>
      <c r="C193" s="9">
        <f>IF(Parametros!$P$3=1,'4 - Tabela atual'!C192,'5 - Tabela anterior'!C192)</f>
        <v>0</v>
      </c>
      <c r="D193" s="9">
        <f>IF(Parametros!$P$3=1,'4 - Tabela atual'!D192,'5 - Tabela anterior'!D192)</f>
        <v>0</v>
      </c>
      <c r="E193" s="9"/>
      <c r="F193" s="9"/>
      <c r="G193" s="9"/>
      <c r="H193" s="9"/>
      <c r="I193" s="9">
        <f>IF(Parametros!$P$3=1,'4 - Tabela atual'!I192,'5 - Tabela anterior'!H192)</f>
        <v>0</v>
      </c>
      <c r="J193" s="9"/>
      <c r="K193" s="9"/>
      <c r="L193" s="9"/>
      <c r="M193" s="9"/>
      <c r="N193" s="9">
        <f>IF(Parametros!$P$3=1,'4 - Tabela atual'!N192,'5 - Tabela anterior'!M192)</f>
        <v>0</v>
      </c>
      <c r="O193" s="9">
        <f>IF(Parametros!$P$3=1,'4 - Tabela atual'!O192,'5 - Tabela anterior'!N192)</f>
        <v>0</v>
      </c>
      <c r="P193" s="9">
        <f>IF(Parametros!$P$3=1,'4 - Tabela atual'!P192,'5 - Tabela anterior'!O192)</f>
        <v>0</v>
      </c>
      <c r="Q193" s="9">
        <f>IF(Parametros!$P$3=1,'4 - Tabela atual'!Q192,'5 - Tabela anterior'!P192)</f>
        <v>0</v>
      </c>
      <c r="R193" s="9">
        <f>IF(Parametros!$P$3=1,'4 - Tabela atual'!R192,'5 - Tabela anterior'!Q192)</f>
        <v>0</v>
      </c>
      <c r="S193" s="9">
        <f>IF(Parametros!$P$3=1,'4 - Tabela atual'!S192,'5 - Tabela anterior'!R192)</f>
        <v>0</v>
      </c>
      <c r="T193" s="9">
        <f>IF(Parametros!$P$3=1,'4 - Tabela atual'!T192,'5 - Tabela anterior'!S192)</f>
        <v>0</v>
      </c>
      <c r="U193" s="9">
        <f>IF(Parametros!$P$3=1,'4 - Tabela atual'!U192,'5 - Tabela anterior'!T192)</f>
        <v>0</v>
      </c>
      <c r="V193" s="9">
        <f>IF(Parametros!$P$3=1,'4 - Tabela atual'!V192,'5 - Tabela anterior'!U192)</f>
        <v>0</v>
      </c>
      <c r="W193" s="9">
        <f>IF(Parametros!$P$3=1,'4 - Tabela atual'!W192,'5 - Tabela anterior'!V192)</f>
        <v>0</v>
      </c>
      <c r="X193" s="9">
        <f>IF(Parametros!$P$3=1,'4 - Tabela atual'!X192,'5 - Tabela anterior'!W192)</f>
        <v>0</v>
      </c>
      <c r="Y193" s="9">
        <f>IF(Parametros!$P$3=1,'4 - Tabela atual'!Y192,'5 - Tabela anterior'!X192)</f>
        <v>0</v>
      </c>
      <c r="Z193" s="9">
        <f>IF(Parametros!$P$3=1,'4 - Tabela atual'!Z192,'5 - Tabela anterior'!Y192)</f>
        <v>0</v>
      </c>
      <c r="AA193" s="9">
        <f>IF(Parametros!$P$3=1,'4 - Tabela atual'!AA192,'5 - Tabela anterior'!Z192)</f>
        <v>0</v>
      </c>
      <c r="AB193" s="9">
        <f>IF(Parametros!$P$3=1,'4 - Tabela atual'!AB192,'5 - Tabela anterior'!AA192)</f>
        <v>0</v>
      </c>
      <c r="AC193" s="9">
        <f>IF(Parametros!$P$3=1,'4 - Tabela atual'!AC192,'5 - Tabela anterior'!AB192)</f>
        <v>0</v>
      </c>
      <c r="AD193" s="9">
        <f>IF(Parametros!$P$3=1,'4 - Tabela atual'!AD192,'5 - Tabela anterior'!AC192)</f>
        <v>0</v>
      </c>
      <c r="AE193" s="9">
        <f>IF(Parametros!$P$3=1,'4 - Tabela atual'!AE192,'5 - Tabela anterior'!AD192)</f>
        <v>0</v>
      </c>
      <c r="AF193" s="9">
        <f>IF(Parametros!$P$3=1,'4 - Tabela atual'!AF192,'5 - Tabela anterior'!AE192)</f>
        <v>0</v>
      </c>
      <c r="AG193" s="9">
        <f>IF(Parametros!$P$3=1,'4 - Tabela atual'!AG192,'5 - Tabela anterior'!AF192)</f>
        <v>0</v>
      </c>
      <c r="AH193" s="9">
        <f>IF(Parametros!$P$3=1,'4 - Tabela atual'!AH192,'5 - Tabela anterior'!AG192)</f>
        <v>0</v>
      </c>
      <c r="AI193" s="9">
        <f>IF(Parametros!$P$3=1,'4 - Tabela atual'!AI192,'5 - Tabela anterior'!AH192)</f>
        <v>0</v>
      </c>
      <c r="AJ193" s="9">
        <f>IF(Parametros!$P$3=1,'4 - Tabela atual'!AJ192,'5 - Tabela anterior'!AI192)</f>
        <v>0</v>
      </c>
      <c r="AK193" s="9">
        <f>IF(Parametros!$P$3=1,'4 - Tabela atual'!AK192,'5 - Tabela anterior'!AJ192)</f>
        <v>0</v>
      </c>
      <c r="AL193" s="9">
        <f>IF(Parametros!$P$3=1,'4 - Tabela atual'!AL192,'5 - Tabela anterior'!AK192)</f>
        <v>0</v>
      </c>
      <c r="AM193" s="9">
        <f>IF(Parametros!$P$3=1,'4 - Tabela atual'!AM192,'5 - Tabela anterior'!AL192)</f>
        <v>0</v>
      </c>
      <c r="AN193" s="9">
        <f>IF(Parametros!$P$3=1,'4 - Tabela atual'!AN192,'5 - Tabela anterior'!AM192)</f>
        <v>0</v>
      </c>
      <c r="AO193" s="9">
        <f>IF(Parametros!$P$3=1,'4 - Tabela atual'!AO192,'5 - Tabela anterior'!AN192)</f>
        <v>0</v>
      </c>
      <c r="AP193" s="9">
        <f>IF(Parametros!$P$3=1,'4 - Tabela atual'!AP192,'5 - Tabela anterior'!AO192)</f>
        <v>0</v>
      </c>
      <c r="AQ193" s="9">
        <f>IF(Parametros!$P$3=1,'4 - Tabela atual'!AQ192,'5 - Tabela anterior'!AP192)</f>
        <v>0</v>
      </c>
      <c r="AR193" s="9">
        <f>IF(Parametros!$P$3=1,'4 - Tabela atual'!AR192,'5 - Tabela anterior'!AQ192)</f>
        <v>0</v>
      </c>
      <c r="AS193" s="9">
        <f>IF(Parametros!$P$3=1,'4 - Tabela atual'!AS192,'5 - Tabela anterior'!AR192)</f>
        <v>0</v>
      </c>
      <c r="AT193" s="9">
        <f>IF(Parametros!$P$3=1,'4 - Tabela atual'!AT192,'5 - Tabela anterior'!AS192)</f>
        <v>0</v>
      </c>
      <c r="AU193" s="9">
        <f>IF(Parametros!$P$3=1,'4 - Tabela atual'!AU192,'5 - Tabela anterior'!AT192)</f>
        <v>0</v>
      </c>
      <c r="AV193" s="9">
        <f>IF(Parametros!$P$3=1,'4 - Tabela atual'!AV192,'5 - Tabela anterior'!AU192)</f>
        <v>0</v>
      </c>
      <c r="AW193" s="9">
        <f>IF(Parametros!$P$3=1,'4 - Tabela atual'!AW192,'5 - Tabela anterior'!AV192)</f>
        <v>0</v>
      </c>
      <c r="AX193" s="9">
        <f>IF(Parametros!$P$3=1,'4 - Tabela atual'!AX192,'5 - Tabela anterior'!AW192)</f>
        <v>0</v>
      </c>
      <c r="AY193" s="9">
        <f>IF(Parametros!$P$3=1,'4 - Tabela atual'!AY192,'5 - Tabela anterior'!AX192)</f>
        <v>0</v>
      </c>
      <c r="AZ193" s="9">
        <f>IF(Parametros!$P$3=1,'4 - Tabela atual'!AZ192,'5 - Tabela anterior'!AY192)</f>
        <v>0</v>
      </c>
      <c r="BA193" s="9">
        <f>IF(Parametros!$P$3=1,'4 - Tabela atual'!BA192,'5 - Tabela anterior'!AZ192)</f>
        <v>0</v>
      </c>
      <c r="BB193" s="9">
        <f>IF(Parametros!$P$3=1,'4 - Tabela atual'!BB192,'5 - Tabela anterior'!BA192)</f>
        <v>0</v>
      </c>
      <c r="BC193" s="9">
        <f>IF(Parametros!$P$3=1,'4 - Tabela atual'!BC192,'5 - Tabela anterior'!BB192)</f>
        <v>0</v>
      </c>
      <c r="BD193" s="9">
        <f>IF(Parametros!$P$3=1,'4 - Tabela atual'!BD192,'5 - Tabela anterior'!BC192)</f>
        <v>0</v>
      </c>
      <c r="BE193" s="9">
        <f>IF(Parametros!$P$3=1,'4 - Tabela atual'!BE192,'5 - Tabela anterior'!BD192)</f>
        <v>0</v>
      </c>
      <c r="BF193" s="9">
        <f>IF(Parametros!$P$3=1,'4 - Tabela atual'!BF192,'5 - Tabela anterior'!BE192)</f>
        <v>0</v>
      </c>
      <c r="BG193" s="9">
        <f>IF(Parametros!$P$3=1,'4 - Tabela atual'!BG192,'5 - Tabela anterior'!BF192)</f>
        <v>0</v>
      </c>
      <c r="BH193" s="9">
        <f>IF(Parametros!$P$3=1,'4 - Tabela atual'!BH192,'5 - Tabela anterior'!BG192)</f>
        <v>0</v>
      </c>
      <c r="BI193" s="9">
        <f>IF(Parametros!$P$3=1,'4 - Tabela atual'!BI192,'5 - Tabela anterior'!BH192)</f>
        <v>0</v>
      </c>
      <c r="BJ193" s="9">
        <f>IF(Parametros!$P$3=1,'4 - Tabela atual'!BJ192,'5 - Tabela anterior'!BI192)</f>
        <v>0</v>
      </c>
      <c r="BK193" s="9">
        <f>IF(Parametros!$P$3=1,'4 - Tabela atual'!BK192,'5 - Tabela anterior'!BJ192)</f>
        <v>0</v>
      </c>
      <c r="BL193" s="9">
        <f>IF(Parametros!$P$3=1,'4 - Tabela atual'!BL192,'5 - Tabela anterior'!BK192)</f>
        <v>0</v>
      </c>
      <c r="BM193" s="9">
        <f>IF(Parametros!$P$3=1,'4 - Tabela atual'!BM192,'5 - Tabela anterior'!BL192)</f>
        <v>0</v>
      </c>
      <c r="BN193" s="9">
        <f>IF(Parametros!$P$3=1,'4 - Tabela atual'!BN192,'5 - Tabela anterior'!BM192)</f>
        <v>0</v>
      </c>
      <c r="BO193" s="9">
        <f>IF(Parametros!$P$3=1,'4 - Tabela atual'!BO192,'5 - Tabela anterior'!BN192)</f>
        <v>0</v>
      </c>
      <c r="BP193" s="9">
        <f>IF(Parametros!$P$3=1,'4 - Tabela atual'!BP192,'5 - Tabela anterior'!BO192)</f>
        <v>0</v>
      </c>
      <c r="BQ193" s="9">
        <f>IF(Parametros!$P$3=1,'4 - Tabela atual'!BQ192,'5 - Tabela anterior'!BP192)</f>
        <v>0</v>
      </c>
      <c r="BR193" s="9">
        <f>IF(Parametros!$P$3=1,'4 - Tabela atual'!BR192,'5 - Tabela anterior'!BQ192)</f>
        <v>0</v>
      </c>
      <c r="BS193" s="9">
        <f>IF(Parametros!$P$3=1,'4 - Tabela atual'!BS192,'5 - Tabela anterior'!BR192)</f>
        <v>0</v>
      </c>
      <c r="BT193" s="9">
        <f>IF(Parametros!$P$3=1,'4 - Tabela atual'!BT192,'5 - Tabela anterior'!BS192)</f>
        <v>0</v>
      </c>
      <c r="BU193" s="9">
        <f>IF(Parametros!$P$3=1,'4 - Tabela atual'!BU192,'5 - Tabela anterior'!BT192)</f>
        <v>0</v>
      </c>
      <c r="BV193" s="9">
        <f>IF(Parametros!$P$3=1,'4 - Tabela atual'!BV192,'5 - Tabela anterior'!BU192)</f>
        <v>0</v>
      </c>
      <c r="BW193" s="9">
        <f>IF(Parametros!$P$3=1,'4 - Tabela atual'!BW192,'5 - Tabela anterior'!BV192)</f>
        <v>0</v>
      </c>
      <c r="BX193" s="9">
        <f>IF(Parametros!$P$3=1,'4 - Tabela atual'!BX192,'5 - Tabela anterior'!BW192)</f>
        <v>0</v>
      </c>
      <c r="BY193" s="9">
        <f>IF(Parametros!$P$3=1,'4 - Tabela atual'!BY192,'5 - Tabela anterior'!BX192)</f>
        <v>0</v>
      </c>
      <c r="BZ193" s="9">
        <f>IF(Parametros!$P$3=1,'4 - Tabela atual'!BZ192,'5 - Tabela anterior'!BY192)</f>
        <v>0</v>
      </c>
      <c r="CA193" s="9">
        <f>IF(Parametros!$P$3=1,'4 - Tabela atual'!CA192,'5 - Tabela anterior'!BZ192)</f>
        <v>0</v>
      </c>
      <c r="CB193" s="9">
        <f>IF(Parametros!$P$3=1,'4 - Tabela atual'!CB192,'5 - Tabela anterior'!CA192)</f>
        <v>0</v>
      </c>
      <c r="CC193" s="9">
        <f>IF(Parametros!$P$3=1,'4 - Tabela atual'!CC192,'5 - Tabela anterior'!CB192)</f>
        <v>0</v>
      </c>
      <c r="CD193" s="9">
        <f>IF(Parametros!$P$3=1,'4 - Tabela atual'!CD192,'5 - Tabela anterior'!CC192)</f>
        <v>0</v>
      </c>
      <c r="CE193" s="9">
        <f>IF(Parametros!$P$3=1,'4 - Tabela atual'!CE192,'5 - Tabela anterior'!CD192)</f>
        <v>0</v>
      </c>
      <c r="CF193" s="9">
        <f>IF(Parametros!$P$3=1,'4 - Tabela atual'!CF192,'5 - Tabela anterior'!CE192)</f>
        <v>0</v>
      </c>
      <c r="CG193" s="9">
        <f>IF(Parametros!$P$3=1,'4 - Tabela atual'!CG192,'5 - Tabela anterior'!CF192)</f>
        <v>0</v>
      </c>
      <c r="CH193" s="9">
        <f>IF(Parametros!$P$3=1,'4 - Tabela atual'!CH192,'5 - Tabela anterior'!CG192)</f>
        <v>0</v>
      </c>
      <c r="CI193" s="9">
        <f>IF(Parametros!$P$3=1,'4 - Tabela atual'!CI192,'5 - Tabela anterior'!CH192)</f>
        <v>0</v>
      </c>
      <c r="CJ193" s="9">
        <f>IF(Parametros!$P$3=1,'4 - Tabela atual'!CJ192,'5 - Tabela anterior'!CI192)</f>
        <v>0</v>
      </c>
      <c r="CK193" s="9">
        <f>IF(Parametros!$P$3=1,'4 - Tabela atual'!CK192,'5 - Tabela anterior'!CJ192)</f>
        <v>0</v>
      </c>
      <c r="CL193" s="9">
        <f>IF(Parametros!$P$3=1,'4 - Tabela atual'!CL192,'5 - Tabela anterior'!CK192)</f>
        <v>0</v>
      </c>
      <c r="CM193" s="9">
        <f>IF(Parametros!$P$3=1,'4 - Tabela atual'!CM192,'5 - Tabela anterior'!CL192)</f>
        <v>0</v>
      </c>
      <c r="CN193" s="9">
        <f>IF(Parametros!$P$3=1,'4 - Tabela atual'!CN192,'5 - Tabela anterior'!CM192)</f>
        <v>0</v>
      </c>
      <c r="CO193" s="9">
        <f>IF(Parametros!$P$3=1,'4 - Tabela atual'!CO192,'5 - Tabela anterior'!CN192)</f>
        <v>0</v>
      </c>
      <c r="CP193" s="9">
        <f>IF(Parametros!$P$3=1,'4 - Tabela atual'!CP192,'5 - Tabela anterior'!CO192)</f>
        <v>0</v>
      </c>
      <c r="CQ193" s="9">
        <f>IF(Parametros!$P$3=1,'4 - Tabela atual'!CQ192,'5 - Tabela anterior'!CP192)</f>
        <v>0</v>
      </c>
      <c r="CR193" s="9">
        <f>IF(Parametros!$P$3=1,'4 - Tabela atual'!CR192,'5 - Tabela anterior'!CQ192)</f>
        <v>0</v>
      </c>
      <c r="CS193" s="9">
        <f>IF(Parametros!$P$3=1,'4 - Tabela atual'!CS192,'5 - Tabela anterior'!CR192)</f>
        <v>0</v>
      </c>
      <c r="CT193" s="9">
        <f>IF(Parametros!$P$3=1,'4 - Tabela atual'!CT192,'5 - Tabela anterior'!CS192)</f>
        <v>0</v>
      </c>
      <c r="CU193" s="9">
        <f>IF(Parametros!$P$3=1,'4 - Tabela atual'!CU192,'5 - Tabela anterior'!CT192)</f>
        <v>0</v>
      </c>
      <c r="CV193" s="9">
        <f>IF(Parametros!$P$3=1,'4 - Tabela atual'!CV192,'5 - Tabela anterior'!CU192)</f>
        <v>0</v>
      </c>
      <c r="CW193" s="9">
        <f>IF(Parametros!$P$3=1,'4 - Tabela atual'!CW192,'5 - Tabela anterior'!CV192)</f>
        <v>0</v>
      </c>
      <c r="CX193" s="9">
        <f>IF(Parametros!$P$3=1,'4 - Tabela atual'!CX192,'5 - Tabela anterior'!CW192)</f>
        <v>0</v>
      </c>
      <c r="CY193" s="9">
        <f>IF(Parametros!$P$3=1,'4 - Tabela atual'!CY192,'5 - Tabela anterior'!CX192)</f>
        <v>0</v>
      </c>
      <c r="CZ193" s="9">
        <f>IF(Parametros!$P$3=1,'4 - Tabela atual'!CZ192,'5 - Tabela anterior'!CY192)</f>
        <v>0</v>
      </c>
      <c r="DA193" s="9">
        <f>IF(Parametros!$P$3=1,'4 - Tabela atual'!DA192,'5 - Tabela anterior'!CZ192)</f>
        <v>0</v>
      </c>
      <c r="DB193" s="9">
        <f>IF(Parametros!$P$3=1,'4 - Tabela atual'!DB192,'5 - Tabela anterior'!DA192)</f>
        <v>0</v>
      </c>
      <c r="DC193" s="9">
        <f>IF(Parametros!$P$3=1,'4 - Tabela atual'!DC192,'5 - Tabela anterior'!DB192)</f>
        <v>0</v>
      </c>
      <c r="DD193" s="9">
        <f>IF(Parametros!$P$3=1,'4 - Tabela atual'!DD192,'5 - Tabela anterior'!DC192)</f>
        <v>0</v>
      </c>
      <c r="DE193" s="9">
        <f>IF(Parametros!$P$3=1,'4 - Tabela atual'!DE192,'5 - Tabela anterior'!DD192)</f>
        <v>0</v>
      </c>
      <c r="DF193" s="9">
        <f>IF(Parametros!$P$3=1,'4 - Tabela atual'!DF192,'5 - Tabela anterior'!DE192)</f>
        <v>0</v>
      </c>
      <c r="DG193" s="9">
        <f>IF(Parametros!$P$3=1,'4 - Tabela atual'!DG192,'5 - Tabela anterior'!DF192)</f>
        <v>0</v>
      </c>
      <c r="DH193" s="9">
        <f>IF(Parametros!$P$3=1,'4 - Tabela atual'!DH192,'5 - Tabela anterior'!DG192)</f>
        <v>0</v>
      </c>
      <c r="DI193" s="9">
        <f>IF(Parametros!$P$3=1,'4 - Tabela atual'!DI192,'5 - Tabela anterior'!DH192)</f>
        <v>0</v>
      </c>
      <c r="DJ193" s="9">
        <f>IF(Parametros!$P$3=1,'4 - Tabela atual'!DJ192,'5 - Tabela anterior'!DI192)</f>
        <v>0</v>
      </c>
      <c r="DK193" s="9">
        <f>IF(Parametros!$P$3=1,'4 - Tabela atual'!DK192,'5 - Tabela anterior'!DJ192)</f>
        <v>0</v>
      </c>
      <c r="DL193" s="9">
        <f>IF(Parametros!$P$3=1,'4 - Tabela atual'!DL192,'5 - Tabela anterior'!DK192)</f>
        <v>0</v>
      </c>
      <c r="DM193" s="9">
        <f>IF(Parametros!$P$3=1,'4 - Tabela atual'!DM192,'5 - Tabela anterior'!DL192)</f>
        <v>0</v>
      </c>
      <c r="DN193" s="9">
        <f>IF(Parametros!$P$3=1,'4 - Tabela atual'!DN192,'5 - Tabela anterior'!DM192)</f>
        <v>0</v>
      </c>
      <c r="DO193" s="9">
        <f>IF(Parametros!$P$3=1,'4 - Tabela atual'!DO192,'5 - Tabela anterior'!DN192)</f>
        <v>0</v>
      </c>
      <c r="DP193" s="9">
        <f>IF(Parametros!$P$3=1,'4 - Tabela atual'!DP192,'5 - Tabela anterior'!DO192)</f>
        <v>0</v>
      </c>
      <c r="DQ193" s="9">
        <f>IF(Parametros!$P$3=1,'4 - Tabela atual'!DQ192,'5 - Tabela anterior'!DP192)</f>
        <v>0</v>
      </c>
      <c r="DR193" s="9">
        <f>IF(Parametros!$P$3=1,'4 - Tabela atual'!DR192,'5 - Tabela anterior'!DQ192)</f>
        <v>0</v>
      </c>
      <c r="DS193" s="9">
        <f>IF(Parametros!$P$3=1,'4 - Tabela atual'!DS192,'5 - Tabela anterior'!DR192)</f>
        <v>0</v>
      </c>
      <c r="DT193" s="9">
        <f>IF(Parametros!$P$3=1,'4 - Tabela atual'!DT192,'5 - Tabela anterior'!DS192)</f>
        <v>0</v>
      </c>
      <c r="DU193" s="9">
        <f>IF(Parametros!$P$3=1,'4 - Tabela atual'!DU192,'5 - Tabela anterior'!DT192)</f>
        <v>0</v>
      </c>
      <c r="DV193" s="9">
        <f>IF(Parametros!$P$3=1,'4 - Tabela atual'!DV192,'5 - Tabela anterior'!DU192)</f>
        <v>0</v>
      </c>
      <c r="DW193" s="9">
        <f>IF(Parametros!$P$3=1,'4 - Tabela atual'!DW192,'5 - Tabela anterior'!DV192)</f>
        <v>0</v>
      </c>
      <c r="DX193" s="9">
        <f>IF(Parametros!$P$3=1,'4 - Tabela atual'!DX192,'5 - Tabela anterior'!DW192)</f>
        <v>0</v>
      </c>
      <c r="DY193" s="9">
        <f>IF(Parametros!$P$3=1,'4 - Tabela atual'!DY192,'5 - Tabela anterior'!DX192)</f>
        <v>0</v>
      </c>
      <c r="DZ193" s="9">
        <f>IF(Parametros!$P$3=1,'4 - Tabela atual'!DZ192,'5 - Tabela anterior'!DY192)</f>
        <v>0</v>
      </c>
      <c r="EA193" s="9">
        <f>IF(Parametros!$P$3=1,'4 - Tabela atual'!EA192,'5 - Tabela anterior'!DZ192)</f>
        <v>0</v>
      </c>
      <c r="EB193" s="9">
        <f>IF(Parametros!$P$3=1,'4 - Tabela atual'!EB192,'5 - Tabela anterior'!EA192)</f>
        <v>0</v>
      </c>
      <c r="EC193" s="9">
        <f>IF(Parametros!$P$3=1,'4 - Tabela atual'!EC192,'5 - Tabela anterior'!EB192)</f>
        <v>0</v>
      </c>
      <c r="ED193" s="9">
        <f>IF(Parametros!$P$3=1,'4 - Tabela atual'!ED192,'5 - Tabela anterior'!EC192)</f>
        <v>0</v>
      </c>
      <c r="EE193" s="9">
        <f>IF(Parametros!$P$3=1,'4 - Tabela atual'!EE192,'5 - Tabela anterior'!ED192)</f>
        <v>0</v>
      </c>
      <c r="EF193" s="9">
        <f>IF(Parametros!$P$3=1,'4 - Tabela atual'!EF192,'5 - Tabela anterior'!EE192)</f>
        <v>0</v>
      </c>
      <c r="EG193" s="9">
        <f>IF(Parametros!$P$3=1,'4 - Tabela atual'!EG192,'5 - Tabela anterior'!EF192)</f>
        <v>0</v>
      </c>
      <c r="EH193" s="9">
        <f>IF(Parametros!$P$3=1,'4 - Tabela atual'!EH192,'5 - Tabela anterior'!EG192)</f>
        <v>0</v>
      </c>
      <c r="EI193" s="9">
        <f>IF(Parametros!$P$3=1,'4 - Tabela atual'!EI192,'5 - Tabela anterior'!EH192)</f>
        <v>0</v>
      </c>
      <c r="EJ193" s="9">
        <f>IF(Parametros!$P$3=1,'4 - Tabela atual'!EJ192,'5 - Tabela anterior'!EI192)</f>
        <v>0</v>
      </c>
      <c r="EK193" s="9">
        <f>IF(Parametros!$P$3=1,'4 - Tabela atual'!EK192,'5 - Tabela anterior'!EJ192)</f>
        <v>0</v>
      </c>
      <c r="EL193" s="9">
        <f>IF(Parametros!$P$3=1,'4 - Tabela atual'!EL192,'5 - Tabela anterior'!EK192)</f>
        <v>0</v>
      </c>
      <c r="EM193" s="9">
        <f>IF(Parametros!$P$3=1,'4 - Tabela atual'!EM192,'5 - Tabela anterior'!EL192)</f>
        <v>0</v>
      </c>
      <c r="EN193" s="9">
        <f>IF(Parametros!$P$3=1,'4 - Tabela atual'!EN192,'5 - Tabela anterior'!EM192)</f>
        <v>0</v>
      </c>
      <c r="EO193" s="9">
        <f>IF(Parametros!$P$3=1,'4 - Tabela atual'!EO192,'5 - Tabela anterior'!EN192)</f>
        <v>0</v>
      </c>
      <c r="EP193" s="9">
        <f>IF(Parametros!$P$3=1,'4 - Tabela atual'!EP192,'5 - Tabela anterior'!EO192)</f>
        <v>0</v>
      </c>
      <c r="EQ193" s="9">
        <f>IF(Parametros!$P$3=1,'4 - Tabela atual'!EQ192,'5 - Tabela anterior'!EP192)</f>
        <v>0</v>
      </c>
      <c r="ER193" s="9">
        <f>IF(Parametros!$P$3=1,'4 - Tabela atual'!ER192,'5 - Tabela anterior'!EQ192)</f>
        <v>0</v>
      </c>
      <c r="ES193" s="9">
        <f>IF(Parametros!$P$3=1,'4 - Tabela atual'!ES192,'5 - Tabela anterior'!ER192)</f>
        <v>0</v>
      </c>
      <c r="ET193" s="9">
        <f>IF(Parametros!$P$3=1,'4 - Tabela atual'!ET192,'5 - Tabela anterior'!ES192)</f>
        <v>0</v>
      </c>
      <c r="EU193" s="9">
        <f>IF(Parametros!$P$3=1,'4 - Tabela atual'!EU192,'5 - Tabela anterior'!ET192)</f>
        <v>0</v>
      </c>
      <c r="EV193" s="9">
        <f>IF(Parametros!$P$3=1,'4 - Tabela atual'!EV192,'5 - Tabela anterior'!EU192)</f>
        <v>0</v>
      </c>
      <c r="EW193" s="9">
        <f>IF(Parametros!$P$3=1,'4 - Tabela atual'!EW192,'5 - Tabela anterior'!EV192)</f>
        <v>0</v>
      </c>
      <c r="EX193" s="9">
        <f>IF(Parametros!$P$3=1,'4 - Tabela atual'!EX192,'5 - Tabela anterior'!EW192)</f>
        <v>0</v>
      </c>
      <c r="EY193" s="9">
        <f>IF(Parametros!$P$3=1,'4 - Tabela atual'!EY192,'5 - Tabela anterior'!EX192)</f>
        <v>0</v>
      </c>
      <c r="EZ193" s="9">
        <f>IF(Parametros!$P$3=1,'4 - Tabela atual'!EZ192,'5 - Tabela anterior'!EY192)</f>
        <v>0</v>
      </c>
      <c r="FA193" s="9">
        <f>IF(Parametros!$P$3=1,'4 - Tabela atual'!FA192,'5 - Tabela anterior'!EZ192)</f>
        <v>0</v>
      </c>
      <c r="FB193" s="9">
        <f>IF(Parametros!$P$3=1,'4 - Tabela atual'!FB192,'5 - Tabela anterior'!FA192)</f>
        <v>0</v>
      </c>
      <c r="FC193" s="9">
        <f>IF(Parametros!$P$3=1,'4 - Tabela atual'!FC192,'5 - Tabela anterior'!FB192)</f>
        <v>0</v>
      </c>
      <c r="FD193" s="9">
        <f>IF(Parametros!$P$3=1,'4 - Tabela atual'!FD192,'5 - Tabela anterior'!FC192)</f>
        <v>0</v>
      </c>
      <c r="FE193" s="9">
        <f>IF(Parametros!$P$3=1,'4 - Tabela atual'!FE192,'5 - Tabela anterior'!FD192)</f>
        <v>0</v>
      </c>
      <c r="FF193" s="9">
        <f>IF(Parametros!$P$3=1,'4 - Tabela atual'!FF192,'5 - Tabela anterior'!FE192)</f>
        <v>0</v>
      </c>
      <c r="FG193" s="9">
        <f>IF(Parametros!$P$3=1,'4 - Tabela atual'!FG192,'5 - Tabela anterior'!FF192)</f>
        <v>0</v>
      </c>
      <c r="FH193" s="9">
        <f>IF(Parametros!$P$3=1,'4 - Tabela atual'!FH192,'5 - Tabela anterior'!FG192)</f>
        <v>0</v>
      </c>
      <c r="FI193" s="9">
        <f>IF(Parametros!$P$3=1,'4 - Tabela atual'!FI192,'5 - Tabela anterior'!FH192)</f>
        <v>0</v>
      </c>
      <c r="FJ193" s="9">
        <f>IF(Parametros!$P$3=1,'4 - Tabela atual'!FJ192,'5 - Tabela anterior'!FI192)</f>
        <v>0</v>
      </c>
      <c r="FK193" s="9">
        <f>IF(Parametros!$P$3=1,'4 - Tabela atual'!FK192,'5 - Tabela anterior'!FJ192)</f>
        <v>0</v>
      </c>
      <c r="FL193" s="9">
        <f>IF(Parametros!$P$3=1,'4 - Tabela atual'!FL192,'5 - Tabela anterior'!FK192)</f>
        <v>0</v>
      </c>
      <c r="FM193" s="9">
        <f>IF(Parametros!$P$3=1,'4 - Tabela atual'!FM192,'5 - Tabela anterior'!FL192)</f>
        <v>0</v>
      </c>
      <c r="FN193" s="9">
        <f>IF(Parametros!$P$3=1,'4 - Tabela atual'!FN192,'5 - Tabela anterior'!FM192)</f>
        <v>0</v>
      </c>
      <c r="FO193" s="9">
        <f>IF(Parametros!$P$3=1,'4 - Tabela atual'!FO192,'5 - Tabela anterior'!FN192)</f>
        <v>0</v>
      </c>
      <c r="FP193" s="9">
        <f>IF(Parametros!$P$3=1,'4 - Tabela atual'!FP192,'5 - Tabela anterior'!FO192)</f>
        <v>0</v>
      </c>
      <c r="FQ193" s="9">
        <f>IF(Parametros!$P$3=1,'4 - Tabela atual'!FQ192,'5 - Tabela anterior'!FP192)</f>
        <v>0</v>
      </c>
      <c r="FR193" s="9">
        <f>IF(Parametros!$P$3=1,'4 - Tabela atual'!FR192,'5 - Tabela anterior'!FQ192)</f>
        <v>0</v>
      </c>
      <c r="FS193" s="9">
        <f>IF(Parametros!$P$3=1,'4 - Tabela atual'!FS192,'5 - Tabela anterior'!FR192)</f>
        <v>0</v>
      </c>
      <c r="FT193" t="str">
        <f>IF(Parametros!$P$3=1,'4 - Tabela atual'!FT192,'5 - Tabela anterior'!FS192)</f>
        <v>0</v>
      </c>
      <c r="FU193" t="str">
        <f>IF(Parametros!$P$3=1,'4 - Tabela atual'!FU192,'5 - Tabela anterior'!FT192)</f>
        <v>0</v>
      </c>
      <c r="FV193" t="str">
        <f>IF(Parametros!$P$3=1,'4 - Tabela atual'!FV192,'5 - Tabela anterior'!FU192)</f>
        <v>0</v>
      </c>
      <c r="FW193" t="str">
        <f>IF(Parametros!$P$3=1,'4 - Tabela atual'!FW192,'5 - Tabela anterior'!FV192)</f>
        <v>0</v>
      </c>
      <c r="FX193">
        <f>IF(Parametros!$P$3=1,'4 - Tabela atual'!FX192,'5 - Tabela anterior'!FW192)</f>
        <v>0</v>
      </c>
      <c r="FY193">
        <f>IF(Parametros!$P$3=1,'4 - Tabela atual'!FY192,'5 - Tabela anterior'!FX192)</f>
        <v>0</v>
      </c>
      <c r="FZ193">
        <f>IF(Parametros!$P$3=1,'4 - Tabela atual'!FZ192,'5 - Tabela anterior'!FY192)</f>
        <v>0</v>
      </c>
      <c r="GA193">
        <f>IF(Parametros!$P$3=1,'4 - Tabela atual'!GA192,'5 - Tabela anterior'!FZ192)</f>
        <v>0</v>
      </c>
      <c r="GB193">
        <f>IF(Parametros!$P$3=1,'4 - Tabela atual'!GB192,'5 - Tabela anterior'!GA192)</f>
        <v>0</v>
      </c>
      <c r="GC193">
        <f>IF(Parametros!$P$3=1,'4 - Tabela atual'!GC192,'5 - Tabela anterior'!GB192)</f>
        <v>0</v>
      </c>
      <c r="GD193">
        <f>IF(Parametros!$P$3=1,'4 - Tabela atual'!GD192,'5 - Tabela anterior'!GC192)</f>
        <v>0</v>
      </c>
      <c r="GE193">
        <f>IF(Parametros!$P$3=1,'4 - Tabela atual'!GE192,'5 - Tabela anterior'!GD192)</f>
        <v>0</v>
      </c>
      <c r="GF193">
        <f>IF(Parametros!$P$3=1,'4 - Tabela atual'!GF192,'5 - Tabela anterior'!GE192)</f>
        <v>0</v>
      </c>
      <c r="GG193">
        <f>IF(Parametros!$P$3=1,'4 - Tabela atual'!GG192,'5 - Tabela anterior'!GF192)</f>
        <v>0</v>
      </c>
      <c r="GH193">
        <f>IF(Parametros!$P$3=1,'4 - Tabela atual'!GH192,'5 - Tabela anterior'!GG192)</f>
        <v>0</v>
      </c>
      <c r="GI193" s="8" t="str">
        <f>IF(Parametros!$P$3=1,'4 - Tabela atual'!GI192,'5 - Tabela anterior'!GH192)</f>
        <v>0</v>
      </c>
      <c r="GJ193" s="8">
        <f>IF(Parametros!$P$3=1,'4 - Tabela atual'!GJ192,'5 - Tabela anterior'!GI192)</f>
        <v>0</v>
      </c>
      <c r="GK193" s="8">
        <f>IF(Parametros!$P$3=1,'4 - Tabela atual'!GK192,'5 - Tabela anterior'!GJ192)</f>
        <v>0</v>
      </c>
      <c r="GL193" s="8">
        <f>IF(Parametros!$P$3=1,'4 - Tabela atual'!GL192,'5 - Tabela anterior'!GK192)</f>
        <v>0</v>
      </c>
      <c r="GM193" s="8">
        <f>IF(Parametros!$P$3=1,'4 - Tabela atual'!GM192,'5 - Tabela anterior'!GL192)</f>
        <v>0</v>
      </c>
      <c r="GN193" s="8">
        <f>IF(Parametros!$P$3=1,'4 - Tabela atual'!GN192,'5 - Tabela anterior'!GM192)</f>
        <v>0</v>
      </c>
      <c r="GO193" s="8">
        <f>IF(Parametros!$P$3=1,'4 - Tabela atual'!GO192,'5 - Tabela anterior'!GN192)</f>
        <v>0</v>
      </c>
      <c r="GP193" s="8">
        <f>IF(Parametros!$P$3=1,'4 - Tabela atual'!GP192,'5 - Tabela anterior'!GO192)</f>
        <v>0</v>
      </c>
      <c r="GQ193" s="8">
        <f>IF(Parametros!$P$3=1,'4 - Tabela atual'!GQ192,'5 - Tabela anterior'!GP192)</f>
        <v>0</v>
      </c>
      <c r="GR193" s="8">
        <f>IF(Parametros!$P$3=1,'4 - Tabela atual'!GR192,'5 - Tabela anterior'!GQ192)</f>
        <v>0</v>
      </c>
      <c r="GS193" s="8">
        <f>IF(Parametros!$P$3=1,'4 - Tabela atual'!GS192,'5 - Tabela anterior'!GR192)</f>
        <v>0</v>
      </c>
      <c r="GT193" s="8">
        <f>IF(Parametros!$P$3=1,'4 - Tabela atual'!GT192,'5 - Tabela anterior'!GS192)</f>
        <v>0</v>
      </c>
      <c r="GU193" s="8">
        <f>IF(Parametros!$P$3=1,'4 - Tabela atual'!GU192,'5 - Tabela anterior'!GT192)</f>
        <v>0</v>
      </c>
      <c r="GV193" s="8">
        <f>IF(Parametros!$P$3=1,'4 - Tabela atual'!GV192,'5 - Tabela anterior'!GU192)</f>
        <v>0</v>
      </c>
      <c r="GW193" s="8">
        <f>IF(Parametros!$P$3=1,'4 - Tabela atual'!GW192,'5 - Tabela anterior'!GV192)</f>
        <v>0</v>
      </c>
      <c r="GX193">
        <f>IF(Parametros!$P$3=1,'4 - Tabela atual'!GX192,'5 - Tabela anterior'!GW192)</f>
        <v>0</v>
      </c>
      <c r="GY193">
        <f>IF(Parametros!$P$3=1,'4 - Tabela atual'!GY192,'5 - Tabela anterior'!GX192)</f>
        <v>0</v>
      </c>
      <c r="GZ193">
        <f>IF(Parametros!$P$3=1,'4 - Tabela atual'!GZ192,'5 - Tabela anterior'!GY192)</f>
        <v>0</v>
      </c>
      <c r="HA193">
        <f>IF(Parametros!$P$3=1,'4 - Tabela atual'!HA192,'5 - Tabela anterior'!GZ192)</f>
        <v>0</v>
      </c>
      <c r="HB193">
        <f>IF(Parametros!$P$3=1,'4 - Tabela atual'!HB192,'5 - Tabela anterior'!HA192)</f>
        <v>0</v>
      </c>
      <c r="HC193">
        <f>IF(Parametros!$P$3=1,'4 - Tabela atual'!HC192,'5 - Tabela anterior'!HB192)</f>
        <v>0</v>
      </c>
      <c r="HD193">
        <f>IF(Parametros!$P$3=1,'4 - Tabela atual'!HD192,'5 - Tabela anterior'!HC192)</f>
        <v>0</v>
      </c>
      <c r="HE193" s="6" t="str">
        <f t="shared" si="4"/>
        <v>0 - (0)</v>
      </c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IP193" s="5"/>
      <c r="IQ193" s="5"/>
      <c r="IR193" s="5"/>
      <c r="IS193" s="5"/>
      <c r="IT193" s="5"/>
      <c r="IU193" s="5"/>
      <c r="IV193" s="5"/>
      <c r="IW193" s="5"/>
      <c r="IX193" s="5"/>
      <c r="IY193" s="5"/>
      <c r="IZ193" s="5"/>
      <c r="JA193" s="5"/>
      <c r="JB193" s="5"/>
      <c r="JC193" s="5"/>
      <c r="JD193" s="5"/>
      <c r="JE193" s="5"/>
      <c r="JF193" s="5"/>
      <c r="JG193" s="5"/>
      <c r="JH193" s="5"/>
      <c r="JI193" s="5"/>
      <c r="JJ193" s="5"/>
      <c r="JK193" s="5"/>
      <c r="JL193" s="5"/>
    </row>
    <row r="194" spans="1:272" x14ac:dyDescent="0.2">
      <c r="A194" s="148">
        <f>IF(Parametros!$P$3=1,'4 - Tabela atual'!A193,'5 - Tabela anterior'!A193)</f>
        <v>0</v>
      </c>
      <c r="B194" s="112">
        <f>IF(Parametros!$P$3=1,'4 - Tabela atual'!B193,'5 - Tabela anterior'!B193)</f>
        <v>0</v>
      </c>
      <c r="C194" s="9">
        <f>IF(Parametros!$P$3=1,'4 - Tabela atual'!C193,'5 - Tabela anterior'!C193)</f>
        <v>0</v>
      </c>
      <c r="D194" s="9">
        <f>IF(Parametros!$P$3=1,'4 - Tabela atual'!D193,'5 - Tabela anterior'!D193)</f>
        <v>0</v>
      </c>
      <c r="E194" s="9"/>
      <c r="F194" s="9"/>
      <c r="G194" s="9"/>
      <c r="H194" s="9"/>
      <c r="I194" s="9">
        <f>IF(Parametros!$P$3=1,'4 - Tabela atual'!I193,'5 - Tabela anterior'!H193)</f>
        <v>0</v>
      </c>
      <c r="J194" s="9"/>
      <c r="K194" s="9"/>
      <c r="L194" s="9"/>
      <c r="M194" s="9"/>
      <c r="N194" s="9">
        <f>IF(Parametros!$P$3=1,'4 - Tabela atual'!N193,'5 - Tabela anterior'!M193)</f>
        <v>0</v>
      </c>
      <c r="O194" s="9">
        <f>IF(Parametros!$P$3=1,'4 - Tabela atual'!O193,'5 - Tabela anterior'!N193)</f>
        <v>0</v>
      </c>
      <c r="P194" s="9">
        <f>IF(Parametros!$P$3=1,'4 - Tabela atual'!P193,'5 - Tabela anterior'!O193)</f>
        <v>0</v>
      </c>
      <c r="Q194" s="9">
        <f>IF(Parametros!$P$3=1,'4 - Tabela atual'!Q193,'5 - Tabela anterior'!P193)</f>
        <v>0</v>
      </c>
      <c r="R194" s="9">
        <f>IF(Parametros!$P$3=1,'4 - Tabela atual'!R193,'5 - Tabela anterior'!Q193)</f>
        <v>0</v>
      </c>
      <c r="S194" s="9">
        <f>IF(Parametros!$P$3=1,'4 - Tabela atual'!S193,'5 - Tabela anterior'!R193)</f>
        <v>0</v>
      </c>
      <c r="T194" s="9">
        <f>IF(Parametros!$P$3=1,'4 - Tabela atual'!T193,'5 - Tabela anterior'!S193)</f>
        <v>0</v>
      </c>
      <c r="U194" s="9">
        <f>IF(Parametros!$P$3=1,'4 - Tabela atual'!U193,'5 - Tabela anterior'!T193)</f>
        <v>0</v>
      </c>
      <c r="V194" s="9">
        <f>IF(Parametros!$P$3=1,'4 - Tabela atual'!V193,'5 - Tabela anterior'!U193)</f>
        <v>0</v>
      </c>
      <c r="W194" s="9">
        <f>IF(Parametros!$P$3=1,'4 - Tabela atual'!W193,'5 - Tabela anterior'!V193)</f>
        <v>0</v>
      </c>
      <c r="X194" s="9">
        <f>IF(Parametros!$P$3=1,'4 - Tabela atual'!X193,'5 - Tabela anterior'!W193)</f>
        <v>0</v>
      </c>
      <c r="Y194" s="9">
        <f>IF(Parametros!$P$3=1,'4 - Tabela atual'!Y193,'5 - Tabela anterior'!X193)</f>
        <v>0</v>
      </c>
      <c r="Z194" s="9">
        <f>IF(Parametros!$P$3=1,'4 - Tabela atual'!Z193,'5 - Tabela anterior'!Y193)</f>
        <v>0</v>
      </c>
      <c r="AA194" s="9">
        <f>IF(Parametros!$P$3=1,'4 - Tabela atual'!AA193,'5 - Tabela anterior'!Z193)</f>
        <v>0</v>
      </c>
      <c r="AB194" s="9">
        <f>IF(Parametros!$P$3=1,'4 - Tabela atual'!AB193,'5 - Tabela anterior'!AA193)</f>
        <v>0</v>
      </c>
      <c r="AC194" s="9">
        <f>IF(Parametros!$P$3=1,'4 - Tabela atual'!AC193,'5 - Tabela anterior'!AB193)</f>
        <v>0</v>
      </c>
      <c r="AD194" s="9">
        <f>IF(Parametros!$P$3=1,'4 - Tabela atual'!AD193,'5 - Tabela anterior'!AC193)</f>
        <v>0</v>
      </c>
      <c r="AE194" s="9">
        <f>IF(Parametros!$P$3=1,'4 - Tabela atual'!AE193,'5 - Tabela anterior'!AD193)</f>
        <v>0</v>
      </c>
      <c r="AF194" s="9">
        <f>IF(Parametros!$P$3=1,'4 - Tabela atual'!AF193,'5 - Tabela anterior'!AE193)</f>
        <v>0</v>
      </c>
      <c r="AG194" s="9">
        <f>IF(Parametros!$P$3=1,'4 - Tabela atual'!AG193,'5 - Tabela anterior'!AF193)</f>
        <v>0</v>
      </c>
      <c r="AH194" s="9">
        <f>IF(Parametros!$P$3=1,'4 - Tabela atual'!AH193,'5 - Tabela anterior'!AG193)</f>
        <v>0</v>
      </c>
      <c r="AI194" s="9">
        <f>IF(Parametros!$P$3=1,'4 - Tabela atual'!AI193,'5 - Tabela anterior'!AH193)</f>
        <v>0</v>
      </c>
      <c r="AJ194" s="9">
        <f>IF(Parametros!$P$3=1,'4 - Tabela atual'!AJ193,'5 - Tabela anterior'!AI193)</f>
        <v>0</v>
      </c>
      <c r="AK194" s="9">
        <f>IF(Parametros!$P$3=1,'4 - Tabela atual'!AK193,'5 - Tabela anterior'!AJ193)</f>
        <v>0</v>
      </c>
      <c r="AL194" s="9">
        <f>IF(Parametros!$P$3=1,'4 - Tabela atual'!AL193,'5 - Tabela anterior'!AK193)</f>
        <v>0</v>
      </c>
      <c r="AM194" s="9">
        <f>IF(Parametros!$P$3=1,'4 - Tabela atual'!AM193,'5 - Tabela anterior'!AL193)</f>
        <v>0</v>
      </c>
      <c r="AN194" s="9">
        <f>IF(Parametros!$P$3=1,'4 - Tabela atual'!AN193,'5 - Tabela anterior'!AM193)</f>
        <v>0</v>
      </c>
      <c r="AO194" s="9">
        <f>IF(Parametros!$P$3=1,'4 - Tabela atual'!AO193,'5 - Tabela anterior'!AN193)</f>
        <v>0</v>
      </c>
      <c r="AP194" s="9">
        <f>IF(Parametros!$P$3=1,'4 - Tabela atual'!AP193,'5 - Tabela anterior'!AO193)</f>
        <v>0</v>
      </c>
      <c r="AQ194" s="9">
        <f>IF(Parametros!$P$3=1,'4 - Tabela atual'!AQ193,'5 - Tabela anterior'!AP193)</f>
        <v>0</v>
      </c>
      <c r="AR194" s="9">
        <f>IF(Parametros!$P$3=1,'4 - Tabela atual'!AR193,'5 - Tabela anterior'!AQ193)</f>
        <v>0</v>
      </c>
      <c r="AS194" s="9">
        <f>IF(Parametros!$P$3=1,'4 - Tabela atual'!AS193,'5 - Tabela anterior'!AR193)</f>
        <v>0</v>
      </c>
      <c r="AT194" s="9">
        <f>IF(Parametros!$P$3=1,'4 - Tabela atual'!AT193,'5 - Tabela anterior'!AS193)</f>
        <v>0</v>
      </c>
      <c r="AU194" s="9">
        <f>IF(Parametros!$P$3=1,'4 - Tabela atual'!AU193,'5 - Tabela anterior'!AT193)</f>
        <v>0</v>
      </c>
      <c r="AV194" s="9">
        <f>IF(Parametros!$P$3=1,'4 - Tabela atual'!AV193,'5 - Tabela anterior'!AU193)</f>
        <v>0</v>
      </c>
      <c r="AW194" s="9">
        <f>IF(Parametros!$P$3=1,'4 - Tabela atual'!AW193,'5 - Tabela anterior'!AV193)</f>
        <v>0</v>
      </c>
      <c r="AX194" s="9">
        <f>IF(Parametros!$P$3=1,'4 - Tabela atual'!AX193,'5 - Tabela anterior'!AW193)</f>
        <v>0</v>
      </c>
      <c r="AY194" s="9">
        <f>IF(Parametros!$P$3=1,'4 - Tabela atual'!AY193,'5 - Tabela anterior'!AX193)</f>
        <v>0</v>
      </c>
      <c r="AZ194" s="9">
        <f>IF(Parametros!$P$3=1,'4 - Tabela atual'!AZ193,'5 - Tabela anterior'!AY193)</f>
        <v>0</v>
      </c>
      <c r="BA194" s="9">
        <f>IF(Parametros!$P$3=1,'4 - Tabela atual'!BA193,'5 - Tabela anterior'!AZ193)</f>
        <v>0</v>
      </c>
      <c r="BB194" s="9">
        <f>IF(Parametros!$P$3=1,'4 - Tabela atual'!BB193,'5 - Tabela anterior'!BA193)</f>
        <v>0</v>
      </c>
      <c r="BC194" s="9">
        <f>IF(Parametros!$P$3=1,'4 - Tabela atual'!BC193,'5 - Tabela anterior'!BB193)</f>
        <v>0</v>
      </c>
      <c r="BD194" s="9">
        <f>IF(Parametros!$P$3=1,'4 - Tabela atual'!BD193,'5 - Tabela anterior'!BC193)</f>
        <v>0</v>
      </c>
      <c r="BE194" s="9">
        <f>IF(Parametros!$P$3=1,'4 - Tabela atual'!BE193,'5 - Tabela anterior'!BD193)</f>
        <v>0</v>
      </c>
      <c r="BF194" s="9">
        <f>IF(Parametros!$P$3=1,'4 - Tabela atual'!BF193,'5 - Tabela anterior'!BE193)</f>
        <v>0</v>
      </c>
      <c r="BG194" s="9">
        <f>IF(Parametros!$P$3=1,'4 - Tabela atual'!BG193,'5 - Tabela anterior'!BF193)</f>
        <v>0</v>
      </c>
      <c r="BH194" s="9">
        <f>IF(Parametros!$P$3=1,'4 - Tabela atual'!BH193,'5 - Tabela anterior'!BG193)</f>
        <v>0</v>
      </c>
      <c r="BI194" s="9">
        <f>IF(Parametros!$P$3=1,'4 - Tabela atual'!BI193,'5 - Tabela anterior'!BH193)</f>
        <v>0</v>
      </c>
      <c r="BJ194" s="9">
        <f>IF(Parametros!$P$3=1,'4 - Tabela atual'!BJ193,'5 - Tabela anterior'!BI193)</f>
        <v>0</v>
      </c>
      <c r="BK194" s="9">
        <f>IF(Parametros!$P$3=1,'4 - Tabela atual'!BK193,'5 - Tabela anterior'!BJ193)</f>
        <v>0</v>
      </c>
      <c r="BL194" s="9">
        <f>IF(Parametros!$P$3=1,'4 - Tabela atual'!BL193,'5 - Tabela anterior'!BK193)</f>
        <v>0</v>
      </c>
      <c r="BM194" s="9">
        <f>IF(Parametros!$P$3=1,'4 - Tabela atual'!BM193,'5 - Tabela anterior'!BL193)</f>
        <v>0</v>
      </c>
      <c r="BN194" s="9">
        <f>IF(Parametros!$P$3=1,'4 - Tabela atual'!BN193,'5 - Tabela anterior'!BM193)</f>
        <v>0</v>
      </c>
      <c r="BO194" s="9">
        <f>IF(Parametros!$P$3=1,'4 - Tabela atual'!BO193,'5 - Tabela anterior'!BN193)</f>
        <v>0</v>
      </c>
      <c r="BP194" s="9">
        <f>IF(Parametros!$P$3=1,'4 - Tabela atual'!BP193,'5 - Tabela anterior'!BO193)</f>
        <v>0</v>
      </c>
      <c r="BQ194" s="9">
        <f>IF(Parametros!$P$3=1,'4 - Tabela atual'!BQ193,'5 - Tabela anterior'!BP193)</f>
        <v>0</v>
      </c>
      <c r="BR194" s="9">
        <f>IF(Parametros!$P$3=1,'4 - Tabela atual'!BR193,'5 - Tabela anterior'!BQ193)</f>
        <v>0</v>
      </c>
      <c r="BS194" s="9">
        <f>IF(Parametros!$P$3=1,'4 - Tabela atual'!BS193,'5 - Tabela anterior'!BR193)</f>
        <v>0</v>
      </c>
      <c r="BT194" s="9">
        <f>IF(Parametros!$P$3=1,'4 - Tabela atual'!BT193,'5 - Tabela anterior'!BS193)</f>
        <v>0</v>
      </c>
      <c r="BU194" s="9">
        <f>IF(Parametros!$P$3=1,'4 - Tabela atual'!BU193,'5 - Tabela anterior'!BT193)</f>
        <v>0</v>
      </c>
      <c r="BV194" s="9">
        <f>IF(Parametros!$P$3=1,'4 - Tabela atual'!BV193,'5 - Tabela anterior'!BU193)</f>
        <v>0</v>
      </c>
      <c r="BW194" s="9">
        <f>IF(Parametros!$P$3=1,'4 - Tabela atual'!BW193,'5 - Tabela anterior'!BV193)</f>
        <v>0</v>
      </c>
      <c r="BX194" s="9">
        <f>IF(Parametros!$P$3=1,'4 - Tabela atual'!BX193,'5 - Tabela anterior'!BW193)</f>
        <v>0</v>
      </c>
      <c r="BY194" s="9">
        <f>IF(Parametros!$P$3=1,'4 - Tabela atual'!BY193,'5 - Tabela anterior'!BX193)</f>
        <v>0</v>
      </c>
      <c r="BZ194" s="9">
        <f>IF(Parametros!$P$3=1,'4 - Tabela atual'!BZ193,'5 - Tabela anterior'!BY193)</f>
        <v>0</v>
      </c>
      <c r="CA194" s="9">
        <f>IF(Parametros!$P$3=1,'4 - Tabela atual'!CA193,'5 - Tabela anterior'!BZ193)</f>
        <v>0</v>
      </c>
      <c r="CB194" s="9">
        <f>IF(Parametros!$P$3=1,'4 - Tabela atual'!CB193,'5 - Tabela anterior'!CA193)</f>
        <v>0</v>
      </c>
      <c r="CC194" s="9">
        <f>IF(Parametros!$P$3=1,'4 - Tabela atual'!CC193,'5 - Tabela anterior'!CB193)</f>
        <v>0</v>
      </c>
      <c r="CD194" s="9">
        <f>IF(Parametros!$P$3=1,'4 - Tabela atual'!CD193,'5 - Tabela anterior'!CC193)</f>
        <v>0</v>
      </c>
      <c r="CE194" s="9">
        <f>IF(Parametros!$P$3=1,'4 - Tabela atual'!CE193,'5 - Tabela anterior'!CD193)</f>
        <v>0</v>
      </c>
      <c r="CF194" s="9">
        <f>IF(Parametros!$P$3=1,'4 - Tabela atual'!CF193,'5 - Tabela anterior'!CE193)</f>
        <v>0</v>
      </c>
      <c r="CG194" s="9">
        <f>IF(Parametros!$P$3=1,'4 - Tabela atual'!CG193,'5 - Tabela anterior'!CF193)</f>
        <v>0</v>
      </c>
      <c r="CH194" s="9">
        <f>IF(Parametros!$P$3=1,'4 - Tabela atual'!CH193,'5 - Tabela anterior'!CG193)</f>
        <v>0</v>
      </c>
      <c r="CI194" s="9">
        <f>IF(Parametros!$P$3=1,'4 - Tabela atual'!CI193,'5 - Tabela anterior'!CH193)</f>
        <v>0</v>
      </c>
      <c r="CJ194" s="9">
        <f>IF(Parametros!$P$3=1,'4 - Tabela atual'!CJ193,'5 - Tabela anterior'!CI193)</f>
        <v>0</v>
      </c>
      <c r="CK194" s="9">
        <f>IF(Parametros!$P$3=1,'4 - Tabela atual'!CK193,'5 - Tabela anterior'!CJ193)</f>
        <v>0</v>
      </c>
      <c r="CL194" s="9">
        <f>IF(Parametros!$P$3=1,'4 - Tabela atual'!CL193,'5 - Tabela anterior'!CK193)</f>
        <v>0</v>
      </c>
      <c r="CM194" s="9">
        <f>IF(Parametros!$P$3=1,'4 - Tabela atual'!CM193,'5 - Tabela anterior'!CL193)</f>
        <v>0</v>
      </c>
      <c r="CN194" s="9">
        <f>IF(Parametros!$P$3=1,'4 - Tabela atual'!CN193,'5 - Tabela anterior'!CM193)</f>
        <v>0</v>
      </c>
      <c r="CO194" s="9">
        <f>IF(Parametros!$P$3=1,'4 - Tabela atual'!CO193,'5 - Tabela anterior'!CN193)</f>
        <v>0</v>
      </c>
      <c r="CP194" s="9">
        <f>IF(Parametros!$P$3=1,'4 - Tabela atual'!CP193,'5 - Tabela anterior'!CO193)</f>
        <v>0</v>
      </c>
      <c r="CQ194" s="9">
        <f>IF(Parametros!$P$3=1,'4 - Tabela atual'!CQ193,'5 - Tabela anterior'!CP193)</f>
        <v>0</v>
      </c>
      <c r="CR194" s="9">
        <f>IF(Parametros!$P$3=1,'4 - Tabela atual'!CR193,'5 - Tabela anterior'!CQ193)</f>
        <v>0</v>
      </c>
      <c r="CS194" s="9">
        <f>IF(Parametros!$P$3=1,'4 - Tabela atual'!CS193,'5 - Tabela anterior'!CR193)</f>
        <v>0</v>
      </c>
      <c r="CT194" s="9">
        <f>IF(Parametros!$P$3=1,'4 - Tabela atual'!CT193,'5 - Tabela anterior'!CS193)</f>
        <v>0</v>
      </c>
      <c r="CU194" s="9">
        <f>IF(Parametros!$P$3=1,'4 - Tabela atual'!CU193,'5 - Tabela anterior'!CT193)</f>
        <v>0</v>
      </c>
      <c r="CV194" s="9">
        <f>IF(Parametros!$P$3=1,'4 - Tabela atual'!CV193,'5 - Tabela anterior'!CU193)</f>
        <v>0</v>
      </c>
      <c r="CW194" s="9">
        <f>IF(Parametros!$P$3=1,'4 - Tabela atual'!CW193,'5 - Tabela anterior'!CV193)</f>
        <v>0</v>
      </c>
      <c r="CX194" s="9">
        <f>IF(Parametros!$P$3=1,'4 - Tabela atual'!CX193,'5 - Tabela anterior'!CW193)</f>
        <v>0</v>
      </c>
      <c r="CY194" s="9">
        <f>IF(Parametros!$P$3=1,'4 - Tabela atual'!CY193,'5 - Tabela anterior'!CX193)</f>
        <v>0</v>
      </c>
      <c r="CZ194" s="9">
        <f>IF(Parametros!$P$3=1,'4 - Tabela atual'!CZ193,'5 - Tabela anterior'!CY193)</f>
        <v>0</v>
      </c>
      <c r="DA194" s="9">
        <f>IF(Parametros!$P$3=1,'4 - Tabela atual'!DA193,'5 - Tabela anterior'!CZ193)</f>
        <v>0</v>
      </c>
      <c r="DB194" s="9">
        <f>IF(Parametros!$P$3=1,'4 - Tabela atual'!DB193,'5 - Tabela anterior'!DA193)</f>
        <v>0</v>
      </c>
      <c r="DC194" s="9">
        <f>IF(Parametros!$P$3=1,'4 - Tabela atual'!DC193,'5 - Tabela anterior'!DB193)</f>
        <v>0</v>
      </c>
      <c r="DD194" s="9">
        <f>IF(Parametros!$P$3=1,'4 - Tabela atual'!DD193,'5 - Tabela anterior'!DC193)</f>
        <v>0</v>
      </c>
      <c r="DE194" s="9">
        <f>IF(Parametros!$P$3=1,'4 - Tabela atual'!DE193,'5 - Tabela anterior'!DD193)</f>
        <v>0</v>
      </c>
      <c r="DF194" s="9">
        <f>IF(Parametros!$P$3=1,'4 - Tabela atual'!DF193,'5 - Tabela anterior'!DE193)</f>
        <v>0</v>
      </c>
      <c r="DG194" s="9">
        <f>IF(Parametros!$P$3=1,'4 - Tabela atual'!DG193,'5 - Tabela anterior'!DF193)</f>
        <v>0</v>
      </c>
      <c r="DH194" s="9">
        <f>IF(Parametros!$P$3=1,'4 - Tabela atual'!DH193,'5 - Tabela anterior'!DG193)</f>
        <v>0</v>
      </c>
      <c r="DI194" s="9">
        <f>IF(Parametros!$P$3=1,'4 - Tabela atual'!DI193,'5 - Tabela anterior'!DH193)</f>
        <v>0</v>
      </c>
      <c r="DJ194" s="9">
        <f>IF(Parametros!$P$3=1,'4 - Tabela atual'!DJ193,'5 - Tabela anterior'!DI193)</f>
        <v>0</v>
      </c>
      <c r="DK194" s="9">
        <f>IF(Parametros!$P$3=1,'4 - Tabela atual'!DK193,'5 - Tabela anterior'!DJ193)</f>
        <v>0</v>
      </c>
      <c r="DL194" s="9">
        <f>IF(Parametros!$P$3=1,'4 - Tabela atual'!DL193,'5 - Tabela anterior'!DK193)</f>
        <v>0</v>
      </c>
      <c r="DM194" s="9">
        <f>IF(Parametros!$P$3=1,'4 - Tabela atual'!DM193,'5 - Tabela anterior'!DL193)</f>
        <v>0</v>
      </c>
      <c r="DN194" s="9">
        <f>IF(Parametros!$P$3=1,'4 - Tabela atual'!DN193,'5 - Tabela anterior'!DM193)</f>
        <v>0</v>
      </c>
      <c r="DO194" s="9">
        <f>IF(Parametros!$P$3=1,'4 - Tabela atual'!DO193,'5 - Tabela anterior'!DN193)</f>
        <v>0</v>
      </c>
      <c r="DP194" s="9">
        <f>IF(Parametros!$P$3=1,'4 - Tabela atual'!DP193,'5 - Tabela anterior'!DO193)</f>
        <v>0</v>
      </c>
      <c r="DQ194" s="9">
        <f>IF(Parametros!$P$3=1,'4 - Tabela atual'!DQ193,'5 - Tabela anterior'!DP193)</f>
        <v>0</v>
      </c>
      <c r="DR194" s="9">
        <f>IF(Parametros!$P$3=1,'4 - Tabela atual'!DR193,'5 - Tabela anterior'!DQ193)</f>
        <v>0</v>
      </c>
      <c r="DS194" s="9">
        <f>IF(Parametros!$P$3=1,'4 - Tabela atual'!DS193,'5 - Tabela anterior'!DR193)</f>
        <v>0</v>
      </c>
      <c r="DT194" s="9">
        <f>IF(Parametros!$P$3=1,'4 - Tabela atual'!DT193,'5 - Tabela anterior'!DS193)</f>
        <v>0</v>
      </c>
      <c r="DU194" s="9">
        <f>IF(Parametros!$P$3=1,'4 - Tabela atual'!DU193,'5 - Tabela anterior'!DT193)</f>
        <v>0</v>
      </c>
      <c r="DV194" s="9">
        <f>IF(Parametros!$P$3=1,'4 - Tabela atual'!DV193,'5 - Tabela anterior'!DU193)</f>
        <v>0</v>
      </c>
      <c r="DW194" s="9">
        <f>IF(Parametros!$P$3=1,'4 - Tabela atual'!DW193,'5 - Tabela anterior'!DV193)</f>
        <v>0</v>
      </c>
      <c r="DX194" s="9">
        <f>IF(Parametros!$P$3=1,'4 - Tabela atual'!DX193,'5 - Tabela anterior'!DW193)</f>
        <v>0</v>
      </c>
      <c r="DY194" s="9">
        <f>IF(Parametros!$P$3=1,'4 - Tabela atual'!DY193,'5 - Tabela anterior'!DX193)</f>
        <v>0</v>
      </c>
      <c r="DZ194" s="9">
        <f>IF(Parametros!$P$3=1,'4 - Tabela atual'!DZ193,'5 - Tabela anterior'!DY193)</f>
        <v>0</v>
      </c>
      <c r="EA194" s="9">
        <f>IF(Parametros!$P$3=1,'4 - Tabela atual'!EA193,'5 - Tabela anterior'!DZ193)</f>
        <v>0</v>
      </c>
      <c r="EB194" s="9">
        <f>IF(Parametros!$P$3=1,'4 - Tabela atual'!EB193,'5 - Tabela anterior'!EA193)</f>
        <v>0</v>
      </c>
      <c r="EC194" s="9">
        <f>IF(Parametros!$P$3=1,'4 - Tabela atual'!EC193,'5 - Tabela anterior'!EB193)</f>
        <v>0</v>
      </c>
      <c r="ED194" s="9">
        <f>IF(Parametros!$P$3=1,'4 - Tabela atual'!ED193,'5 - Tabela anterior'!EC193)</f>
        <v>0</v>
      </c>
      <c r="EE194" s="9">
        <f>IF(Parametros!$P$3=1,'4 - Tabela atual'!EE193,'5 - Tabela anterior'!ED193)</f>
        <v>0</v>
      </c>
      <c r="EF194" s="9">
        <f>IF(Parametros!$P$3=1,'4 - Tabela atual'!EF193,'5 - Tabela anterior'!EE193)</f>
        <v>0</v>
      </c>
      <c r="EG194" s="9">
        <f>IF(Parametros!$P$3=1,'4 - Tabela atual'!EG193,'5 - Tabela anterior'!EF193)</f>
        <v>0</v>
      </c>
      <c r="EH194" s="9">
        <f>IF(Parametros!$P$3=1,'4 - Tabela atual'!EH193,'5 - Tabela anterior'!EG193)</f>
        <v>0</v>
      </c>
      <c r="EI194" s="9">
        <f>IF(Parametros!$P$3=1,'4 - Tabela atual'!EI193,'5 - Tabela anterior'!EH193)</f>
        <v>0</v>
      </c>
      <c r="EJ194" s="9">
        <f>IF(Parametros!$P$3=1,'4 - Tabela atual'!EJ193,'5 - Tabela anterior'!EI193)</f>
        <v>0</v>
      </c>
      <c r="EK194" s="9">
        <f>IF(Parametros!$P$3=1,'4 - Tabela atual'!EK193,'5 - Tabela anterior'!EJ193)</f>
        <v>0</v>
      </c>
      <c r="EL194" s="9">
        <f>IF(Parametros!$P$3=1,'4 - Tabela atual'!EL193,'5 - Tabela anterior'!EK193)</f>
        <v>0</v>
      </c>
      <c r="EM194" s="9">
        <f>IF(Parametros!$P$3=1,'4 - Tabela atual'!EM193,'5 - Tabela anterior'!EL193)</f>
        <v>0</v>
      </c>
      <c r="EN194" s="9">
        <f>IF(Parametros!$P$3=1,'4 - Tabela atual'!EN193,'5 - Tabela anterior'!EM193)</f>
        <v>0</v>
      </c>
      <c r="EO194" s="9">
        <f>IF(Parametros!$P$3=1,'4 - Tabela atual'!EO193,'5 - Tabela anterior'!EN193)</f>
        <v>0</v>
      </c>
      <c r="EP194" s="9">
        <f>IF(Parametros!$P$3=1,'4 - Tabela atual'!EP193,'5 - Tabela anterior'!EO193)</f>
        <v>0</v>
      </c>
      <c r="EQ194" s="9">
        <f>IF(Parametros!$P$3=1,'4 - Tabela atual'!EQ193,'5 - Tabela anterior'!EP193)</f>
        <v>0</v>
      </c>
      <c r="ER194" s="9">
        <f>IF(Parametros!$P$3=1,'4 - Tabela atual'!ER193,'5 - Tabela anterior'!EQ193)</f>
        <v>0</v>
      </c>
      <c r="ES194" s="9">
        <f>IF(Parametros!$P$3=1,'4 - Tabela atual'!ES193,'5 - Tabela anterior'!ER193)</f>
        <v>0</v>
      </c>
      <c r="ET194" s="9">
        <f>IF(Parametros!$P$3=1,'4 - Tabela atual'!ET193,'5 - Tabela anterior'!ES193)</f>
        <v>0</v>
      </c>
      <c r="EU194" s="9">
        <f>IF(Parametros!$P$3=1,'4 - Tabela atual'!EU193,'5 - Tabela anterior'!ET193)</f>
        <v>0</v>
      </c>
      <c r="EV194" s="9">
        <f>IF(Parametros!$P$3=1,'4 - Tabela atual'!EV193,'5 - Tabela anterior'!EU193)</f>
        <v>0</v>
      </c>
      <c r="EW194" s="9">
        <f>IF(Parametros!$P$3=1,'4 - Tabela atual'!EW193,'5 - Tabela anterior'!EV193)</f>
        <v>0</v>
      </c>
      <c r="EX194" s="9">
        <f>IF(Parametros!$P$3=1,'4 - Tabela atual'!EX193,'5 - Tabela anterior'!EW193)</f>
        <v>0</v>
      </c>
      <c r="EY194" s="9">
        <f>IF(Parametros!$P$3=1,'4 - Tabela atual'!EY193,'5 - Tabela anterior'!EX193)</f>
        <v>0</v>
      </c>
      <c r="EZ194" s="9">
        <f>IF(Parametros!$P$3=1,'4 - Tabela atual'!EZ193,'5 - Tabela anterior'!EY193)</f>
        <v>0</v>
      </c>
      <c r="FA194" s="9">
        <f>IF(Parametros!$P$3=1,'4 - Tabela atual'!FA193,'5 - Tabela anterior'!EZ193)</f>
        <v>0</v>
      </c>
      <c r="FB194" s="9">
        <f>IF(Parametros!$P$3=1,'4 - Tabela atual'!FB193,'5 - Tabela anterior'!FA193)</f>
        <v>0</v>
      </c>
      <c r="FC194" s="9">
        <f>IF(Parametros!$P$3=1,'4 - Tabela atual'!FC193,'5 - Tabela anterior'!FB193)</f>
        <v>0</v>
      </c>
      <c r="FD194" s="9">
        <f>IF(Parametros!$P$3=1,'4 - Tabela atual'!FD193,'5 - Tabela anterior'!FC193)</f>
        <v>0</v>
      </c>
      <c r="FE194" s="9">
        <f>IF(Parametros!$P$3=1,'4 - Tabela atual'!FE193,'5 - Tabela anterior'!FD193)</f>
        <v>0</v>
      </c>
      <c r="FF194" s="9">
        <f>IF(Parametros!$P$3=1,'4 - Tabela atual'!FF193,'5 - Tabela anterior'!FE193)</f>
        <v>0</v>
      </c>
      <c r="FG194" s="9">
        <f>IF(Parametros!$P$3=1,'4 - Tabela atual'!FG193,'5 - Tabela anterior'!FF193)</f>
        <v>0</v>
      </c>
      <c r="FH194" s="9">
        <f>IF(Parametros!$P$3=1,'4 - Tabela atual'!FH193,'5 - Tabela anterior'!FG193)</f>
        <v>0</v>
      </c>
      <c r="FI194" s="9">
        <f>IF(Parametros!$P$3=1,'4 - Tabela atual'!FI193,'5 - Tabela anterior'!FH193)</f>
        <v>0</v>
      </c>
      <c r="FJ194" s="9">
        <f>IF(Parametros!$P$3=1,'4 - Tabela atual'!FJ193,'5 - Tabela anterior'!FI193)</f>
        <v>0</v>
      </c>
      <c r="FK194" s="9">
        <f>IF(Parametros!$P$3=1,'4 - Tabela atual'!FK193,'5 - Tabela anterior'!FJ193)</f>
        <v>0</v>
      </c>
      <c r="FL194" s="9">
        <f>IF(Parametros!$P$3=1,'4 - Tabela atual'!FL193,'5 - Tabela anterior'!FK193)</f>
        <v>0</v>
      </c>
      <c r="FM194" s="9">
        <f>IF(Parametros!$P$3=1,'4 - Tabela atual'!FM193,'5 - Tabela anterior'!FL193)</f>
        <v>0</v>
      </c>
      <c r="FN194" s="9">
        <f>IF(Parametros!$P$3=1,'4 - Tabela atual'!FN193,'5 - Tabela anterior'!FM193)</f>
        <v>0</v>
      </c>
      <c r="FO194" s="9">
        <f>IF(Parametros!$P$3=1,'4 - Tabela atual'!FO193,'5 - Tabela anterior'!FN193)</f>
        <v>0</v>
      </c>
      <c r="FP194" s="9">
        <f>IF(Parametros!$P$3=1,'4 - Tabela atual'!FP193,'5 - Tabela anterior'!FO193)</f>
        <v>0</v>
      </c>
      <c r="FQ194" s="9">
        <f>IF(Parametros!$P$3=1,'4 - Tabela atual'!FQ193,'5 - Tabela anterior'!FP193)</f>
        <v>0</v>
      </c>
      <c r="FR194" s="9">
        <f>IF(Parametros!$P$3=1,'4 - Tabela atual'!FR193,'5 - Tabela anterior'!FQ193)</f>
        <v>0</v>
      </c>
      <c r="FS194" s="9">
        <f>IF(Parametros!$P$3=1,'4 - Tabela atual'!FS193,'5 - Tabela anterior'!FR193)</f>
        <v>0</v>
      </c>
      <c r="FT194" t="str">
        <f>IF(Parametros!$P$3=1,'4 - Tabela atual'!FT193,'5 - Tabela anterior'!FS193)</f>
        <v>0</v>
      </c>
      <c r="FU194" t="str">
        <f>IF(Parametros!$P$3=1,'4 - Tabela atual'!FU193,'5 - Tabela anterior'!FT193)</f>
        <v>0</v>
      </c>
      <c r="FV194" t="str">
        <f>IF(Parametros!$P$3=1,'4 - Tabela atual'!FV193,'5 - Tabela anterior'!FU193)</f>
        <v>0</v>
      </c>
      <c r="FW194" t="str">
        <f>IF(Parametros!$P$3=1,'4 - Tabela atual'!FW193,'5 - Tabela anterior'!FV193)</f>
        <v>0</v>
      </c>
      <c r="FX194">
        <f>IF(Parametros!$P$3=1,'4 - Tabela atual'!FX193,'5 - Tabela anterior'!FW193)</f>
        <v>0</v>
      </c>
      <c r="FY194">
        <f>IF(Parametros!$P$3=1,'4 - Tabela atual'!FY193,'5 - Tabela anterior'!FX193)</f>
        <v>0</v>
      </c>
      <c r="FZ194">
        <f>IF(Parametros!$P$3=1,'4 - Tabela atual'!FZ193,'5 - Tabela anterior'!FY193)</f>
        <v>0</v>
      </c>
      <c r="GA194">
        <f>IF(Parametros!$P$3=1,'4 - Tabela atual'!GA193,'5 - Tabela anterior'!FZ193)</f>
        <v>0</v>
      </c>
      <c r="GB194">
        <f>IF(Parametros!$P$3=1,'4 - Tabela atual'!GB193,'5 - Tabela anterior'!GA193)</f>
        <v>0</v>
      </c>
      <c r="GC194">
        <f>IF(Parametros!$P$3=1,'4 - Tabela atual'!GC193,'5 - Tabela anterior'!GB193)</f>
        <v>0</v>
      </c>
      <c r="GD194">
        <f>IF(Parametros!$P$3=1,'4 - Tabela atual'!GD193,'5 - Tabela anterior'!GC193)</f>
        <v>0</v>
      </c>
      <c r="GE194">
        <f>IF(Parametros!$P$3=1,'4 - Tabela atual'!GE193,'5 - Tabela anterior'!GD193)</f>
        <v>0</v>
      </c>
      <c r="GF194">
        <f>IF(Parametros!$P$3=1,'4 - Tabela atual'!GF193,'5 - Tabela anterior'!GE193)</f>
        <v>0</v>
      </c>
      <c r="GG194">
        <f>IF(Parametros!$P$3=1,'4 - Tabela atual'!GG193,'5 - Tabela anterior'!GF193)</f>
        <v>0</v>
      </c>
      <c r="GH194">
        <f>IF(Parametros!$P$3=1,'4 - Tabela atual'!GH193,'5 - Tabela anterior'!GG193)</f>
        <v>0</v>
      </c>
      <c r="GI194" s="8" t="str">
        <f>IF(Parametros!$P$3=1,'4 - Tabela atual'!GI193,'5 - Tabela anterior'!GH193)</f>
        <v>0</v>
      </c>
      <c r="GJ194" s="8">
        <f>IF(Parametros!$P$3=1,'4 - Tabela atual'!GJ193,'5 - Tabela anterior'!GI193)</f>
        <v>0</v>
      </c>
      <c r="GK194" s="8">
        <f>IF(Parametros!$P$3=1,'4 - Tabela atual'!GK193,'5 - Tabela anterior'!GJ193)</f>
        <v>0</v>
      </c>
      <c r="GL194" s="8">
        <f>IF(Parametros!$P$3=1,'4 - Tabela atual'!GL193,'5 - Tabela anterior'!GK193)</f>
        <v>0</v>
      </c>
      <c r="GM194" s="8">
        <f>IF(Parametros!$P$3=1,'4 - Tabela atual'!GM193,'5 - Tabela anterior'!GL193)</f>
        <v>0</v>
      </c>
      <c r="GN194" s="8">
        <f>IF(Parametros!$P$3=1,'4 - Tabela atual'!GN193,'5 - Tabela anterior'!GM193)</f>
        <v>0</v>
      </c>
      <c r="GO194" s="8">
        <f>IF(Parametros!$P$3=1,'4 - Tabela atual'!GO193,'5 - Tabela anterior'!GN193)</f>
        <v>0</v>
      </c>
      <c r="GP194" s="8">
        <f>IF(Parametros!$P$3=1,'4 - Tabela atual'!GP193,'5 - Tabela anterior'!GO193)</f>
        <v>0</v>
      </c>
      <c r="GQ194" s="8">
        <f>IF(Parametros!$P$3=1,'4 - Tabela atual'!GQ193,'5 - Tabela anterior'!GP193)</f>
        <v>0</v>
      </c>
      <c r="GR194" s="8">
        <f>IF(Parametros!$P$3=1,'4 - Tabela atual'!GR193,'5 - Tabela anterior'!GQ193)</f>
        <v>0</v>
      </c>
      <c r="GS194" s="8">
        <f>IF(Parametros!$P$3=1,'4 - Tabela atual'!GS193,'5 - Tabela anterior'!GR193)</f>
        <v>0</v>
      </c>
      <c r="GT194" s="8">
        <f>IF(Parametros!$P$3=1,'4 - Tabela atual'!GT193,'5 - Tabela anterior'!GS193)</f>
        <v>0</v>
      </c>
      <c r="GU194" s="8">
        <f>IF(Parametros!$P$3=1,'4 - Tabela atual'!GU193,'5 - Tabela anterior'!GT193)</f>
        <v>0</v>
      </c>
      <c r="GV194" s="8">
        <f>IF(Parametros!$P$3=1,'4 - Tabela atual'!GV193,'5 - Tabela anterior'!GU193)</f>
        <v>0</v>
      </c>
      <c r="GW194" s="8">
        <f>IF(Parametros!$P$3=1,'4 - Tabela atual'!GW193,'5 - Tabela anterior'!GV193)</f>
        <v>0</v>
      </c>
      <c r="GX194">
        <f>IF(Parametros!$P$3=1,'4 - Tabela atual'!GX193,'5 - Tabela anterior'!GW193)</f>
        <v>0</v>
      </c>
      <c r="GY194">
        <f>IF(Parametros!$P$3=1,'4 - Tabela atual'!GY193,'5 - Tabela anterior'!GX193)</f>
        <v>0</v>
      </c>
      <c r="GZ194">
        <f>IF(Parametros!$P$3=1,'4 - Tabela atual'!GZ193,'5 - Tabela anterior'!GY193)</f>
        <v>0</v>
      </c>
      <c r="HA194">
        <f>IF(Parametros!$P$3=1,'4 - Tabela atual'!HA193,'5 - Tabela anterior'!GZ193)</f>
        <v>0</v>
      </c>
      <c r="HB194">
        <f>IF(Parametros!$P$3=1,'4 - Tabela atual'!HB193,'5 - Tabela anterior'!HA193)</f>
        <v>0</v>
      </c>
      <c r="HC194">
        <f>IF(Parametros!$P$3=1,'4 - Tabela atual'!HC193,'5 - Tabela anterior'!HB193)</f>
        <v>0</v>
      </c>
      <c r="HD194">
        <f>IF(Parametros!$P$3=1,'4 - Tabela atual'!HD193,'5 - Tabela anterior'!HC193)</f>
        <v>0</v>
      </c>
      <c r="HE194" s="6" t="str">
        <f t="shared" si="4"/>
        <v>0 - (0)</v>
      </c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IP194" s="5"/>
      <c r="IQ194" s="5"/>
      <c r="IR194" s="5"/>
      <c r="IS194" s="5"/>
      <c r="IT194" s="5"/>
      <c r="IU194" s="5"/>
      <c r="IV194" s="5"/>
      <c r="IW194" s="5"/>
      <c r="IX194" s="5"/>
      <c r="IY194" s="5"/>
      <c r="IZ194" s="5"/>
      <c r="JA194" s="5"/>
      <c r="JB194" s="5"/>
      <c r="JC194" s="5"/>
      <c r="JD194" s="5"/>
      <c r="JE194" s="5"/>
      <c r="JF194" s="5"/>
      <c r="JG194" s="5"/>
      <c r="JH194" s="5"/>
      <c r="JI194" s="5"/>
      <c r="JJ194" s="5"/>
      <c r="JK194" s="5"/>
      <c r="JL194" s="5"/>
    </row>
    <row r="195" spans="1:272" x14ac:dyDescent="0.2">
      <c r="A195" s="148">
        <f>IF(Parametros!$P$3=1,'4 - Tabela atual'!A194,'5 - Tabela anterior'!A194)</f>
        <v>0</v>
      </c>
      <c r="B195" s="112">
        <f>IF(Parametros!$P$3=1,'4 - Tabela atual'!B194,'5 - Tabela anterior'!B194)</f>
        <v>0</v>
      </c>
      <c r="C195" s="9">
        <f>IF(Parametros!$P$3=1,'4 - Tabela atual'!C194,'5 - Tabela anterior'!C194)</f>
        <v>0</v>
      </c>
      <c r="D195" s="9">
        <f>IF(Parametros!$P$3=1,'4 - Tabela atual'!D194,'5 - Tabela anterior'!D194)</f>
        <v>0</v>
      </c>
      <c r="E195" s="9"/>
      <c r="F195" s="9"/>
      <c r="G195" s="9"/>
      <c r="H195" s="9"/>
      <c r="I195" s="9">
        <f>IF(Parametros!$P$3=1,'4 - Tabela atual'!I194,'5 - Tabela anterior'!H194)</f>
        <v>0</v>
      </c>
      <c r="J195" s="9"/>
      <c r="K195" s="9"/>
      <c r="L195" s="9"/>
      <c r="M195" s="9"/>
      <c r="N195" s="9">
        <f>IF(Parametros!$P$3=1,'4 - Tabela atual'!N194,'5 - Tabela anterior'!M194)</f>
        <v>0</v>
      </c>
      <c r="O195" s="9">
        <f>IF(Parametros!$P$3=1,'4 - Tabela atual'!O194,'5 - Tabela anterior'!N194)</f>
        <v>0</v>
      </c>
      <c r="P195" s="9">
        <f>IF(Parametros!$P$3=1,'4 - Tabela atual'!P194,'5 - Tabela anterior'!O194)</f>
        <v>0</v>
      </c>
      <c r="Q195" s="9">
        <f>IF(Parametros!$P$3=1,'4 - Tabela atual'!Q194,'5 - Tabela anterior'!P194)</f>
        <v>0</v>
      </c>
      <c r="R195" s="9">
        <f>IF(Parametros!$P$3=1,'4 - Tabela atual'!R194,'5 - Tabela anterior'!Q194)</f>
        <v>0</v>
      </c>
      <c r="S195" s="9">
        <f>IF(Parametros!$P$3=1,'4 - Tabela atual'!S194,'5 - Tabela anterior'!R194)</f>
        <v>0</v>
      </c>
      <c r="T195" s="9">
        <f>IF(Parametros!$P$3=1,'4 - Tabela atual'!T194,'5 - Tabela anterior'!S194)</f>
        <v>0</v>
      </c>
      <c r="U195" s="9">
        <f>IF(Parametros!$P$3=1,'4 - Tabela atual'!U194,'5 - Tabela anterior'!T194)</f>
        <v>0</v>
      </c>
      <c r="V195" s="9">
        <f>IF(Parametros!$P$3=1,'4 - Tabela atual'!V194,'5 - Tabela anterior'!U194)</f>
        <v>0</v>
      </c>
      <c r="W195" s="9">
        <f>IF(Parametros!$P$3=1,'4 - Tabela atual'!W194,'5 - Tabela anterior'!V194)</f>
        <v>0</v>
      </c>
      <c r="X195" s="9">
        <f>IF(Parametros!$P$3=1,'4 - Tabela atual'!X194,'5 - Tabela anterior'!W194)</f>
        <v>0</v>
      </c>
      <c r="Y195" s="9">
        <f>IF(Parametros!$P$3=1,'4 - Tabela atual'!Y194,'5 - Tabela anterior'!X194)</f>
        <v>0</v>
      </c>
      <c r="Z195" s="9">
        <f>IF(Parametros!$P$3=1,'4 - Tabela atual'!Z194,'5 - Tabela anterior'!Y194)</f>
        <v>0</v>
      </c>
      <c r="AA195" s="9">
        <f>IF(Parametros!$P$3=1,'4 - Tabela atual'!AA194,'5 - Tabela anterior'!Z194)</f>
        <v>0</v>
      </c>
      <c r="AB195" s="9">
        <f>IF(Parametros!$P$3=1,'4 - Tabela atual'!AB194,'5 - Tabela anterior'!AA194)</f>
        <v>0</v>
      </c>
      <c r="AC195" s="9">
        <f>IF(Parametros!$P$3=1,'4 - Tabela atual'!AC194,'5 - Tabela anterior'!AB194)</f>
        <v>0</v>
      </c>
      <c r="AD195" s="9">
        <f>IF(Parametros!$P$3=1,'4 - Tabela atual'!AD194,'5 - Tabela anterior'!AC194)</f>
        <v>0</v>
      </c>
      <c r="AE195" s="9">
        <f>IF(Parametros!$P$3=1,'4 - Tabela atual'!AE194,'5 - Tabela anterior'!AD194)</f>
        <v>0</v>
      </c>
      <c r="AF195" s="9">
        <f>IF(Parametros!$P$3=1,'4 - Tabela atual'!AF194,'5 - Tabela anterior'!AE194)</f>
        <v>0</v>
      </c>
      <c r="AG195" s="9">
        <f>IF(Parametros!$P$3=1,'4 - Tabela atual'!AG194,'5 - Tabela anterior'!AF194)</f>
        <v>0</v>
      </c>
      <c r="AH195" s="9">
        <f>IF(Parametros!$P$3=1,'4 - Tabela atual'!AH194,'5 - Tabela anterior'!AG194)</f>
        <v>0</v>
      </c>
      <c r="AI195" s="9">
        <f>IF(Parametros!$P$3=1,'4 - Tabela atual'!AI194,'5 - Tabela anterior'!AH194)</f>
        <v>0</v>
      </c>
      <c r="AJ195" s="9">
        <f>IF(Parametros!$P$3=1,'4 - Tabela atual'!AJ194,'5 - Tabela anterior'!AI194)</f>
        <v>0</v>
      </c>
      <c r="AK195" s="9">
        <f>IF(Parametros!$P$3=1,'4 - Tabela atual'!AK194,'5 - Tabela anterior'!AJ194)</f>
        <v>0</v>
      </c>
      <c r="AL195" s="9">
        <f>IF(Parametros!$P$3=1,'4 - Tabela atual'!AL194,'5 - Tabela anterior'!AK194)</f>
        <v>0</v>
      </c>
      <c r="AM195" s="9">
        <f>IF(Parametros!$P$3=1,'4 - Tabela atual'!AM194,'5 - Tabela anterior'!AL194)</f>
        <v>0</v>
      </c>
      <c r="AN195" s="9">
        <f>IF(Parametros!$P$3=1,'4 - Tabela atual'!AN194,'5 - Tabela anterior'!AM194)</f>
        <v>0</v>
      </c>
      <c r="AO195" s="9">
        <f>IF(Parametros!$P$3=1,'4 - Tabela atual'!AO194,'5 - Tabela anterior'!AN194)</f>
        <v>0</v>
      </c>
      <c r="AP195" s="9">
        <f>IF(Parametros!$P$3=1,'4 - Tabela atual'!AP194,'5 - Tabela anterior'!AO194)</f>
        <v>0</v>
      </c>
      <c r="AQ195" s="9">
        <f>IF(Parametros!$P$3=1,'4 - Tabela atual'!AQ194,'5 - Tabela anterior'!AP194)</f>
        <v>0</v>
      </c>
      <c r="AR195" s="9">
        <f>IF(Parametros!$P$3=1,'4 - Tabela atual'!AR194,'5 - Tabela anterior'!AQ194)</f>
        <v>0</v>
      </c>
      <c r="AS195" s="9">
        <f>IF(Parametros!$P$3=1,'4 - Tabela atual'!AS194,'5 - Tabela anterior'!AR194)</f>
        <v>0</v>
      </c>
      <c r="AT195" s="9">
        <f>IF(Parametros!$P$3=1,'4 - Tabela atual'!AT194,'5 - Tabela anterior'!AS194)</f>
        <v>0</v>
      </c>
      <c r="AU195" s="9">
        <f>IF(Parametros!$P$3=1,'4 - Tabela atual'!AU194,'5 - Tabela anterior'!AT194)</f>
        <v>0</v>
      </c>
      <c r="AV195" s="9">
        <f>IF(Parametros!$P$3=1,'4 - Tabela atual'!AV194,'5 - Tabela anterior'!AU194)</f>
        <v>0</v>
      </c>
      <c r="AW195" s="9">
        <f>IF(Parametros!$P$3=1,'4 - Tabela atual'!AW194,'5 - Tabela anterior'!AV194)</f>
        <v>0</v>
      </c>
      <c r="AX195" s="9">
        <f>IF(Parametros!$P$3=1,'4 - Tabela atual'!AX194,'5 - Tabela anterior'!AW194)</f>
        <v>0</v>
      </c>
      <c r="AY195" s="9">
        <f>IF(Parametros!$P$3=1,'4 - Tabela atual'!AY194,'5 - Tabela anterior'!AX194)</f>
        <v>0</v>
      </c>
      <c r="AZ195" s="9">
        <f>IF(Parametros!$P$3=1,'4 - Tabela atual'!AZ194,'5 - Tabela anterior'!AY194)</f>
        <v>0</v>
      </c>
      <c r="BA195" s="9">
        <f>IF(Parametros!$P$3=1,'4 - Tabela atual'!BA194,'5 - Tabela anterior'!AZ194)</f>
        <v>0</v>
      </c>
      <c r="BB195" s="9">
        <f>IF(Parametros!$P$3=1,'4 - Tabela atual'!BB194,'5 - Tabela anterior'!BA194)</f>
        <v>0</v>
      </c>
      <c r="BC195" s="9">
        <f>IF(Parametros!$P$3=1,'4 - Tabela atual'!BC194,'5 - Tabela anterior'!BB194)</f>
        <v>0</v>
      </c>
      <c r="BD195" s="9">
        <f>IF(Parametros!$P$3=1,'4 - Tabela atual'!BD194,'5 - Tabela anterior'!BC194)</f>
        <v>0</v>
      </c>
      <c r="BE195" s="9">
        <f>IF(Parametros!$P$3=1,'4 - Tabela atual'!BE194,'5 - Tabela anterior'!BD194)</f>
        <v>0</v>
      </c>
      <c r="BF195" s="9">
        <f>IF(Parametros!$P$3=1,'4 - Tabela atual'!BF194,'5 - Tabela anterior'!BE194)</f>
        <v>0</v>
      </c>
      <c r="BG195" s="9">
        <f>IF(Parametros!$P$3=1,'4 - Tabela atual'!BG194,'5 - Tabela anterior'!BF194)</f>
        <v>0</v>
      </c>
      <c r="BH195" s="9">
        <f>IF(Parametros!$P$3=1,'4 - Tabela atual'!BH194,'5 - Tabela anterior'!BG194)</f>
        <v>0</v>
      </c>
      <c r="BI195" s="9">
        <f>IF(Parametros!$P$3=1,'4 - Tabela atual'!BI194,'5 - Tabela anterior'!BH194)</f>
        <v>0</v>
      </c>
      <c r="BJ195" s="9">
        <f>IF(Parametros!$P$3=1,'4 - Tabela atual'!BJ194,'5 - Tabela anterior'!BI194)</f>
        <v>0</v>
      </c>
      <c r="BK195" s="9">
        <f>IF(Parametros!$P$3=1,'4 - Tabela atual'!BK194,'5 - Tabela anterior'!BJ194)</f>
        <v>0</v>
      </c>
      <c r="BL195" s="9">
        <f>IF(Parametros!$P$3=1,'4 - Tabela atual'!BL194,'5 - Tabela anterior'!BK194)</f>
        <v>0</v>
      </c>
      <c r="BM195" s="9">
        <f>IF(Parametros!$P$3=1,'4 - Tabela atual'!BM194,'5 - Tabela anterior'!BL194)</f>
        <v>0</v>
      </c>
      <c r="BN195" s="9">
        <f>IF(Parametros!$P$3=1,'4 - Tabela atual'!BN194,'5 - Tabela anterior'!BM194)</f>
        <v>0</v>
      </c>
      <c r="BO195" s="9">
        <f>IF(Parametros!$P$3=1,'4 - Tabela atual'!BO194,'5 - Tabela anterior'!BN194)</f>
        <v>0</v>
      </c>
      <c r="BP195" s="9">
        <f>IF(Parametros!$P$3=1,'4 - Tabela atual'!BP194,'5 - Tabela anterior'!BO194)</f>
        <v>0</v>
      </c>
      <c r="BQ195" s="9">
        <f>IF(Parametros!$P$3=1,'4 - Tabela atual'!BQ194,'5 - Tabela anterior'!BP194)</f>
        <v>0</v>
      </c>
      <c r="BR195" s="9">
        <f>IF(Parametros!$P$3=1,'4 - Tabela atual'!BR194,'5 - Tabela anterior'!BQ194)</f>
        <v>0</v>
      </c>
      <c r="BS195" s="9">
        <f>IF(Parametros!$P$3=1,'4 - Tabela atual'!BS194,'5 - Tabela anterior'!BR194)</f>
        <v>0</v>
      </c>
      <c r="BT195" s="9">
        <f>IF(Parametros!$P$3=1,'4 - Tabela atual'!BT194,'5 - Tabela anterior'!BS194)</f>
        <v>0</v>
      </c>
      <c r="BU195" s="9">
        <f>IF(Parametros!$P$3=1,'4 - Tabela atual'!BU194,'5 - Tabela anterior'!BT194)</f>
        <v>0</v>
      </c>
      <c r="BV195" s="9">
        <f>IF(Parametros!$P$3=1,'4 - Tabela atual'!BV194,'5 - Tabela anterior'!BU194)</f>
        <v>0</v>
      </c>
      <c r="BW195" s="9">
        <f>IF(Parametros!$P$3=1,'4 - Tabela atual'!BW194,'5 - Tabela anterior'!BV194)</f>
        <v>0</v>
      </c>
      <c r="BX195" s="9">
        <f>IF(Parametros!$P$3=1,'4 - Tabela atual'!BX194,'5 - Tabela anterior'!BW194)</f>
        <v>0</v>
      </c>
      <c r="BY195" s="9">
        <f>IF(Parametros!$P$3=1,'4 - Tabela atual'!BY194,'5 - Tabela anterior'!BX194)</f>
        <v>0</v>
      </c>
      <c r="BZ195" s="9">
        <f>IF(Parametros!$P$3=1,'4 - Tabela atual'!BZ194,'5 - Tabela anterior'!BY194)</f>
        <v>0</v>
      </c>
      <c r="CA195" s="9">
        <f>IF(Parametros!$P$3=1,'4 - Tabela atual'!CA194,'5 - Tabela anterior'!BZ194)</f>
        <v>0</v>
      </c>
      <c r="CB195" s="9">
        <f>IF(Parametros!$P$3=1,'4 - Tabela atual'!CB194,'5 - Tabela anterior'!CA194)</f>
        <v>0</v>
      </c>
      <c r="CC195" s="9">
        <f>IF(Parametros!$P$3=1,'4 - Tabela atual'!CC194,'5 - Tabela anterior'!CB194)</f>
        <v>0</v>
      </c>
      <c r="CD195" s="9">
        <f>IF(Parametros!$P$3=1,'4 - Tabela atual'!CD194,'5 - Tabela anterior'!CC194)</f>
        <v>0</v>
      </c>
      <c r="CE195" s="9">
        <f>IF(Parametros!$P$3=1,'4 - Tabela atual'!CE194,'5 - Tabela anterior'!CD194)</f>
        <v>0</v>
      </c>
      <c r="CF195" s="9">
        <f>IF(Parametros!$P$3=1,'4 - Tabela atual'!CF194,'5 - Tabela anterior'!CE194)</f>
        <v>0</v>
      </c>
      <c r="CG195" s="9">
        <f>IF(Parametros!$P$3=1,'4 - Tabela atual'!CG194,'5 - Tabela anterior'!CF194)</f>
        <v>0</v>
      </c>
      <c r="CH195" s="9">
        <f>IF(Parametros!$P$3=1,'4 - Tabela atual'!CH194,'5 - Tabela anterior'!CG194)</f>
        <v>0</v>
      </c>
      <c r="CI195" s="9">
        <f>IF(Parametros!$P$3=1,'4 - Tabela atual'!CI194,'5 - Tabela anterior'!CH194)</f>
        <v>0</v>
      </c>
      <c r="CJ195" s="9">
        <f>IF(Parametros!$P$3=1,'4 - Tabela atual'!CJ194,'5 - Tabela anterior'!CI194)</f>
        <v>0</v>
      </c>
      <c r="CK195" s="9">
        <f>IF(Parametros!$P$3=1,'4 - Tabela atual'!CK194,'5 - Tabela anterior'!CJ194)</f>
        <v>0</v>
      </c>
      <c r="CL195" s="9">
        <f>IF(Parametros!$P$3=1,'4 - Tabela atual'!CL194,'5 - Tabela anterior'!CK194)</f>
        <v>0</v>
      </c>
      <c r="CM195" s="9">
        <f>IF(Parametros!$P$3=1,'4 - Tabela atual'!CM194,'5 - Tabela anterior'!CL194)</f>
        <v>0</v>
      </c>
      <c r="CN195" s="9">
        <f>IF(Parametros!$P$3=1,'4 - Tabela atual'!CN194,'5 - Tabela anterior'!CM194)</f>
        <v>0</v>
      </c>
      <c r="CO195" s="9">
        <f>IF(Parametros!$P$3=1,'4 - Tabela atual'!CO194,'5 - Tabela anterior'!CN194)</f>
        <v>0</v>
      </c>
      <c r="CP195" s="9">
        <f>IF(Parametros!$P$3=1,'4 - Tabela atual'!CP194,'5 - Tabela anterior'!CO194)</f>
        <v>0</v>
      </c>
      <c r="CQ195" s="9">
        <f>IF(Parametros!$P$3=1,'4 - Tabela atual'!CQ194,'5 - Tabela anterior'!CP194)</f>
        <v>0</v>
      </c>
      <c r="CR195" s="9">
        <f>IF(Parametros!$P$3=1,'4 - Tabela atual'!CR194,'5 - Tabela anterior'!CQ194)</f>
        <v>0</v>
      </c>
      <c r="CS195" s="9">
        <f>IF(Parametros!$P$3=1,'4 - Tabela atual'!CS194,'5 - Tabela anterior'!CR194)</f>
        <v>0</v>
      </c>
      <c r="CT195" s="9">
        <f>IF(Parametros!$P$3=1,'4 - Tabela atual'!CT194,'5 - Tabela anterior'!CS194)</f>
        <v>0</v>
      </c>
      <c r="CU195" s="9">
        <f>IF(Parametros!$P$3=1,'4 - Tabela atual'!CU194,'5 - Tabela anterior'!CT194)</f>
        <v>0</v>
      </c>
      <c r="CV195" s="9">
        <f>IF(Parametros!$P$3=1,'4 - Tabela atual'!CV194,'5 - Tabela anterior'!CU194)</f>
        <v>0</v>
      </c>
      <c r="CW195" s="9">
        <f>IF(Parametros!$P$3=1,'4 - Tabela atual'!CW194,'5 - Tabela anterior'!CV194)</f>
        <v>0</v>
      </c>
      <c r="CX195" s="9">
        <f>IF(Parametros!$P$3=1,'4 - Tabela atual'!CX194,'5 - Tabela anterior'!CW194)</f>
        <v>0</v>
      </c>
      <c r="CY195" s="9">
        <f>IF(Parametros!$P$3=1,'4 - Tabela atual'!CY194,'5 - Tabela anterior'!CX194)</f>
        <v>0</v>
      </c>
      <c r="CZ195" s="9">
        <f>IF(Parametros!$P$3=1,'4 - Tabela atual'!CZ194,'5 - Tabela anterior'!CY194)</f>
        <v>0</v>
      </c>
      <c r="DA195" s="9">
        <f>IF(Parametros!$P$3=1,'4 - Tabela atual'!DA194,'5 - Tabela anterior'!CZ194)</f>
        <v>0</v>
      </c>
      <c r="DB195" s="9">
        <f>IF(Parametros!$P$3=1,'4 - Tabela atual'!DB194,'5 - Tabela anterior'!DA194)</f>
        <v>0</v>
      </c>
      <c r="DC195" s="9">
        <f>IF(Parametros!$P$3=1,'4 - Tabela atual'!DC194,'5 - Tabela anterior'!DB194)</f>
        <v>0</v>
      </c>
      <c r="DD195" s="9">
        <f>IF(Parametros!$P$3=1,'4 - Tabela atual'!DD194,'5 - Tabela anterior'!DC194)</f>
        <v>0</v>
      </c>
      <c r="DE195" s="9">
        <f>IF(Parametros!$P$3=1,'4 - Tabela atual'!DE194,'5 - Tabela anterior'!DD194)</f>
        <v>0</v>
      </c>
      <c r="DF195" s="9">
        <f>IF(Parametros!$P$3=1,'4 - Tabela atual'!DF194,'5 - Tabela anterior'!DE194)</f>
        <v>0</v>
      </c>
      <c r="DG195" s="9">
        <f>IF(Parametros!$P$3=1,'4 - Tabela atual'!DG194,'5 - Tabela anterior'!DF194)</f>
        <v>0</v>
      </c>
      <c r="DH195" s="9">
        <f>IF(Parametros!$P$3=1,'4 - Tabela atual'!DH194,'5 - Tabela anterior'!DG194)</f>
        <v>0</v>
      </c>
      <c r="DI195" s="9">
        <f>IF(Parametros!$P$3=1,'4 - Tabela atual'!DI194,'5 - Tabela anterior'!DH194)</f>
        <v>0</v>
      </c>
      <c r="DJ195" s="9">
        <f>IF(Parametros!$P$3=1,'4 - Tabela atual'!DJ194,'5 - Tabela anterior'!DI194)</f>
        <v>0</v>
      </c>
      <c r="DK195" s="9">
        <f>IF(Parametros!$P$3=1,'4 - Tabela atual'!DK194,'5 - Tabela anterior'!DJ194)</f>
        <v>0</v>
      </c>
      <c r="DL195" s="9">
        <f>IF(Parametros!$P$3=1,'4 - Tabela atual'!DL194,'5 - Tabela anterior'!DK194)</f>
        <v>0</v>
      </c>
      <c r="DM195" s="9">
        <f>IF(Parametros!$P$3=1,'4 - Tabela atual'!DM194,'5 - Tabela anterior'!DL194)</f>
        <v>0</v>
      </c>
      <c r="DN195" s="9">
        <f>IF(Parametros!$P$3=1,'4 - Tabela atual'!DN194,'5 - Tabela anterior'!DM194)</f>
        <v>0</v>
      </c>
      <c r="DO195" s="9">
        <f>IF(Parametros!$P$3=1,'4 - Tabela atual'!DO194,'5 - Tabela anterior'!DN194)</f>
        <v>0</v>
      </c>
      <c r="DP195" s="9">
        <f>IF(Parametros!$P$3=1,'4 - Tabela atual'!DP194,'5 - Tabela anterior'!DO194)</f>
        <v>0</v>
      </c>
      <c r="DQ195" s="9">
        <f>IF(Parametros!$P$3=1,'4 - Tabela atual'!DQ194,'5 - Tabela anterior'!DP194)</f>
        <v>0</v>
      </c>
      <c r="DR195" s="9">
        <f>IF(Parametros!$P$3=1,'4 - Tabela atual'!DR194,'5 - Tabela anterior'!DQ194)</f>
        <v>0</v>
      </c>
      <c r="DS195" s="9">
        <f>IF(Parametros!$P$3=1,'4 - Tabela atual'!DS194,'5 - Tabela anterior'!DR194)</f>
        <v>0</v>
      </c>
      <c r="DT195" s="9">
        <f>IF(Parametros!$P$3=1,'4 - Tabela atual'!DT194,'5 - Tabela anterior'!DS194)</f>
        <v>0</v>
      </c>
      <c r="DU195" s="9">
        <f>IF(Parametros!$P$3=1,'4 - Tabela atual'!DU194,'5 - Tabela anterior'!DT194)</f>
        <v>0</v>
      </c>
      <c r="DV195" s="9">
        <f>IF(Parametros!$P$3=1,'4 - Tabela atual'!DV194,'5 - Tabela anterior'!DU194)</f>
        <v>0</v>
      </c>
      <c r="DW195" s="9">
        <f>IF(Parametros!$P$3=1,'4 - Tabela atual'!DW194,'5 - Tabela anterior'!DV194)</f>
        <v>0</v>
      </c>
      <c r="DX195" s="9">
        <f>IF(Parametros!$P$3=1,'4 - Tabela atual'!DX194,'5 - Tabela anterior'!DW194)</f>
        <v>0</v>
      </c>
      <c r="DY195" s="9">
        <f>IF(Parametros!$P$3=1,'4 - Tabela atual'!DY194,'5 - Tabela anterior'!DX194)</f>
        <v>0</v>
      </c>
      <c r="DZ195" s="9">
        <f>IF(Parametros!$P$3=1,'4 - Tabela atual'!DZ194,'5 - Tabela anterior'!DY194)</f>
        <v>0</v>
      </c>
      <c r="EA195" s="9">
        <f>IF(Parametros!$P$3=1,'4 - Tabela atual'!EA194,'5 - Tabela anterior'!DZ194)</f>
        <v>0</v>
      </c>
      <c r="EB195" s="9">
        <f>IF(Parametros!$P$3=1,'4 - Tabela atual'!EB194,'5 - Tabela anterior'!EA194)</f>
        <v>0</v>
      </c>
      <c r="EC195" s="9">
        <f>IF(Parametros!$P$3=1,'4 - Tabela atual'!EC194,'5 - Tabela anterior'!EB194)</f>
        <v>0</v>
      </c>
      <c r="ED195" s="9">
        <f>IF(Parametros!$P$3=1,'4 - Tabela atual'!ED194,'5 - Tabela anterior'!EC194)</f>
        <v>0</v>
      </c>
      <c r="EE195" s="9">
        <f>IF(Parametros!$P$3=1,'4 - Tabela atual'!EE194,'5 - Tabela anterior'!ED194)</f>
        <v>0</v>
      </c>
      <c r="EF195" s="9">
        <f>IF(Parametros!$P$3=1,'4 - Tabela atual'!EF194,'5 - Tabela anterior'!EE194)</f>
        <v>0</v>
      </c>
      <c r="EG195" s="9">
        <f>IF(Parametros!$P$3=1,'4 - Tabela atual'!EG194,'5 - Tabela anterior'!EF194)</f>
        <v>0</v>
      </c>
      <c r="EH195" s="9">
        <f>IF(Parametros!$P$3=1,'4 - Tabela atual'!EH194,'5 - Tabela anterior'!EG194)</f>
        <v>0</v>
      </c>
      <c r="EI195" s="9">
        <f>IF(Parametros!$P$3=1,'4 - Tabela atual'!EI194,'5 - Tabela anterior'!EH194)</f>
        <v>0</v>
      </c>
      <c r="EJ195" s="9">
        <f>IF(Parametros!$P$3=1,'4 - Tabela atual'!EJ194,'5 - Tabela anterior'!EI194)</f>
        <v>0</v>
      </c>
      <c r="EK195" s="9">
        <f>IF(Parametros!$P$3=1,'4 - Tabela atual'!EK194,'5 - Tabela anterior'!EJ194)</f>
        <v>0</v>
      </c>
      <c r="EL195" s="9">
        <f>IF(Parametros!$P$3=1,'4 - Tabela atual'!EL194,'5 - Tabela anterior'!EK194)</f>
        <v>0</v>
      </c>
      <c r="EM195" s="9">
        <f>IF(Parametros!$P$3=1,'4 - Tabela atual'!EM194,'5 - Tabela anterior'!EL194)</f>
        <v>0</v>
      </c>
      <c r="EN195" s="9">
        <f>IF(Parametros!$P$3=1,'4 - Tabela atual'!EN194,'5 - Tabela anterior'!EM194)</f>
        <v>0</v>
      </c>
      <c r="EO195" s="9">
        <f>IF(Parametros!$P$3=1,'4 - Tabela atual'!EO194,'5 - Tabela anterior'!EN194)</f>
        <v>0</v>
      </c>
      <c r="EP195" s="9">
        <f>IF(Parametros!$P$3=1,'4 - Tabela atual'!EP194,'5 - Tabela anterior'!EO194)</f>
        <v>0</v>
      </c>
      <c r="EQ195" s="9">
        <f>IF(Parametros!$P$3=1,'4 - Tabela atual'!EQ194,'5 - Tabela anterior'!EP194)</f>
        <v>0</v>
      </c>
      <c r="ER195" s="9">
        <f>IF(Parametros!$P$3=1,'4 - Tabela atual'!ER194,'5 - Tabela anterior'!EQ194)</f>
        <v>0</v>
      </c>
      <c r="ES195" s="9">
        <f>IF(Parametros!$P$3=1,'4 - Tabela atual'!ES194,'5 - Tabela anterior'!ER194)</f>
        <v>0</v>
      </c>
      <c r="ET195" s="9">
        <f>IF(Parametros!$P$3=1,'4 - Tabela atual'!ET194,'5 - Tabela anterior'!ES194)</f>
        <v>0</v>
      </c>
      <c r="EU195" s="9">
        <f>IF(Parametros!$P$3=1,'4 - Tabela atual'!EU194,'5 - Tabela anterior'!ET194)</f>
        <v>0</v>
      </c>
      <c r="EV195" s="9">
        <f>IF(Parametros!$P$3=1,'4 - Tabela atual'!EV194,'5 - Tabela anterior'!EU194)</f>
        <v>0</v>
      </c>
      <c r="EW195" s="9">
        <f>IF(Parametros!$P$3=1,'4 - Tabela atual'!EW194,'5 - Tabela anterior'!EV194)</f>
        <v>0</v>
      </c>
      <c r="EX195" s="9">
        <f>IF(Parametros!$P$3=1,'4 - Tabela atual'!EX194,'5 - Tabela anterior'!EW194)</f>
        <v>0</v>
      </c>
      <c r="EY195" s="9">
        <f>IF(Parametros!$P$3=1,'4 - Tabela atual'!EY194,'5 - Tabela anterior'!EX194)</f>
        <v>0</v>
      </c>
      <c r="EZ195" s="9">
        <f>IF(Parametros!$P$3=1,'4 - Tabela atual'!EZ194,'5 - Tabela anterior'!EY194)</f>
        <v>0</v>
      </c>
      <c r="FA195" s="9">
        <f>IF(Parametros!$P$3=1,'4 - Tabela atual'!FA194,'5 - Tabela anterior'!EZ194)</f>
        <v>0</v>
      </c>
      <c r="FB195" s="9">
        <f>IF(Parametros!$P$3=1,'4 - Tabela atual'!FB194,'5 - Tabela anterior'!FA194)</f>
        <v>0</v>
      </c>
      <c r="FC195" s="9">
        <f>IF(Parametros!$P$3=1,'4 - Tabela atual'!FC194,'5 - Tabela anterior'!FB194)</f>
        <v>0</v>
      </c>
      <c r="FD195" s="9">
        <f>IF(Parametros!$P$3=1,'4 - Tabela atual'!FD194,'5 - Tabela anterior'!FC194)</f>
        <v>0</v>
      </c>
      <c r="FE195" s="9">
        <f>IF(Parametros!$P$3=1,'4 - Tabela atual'!FE194,'5 - Tabela anterior'!FD194)</f>
        <v>0</v>
      </c>
      <c r="FF195" s="9">
        <f>IF(Parametros!$P$3=1,'4 - Tabela atual'!FF194,'5 - Tabela anterior'!FE194)</f>
        <v>0</v>
      </c>
      <c r="FG195" s="9">
        <f>IF(Parametros!$P$3=1,'4 - Tabela atual'!FG194,'5 - Tabela anterior'!FF194)</f>
        <v>0</v>
      </c>
      <c r="FH195" s="9">
        <f>IF(Parametros!$P$3=1,'4 - Tabela atual'!FH194,'5 - Tabela anterior'!FG194)</f>
        <v>0</v>
      </c>
      <c r="FI195" s="9">
        <f>IF(Parametros!$P$3=1,'4 - Tabela atual'!FI194,'5 - Tabela anterior'!FH194)</f>
        <v>0</v>
      </c>
      <c r="FJ195" s="9">
        <f>IF(Parametros!$P$3=1,'4 - Tabela atual'!FJ194,'5 - Tabela anterior'!FI194)</f>
        <v>0</v>
      </c>
      <c r="FK195" s="9">
        <f>IF(Parametros!$P$3=1,'4 - Tabela atual'!FK194,'5 - Tabela anterior'!FJ194)</f>
        <v>0</v>
      </c>
      <c r="FL195" s="9">
        <f>IF(Parametros!$P$3=1,'4 - Tabela atual'!FL194,'5 - Tabela anterior'!FK194)</f>
        <v>0</v>
      </c>
      <c r="FM195" s="9">
        <f>IF(Parametros!$P$3=1,'4 - Tabela atual'!FM194,'5 - Tabela anterior'!FL194)</f>
        <v>0</v>
      </c>
      <c r="FN195" s="9">
        <f>IF(Parametros!$P$3=1,'4 - Tabela atual'!FN194,'5 - Tabela anterior'!FM194)</f>
        <v>0</v>
      </c>
      <c r="FO195" s="9">
        <f>IF(Parametros!$P$3=1,'4 - Tabela atual'!FO194,'5 - Tabela anterior'!FN194)</f>
        <v>0</v>
      </c>
      <c r="FP195" s="9">
        <f>IF(Parametros!$P$3=1,'4 - Tabela atual'!FP194,'5 - Tabela anterior'!FO194)</f>
        <v>0</v>
      </c>
      <c r="FQ195" s="9">
        <f>IF(Parametros!$P$3=1,'4 - Tabela atual'!FQ194,'5 - Tabela anterior'!FP194)</f>
        <v>0</v>
      </c>
      <c r="FR195" s="9">
        <f>IF(Parametros!$P$3=1,'4 - Tabela atual'!FR194,'5 - Tabela anterior'!FQ194)</f>
        <v>0</v>
      </c>
      <c r="FS195" s="9">
        <f>IF(Parametros!$P$3=1,'4 - Tabela atual'!FS194,'5 - Tabela anterior'!FR194)</f>
        <v>0</v>
      </c>
      <c r="FT195" t="str">
        <f>IF(Parametros!$P$3=1,'4 - Tabela atual'!FT194,'5 - Tabela anterior'!FS194)</f>
        <v>0</v>
      </c>
      <c r="FU195" t="str">
        <f>IF(Parametros!$P$3=1,'4 - Tabela atual'!FU194,'5 - Tabela anterior'!FT194)</f>
        <v>0</v>
      </c>
      <c r="FV195" t="str">
        <f>IF(Parametros!$P$3=1,'4 - Tabela atual'!FV194,'5 - Tabela anterior'!FU194)</f>
        <v>0</v>
      </c>
      <c r="FW195" t="str">
        <f>IF(Parametros!$P$3=1,'4 - Tabela atual'!FW194,'5 - Tabela anterior'!FV194)</f>
        <v>0</v>
      </c>
      <c r="FX195">
        <f>IF(Parametros!$P$3=1,'4 - Tabela atual'!FX194,'5 - Tabela anterior'!FW194)</f>
        <v>0</v>
      </c>
      <c r="FY195">
        <f>IF(Parametros!$P$3=1,'4 - Tabela atual'!FY194,'5 - Tabela anterior'!FX194)</f>
        <v>0</v>
      </c>
      <c r="FZ195">
        <f>IF(Parametros!$P$3=1,'4 - Tabela atual'!FZ194,'5 - Tabela anterior'!FY194)</f>
        <v>0</v>
      </c>
      <c r="GA195">
        <f>IF(Parametros!$P$3=1,'4 - Tabela atual'!GA194,'5 - Tabela anterior'!FZ194)</f>
        <v>0</v>
      </c>
      <c r="GB195">
        <f>IF(Parametros!$P$3=1,'4 - Tabela atual'!GB194,'5 - Tabela anterior'!GA194)</f>
        <v>0</v>
      </c>
      <c r="GC195">
        <f>IF(Parametros!$P$3=1,'4 - Tabela atual'!GC194,'5 - Tabela anterior'!GB194)</f>
        <v>0</v>
      </c>
      <c r="GD195">
        <f>IF(Parametros!$P$3=1,'4 - Tabela atual'!GD194,'5 - Tabela anterior'!GC194)</f>
        <v>0</v>
      </c>
      <c r="GE195">
        <f>IF(Parametros!$P$3=1,'4 - Tabela atual'!GE194,'5 - Tabela anterior'!GD194)</f>
        <v>0</v>
      </c>
      <c r="GF195">
        <f>IF(Parametros!$P$3=1,'4 - Tabela atual'!GF194,'5 - Tabela anterior'!GE194)</f>
        <v>0</v>
      </c>
      <c r="GG195">
        <f>IF(Parametros!$P$3=1,'4 - Tabela atual'!GG194,'5 - Tabela anterior'!GF194)</f>
        <v>0</v>
      </c>
      <c r="GH195">
        <f>IF(Parametros!$P$3=1,'4 - Tabela atual'!GH194,'5 - Tabela anterior'!GG194)</f>
        <v>0</v>
      </c>
      <c r="GI195" s="8" t="str">
        <f>IF(Parametros!$P$3=1,'4 - Tabela atual'!GI194,'5 - Tabela anterior'!GH194)</f>
        <v>0</v>
      </c>
      <c r="GJ195" s="8">
        <f>IF(Parametros!$P$3=1,'4 - Tabela atual'!GJ194,'5 - Tabela anterior'!GI194)</f>
        <v>0</v>
      </c>
      <c r="GK195" s="8">
        <f>IF(Parametros!$P$3=1,'4 - Tabela atual'!GK194,'5 - Tabela anterior'!GJ194)</f>
        <v>0</v>
      </c>
      <c r="GL195" s="8">
        <f>IF(Parametros!$P$3=1,'4 - Tabela atual'!GL194,'5 - Tabela anterior'!GK194)</f>
        <v>0</v>
      </c>
      <c r="GM195" s="8">
        <f>IF(Parametros!$P$3=1,'4 - Tabela atual'!GM194,'5 - Tabela anterior'!GL194)</f>
        <v>0</v>
      </c>
      <c r="GN195" s="8">
        <f>IF(Parametros!$P$3=1,'4 - Tabela atual'!GN194,'5 - Tabela anterior'!GM194)</f>
        <v>0</v>
      </c>
      <c r="GO195" s="8">
        <f>IF(Parametros!$P$3=1,'4 - Tabela atual'!GO194,'5 - Tabela anterior'!GN194)</f>
        <v>0</v>
      </c>
      <c r="GP195" s="8">
        <f>IF(Parametros!$P$3=1,'4 - Tabela atual'!GP194,'5 - Tabela anterior'!GO194)</f>
        <v>0</v>
      </c>
      <c r="GQ195" s="8">
        <f>IF(Parametros!$P$3=1,'4 - Tabela atual'!GQ194,'5 - Tabela anterior'!GP194)</f>
        <v>0</v>
      </c>
      <c r="GR195" s="8">
        <f>IF(Parametros!$P$3=1,'4 - Tabela atual'!GR194,'5 - Tabela anterior'!GQ194)</f>
        <v>0</v>
      </c>
      <c r="GS195" s="8">
        <f>IF(Parametros!$P$3=1,'4 - Tabela atual'!GS194,'5 - Tabela anterior'!GR194)</f>
        <v>0</v>
      </c>
      <c r="GT195" s="8">
        <f>IF(Parametros!$P$3=1,'4 - Tabela atual'!GT194,'5 - Tabela anterior'!GS194)</f>
        <v>0</v>
      </c>
      <c r="GU195" s="8">
        <f>IF(Parametros!$P$3=1,'4 - Tabela atual'!GU194,'5 - Tabela anterior'!GT194)</f>
        <v>0</v>
      </c>
      <c r="GV195" s="8">
        <f>IF(Parametros!$P$3=1,'4 - Tabela atual'!GV194,'5 - Tabela anterior'!GU194)</f>
        <v>0</v>
      </c>
      <c r="GW195" s="8">
        <f>IF(Parametros!$P$3=1,'4 - Tabela atual'!GW194,'5 - Tabela anterior'!GV194)</f>
        <v>0</v>
      </c>
      <c r="GX195">
        <f>IF(Parametros!$P$3=1,'4 - Tabela atual'!GX194,'5 - Tabela anterior'!GW194)</f>
        <v>0</v>
      </c>
      <c r="GY195">
        <f>IF(Parametros!$P$3=1,'4 - Tabela atual'!GY194,'5 - Tabela anterior'!GX194)</f>
        <v>0</v>
      </c>
      <c r="GZ195">
        <f>IF(Parametros!$P$3=1,'4 - Tabela atual'!GZ194,'5 - Tabela anterior'!GY194)</f>
        <v>0</v>
      </c>
      <c r="HA195">
        <f>IF(Parametros!$P$3=1,'4 - Tabela atual'!HA194,'5 - Tabela anterior'!GZ194)</f>
        <v>0</v>
      </c>
      <c r="HB195">
        <f>IF(Parametros!$P$3=1,'4 - Tabela atual'!HB194,'5 - Tabela anterior'!HA194)</f>
        <v>0</v>
      </c>
      <c r="HC195">
        <f>IF(Parametros!$P$3=1,'4 - Tabela atual'!HC194,'5 - Tabela anterior'!HB194)</f>
        <v>0</v>
      </c>
      <c r="HD195">
        <f>IF(Parametros!$P$3=1,'4 - Tabela atual'!HD194,'5 - Tabela anterior'!HC194)</f>
        <v>0</v>
      </c>
      <c r="HE195" s="6" t="str">
        <f t="shared" si="4"/>
        <v>0 - (0)</v>
      </c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IP195" s="5"/>
      <c r="IQ195" s="5"/>
      <c r="IR195" s="5"/>
      <c r="IS195" s="5"/>
      <c r="IT195" s="5"/>
      <c r="IU195" s="5"/>
      <c r="IV195" s="5"/>
      <c r="IW195" s="5"/>
      <c r="IX195" s="5"/>
      <c r="IY195" s="5"/>
      <c r="IZ195" s="5"/>
      <c r="JA195" s="5"/>
      <c r="JB195" s="5"/>
      <c r="JC195" s="5"/>
      <c r="JD195" s="5"/>
      <c r="JE195" s="5"/>
      <c r="JF195" s="5"/>
      <c r="JG195" s="5"/>
      <c r="JH195" s="5"/>
      <c r="JI195" s="5"/>
      <c r="JJ195" s="5"/>
      <c r="JK195" s="5"/>
      <c r="JL195" s="5"/>
    </row>
    <row r="196" spans="1:272" x14ac:dyDescent="0.2">
      <c r="A196" s="148">
        <f>IF(Parametros!$P$3=1,'4 - Tabela atual'!A195,'5 - Tabela anterior'!A195)</f>
        <v>0</v>
      </c>
      <c r="B196" s="112">
        <f>IF(Parametros!$P$3=1,'4 - Tabela atual'!B195,'5 - Tabela anterior'!B195)</f>
        <v>0</v>
      </c>
      <c r="C196" s="9">
        <f>IF(Parametros!$P$3=1,'4 - Tabela atual'!C195,'5 - Tabela anterior'!C195)</f>
        <v>0</v>
      </c>
      <c r="D196" s="9">
        <f>IF(Parametros!$P$3=1,'4 - Tabela atual'!D195,'5 - Tabela anterior'!D195)</f>
        <v>0</v>
      </c>
      <c r="E196" s="9"/>
      <c r="F196" s="9"/>
      <c r="G196" s="9"/>
      <c r="H196" s="9"/>
      <c r="I196" s="9">
        <f>IF(Parametros!$P$3=1,'4 - Tabela atual'!I195,'5 - Tabela anterior'!H195)</f>
        <v>0</v>
      </c>
      <c r="J196" s="9"/>
      <c r="K196" s="9"/>
      <c r="L196" s="9"/>
      <c r="M196" s="9"/>
      <c r="N196" s="9">
        <f>IF(Parametros!$P$3=1,'4 - Tabela atual'!N195,'5 - Tabela anterior'!M195)</f>
        <v>0</v>
      </c>
      <c r="O196" s="9">
        <f>IF(Parametros!$P$3=1,'4 - Tabela atual'!O195,'5 - Tabela anterior'!N195)</f>
        <v>0</v>
      </c>
      <c r="P196" s="9">
        <f>IF(Parametros!$P$3=1,'4 - Tabela atual'!P195,'5 - Tabela anterior'!O195)</f>
        <v>0</v>
      </c>
      <c r="Q196" s="9">
        <f>IF(Parametros!$P$3=1,'4 - Tabela atual'!Q195,'5 - Tabela anterior'!P195)</f>
        <v>0</v>
      </c>
      <c r="R196" s="9">
        <f>IF(Parametros!$P$3=1,'4 - Tabela atual'!R195,'5 - Tabela anterior'!Q195)</f>
        <v>0</v>
      </c>
      <c r="S196" s="9">
        <f>IF(Parametros!$P$3=1,'4 - Tabela atual'!S195,'5 - Tabela anterior'!R195)</f>
        <v>0</v>
      </c>
      <c r="T196" s="9">
        <f>IF(Parametros!$P$3=1,'4 - Tabela atual'!T195,'5 - Tabela anterior'!S195)</f>
        <v>0</v>
      </c>
      <c r="U196" s="9">
        <f>IF(Parametros!$P$3=1,'4 - Tabela atual'!U195,'5 - Tabela anterior'!T195)</f>
        <v>0</v>
      </c>
      <c r="V196" s="9">
        <f>IF(Parametros!$P$3=1,'4 - Tabela atual'!V195,'5 - Tabela anterior'!U195)</f>
        <v>0</v>
      </c>
      <c r="W196" s="9">
        <f>IF(Parametros!$P$3=1,'4 - Tabela atual'!W195,'5 - Tabela anterior'!V195)</f>
        <v>0</v>
      </c>
      <c r="X196" s="9">
        <f>IF(Parametros!$P$3=1,'4 - Tabela atual'!X195,'5 - Tabela anterior'!W195)</f>
        <v>0</v>
      </c>
      <c r="Y196" s="9">
        <f>IF(Parametros!$P$3=1,'4 - Tabela atual'!Y195,'5 - Tabela anterior'!X195)</f>
        <v>0</v>
      </c>
      <c r="Z196" s="9">
        <f>IF(Parametros!$P$3=1,'4 - Tabela atual'!Z195,'5 - Tabela anterior'!Y195)</f>
        <v>0</v>
      </c>
      <c r="AA196" s="9">
        <f>IF(Parametros!$P$3=1,'4 - Tabela atual'!AA195,'5 - Tabela anterior'!Z195)</f>
        <v>0</v>
      </c>
      <c r="AB196" s="9">
        <f>IF(Parametros!$P$3=1,'4 - Tabela atual'!AB195,'5 - Tabela anterior'!AA195)</f>
        <v>0</v>
      </c>
      <c r="AC196" s="9">
        <f>IF(Parametros!$P$3=1,'4 - Tabela atual'!AC195,'5 - Tabela anterior'!AB195)</f>
        <v>0</v>
      </c>
      <c r="AD196" s="9">
        <f>IF(Parametros!$P$3=1,'4 - Tabela atual'!AD195,'5 - Tabela anterior'!AC195)</f>
        <v>0</v>
      </c>
      <c r="AE196" s="9">
        <f>IF(Parametros!$P$3=1,'4 - Tabela atual'!AE195,'5 - Tabela anterior'!AD195)</f>
        <v>0</v>
      </c>
      <c r="AF196" s="9">
        <f>IF(Parametros!$P$3=1,'4 - Tabela atual'!AF195,'5 - Tabela anterior'!AE195)</f>
        <v>0</v>
      </c>
      <c r="AG196" s="9">
        <f>IF(Parametros!$P$3=1,'4 - Tabela atual'!AG195,'5 - Tabela anterior'!AF195)</f>
        <v>0</v>
      </c>
      <c r="AH196" s="9">
        <f>IF(Parametros!$P$3=1,'4 - Tabela atual'!AH195,'5 - Tabela anterior'!AG195)</f>
        <v>0</v>
      </c>
      <c r="AI196" s="9">
        <f>IF(Parametros!$P$3=1,'4 - Tabela atual'!AI195,'5 - Tabela anterior'!AH195)</f>
        <v>0</v>
      </c>
      <c r="AJ196" s="9">
        <f>IF(Parametros!$P$3=1,'4 - Tabela atual'!AJ195,'5 - Tabela anterior'!AI195)</f>
        <v>0</v>
      </c>
      <c r="AK196" s="9">
        <f>IF(Parametros!$P$3=1,'4 - Tabela atual'!AK195,'5 - Tabela anterior'!AJ195)</f>
        <v>0</v>
      </c>
      <c r="AL196" s="9">
        <f>IF(Parametros!$P$3=1,'4 - Tabela atual'!AL195,'5 - Tabela anterior'!AK195)</f>
        <v>0</v>
      </c>
      <c r="AM196" s="9">
        <f>IF(Parametros!$P$3=1,'4 - Tabela atual'!AM195,'5 - Tabela anterior'!AL195)</f>
        <v>0</v>
      </c>
      <c r="AN196" s="9">
        <f>IF(Parametros!$P$3=1,'4 - Tabela atual'!AN195,'5 - Tabela anterior'!AM195)</f>
        <v>0</v>
      </c>
      <c r="AO196" s="9">
        <f>IF(Parametros!$P$3=1,'4 - Tabela atual'!AO195,'5 - Tabela anterior'!AN195)</f>
        <v>0</v>
      </c>
      <c r="AP196" s="9">
        <f>IF(Parametros!$P$3=1,'4 - Tabela atual'!AP195,'5 - Tabela anterior'!AO195)</f>
        <v>0</v>
      </c>
      <c r="AQ196" s="9">
        <f>IF(Parametros!$P$3=1,'4 - Tabela atual'!AQ195,'5 - Tabela anterior'!AP195)</f>
        <v>0</v>
      </c>
      <c r="AR196" s="9">
        <f>IF(Parametros!$P$3=1,'4 - Tabela atual'!AR195,'5 - Tabela anterior'!AQ195)</f>
        <v>0</v>
      </c>
      <c r="AS196" s="9">
        <f>IF(Parametros!$P$3=1,'4 - Tabela atual'!AS195,'5 - Tabela anterior'!AR195)</f>
        <v>0</v>
      </c>
      <c r="AT196" s="9">
        <f>IF(Parametros!$P$3=1,'4 - Tabela atual'!AT195,'5 - Tabela anterior'!AS195)</f>
        <v>0</v>
      </c>
      <c r="AU196" s="9">
        <f>IF(Parametros!$P$3=1,'4 - Tabela atual'!AU195,'5 - Tabela anterior'!AT195)</f>
        <v>0</v>
      </c>
      <c r="AV196" s="9">
        <f>IF(Parametros!$P$3=1,'4 - Tabela atual'!AV195,'5 - Tabela anterior'!AU195)</f>
        <v>0</v>
      </c>
      <c r="AW196" s="9">
        <f>IF(Parametros!$P$3=1,'4 - Tabela atual'!AW195,'5 - Tabela anterior'!AV195)</f>
        <v>0</v>
      </c>
      <c r="AX196" s="9">
        <f>IF(Parametros!$P$3=1,'4 - Tabela atual'!AX195,'5 - Tabela anterior'!AW195)</f>
        <v>0</v>
      </c>
      <c r="AY196" s="9">
        <f>IF(Parametros!$P$3=1,'4 - Tabela atual'!AY195,'5 - Tabela anterior'!AX195)</f>
        <v>0</v>
      </c>
      <c r="AZ196" s="9">
        <f>IF(Parametros!$P$3=1,'4 - Tabela atual'!AZ195,'5 - Tabela anterior'!AY195)</f>
        <v>0</v>
      </c>
      <c r="BA196" s="9">
        <f>IF(Parametros!$P$3=1,'4 - Tabela atual'!BA195,'5 - Tabela anterior'!AZ195)</f>
        <v>0</v>
      </c>
      <c r="BB196" s="9">
        <f>IF(Parametros!$P$3=1,'4 - Tabela atual'!BB195,'5 - Tabela anterior'!BA195)</f>
        <v>0</v>
      </c>
      <c r="BC196" s="9">
        <f>IF(Parametros!$P$3=1,'4 - Tabela atual'!BC195,'5 - Tabela anterior'!BB195)</f>
        <v>0</v>
      </c>
      <c r="BD196" s="9">
        <f>IF(Parametros!$P$3=1,'4 - Tabela atual'!BD195,'5 - Tabela anterior'!BC195)</f>
        <v>0</v>
      </c>
      <c r="BE196" s="9">
        <f>IF(Parametros!$P$3=1,'4 - Tabela atual'!BE195,'5 - Tabela anterior'!BD195)</f>
        <v>0</v>
      </c>
      <c r="BF196" s="9">
        <f>IF(Parametros!$P$3=1,'4 - Tabela atual'!BF195,'5 - Tabela anterior'!BE195)</f>
        <v>0</v>
      </c>
      <c r="BG196" s="9">
        <f>IF(Parametros!$P$3=1,'4 - Tabela atual'!BG195,'5 - Tabela anterior'!BF195)</f>
        <v>0</v>
      </c>
      <c r="BH196" s="9">
        <f>IF(Parametros!$P$3=1,'4 - Tabela atual'!BH195,'5 - Tabela anterior'!BG195)</f>
        <v>0</v>
      </c>
      <c r="BI196" s="9">
        <f>IF(Parametros!$P$3=1,'4 - Tabela atual'!BI195,'5 - Tabela anterior'!BH195)</f>
        <v>0</v>
      </c>
      <c r="BJ196" s="9">
        <f>IF(Parametros!$P$3=1,'4 - Tabela atual'!BJ195,'5 - Tabela anterior'!BI195)</f>
        <v>0</v>
      </c>
      <c r="BK196" s="9">
        <f>IF(Parametros!$P$3=1,'4 - Tabela atual'!BK195,'5 - Tabela anterior'!BJ195)</f>
        <v>0</v>
      </c>
      <c r="BL196" s="9">
        <f>IF(Parametros!$P$3=1,'4 - Tabela atual'!BL195,'5 - Tabela anterior'!BK195)</f>
        <v>0</v>
      </c>
      <c r="BM196" s="9">
        <f>IF(Parametros!$P$3=1,'4 - Tabela atual'!BM195,'5 - Tabela anterior'!BL195)</f>
        <v>0</v>
      </c>
      <c r="BN196" s="9">
        <f>IF(Parametros!$P$3=1,'4 - Tabela atual'!BN195,'5 - Tabela anterior'!BM195)</f>
        <v>0</v>
      </c>
      <c r="BO196" s="9">
        <f>IF(Parametros!$P$3=1,'4 - Tabela atual'!BO195,'5 - Tabela anterior'!BN195)</f>
        <v>0</v>
      </c>
      <c r="BP196" s="9">
        <f>IF(Parametros!$P$3=1,'4 - Tabela atual'!BP195,'5 - Tabela anterior'!BO195)</f>
        <v>0</v>
      </c>
      <c r="BQ196" s="9">
        <f>IF(Parametros!$P$3=1,'4 - Tabela atual'!BQ195,'5 - Tabela anterior'!BP195)</f>
        <v>0</v>
      </c>
      <c r="BR196" s="9">
        <f>IF(Parametros!$P$3=1,'4 - Tabela atual'!BR195,'5 - Tabela anterior'!BQ195)</f>
        <v>0</v>
      </c>
      <c r="BS196" s="9">
        <f>IF(Parametros!$P$3=1,'4 - Tabela atual'!BS195,'5 - Tabela anterior'!BR195)</f>
        <v>0</v>
      </c>
      <c r="BT196" s="9">
        <f>IF(Parametros!$P$3=1,'4 - Tabela atual'!BT195,'5 - Tabela anterior'!BS195)</f>
        <v>0</v>
      </c>
      <c r="BU196" s="9">
        <f>IF(Parametros!$P$3=1,'4 - Tabela atual'!BU195,'5 - Tabela anterior'!BT195)</f>
        <v>0</v>
      </c>
      <c r="BV196" s="9">
        <f>IF(Parametros!$P$3=1,'4 - Tabela atual'!BV195,'5 - Tabela anterior'!BU195)</f>
        <v>0</v>
      </c>
      <c r="BW196" s="9">
        <f>IF(Parametros!$P$3=1,'4 - Tabela atual'!BW195,'5 - Tabela anterior'!BV195)</f>
        <v>0</v>
      </c>
      <c r="BX196" s="9">
        <f>IF(Parametros!$P$3=1,'4 - Tabela atual'!BX195,'5 - Tabela anterior'!BW195)</f>
        <v>0</v>
      </c>
      <c r="BY196" s="9">
        <f>IF(Parametros!$P$3=1,'4 - Tabela atual'!BY195,'5 - Tabela anterior'!BX195)</f>
        <v>0</v>
      </c>
      <c r="BZ196" s="9">
        <f>IF(Parametros!$P$3=1,'4 - Tabela atual'!BZ195,'5 - Tabela anterior'!BY195)</f>
        <v>0</v>
      </c>
      <c r="CA196" s="9">
        <f>IF(Parametros!$P$3=1,'4 - Tabela atual'!CA195,'5 - Tabela anterior'!BZ195)</f>
        <v>0</v>
      </c>
      <c r="CB196" s="9">
        <f>IF(Parametros!$P$3=1,'4 - Tabela atual'!CB195,'5 - Tabela anterior'!CA195)</f>
        <v>0</v>
      </c>
      <c r="CC196" s="9">
        <f>IF(Parametros!$P$3=1,'4 - Tabela atual'!CC195,'5 - Tabela anterior'!CB195)</f>
        <v>0</v>
      </c>
      <c r="CD196" s="9">
        <f>IF(Parametros!$P$3=1,'4 - Tabela atual'!CD195,'5 - Tabela anterior'!CC195)</f>
        <v>0</v>
      </c>
      <c r="CE196" s="9">
        <f>IF(Parametros!$P$3=1,'4 - Tabela atual'!CE195,'5 - Tabela anterior'!CD195)</f>
        <v>0</v>
      </c>
      <c r="CF196" s="9">
        <f>IF(Parametros!$P$3=1,'4 - Tabela atual'!CF195,'5 - Tabela anterior'!CE195)</f>
        <v>0</v>
      </c>
      <c r="CG196" s="9">
        <f>IF(Parametros!$P$3=1,'4 - Tabela atual'!CG195,'5 - Tabela anterior'!CF195)</f>
        <v>0</v>
      </c>
      <c r="CH196" s="9">
        <f>IF(Parametros!$P$3=1,'4 - Tabela atual'!CH195,'5 - Tabela anterior'!CG195)</f>
        <v>0</v>
      </c>
      <c r="CI196" s="9">
        <f>IF(Parametros!$P$3=1,'4 - Tabela atual'!CI195,'5 - Tabela anterior'!CH195)</f>
        <v>0</v>
      </c>
      <c r="CJ196" s="9">
        <f>IF(Parametros!$P$3=1,'4 - Tabela atual'!CJ195,'5 - Tabela anterior'!CI195)</f>
        <v>0</v>
      </c>
      <c r="CK196" s="9">
        <f>IF(Parametros!$P$3=1,'4 - Tabela atual'!CK195,'5 - Tabela anterior'!CJ195)</f>
        <v>0</v>
      </c>
      <c r="CL196" s="9">
        <f>IF(Parametros!$P$3=1,'4 - Tabela atual'!CL195,'5 - Tabela anterior'!CK195)</f>
        <v>0</v>
      </c>
      <c r="CM196" s="9">
        <f>IF(Parametros!$P$3=1,'4 - Tabela atual'!CM195,'5 - Tabela anterior'!CL195)</f>
        <v>0</v>
      </c>
      <c r="CN196" s="9">
        <f>IF(Parametros!$P$3=1,'4 - Tabela atual'!CN195,'5 - Tabela anterior'!CM195)</f>
        <v>0</v>
      </c>
      <c r="CO196" s="9">
        <f>IF(Parametros!$P$3=1,'4 - Tabela atual'!CO195,'5 - Tabela anterior'!CN195)</f>
        <v>0</v>
      </c>
      <c r="CP196" s="9">
        <f>IF(Parametros!$P$3=1,'4 - Tabela atual'!CP195,'5 - Tabela anterior'!CO195)</f>
        <v>0</v>
      </c>
      <c r="CQ196" s="9">
        <f>IF(Parametros!$P$3=1,'4 - Tabela atual'!CQ195,'5 - Tabela anterior'!CP195)</f>
        <v>0</v>
      </c>
      <c r="CR196" s="9">
        <f>IF(Parametros!$P$3=1,'4 - Tabela atual'!CR195,'5 - Tabela anterior'!CQ195)</f>
        <v>0</v>
      </c>
      <c r="CS196" s="9">
        <f>IF(Parametros!$P$3=1,'4 - Tabela atual'!CS195,'5 - Tabela anterior'!CR195)</f>
        <v>0</v>
      </c>
      <c r="CT196" s="9">
        <f>IF(Parametros!$P$3=1,'4 - Tabela atual'!CT195,'5 - Tabela anterior'!CS195)</f>
        <v>0</v>
      </c>
      <c r="CU196" s="9">
        <f>IF(Parametros!$P$3=1,'4 - Tabela atual'!CU195,'5 - Tabela anterior'!CT195)</f>
        <v>0</v>
      </c>
      <c r="CV196" s="9">
        <f>IF(Parametros!$P$3=1,'4 - Tabela atual'!CV195,'5 - Tabela anterior'!CU195)</f>
        <v>0</v>
      </c>
      <c r="CW196" s="9">
        <f>IF(Parametros!$P$3=1,'4 - Tabela atual'!CW195,'5 - Tabela anterior'!CV195)</f>
        <v>0</v>
      </c>
      <c r="CX196" s="9">
        <f>IF(Parametros!$P$3=1,'4 - Tabela atual'!CX195,'5 - Tabela anterior'!CW195)</f>
        <v>0</v>
      </c>
      <c r="CY196" s="9">
        <f>IF(Parametros!$P$3=1,'4 - Tabela atual'!CY195,'5 - Tabela anterior'!CX195)</f>
        <v>0</v>
      </c>
      <c r="CZ196" s="9">
        <f>IF(Parametros!$P$3=1,'4 - Tabela atual'!CZ195,'5 - Tabela anterior'!CY195)</f>
        <v>0</v>
      </c>
      <c r="DA196" s="9">
        <f>IF(Parametros!$P$3=1,'4 - Tabela atual'!DA195,'5 - Tabela anterior'!CZ195)</f>
        <v>0</v>
      </c>
      <c r="DB196" s="9">
        <f>IF(Parametros!$P$3=1,'4 - Tabela atual'!DB195,'5 - Tabela anterior'!DA195)</f>
        <v>0</v>
      </c>
      <c r="DC196" s="9">
        <f>IF(Parametros!$P$3=1,'4 - Tabela atual'!DC195,'5 - Tabela anterior'!DB195)</f>
        <v>0</v>
      </c>
      <c r="DD196" s="9">
        <f>IF(Parametros!$P$3=1,'4 - Tabela atual'!DD195,'5 - Tabela anterior'!DC195)</f>
        <v>0</v>
      </c>
      <c r="DE196" s="9">
        <f>IF(Parametros!$P$3=1,'4 - Tabela atual'!DE195,'5 - Tabela anterior'!DD195)</f>
        <v>0</v>
      </c>
      <c r="DF196" s="9">
        <f>IF(Parametros!$P$3=1,'4 - Tabela atual'!DF195,'5 - Tabela anterior'!DE195)</f>
        <v>0</v>
      </c>
      <c r="DG196" s="9">
        <f>IF(Parametros!$P$3=1,'4 - Tabela atual'!DG195,'5 - Tabela anterior'!DF195)</f>
        <v>0</v>
      </c>
      <c r="DH196" s="9">
        <f>IF(Parametros!$P$3=1,'4 - Tabela atual'!DH195,'5 - Tabela anterior'!DG195)</f>
        <v>0</v>
      </c>
      <c r="DI196" s="9">
        <f>IF(Parametros!$P$3=1,'4 - Tabela atual'!DI195,'5 - Tabela anterior'!DH195)</f>
        <v>0</v>
      </c>
      <c r="DJ196" s="9">
        <f>IF(Parametros!$P$3=1,'4 - Tabela atual'!DJ195,'5 - Tabela anterior'!DI195)</f>
        <v>0</v>
      </c>
      <c r="DK196" s="9">
        <f>IF(Parametros!$P$3=1,'4 - Tabela atual'!DK195,'5 - Tabela anterior'!DJ195)</f>
        <v>0</v>
      </c>
      <c r="DL196" s="9">
        <f>IF(Parametros!$P$3=1,'4 - Tabela atual'!DL195,'5 - Tabela anterior'!DK195)</f>
        <v>0</v>
      </c>
      <c r="DM196" s="9">
        <f>IF(Parametros!$P$3=1,'4 - Tabela atual'!DM195,'5 - Tabela anterior'!DL195)</f>
        <v>0</v>
      </c>
      <c r="DN196" s="9">
        <f>IF(Parametros!$P$3=1,'4 - Tabela atual'!DN195,'5 - Tabela anterior'!DM195)</f>
        <v>0</v>
      </c>
      <c r="DO196" s="9">
        <f>IF(Parametros!$P$3=1,'4 - Tabela atual'!DO195,'5 - Tabela anterior'!DN195)</f>
        <v>0</v>
      </c>
      <c r="DP196" s="9">
        <f>IF(Parametros!$P$3=1,'4 - Tabela atual'!DP195,'5 - Tabela anterior'!DO195)</f>
        <v>0</v>
      </c>
      <c r="DQ196" s="9">
        <f>IF(Parametros!$P$3=1,'4 - Tabela atual'!DQ195,'5 - Tabela anterior'!DP195)</f>
        <v>0</v>
      </c>
      <c r="DR196" s="9">
        <f>IF(Parametros!$P$3=1,'4 - Tabela atual'!DR195,'5 - Tabela anterior'!DQ195)</f>
        <v>0</v>
      </c>
      <c r="DS196" s="9">
        <f>IF(Parametros!$P$3=1,'4 - Tabela atual'!DS195,'5 - Tabela anterior'!DR195)</f>
        <v>0</v>
      </c>
      <c r="DT196" s="9">
        <f>IF(Parametros!$P$3=1,'4 - Tabela atual'!DT195,'5 - Tabela anterior'!DS195)</f>
        <v>0</v>
      </c>
      <c r="DU196" s="9">
        <f>IF(Parametros!$P$3=1,'4 - Tabela atual'!DU195,'5 - Tabela anterior'!DT195)</f>
        <v>0</v>
      </c>
      <c r="DV196" s="9">
        <f>IF(Parametros!$P$3=1,'4 - Tabela atual'!DV195,'5 - Tabela anterior'!DU195)</f>
        <v>0</v>
      </c>
      <c r="DW196" s="9">
        <f>IF(Parametros!$P$3=1,'4 - Tabela atual'!DW195,'5 - Tabela anterior'!DV195)</f>
        <v>0</v>
      </c>
      <c r="DX196" s="9">
        <f>IF(Parametros!$P$3=1,'4 - Tabela atual'!DX195,'5 - Tabela anterior'!DW195)</f>
        <v>0</v>
      </c>
      <c r="DY196" s="9">
        <f>IF(Parametros!$P$3=1,'4 - Tabela atual'!DY195,'5 - Tabela anterior'!DX195)</f>
        <v>0</v>
      </c>
      <c r="DZ196" s="9">
        <f>IF(Parametros!$P$3=1,'4 - Tabela atual'!DZ195,'5 - Tabela anterior'!DY195)</f>
        <v>0</v>
      </c>
      <c r="EA196" s="9">
        <f>IF(Parametros!$P$3=1,'4 - Tabela atual'!EA195,'5 - Tabela anterior'!DZ195)</f>
        <v>0</v>
      </c>
      <c r="EB196" s="9">
        <f>IF(Parametros!$P$3=1,'4 - Tabela atual'!EB195,'5 - Tabela anterior'!EA195)</f>
        <v>0</v>
      </c>
      <c r="EC196" s="9">
        <f>IF(Parametros!$P$3=1,'4 - Tabela atual'!EC195,'5 - Tabela anterior'!EB195)</f>
        <v>0</v>
      </c>
      <c r="ED196" s="9">
        <f>IF(Parametros!$P$3=1,'4 - Tabela atual'!ED195,'5 - Tabela anterior'!EC195)</f>
        <v>0</v>
      </c>
      <c r="EE196" s="9">
        <f>IF(Parametros!$P$3=1,'4 - Tabela atual'!EE195,'5 - Tabela anterior'!ED195)</f>
        <v>0</v>
      </c>
      <c r="EF196" s="9">
        <f>IF(Parametros!$P$3=1,'4 - Tabela atual'!EF195,'5 - Tabela anterior'!EE195)</f>
        <v>0</v>
      </c>
      <c r="EG196" s="9">
        <f>IF(Parametros!$P$3=1,'4 - Tabela atual'!EG195,'5 - Tabela anterior'!EF195)</f>
        <v>0</v>
      </c>
      <c r="EH196" s="9">
        <f>IF(Parametros!$P$3=1,'4 - Tabela atual'!EH195,'5 - Tabela anterior'!EG195)</f>
        <v>0</v>
      </c>
      <c r="EI196" s="9">
        <f>IF(Parametros!$P$3=1,'4 - Tabela atual'!EI195,'5 - Tabela anterior'!EH195)</f>
        <v>0</v>
      </c>
      <c r="EJ196" s="9">
        <f>IF(Parametros!$P$3=1,'4 - Tabela atual'!EJ195,'5 - Tabela anterior'!EI195)</f>
        <v>0</v>
      </c>
      <c r="EK196" s="9">
        <f>IF(Parametros!$P$3=1,'4 - Tabela atual'!EK195,'5 - Tabela anterior'!EJ195)</f>
        <v>0</v>
      </c>
      <c r="EL196" s="9">
        <f>IF(Parametros!$P$3=1,'4 - Tabela atual'!EL195,'5 - Tabela anterior'!EK195)</f>
        <v>0</v>
      </c>
      <c r="EM196" s="9">
        <f>IF(Parametros!$P$3=1,'4 - Tabela atual'!EM195,'5 - Tabela anterior'!EL195)</f>
        <v>0</v>
      </c>
      <c r="EN196" s="9">
        <f>IF(Parametros!$P$3=1,'4 - Tabela atual'!EN195,'5 - Tabela anterior'!EM195)</f>
        <v>0</v>
      </c>
      <c r="EO196" s="9">
        <f>IF(Parametros!$P$3=1,'4 - Tabela atual'!EO195,'5 - Tabela anterior'!EN195)</f>
        <v>0</v>
      </c>
      <c r="EP196" s="9">
        <f>IF(Parametros!$P$3=1,'4 - Tabela atual'!EP195,'5 - Tabela anterior'!EO195)</f>
        <v>0</v>
      </c>
      <c r="EQ196" s="9">
        <f>IF(Parametros!$P$3=1,'4 - Tabela atual'!EQ195,'5 - Tabela anterior'!EP195)</f>
        <v>0</v>
      </c>
      <c r="ER196" s="9">
        <f>IF(Parametros!$P$3=1,'4 - Tabela atual'!ER195,'5 - Tabela anterior'!EQ195)</f>
        <v>0</v>
      </c>
      <c r="ES196" s="9">
        <f>IF(Parametros!$P$3=1,'4 - Tabela atual'!ES195,'5 - Tabela anterior'!ER195)</f>
        <v>0</v>
      </c>
      <c r="ET196" s="9">
        <f>IF(Parametros!$P$3=1,'4 - Tabela atual'!ET195,'5 - Tabela anterior'!ES195)</f>
        <v>0</v>
      </c>
      <c r="EU196" s="9">
        <f>IF(Parametros!$P$3=1,'4 - Tabela atual'!EU195,'5 - Tabela anterior'!ET195)</f>
        <v>0</v>
      </c>
      <c r="EV196" s="9">
        <f>IF(Parametros!$P$3=1,'4 - Tabela atual'!EV195,'5 - Tabela anterior'!EU195)</f>
        <v>0</v>
      </c>
      <c r="EW196" s="9">
        <f>IF(Parametros!$P$3=1,'4 - Tabela atual'!EW195,'5 - Tabela anterior'!EV195)</f>
        <v>0</v>
      </c>
      <c r="EX196" s="9">
        <f>IF(Parametros!$P$3=1,'4 - Tabela atual'!EX195,'5 - Tabela anterior'!EW195)</f>
        <v>0</v>
      </c>
      <c r="EY196" s="9">
        <f>IF(Parametros!$P$3=1,'4 - Tabela atual'!EY195,'5 - Tabela anterior'!EX195)</f>
        <v>0</v>
      </c>
      <c r="EZ196" s="9">
        <f>IF(Parametros!$P$3=1,'4 - Tabela atual'!EZ195,'5 - Tabela anterior'!EY195)</f>
        <v>0</v>
      </c>
      <c r="FA196" s="9">
        <f>IF(Parametros!$P$3=1,'4 - Tabela atual'!FA195,'5 - Tabela anterior'!EZ195)</f>
        <v>0</v>
      </c>
      <c r="FB196" s="9">
        <f>IF(Parametros!$P$3=1,'4 - Tabela atual'!FB195,'5 - Tabela anterior'!FA195)</f>
        <v>0</v>
      </c>
      <c r="FC196" s="9">
        <f>IF(Parametros!$P$3=1,'4 - Tabela atual'!FC195,'5 - Tabela anterior'!FB195)</f>
        <v>0</v>
      </c>
      <c r="FD196" s="9">
        <f>IF(Parametros!$P$3=1,'4 - Tabela atual'!FD195,'5 - Tabela anterior'!FC195)</f>
        <v>0</v>
      </c>
      <c r="FE196" s="9">
        <f>IF(Parametros!$P$3=1,'4 - Tabela atual'!FE195,'5 - Tabela anterior'!FD195)</f>
        <v>0</v>
      </c>
      <c r="FF196" s="9">
        <f>IF(Parametros!$P$3=1,'4 - Tabela atual'!FF195,'5 - Tabela anterior'!FE195)</f>
        <v>0</v>
      </c>
      <c r="FG196" s="9">
        <f>IF(Parametros!$P$3=1,'4 - Tabela atual'!FG195,'5 - Tabela anterior'!FF195)</f>
        <v>0</v>
      </c>
      <c r="FH196" s="9">
        <f>IF(Parametros!$P$3=1,'4 - Tabela atual'!FH195,'5 - Tabela anterior'!FG195)</f>
        <v>0</v>
      </c>
      <c r="FI196" s="9">
        <f>IF(Parametros!$P$3=1,'4 - Tabela atual'!FI195,'5 - Tabela anterior'!FH195)</f>
        <v>0</v>
      </c>
      <c r="FJ196" s="9">
        <f>IF(Parametros!$P$3=1,'4 - Tabela atual'!FJ195,'5 - Tabela anterior'!FI195)</f>
        <v>0</v>
      </c>
      <c r="FK196" s="9">
        <f>IF(Parametros!$P$3=1,'4 - Tabela atual'!FK195,'5 - Tabela anterior'!FJ195)</f>
        <v>0</v>
      </c>
      <c r="FL196" s="9">
        <f>IF(Parametros!$P$3=1,'4 - Tabela atual'!FL195,'5 - Tabela anterior'!FK195)</f>
        <v>0</v>
      </c>
      <c r="FM196" s="9">
        <f>IF(Parametros!$P$3=1,'4 - Tabela atual'!FM195,'5 - Tabela anterior'!FL195)</f>
        <v>0</v>
      </c>
      <c r="FN196" s="9">
        <f>IF(Parametros!$P$3=1,'4 - Tabela atual'!FN195,'5 - Tabela anterior'!FM195)</f>
        <v>0</v>
      </c>
      <c r="FO196" s="9">
        <f>IF(Parametros!$P$3=1,'4 - Tabela atual'!FO195,'5 - Tabela anterior'!FN195)</f>
        <v>0</v>
      </c>
      <c r="FP196" s="9">
        <f>IF(Parametros!$P$3=1,'4 - Tabela atual'!FP195,'5 - Tabela anterior'!FO195)</f>
        <v>0</v>
      </c>
      <c r="FQ196" s="9">
        <f>IF(Parametros!$P$3=1,'4 - Tabela atual'!FQ195,'5 - Tabela anterior'!FP195)</f>
        <v>0</v>
      </c>
      <c r="FR196" s="9">
        <f>IF(Parametros!$P$3=1,'4 - Tabela atual'!FR195,'5 - Tabela anterior'!FQ195)</f>
        <v>0</v>
      </c>
      <c r="FS196" s="9">
        <f>IF(Parametros!$P$3=1,'4 - Tabela atual'!FS195,'5 - Tabela anterior'!FR195)</f>
        <v>0</v>
      </c>
      <c r="FT196" t="str">
        <f>IF(Parametros!$P$3=1,'4 - Tabela atual'!FT195,'5 - Tabela anterior'!FS195)</f>
        <v>0</v>
      </c>
      <c r="FU196" t="str">
        <f>IF(Parametros!$P$3=1,'4 - Tabela atual'!FU195,'5 - Tabela anterior'!FT195)</f>
        <v>0</v>
      </c>
      <c r="FV196" t="str">
        <f>IF(Parametros!$P$3=1,'4 - Tabela atual'!FV195,'5 - Tabela anterior'!FU195)</f>
        <v>0</v>
      </c>
      <c r="FW196" t="str">
        <f>IF(Parametros!$P$3=1,'4 - Tabela atual'!FW195,'5 - Tabela anterior'!FV195)</f>
        <v>0</v>
      </c>
      <c r="FX196">
        <f>IF(Parametros!$P$3=1,'4 - Tabela atual'!FX195,'5 - Tabela anterior'!FW195)</f>
        <v>0</v>
      </c>
      <c r="FY196">
        <f>IF(Parametros!$P$3=1,'4 - Tabela atual'!FY195,'5 - Tabela anterior'!FX195)</f>
        <v>0</v>
      </c>
      <c r="FZ196">
        <f>IF(Parametros!$P$3=1,'4 - Tabela atual'!FZ195,'5 - Tabela anterior'!FY195)</f>
        <v>0</v>
      </c>
      <c r="GA196">
        <f>IF(Parametros!$P$3=1,'4 - Tabela atual'!GA195,'5 - Tabela anterior'!FZ195)</f>
        <v>0</v>
      </c>
      <c r="GB196">
        <f>IF(Parametros!$P$3=1,'4 - Tabela atual'!GB195,'5 - Tabela anterior'!GA195)</f>
        <v>0</v>
      </c>
      <c r="GC196">
        <f>IF(Parametros!$P$3=1,'4 - Tabela atual'!GC195,'5 - Tabela anterior'!GB195)</f>
        <v>0</v>
      </c>
      <c r="GD196">
        <f>IF(Parametros!$P$3=1,'4 - Tabela atual'!GD195,'5 - Tabela anterior'!GC195)</f>
        <v>0</v>
      </c>
      <c r="GE196">
        <f>IF(Parametros!$P$3=1,'4 - Tabela atual'!GE195,'5 - Tabela anterior'!GD195)</f>
        <v>0</v>
      </c>
      <c r="GF196">
        <f>IF(Parametros!$P$3=1,'4 - Tabela atual'!GF195,'5 - Tabela anterior'!GE195)</f>
        <v>0</v>
      </c>
      <c r="GG196">
        <f>IF(Parametros!$P$3=1,'4 - Tabela atual'!GG195,'5 - Tabela anterior'!GF195)</f>
        <v>0</v>
      </c>
      <c r="GH196">
        <f>IF(Parametros!$P$3=1,'4 - Tabela atual'!GH195,'5 - Tabela anterior'!GG195)</f>
        <v>0</v>
      </c>
      <c r="GI196" s="8" t="str">
        <f>IF(Parametros!$P$3=1,'4 - Tabela atual'!GI195,'5 - Tabela anterior'!GH195)</f>
        <v>0</v>
      </c>
      <c r="GJ196" s="8">
        <f>IF(Parametros!$P$3=1,'4 - Tabela atual'!GJ195,'5 - Tabela anterior'!GI195)</f>
        <v>0</v>
      </c>
      <c r="GK196" s="8">
        <f>IF(Parametros!$P$3=1,'4 - Tabela atual'!GK195,'5 - Tabela anterior'!GJ195)</f>
        <v>0</v>
      </c>
      <c r="GL196" s="8">
        <f>IF(Parametros!$P$3=1,'4 - Tabela atual'!GL195,'5 - Tabela anterior'!GK195)</f>
        <v>0</v>
      </c>
      <c r="GM196" s="8">
        <f>IF(Parametros!$P$3=1,'4 - Tabela atual'!GM195,'5 - Tabela anterior'!GL195)</f>
        <v>0</v>
      </c>
      <c r="GN196" s="8">
        <f>IF(Parametros!$P$3=1,'4 - Tabela atual'!GN195,'5 - Tabela anterior'!GM195)</f>
        <v>0</v>
      </c>
      <c r="GO196" s="8">
        <f>IF(Parametros!$P$3=1,'4 - Tabela atual'!GO195,'5 - Tabela anterior'!GN195)</f>
        <v>0</v>
      </c>
      <c r="GP196" s="8">
        <f>IF(Parametros!$P$3=1,'4 - Tabela atual'!GP195,'5 - Tabela anterior'!GO195)</f>
        <v>0</v>
      </c>
      <c r="GQ196" s="8">
        <f>IF(Parametros!$P$3=1,'4 - Tabela atual'!GQ195,'5 - Tabela anterior'!GP195)</f>
        <v>0</v>
      </c>
      <c r="GR196" s="8">
        <f>IF(Parametros!$P$3=1,'4 - Tabela atual'!GR195,'5 - Tabela anterior'!GQ195)</f>
        <v>0</v>
      </c>
      <c r="GS196" s="8">
        <f>IF(Parametros!$P$3=1,'4 - Tabela atual'!GS195,'5 - Tabela anterior'!GR195)</f>
        <v>0</v>
      </c>
      <c r="GT196" s="8">
        <f>IF(Parametros!$P$3=1,'4 - Tabela atual'!GT195,'5 - Tabela anterior'!GS195)</f>
        <v>0</v>
      </c>
      <c r="GU196" s="8">
        <f>IF(Parametros!$P$3=1,'4 - Tabela atual'!GU195,'5 - Tabela anterior'!GT195)</f>
        <v>0</v>
      </c>
      <c r="GV196" s="8">
        <f>IF(Parametros!$P$3=1,'4 - Tabela atual'!GV195,'5 - Tabela anterior'!GU195)</f>
        <v>0</v>
      </c>
      <c r="GW196" s="8">
        <f>IF(Parametros!$P$3=1,'4 - Tabela atual'!GW195,'5 - Tabela anterior'!GV195)</f>
        <v>0</v>
      </c>
      <c r="GX196">
        <f>IF(Parametros!$P$3=1,'4 - Tabela atual'!GX195,'5 - Tabela anterior'!GW195)</f>
        <v>0</v>
      </c>
      <c r="GY196">
        <f>IF(Parametros!$P$3=1,'4 - Tabela atual'!GY195,'5 - Tabela anterior'!GX195)</f>
        <v>0</v>
      </c>
      <c r="GZ196">
        <f>IF(Parametros!$P$3=1,'4 - Tabela atual'!GZ195,'5 - Tabela anterior'!GY195)</f>
        <v>0</v>
      </c>
      <c r="HA196">
        <f>IF(Parametros!$P$3=1,'4 - Tabela atual'!HA195,'5 - Tabela anterior'!GZ195)</f>
        <v>0</v>
      </c>
      <c r="HB196">
        <f>IF(Parametros!$P$3=1,'4 - Tabela atual'!HB195,'5 - Tabela anterior'!HA195)</f>
        <v>0</v>
      </c>
      <c r="HC196">
        <f>IF(Parametros!$P$3=1,'4 - Tabela atual'!HC195,'5 - Tabela anterior'!HB195)</f>
        <v>0</v>
      </c>
      <c r="HD196">
        <f>IF(Parametros!$P$3=1,'4 - Tabela atual'!HD195,'5 - Tabela anterior'!HC195)</f>
        <v>0</v>
      </c>
      <c r="HE196" s="6" t="str">
        <f t="shared" si="4"/>
        <v>0 - (0)</v>
      </c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IP196" s="5"/>
      <c r="IQ196" s="5"/>
      <c r="IR196" s="5"/>
      <c r="IS196" s="5"/>
      <c r="IT196" s="5"/>
      <c r="IU196" s="5"/>
      <c r="IV196" s="5"/>
      <c r="IW196" s="5"/>
      <c r="IX196" s="5"/>
      <c r="IY196" s="5"/>
      <c r="IZ196" s="5"/>
      <c r="JA196" s="5"/>
      <c r="JB196" s="5"/>
      <c r="JC196" s="5"/>
      <c r="JD196" s="5"/>
      <c r="JE196" s="5"/>
      <c r="JF196" s="5"/>
      <c r="JG196" s="5"/>
      <c r="JH196" s="5"/>
      <c r="JI196" s="5"/>
      <c r="JJ196" s="5"/>
      <c r="JK196" s="5"/>
      <c r="JL196" s="5"/>
    </row>
    <row r="197" spans="1:272" x14ac:dyDescent="0.2">
      <c r="A197" s="148">
        <f>IF(Parametros!$P$3=1,'4 - Tabela atual'!A196,'5 - Tabela anterior'!A196)</f>
        <v>0</v>
      </c>
      <c r="B197" s="112">
        <f>IF(Parametros!$P$3=1,'4 - Tabela atual'!B196,'5 - Tabela anterior'!B196)</f>
        <v>0</v>
      </c>
      <c r="C197" s="9">
        <f>IF(Parametros!$P$3=1,'4 - Tabela atual'!C196,'5 - Tabela anterior'!C196)</f>
        <v>0</v>
      </c>
      <c r="D197" s="9">
        <f>IF(Parametros!$P$3=1,'4 - Tabela atual'!D196,'5 - Tabela anterior'!D196)</f>
        <v>0</v>
      </c>
      <c r="E197" s="9"/>
      <c r="F197" s="9"/>
      <c r="G197" s="9"/>
      <c r="H197" s="9"/>
      <c r="I197" s="9">
        <f>IF(Parametros!$P$3=1,'4 - Tabela atual'!I196,'5 - Tabela anterior'!H196)</f>
        <v>0</v>
      </c>
      <c r="J197" s="9"/>
      <c r="K197" s="9"/>
      <c r="L197" s="9"/>
      <c r="M197" s="9"/>
      <c r="N197" s="9">
        <f>IF(Parametros!$P$3=1,'4 - Tabela atual'!N196,'5 - Tabela anterior'!M196)</f>
        <v>0</v>
      </c>
      <c r="O197" s="9">
        <f>IF(Parametros!$P$3=1,'4 - Tabela atual'!O196,'5 - Tabela anterior'!N196)</f>
        <v>0</v>
      </c>
      <c r="P197" s="9">
        <f>IF(Parametros!$P$3=1,'4 - Tabela atual'!P196,'5 - Tabela anterior'!O196)</f>
        <v>0</v>
      </c>
      <c r="Q197" s="9">
        <f>IF(Parametros!$P$3=1,'4 - Tabela atual'!Q196,'5 - Tabela anterior'!P196)</f>
        <v>0</v>
      </c>
      <c r="R197" s="9">
        <f>IF(Parametros!$P$3=1,'4 - Tabela atual'!R196,'5 - Tabela anterior'!Q196)</f>
        <v>0</v>
      </c>
      <c r="S197" s="9">
        <f>IF(Parametros!$P$3=1,'4 - Tabela atual'!S196,'5 - Tabela anterior'!R196)</f>
        <v>0</v>
      </c>
      <c r="T197" s="9">
        <f>IF(Parametros!$P$3=1,'4 - Tabela atual'!T196,'5 - Tabela anterior'!S196)</f>
        <v>0</v>
      </c>
      <c r="U197" s="9">
        <f>IF(Parametros!$P$3=1,'4 - Tabela atual'!U196,'5 - Tabela anterior'!T196)</f>
        <v>0</v>
      </c>
      <c r="V197" s="9">
        <f>IF(Parametros!$P$3=1,'4 - Tabela atual'!V196,'5 - Tabela anterior'!U196)</f>
        <v>0</v>
      </c>
      <c r="W197" s="9">
        <f>IF(Parametros!$P$3=1,'4 - Tabela atual'!W196,'5 - Tabela anterior'!V196)</f>
        <v>0</v>
      </c>
      <c r="X197" s="9">
        <f>IF(Parametros!$P$3=1,'4 - Tabela atual'!X196,'5 - Tabela anterior'!W196)</f>
        <v>0</v>
      </c>
      <c r="Y197" s="9">
        <f>IF(Parametros!$P$3=1,'4 - Tabela atual'!Y196,'5 - Tabela anterior'!X196)</f>
        <v>0</v>
      </c>
      <c r="Z197" s="9">
        <f>IF(Parametros!$P$3=1,'4 - Tabela atual'!Z196,'5 - Tabela anterior'!Y196)</f>
        <v>0</v>
      </c>
      <c r="AA197" s="9">
        <f>IF(Parametros!$P$3=1,'4 - Tabela atual'!AA196,'5 - Tabela anterior'!Z196)</f>
        <v>0</v>
      </c>
      <c r="AB197" s="9">
        <f>IF(Parametros!$P$3=1,'4 - Tabela atual'!AB196,'5 - Tabela anterior'!AA196)</f>
        <v>0</v>
      </c>
      <c r="AC197" s="9">
        <f>IF(Parametros!$P$3=1,'4 - Tabela atual'!AC196,'5 - Tabela anterior'!AB196)</f>
        <v>0</v>
      </c>
      <c r="AD197" s="9">
        <f>IF(Parametros!$P$3=1,'4 - Tabela atual'!AD196,'5 - Tabela anterior'!AC196)</f>
        <v>0</v>
      </c>
      <c r="AE197" s="9">
        <f>IF(Parametros!$P$3=1,'4 - Tabela atual'!AE196,'5 - Tabela anterior'!AD196)</f>
        <v>0</v>
      </c>
      <c r="AF197" s="9">
        <f>IF(Parametros!$P$3=1,'4 - Tabela atual'!AF196,'5 - Tabela anterior'!AE196)</f>
        <v>0</v>
      </c>
      <c r="AG197" s="9">
        <f>IF(Parametros!$P$3=1,'4 - Tabela atual'!AG196,'5 - Tabela anterior'!AF196)</f>
        <v>0</v>
      </c>
      <c r="AH197" s="9">
        <f>IF(Parametros!$P$3=1,'4 - Tabela atual'!AH196,'5 - Tabela anterior'!AG196)</f>
        <v>0</v>
      </c>
      <c r="AI197" s="9">
        <f>IF(Parametros!$P$3=1,'4 - Tabela atual'!AI196,'5 - Tabela anterior'!AH196)</f>
        <v>0</v>
      </c>
      <c r="AJ197" s="9">
        <f>IF(Parametros!$P$3=1,'4 - Tabela atual'!AJ196,'5 - Tabela anterior'!AI196)</f>
        <v>0</v>
      </c>
      <c r="AK197" s="9">
        <f>IF(Parametros!$P$3=1,'4 - Tabela atual'!AK196,'5 - Tabela anterior'!AJ196)</f>
        <v>0</v>
      </c>
      <c r="AL197" s="9">
        <f>IF(Parametros!$P$3=1,'4 - Tabela atual'!AL196,'5 - Tabela anterior'!AK196)</f>
        <v>0</v>
      </c>
      <c r="AM197" s="9">
        <f>IF(Parametros!$P$3=1,'4 - Tabela atual'!AM196,'5 - Tabela anterior'!AL196)</f>
        <v>0</v>
      </c>
      <c r="AN197" s="9">
        <f>IF(Parametros!$P$3=1,'4 - Tabela atual'!AN196,'5 - Tabela anterior'!AM196)</f>
        <v>0</v>
      </c>
      <c r="AO197" s="9">
        <f>IF(Parametros!$P$3=1,'4 - Tabela atual'!AO196,'5 - Tabela anterior'!AN196)</f>
        <v>0</v>
      </c>
      <c r="AP197" s="9">
        <f>IF(Parametros!$P$3=1,'4 - Tabela atual'!AP196,'5 - Tabela anterior'!AO196)</f>
        <v>0</v>
      </c>
      <c r="AQ197" s="9">
        <f>IF(Parametros!$P$3=1,'4 - Tabela atual'!AQ196,'5 - Tabela anterior'!AP196)</f>
        <v>0</v>
      </c>
      <c r="AR197" s="9">
        <f>IF(Parametros!$P$3=1,'4 - Tabela atual'!AR196,'5 - Tabela anterior'!AQ196)</f>
        <v>0</v>
      </c>
      <c r="AS197" s="9">
        <f>IF(Parametros!$P$3=1,'4 - Tabela atual'!AS196,'5 - Tabela anterior'!AR196)</f>
        <v>0</v>
      </c>
      <c r="AT197" s="9">
        <f>IF(Parametros!$P$3=1,'4 - Tabela atual'!AT196,'5 - Tabela anterior'!AS196)</f>
        <v>0</v>
      </c>
      <c r="AU197" s="9">
        <f>IF(Parametros!$P$3=1,'4 - Tabela atual'!AU196,'5 - Tabela anterior'!AT196)</f>
        <v>0</v>
      </c>
      <c r="AV197" s="9">
        <f>IF(Parametros!$P$3=1,'4 - Tabela atual'!AV196,'5 - Tabela anterior'!AU196)</f>
        <v>0</v>
      </c>
      <c r="AW197" s="9">
        <f>IF(Parametros!$P$3=1,'4 - Tabela atual'!AW196,'5 - Tabela anterior'!AV196)</f>
        <v>0</v>
      </c>
      <c r="AX197" s="9">
        <f>IF(Parametros!$P$3=1,'4 - Tabela atual'!AX196,'5 - Tabela anterior'!AW196)</f>
        <v>0</v>
      </c>
      <c r="AY197" s="9">
        <f>IF(Parametros!$P$3=1,'4 - Tabela atual'!AY196,'5 - Tabela anterior'!AX196)</f>
        <v>0</v>
      </c>
      <c r="AZ197" s="9">
        <f>IF(Parametros!$P$3=1,'4 - Tabela atual'!AZ196,'5 - Tabela anterior'!AY196)</f>
        <v>0</v>
      </c>
      <c r="BA197" s="9">
        <f>IF(Parametros!$P$3=1,'4 - Tabela atual'!BA196,'5 - Tabela anterior'!AZ196)</f>
        <v>0</v>
      </c>
      <c r="BB197" s="9">
        <f>IF(Parametros!$P$3=1,'4 - Tabela atual'!BB196,'5 - Tabela anterior'!BA196)</f>
        <v>0</v>
      </c>
      <c r="BC197" s="9">
        <f>IF(Parametros!$P$3=1,'4 - Tabela atual'!BC196,'5 - Tabela anterior'!BB196)</f>
        <v>0</v>
      </c>
      <c r="BD197" s="9">
        <f>IF(Parametros!$P$3=1,'4 - Tabela atual'!BD196,'5 - Tabela anterior'!BC196)</f>
        <v>0</v>
      </c>
      <c r="BE197" s="9">
        <f>IF(Parametros!$P$3=1,'4 - Tabela atual'!BE196,'5 - Tabela anterior'!BD196)</f>
        <v>0</v>
      </c>
      <c r="BF197" s="9">
        <f>IF(Parametros!$P$3=1,'4 - Tabela atual'!BF196,'5 - Tabela anterior'!BE196)</f>
        <v>0</v>
      </c>
      <c r="BG197" s="9">
        <f>IF(Parametros!$P$3=1,'4 - Tabela atual'!BG196,'5 - Tabela anterior'!BF196)</f>
        <v>0</v>
      </c>
      <c r="BH197" s="9">
        <f>IF(Parametros!$P$3=1,'4 - Tabela atual'!BH196,'5 - Tabela anterior'!BG196)</f>
        <v>0</v>
      </c>
      <c r="BI197" s="9">
        <f>IF(Parametros!$P$3=1,'4 - Tabela atual'!BI196,'5 - Tabela anterior'!BH196)</f>
        <v>0</v>
      </c>
      <c r="BJ197" s="9">
        <f>IF(Parametros!$P$3=1,'4 - Tabela atual'!BJ196,'5 - Tabela anterior'!BI196)</f>
        <v>0</v>
      </c>
      <c r="BK197" s="9">
        <f>IF(Parametros!$P$3=1,'4 - Tabela atual'!BK196,'5 - Tabela anterior'!BJ196)</f>
        <v>0</v>
      </c>
      <c r="BL197" s="9">
        <f>IF(Parametros!$P$3=1,'4 - Tabela atual'!BL196,'5 - Tabela anterior'!BK196)</f>
        <v>0</v>
      </c>
      <c r="BM197" s="9">
        <f>IF(Parametros!$P$3=1,'4 - Tabela atual'!BM196,'5 - Tabela anterior'!BL196)</f>
        <v>0</v>
      </c>
      <c r="BN197" s="9">
        <f>IF(Parametros!$P$3=1,'4 - Tabela atual'!BN196,'5 - Tabela anterior'!BM196)</f>
        <v>0</v>
      </c>
      <c r="BO197" s="9">
        <f>IF(Parametros!$P$3=1,'4 - Tabela atual'!BO196,'5 - Tabela anterior'!BN196)</f>
        <v>0</v>
      </c>
      <c r="BP197" s="9">
        <f>IF(Parametros!$P$3=1,'4 - Tabela atual'!BP196,'5 - Tabela anterior'!BO196)</f>
        <v>0</v>
      </c>
      <c r="BQ197" s="9">
        <f>IF(Parametros!$P$3=1,'4 - Tabela atual'!BQ196,'5 - Tabela anterior'!BP196)</f>
        <v>0</v>
      </c>
      <c r="BR197" s="9">
        <f>IF(Parametros!$P$3=1,'4 - Tabela atual'!BR196,'5 - Tabela anterior'!BQ196)</f>
        <v>0</v>
      </c>
      <c r="BS197" s="9">
        <f>IF(Parametros!$P$3=1,'4 - Tabela atual'!BS196,'5 - Tabela anterior'!BR196)</f>
        <v>0</v>
      </c>
      <c r="BT197" s="9">
        <f>IF(Parametros!$P$3=1,'4 - Tabela atual'!BT196,'5 - Tabela anterior'!BS196)</f>
        <v>0</v>
      </c>
      <c r="BU197" s="9">
        <f>IF(Parametros!$P$3=1,'4 - Tabela atual'!BU196,'5 - Tabela anterior'!BT196)</f>
        <v>0</v>
      </c>
      <c r="BV197" s="9">
        <f>IF(Parametros!$P$3=1,'4 - Tabela atual'!BV196,'5 - Tabela anterior'!BU196)</f>
        <v>0</v>
      </c>
      <c r="BW197" s="9">
        <f>IF(Parametros!$P$3=1,'4 - Tabela atual'!BW196,'5 - Tabela anterior'!BV196)</f>
        <v>0</v>
      </c>
      <c r="BX197" s="9">
        <f>IF(Parametros!$P$3=1,'4 - Tabela atual'!BX196,'5 - Tabela anterior'!BW196)</f>
        <v>0</v>
      </c>
      <c r="BY197" s="9">
        <f>IF(Parametros!$P$3=1,'4 - Tabela atual'!BY196,'5 - Tabela anterior'!BX196)</f>
        <v>0</v>
      </c>
      <c r="BZ197" s="9">
        <f>IF(Parametros!$P$3=1,'4 - Tabela atual'!BZ196,'5 - Tabela anterior'!BY196)</f>
        <v>0</v>
      </c>
      <c r="CA197" s="9">
        <f>IF(Parametros!$P$3=1,'4 - Tabela atual'!CA196,'5 - Tabela anterior'!BZ196)</f>
        <v>0</v>
      </c>
      <c r="CB197" s="9">
        <f>IF(Parametros!$P$3=1,'4 - Tabela atual'!CB196,'5 - Tabela anterior'!CA196)</f>
        <v>0</v>
      </c>
      <c r="CC197" s="9">
        <f>IF(Parametros!$P$3=1,'4 - Tabela atual'!CC196,'5 - Tabela anterior'!CB196)</f>
        <v>0</v>
      </c>
      <c r="CD197" s="9">
        <f>IF(Parametros!$P$3=1,'4 - Tabela atual'!CD196,'5 - Tabela anterior'!CC196)</f>
        <v>0</v>
      </c>
      <c r="CE197" s="9">
        <f>IF(Parametros!$P$3=1,'4 - Tabela atual'!CE196,'5 - Tabela anterior'!CD196)</f>
        <v>0</v>
      </c>
      <c r="CF197" s="9">
        <f>IF(Parametros!$P$3=1,'4 - Tabela atual'!CF196,'5 - Tabela anterior'!CE196)</f>
        <v>0</v>
      </c>
      <c r="CG197" s="9">
        <f>IF(Parametros!$P$3=1,'4 - Tabela atual'!CG196,'5 - Tabela anterior'!CF196)</f>
        <v>0</v>
      </c>
      <c r="CH197" s="9">
        <f>IF(Parametros!$P$3=1,'4 - Tabela atual'!CH196,'5 - Tabela anterior'!CG196)</f>
        <v>0</v>
      </c>
      <c r="CI197" s="9">
        <f>IF(Parametros!$P$3=1,'4 - Tabela atual'!CI196,'5 - Tabela anterior'!CH196)</f>
        <v>0</v>
      </c>
      <c r="CJ197" s="9">
        <f>IF(Parametros!$P$3=1,'4 - Tabela atual'!CJ196,'5 - Tabela anterior'!CI196)</f>
        <v>0</v>
      </c>
      <c r="CK197" s="9">
        <f>IF(Parametros!$P$3=1,'4 - Tabela atual'!CK196,'5 - Tabela anterior'!CJ196)</f>
        <v>0</v>
      </c>
      <c r="CL197" s="9">
        <f>IF(Parametros!$P$3=1,'4 - Tabela atual'!CL196,'5 - Tabela anterior'!CK196)</f>
        <v>0</v>
      </c>
      <c r="CM197" s="9">
        <f>IF(Parametros!$P$3=1,'4 - Tabela atual'!CM196,'5 - Tabela anterior'!CL196)</f>
        <v>0</v>
      </c>
      <c r="CN197" s="9">
        <f>IF(Parametros!$P$3=1,'4 - Tabela atual'!CN196,'5 - Tabela anterior'!CM196)</f>
        <v>0</v>
      </c>
      <c r="CO197" s="9">
        <f>IF(Parametros!$P$3=1,'4 - Tabela atual'!CO196,'5 - Tabela anterior'!CN196)</f>
        <v>0</v>
      </c>
      <c r="CP197" s="9">
        <f>IF(Parametros!$P$3=1,'4 - Tabela atual'!CP196,'5 - Tabela anterior'!CO196)</f>
        <v>0</v>
      </c>
      <c r="CQ197" s="9">
        <f>IF(Parametros!$P$3=1,'4 - Tabela atual'!CQ196,'5 - Tabela anterior'!CP196)</f>
        <v>0</v>
      </c>
      <c r="CR197" s="9">
        <f>IF(Parametros!$P$3=1,'4 - Tabela atual'!CR196,'5 - Tabela anterior'!CQ196)</f>
        <v>0</v>
      </c>
      <c r="CS197" s="9">
        <f>IF(Parametros!$P$3=1,'4 - Tabela atual'!CS196,'5 - Tabela anterior'!CR196)</f>
        <v>0</v>
      </c>
      <c r="CT197" s="9">
        <f>IF(Parametros!$P$3=1,'4 - Tabela atual'!CT196,'5 - Tabela anterior'!CS196)</f>
        <v>0</v>
      </c>
      <c r="CU197" s="9">
        <f>IF(Parametros!$P$3=1,'4 - Tabela atual'!CU196,'5 - Tabela anterior'!CT196)</f>
        <v>0</v>
      </c>
      <c r="CV197" s="9">
        <f>IF(Parametros!$P$3=1,'4 - Tabela atual'!CV196,'5 - Tabela anterior'!CU196)</f>
        <v>0</v>
      </c>
      <c r="CW197" s="9">
        <f>IF(Parametros!$P$3=1,'4 - Tabela atual'!CW196,'5 - Tabela anterior'!CV196)</f>
        <v>0</v>
      </c>
      <c r="CX197" s="9">
        <f>IF(Parametros!$P$3=1,'4 - Tabela atual'!CX196,'5 - Tabela anterior'!CW196)</f>
        <v>0</v>
      </c>
      <c r="CY197" s="9">
        <f>IF(Parametros!$P$3=1,'4 - Tabela atual'!CY196,'5 - Tabela anterior'!CX196)</f>
        <v>0</v>
      </c>
      <c r="CZ197" s="9">
        <f>IF(Parametros!$P$3=1,'4 - Tabela atual'!CZ196,'5 - Tabela anterior'!CY196)</f>
        <v>0</v>
      </c>
      <c r="DA197" s="9">
        <f>IF(Parametros!$P$3=1,'4 - Tabela atual'!DA196,'5 - Tabela anterior'!CZ196)</f>
        <v>0</v>
      </c>
      <c r="DB197" s="9">
        <f>IF(Parametros!$P$3=1,'4 - Tabela atual'!DB196,'5 - Tabela anterior'!DA196)</f>
        <v>0</v>
      </c>
      <c r="DC197" s="9">
        <f>IF(Parametros!$P$3=1,'4 - Tabela atual'!DC196,'5 - Tabela anterior'!DB196)</f>
        <v>0</v>
      </c>
      <c r="DD197" s="9">
        <f>IF(Parametros!$P$3=1,'4 - Tabela atual'!DD196,'5 - Tabela anterior'!DC196)</f>
        <v>0</v>
      </c>
      <c r="DE197" s="9">
        <f>IF(Parametros!$P$3=1,'4 - Tabela atual'!DE196,'5 - Tabela anterior'!DD196)</f>
        <v>0</v>
      </c>
      <c r="DF197" s="9">
        <f>IF(Parametros!$P$3=1,'4 - Tabela atual'!DF196,'5 - Tabela anterior'!DE196)</f>
        <v>0</v>
      </c>
      <c r="DG197" s="9">
        <f>IF(Parametros!$P$3=1,'4 - Tabela atual'!DG196,'5 - Tabela anterior'!DF196)</f>
        <v>0</v>
      </c>
      <c r="DH197" s="9">
        <f>IF(Parametros!$P$3=1,'4 - Tabela atual'!DH196,'5 - Tabela anterior'!DG196)</f>
        <v>0</v>
      </c>
      <c r="DI197" s="9">
        <f>IF(Parametros!$P$3=1,'4 - Tabela atual'!DI196,'5 - Tabela anterior'!DH196)</f>
        <v>0</v>
      </c>
      <c r="DJ197" s="9">
        <f>IF(Parametros!$P$3=1,'4 - Tabela atual'!DJ196,'5 - Tabela anterior'!DI196)</f>
        <v>0</v>
      </c>
      <c r="DK197" s="9">
        <f>IF(Parametros!$P$3=1,'4 - Tabela atual'!DK196,'5 - Tabela anterior'!DJ196)</f>
        <v>0</v>
      </c>
      <c r="DL197" s="9">
        <f>IF(Parametros!$P$3=1,'4 - Tabela atual'!DL196,'5 - Tabela anterior'!DK196)</f>
        <v>0</v>
      </c>
      <c r="DM197" s="9">
        <f>IF(Parametros!$P$3=1,'4 - Tabela atual'!DM196,'5 - Tabela anterior'!DL196)</f>
        <v>0</v>
      </c>
      <c r="DN197" s="9">
        <f>IF(Parametros!$P$3=1,'4 - Tabela atual'!DN196,'5 - Tabela anterior'!DM196)</f>
        <v>0</v>
      </c>
      <c r="DO197" s="9">
        <f>IF(Parametros!$P$3=1,'4 - Tabela atual'!DO196,'5 - Tabela anterior'!DN196)</f>
        <v>0</v>
      </c>
      <c r="DP197" s="9">
        <f>IF(Parametros!$P$3=1,'4 - Tabela atual'!DP196,'5 - Tabela anterior'!DO196)</f>
        <v>0</v>
      </c>
      <c r="DQ197" s="9">
        <f>IF(Parametros!$P$3=1,'4 - Tabela atual'!DQ196,'5 - Tabela anterior'!DP196)</f>
        <v>0</v>
      </c>
      <c r="DR197" s="9">
        <f>IF(Parametros!$P$3=1,'4 - Tabela atual'!DR196,'5 - Tabela anterior'!DQ196)</f>
        <v>0</v>
      </c>
      <c r="DS197" s="9">
        <f>IF(Parametros!$P$3=1,'4 - Tabela atual'!DS196,'5 - Tabela anterior'!DR196)</f>
        <v>0</v>
      </c>
      <c r="DT197" s="9">
        <f>IF(Parametros!$P$3=1,'4 - Tabela atual'!DT196,'5 - Tabela anterior'!DS196)</f>
        <v>0</v>
      </c>
      <c r="DU197" s="9">
        <f>IF(Parametros!$P$3=1,'4 - Tabela atual'!DU196,'5 - Tabela anterior'!DT196)</f>
        <v>0</v>
      </c>
      <c r="DV197" s="9">
        <f>IF(Parametros!$P$3=1,'4 - Tabela atual'!DV196,'5 - Tabela anterior'!DU196)</f>
        <v>0</v>
      </c>
      <c r="DW197" s="9">
        <f>IF(Parametros!$P$3=1,'4 - Tabela atual'!DW196,'5 - Tabela anterior'!DV196)</f>
        <v>0</v>
      </c>
      <c r="DX197" s="9">
        <f>IF(Parametros!$P$3=1,'4 - Tabela atual'!DX196,'5 - Tabela anterior'!DW196)</f>
        <v>0</v>
      </c>
      <c r="DY197" s="9">
        <f>IF(Parametros!$P$3=1,'4 - Tabela atual'!DY196,'5 - Tabela anterior'!DX196)</f>
        <v>0</v>
      </c>
      <c r="DZ197" s="9">
        <f>IF(Parametros!$P$3=1,'4 - Tabela atual'!DZ196,'5 - Tabela anterior'!DY196)</f>
        <v>0</v>
      </c>
      <c r="EA197" s="9">
        <f>IF(Parametros!$P$3=1,'4 - Tabela atual'!EA196,'5 - Tabela anterior'!DZ196)</f>
        <v>0</v>
      </c>
      <c r="EB197" s="9">
        <f>IF(Parametros!$P$3=1,'4 - Tabela atual'!EB196,'5 - Tabela anterior'!EA196)</f>
        <v>0</v>
      </c>
      <c r="EC197" s="9">
        <f>IF(Parametros!$P$3=1,'4 - Tabela atual'!EC196,'5 - Tabela anterior'!EB196)</f>
        <v>0</v>
      </c>
      <c r="ED197" s="9">
        <f>IF(Parametros!$P$3=1,'4 - Tabela atual'!ED196,'5 - Tabela anterior'!EC196)</f>
        <v>0</v>
      </c>
      <c r="EE197" s="9">
        <f>IF(Parametros!$P$3=1,'4 - Tabela atual'!EE196,'5 - Tabela anterior'!ED196)</f>
        <v>0</v>
      </c>
      <c r="EF197" s="9">
        <f>IF(Parametros!$P$3=1,'4 - Tabela atual'!EF196,'5 - Tabela anterior'!EE196)</f>
        <v>0</v>
      </c>
      <c r="EG197" s="9">
        <f>IF(Parametros!$P$3=1,'4 - Tabela atual'!EG196,'5 - Tabela anterior'!EF196)</f>
        <v>0</v>
      </c>
      <c r="EH197" s="9">
        <f>IF(Parametros!$P$3=1,'4 - Tabela atual'!EH196,'5 - Tabela anterior'!EG196)</f>
        <v>0</v>
      </c>
      <c r="EI197" s="9">
        <f>IF(Parametros!$P$3=1,'4 - Tabela atual'!EI196,'5 - Tabela anterior'!EH196)</f>
        <v>0</v>
      </c>
      <c r="EJ197" s="9">
        <f>IF(Parametros!$P$3=1,'4 - Tabela atual'!EJ196,'5 - Tabela anterior'!EI196)</f>
        <v>0</v>
      </c>
      <c r="EK197" s="9">
        <f>IF(Parametros!$P$3=1,'4 - Tabela atual'!EK196,'5 - Tabela anterior'!EJ196)</f>
        <v>0</v>
      </c>
      <c r="EL197" s="9">
        <f>IF(Parametros!$P$3=1,'4 - Tabela atual'!EL196,'5 - Tabela anterior'!EK196)</f>
        <v>0</v>
      </c>
      <c r="EM197" s="9">
        <f>IF(Parametros!$P$3=1,'4 - Tabela atual'!EM196,'5 - Tabela anterior'!EL196)</f>
        <v>0</v>
      </c>
      <c r="EN197" s="9">
        <f>IF(Parametros!$P$3=1,'4 - Tabela atual'!EN196,'5 - Tabela anterior'!EM196)</f>
        <v>0</v>
      </c>
      <c r="EO197" s="9">
        <f>IF(Parametros!$P$3=1,'4 - Tabela atual'!EO196,'5 - Tabela anterior'!EN196)</f>
        <v>0</v>
      </c>
      <c r="EP197" s="9">
        <f>IF(Parametros!$P$3=1,'4 - Tabela atual'!EP196,'5 - Tabela anterior'!EO196)</f>
        <v>0</v>
      </c>
      <c r="EQ197" s="9">
        <f>IF(Parametros!$P$3=1,'4 - Tabela atual'!EQ196,'5 - Tabela anterior'!EP196)</f>
        <v>0</v>
      </c>
      <c r="ER197" s="9">
        <f>IF(Parametros!$P$3=1,'4 - Tabela atual'!ER196,'5 - Tabela anterior'!EQ196)</f>
        <v>0</v>
      </c>
      <c r="ES197" s="9">
        <f>IF(Parametros!$P$3=1,'4 - Tabela atual'!ES196,'5 - Tabela anterior'!ER196)</f>
        <v>0</v>
      </c>
      <c r="ET197" s="9">
        <f>IF(Parametros!$P$3=1,'4 - Tabela atual'!ET196,'5 - Tabela anterior'!ES196)</f>
        <v>0</v>
      </c>
      <c r="EU197" s="9">
        <f>IF(Parametros!$P$3=1,'4 - Tabela atual'!EU196,'5 - Tabela anterior'!ET196)</f>
        <v>0</v>
      </c>
      <c r="EV197" s="9">
        <f>IF(Parametros!$P$3=1,'4 - Tabela atual'!EV196,'5 - Tabela anterior'!EU196)</f>
        <v>0</v>
      </c>
      <c r="EW197" s="9">
        <f>IF(Parametros!$P$3=1,'4 - Tabela atual'!EW196,'5 - Tabela anterior'!EV196)</f>
        <v>0</v>
      </c>
      <c r="EX197" s="9">
        <f>IF(Parametros!$P$3=1,'4 - Tabela atual'!EX196,'5 - Tabela anterior'!EW196)</f>
        <v>0</v>
      </c>
      <c r="EY197" s="9">
        <f>IF(Parametros!$P$3=1,'4 - Tabela atual'!EY196,'5 - Tabela anterior'!EX196)</f>
        <v>0</v>
      </c>
      <c r="EZ197" s="9">
        <f>IF(Parametros!$P$3=1,'4 - Tabela atual'!EZ196,'5 - Tabela anterior'!EY196)</f>
        <v>0</v>
      </c>
      <c r="FA197" s="9">
        <f>IF(Parametros!$P$3=1,'4 - Tabela atual'!FA196,'5 - Tabela anterior'!EZ196)</f>
        <v>0</v>
      </c>
      <c r="FB197" s="9">
        <f>IF(Parametros!$P$3=1,'4 - Tabela atual'!FB196,'5 - Tabela anterior'!FA196)</f>
        <v>0</v>
      </c>
      <c r="FC197" s="9">
        <f>IF(Parametros!$P$3=1,'4 - Tabela atual'!FC196,'5 - Tabela anterior'!FB196)</f>
        <v>0</v>
      </c>
      <c r="FD197" s="9">
        <f>IF(Parametros!$P$3=1,'4 - Tabela atual'!FD196,'5 - Tabela anterior'!FC196)</f>
        <v>0</v>
      </c>
      <c r="FE197" s="9">
        <f>IF(Parametros!$P$3=1,'4 - Tabela atual'!FE196,'5 - Tabela anterior'!FD196)</f>
        <v>0</v>
      </c>
      <c r="FF197" s="9">
        <f>IF(Parametros!$P$3=1,'4 - Tabela atual'!FF196,'5 - Tabela anterior'!FE196)</f>
        <v>0</v>
      </c>
      <c r="FG197" s="9">
        <f>IF(Parametros!$P$3=1,'4 - Tabela atual'!FG196,'5 - Tabela anterior'!FF196)</f>
        <v>0</v>
      </c>
      <c r="FH197" s="9">
        <f>IF(Parametros!$P$3=1,'4 - Tabela atual'!FH196,'5 - Tabela anterior'!FG196)</f>
        <v>0</v>
      </c>
      <c r="FI197" s="9">
        <f>IF(Parametros!$P$3=1,'4 - Tabela atual'!FI196,'5 - Tabela anterior'!FH196)</f>
        <v>0</v>
      </c>
      <c r="FJ197" s="9">
        <f>IF(Parametros!$P$3=1,'4 - Tabela atual'!FJ196,'5 - Tabela anterior'!FI196)</f>
        <v>0</v>
      </c>
      <c r="FK197" s="9">
        <f>IF(Parametros!$P$3=1,'4 - Tabela atual'!FK196,'5 - Tabela anterior'!FJ196)</f>
        <v>0</v>
      </c>
      <c r="FL197" s="9">
        <f>IF(Parametros!$P$3=1,'4 - Tabela atual'!FL196,'5 - Tabela anterior'!FK196)</f>
        <v>0</v>
      </c>
      <c r="FM197" s="9">
        <f>IF(Parametros!$P$3=1,'4 - Tabela atual'!FM196,'5 - Tabela anterior'!FL196)</f>
        <v>0</v>
      </c>
      <c r="FN197" s="9">
        <f>IF(Parametros!$P$3=1,'4 - Tabela atual'!FN196,'5 - Tabela anterior'!FM196)</f>
        <v>0</v>
      </c>
      <c r="FO197" s="9">
        <f>IF(Parametros!$P$3=1,'4 - Tabela atual'!FO196,'5 - Tabela anterior'!FN196)</f>
        <v>0</v>
      </c>
      <c r="FP197" s="9">
        <f>IF(Parametros!$P$3=1,'4 - Tabela atual'!FP196,'5 - Tabela anterior'!FO196)</f>
        <v>0</v>
      </c>
      <c r="FQ197" s="9">
        <f>IF(Parametros!$P$3=1,'4 - Tabela atual'!FQ196,'5 - Tabela anterior'!FP196)</f>
        <v>0</v>
      </c>
      <c r="FR197" s="9">
        <f>IF(Parametros!$P$3=1,'4 - Tabela atual'!FR196,'5 - Tabela anterior'!FQ196)</f>
        <v>0</v>
      </c>
      <c r="FS197" s="9">
        <f>IF(Parametros!$P$3=1,'4 - Tabela atual'!FS196,'5 - Tabela anterior'!FR196)</f>
        <v>0</v>
      </c>
      <c r="FT197" t="str">
        <f>IF(Parametros!$P$3=1,'4 - Tabela atual'!FT196,'5 - Tabela anterior'!FS196)</f>
        <v>0</v>
      </c>
      <c r="FU197" t="str">
        <f>IF(Parametros!$P$3=1,'4 - Tabela atual'!FU196,'5 - Tabela anterior'!FT196)</f>
        <v>0</v>
      </c>
      <c r="FV197" t="str">
        <f>IF(Parametros!$P$3=1,'4 - Tabela atual'!FV196,'5 - Tabela anterior'!FU196)</f>
        <v>0</v>
      </c>
      <c r="FW197" t="str">
        <f>IF(Parametros!$P$3=1,'4 - Tabela atual'!FW196,'5 - Tabela anterior'!FV196)</f>
        <v>0</v>
      </c>
      <c r="FX197">
        <f>IF(Parametros!$P$3=1,'4 - Tabela atual'!FX196,'5 - Tabela anterior'!FW196)</f>
        <v>0</v>
      </c>
      <c r="FY197">
        <f>IF(Parametros!$P$3=1,'4 - Tabela atual'!FY196,'5 - Tabela anterior'!FX196)</f>
        <v>0</v>
      </c>
      <c r="FZ197">
        <f>IF(Parametros!$P$3=1,'4 - Tabela atual'!FZ196,'5 - Tabela anterior'!FY196)</f>
        <v>0</v>
      </c>
      <c r="GA197">
        <f>IF(Parametros!$P$3=1,'4 - Tabela atual'!GA196,'5 - Tabela anterior'!FZ196)</f>
        <v>0</v>
      </c>
      <c r="GB197">
        <f>IF(Parametros!$P$3=1,'4 - Tabela atual'!GB196,'5 - Tabela anterior'!GA196)</f>
        <v>0</v>
      </c>
      <c r="GC197">
        <f>IF(Parametros!$P$3=1,'4 - Tabela atual'!GC196,'5 - Tabela anterior'!GB196)</f>
        <v>0</v>
      </c>
      <c r="GD197">
        <f>IF(Parametros!$P$3=1,'4 - Tabela atual'!GD196,'5 - Tabela anterior'!GC196)</f>
        <v>0</v>
      </c>
      <c r="GE197">
        <f>IF(Parametros!$P$3=1,'4 - Tabela atual'!GE196,'5 - Tabela anterior'!GD196)</f>
        <v>0</v>
      </c>
      <c r="GF197">
        <f>IF(Parametros!$P$3=1,'4 - Tabela atual'!GF196,'5 - Tabela anterior'!GE196)</f>
        <v>0</v>
      </c>
      <c r="GG197">
        <f>IF(Parametros!$P$3=1,'4 - Tabela atual'!GG196,'5 - Tabela anterior'!GF196)</f>
        <v>0</v>
      </c>
      <c r="GH197">
        <f>IF(Parametros!$P$3=1,'4 - Tabela atual'!GH196,'5 - Tabela anterior'!GG196)</f>
        <v>0</v>
      </c>
      <c r="GI197" s="8" t="str">
        <f>IF(Parametros!$P$3=1,'4 - Tabela atual'!GI196,'5 - Tabela anterior'!GH196)</f>
        <v>0</v>
      </c>
      <c r="GJ197" s="8">
        <f>IF(Parametros!$P$3=1,'4 - Tabela atual'!GJ196,'5 - Tabela anterior'!GI196)</f>
        <v>0</v>
      </c>
      <c r="GK197" s="8">
        <f>IF(Parametros!$P$3=1,'4 - Tabela atual'!GK196,'5 - Tabela anterior'!GJ196)</f>
        <v>0</v>
      </c>
      <c r="GL197" s="8">
        <f>IF(Parametros!$P$3=1,'4 - Tabela atual'!GL196,'5 - Tabela anterior'!GK196)</f>
        <v>0</v>
      </c>
      <c r="GM197" s="8">
        <f>IF(Parametros!$P$3=1,'4 - Tabela atual'!GM196,'5 - Tabela anterior'!GL196)</f>
        <v>0</v>
      </c>
      <c r="GN197" s="8">
        <f>IF(Parametros!$P$3=1,'4 - Tabela atual'!GN196,'5 - Tabela anterior'!GM196)</f>
        <v>0</v>
      </c>
      <c r="GO197" s="8">
        <f>IF(Parametros!$P$3=1,'4 - Tabela atual'!GO196,'5 - Tabela anterior'!GN196)</f>
        <v>0</v>
      </c>
      <c r="GP197" s="8">
        <f>IF(Parametros!$P$3=1,'4 - Tabela atual'!GP196,'5 - Tabela anterior'!GO196)</f>
        <v>0</v>
      </c>
      <c r="GQ197" s="8">
        <f>IF(Parametros!$P$3=1,'4 - Tabela atual'!GQ196,'5 - Tabela anterior'!GP196)</f>
        <v>0</v>
      </c>
      <c r="GR197" s="8">
        <f>IF(Parametros!$P$3=1,'4 - Tabela atual'!GR196,'5 - Tabela anterior'!GQ196)</f>
        <v>0</v>
      </c>
      <c r="GS197" s="8">
        <f>IF(Parametros!$P$3=1,'4 - Tabela atual'!GS196,'5 - Tabela anterior'!GR196)</f>
        <v>0</v>
      </c>
      <c r="GT197" s="8">
        <f>IF(Parametros!$P$3=1,'4 - Tabela atual'!GT196,'5 - Tabela anterior'!GS196)</f>
        <v>0</v>
      </c>
      <c r="GU197" s="8">
        <f>IF(Parametros!$P$3=1,'4 - Tabela atual'!GU196,'5 - Tabela anterior'!GT196)</f>
        <v>0</v>
      </c>
      <c r="GV197" s="8">
        <f>IF(Parametros!$P$3=1,'4 - Tabela atual'!GV196,'5 - Tabela anterior'!GU196)</f>
        <v>0</v>
      </c>
      <c r="GW197" s="8">
        <f>IF(Parametros!$P$3=1,'4 - Tabela atual'!GW196,'5 - Tabela anterior'!GV196)</f>
        <v>0</v>
      </c>
      <c r="GX197">
        <f>IF(Parametros!$P$3=1,'4 - Tabela atual'!GX196,'5 - Tabela anterior'!GW196)</f>
        <v>0</v>
      </c>
      <c r="GY197">
        <f>IF(Parametros!$P$3=1,'4 - Tabela atual'!GY196,'5 - Tabela anterior'!GX196)</f>
        <v>0</v>
      </c>
      <c r="GZ197">
        <f>IF(Parametros!$P$3=1,'4 - Tabela atual'!GZ196,'5 - Tabela anterior'!GY196)</f>
        <v>0</v>
      </c>
      <c r="HA197">
        <f>IF(Parametros!$P$3=1,'4 - Tabela atual'!HA196,'5 - Tabela anterior'!GZ196)</f>
        <v>0</v>
      </c>
      <c r="HB197">
        <f>IF(Parametros!$P$3=1,'4 - Tabela atual'!HB196,'5 - Tabela anterior'!HA196)</f>
        <v>0</v>
      </c>
      <c r="HC197">
        <f>IF(Parametros!$P$3=1,'4 - Tabela atual'!HC196,'5 - Tabela anterior'!HB196)</f>
        <v>0</v>
      </c>
      <c r="HD197">
        <f>IF(Parametros!$P$3=1,'4 - Tabela atual'!HD196,'5 - Tabela anterior'!HC196)</f>
        <v>0</v>
      </c>
      <c r="HE197" s="6" t="str">
        <f t="shared" si="4"/>
        <v>0 - (0)</v>
      </c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IP197" s="5"/>
      <c r="IQ197" s="5"/>
      <c r="IR197" s="5"/>
      <c r="IS197" s="5"/>
      <c r="IT197" s="5"/>
      <c r="IU197" s="5"/>
      <c r="IV197" s="5"/>
      <c r="IW197" s="5"/>
      <c r="IX197" s="5"/>
      <c r="IY197" s="5"/>
      <c r="IZ197" s="5"/>
      <c r="JA197" s="5"/>
      <c r="JB197" s="5"/>
      <c r="JC197" s="5"/>
      <c r="JD197" s="5"/>
      <c r="JE197" s="5"/>
      <c r="JF197" s="5"/>
      <c r="JG197" s="5"/>
      <c r="JH197" s="5"/>
      <c r="JI197" s="5"/>
      <c r="JJ197" s="5"/>
      <c r="JK197" s="5"/>
      <c r="JL197" s="5"/>
    </row>
    <row r="198" spans="1:272" x14ac:dyDescent="0.2">
      <c r="A198" s="148">
        <f>IF(Parametros!$P$3=1,'4 - Tabela atual'!A197,'5 - Tabela anterior'!A197)</f>
        <v>0</v>
      </c>
      <c r="B198" s="112">
        <f>IF(Parametros!$P$3=1,'4 - Tabela atual'!B197,'5 - Tabela anterior'!B197)</f>
        <v>0</v>
      </c>
      <c r="C198" s="9">
        <f>IF(Parametros!$P$3=1,'4 - Tabela atual'!C197,'5 - Tabela anterior'!C197)</f>
        <v>0</v>
      </c>
      <c r="D198" s="9">
        <f>IF(Parametros!$P$3=1,'4 - Tabela atual'!D197,'5 - Tabela anterior'!D197)</f>
        <v>0</v>
      </c>
      <c r="E198" s="9"/>
      <c r="F198" s="9"/>
      <c r="G198" s="9"/>
      <c r="H198" s="9"/>
      <c r="I198" s="9">
        <f>IF(Parametros!$P$3=1,'4 - Tabela atual'!I197,'5 - Tabela anterior'!H197)</f>
        <v>0</v>
      </c>
      <c r="J198" s="9"/>
      <c r="K198" s="9"/>
      <c r="L198" s="9"/>
      <c r="M198" s="9"/>
      <c r="N198" s="9">
        <f>IF(Parametros!$P$3=1,'4 - Tabela atual'!N197,'5 - Tabela anterior'!M197)</f>
        <v>0</v>
      </c>
      <c r="O198" s="9">
        <f>IF(Parametros!$P$3=1,'4 - Tabela atual'!O197,'5 - Tabela anterior'!N197)</f>
        <v>0</v>
      </c>
      <c r="P198" s="9">
        <f>IF(Parametros!$P$3=1,'4 - Tabela atual'!P197,'5 - Tabela anterior'!O197)</f>
        <v>0</v>
      </c>
      <c r="Q198" s="9">
        <f>IF(Parametros!$P$3=1,'4 - Tabela atual'!Q197,'5 - Tabela anterior'!P197)</f>
        <v>0</v>
      </c>
      <c r="R198" s="9">
        <f>IF(Parametros!$P$3=1,'4 - Tabela atual'!R197,'5 - Tabela anterior'!Q197)</f>
        <v>0</v>
      </c>
      <c r="S198" s="9">
        <f>IF(Parametros!$P$3=1,'4 - Tabela atual'!S197,'5 - Tabela anterior'!R197)</f>
        <v>0</v>
      </c>
      <c r="T198" s="9">
        <f>IF(Parametros!$P$3=1,'4 - Tabela atual'!T197,'5 - Tabela anterior'!S197)</f>
        <v>0</v>
      </c>
      <c r="U198" s="9">
        <f>IF(Parametros!$P$3=1,'4 - Tabela atual'!U197,'5 - Tabela anterior'!T197)</f>
        <v>0</v>
      </c>
      <c r="V198" s="9">
        <f>IF(Parametros!$P$3=1,'4 - Tabela atual'!V197,'5 - Tabela anterior'!U197)</f>
        <v>0</v>
      </c>
      <c r="W198" s="9">
        <f>IF(Parametros!$P$3=1,'4 - Tabela atual'!W197,'5 - Tabela anterior'!V197)</f>
        <v>0</v>
      </c>
      <c r="X198" s="9">
        <f>IF(Parametros!$P$3=1,'4 - Tabela atual'!X197,'5 - Tabela anterior'!W197)</f>
        <v>0</v>
      </c>
      <c r="Y198" s="9">
        <f>IF(Parametros!$P$3=1,'4 - Tabela atual'!Y197,'5 - Tabela anterior'!X197)</f>
        <v>0</v>
      </c>
      <c r="Z198" s="9">
        <f>IF(Parametros!$P$3=1,'4 - Tabela atual'!Z197,'5 - Tabela anterior'!Y197)</f>
        <v>0</v>
      </c>
      <c r="AA198" s="9">
        <f>IF(Parametros!$P$3=1,'4 - Tabela atual'!AA197,'5 - Tabela anterior'!Z197)</f>
        <v>0</v>
      </c>
      <c r="AB198" s="9">
        <f>IF(Parametros!$P$3=1,'4 - Tabela atual'!AB197,'5 - Tabela anterior'!AA197)</f>
        <v>0</v>
      </c>
      <c r="AC198" s="9">
        <f>IF(Parametros!$P$3=1,'4 - Tabela atual'!AC197,'5 - Tabela anterior'!AB197)</f>
        <v>0</v>
      </c>
      <c r="AD198" s="9">
        <f>IF(Parametros!$P$3=1,'4 - Tabela atual'!AD197,'5 - Tabela anterior'!AC197)</f>
        <v>0</v>
      </c>
      <c r="AE198" s="9">
        <f>IF(Parametros!$P$3=1,'4 - Tabela atual'!AE197,'5 - Tabela anterior'!AD197)</f>
        <v>0</v>
      </c>
      <c r="AF198" s="9">
        <f>IF(Parametros!$P$3=1,'4 - Tabela atual'!AF197,'5 - Tabela anterior'!AE197)</f>
        <v>0</v>
      </c>
      <c r="AG198" s="9">
        <f>IF(Parametros!$P$3=1,'4 - Tabela atual'!AG197,'5 - Tabela anterior'!AF197)</f>
        <v>0</v>
      </c>
      <c r="AH198" s="9">
        <f>IF(Parametros!$P$3=1,'4 - Tabela atual'!AH197,'5 - Tabela anterior'!AG197)</f>
        <v>0</v>
      </c>
      <c r="AI198" s="9">
        <f>IF(Parametros!$P$3=1,'4 - Tabela atual'!AI197,'5 - Tabela anterior'!AH197)</f>
        <v>0</v>
      </c>
      <c r="AJ198" s="9">
        <f>IF(Parametros!$P$3=1,'4 - Tabela atual'!AJ197,'5 - Tabela anterior'!AI197)</f>
        <v>0</v>
      </c>
      <c r="AK198" s="9">
        <f>IF(Parametros!$P$3=1,'4 - Tabela atual'!AK197,'5 - Tabela anterior'!AJ197)</f>
        <v>0</v>
      </c>
      <c r="AL198" s="9">
        <f>IF(Parametros!$P$3=1,'4 - Tabela atual'!AL197,'5 - Tabela anterior'!AK197)</f>
        <v>0</v>
      </c>
      <c r="AM198" s="9">
        <f>IF(Parametros!$P$3=1,'4 - Tabela atual'!AM197,'5 - Tabela anterior'!AL197)</f>
        <v>0</v>
      </c>
      <c r="AN198" s="9">
        <f>IF(Parametros!$P$3=1,'4 - Tabela atual'!AN197,'5 - Tabela anterior'!AM197)</f>
        <v>0</v>
      </c>
      <c r="AO198" s="9">
        <f>IF(Parametros!$P$3=1,'4 - Tabela atual'!AO197,'5 - Tabela anterior'!AN197)</f>
        <v>0</v>
      </c>
      <c r="AP198" s="9">
        <f>IF(Parametros!$P$3=1,'4 - Tabela atual'!AP197,'5 - Tabela anterior'!AO197)</f>
        <v>0</v>
      </c>
      <c r="AQ198" s="9">
        <f>IF(Parametros!$P$3=1,'4 - Tabela atual'!AQ197,'5 - Tabela anterior'!AP197)</f>
        <v>0</v>
      </c>
      <c r="AR198" s="9">
        <f>IF(Parametros!$P$3=1,'4 - Tabela atual'!AR197,'5 - Tabela anterior'!AQ197)</f>
        <v>0</v>
      </c>
      <c r="AS198" s="9">
        <f>IF(Parametros!$P$3=1,'4 - Tabela atual'!AS197,'5 - Tabela anterior'!AR197)</f>
        <v>0</v>
      </c>
      <c r="AT198" s="9">
        <f>IF(Parametros!$P$3=1,'4 - Tabela atual'!AT197,'5 - Tabela anterior'!AS197)</f>
        <v>0</v>
      </c>
      <c r="AU198" s="9">
        <f>IF(Parametros!$P$3=1,'4 - Tabela atual'!AU197,'5 - Tabela anterior'!AT197)</f>
        <v>0</v>
      </c>
      <c r="AV198" s="9">
        <f>IF(Parametros!$P$3=1,'4 - Tabela atual'!AV197,'5 - Tabela anterior'!AU197)</f>
        <v>0</v>
      </c>
      <c r="AW198" s="9">
        <f>IF(Parametros!$P$3=1,'4 - Tabela atual'!AW197,'5 - Tabela anterior'!AV197)</f>
        <v>0</v>
      </c>
      <c r="AX198" s="9">
        <f>IF(Parametros!$P$3=1,'4 - Tabela atual'!AX197,'5 - Tabela anterior'!AW197)</f>
        <v>0</v>
      </c>
      <c r="AY198" s="9">
        <f>IF(Parametros!$P$3=1,'4 - Tabela atual'!AY197,'5 - Tabela anterior'!AX197)</f>
        <v>0</v>
      </c>
      <c r="AZ198" s="9">
        <f>IF(Parametros!$P$3=1,'4 - Tabela atual'!AZ197,'5 - Tabela anterior'!AY197)</f>
        <v>0</v>
      </c>
      <c r="BA198" s="9">
        <f>IF(Parametros!$P$3=1,'4 - Tabela atual'!BA197,'5 - Tabela anterior'!AZ197)</f>
        <v>0</v>
      </c>
      <c r="BB198" s="9">
        <f>IF(Parametros!$P$3=1,'4 - Tabela atual'!BB197,'5 - Tabela anterior'!BA197)</f>
        <v>0</v>
      </c>
      <c r="BC198" s="9">
        <f>IF(Parametros!$P$3=1,'4 - Tabela atual'!BC197,'5 - Tabela anterior'!BB197)</f>
        <v>0</v>
      </c>
      <c r="BD198" s="9">
        <f>IF(Parametros!$P$3=1,'4 - Tabela atual'!BD197,'5 - Tabela anterior'!BC197)</f>
        <v>0</v>
      </c>
      <c r="BE198" s="9">
        <f>IF(Parametros!$P$3=1,'4 - Tabela atual'!BE197,'5 - Tabela anterior'!BD197)</f>
        <v>0</v>
      </c>
      <c r="BF198" s="9">
        <f>IF(Parametros!$P$3=1,'4 - Tabela atual'!BF197,'5 - Tabela anterior'!BE197)</f>
        <v>0</v>
      </c>
      <c r="BG198" s="9">
        <f>IF(Parametros!$P$3=1,'4 - Tabela atual'!BG197,'5 - Tabela anterior'!BF197)</f>
        <v>0</v>
      </c>
      <c r="BH198" s="9">
        <f>IF(Parametros!$P$3=1,'4 - Tabela atual'!BH197,'5 - Tabela anterior'!BG197)</f>
        <v>0</v>
      </c>
      <c r="BI198" s="9">
        <f>IF(Parametros!$P$3=1,'4 - Tabela atual'!BI197,'5 - Tabela anterior'!BH197)</f>
        <v>0</v>
      </c>
      <c r="BJ198" s="9">
        <f>IF(Parametros!$P$3=1,'4 - Tabela atual'!BJ197,'5 - Tabela anterior'!BI197)</f>
        <v>0</v>
      </c>
      <c r="BK198" s="9">
        <f>IF(Parametros!$P$3=1,'4 - Tabela atual'!BK197,'5 - Tabela anterior'!BJ197)</f>
        <v>0</v>
      </c>
      <c r="BL198" s="9">
        <f>IF(Parametros!$P$3=1,'4 - Tabela atual'!BL197,'5 - Tabela anterior'!BK197)</f>
        <v>0</v>
      </c>
      <c r="BM198" s="9">
        <f>IF(Parametros!$P$3=1,'4 - Tabela atual'!BM197,'5 - Tabela anterior'!BL197)</f>
        <v>0</v>
      </c>
      <c r="BN198" s="9">
        <f>IF(Parametros!$P$3=1,'4 - Tabela atual'!BN197,'5 - Tabela anterior'!BM197)</f>
        <v>0</v>
      </c>
      <c r="BO198" s="9">
        <f>IF(Parametros!$P$3=1,'4 - Tabela atual'!BO197,'5 - Tabela anterior'!BN197)</f>
        <v>0</v>
      </c>
      <c r="BP198" s="9">
        <f>IF(Parametros!$P$3=1,'4 - Tabela atual'!BP197,'5 - Tabela anterior'!BO197)</f>
        <v>0</v>
      </c>
      <c r="BQ198" s="9">
        <f>IF(Parametros!$P$3=1,'4 - Tabela atual'!BQ197,'5 - Tabela anterior'!BP197)</f>
        <v>0</v>
      </c>
      <c r="BR198" s="9">
        <f>IF(Parametros!$P$3=1,'4 - Tabela atual'!BR197,'5 - Tabela anterior'!BQ197)</f>
        <v>0</v>
      </c>
      <c r="BS198" s="9">
        <f>IF(Parametros!$P$3=1,'4 - Tabela atual'!BS197,'5 - Tabela anterior'!BR197)</f>
        <v>0</v>
      </c>
      <c r="BT198" s="9">
        <f>IF(Parametros!$P$3=1,'4 - Tabela atual'!BT197,'5 - Tabela anterior'!BS197)</f>
        <v>0</v>
      </c>
      <c r="BU198" s="9">
        <f>IF(Parametros!$P$3=1,'4 - Tabela atual'!BU197,'5 - Tabela anterior'!BT197)</f>
        <v>0</v>
      </c>
      <c r="BV198" s="9">
        <f>IF(Parametros!$P$3=1,'4 - Tabela atual'!BV197,'5 - Tabela anterior'!BU197)</f>
        <v>0</v>
      </c>
      <c r="BW198" s="9">
        <f>IF(Parametros!$P$3=1,'4 - Tabela atual'!BW197,'5 - Tabela anterior'!BV197)</f>
        <v>0</v>
      </c>
      <c r="BX198" s="9">
        <f>IF(Parametros!$P$3=1,'4 - Tabela atual'!BX197,'5 - Tabela anterior'!BW197)</f>
        <v>0</v>
      </c>
      <c r="BY198" s="9">
        <f>IF(Parametros!$P$3=1,'4 - Tabela atual'!BY197,'5 - Tabela anterior'!BX197)</f>
        <v>0</v>
      </c>
      <c r="BZ198" s="9">
        <f>IF(Parametros!$P$3=1,'4 - Tabela atual'!BZ197,'5 - Tabela anterior'!BY197)</f>
        <v>0</v>
      </c>
      <c r="CA198" s="9">
        <f>IF(Parametros!$P$3=1,'4 - Tabela atual'!CA197,'5 - Tabela anterior'!BZ197)</f>
        <v>0</v>
      </c>
      <c r="CB198" s="9">
        <f>IF(Parametros!$P$3=1,'4 - Tabela atual'!CB197,'5 - Tabela anterior'!CA197)</f>
        <v>0</v>
      </c>
      <c r="CC198" s="9">
        <f>IF(Parametros!$P$3=1,'4 - Tabela atual'!CC197,'5 - Tabela anterior'!CB197)</f>
        <v>0</v>
      </c>
      <c r="CD198" s="9">
        <f>IF(Parametros!$P$3=1,'4 - Tabela atual'!CD197,'5 - Tabela anterior'!CC197)</f>
        <v>0</v>
      </c>
      <c r="CE198" s="9">
        <f>IF(Parametros!$P$3=1,'4 - Tabela atual'!CE197,'5 - Tabela anterior'!CD197)</f>
        <v>0</v>
      </c>
      <c r="CF198" s="9">
        <f>IF(Parametros!$P$3=1,'4 - Tabela atual'!CF197,'5 - Tabela anterior'!CE197)</f>
        <v>0</v>
      </c>
      <c r="CG198" s="9">
        <f>IF(Parametros!$P$3=1,'4 - Tabela atual'!CG197,'5 - Tabela anterior'!CF197)</f>
        <v>0</v>
      </c>
      <c r="CH198" s="9">
        <f>IF(Parametros!$P$3=1,'4 - Tabela atual'!CH197,'5 - Tabela anterior'!CG197)</f>
        <v>0</v>
      </c>
      <c r="CI198" s="9">
        <f>IF(Parametros!$P$3=1,'4 - Tabela atual'!CI197,'5 - Tabela anterior'!CH197)</f>
        <v>0</v>
      </c>
      <c r="CJ198" s="9">
        <f>IF(Parametros!$P$3=1,'4 - Tabela atual'!CJ197,'5 - Tabela anterior'!CI197)</f>
        <v>0</v>
      </c>
      <c r="CK198" s="9">
        <f>IF(Parametros!$P$3=1,'4 - Tabela atual'!CK197,'5 - Tabela anterior'!CJ197)</f>
        <v>0</v>
      </c>
      <c r="CL198" s="9">
        <f>IF(Parametros!$P$3=1,'4 - Tabela atual'!CL197,'5 - Tabela anterior'!CK197)</f>
        <v>0</v>
      </c>
      <c r="CM198" s="9">
        <f>IF(Parametros!$P$3=1,'4 - Tabela atual'!CM197,'5 - Tabela anterior'!CL197)</f>
        <v>0</v>
      </c>
      <c r="CN198" s="9">
        <f>IF(Parametros!$P$3=1,'4 - Tabela atual'!CN197,'5 - Tabela anterior'!CM197)</f>
        <v>0</v>
      </c>
      <c r="CO198" s="9">
        <f>IF(Parametros!$P$3=1,'4 - Tabela atual'!CO197,'5 - Tabela anterior'!CN197)</f>
        <v>0</v>
      </c>
      <c r="CP198" s="9">
        <f>IF(Parametros!$P$3=1,'4 - Tabela atual'!CP197,'5 - Tabela anterior'!CO197)</f>
        <v>0</v>
      </c>
      <c r="CQ198" s="9">
        <f>IF(Parametros!$P$3=1,'4 - Tabela atual'!CQ197,'5 - Tabela anterior'!CP197)</f>
        <v>0</v>
      </c>
      <c r="CR198" s="9">
        <f>IF(Parametros!$P$3=1,'4 - Tabela atual'!CR197,'5 - Tabela anterior'!CQ197)</f>
        <v>0</v>
      </c>
      <c r="CS198" s="9">
        <f>IF(Parametros!$P$3=1,'4 - Tabela atual'!CS197,'5 - Tabela anterior'!CR197)</f>
        <v>0</v>
      </c>
      <c r="CT198" s="9">
        <f>IF(Parametros!$P$3=1,'4 - Tabela atual'!CT197,'5 - Tabela anterior'!CS197)</f>
        <v>0</v>
      </c>
      <c r="CU198" s="9">
        <f>IF(Parametros!$P$3=1,'4 - Tabela atual'!CU197,'5 - Tabela anterior'!CT197)</f>
        <v>0</v>
      </c>
      <c r="CV198" s="9">
        <f>IF(Parametros!$P$3=1,'4 - Tabela atual'!CV197,'5 - Tabela anterior'!CU197)</f>
        <v>0</v>
      </c>
      <c r="CW198" s="9">
        <f>IF(Parametros!$P$3=1,'4 - Tabela atual'!CW197,'5 - Tabela anterior'!CV197)</f>
        <v>0</v>
      </c>
      <c r="CX198" s="9">
        <f>IF(Parametros!$P$3=1,'4 - Tabela atual'!CX197,'5 - Tabela anterior'!CW197)</f>
        <v>0</v>
      </c>
      <c r="CY198" s="9">
        <f>IF(Parametros!$P$3=1,'4 - Tabela atual'!CY197,'5 - Tabela anterior'!CX197)</f>
        <v>0</v>
      </c>
      <c r="CZ198" s="9">
        <f>IF(Parametros!$P$3=1,'4 - Tabela atual'!CZ197,'5 - Tabela anterior'!CY197)</f>
        <v>0</v>
      </c>
      <c r="DA198" s="9">
        <f>IF(Parametros!$P$3=1,'4 - Tabela atual'!DA197,'5 - Tabela anterior'!CZ197)</f>
        <v>0</v>
      </c>
      <c r="DB198" s="9">
        <f>IF(Parametros!$P$3=1,'4 - Tabela atual'!DB197,'5 - Tabela anterior'!DA197)</f>
        <v>0</v>
      </c>
      <c r="DC198" s="9">
        <f>IF(Parametros!$P$3=1,'4 - Tabela atual'!DC197,'5 - Tabela anterior'!DB197)</f>
        <v>0</v>
      </c>
      <c r="DD198" s="9">
        <f>IF(Parametros!$P$3=1,'4 - Tabela atual'!DD197,'5 - Tabela anterior'!DC197)</f>
        <v>0</v>
      </c>
      <c r="DE198" s="9">
        <f>IF(Parametros!$P$3=1,'4 - Tabela atual'!DE197,'5 - Tabela anterior'!DD197)</f>
        <v>0</v>
      </c>
      <c r="DF198" s="9">
        <f>IF(Parametros!$P$3=1,'4 - Tabela atual'!DF197,'5 - Tabela anterior'!DE197)</f>
        <v>0</v>
      </c>
      <c r="DG198" s="9">
        <f>IF(Parametros!$P$3=1,'4 - Tabela atual'!DG197,'5 - Tabela anterior'!DF197)</f>
        <v>0</v>
      </c>
      <c r="DH198" s="9">
        <f>IF(Parametros!$P$3=1,'4 - Tabela atual'!DH197,'5 - Tabela anterior'!DG197)</f>
        <v>0</v>
      </c>
      <c r="DI198" s="9">
        <f>IF(Parametros!$P$3=1,'4 - Tabela atual'!DI197,'5 - Tabela anterior'!DH197)</f>
        <v>0</v>
      </c>
      <c r="DJ198" s="9">
        <f>IF(Parametros!$P$3=1,'4 - Tabela atual'!DJ197,'5 - Tabela anterior'!DI197)</f>
        <v>0</v>
      </c>
      <c r="DK198" s="9">
        <f>IF(Parametros!$P$3=1,'4 - Tabela atual'!DK197,'5 - Tabela anterior'!DJ197)</f>
        <v>0</v>
      </c>
      <c r="DL198" s="9">
        <f>IF(Parametros!$P$3=1,'4 - Tabela atual'!DL197,'5 - Tabela anterior'!DK197)</f>
        <v>0</v>
      </c>
      <c r="DM198" s="9">
        <f>IF(Parametros!$P$3=1,'4 - Tabela atual'!DM197,'5 - Tabela anterior'!DL197)</f>
        <v>0</v>
      </c>
      <c r="DN198" s="9">
        <f>IF(Parametros!$P$3=1,'4 - Tabela atual'!DN197,'5 - Tabela anterior'!DM197)</f>
        <v>0</v>
      </c>
      <c r="DO198" s="9">
        <f>IF(Parametros!$P$3=1,'4 - Tabela atual'!DO197,'5 - Tabela anterior'!DN197)</f>
        <v>0</v>
      </c>
      <c r="DP198" s="9">
        <f>IF(Parametros!$P$3=1,'4 - Tabela atual'!DP197,'5 - Tabela anterior'!DO197)</f>
        <v>0</v>
      </c>
      <c r="DQ198" s="9">
        <f>IF(Parametros!$P$3=1,'4 - Tabela atual'!DQ197,'5 - Tabela anterior'!DP197)</f>
        <v>0</v>
      </c>
      <c r="DR198" s="9">
        <f>IF(Parametros!$P$3=1,'4 - Tabela atual'!DR197,'5 - Tabela anterior'!DQ197)</f>
        <v>0</v>
      </c>
      <c r="DS198" s="9">
        <f>IF(Parametros!$P$3=1,'4 - Tabela atual'!DS197,'5 - Tabela anterior'!DR197)</f>
        <v>0</v>
      </c>
      <c r="DT198" s="9">
        <f>IF(Parametros!$P$3=1,'4 - Tabela atual'!DT197,'5 - Tabela anterior'!DS197)</f>
        <v>0</v>
      </c>
      <c r="DU198" s="9">
        <f>IF(Parametros!$P$3=1,'4 - Tabela atual'!DU197,'5 - Tabela anterior'!DT197)</f>
        <v>0</v>
      </c>
      <c r="DV198" s="9">
        <f>IF(Parametros!$P$3=1,'4 - Tabela atual'!DV197,'5 - Tabela anterior'!DU197)</f>
        <v>0</v>
      </c>
      <c r="DW198" s="9">
        <f>IF(Parametros!$P$3=1,'4 - Tabela atual'!DW197,'5 - Tabela anterior'!DV197)</f>
        <v>0</v>
      </c>
      <c r="DX198" s="9">
        <f>IF(Parametros!$P$3=1,'4 - Tabela atual'!DX197,'5 - Tabela anterior'!DW197)</f>
        <v>0</v>
      </c>
      <c r="DY198" s="9">
        <f>IF(Parametros!$P$3=1,'4 - Tabela atual'!DY197,'5 - Tabela anterior'!DX197)</f>
        <v>0</v>
      </c>
      <c r="DZ198" s="9">
        <f>IF(Parametros!$P$3=1,'4 - Tabela atual'!DZ197,'5 - Tabela anterior'!DY197)</f>
        <v>0</v>
      </c>
      <c r="EA198" s="9">
        <f>IF(Parametros!$P$3=1,'4 - Tabela atual'!EA197,'5 - Tabela anterior'!DZ197)</f>
        <v>0</v>
      </c>
      <c r="EB198" s="9">
        <f>IF(Parametros!$P$3=1,'4 - Tabela atual'!EB197,'5 - Tabela anterior'!EA197)</f>
        <v>0</v>
      </c>
      <c r="EC198" s="9">
        <f>IF(Parametros!$P$3=1,'4 - Tabela atual'!EC197,'5 - Tabela anterior'!EB197)</f>
        <v>0</v>
      </c>
      <c r="ED198" s="9">
        <f>IF(Parametros!$P$3=1,'4 - Tabela atual'!ED197,'5 - Tabela anterior'!EC197)</f>
        <v>0</v>
      </c>
      <c r="EE198" s="9">
        <f>IF(Parametros!$P$3=1,'4 - Tabela atual'!EE197,'5 - Tabela anterior'!ED197)</f>
        <v>0</v>
      </c>
      <c r="EF198" s="9">
        <f>IF(Parametros!$P$3=1,'4 - Tabela atual'!EF197,'5 - Tabela anterior'!EE197)</f>
        <v>0</v>
      </c>
      <c r="EG198" s="9">
        <f>IF(Parametros!$P$3=1,'4 - Tabela atual'!EG197,'5 - Tabela anterior'!EF197)</f>
        <v>0</v>
      </c>
      <c r="EH198" s="9">
        <f>IF(Parametros!$P$3=1,'4 - Tabela atual'!EH197,'5 - Tabela anterior'!EG197)</f>
        <v>0</v>
      </c>
      <c r="EI198" s="9">
        <f>IF(Parametros!$P$3=1,'4 - Tabela atual'!EI197,'5 - Tabela anterior'!EH197)</f>
        <v>0</v>
      </c>
      <c r="EJ198" s="9">
        <f>IF(Parametros!$P$3=1,'4 - Tabela atual'!EJ197,'5 - Tabela anterior'!EI197)</f>
        <v>0</v>
      </c>
      <c r="EK198" s="9">
        <f>IF(Parametros!$P$3=1,'4 - Tabela atual'!EK197,'5 - Tabela anterior'!EJ197)</f>
        <v>0</v>
      </c>
      <c r="EL198" s="9">
        <f>IF(Parametros!$P$3=1,'4 - Tabela atual'!EL197,'5 - Tabela anterior'!EK197)</f>
        <v>0</v>
      </c>
      <c r="EM198" s="9">
        <f>IF(Parametros!$P$3=1,'4 - Tabela atual'!EM197,'5 - Tabela anterior'!EL197)</f>
        <v>0</v>
      </c>
      <c r="EN198" s="9">
        <f>IF(Parametros!$P$3=1,'4 - Tabela atual'!EN197,'5 - Tabela anterior'!EM197)</f>
        <v>0</v>
      </c>
      <c r="EO198" s="9">
        <f>IF(Parametros!$P$3=1,'4 - Tabela atual'!EO197,'5 - Tabela anterior'!EN197)</f>
        <v>0</v>
      </c>
      <c r="EP198" s="9">
        <f>IF(Parametros!$P$3=1,'4 - Tabela atual'!EP197,'5 - Tabela anterior'!EO197)</f>
        <v>0</v>
      </c>
      <c r="EQ198" s="9">
        <f>IF(Parametros!$P$3=1,'4 - Tabela atual'!EQ197,'5 - Tabela anterior'!EP197)</f>
        <v>0</v>
      </c>
      <c r="ER198" s="9">
        <f>IF(Parametros!$P$3=1,'4 - Tabela atual'!ER197,'5 - Tabela anterior'!EQ197)</f>
        <v>0</v>
      </c>
      <c r="ES198" s="9">
        <f>IF(Parametros!$P$3=1,'4 - Tabela atual'!ES197,'5 - Tabela anterior'!ER197)</f>
        <v>0</v>
      </c>
      <c r="ET198" s="9">
        <f>IF(Parametros!$P$3=1,'4 - Tabela atual'!ET197,'5 - Tabela anterior'!ES197)</f>
        <v>0</v>
      </c>
      <c r="EU198" s="9">
        <f>IF(Parametros!$P$3=1,'4 - Tabela atual'!EU197,'5 - Tabela anterior'!ET197)</f>
        <v>0</v>
      </c>
      <c r="EV198" s="9">
        <f>IF(Parametros!$P$3=1,'4 - Tabela atual'!EV197,'5 - Tabela anterior'!EU197)</f>
        <v>0</v>
      </c>
      <c r="EW198" s="9">
        <f>IF(Parametros!$P$3=1,'4 - Tabela atual'!EW197,'5 - Tabela anterior'!EV197)</f>
        <v>0</v>
      </c>
      <c r="EX198" s="9">
        <f>IF(Parametros!$P$3=1,'4 - Tabela atual'!EX197,'5 - Tabela anterior'!EW197)</f>
        <v>0</v>
      </c>
      <c r="EY198" s="9">
        <f>IF(Parametros!$P$3=1,'4 - Tabela atual'!EY197,'5 - Tabela anterior'!EX197)</f>
        <v>0</v>
      </c>
      <c r="EZ198" s="9">
        <f>IF(Parametros!$P$3=1,'4 - Tabela atual'!EZ197,'5 - Tabela anterior'!EY197)</f>
        <v>0</v>
      </c>
      <c r="FA198" s="9">
        <f>IF(Parametros!$P$3=1,'4 - Tabela atual'!FA197,'5 - Tabela anterior'!EZ197)</f>
        <v>0</v>
      </c>
      <c r="FB198" s="9">
        <f>IF(Parametros!$P$3=1,'4 - Tabela atual'!FB197,'5 - Tabela anterior'!FA197)</f>
        <v>0</v>
      </c>
      <c r="FC198" s="9">
        <f>IF(Parametros!$P$3=1,'4 - Tabela atual'!FC197,'5 - Tabela anterior'!FB197)</f>
        <v>0</v>
      </c>
      <c r="FD198" s="9">
        <f>IF(Parametros!$P$3=1,'4 - Tabela atual'!FD197,'5 - Tabela anterior'!FC197)</f>
        <v>0</v>
      </c>
      <c r="FE198" s="9">
        <f>IF(Parametros!$P$3=1,'4 - Tabela atual'!FE197,'5 - Tabela anterior'!FD197)</f>
        <v>0</v>
      </c>
      <c r="FF198" s="9">
        <f>IF(Parametros!$P$3=1,'4 - Tabela atual'!FF197,'5 - Tabela anterior'!FE197)</f>
        <v>0</v>
      </c>
      <c r="FG198" s="9">
        <f>IF(Parametros!$P$3=1,'4 - Tabela atual'!FG197,'5 - Tabela anterior'!FF197)</f>
        <v>0</v>
      </c>
      <c r="FH198" s="9">
        <f>IF(Parametros!$P$3=1,'4 - Tabela atual'!FH197,'5 - Tabela anterior'!FG197)</f>
        <v>0</v>
      </c>
      <c r="FI198" s="9">
        <f>IF(Parametros!$P$3=1,'4 - Tabela atual'!FI197,'5 - Tabela anterior'!FH197)</f>
        <v>0</v>
      </c>
      <c r="FJ198" s="9">
        <f>IF(Parametros!$P$3=1,'4 - Tabela atual'!FJ197,'5 - Tabela anterior'!FI197)</f>
        <v>0</v>
      </c>
      <c r="FK198" s="9">
        <f>IF(Parametros!$P$3=1,'4 - Tabela atual'!FK197,'5 - Tabela anterior'!FJ197)</f>
        <v>0</v>
      </c>
      <c r="FL198" s="9">
        <f>IF(Parametros!$P$3=1,'4 - Tabela atual'!FL197,'5 - Tabela anterior'!FK197)</f>
        <v>0</v>
      </c>
      <c r="FM198" s="9">
        <f>IF(Parametros!$P$3=1,'4 - Tabela atual'!FM197,'5 - Tabela anterior'!FL197)</f>
        <v>0</v>
      </c>
      <c r="FN198" s="9">
        <f>IF(Parametros!$P$3=1,'4 - Tabela atual'!FN197,'5 - Tabela anterior'!FM197)</f>
        <v>0</v>
      </c>
      <c r="FO198" s="9">
        <f>IF(Parametros!$P$3=1,'4 - Tabela atual'!FO197,'5 - Tabela anterior'!FN197)</f>
        <v>0</v>
      </c>
      <c r="FP198" s="9">
        <f>IF(Parametros!$P$3=1,'4 - Tabela atual'!FP197,'5 - Tabela anterior'!FO197)</f>
        <v>0</v>
      </c>
      <c r="FQ198" s="9">
        <f>IF(Parametros!$P$3=1,'4 - Tabela atual'!FQ197,'5 - Tabela anterior'!FP197)</f>
        <v>0</v>
      </c>
      <c r="FR198" s="9">
        <f>IF(Parametros!$P$3=1,'4 - Tabela atual'!FR197,'5 - Tabela anterior'!FQ197)</f>
        <v>0</v>
      </c>
      <c r="FS198" s="9">
        <f>IF(Parametros!$P$3=1,'4 - Tabela atual'!FS197,'5 - Tabela anterior'!FR197)</f>
        <v>0</v>
      </c>
      <c r="FT198" t="str">
        <f>IF(Parametros!$P$3=1,'4 - Tabela atual'!FT197,'5 - Tabela anterior'!FS197)</f>
        <v>0</v>
      </c>
      <c r="FU198" t="str">
        <f>IF(Parametros!$P$3=1,'4 - Tabela atual'!FU197,'5 - Tabela anterior'!FT197)</f>
        <v>0</v>
      </c>
      <c r="FV198" t="str">
        <f>IF(Parametros!$P$3=1,'4 - Tabela atual'!FV197,'5 - Tabela anterior'!FU197)</f>
        <v>0</v>
      </c>
      <c r="FW198" t="str">
        <f>IF(Parametros!$P$3=1,'4 - Tabela atual'!FW197,'5 - Tabela anterior'!FV197)</f>
        <v>0</v>
      </c>
      <c r="FX198">
        <f>IF(Parametros!$P$3=1,'4 - Tabela atual'!FX197,'5 - Tabela anterior'!FW197)</f>
        <v>0</v>
      </c>
      <c r="FY198">
        <f>IF(Parametros!$P$3=1,'4 - Tabela atual'!FY197,'5 - Tabela anterior'!FX197)</f>
        <v>0</v>
      </c>
      <c r="FZ198">
        <f>IF(Parametros!$P$3=1,'4 - Tabela atual'!FZ197,'5 - Tabela anterior'!FY197)</f>
        <v>0</v>
      </c>
      <c r="GA198">
        <f>IF(Parametros!$P$3=1,'4 - Tabela atual'!GA197,'5 - Tabela anterior'!FZ197)</f>
        <v>0</v>
      </c>
      <c r="GB198">
        <f>IF(Parametros!$P$3=1,'4 - Tabela atual'!GB197,'5 - Tabela anterior'!GA197)</f>
        <v>0</v>
      </c>
      <c r="GC198">
        <f>IF(Parametros!$P$3=1,'4 - Tabela atual'!GC197,'5 - Tabela anterior'!GB197)</f>
        <v>0</v>
      </c>
      <c r="GD198">
        <f>IF(Parametros!$P$3=1,'4 - Tabela atual'!GD197,'5 - Tabela anterior'!GC197)</f>
        <v>0</v>
      </c>
      <c r="GE198">
        <f>IF(Parametros!$P$3=1,'4 - Tabela atual'!GE197,'5 - Tabela anterior'!GD197)</f>
        <v>0</v>
      </c>
      <c r="GF198">
        <f>IF(Parametros!$P$3=1,'4 - Tabela atual'!GF197,'5 - Tabela anterior'!GE197)</f>
        <v>0</v>
      </c>
      <c r="GG198">
        <f>IF(Parametros!$P$3=1,'4 - Tabela atual'!GG197,'5 - Tabela anterior'!GF197)</f>
        <v>0</v>
      </c>
      <c r="GH198">
        <f>IF(Parametros!$P$3=1,'4 - Tabela atual'!GH197,'5 - Tabela anterior'!GG197)</f>
        <v>0</v>
      </c>
      <c r="GI198" s="8" t="str">
        <f>IF(Parametros!$P$3=1,'4 - Tabela atual'!GI197,'5 - Tabela anterior'!GH197)</f>
        <v>0</v>
      </c>
      <c r="GJ198" s="8">
        <f>IF(Parametros!$P$3=1,'4 - Tabela atual'!GJ197,'5 - Tabela anterior'!GI197)</f>
        <v>0</v>
      </c>
      <c r="GK198" s="8">
        <f>IF(Parametros!$P$3=1,'4 - Tabela atual'!GK197,'5 - Tabela anterior'!GJ197)</f>
        <v>0</v>
      </c>
      <c r="GL198" s="8">
        <f>IF(Parametros!$P$3=1,'4 - Tabela atual'!GL197,'5 - Tabela anterior'!GK197)</f>
        <v>0</v>
      </c>
      <c r="GM198" s="8">
        <f>IF(Parametros!$P$3=1,'4 - Tabela atual'!GM197,'5 - Tabela anterior'!GL197)</f>
        <v>0</v>
      </c>
      <c r="GN198" s="8">
        <f>IF(Parametros!$P$3=1,'4 - Tabela atual'!GN197,'5 - Tabela anterior'!GM197)</f>
        <v>0</v>
      </c>
      <c r="GO198" s="8">
        <f>IF(Parametros!$P$3=1,'4 - Tabela atual'!GO197,'5 - Tabela anterior'!GN197)</f>
        <v>0</v>
      </c>
      <c r="GP198" s="8">
        <f>IF(Parametros!$P$3=1,'4 - Tabela atual'!GP197,'5 - Tabela anterior'!GO197)</f>
        <v>0</v>
      </c>
      <c r="GQ198" s="8">
        <f>IF(Parametros!$P$3=1,'4 - Tabela atual'!GQ197,'5 - Tabela anterior'!GP197)</f>
        <v>0</v>
      </c>
      <c r="GR198" s="8">
        <f>IF(Parametros!$P$3=1,'4 - Tabela atual'!GR197,'5 - Tabela anterior'!GQ197)</f>
        <v>0</v>
      </c>
      <c r="GS198" s="8">
        <f>IF(Parametros!$P$3=1,'4 - Tabela atual'!GS197,'5 - Tabela anterior'!GR197)</f>
        <v>0</v>
      </c>
      <c r="GT198" s="8">
        <f>IF(Parametros!$P$3=1,'4 - Tabela atual'!GT197,'5 - Tabela anterior'!GS197)</f>
        <v>0</v>
      </c>
      <c r="GU198" s="8">
        <f>IF(Parametros!$P$3=1,'4 - Tabela atual'!GU197,'5 - Tabela anterior'!GT197)</f>
        <v>0</v>
      </c>
      <c r="GV198" s="8">
        <f>IF(Parametros!$P$3=1,'4 - Tabela atual'!GV197,'5 - Tabela anterior'!GU197)</f>
        <v>0</v>
      </c>
      <c r="GW198" s="8">
        <f>IF(Parametros!$P$3=1,'4 - Tabela atual'!GW197,'5 - Tabela anterior'!GV197)</f>
        <v>0</v>
      </c>
      <c r="GX198">
        <f>IF(Parametros!$P$3=1,'4 - Tabela atual'!GX197,'5 - Tabela anterior'!GW197)</f>
        <v>0</v>
      </c>
      <c r="GY198">
        <f>IF(Parametros!$P$3=1,'4 - Tabela atual'!GY197,'5 - Tabela anterior'!GX197)</f>
        <v>0</v>
      </c>
      <c r="GZ198">
        <f>IF(Parametros!$P$3=1,'4 - Tabela atual'!GZ197,'5 - Tabela anterior'!GY197)</f>
        <v>0</v>
      </c>
      <c r="HA198">
        <f>IF(Parametros!$P$3=1,'4 - Tabela atual'!HA197,'5 - Tabela anterior'!GZ197)</f>
        <v>0</v>
      </c>
      <c r="HB198">
        <f>IF(Parametros!$P$3=1,'4 - Tabela atual'!HB197,'5 - Tabela anterior'!HA197)</f>
        <v>0</v>
      </c>
      <c r="HC198">
        <f>IF(Parametros!$P$3=1,'4 - Tabela atual'!HC197,'5 - Tabela anterior'!HB197)</f>
        <v>0</v>
      </c>
      <c r="HD198">
        <f>IF(Parametros!$P$3=1,'4 - Tabela atual'!HD197,'5 - Tabela anterior'!HC197)</f>
        <v>0</v>
      </c>
      <c r="HE198" s="6" t="str">
        <f t="shared" si="4"/>
        <v>0 - (0)</v>
      </c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IP198" s="5"/>
      <c r="IQ198" s="5"/>
      <c r="IR198" s="5"/>
      <c r="IS198" s="5"/>
      <c r="IT198" s="5"/>
      <c r="IU198" s="5"/>
      <c r="IV198" s="5"/>
      <c r="IW198" s="5"/>
      <c r="IX198" s="5"/>
      <c r="IY198" s="5"/>
      <c r="IZ198" s="5"/>
      <c r="JA198" s="5"/>
      <c r="JB198" s="5"/>
      <c r="JC198" s="5"/>
      <c r="JD198" s="5"/>
      <c r="JE198" s="5"/>
      <c r="JF198" s="5"/>
      <c r="JG198" s="5"/>
      <c r="JH198" s="5"/>
      <c r="JI198" s="5"/>
      <c r="JJ198" s="5"/>
      <c r="JK198" s="5"/>
      <c r="JL198" s="5"/>
    </row>
    <row r="199" spans="1:272" x14ac:dyDescent="0.2">
      <c r="A199" s="148">
        <f>IF(Parametros!$P$3=1,'4 - Tabela atual'!A198,'5 - Tabela anterior'!A198)</f>
        <v>0</v>
      </c>
      <c r="B199" s="112">
        <f>IF(Parametros!$P$3=1,'4 - Tabela atual'!B198,'5 - Tabela anterior'!B198)</f>
        <v>0</v>
      </c>
      <c r="C199" s="9">
        <f>IF(Parametros!$P$3=1,'4 - Tabela atual'!C198,'5 - Tabela anterior'!C198)</f>
        <v>0</v>
      </c>
      <c r="D199" s="9">
        <f>IF(Parametros!$P$3=1,'4 - Tabela atual'!D198,'5 - Tabela anterior'!D198)</f>
        <v>0</v>
      </c>
      <c r="E199" s="9"/>
      <c r="F199" s="9"/>
      <c r="G199" s="9"/>
      <c r="H199" s="9"/>
      <c r="I199" s="9">
        <f>IF(Parametros!$P$3=1,'4 - Tabela atual'!I198,'5 - Tabela anterior'!H198)</f>
        <v>0</v>
      </c>
      <c r="J199" s="9"/>
      <c r="K199" s="9"/>
      <c r="L199" s="9"/>
      <c r="M199" s="9"/>
      <c r="N199" s="9">
        <f>IF(Parametros!$P$3=1,'4 - Tabela atual'!N198,'5 - Tabela anterior'!M198)</f>
        <v>0</v>
      </c>
      <c r="O199" s="9">
        <f>IF(Parametros!$P$3=1,'4 - Tabela atual'!O198,'5 - Tabela anterior'!N198)</f>
        <v>0</v>
      </c>
      <c r="P199" s="9">
        <f>IF(Parametros!$P$3=1,'4 - Tabela atual'!P198,'5 - Tabela anterior'!O198)</f>
        <v>0</v>
      </c>
      <c r="Q199" s="9">
        <f>IF(Parametros!$P$3=1,'4 - Tabela atual'!Q198,'5 - Tabela anterior'!P198)</f>
        <v>0</v>
      </c>
      <c r="R199" s="9">
        <f>IF(Parametros!$P$3=1,'4 - Tabela atual'!R198,'5 - Tabela anterior'!Q198)</f>
        <v>0</v>
      </c>
      <c r="S199" s="9">
        <f>IF(Parametros!$P$3=1,'4 - Tabela atual'!S198,'5 - Tabela anterior'!R198)</f>
        <v>0</v>
      </c>
      <c r="T199" s="9">
        <f>IF(Parametros!$P$3=1,'4 - Tabela atual'!T198,'5 - Tabela anterior'!S198)</f>
        <v>0</v>
      </c>
      <c r="U199" s="9">
        <f>IF(Parametros!$P$3=1,'4 - Tabela atual'!U198,'5 - Tabela anterior'!T198)</f>
        <v>0</v>
      </c>
      <c r="V199" s="9">
        <f>IF(Parametros!$P$3=1,'4 - Tabela atual'!V198,'5 - Tabela anterior'!U198)</f>
        <v>0</v>
      </c>
      <c r="W199" s="9">
        <f>IF(Parametros!$P$3=1,'4 - Tabela atual'!W198,'5 - Tabela anterior'!V198)</f>
        <v>0</v>
      </c>
      <c r="X199" s="9">
        <f>IF(Parametros!$P$3=1,'4 - Tabela atual'!X198,'5 - Tabela anterior'!W198)</f>
        <v>0</v>
      </c>
      <c r="Y199" s="9">
        <f>IF(Parametros!$P$3=1,'4 - Tabela atual'!Y198,'5 - Tabela anterior'!X198)</f>
        <v>0</v>
      </c>
      <c r="Z199" s="9">
        <f>IF(Parametros!$P$3=1,'4 - Tabela atual'!Z198,'5 - Tabela anterior'!Y198)</f>
        <v>0</v>
      </c>
      <c r="AA199" s="9">
        <f>IF(Parametros!$P$3=1,'4 - Tabela atual'!AA198,'5 - Tabela anterior'!Z198)</f>
        <v>0</v>
      </c>
      <c r="AB199" s="9">
        <f>IF(Parametros!$P$3=1,'4 - Tabela atual'!AB198,'5 - Tabela anterior'!AA198)</f>
        <v>0</v>
      </c>
      <c r="AC199" s="9">
        <f>IF(Parametros!$P$3=1,'4 - Tabela atual'!AC198,'5 - Tabela anterior'!AB198)</f>
        <v>0</v>
      </c>
      <c r="AD199" s="9">
        <f>IF(Parametros!$P$3=1,'4 - Tabela atual'!AD198,'5 - Tabela anterior'!AC198)</f>
        <v>0</v>
      </c>
      <c r="AE199" s="9">
        <f>IF(Parametros!$P$3=1,'4 - Tabela atual'!AE198,'5 - Tabela anterior'!AD198)</f>
        <v>0</v>
      </c>
      <c r="AF199" s="9">
        <f>IF(Parametros!$P$3=1,'4 - Tabela atual'!AF198,'5 - Tabela anterior'!AE198)</f>
        <v>0</v>
      </c>
      <c r="AG199" s="9">
        <f>IF(Parametros!$P$3=1,'4 - Tabela atual'!AG198,'5 - Tabela anterior'!AF198)</f>
        <v>0</v>
      </c>
      <c r="AH199" s="9">
        <f>IF(Parametros!$P$3=1,'4 - Tabela atual'!AH198,'5 - Tabela anterior'!AG198)</f>
        <v>0</v>
      </c>
      <c r="AI199" s="9">
        <f>IF(Parametros!$P$3=1,'4 - Tabela atual'!AI198,'5 - Tabela anterior'!AH198)</f>
        <v>0</v>
      </c>
      <c r="AJ199" s="9">
        <f>IF(Parametros!$P$3=1,'4 - Tabela atual'!AJ198,'5 - Tabela anterior'!AI198)</f>
        <v>0</v>
      </c>
      <c r="AK199" s="9">
        <f>IF(Parametros!$P$3=1,'4 - Tabela atual'!AK198,'5 - Tabela anterior'!AJ198)</f>
        <v>0</v>
      </c>
      <c r="AL199" s="9">
        <f>IF(Parametros!$P$3=1,'4 - Tabela atual'!AL198,'5 - Tabela anterior'!AK198)</f>
        <v>0</v>
      </c>
      <c r="AM199" s="9">
        <f>IF(Parametros!$P$3=1,'4 - Tabela atual'!AM198,'5 - Tabela anterior'!AL198)</f>
        <v>0</v>
      </c>
      <c r="AN199" s="9">
        <f>IF(Parametros!$P$3=1,'4 - Tabela atual'!AN198,'5 - Tabela anterior'!AM198)</f>
        <v>0</v>
      </c>
      <c r="AO199" s="9">
        <f>IF(Parametros!$P$3=1,'4 - Tabela atual'!AO198,'5 - Tabela anterior'!AN198)</f>
        <v>0</v>
      </c>
      <c r="AP199" s="9">
        <f>IF(Parametros!$P$3=1,'4 - Tabela atual'!AP198,'5 - Tabela anterior'!AO198)</f>
        <v>0</v>
      </c>
      <c r="AQ199" s="9">
        <f>IF(Parametros!$P$3=1,'4 - Tabela atual'!AQ198,'5 - Tabela anterior'!AP198)</f>
        <v>0</v>
      </c>
      <c r="AR199" s="9">
        <f>IF(Parametros!$P$3=1,'4 - Tabela atual'!AR198,'5 - Tabela anterior'!AQ198)</f>
        <v>0</v>
      </c>
      <c r="AS199" s="9">
        <f>IF(Parametros!$P$3=1,'4 - Tabela atual'!AS198,'5 - Tabela anterior'!AR198)</f>
        <v>0</v>
      </c>
      <c r="AT199" s="9">
        <f>IF(Parametros!$P$3=1,'4 - Tabela atual'!AT198,'5 - Tabela anterior'!AS198)</f>
        <v>0</v>
      </c>
      <c r="AU199" s="9">
        <f>IF(Parametros!$P$3=1,'4 - Tabela atual'!AU198,'5 - Tabela anterior'!AT198)</f>
        <v>0</v>
      </c>
      <c r="AV199" s="9">
        <f>IF(Parametros!$P$3=1,'4 - Tabela atual'!AV198,'5 - Tabela anterior'!AU198)</f>
        <v>0</v>
      </c>
      <c r="AW199" s="9">
        <f>IF(Parametros!$P$3=1,'4 - Tabela atual'!AW198,'5 - Tabela anterior'!AV198)</f>
        <v>0</v>
      </c>
      <c r="AX199" s="9">
        <f>IF(Parametros!$P$3=1,'4 - Tabela atual'!AX198,'5 - Tabela anterior'!AW198)</f>
        <v>0</v>
      </c>
      <c r="AY199" s="9">
        <f>IF(Parametros!$P$3=1,'4 - Tabela atual'!AY198,'5 - Tabela anterior'!AX198)</f>
        <v>0</v>
      </c>
      <c r="AZ199" s="9">
        <f>IF(Parametros!$P$3=1,'4 - Tabela atual'!AZ198,'5 - Tabela anterior'!AY198)</f>
        <v>0</v>
      </c>
      <c r="BA199" s="9">
        <f>IF(Parametros!$P$3=1,'4 - Tabela atual'!BA198,'5 - Tabela anterior'!AZ198)</f>
        <v>0</v>
      </c>
      <c r="BB199" s="9">
        <f>IF(Parametros!$P$3=1,'4 - Tabela atual'!BB198,'5 - Tabela anterior'!BA198)</f>
        <v>0</v>
      </c>
      <c r="BC199" s="9">
        <f>IF(Parametros!$P$3=1,'4 - Tabela atual'!BC198,'5 - Tabela anterior'!BB198)</f>
        <v>0</v>
      </c>
      <c r="BD199" s="9">
        <f>IF(Parametros!$P$3=1,'4 - Tabela atual'!BD198,'5 - Tabela anterior'!BC198)</f>
        <v>0</v>
      </c>
      <c r="BE199" s="9">
        <f>IF(Parametros!$P$3=1,'4 - Tabela atual'!BE198,'5 - Tabela anterior'!BD198)</f>
        <v>0</v>
      </c>
      <c r="BF199" s="9">
        <f>IF(Parametros!$P$3=1,'4 - Tabela atual'!BF198,'5 - Tabela anterior'!BE198)</f>
        <v>0</v>
      </c>
      <c r="BG199" s="9">
        <f>IF(Parametros!$P$3=1,'4 - Tabela atual'!BG198,'5 - Tabela anterior'!BF198)</f>
        <v>0</v>
      </c>
      <c r="BH199" s="9">
        <f>IF(Parametros!$P$3=1,'4 - Tabela atual'!BH198,'5 - Tabela anterior'!BG198)</f>
        <v>0</v>
      </c>
      <c r="BI199" s="9">
        <f>IF(Parametros!$P$3=1,'4 - Tabela atual'!BI198,'5 - Tabela anterior'!BH198)</f>
        <v>0</v>
      </c>
      <c r="BJ199" s="9">
        <f>IF(Parametros!$P$3=1,'4 - Tabela atual'!BJ198,'5 - Tabela anterior'!BI198)</f>
        <v>0</v>
      </c>
      <c r="BK199" s="9">
        <f>IF(Parametros!$P$3=1,'4 - Tabela atual'!BK198,'5 - Tabela anterior'!BJ198)</f>
        <v>0</v>
      </c>
      <c r="BL199" s="9">
        <f>IF(Parametros!$P$3=1,'4 - Tabela atual'!BL198,'5 - Tabela anterior'!BK198)</f>
        <v>0</v>
      </c>
      <c r="BM199" s="9">
        <f>IF(Parametros!$P$3=1,'4 - Tabela atual'!BM198,'5 - Tabela anterior'!BL198)</f>
        <v>0</v>
      </c>
      <c r="BN199" s="9">
        <f>IF(Parametros!$P$3=1,'4 - Tabela atual'!BN198,'5 - Tabela anterior'!BM198)</f>
        <v>0</v>
      </c>
      <c r="BO199" s="9">
        <f>IF(Parametros!$P$3=1,'4 - Tabela atual'!BO198,'5 - Tabela anterior'!BN198)</f>
        <v>0</v>
      </c>
      <c r="BP199" s="9">
        <f>IF(Parametros!$P$3=1,'4 - Tabela atual'!BP198,'5 - Tabela anterior'!BO198)</f>
        <v>0</v>
      </c>
      <c r="BQ199" s="9">
        <f>IF(Parametros!$P$3=1,'4 - Tabela atual'!BQ198,'5 - Tabela anterior'!BP198)</f>
        <v>0</v>
      </c>
      <c r="BR199" s="9">
        <f>IF(Parametros!$P$3=1,'4 - Tabela atual'!BR198,'5 - Tabela anterior'!BQ198)</f>
        <v>0</v>
      </c>
      <c r="BS199" s="9">
        <f>IF(Parametros!$P$3=1,'4 - Tabela atual'!BS198,'5 - Tabela anterior'!BR198)</f>
        <v>0</v>
      </c>
      <c r="BT199" s="9">
        <f>IF(Parametros!$P$3=1,'4 - Tabela atual'!BT198,'5 - Tabela anterior'!BS198)</f>
        <v>0</v>
      </c>
      <c r="BU199" s="9">
        <f>IF(Parametros!$P$3=1,'4 - Tabela atual'!BU198,'5 - Tabela anterior'!BT198)</f>
        <v>0</v>
      </c>
      <c r="BV199" s="9">
        <f>IF(Parametros!$P$3=1,'4 - Tabela atual'!BV198,'5 - Tabela anterior'!BU198)</f>
        <v>0</v>
      </c>
      <c r="BW199" s="9">
        <f>IF(Parametros!$P$3=1,'4 - Tabela atual'!BW198,'5 - Tabela anterior'!BV198)</f>
        <v>0</v>
      </c>
      <c r="BX199" s="9">
        <f>IF(Parametros!$P$3=1,'4 - Tabela atual'!BX198,'5 - Tabela anterior'!BW198)</f>
        <v>0</v>
      </c>
      <c r="BY199" s="9">
        <f>IF(Parametros!$P$3=1,'4 - Tabela atual'!BY198,'5 - Tabela anterior'!BX198)</f>
        <v>0</v>
      </c>
      <c r="BZ199" s="9">
        <f>IF(Parametros!$P$3=1,'4 - Tabela atual'!BZ198,'5 - Tabela anterior'!BY198)</f>
        <v>0</v>
      </c>
      <c r="CA199" s="9">
        <f>IF(Parametros!$P$3=1,'4 - Tabela atual'!CA198,'5 - Tabela anterior'!BZ198)</f>
        <v>0</v>
      </c>
      <c r="CB199" s="9">
        <f>IF(Parametros!$P$3=1,'4 - Tabela atual'!CB198,'5 - Tabela anterior'!CA198)</f>
        <v>0</v>
      </c>
      <c r="CC199" s="9">
        <f>IF(Parametros!$P$3=1,'4 - Tabela atual'!CC198,'5 - Tabela anterior'!CB198)</f>
        <v>0</v>
      </c>
      <c r="CD199" s="9">
        <f>IF(Parametros!$P$3=1,'4 - Tabela atual'!CD198,'5 - Tabela anterior'!CC198)</f>
        <v>0</v>
      </c>
      <c r="CE199" s="9">
        <f>IF(Parametros!$P$3=1,'4 - Tabela atual'!CE198,'5 - Tabela anterior'!CD198)</f>
        <v>0</v>
      </c>
      <c r="CF199" s="9">
        <f>IF(Parametros!$P$3=1,'4 - Tabela atual'!CF198,'5 - Tabela anterior'!CE198)</f>
        <v>0</v>
      </c>
      <c r="CG199" s="9">
        <f>IF(Parametros!$P$3=1,'4 - Tabela atual'!CG198,'5 - Tabela anterior'!CF198)</f>
        <v>0</v>
      </c>
      <c r="CH199" s="9">
        <f>IF(Parametros!$P$3=1,'4 - Tabela atual'!CH198,'5 - Tabela anterior'!CG198)</f>
        <v>0</v>
      </c>
      <c r="CI199" s="9">
        <f>IF(Parametros!$P$3=1,'4 - Tabela atual'!CI198,'5 - Tabela anterior'!CH198)</f>
        <v>0</v>
      </c>
      <c r="CJ199" s="9">
        <f>IF(Parametros!$P$3=1,'4 - Tabela atual'!CJ198,'5 - Tabela anterior'!CI198)</f>
        <v>0</v>
      </c>
      <c r="CK199" s="9">
        <f>IF(Parametros!$P$3=1,'4 - Tabela atual'!CK198,'5 - Tabela anterior'!CJ198)</f>
        <v>0</v>
      </c>
      <c r="CL199" s="9">
        <f>IF(Parametros!$P$3=1,'4 - Tabela atual'!CL198,'5 - Tabela anterior'!CK198)</f>
        <v>0</v>
      </c>
      <c r="CM199" s="9">
        <f>IF(Parametros!$P$3=1,'4 - Tabela atual'!CM198,'5 - Tabela anterior'!CL198)</f>
        <v>0</v>
      </c>
      <c r="CN199" s="9">
        <f>IF(Parametros!$P$3=1,'4 - Tabela atual'!CN198,'5 - Tabela anterior'!CM198)</f>
        <v>0</v>
      </c>
      <c r="CO199" s="9">
        <f>IF(Parametros!$P$3=1,'4 - Tabela atual'!CO198,'5 - Tabela anterior'!CN198)</f>
        <v>0</v>
      </c>
      <c r="CP199" s="9">
        <f>IF(Parametros!$P$3=1,'4 - Tabela atual'!CP198,'5 - Tabela anterior'!CO198)</f>
        <v>0</v>
      </c>
      <c r="CQ199" s="9">
        <f>IF(Parametros!$P$3=1,'4 - Tabela atual'!CQ198,'5 - Tabela anterior'!CP198)</f>
        <v>0</v>
      </c>
      <c r="CR199" s="9">
        <f>IF(Parametros!$P$3=1,'4 - Tabela atual'!CR198,'5 - Tabela anterior'!CQ198)</f>
        <v>0</v>
      </c>
      <c r="CS199" s="9">
        <f>IF(Parametros!$P$3=1,'4 - Tabela atual'!CS198,'5 - Tabela anterior'!CR198)</f>
        <v>0</v>
      </c>
      <c r="CT199" s="9">
        <f>IF(Parametros!$P$3=1,'4 - Tabela atual'!CT198,'5 - Tabela anterior'!CS198)</f>
        <v>0</v>
      </c>
      <c r="CU199" s="9">
        <f>IF(Parametros!$P$3=1,'4 - Tabela atual'!CU198,'5 - Tabela anterior'!CT198)</f>
        <v>0</v>
      </c>
      <c r="CV199" s="9">
        <f>IF(Parametros!$P$3=1,'4 - Tabela atual'!CV198,'5 - Tabela anterior'!CU198)</f>
        <v>0</v>
      </c>
      <c r="CW199" s="9">
        <f>IF(Parametros!$P$3=1,'4 - Tabela atual'!CW198,'5 - Tabela anterior'!CV198)</f>
        <v>0</v>
      </c>
      <c r="CX199" s="9">
        <f>IF(Parametros!$P$3=1,'4 - Tabela atual'!CX198,'5 - Tabela anterior'!CW198)</f>
        <v>0</v>
      </c>
      <c r="CY199" s="9">
        <f>IF(Parametros!$P$3=1,'4 - Tabela atual'!CY198,'5 - Tabela anterior'!CX198)</f>
        <v>0</v>
      </c>
      <c r="CZ199" s="9">
        <f>IF(Parametros!$P$3=1,'4 - Tabela atual'!CZ198,'5 - Tabela anterior'!CY198)</f>
        <v>0</v>
      </c>
      <c r="DA199" s="9">
        <f>IF(Parametros!$P$3=1,'4 - Tabela atual'!DA198,'5 - Tabela anterior'!CZ198)</f>
        <v>0</v>
      </c>
      <c r="DB199" s="9">
        <f>IF(Parametros!$P$3=1,'4 - Tabela atual'!DB198,'5 - Tabela anterior'!DA198)</f>
        <v>0</v>
      </c>
      <c r="DC199" s="9">
        <f>IF(Parametros!$P$3=1,'4 - Tabela atual'!DC198,'5 - Tabela anterior'!DB198)</f>
        <v>0</v>
      </c>
      <c r="DD199" s="9">
        <f>IF(Parametros!$P$3=1,'4 - Tabela atual'!DD198,'5 - Tabela anterior'!DC198)</f>
        <v>0</v>
      </c>
      <c r="DE199" s="9">
        <f>IF(Parametros!$P$3=1,'4 - Tabela atual'!DE198,'5 - Tabela anterior'!DD198)</f>
        <v>0</v>
      </c>
      <c r="DF199" s="9">
        <f>IF(Parametros!$P$3=1,'4 - Tabela atual'!DF198,'5 - Tabela anterior'!DE198)</f>
        <v>0</v>
      </c>
      <c r="DG199" s="9">
        <f>IF(Parametros!$P$3=1,'4 - Tabela atual'!DG198,'5 - Tabela anterior'!DF198)</f>
        <v>0</v>
      </c>
      <c r="DH199" s="9">
        <f>IF(Parametros!$P$3=1,'4 - Tabela atual'!DH198,'5 - Tabela anterior'!DG198)</f>
        <v>0</v>
      </c>
      <c r="DI199" s="9">
        <f>IF(Parametros!$P$3=1,'4 - Tabela atual'!DI198,'5 - Tabela anterior'!DH198)</f>
        <v>0</v>
      </c>
      <c r="DJ199" s="9">
        <f>IF(Parametros!$P$3=1,'4 - Tabela atual'!DJ198,'5 - Tabela anterior'!DI198)</f>
        <v>0</v>
      </c>
      <c r="DK199" s="9">
        <f>IF(Parametros!$P$3=1,'4 - Tabela atual'!DK198,'5 - Tabela anterior'!DJ198)</f>
        <v>0</v>
      </c>
      <c r="DL199" s="9">
        <f>IF(Parametros!$P$3=1,'4 - Tabela atual'!DL198,'5 - Tabela anterior'!DK198)</f>
        <v>0</v>
      </c>
      <c r="DM199" s="9">
        <f>IF(Parametros!$P$3=1,'4 - Tabela atual'!DM198,'5 - Tabela anterior'!DL198)</f>
        <v>0</v>
      </c>
      <c r="DN199" s="9">
        <f>IF(Parametros!$P$3=1,'4 - Tabela atual'!DN198,'5 - Tabela anterior'!DM198)</f>
        <v>0</v>
      </c>
      <c r="DO199" s="9">
        <f>IF(Parametros!$P$3=1,'4 - Tabela atual'!DO198,'5 - Tabela anterior'!DN198)</f>
        <v>0</v>
      </c>
      <c r="DP199" s="9">
        <f>IF(Parametros!$P$3=1,'4 - Tabela atual'!DP198,'5 - Tabela anterior'!DO198)</f>
        <v>0</v>
      </c>
      <c r="DQ199" s="9">
        <f>IF(Parametros!$P$3=1,'4 - Tabela atual'!DQ198,'5 - Tabela anterior'!DP198)</f>
        <v>0</v>
      </c>
      <c r="DR199" s="9">
        <f>IF(Parametros!$P$3=1,'4 - Tabela atual'!DR198,'5 - Tabela anterior'!DQ198)</f>
        <v>0</v>
      </c>
      <c r="DS199" s="9">
        <f>IF(Parametros!$P$3=1,'4 - Tabela atual'!DS198,'5 - Tabela anterior'!DR198)</f>
        <v>0</v>
      </c>
      <c r="DT199" s="9">
        <f>IF(Parametros!$P$3=1,'4 - Tabela atual'!DT198,'5 - Tabela anterior'!DS198)</f>
        <v>0</v>
      </c>
      <c r="DU199" s="9">
        <f>IF(Parametros!$P$3=1,'4 - Tabela atual'!DU198,'5 - Tabela anterior'!DT198)</f>
        <v>0</v>
      </c>
      <c r="DV199" s="9">
        <f>IF(Parametros!$P$3=1,'4 - Tabela atual'!DV198,'5 - Tabela anterior'!DU198)</f>
        <v>0</v>
      </c>
      <c r="DW199" s="9">
        <f>IF(Parametros!$P$3=1,'4 - Tabela atual'!DW198,'5 - Tabela anterior'!DV198)</f>
        <v>0</v>
      </c>
      <c r="DX199" s="9">
        <f>IF(Parametros!$P$3=1,'4 - Tabela atual'!DX198,'5 - Tabela anterior'!DW198)</f>
        <v>0</v>
      </c>
      <c r="DY199" s="9">
        <f>IF(Parametros!$P$3=1,'4 - Tabela atual'!DY198,'5 - Tabela anterior'!DX198)</f>
        <v>0</v>
      </c>
      <c r="DZ199" s="9">
        <f>IF(Parametros!$P$3=1,'4 - Tabela atual'!DZ198,'5 - Tabela anterior'!DY198)</f>
        <v>0</v>
      </c>
      <c r="EA199" s="9">
        <f>IF(Parametros!$P$3=1,'4 - Tabela atual'!EA198,'5 - Tabela anterior'!DZ198)</f>
        <v>0</v>
      </c>
      <c r="EB199" s="9">
        <f>IF(Parametros!$P$3=1,'4 - Tabela atual'!EB198,'5 - Tabela anterior'!EA198)</f>
        <v>0</v>
      </c>
      <c r="EC199" s="9">
        <f>IF(Parametros!$P$3=1,'4 - Tabela atual'!EC198,'5 - Tabela anterior'!EB198)</f>
        <v>0</v>
      </c>
      <c r="ED199" s="9">
        <f>IF(Parametros!$P$3=1,'4 - Tabela atual'!ED198,'5 - Tabela anterior'!EC198)</f>
        <v>0</v>
      </c>
      <c r="EE199" s="9">
        <f>IF(Parametros!$P$3=1,'4 - Tabela atual'!EE198,'5 - Tabela anterior'!ED198)</f>
        <v>0</v>
      </c>
      <c r="EF199" s="9">
        <f>IF(Parametros!$P$3=1,'4 - Tabela atual'!EF198,'5 - Tabela anterior'!EE198)</f>
        <v>0</v>
      </c>
      <c r="EG199" s="9">
        <f>IF(Parametros!$P$3=1,'4 - Tabela atual'!EG198,'5 - Tabela anterior'!EF198)</f>
        <v>0</v>
      </c>
      <c r="EH199" s="9">
        <f>IF(Parametros!$P$3=1,'4 - Tabela atual'!EH198,'5 - Tabela anterior'!EG198)</f>
        <v>0</v>
      </c>
      <c r="EI199" s="9">
        <f>IF(Parametros!$P$3=1,'4 - Tabela atual'!EI198,'5 - Tabela anterior'!EH198)</f>
        <v>0</v>
      </c>
      <c r="EJ199" s="9">
        <f>IF(Parametros!$P$3=1,'4 - Tabela atual'!EJ198,'5 - Tabela anterior'!EI198)</f>
        <v>0</v>
      </c>
      <c r="EK199" s="9">
        <f>IF(Parametros!$P$3=1,'4 - Tabela atual'!EK198,'5 - Tabela anterior'!EJ198)</f>
        <v>0</v>
      </c>
      <c r="EL199" s="9">
        <f>IF(Parametros!$P$3=1,'4 - Tabela atual'!EL198,'5 - Tabela anterior'!EK198)</f>
        <v>0</v>
      </c>
      <c r="EM199" s="9">
        <f>IF(Parametros!$P$3=1,'4 - Tabela atual'!EM198,'5 - Tabela anterior'!EL198)</f>
        <v>0</v>
      </c>
      <c r="EN199" s="9">
        <f>IF(Parametros!$P$3=1,'4 - Tabela atual'!EN198,'5 - Tabela anterior'!EM198)</f>
        <v>0</v>
      </c>
      <c r="EO199" s="9">
        <f>IF(Parametros!$P$3=1,'4 - Tabela atual'!EO198,'5 - Tabela anterior'!EN198)</f>
        <v>0</v>
      </c>
      <c r="EP199" s="9">
        <f>IF(Parametros!$P$3=1,'4 - Tabela atual'!EP198,'5 - Tabela anterior'!EO198)</f>
        <v>0</v>
      </c>
      <c r="EQ199" s="9">
        <f>IF(Parametros!$P$3=1,'4 - Tabela atual'!EQ198,'5 - Tabela anterior'!EP198)</f>
        <v>0</v>
      </c>
      <c r="ER199" s="9">
        <f>IF(Parametros!$P$3=1,'4 - Tabela atual'!ER198,'5 - Tabela anterior'!EQ198)</f>
        <v>0</v>
      </c>
      <c r="ES199" s="9">
        <f>IF(Parametros!$P$3=1,'4 - Tabela atual'!ES198,'5 - Tabela anterior'!ER198)</f>
        <v>0</v>
      </c>
      <c r="ET199" s="9">
        <f>IF(Parametros!$P$3=1,'4 - Tabela atual'!ET198,'5 - Tabela anterior'!ES198)</f>
        <v>0</v>
      </c>
      <c r="EU199" s="9">
        <f>IF(Parametros!$P$3=1,'4 - Tabela atual'!EU198,'5 - Tabela anterior'!ET198)</f>
        <v>0</v>
      </c>
      <c r="EV199" s="9">
        <f>IF(Parametros!$P$3=1,'4 - Tabela atual'!EV198,'5 - Tabela anterior'!EU198)</f>
        <v>0</v>
      </c>
      <c r="EW199" s="9">
        <f>IF(Parametros!$P$3=1,'4 - Tabela atual'!EW198,'5 - Tabela anterior'!EV198)</f>
        <v>0</v>
      </c>
      <c r="EX199" s="9">
        <f>IF(Parametros!$P$3=1,'4 - Tabela atual'!EX198,'5 - Tabela anterior'!EW198)</f>
        <v>0</v>
      </c>
      <c r="EY199" s="9">
        <f>IF(Parametros!$P$3=1,'4 - Tabela atual'!EY198,'5 - Tabela anterior'!EX198)</f>
        <v>0</v>
      </c>
      <c r="EZ199" s="9">
        <f>IF(Parametros!$P$3=1,'4 - Tabela atual'!EZ198,'5 - Tabela anterior'!EY198)</f>
        <v>0</v>
      </c>
      <c r="FA199" s="9">
        <f>IF(Parametros!$P$3=1,'4 - Tabela atual'!FA198,'5 - Tabela anterior'!EZ198)</f>
        <v>0</v>
      </c>
      <c r="FB199" s="9">
        <f>IF(Parametros!$P$3=1,'4 - Tabela atual'!FB198,'5 - Tabela anterior'!FA198)</f>
        <v>0</v>
      </c>
      <c r="FC199" s="9">
        <f>IF(Parametros!$P$3=1,'4 - Tabela atual'!FC198,'5 - Tabela anterior'!FB198)</f>
        <v>0</v>
      </c>
      <c r="FD199" s="9">
        <f>IF(Parametros!$P$3=1,'4 - Tabela atual'!FD198,'5 - Tabela anterior'!FC198)</f>
        <v>0</v>
      </c>
      <c r="FE199" s="9">
        <f>IF(Parametros!$P$3=1,'4 - Tabela atual'!FE198,'5 - Tabela anterior'!FD198)</f>
        <v>0</v>
      </c>
      <c r="FF199" s="9">
        <f>IF(Parametros!$P$3=1,'4 - Tabela atual'!FF198,'5 - Tabela anterior'!FE198)</f>
        <v>0</v>
      </c>
      <c r="FG199" s="9">
        <f>IF(Parametros!$P$3=1,'4 - Tabela atual'!FG198,'5 - Tabela anterior'!FF198)</f>
        <v>0</v>
      </c>
      <c r="FH199" s="9">
        <f>IF(Parametros!$P$3=1,'4 - Tabela atual'!FH198,'5 - Tabela anterior'!FG198)</f>
        <v>0</v>
      </c>
      <c r="FI199" s="9">
        <f>IF(Parametros!$P$3=1,'4 - Tabela atual'!FI198,'5 - Tabela anterior'!FH198)</f>
        <v>0</v>
      </c>
      <c r="FJ199" s="9">
        <f>IF(Parametros!$P$3=1,'4 - Tabela atual'!FJ198,'5 - Tabela anterior'!FI198)</f>
        <v>0</v>
      </c>
      <c r="FK199" s="9">
        <f>IF(Parametros!$P$3=1,'4 - Tabela atual'!FK198,'5 - Tabela anterior'!FJ198)</f>
        <v>0</v>
      </c>
      <c r="FL199" s="9">
        <f>IF(Parametros!$P$3=1,'4 - Tabela atual'!FL198,'5 - Tabela anterior'!FK198)</f>
        <v>0</v>
      </c>
      <c r="FM199" s="9">
        <f>IF(Parametros!$P$3=1,'4 - Tabela atual'!FM198,'5 - Tabela anterior'!FL198)</f>
        <v>0</v>
      </c>
      <c r="FN199" s="9">
        <f>IF(Parametros!$P$3=1,'4 - Tabela atual'!FN198,'5 - Tabela anterior'!FM198)</f>
        <v>0</v>
      </c>
      <c r="FO199" s="9">
        <f>IF(Parametros!$P$3=1,'4 - Tabela atual'!FO198,'5 - Tabela anterior'!FN198)</f>
        <v>0</v>
      </c>
      <c r="FP199" s="9">
        <f>IF(Parametros!$P$3=1,'4 - Tabela atual'!FP198,'5 - Tabela anterior'!FO198)</f>
        <v>0</v>
      </c>
      <c r="FQ199" s="9">
        <f>IF(Parametros!$P$3=1,'4 - Tabela atual'!FQ198,'5 - Tabela anterior'!FP198)</f>
        <v>0</v>
      </c>
      <c r="FR199" s="9">
        <f>IF(Parametros!$P$3=1,'4 - Tabela atual'!FR198,'5 - Tabela anterior'!FQ198)</f>
        <v>0</v>
      </c>
      <c r="FS199" s="9">
        <f>IF(Parametros!$P$3=1,'4 - Tabela atual'!FS198,'5 - Tabela anterior'!FR198)</f>
        <v>0</v>
      </c>
      <c r="FT199" t="str">
        <f>IF(Parametros!$P$3=1,'4 - Tabela atual'!FT198,'5 - Tabela anterior'!FS198)</f>
        <v>0</v>
      </c>
      <c r="FU199" t="str">
        <f>IF(Parametros!$P$3=1,'4 - Tabela atual'!FU198,'5 - Tabela anterior'!FT198)</f>
        <v>0</v>
      </c>
      <c r="FV199" t="str">
        <f>IF(Parametros!$P$3=1,'4 - Tabela atual'!FV198,'5 - Tabela anterior'!FU198)</f>
        <v>0</v>
      </c>
      <c r="FW199" t="str">
        <f>IF(Parametros!$P$3=1,'4 - Tabela atual'!FW198,'5 - Tabela anterior'!FV198)</f>
        <v>0</v>
      </c>
      <c r="FX199">
        <f>IF(Parametros!$P$3=1,'4 - Tabela atual'!FX198,'5 - Tabela anterior'!FW198)</f>
        <v>0</v>
      </c>
      <c r="FY199">
        <f>IF(Parametros!$P$3=1,'4 - Tabela atual'!FY198,'5 - Tabela anterior'!FX198)</f>
        <v>0</v>
      </c>
      <c r="FZ199">
        <f>IF(Parametros!$P$3=1,'4 - Tabela atual'!FZ198,'5 - Tabela anterior'!FY198)</f>
        <v>0</v>
      </c>
      <c r="GA199">
        <f>IF(Parametros!$P$3=1,'4 - Tabela atual'!GA198,'5 - Tabela anterior'!FZ198)</f>
        <v>0</v>
      </c>
      <c r="GB199">
        <f>IF(Parametros!$P$3=1,'4 - Tabela atual'!GB198,'5 - Tabela anterior'!GA198)</f>
        <v>0</v>
      </c>
      <c r="GC199">
        <f>IF(Parametros!$P$3=1,'4 - Tabela atual'!GC198,'5 - Tabela anterior'!GB198)</f>
        <v>0</v>
      </c>
      <c r="GD199">
        <f>IF(Parametros!$P$3=1,'4 - Tabela atual'!GD198,'5 - Tabela anterior'!GC198)</f>
        <v>0</v>
      </c>
      <c r="GE199">
        <f>IF(Parametros!$P$3=1,'4 - Tabela atual'!GE198,'5 - Tabela anterior'!GD198)</f>
        <v>0</v>
      </c>
      <c r="GF199">
        <f>IF(Parametros!$P$3=1,'4 - Tabela atual'!GF198,'5 - Tabela anterior'!GE198)</f>
        <v>0</v>
      </c>
      <c r="GG199">
        <f>IF(Parametros!$P$3=1,'4 - Tabela atual'!GG198,'5 - Tabela anterior'!GF198)</f>
        <v>0</v>
      </c>
      <c r="GH199">
        <f>IF(Parametros!$P$3=1,'4 - Tabela atual'!GH198,'5 - Tabela anterior'!GG198)</f>
        <v>0</v>
      </c>
      <c r="GI199" s="8" t="str">
        <f>IF(Parametros!$P$3=1,'4 - Tabela atual'!GI198,'5 - Tabela anterior'!GH198)</f>
        <v>0</v>
      </c>
      <c r="GJ199" s="8">
        <f>IF(Parametros!$P$3=1,'4 - Tabela atual'!GJ198,'5 - Tabela anterior'!GI198)</f>
        <v>0</v>
      </c>
      <c r="GK199" s="8">
        <f>IF(Parametros!$P$3=1,'4 - Tabela atual'!GK198,'5 - Tabela anterior'!GJ198)</f>
        <v>0</v>
      </c>
      <c r="GL199" s="8">
        <f>IF(Parametros!$P$3=1,'4 - Tabela atual'!GL198,'5 - Tabela anterior'!GK198)</f>
        <v>0</v>
      </c>
      <c r="GM199" s="8">
        <f>IF(Parametros!$P$3=1,'4 - Tabela atual'!GM198,'5 - Tabela anterior'!GL198)</f>
        <v>0</v>
      </c>
      <c r="GN199" s="8">
        <f>IF(Parametros!$P$3=1,'4 - Tabela atual'!GN198,'5 - Tabela anterior'!GM198)</f>
        <v>0</v>
      </c>
      <c r="GO199" s="8">
        <f>IF(Parametros!$P$3=1,'4 - Tabela atual'!GO198,'5 - Tabela anterior'!GN198)</f>
        <v>0</v>
      </c>
      <c r="GP199" s="8">
        <f>IF(Parametros!$P$3=1,'4 - Tabela atual'!GP198,'5 - Tabela anterior'!GO198)</f>
        <v>0</v>
      </c>
      <c r="GQ199" s="8">
        <f>IF(Parametros!$P$3=1,'4 - Tabela atual'!GQ198,'5 - Tabela anterior'!GP198)</f>
        <v>0</v>
      </c>
      <c r="GR199" s="8">
        <f>IF(Parametros!$P$3=1,'4 - Tabela atual'!GR198,'5 - Tabela anterior'!GQ198)</f>
        <v>0</v>
      </c>
      <c r="GS199" s="8">
        <f>IF(Parametros!$P$3=1,'4 - Tabela atual'!GS198,'5 - Tabela anterior'!GR198)</f>
        <v>0</v>
      </c>
      <c r="GT199" s="8">
        <f>IF(Parametros!$P$3=1,'4 - Tabela atual'!GT198,'5 - Tabela anterior'!GS198)</f>
        <v>0</v>
      </c>
      <c r="GU199" s="8">
        <f>IF(Parametros!$P$3=1,'4 - Tabela atual'!GU198,'5 - Tabela anterior'!GT198)</f>
        <v>0</v>
      </c>
      <c r="GV199" s="8">
        <f>IF(Parametros!$P$3=1,'4 - Tabela atual'!GV198,'5 - Tabela anterior'!GU198)</f>
        <v>0</v>
      </c>
      <c r="GW199" s="8">
        <f>IF(Parametros!$P$3=1,'4 - Tabela atual'!GW198,'5 - Tabela anterior'!GV198)</f>
        <v>0</v>
      </c>
      <c r="GX199">
        <f>IF(Parametros!$P$3=1,'4 - Tabela atual'!GX198,'5 - Tabela anterior'!GW198)</f>
        <v>0</v>
      </c>
      <c r="GY199">
        <f>IF(Parametros!$P$3=1,'4 - Tabela atual'!GY198,'5 - Tabela anterior'!GX198)</f>
        <v>0</v>
      </c>
      <c r="GZ199">
        <f>IF(Parametros!$P$3=1,'4 - Tabela atual'!GZ198,'5 - Tabela anterior'!GY198)</f>
        <v>0</v>
      </c>
      <c r="HA199">
        <f>IF(Parametros!$P$3=1,'4 - Tabela atual'!HA198,'5 - Tabela anterior'!GZ198)</f>
        <v>0</v>
      </c>
      <c r="HB199">
        <f>IF(Parametros!$P$3=1,'4 - Tabela atual'!HB198,'5 - Tabela anterior'!HA198)</f>
        <v>0</v>
      </c>
      <c r="HC199">
        <f>IF(Parametros!$P$3=1,'4 - Tabela atual'!HC198,'5 - Tabela anterior'!HB198)</f>
        <v>0</v>
      </c>
      <c r="HD199">
        <f>IF(Parametros!$P$3=1,'4 - Tabela atual'!HD198,'5 - Tabela anterior'!HC198)</f>
        <v>0</v>
      </c>
      <c r="HE199" s="6" t="str">
        <f t="shared" si="4"/>
        <v>0 - (0)</v>
      </c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IP199" s="5"/>
      <c r="IQ199" s="5"/>
      <c r="IR199" s="5"/>
      <c r="IS199" s="5"/>
      <c r="IT199" s="5"/>
      <c r="IU199" s="5"/>
      <c r="IV199" s="5"/>
      <c r="IW199" s="5"/>
      <c r="IX199" s="5"/>
      <c r="IY199" s="5"/>
      <c r="IZ199" s="5"/>
      <c r="JA199" s="5"/>
      <c r="JB199" s="5"/>
      <c r="JC199" s="5"/>
      <c r="JD199" s="5"/>
      <c r="JE199" s="5"/>
      <c r="JF199" s="5"/>
      <c r="JG199" s="5"/>
      <c r="JH199" s="5"/>
      <c r="JI199" s="5"/>
      <c r="JJ199" s="5"/>
      <c r="JK199" s="5"/>
      <c r="JL199" s="5"/>
    </row>
    <row r="200" spans="1:272" x14ac:dyDescent="0.2">
      <c r="A200" s="148" t="str">
        <f>IF(Parametros!$P$3=1,'4 - Tabela atual'!A200,'5 - Tabela anterior'!A201)</f>
        <v>ZZZZ</v>
      </c>
      <c r="B200" s="112" t="str">
        <f>IF(Parametros!$P$3=1,'4 - Tabela atual'!B200,'5 - Tabela anterior'!B201)</f>
        <v>###### ULTIMA LINHA PARA PROGRAMAS ######</v>
      </c>
      <c r="C200" s="9">
        <f>IF(Parametros!$P$3=1,'4 - Tabela atual'!C200,'5 - Tabela anterior'!C201)</f>
        <v>0</v>
      </c>
      <c r="D200" s="9">
        <f>IF(Parametros!$P$3=1,'4 - Tabela atual'!D200,'5 - Tabela anterior'!D201)</f>
        <v>0</v>
      </c>
      <c r="E200" s="9"/>
      <c r="F200" s="9"/>
      <c r="G200" s="9"/>
      <c r="H200" s="9"/>
      <c r="I200" s="9">
        <f>IF(Parametros!$P$3=1,'4 - Tabela atual'!I200,'5 - Tabela anterior'!H201)</f>
        <v>0</v>
      </c>
      <c r="J200" s="9"/>
      <c r="K200" s="9"/>
      <c r="L200" s="9"/>
      <c r="M200" s="9"/>
      <c r="N200" s="9">
        <f>IF(Parametros!$P$3=1,'4 - Tabela atual'!N200,'5 - Tabela anterior'!M201)</f>
        <v>0</v>
      </c>
      <c r="O200" s="9">
        <f>IF(Parametros!$P$3=1,'4 - Tabela atual'!O200,'5 - Tabela anterior'!N201)</f>
        <v>0</v>
      </c>
      <c r="P200" s="9">
        <f>IF(Parametros!$P$3=1,'4 - Tabela atual'!P200,'5 - Tabela anterior'!O201)</f>
        <v>0</v>
      </c>
      <c r="Q200" s="9">
        <f>IF(Parametros!$P$3=1,'4 - Tabela atual'!Q200,'5 - Tabela anterior'!P201)</f>
        <v>0</v>
      </c>
      <c r="R200" s="9">
        <f>IF(Parametros!$P$3=1,'4 - Tabela atual'!R200,'5 - Tabela anterior'!Q201)</f>
        <v>0</v>
      </c>
      <c r="S200" s="9">
        <f>IF(Parametros!$P$3=1,'4 - Tabela atual'!S200,'5 - Tabela anterior'!R201)</f>
        <v>0</v>
      </c>
      <c r="T200" s="9">
        <f>IF(Parametros!$P$3=1,'4 - Tabela atual'!T200,'5 - Tabela anterior'!S201)</f>
        <v>0</v>
      </c>
      <c r="U200" s="9">
        <f>IF(Parametros!$P$3=1,'4 - Tabela atual'!U200,'5 - Tabela anterior'!T201)</f>
        <v>0</v>
      </c>
      <c r="V200" s="9">
        <f>IF(Parametros!$P$3=1,'4 - Tabela atual'!V200,'5 - Tabela anterior'!U201)</f>
        <v>0</v>
      </c>
      <c r="W200" s="9">
        <f>IF(Parametros!$P$3=1,'4 - Tabela atual'!W200,'5 - Tabela anterior'!V201)</f>
        <v>0</v>
      </c>
      <c r="X200" s="9">
        <f>IF(Parametros!$P$3=1,'4 - Tabela atual'!X200,'5 - Tabela anterior'!W201)</f>
        <v>0</v>
      </c>
      <c r="Y200" s="9">
        <f>IF(Parametros!$P$3=1,'4 - Tabela atual'!Y200,'5 - Tabela anterior'!X201)</f>
        <v>0</v>
      </c>
      <c r="Z200" s="9">
        <f>IF(Parametros!$P$3=1,'4 - Tabela atual'!Z200,'5 - Tabela anterior'!Y201)</f>
        <v>0</v>
      </c>
      <c r="AA200" s="9">
        <f>IF(Parametros!$P$3=1,'4 - Tabela atual'!AA200,'5 - Tabela anterior'!Z201)</f>
        <v>0</v>
      </c>
      <c r="AB200" s="9">
        <f>IF(Parametros!$P$3=1,'4 - Tabela atual'!AB200,'5 - Tabela anterior'!AA201)</f>
        <v>0</v>
      </c>
      <c r="AC200" s="9">
        <f>IF(Parametros!$P$3=1,'4 - Tabela atual'!AC200,'5 - Tabela anterior'!AB201)</f>
        <v>0</v>
      </c>
      <c r="AD200" s="9">
        <f>IF(Parametros!$P$3=1,'4 - Tabela atual'!AD200,'5 - Tabela anterior'!AC201)</f>
        <v>0</v>
      </c>
      <c r="AE200" s="9">
        <f>IF(Parametros!$P$3=1,'4 - Tabela atual'!AE200,'5 - Tabela anterior'!AD201)</f>
        <v>0</v>
      </c>
      <c r="AF200" s="9">
        <f>IF(Parametros!$P$3=1,'4 - Tabela atual'!AF200,'5 - Tabela anterior'!AE201)</f>
        <v>0</v>
      </c>
      <c r="AG200" s="9">
        <f>IF(Parametros!$P$3=1,'4 - Tabela atual'!AG200,'5 - Tabela anterior'!AF201)</f>
        <v>0</v>
      </c>
      <c r="AH200" s="9">
        <f>IF(Parametros!$P$3=1,'4 - Tabela atual'!AH200,'5 - Tabela anterior'!AG201)</f>
        <v>0</v>
      </c>
      <c r="AI200" s="9">
        <f>IF(Parametros!$P$3=1,'4 - Tabela atual'!AI200,'5 - Tabela anterior'!AH201)</f>
        <v>0</v>
      </c>
      <c r="AJ200" s="9">
        <f>IF(Parametros!$P$3=1,'4 - Tabela atual'!AJ200,'5 - Tabela anterior'!AI201)</f>
        <v>0</v>
      </c>
      <c r="AK200" s="9">
        <f>IF(Parametros!$P$3=1,'4 - Tabela atual'!AK200,'5 - Tabela anterior'!AJ201)</f>
        <v>0</v>
      </c>
      <c r="AL200" s="9">
        <f>IF(Parametros!$P$3=1,'4 - Tabela atual'!AL200,'5 - Tabela anterior'!AK201)</f>
        <v>0</v>
      </c>
      <c r="AM200" s="9">
        <f>IF(Parametros!$P$3=1,'4 - Tabela atual'!AM200,'5 - Tabela anterior'!AL201)</f>
        <v>0</v>
      </c>
      <c r="AN200" s="9">
        <f>IF(Parametros!$P$3=1,'4 - Tabela atual'!AN200,'5 - Tabela anterior'!AM201)</f>
        <v>0</v>
      </c>
      <c r="AO200" s="9">
        <f>IF(Parametros!$P$3=1,'4 - Tabela atual'!AO200,'5 - Tabela anterior'!AN201)</f>
        <v>0</v>
      </c>
      <c r="AP200" s="9">
        <f>IF(Parametros!$P$3=1,'4 - Tabela atual'!AP200,'5 - Tabela anterior'!AO201)</f>
        <v>0</v>
      </c>
      <c r="AQ200" s="9">
        <f>IF(Parametros!$P$3=1,'4 - Tabela atual'!AQ200,'5 - Tabela anterior'!AP201)</f>
        <v>0</v>
      </c>
      <c r="AR200" s="9">
        <f>IF(Parametros!$P$3=1,'4 - Tabela atual'!AR200,'5 - Tabela anterior'!AQ201)</f>
        <v>0</v>
      </c>
      <c r="AS200" s="9">
        <f>IF(Parametros!$P$3=1,'4 - Tabela atual'!AS200,'5 - Tabela anterior'!AR201)</f>
        <v>0</v>
      </c>
      <c r="AT200" s="9">
        <f>IF(Parametros!$P$3=1,'4 - Tabela atual'!AT200,'5 - Tabela anterior'!AS201)</f>
        <v>0</v>
      </c>
      <c r="AU200" s="9">
        <f>IF(Parametros!$P$3=1,'4 - Tabela atual'!AU200,'5 - Tabela anterior'!AT201)</f>
        <v>0</v>
      </c>
      <c r="AV200" s="9">
        <f>IF(Parametros!$P$3=1,'4 - Tabela atual'!AV200,'5 - Tabela anterior'!AU201)</f>
        <v>0</v>
      </c>
      <c r="AW200" s="9">
        <f>IF(Parametros!$P$3=1,'4 - Tabela atual'!AW200,'5 - Tabela anterior'!AV201)</f>
        <v>0</v>
      </c>
      <c r="AX200" s="9">
        <f>IF(Parametros!$P$3=1,'4 - Tabela atual'!AX200,'5 - Tabela anterior'!AW201)</f>
        <v>0</v>
      </c>
      <c r="AY200" s="9">
        <f>IF(Parametros!$P$3=1,'4 - Tabela atual'!AY200,'5 - Tabela anterior'!AX201)</f>
        <v>0</v>
      </c>
      <c r="AZ200" s="9">
        <f>IF(Parametros!$P$3=1,'4 - Tabela atual'!AZ200,'5 - Tabela anterior'!AY201)</f>
        <v>0</v>
      </c>
      <c r="BA200" s="9">
        <f>IF(Parametros!$P$3=1,'4 - Tabela atual'!BA200,'5 - Tabela anterior'!AZ201)</f>
        <v>0</v>
      </c>
      <c r="BB200" s="9">
        <f>IF(Parametros!$P$3=1,'4 - Tabela atual'!BB200,'5 - Tabela anterior'!BA201)</f>
        <v>0</v>
      </c>
      <c r="BC200" s="9">
        <f>IF(Parametros!$P$3=1,'4 - Tabela atual'!BC200,'5 - Tabela anterior'!BB201)</f>
        <v>0</v>
      </c>
      <c r="BD200" s="9">
        <f>IF(Parametros!$P$3=1,'4 - Tabela atual'!BD200,'5 - Tabela anterior'!BC201)</f>
        <v>0</v>
      </c>
      <c r="BE200" s="9">
        <f>IF(Parametros!$P$3=1,'4 - Tabela atual'!BE200,'5 - Tabela anterior'!BD201)</f>
        <v>0</v>
      </c>
      <c r="BF200" s="9">
        <f>IF(Parametros!$P$3=1,'4 - Tabela atual'!BF200,'5 - Tabela anterior'!BE201)</f>
        <v>0</v>
      </c>
      <c r="BG200" s="9">
        <f>IF(Parametros!$P$3=1,'4 - Tabela atual'!BG200,'5 - Tabela anterior'!BF201)</f>
        <v>0</v>
      </c>
      <c r="BH200" s="9">
        <f>IF(Parametros!$P$3=1,'4 - Tabela atual'!BH200,'5 - Tabela anterior'!BG201)</f>
        <v>0</v>
      </c>
      <c r="BI200" s="9">
        <f>IF(Parametros!$P$3=1,'4 - Tabela atual'!BI200,'5 - Tabela anterior'!BH201)</f>
        <v>0</v>
      </c>
      <c r="BJ200" s="9">
        <f>IF(Parametros!$P$3=1,'4 - Tabela atual'!BJ200,'5 - Tabela anterior'!BI201)</f>
        <v>0</v>
      </c>
      <c r="BK200" s="9">
        <f>IF(Parametros!$P$3=1,'4 - Tabela atual'!BK200,'5 - Tabela anterior'!BJ201)</f>
        <v>0</v>
      </c>
      <c r="BL200" s="9">
        <f>IF(Parametros!$P$3=1,'4 - Tabela atual'!BL200,'5 - Tabela anterior'!BK201)</f>
        <v>0</v>
      </c>
      <c r="BM200" s="9">
        <f>IF(Parametros!$P$3=1,'4 - Tabela atual'!BM200,'5 - Tabela anterior'!BL201)</f>
        <v>0</v>
      </c>
      <c r="BN200" s="9">
        <f>IF(Parametros!$P$3=1,'4 - Tabela atual'!BN200,'5 - Tabela anterior'!BM201)</f>
        <v>0</v>
      </c>
      <c r="BO200" s="9">
        <f>IF(Parametros!$P$3=1,'4 - Tabela atual'!BO200,'5 - Tabela anterior'!BN201)</f>
        <v>0</v>
      </c>
      <c r="BP200" s="9">
        <f>IF(Parametros!$P$3=1,'4 - Tabela atual'!BP200,'5 - Tabela anterior'!BO201)</f>
        <v>0</v>
      </c>
      <c r="BQ200" s="9">
        <f>IF(Parametros!$P$3=1,'4 - Tabela atual'!BQ200,'5 - Tabela anterior'!BP201)</f>
        <v>0</v>
      </c>
      <c r="BR200" s="9">
        <f>IF(Parametros!$P$3=1,'4 - Tabela atual'!BR200,'5 - Tabela anterior'!BQ201)</f>
        <v>0</v>
      </c>
      <c r="BS200" s="9">
        <f>IF(Parametros!$P$3=1,'4 - Tabela atual'!BS200,'5 - Tabela anterior'!BR201)</f>
        <v>0</v>
      </c>
      <c r="BT200" s="9">
        <f>IF(Parametros!$P$3=1,'4 - Tabela atual'!BT200,'5 - Tabela anterior'!BS201)</f>
        <v>0</v>
      </c>
      <c r="BU200" s="9">
        <f>IF(Parametros!$P$3=1,'4 - Tabela atual'!BU200,'5 - Tabela anterior'!BT201)</f>
        <v>0</v>
      </c>
      <c r="BV200" s="9">
        <f>IF(Parametros!$P$3=1,'4 - Tabela atual'!BV200,'5 - Tabela anterior'!BU201)</f>
        <v>0</v>
      </c>
      <c r="BW200" s="9">
        <f>IF(Parametros!$P$3=1,'4 - Tabela atual'!BW200,'5 - Tabela anterior'!BV201)</f>
        <v>0</v>
      </c>
      <c r="BX200" s="9">
        <f>IF(Parametros!$P$3=1,'4 - Tabela atual'!BX200,'5 - Tabela anterior'!BW201)</f>
        <v>0</v>
      </c>
      <c r="BY200" s="9">
        <f>IF(Parametros!$P$3=1,'4 - Tabela atual'!BY200,'5 - Tabela anterior'!BX201)</f>
        <v>0</v>
      </c>
      <c r="BZ200" s="9">
        <f>IF(Parametros!$P$3=1,'4 - Tabela atual'!BZ200,'5 - Tabela anterior'!BY201)</f>
        <v>0</v>
      </c>
      <c r="CA200" s="9">
        <f>IF(Parametros!$P$3=1,'4 - Tabela atual'!CA200,'5 - Tabela anterior'!BZ201)</f>
        <v>0</v>
      </c>
      <c r="CB200" s="9">
        <f>IF(Parametros!$P$3=1,'4 - Tabela atual'!CB200,'5 - Tabela anterior'!CA201)</f>
        <v>0</v>
      </c>
      <c r="CC200" s="9">
        <f>IF(Parametros!$P$3=1,'4 - Tabela atual'!CC200,'5 - Tabela anterior'!CB201)</f>
        <v>0</v>
      </c>
      <c r="CD200" s="9">
        <f>IF(Parametros!$P$3=1,'4 - Tabela atual'!CD200,'5 - Tabela anterior'!CC201)</f>
        <v>0</v>
      </c>
      <c r="CE200" s="9">
        <f>IF(Parametros!$P$3=1,'4 - Tabela atual'!CE200,'5 - Tabela anterior'!CD201)</f>
        <v>0</v>
      </c>
      <c r="CF200" s="9">
        <f>IF(Parametros!$P$3=1,'4 - Tabela atual'!CF200,'5 - Tabela anterior'!CE201)</f>
        <v>0</v>
      </c>
      <c r="CG200" s="9">
        <f>IF(Parametros!$P$3=1,'4 - Tabela atual'!CG200,'5 - Tabela anterior'!CF201)</f>
        <v>0</v>
      </c>
      <c r="CH200" s="9">
        <f>IF(Parametros!$P$3=1,'4 - Tabela atual'!CH200,'5 - Tabela anterior'!CG201)</f>
        <v>0</v>
      </c>
      <c r="CI200" s="9">
        <f>IF(Parametros!$P$3=1,'4 - Tabela atual'!CI200,'5 - Tabela anterior'!CH201)</f>
        <v>0</v>
      </c>
      <c r="CJ200" s="9">
        <f>IF(Parametros!$P$3=1,'4 - Tabela atual'!CJ200,'5 - Tabela anterior'!CI201)</f>
        <v>0</v>
      </c>
      <c r="CK200" s="9">
        <f>IF(Parametros!$P$3=1,'4 - Tabela atual'!CK200,'5 - Tabela anterior'!CJ201)</f>
        <v>0</v>
      </c>
      <c r="CL200" s="9">
        <f>IF(Parametros!$P$3=1,'4 - Tabela atual'!CL200,'5 - Tabela anterior'!CK201)</f>
        <v>0</v>
      </c>
      <c r="CM200" s="9">
        <f>IF(Parametros!$P$3=1,'4 - Tabela atual'!CM200,'5 - Tabela anterior'!CL201)</f>
        <v>0</v>
      </c>
      <c r="CN200" s="9">
        <f>IF(Parametros!$P$3=1,'4 - Tabela atual'!CN200,'5 - Tabela anterior'!CM201)</f>
        <v>0</v>
      </c>
      <c r="CO200" s="9">
        <f>IF(Parametros!$P$3=1,'4 - Tabela atual'!CO200,'5 - Tabela anterior'!CN201)</f>
        <v>0</v>
      </c>
      <c r="CP200" s="9">
        <f>IF(Parametros!$P$3=1,'4 - Tabela atual'!CP200,'5 - Tabela anterior'!CO201)</f>
        <v>0</v>
      </c>
      <c r="CQ200" s="9">
        <f>IF(Parametros!$P$3=1,'4 - Tabela atual'!CQ200,'5 - Tabela anterior'!CP201)</f>
        <v>0</v>
      </c>
      <c r="CR200" s="9">
        <f>IF(Parametros!$P$3=1,'4 - Tabela atual'!CR200,'5 - Tabela anterior'!CQ201)</f>
        <v>0</v>
      </c>
      <c r="CS200" s="9">
        <f>IF(Parametros!$P$3=1,'4 - Tabela atual'!CS200,'5 - Tabela anterior'!CR201)</f>
        <v>0</v>
      </c>
      <c r="CT200" s="9">
        <f>IF(Parametros!$P$3=1,'4 - Tabela atual'!CT200,'5 - Tabela anterior'!CS201)</f>
        <v>0</v>
      </c>
      <c r="CU200" s="9">
        <f>IF(Parametros!$P$3=1,'4 - Tabela atual'!CU200,'5 - Tabela anterior'!CT201)</f>
        <v>0</v>
      </c>
      <c r="CV200" s="9">
        <f>IF(Parametros!$P$3=1,'4 - Tabela atual'!CV200,'5 - Tabela anterior'!CU201)</f>
        <v>0</v>
      </c>
      <c r="CW200" s="9">
        <f>IF(Parametros!$P$3=1,'4 - Tabela atual'!CW200,'5 - Tabela anterior'!CV201)</f>
        <v>0</v>
      </c>
      <c r="CX200" s="9">
        <f>IF(Parametros!$P$3=1,'4 - Tabela atual'!CX200,'5 - Tabela anterior'!CW201)</f>
        <v>0</v>
      </c>
      <c r="CY200" s="9">
        <f>IF(Parametros!$P$3=1,'4 - Tabela atual'!CY200,'5 - Tabela anterior'!CX201)</f>
        <v>0</v>
      </c>
      <c r="CZ200" s="9">
        <f>IF(Parametros!$P$3=1,'4 - Tabela atual'!CZ200,'5 - Tabela anterior'!CY201)</f>
        <v>0</v>
      </c>
      <c r="DA200" s="9">
        <f>IF(Parametros!$P$3=1,'4 - Tabela atual'!DA200,'5 - Tabela anterior'!CZ201)</f>
        <v>0</v>
      </c>
      <c r="DB200" s="9">
        <f>IF(Parametros!$P$3=1,'4 - Tabela atual'!DB200,'5 - Tabela anterior'!DA201)</f>
        <v>0</v>
      </c>
      <c r="DC200" s="9">
        <f>IF(Parametros!$P$3=1,'4 - Tabela atual'!DC200,'5 - Tabela anterior'!DB201)</f>
        <v>0</v>
      </c>
      <c r="DD200" s="9">
        <f>IF(Parametros!$P$3=1,'4 - Tabela atual'!DD200,'5 - Tabela anterior'!DC201)</f>
        <v>0</v>
      </c>
      <c r="DE200" s="9">
        <f>IF(Parametros!$P$3=1,'4 - Tabela atual'!DE200,'5 - Tabela anterior'!DD201)</f>
        <v>0</v>
      </c>
      <c r="DF200" s="9">
        <f>IF(Parametros!$P$3=1,'4 - Tabela atual'!DF200,'5 - Tabela anterior'!DE201)</f>
        <v>0</v>
      </c>
      <c r="DG200" s="9">
        <f>IF(Parametros!$P$3=1,'4 - Tabela atual'!DG200,'5 - Tabela anterior'!DF201)</f>
        <v>0</v>
      </c>
      <c r="DH200" s="9">
        <f>IF(Parametros!$P$3=1,'4 - Tabela atual'!DH200,'5 - Tabela anterior'!DG201)</f>
        <v>0</v>
      </c>
      <c r="DI200" s="9">
        <f>IF(Parametros!$P$3=1,'4 - Tabela atual'!DI200,'5 - Tabela anterior'!DH201)</f>
        <v>0</v>
      </c>
      <c r="DJ200" s="9">
        <f>IF(Parametros!$P$3=1,'4 - Tabela atual'!DJ200,'5 - Tabela anterior'!DI201)</f>
        <v>0</v>
      </c>
      <c r="DK200" s="9">
        <f>IF(Parametros!$P$3=1,'4 - Tabela atual'!DK200,'5 - Tabela anterior'!DJ201)</f>
        <v>0</v>
      </c>
      <c r="DL200" s="9">
        <f>IF(Parametros!$P$3=1,'4 - Tabela atual'!DL200,'5 - Tabela anterior'!DK201)</f>
        <v>0</v>
      </c>
      <c r="DM200" s="9">
        <f>IF(Parametros!$P$3=1,'4 - Tabela atual'!DM200,'5 - Tabela anterior'!DL201)</f>
        <v>0</v>
      </c>
      <c r="DN200" s="9">
        <f>IF(Parametros!$P$3=1,'4 - Tabela atual'!DN200,'5 - Tabela anterior'!DM201)</f>
        <v>0</v>
      </c>
      <c r="DO200" s="9">
        <f>IF(Parametros!$P$3=1,'4 - Tabela atual'!DO200,'5 - Tabela anterior'!DN201)</f>
        <v>0</v>
      </c>
      <c r="DP200" s="9">
        <f>IF(Parametros!$P$3=1,'4 - Tabela atual'!DP200,'5 - Tabela anterior'!DO201)</f>
        <v>0</v>
      </c>
      <c r="DQ200" s="9">
        <f>IF(Parametros!$P$3=1,'4 - Tabela atual'!DQ200,'5 - Tabela anterior'!DP201)</f>
        <v>0</v>
      </c>
      <c r="DR200" s="9">
        <f>IF(Parametros!$P$3=1,'4 - Tabela atual'!DR200,'5 - Tabela anterior'!DQ201)</f>
        <v>0</v>
      </c>
      <c r="DS200" s="9">
        <f>IF(Parametros!$P$3=1,'4 - Tabela atual'!DS200,'5 - Tabela anterior'!DR201)</f>
        <v>0</v>
      </c>
      <c r="DT200" s="9">
        <f>IF(Parametros!$P$3=1,'4 - Tabela atual'!DT200,'5 - Tabela anterior'!DS201)</f>
        <v>0</v>
      </c>
      <c r="DU200" s="9">
        <f>IF(Parametros!$P$3=1,'4 - Tabela atual'!DU200,'5 - Tabela anterior'!DT201)</f>
        <v>0</v>
      </c>
      <c r="DV200" s="9">
        <f>IF(Parametros!$P$3=1,'4 - Tabela atual'!DV200,'5 - Tabela anterior'!DU201)</f>
        <v>0</v>
      </c>
      <c r="DW200" s="9">
        <f>IF(Parametros!$P$3=1,'4 - Tabela atual'!DW200,'5 - Tabela anterior'!DV201)</f>
        <v>0</v>
      </c>
      <c r="DX200" s="9">
        <f>IF(Parametros!$P$3=1,'4 - Tabela atual'!DX200,'5 - Tabela anterior'!DW201)</f>
        <v>0</v>
      </c>
      <c r="DY200" s="9">
        <f>IF(Parametros!$P$3=1,'4 - Tabela atual'!DY200,'5 - Tabela anterior'!DX201)</f>
        <v>0</v>
      </c>
      <c r="DZ200" s="9">
        <f>IF(Parametros!$P$3=1,'4 - Tabela atual'!DZ200,'5 - Tabela anterior'!DY201)</f>
        <v>0</v>
      </c>
      <c r="EA200" s="9">
        <f>IF(Parametros!$P$3=1,'4 - Tabela atual'!EA200,'5 - Tabela anterior'!DZ201)</f>
        <v>0</v>
      </c>
      <c r="EB200" s="9">
        <f>IF(Parametros!$P$3=1,'4 - Tabela atual'!EB200,'5 - Tabela anterior'!EA201)</f>
        <v>0</v>
      </c>
      <c r="EC200" s="9">
        <f>IF(Parametros!$P$3=1,'4 - Tabela atual'!EC200,'5 - Tabela anterior'!EB201)</f>
        <v>0</v>
      </c>
      <c r="ED200" s="9">
        <f>IF(Parametros!$P$3=1,'4 - Tabela atual'!ED200,'5 - Tabela anterior'!EC201)</f>
        <v>0</v>
      </c>
      <c r="EE200" s="9">
        <f>IF(Parametros!$P$3=1,'4 - Tabela atual'!EE200,'5 - Tabela anterior'!ED201)</f>
        <v>0</v>
      </c>
      <c r="EF200" s="9">
        <f>IF(Parametros!$P$3=1,'4 - Tabela atual'!EF200,'5 - Tabela anterior'!EE201)</f>
        <v>0</v>
      </c>
      <c r="EG200" s="9">
        <f>IF(Parametros!$P$3=1,'4 - Tabela atual'!EG200,'5 - Tabela anterior'!EF201)</f>
        <v>0</v>
      </c>
      <c r="EH200" s="9">
        <f>IF(Parametros!$P$3=1,'4 - Tabela atual'!EH200,'5 - Tabela anterior'!EG201)</f>
        <v>0</v>
      </c>
      <c r="EI200" s="9">
        <f>IF(Parametros!$P$3=1,'4 - Tabela atual'!EI200,'5 - Tabela anterior'!EH201)</f>
        <v>0</v>
      </c>
      <c r="EJ200" s="9">
        <f>IF(Parametros!$P$3=1,'4 - Tabela atual'!EJ200,'5 - Tabela anterior'!EI201)</f>
        <v>0</v>
      </c>
      <c r="EK200" s="9">
        <f>IF(Parametros!$P$3=1,'4 - Tabela atual'!EK200,'5 - Tabela anterior'!EJ201)</f>
        <v>0</v>
      </c>
      <c r="EL200" s="9">
        <f>IF(Parametros!$P$3=1,'4 - Tabela atual'!EL200,'5 - Tabela anterior'!EK201)</f>
        <v>0</v>
      </c>
      <c r="EM200" s="9">
        <f>IF(Parametros!$P$3=1,'4 - Tabela atual'!EM200,'5 - Tabela anterior'!EL201)</f>
        <v>0</v>
      </c>
      <c r="EN200" s="9">
        <f>IF(Parametros!$P$3=1,'4 - Tabela atual'!EN200,'5 - Tabela anterior'!EM201)</f>
        <v>0</v>
      </c>
      <c r="EO200" s="9">
        <f>IF(Parametros!$P$3=1,'4 - Tabela atual'!EO200,'5 - Tabela anterior'!EN201)</f>
        <v>0</v>
      </c>
      <c r="EP200" s="9">
        <f>IF(Parametros!$P$3=1,'4 - Tabela atual'!EP200,'5 - Tabela anterior'!EO201)</f>
        <v>0</v>
      </c>
      <c r="EQ200" s="9">
        <f>IF(Parametros!$P$3=1,'4 - Tabela atual'!EQ200,'5 - Tabela anterior'!EP201)</f>
        <v>0</v>
      </c>
      <c r="ER200" s="9">
        <f>IF(Parametros!$P$3=1,'4 - Tabela atual'!ER200,'5 - Tabela anterior'!EQ201)</f>
        <v>0</v>
      </c>
      <c r="ES200" s="9">
        <f>IF(Parametros!$P$3=1,'4 - Tabela atual'!ES200,'5 - Tabela anterior'!ER201)</f>
        <v>0</v>
      </c>
      <c r="ET200" s="9">
        <f>IF(Parametros!$P$3=1,'4 - Tabela atual'!ET200,'5 - Tabela anterior'!ES201)</f>
        <v>0</v>
      </c>
      <c r="EU200" s="9">
        <f>IF(Parametros!$P$3=1,'4 - Tabela atual'!EU200,'5 - Tabela anterior'!ET201)</f>
        <v>0</v>
      </c>
      <c r="EV200" s="9">
        <f>IF(Parametros!$P$3=1,'4 - Tabela atual'!EV200,'5 - Tabela anterior'!EU201)</f>
        <v>0</v>
      </c>
      <c r="EW200" s="9">
        <f>IF(Parametros!$P$3=1,'4 - Tabela atual'!EW200,'5 - Tabela anterior'!EV201)</f>
        <v>0</v>
      </c>
      <c r="EX200" s="9">
        <f>IF(Parametros!$P$3=1,'4 - Tabela atual'!EX200,'5 - Tabela anterior'!EW201)</f>
        <v>0</v>
      </c>
      <c r="EY200" s="9">
        <f>IF(Parametros!$P$3=1,'4 - Tabela atual'!EY200,'5 - Tabela anterior'!EX201)</f>
        <v>0</v>
      </c>
      <c r="EZ200" s="9">
        <f>IF(Parametros!$P$3=1,'4 - Tabela atual'!EZ200,'5 - Tabela anterior'!EY201)</f>
        <v>0</v>
      </c>
      <c r="FA200" s="9">
        <f>IF(Parametros!$P$3=1,'4 - Tabela atual'!FA200,'5 - Tabela anterior'!EZ201)</f>
        <v>0</v>
      </c>
      <c r="FB200" s="9">
        <f>IF(Parametros!$P$3=1,'4 - Tabela atual'!FB200,'5 - Tabela anterior'!FA201)</f>
        <v>0</v>
      </c>
      <c r="FC200" s="9">
        <f>IF(Parametros!$P$3=1,'4 - Tabela atual'!FC200,'5 - Tabela anterior'!FB201)</f>
        <v>0</v>
      </c>
      <c r="FD200" s="9">
        <f>IF(Parametros!$P$3=1,'4 - Tabela atual'!FD200,'5 - Tabela anterior'!FC201)</f>
        <v>0</v>
      </c>
      <c r="FE200" s="9">
        <f>IF(Parametros!$P$3=1,'4 - Tabela atual'!FE200,'5 - Tabela anterior'!FD201)</f>
        <v>0</v>
      </c>
      <c r="FF200" s="9">
        <f>IF(Parametros!$P$3=1,'4 - Tabela atual'!FF200,'5 - Tabela anterior'!FE201)</f>
        <v>0</v>
      </c>
      <c r="FG200" s="9">
        <f>IF(Parametros!$P$3=1,'4 - Tabela atual'!FG200,'5 - Tabela anterior'!FF201)</f>
        <v>0</v>
      </c>
      <c r="FH200" s="9">
        <f>IF(Parametros!$P$3=1,'4 - Tabela atual'!FH200,'5 - Tabela anterior'!FG201)</f>
        <v>0</v>
      </c>
      <c r="FI200" s="9">
        <f>IF(Parametros!$P$3=1,'4 - Tabela atual'!FI200,'5 - Tabela anterior'!FH201)</f>
        <v>0</v>
      </c>
      <c r="FJ200" s="9">
        <f>IF(Parametros!$P$3=1,'4 - Tabela atual'!FJ200,'5 - Tabela anterior'!FI201)</f>
        <v>0</v>
      </c>
      <c r="FK200" s="9">
        <f>IF(Parametros!$P$3=1,'4 - Tabela atual'!FK200,'5 - Tabela anterior'!FJ201)</f>
        <v>0</v>
      </c>
      <c r="FL200" s="9">
        <f>IF(Parametros!$P$3=1,'4 - Tabela atual'!FL200,'5 - Tabela anterior'!FK201)</f>
        <v>0</v>
      </c>
      <c r="FM200" s="9">
        <f>IF(Parametros!$P$3=1,'4 - Tabela atual'!FM200,'5 - Tabela anterior'!FL201)</f>
        <v>0</v>
      </c>
      <c r="FN200" s="9">
        <f>IF(Parametros!$P$3=1,'4 - Tabela atual'!FN200,'5 - Tabela anterior'!FM201)</f>
        <v>0</v>
      </c>
      <c r="FO200" s="9">
        <f>IF(Parametros!$P$3=1,'4 - Tabela atual'!FO200,'5 - Tabela anterior'!FN201)</f>
        <v>0</v>
      </c>
      <c r="FP200" s="9">
        <f>IF(Parametros!$P$3=1,'4 - Tabela atual'!FP200,'5 - Tabela anterior'!FO201)</f>
        <v>0</v>
      </c>
      <c r="FQ200" s="9">
        <f>IF(Parametros!$P$3=1,'4 - Tabela atual'!FQ200,'5 - Tabela anterior'!FP201)</f>
        <v>0</v>
      </c>
      <c r="FR200" s="9">
        <f>IF(Parametros!$P$3=1,'4 - Tabela atual'!FR200,'5 - Tabela anterior'!FQ201)</f>
        <v>0</v>
      </c>
      <c r="FS200" s="9">
        <f>IF(Parametros!$P$3=1,'4 - Tabela atual'!FS200,'5 - Tabela anterior'!FR201)</f>
        <v>0</v>
      </c>
      <c r="FT200">
        <f>IF(Parametros!$P$3=1,'4 - Tabela atual'!FT200,'5 - Tabela anterior'!FS201)</f>
        <v>0</v>
      </c>
      <c r="FU200">
        <f>IF(Parametros!$P$3=1,'4 - Tabela atual'!FU200,'5 - Tabela anterior'!FT201)</f>
        <v>0</v>
      </c>
      <c r="FV200">
        <f>IF(Parametros!$P$3=1,'4 - Tabela atual'!FV200,'5 - Tabela anterior'!FU201)</f>
        <v>0</v>
      </c>
      <c r="FW200">
        <f>IF(Parametros!$P$3=1,'4 - Tabela atual'!FW200,'5 - Tabela anterior'!FV201)</f>
        <v>0</v>
      </c>
      <c r="FX200">
        <f>IF(Parametros!$P$3=1,'4 - Tabela atual'!FX200,'5 - Tabela anterior'!FW201)</f>
        <v>0</v>
      </c>
      <c r="FY200">
        <f>IF(Parametros!$P$3=1,'4 - Tabela atual'!FY200,'5 - Tabela anterior'!FX201)</f>
        <v>0</v>
      </c>
      <c r="FZ200">
        <f>IF(Parametros!$P$3=1,'4 - Tabela atual'!FZ200,'5 - Tabela anterior'!FY201)</f>
        <v>0</v>
      </c>
      <c r="GA200">
        <f>IF(Parametros!$P$3=1,'4 - Tabela atual'!GA200,'5 - Tabela anterior'!FZ201)</f>
        <v>0</v>
      </c>
      <c r="GB200">
        <f>IF(Parametros!$P$3=1,'4 - Tabela atual'!GB200,'5 - Tabela anterior'!GA201)</f>
        <v>0</v>
      </c>
      <c r="GC200">
        <f>IF(Parametros!$P$3=1,'4 - Tabela atual'!GC200,'5 - Tabela anterior'!GB201)</f>
        <v>0</v>
      </c>
      <c r="GD200">
        <f>IF(Parametros!$P$3=1,'4 - Tabela atual'!GD200,'5 - Tabela anterior'!GC201)</f>
        <v>0</v>
      </c>
      <c r="GE200">
        <f>IF(Parametros!$P$3=1,'4 - Tabela atual'!GE200,'5 - Tabela anterior'!GD201)</f>
        <v>0</v>
      </c>
      <c r="GF200">
        <f>IF(Parametros!$P$3=1,'4 - Tabela atual'!GF200,'5 - Tabela anterior'!GE201)</f>
        <v>0</v>
      </c>
      <c r="GG200">
        <f>IF(Parametros!$P$3=1,'4 - Tabela atual'!GG200,'5 - Tabela anterior'!GF201)</f>
        <v>0</v>
      </c>
      <c r="GH200">
        <f>IF(Parametros!$P$3=1,'4 - Tabela atual'!GH200,'5 - Tabela anterior'!GG201)</f>
        <v>0</v>
      </c>
      <c r="GI200" s="8">
        <f>IF(Parametros!$P$3=1,'4 - Tabela atual'!GI200,'5 - Tabela anterior'!GH201)</f>
        <v>0</v>
      </c>
      <c r="GJ200" s="8">
        <f>IF(Parametros!$P$3=1,'4 - Tabela atual'!GJ200,'5 - Tabela anterior'!GI201)</f>
        <v>0</v>
      </c>
      <c r="GK200" s="8">
        <f>IF(Parametros!$P$3=1,'4 - Tabela atual'!GK200,'5 - Tabela anterior'!GJ201)</f>
        <v>0</v>
      </c>
      <c r="GL200" s="8">
        <f>IF(Parametros!$P$3=1,'4 - Tabela atual'!GL200,'5 - Tabela anterior'!GK201)</f>
        <v>0</v>
      </c>
      <c r="GM200" s="8">
        <f>IF(Parametros!$P$3=1,'4 - Tabela atual'!GM200,'5 - Tabela anterior'!GL201)</f>
        <v>0</v>
      </c>
      <c r="GN200" s="8">
        <f>IF(Parametros!$P$3=1,'4 - Tabela atual'!GN200,'5 - Tabela anterior'!GM201)</f>
        <v>0</v>
      </c>
      <c r="GO200" s="8">
        <f>IF(Parametros!$P$3=1,'4 - Tabela atual'!GO200,'5 - Tabela anterior'!GN201)</f>
        <v>0</v>
      </c>
      <c r="GP200" s="8">
        <f>IF(Parametros!$P$3=1,'4 - Tabela atual'!GP200,'5 - Tabela anterior'!GO201)</f>
        <v>0</v>
      </c>
      <c r="GQ200" s="8">
        <f>IF(Parametros!$P$3=1,'4 - Tabela atual'!GQ200,'5 - Tabela anterior'!GP201)</f>
        <v>0</v>
      </c>
      <c r="GR200" s="8">
        <f>IF(Parametros!$P$3=1,'4 - Tabela atual'!GR200,'5 - Tabela anterior'!GQ201)</f>
        <v>0</v>
      </c>
      <c r="GS200" s="8">
        <f>IF(Parametros!$P$3=1,'4 - Tabela atual'!GS200,'5 - Tabela anterior'!GR201)</f>
        <v>0</v>
      </c>
      <c r="GT200" s="8">
        <f>IF(Parametros!$P$3=1,'4 - Tabela atual'!GT200,'5 - Tabela anterior'!GS201)</f>
        <v>0</v>
      </c>
      <c r="GU200" s="8">
        <f>IF(Parametros!$P$3=1,'4 - Tabela atual'!GU200,'5 - Tabela anterior'!GT201)</f>
        <v>0</v>
      </c>
      <c r="GV200" s="8">
        <f>IF(Parametros!$P$3=1,'4 - Tabela atual'!GV200,'5 - Tabela anterior'!GU201)</f>
        <v>0</v>
      </c>
      <c r="GW200" s="8">
        <f>IF(Parametros!$P$3=1,'4 - Tabela atual'!GW200,'5 - Tabela anterior'!GV201)</f>
        <v>0</v>
      </c>
      <c r="GX200">
        <f>IF(Parametros!$P$3=1,'4 - Tabela atual'!GX200,'5 - Tabela anterior'!GW201)</f>
        <v>0</v>
      </c>
      <c r="GY200">
        <f>IF(Parametros!$P$3=1,'4 - Tabela atual'!GY200,'5 - Tabela anterior'!GX201)</f>
        <v>0</v>
      </c>
      <c r="GZ200">
        <f>IF(Parametros!$P$3=1,'4 - Tabela atual'!GZ200,'5 - Tabela anterior'!GY201)</f>
        <v>0</v>
      </c>
      <c r="HA200">
        <f>IF(Parametros!$P$3=1,'4 - Tabela atual'!HA200,'5 - Tabela anterior'!GZ201)</f>
        <v>0</v>
      </c>
      <c r="HB200">
        <f>IF(Parametros!$P$3=1,'4 - Tabela atual'!HB200,'5 - Tabela anterior'!HA201)</f>
        <v>0</v>
      </c>
      <c r="HC200">
        <f>IF(Parametros!$P$3=1,'4 - Tabela atual'!HC200,'5 - Tabela anterior'!HB201)</f>
        <v>0</v>
      </c>
      <c r="HD200">
        <f>IF(Parametros!$P$3=1,'4 - Tabela atual'!HD200,'5 - Tabela anterior'!HC201)</f>
        <v>0</v>
      </c>
      <c r="HE200" s="6" t="str">
        <f t="shared" ref="HE200" si="5">B200&amp;" - ("&amp;A200&amp;")"</f>
        <v>###### ULTIMA LINHA PARA PROGRAMAS ###### - (ZZZZ)</v>
      </c>
      <c r="HF200"/>
    </row>
    <row r="201" spans="1:272" x14ac:dyDescent="0.2">
      <c r="A201" s="148"/>
      <c r="B201" s="112"/>
      <c r="C201" s="9"/>
      <c r="D201" s="9"/>
      <c r="E201" s="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9"/>
      <c r="AG201" s="9"/>
      <c r="AH201" s="9"/>
      <c r="AI201" s="9"/>
      <c r="AJ201" s="9"/>
      <c r="AK201" s="9"/>
      <c r="AL201" s="9"/>
      <c r="AM201" s="9"/>
      <c r="AN201" s="9"/>
      <c r="AO201" s="9"/>
      <c r="AP201" s="9"/>
      <c r="AQ201" s="9"/>
      <c r="AR201" s="9"/>
      <c r="AS201" s="9"/>
      <c r="AT201" s="9"/>
      <c r="AU201" s="9"/>
      <c r="AV201" s="9"/>
      <c r="AW201" s="9"/>
      <c r="AX201" s="9"/>
      <c r="AY201" s="9"/>
      <c r="AZ201" s="9"/>
      <c r="BA201" s="9"/>
      <c r="BB201" s="9"/>
      <c r="BC201" s="9"/>
      <c r="BD201" s="9"/>
      <c r="BE201" s="9"/>
      <c r="BF201" s="9"/>
      <c r="BG201" s="9"/>
      <c r="BH201" s="9"/>
      <c r="BI201" s="9"/>
      <c r="BJ201" s="9"/>
      <c r="BK201" s="9"/>
      <c r="BL201" s="9"/>
      <c r="BM201" s="9"/>
      <c r="BN201" s="9"/>
      <c r="BO201" s="9"/>
      <c r="BP201" s="9"/>
      <c r="BQ201" s="9"/>
      <c r="BR201" s="9"/>
      <c r="BS201" s="9"/>
      <c r="BT201" s="9"/>
      <c r="BU201" s="9"/>
      <c r="BV201" s="9"/>
      <c r="BW201" s="9"/>
      <c r="BX201" s="9"/>
      <c r="BY201" s="9"/>
      <c r="BZ201" s="9"/>
      <c r="CA201" s="9"/>
      <c r="CB201" s="9"/>
      <c r="CC201" s="9"/>
      <c r="CD201" s="9"/>
      <c r="CE201" s="9"/>
      <c r="CF201" s="9"/>
      <c r="CG201" s="9"/>
      <c r="CH201" s="9"/>
      <c r="CI201" s="9"/>
      <c r="CJ201" s="9"/>
      <c r="CK201" s="9"/>
      <c r="CL201" s="9"/>
      <c r="CM201" s="9"/>
      <c r="CN201" s="9"/>
      <c r="CO201" s="9"/>
      <c r="CP201" s="9"/>
      <c r="CQ201" s="9"/>
      <c r="CR201" s="9"/>
      <c r="CS201" s="9"/>
      <c r="CT201" s="9"/>
      <c r="CU201" s="9"/>
      <c r="CV201" s="9"/>
      <c r="CW201" s="9"/>
      <c r="CX201" s="9"/>
      <c r="CY201" s="9"/>
      <c r="CZ201" s="9"/>
      <c r="DA201" s="9"/>
      <c r="DB201" s="9"/>
      <c r="DC201" s="9"/>
      <c r="DD201" s="9"/>
      <c r="DE201" s="9"/>
      <c r="DF201" s="9"/>
      <c r="DG201" s="9"/>
      <c r="DH201" s="9"/>
      <c r="DI201" s="9"/>
      <c r="DJ201" s="9"/>
      <c r="DK201" s="9"/>
      <c r="DL201" s="9"/>
      <c r="DM201" s="9"/>
      <c r="DN201" s="9"/>
      <c r="DO201" s="9"/>
      <c r="DP201" s="9"/>
      <c r="DQ201" s="9"/>
      <c r="DR201" s="9"/>
      <c r="DS201" s="9"/>
      <c r="DT201" s="9"/>
      <c r="DU201" s="9"/>
      <c r="DV201" s="9"/>
      <c r="DW201" s="9"/>
      <c r="DX201" s="9"/>
      <c r="DY201" s="9"/>
      <c r="DZ201" s="9"/>
      <c r="EA201" s="9"/>
      <c r="EB201" s="9"/>
      <c r="EC201" s="9"/>
      <c r="ED201" s="9"/>
      <c r="EE201" s="9"/>
      <c r="EF201" s="9"/>
      <c r="EG201" s="9"/>
      <c r="EH201" s="9"/>
      <c r="EI201" s="9"/>
      <c r="EJ201" s="9"/>
      <c r="EK201" s="9"/>
      <c r="EL201" s="9"/>
      <c r="EM201" s="9"/>
      <c r="EN201" s="9"/>
      <c r="EO201" s="9"/>
      <c r="EP201" s="9"/>
      <c r="EQ201" s="9"/>
      <c r="ER201" s="9"/>
      <c r="ES201" s="9"/>
      <c r="ET201" s="9"/>
      <c r="EU201" s="9"/>
      <c r="EV201" s="9"/>
      <c r="EW201" s="9"/>
      <c r="EX201" s="9"/>
      <c r="EY201" s="9"/>
      <c r="EZ201" s="9"/>
      <c r="FA201" s="9"/>
      <c r="FB201" s="9"/>
      <c r="FC201" s="9"/>
      <c r="FD201" s="9"/>
      <c r="FE201" s="9"/>
      <c r="FF201" s="9"/>
      <c r="FG201" s="9"/>
      <c r="FH201" s="9"/>
      <c r="FI201" s="9"/>
      <c r="FJ201" s="9"/>
      <c r="FK201" s="9"/>
      <c r="FL201" s="9"/>
      <c r="FM201" s="9"/>
      <c r="FN201" s="9"/>
      <c r="FO201" s="9"/>
      <c r="FP201" s="9"/>
      <c r="FQ201" s="9"/>
      <c r="FR201" s="9"/>
      <c r="FS201" s="9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 s="8"/>
      <c r="GJ201" s="8"/>
      <c r="GK201" s="8"/>
      <c r="GL201" s="8"/>
      <c r="GM201" s="8"/>
      <c r="GN201" s="8"/>
      <c r="GO201" s="8"/>
      <c r="GP201" s="8"/>
      <c r="GQ201" s="8"/>
      <c r="GR201" s="8"/>
      <c r="GS201" s="8"/>
      <c r="GT201" s="8"/>
      <c r="GU201" s="8"/>
      <c r="GV201" s="8"/>
      <c r="GW201" s="8"/>
      <c r="GX201"/>
      <c r="GY201"/>
      <c r="GZ201"/>
      <c r="HA201"/>
      <c r="HB201"/>
      <c r="HC201"/>
      <c r="HD201"/>
      <c r="HE201" s="6"/>
      <c r="HF201"/>
    </row>
    <row r="202" spans="1:272" x14ac:dyDescent="0.2">
      <c r="A202" s="148"/>
      <c r="B202" s="112"/>
      <c r="C202" s="9"/>
      <c r="D202" s="9"/>
      <c r="E202" s="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  <c r="AH202" s="9"/>
      <c r="AI202" s="9"/>
      <c r="AJ202" s="9"/>
      <c r="AK202" s="9"/>
      <c r="AL202" s="9"/>
      <c r="AM202" s="9"/>
      <c r="AN202" s="9"/>
      <c r="AO202" s="9"/>
      <c r="AP202" s="9"/>
      <c r="AQ202" s="9"/>
      <c r="AR202" s="9"/>
      <c r="AS202" s="9"/>
      <c r="AT202" s="9"/>
      <c r="AU202" s="9"/>
      <c r="AV202" s="9"/>
      <c r="AW202" s="9"/>
      <c r="AX202" s="9"/>
      <c r="AY202" s="9"/>
      <c r="AZ202" s="9"/>
      <c r="BA202" s="9"/>
      <c r="BB202" s="9"/>
      <c r="BC202" s="9"/>
      <c r="BD202" s="9"/>
      <c r="BE202" s="9"/>
      <c r="BF202" s="9"/>
      <c r="BG202" s="9"/>
      <c r="BH202" s="9"/>
      <c r="BI202" s="9"/>
      <c r="BJ202" s="9"/>
      <c r="BK202" s="9"/>
      <c r="BL202" s="9"/>
      <c r="BM202" s="9"/>
      <c r="BN202" s="9"/>
      <c r="BO202" s="9"/>
      <c r="BP202" s="9"/>
      <c r="BQ202" s="9"/>
      <c r="BR202" s="9"/>
      <c r="BS202" s="9"/>
      <c r="BT202" s="9"/>
      <c r="BU202" s="9"/>
      <c r="BV202" s="9"/>
      <c r="BW202" s="9"/>
      <c r="BX202" s="9"/>
      <c r="BY202" s="9"/>
      <c r="BZ202" s="9"/>
      <c r="CA202" s="9"/>
      <c r="CB202" s="9"/>
      <c r="CC202" s="9"/>
      <c r="CD202" s="9"/>
      <c r="CE202" s="9"/>
      <c r="CF202" s="9"/>
      <c r="CG202" s="9"/>
      <c r="CH202" s="9"/>
      <c r="CI202" s="9"/>
      <c r="CJ202" s="9"/>
      <c r="CK202" s="9"/>
      <c r="CL202" s="9"/>
      <c r="CM202" s="9"/>
      <c r="CN202" s="9"/>
      <c r="CO202" s="9"/>
      <c r="CP202" s="9"/>
      <c r="CQ202" s="9"/>
      <c r="CR202" s="9"/>
      <c r="CS202" s="9"/>
      <c r="CT202" s="9"/>
      <c r="CU202" s="9"/>
      <c r="CV202" s="9"/>
      <c r="CW202" s="9"/>
      <c r="CX202" s="9"/>
      <c r="CY202" s="9"/>
      <c r="CZ202" s="9"/>
      <c r="DA202" s="9"/>
      <c r="DB202" s="9"/>
      <c r="DC202" s="9"/>
      <c r="DD202" s="9"/>
      <c r="DE202" s="9"/>
      <c r="DF202" s="9"/>
      <c r="DG202" s="9"/>
      <c r="DH202" s="9"/>
      <c r="DI202" s="9"/>
      <c r="DJ202" s="9"/>
      <c r="DK202" s="9"/>
      <c r="DL202" s="9"/>
      <c r="DM202" s="9"/>
      <c r="DN202" s="9"/>
      <c r="DO202" s="9"/>
      <c r="DP202" s="9"/>
      <c r="DQ202" s="9"/>
      <c r="DR202" s="9"/>
      <c r="DS202" s="9"/>
      <c r="DT202" s="9"/>
      <c r="DU202" s="9"/>
      <c r="DV202" s="9"/>
      <c r="DW202" s="9"/>
      <c r="DX202" s="9"/>
      <c r="DY202" s="9"/>
      <c r="DZ202" s="9"/>
      <c r="EA202" s="9"/>
      <c r="EB202" s="9"/>
      <c r="EC202" s="9"/>
      <c r="ED202" s="9"/>
      <c r="EE202" s="9"/>
      <c r="EF202" s="9"/>
      <c r="EG202" s="9"/>
      <c r="EH202" s="9"/>
      <c r="EI202" s="9"/>
      <c r="EJ202" s="9"/>
      <c r="EK202" s="9"/>
      <c r="EL202" s="9"/>
      <c r="EM202" s="9"/>
      <c r="EN202" s="9"/>
      <c r="EO202" s="9"/>
      <c r="EP202" s="9"/>
      <c r="EQ202" s="9"/>
      <c r="ER202" s="9"/>
      <c r="ES202" s="9"/>
      <c r="ET202" s="9"/>
      <c r="EU202" s="9"/>
      <c r="EV202" s="9"/>
      <c r="EW202" s="9"/>
      <c r="EX202" s="9"/>
      <c r="EY202" s="9"/>
      <c r="EZ202" s="9"/>
      <c r="FA202" s="9"/>
      <c r="FB202" s="9"/>
      <c r="FC202" s="9"/>
      <c r="FD202" s="9"/>
      <c r="FE202" s="9"/>
      <c r="FF202" s="9"/>
      <c r="FG202" s="9"/>
      <c r="FH202" s="9"/>
      <c r="FI202" s="9"/>
      <c r="FJ202" s="9"/>
      <c r="FK202" s="9"/>
      <c r="FL202" s="9"/>
      <c r="FM202" s="9"/>
      <c r="FN202" s="9"/>
      <c r="FO202" s="9"/>
      <c r="FP202" s="9"/>
      <c r="FQ202" s="9"/>
      <c r="FR202" s="9"/>
      <c r="FS202" s="9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 s="8"/>
      <c r="GJ202" s="8"/>
      <c r="GK202" s="8"/>
      <c r="GL202" s="8"/>
      <c r="GM202" s="8"/>
      <c r="GN202" s="8"/>
      <c r="GO202" s="8"/>
      <c r="GP202" s="8"/>
      <c r="GQ202" s="8"/>
      <c r="GR202" s="8"/>
      <c r="GS202" s="8"/>
      <c r="GT202" s="8"/>
      <c r="GU202" s="8"/>
      <c r="GV202" s="8"/>
      <c r="GW202" s="8"/>
      <c r="GX202"/>
      <c r="GY202"/>
      <c r="GZ202"/>
      <c r="HA202"/>
      <c r="HB202"/>
      <c r="HC202"/>
      <c r="HD202"/>
      <c r="HE202" s="6"/>
      <c r="HF202"/>
    </row>
  </sheetData>
  <mergeCells count="16">
    <mergeCell ref="GX2:HD2"/>
    <mergeCell ref="C3:U3"/>
    <mergeCell ref="V3:AF3"/>
    <mergeCell ref="AG3:AQ3"/>
    <mergeCell ref="AR3:BB3"/>
    <mergeCell ref="BC3:BM3"/>
    <mergeCell ref="BN3:BX3"/>
    <mergeCell ref="BY3:CI3"/>
    <mergeCell ref="CJ3:CT3"/>
    <mergeCell ref="EM3:EW3"/>
    <mergeCell ref="EX3:FH3"/>
    <mergeCell ref="FI3:FS3"/>
    <mergeCell ref="CU3:DE3"/>
    <mergeCell ref="DF3:DP3"/>
    <mergeCell ref="DQ3:EA3"/>
    <mergeCell ref="EB3:EL3"/>
  </mergeCells>
  <phoneticPr fontId="7" type="noConversion"/>
  <pageMargins left="0.74791666666666667" right="0.74791666666666667" top="0.98402777777777783" bottom="0.98402777777777783" header="0.51180555555555562" footer="0.51180555555555562"/>
  <pageSetup paperSize="9" firstPageNumber="0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>
    <pageSetUpPr fitToPage="1"/>
  </sheetPr>
  <dimension ref="A1:IX96"/>
  <sheetViews>
    <sheetView showGridLines="0" tabSelected="1" topLeftCell="A7" zoomScale="85" zoomScaleNormal="85" zoomScaleSheetLayoutView="70" workbookViewId="0">
      <selection activeCell="W21" sqref="W21"/>
    </sheetView>
  </sheetViews>
  <sheetFormatPr defaultColWidth="11.42578125" defaultRowHeight="12.75" x14ac:dyDescent="0.2"/>
  <cols>
    <col min="1" max="1" width="0.28515625" style="13" customWidth="1"/>
    <col min="2" max="2" width="30.7109375" style="26" customWidth="1"/>
    <col min="3" max="3" width="12" style="26" customWidth="1"/>
    <col min="4" max="5" width="10.85546875" style="26" customWidth="1"/>
    <col min="6" max="6" width="7.42578125" style="26" customWidth="1"/>
    <col min="7" max="12" width="3.5703125" style="13" customWidth="1"/>
    <col min="13" max="19" width="3.5703125" style="26" customWidth="1"/>
    <col min="20" max="37" width="3.5703125" style="13" customWidth="1"/>
    <col min="38" max="38" width="6.28515625" style="13" customWidth="1"/>
    <col min="39" max="39" width="8.42578125" style="27" customWidth="1"/>
    <col min="40" max="40" width="13.42578125" style="27" customWidth="1"/>
    <col min="41" max="41" width="16.42578125" style="27" customWidth="1"/>
    <col min="42" max="42" width="9" style="13" hidden="1" customWidth="1"/>
    <col min="43" max="43" width="11.140625" style="13" customWidth="1"/>
    <col min="44" max="44" width="9.28515625" style="13" customWidth="1"/>
    <col min="45" max="45" width="12" style="13" customWidth="1"/>
    <col min="46" max="46" width="11.42578125" style="268" hidden="1" customWidth="1"/>
    <col min="47" max="47" width="9.140625" style="268" hidden="1" customWidth="1"/>
    <col min="48" max="49" width="9.140625" style="13" hidden="1" customWidth="1"/>
    <col min="50" max="50" width="8.7109375" style="13" customWidth="1"/>
    <col min="51" max="51" width="10.85546875" style="13" bestFit="1" customWidth="1"/>
    <col min="52" max="52" width="10.7109375" style="13" bestFit="1" customWidth="1"/>
    <col min="53" max="79" width="9.140625" style="13" customWidth="1"/>
    <col min="80" max="131" width="11.42578125" style="13" customWidth="1"/>
    <col min="132" max="162" width="6.42578125" style="13" bestFit="1" customWidth="1"/>
    <col min="163" max="169" width="11.42578125" style="13"/>
    <col min="170" max="170" width="11.42578125" style="28"/>
    <col min="171" max="184" width="11.42578125" style="13"/>
    <col min="185" max="185" width="11.42578125" style="28"/>
    <col min="186" max="199" width="11.42578125" style="13"/>
    <col min="200" max="200" width="11.42578125" style="28"/>
    <col min="201" max="16384" width="11.42578125" style="13"/>
  </cols>
  <sheetData>
    <row r="1" spans="1:258" s="62" customFormat="1" ht="20.25" customHeight="1" x14ac:dyDescent="0.2">
      <c r="A1" s="61"/>
      <c r="B1" s="210"/>
      <c r="C1" s="522" t="s">
        <v>315</v>
      </c>
      <c r="D1" s="522"/>
      <c r="E1" s="522"/>
      <c r="F1" s="522"/>
      <c r="G1" s="522"/>
      <c r="H1" s="522"/>
      <c r="I1" s="522"/>
      <c r="J1" s="522"/>
      <c r="K1" s="522"/>
      <c r="L1" s="522"/>
      <c r="M1" s="522"/>
      <c r="N1" s="522"/>
      <c r="O1" s="522"/>
      <c r="P1" s="522"/>
      <c r="Q1" s="522"/>
      <c r="R1" s="522"/>
      <c r="S1" s="221"/>
      <c r="T1" s="221"/>
      <c r="U1" s="221"/>
      <c r="V1" s="221"/>
      <c r="W1" s="221"/>
      <c r="X1" s="221"/>
      <c r="Y1" s="219" t="s">
        <v>220</v>
      </c>
      <c r="Z1" s="222"/>
      <c r="AA1" s="222"/>
      <c r="AB1" s="222"/>
      <c r="AD1" s="219"/>
      <c r="AE1" s="219"/>
      <c r="AF1" s="219"/>
      <c r="AG1" s="219"/>
      <c r="AH1" s="219"/>
      <c r="AI1" s="219"/>
      <c r="AJ1" s="219"/>
      <c r="AK1" s="219"/>
      <c r="AP1" s="223"/>
      <c r="AQ1" s="223"/>
      <c r="AR1" s="223"/>
      <c r="AS1" s="223"/>
      <c r="AT1" s="267"/>
      <c r="AU1" s="267"/>
    </row>
    <row r="2" spans="1:258" s="62" customFormat="1" ht="20.25" customHeight="1" x14ac:dyDescent="0.2">
      <c r="A2" s="63"/>
      <c r="B2" s="210"/>
      <c r="C2" s="522"/>
      <c r="D2" s="522"/>
      <c r="E2" s="522"/>
      <c r="F2" s="522"/>
      <c r="G2" s="522"/>
      <c r="H2" s="522"/>
      <c r="I2" s="522"/>
      <c r="J2" s="522"/>
      <c r="K2" s="522"/>
      <c r="L2" s="522"/>
      <c r="M2" s="522"/>
      <c r="N2" s="522"/>
      <c r="O2" s="522"/>
      <c r="P2" s="522"/>
      <c r="Q2" s="522"/>
      <c r="R2" s="522"/>
      <c r="S2" s="217"/>
      <c r="T2" s="217"/>
      <c r="U2" s="217"/>
      <c r="V2" s="217"/>
      <c r="W2" s="217"/>
      <c r="X2" s="217"/>
      <c r="Y2" s="520" t="str">
        <f>INDEX(Parametros!I5:I19,Parametros!I3,1)</f>
        <v>TV Rio Sul</v>
      </c>
      <c r="Z2" s="520"/>
      <c r="AA2" s="520"/>
      <c r="AB2" s="520"/>
      <c r="AC2" s="520"/>
      <c r="AD2" s="520"/>
      <c r="AE2" s="520"/>
      <c r="AF2" s="520"/>
      <c r="AG2" s="520"/>
      <c r="AH2" s="520"/>
      <c r="AI2" s="520"/>
      <c r="AJ2" s="520"/>
      <c r="AK2" s="520"/>
      <c r="AM2" s="523" t="s">
        <v>317</v>
      </c>
      <c r="AN2" s="526" t="s">
        <v>318</v>
      </c>
      <c r="AO2" s="526"/>
      <c r="AP2" s="526"/>
      <c r="AQ2" s="526"/>
      <c r="AR2" s="526"/>
      <c r="AS2" s="526"/>
      <c r="AT2" s="267"/>
      <c r="AU2" s="267"/>
    </row>
    <row r="3" spans="1:258" s="62" customFormat="1" ht="20.25" customHeight="1" x14ac:dyDescent="0.2">
      <c r="A3" s="63"/>
      <c r="C3" s="522"/>
      <c r="D3" s="522"/>
      <c r="E3" s="522"/>
      <c r="F3" s="522"/>
      <c r="G3" s="522"/>
      <c r="H3" s="522"/>
      <c r="I3" s="522"/>
      <c r="J3" s="522"/>
      <c r="K3" s="522"/>
      <c r="L3" s="522"/>
      <c r="M3" s="522"/>
      <c r="N3" s="522"/>
      <c r="O3" s="522"/>
      <c r="P3" s="522"/>
      <c r="Q3" s="522"/>
      <c r="R3" s="522"/>
      <c r="S3" s="217"/>
      <c r="T3" s="217"/>
      <c r="U3" s="217"/>
      <c r="V3" s="217"/>
      <c r="W3" s="217"/>
      <c r="X3" s="217"/>
      <c r="Y3" s="217"/>
      <c r="Z3" s="64"/>
      <c r="AA3" s="64"/>
      <c r="AB3" s="64"/>
      <c r="AC3" s="220"/>
      <c r="AD3" s="218"/>
      <c r="AE3" s="218"/>
      <c r="AF3" s="218"/>
      <c r="AG3" s="218"/>
      <c r="AH3" s="218"/>
      <c r="AI3" s="218"/>
      <c r="AJ3" s="218"/>
      <c r="AK3" s="218"/>
      <c r="AL3" s="218"/>
      <c r="AM3" s="524"/>
      <c r="AN3" s="527" t="s">
        <v>319</v>
      </c>
      <c r="AO3" s="527"/>
      <c r="AP3" s="528"/>
      <c r="AQ3" s="528"/>
      <c r="AR3" s="528"/>
      <c r="AS3" s="528"/>
      <c r="AT3" s="267"/>
      <c r="AU3" s="267"/>
    </row>
    <row r="4" spans="1:258" s="62" customFormat="1" ht="20.25" customHeight="1" x14ac:dyDescent="0.2">
      <c r="A4" s="63"/>
      <c r="B4" s="224" t="s">
        <v>314</v>
      </c>
      <c r="C4" s="521" t="s">
        <v>219</v>
      </c>
      <c r="D4" s="521"/>
      <c r="E4" s="521"/>
      <c r="F4" s="521"/>
      <c r="G4" s="521"/>
      <c r="H4" s="521"/>
      <c r="I4" s="521"/>
      <c r="J4" s="521"/>
      <c r="K4" s="521"/>
      <c r="L4" s="521"/>
      <c r="M4" s="521"/>
      <c r="N4" s="521"/>
      <c r="O4" s="521"/>
      <c r="P4" s="521"/>
      <c r="Q4" s="521"/>
      <c r="R4" s="521"/>
      <c r="S4" s="217"/>
      <c r="T4" s="217"/>
      <c r="U4" s="217"/>
      <c r="V4" s="217"/>
      <c r="W4" s="217"/>
      <c r="X4" s="217"/>
      <c r="AB4" s="519">
        <f ca="1">TODAY()</f>
        <v>44004</v>
      </c>
      <c r="AC4" s="519"/>
      <c r="AD4" s="519"/>
      <c r="AE4" s="519"/>
      <c r="AF4" s="519"/>
      <c r="AG4" s="218"/>
      <c r="AH4" s="218"/>
      <c r="AI4" s="218"/>
      <c r="AJ4" s="218"/>
      <c r="AK4" s="218"/>
      <c r="AL4" s="218"/>
      <c r="AM4" s="525"/>
      <c r="AN4" s="527" t="s">
        <v>320</v>
      </c>
      <c r="AO4" s="527"/>
      <c r="AP4" s="528"/>
      <c r="AQ4" s="528"/>
      <c r="AR4" s="528"/>
      <c r="AS4" s="528"/>
      <c r="AT4" s="267"/>
      <c r="AU4" s="267"/>
    </row>
    <row r="5" spans="1:258" s="62" customFormat="1" ht="20.25" customHeight="1" x14ac:dyDescent="0.2">
      <c r="A5" s="63"/>
      <c r="B5" s="210"/>
      <c r="C5" s="210"/>
      <c r="D5" s="210"/>
      <c r="E5" s="210"/>
      <c r="F5" s="217"/>
      <c r="G5" s="217"/>
      <c r="H5" s="217"/>
      <c r="I5" s="217"/>
      <c r="J5" s="217"/>
      <c r="K5" s="217"/>
      <c r="L5" s="217"/>
      <c r="M5" s="217"/>
      <c r="N5" s="217"/>
      <c r="O5" s="217"/>
      <c r="P5" s="217"/>
      <c r="Q5" s="217"/>
      <c r="R5" s="217"/>
      <c r="S5" s="217"/>
      <c r="T5" s="217"/>
      <c r="U5" s="217"/>
      <c r="V5" s="217"/>
      <c r="W5" s="217"/>
      <c r="X5" s="217"/>
      <c r="Y5" s="518" t="str">
        <f>IF(Parametros!$P$3=1,Parametros!P19,Parametros!P20)</f>
        <v>TABELA VIGENTE: Janeiro a Junho/20</v>
      </c>
      <c r="Z5" s="518"/>
      <c r="AA5" s="518"/>
      <c r="AB5" s="518"/>
      <c r="AC5" s="518"/>
      <c r="AD5" s="518"/>
      <c r="AE5" s="518"/>
      <c r="AF5" s="518"/>
      <c r="AG5" s="518"/>
      <c r="AH5" s="518"/>
      <c r="AI5" s="518"/>
      <c r="AJ5" s="518"/>
      <c r="AK5" s="518"/>
      <c r="AL5" s="518"/>
      <c r="AM5" s="518"/>
      <c r="AN5" s="218"/>
      <c r="AO5" s="218"/>
      <c r="AP5" s="218"/>
      <c r="AQ5" s="225"/>
      <c r="AR5" s="225"/>
      <c r="AS5" s="220" t="str">
        <f>'Lista de Preços TV'!A77</f>
        <v>Versão: 6.2</v>
      </c>
      <c r="AT5" s="267"/>
      <c r="AU5" s="267"/>
    </row>
    <row r="6" spans="1:258" ht="19.5" customHeight="1" x14ac:dyDescent="0.25">
      <c r="A6" s="14"/>
      <c r="B6" s="238"/>
      <c r="C6" s="239"/>
      <c r="D6" s="239"/>
      <c r="E6" s="239"/>
      <c r="F6" s="239"/>
      <c r="G6" s="65"/>
      <c r="H6" s="65"/>
      <c r="I6" s="65"/>
      <c r="J6" s="65"/>
      <c r="K6" s="65"/>
      <c r="L6" s="65"/>
      <c r="M6" s="239"/>
      <c r="N6" s="239"/>
      <c r="O6" s="239"/>
      <c r="P6" s="239"/>
      <c r="Q6" s="239"/>
      <c r="R6" s="239"/>
      <c r="S6" s="239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240"/>
      <c r="AI6" s="65"/>
      <c r="AJ6" s="65"/>
      <c r="AK6" s="65"/>
      <c r="AL6" s="65"/>
      <c r="AM6" s="65"/>
      <c r="AN6" s="240" t="s">
        <v>324</v>
      </c>
      <c r="AO6" s="65">
        <f>INDEX(Parametros!$A$74:$A$93,Parametros!D3)</f>
        <v>0</v>
      </c>
      <c r="AP6" s="65"/>
      <c r="AQ6" s="65"/>
      <c r="AR6" s="65"/>
      <c r="AS6" s="241"/>
      <c r="FN6" s="13"/>
      <c r="GC6" s="13"/>
      <c r="GR6" s="13"/>
    </row>
    <row r="7" spans="1:258" ht="17.100000000000001" customHeight="1" x14ac:dyDescent="0.25">
      <c r="A7" s="14"/>
      <c r="B7" s="226" t="s">
        <v>222</v>
      </c>
      <c r="C7" s="506"/>
      <c r="D7" s="506"/>
      <c r="E7" s="507"/>
      <c r="F7" s="506"/>
      <c r="G7" s="506"/>
      <c r="H7" s="506"/>
      <c r="I7" s="506"/>
      <c r="J7" s="506"/>
      <c r="K7" s="506"/>
      <c r="L7" s="506"/>
      <c r="M7" s="506"/>
      <c r="N7" s="506"/>
      <c r="O7" s="506"/>
      <c r="P7" s="506"/>
      <c r="Q7" s="506"/>
      <c r="R7" s="506"/>
      <c r="S7" s="506"/>
      <c r="T7" s="506"/>
      <c r="U7" s="506"/>
      <c r="V7" s="506"/>
      <c r="W7" s="506"/>
      <c r="X7" s="506"/>
      <c r="Y7" s="506"/>
      <c r="Z7" s="506"/>
      <c r="AA7" s="506"/>
      <c r="AB7" s="30"/>
      <c r="AC7" s="90"/>
      <c r="AD7" s="90"/>
      <c r="AE7" s="90"/>
      <c r="AF7" s="227"/>
      <c r="AG7" s="90"/>
      <c r="AH7" s="206" t="s">
        <v>140</v>
      </c>
      <c r="AI7" s="512"/>
      <c r="AJ7" s="512"/>
      <c r="AK7" s="512"/>
      <c r="AL7" s="512"/>
      <c r="AM7" s="512"/>
      <c r="AN7" s="505"/>
      <c r="AO7" s="505"/>
      <c r="AP7" s="261"/>
      <c r="AQ7" s="261"/>
      <c r="AR7" s="91"/>
      <c r="AS7" s="228"/>
      <c r="AT7" s="269"/>
      <c r="DZ7" s="29"/>
      <c r="EA7" s="29"/>
      <c r="FN7" s="13"/>
      <c r="GC7" s="13"/>
      <c r="GR7" s="13"/>
    </row>
    <row r="8" spans="1:258" s="18" customFormat="1" ht="17.100000000000001" customHeight="1" x14ac:dyDescent="0.25">
      <c r="A8" s="15"/>
      <c r="B8" s="226" t="s">
        <v>221</v>
      </c>
      <c r="C8" s="508"/>
      <c r="D8" s="508"/>
      <c r="E8" s="508"/>
      <c r="F8" s="508"/>
      <c r="G8" s="508"/>
      <c r="H8" s="508"/>
      <c r="I8" s="508"/>
      <c r="J8" s="508"/>
      <c r="K8" s="508"/>
      <c r="L8" s="508"/>
      <c r="M8" s="508"/>
      <c r="N8" s="508"/>
      <c r="O8" s="508"/>
      <c r="P8" s="508"/>
      <c r="Q8" s="508"/>
      <c r="R8" s="508"/>
      <c r="S8" s="508"/>
      <c r="T8" s="508"/>
      <c r="U8" s="508"/>
      <c r="V8" s="508"/>
      <c r="W8" s="508"/>
      <c r="X8" s="508"/>
      <c r="Y8" s="508"/>
      <c r="Z8" s="508"/>
      <c r="AA8" s="508"/>
      <c r="AB8" s="30"/>
      <c r="AC8" s="90"/>
      <c r="AD8" s="90"/>
      <c r="AE8" s="90"/>
      <c r="AF8" s="229"/>
      <c r="AG8" s="91"/>
      <c r="AH8" s="206" t="s">
        <v>142</v>
      </c>
      <c r="AI8" s="451"/>
      <c r="AJ8" s="451"/>
      <c r="AK8" s="451"/>
      <c r="AL8" s="451"/>
      <c r="AM8" s="451"/>
      <c r="AN8" s="206" t="s">
        <v>425</v>
      </c>
      <c r="AO8" s="258" t="s">
        <v>326</v>
      </c>
      <c r="AP8" s="259"/>
      <c r="AQ8" s="259"/>
      <c r="AR8" s="262"/>
      <c r="AS8" s="230"/>
      <c r="AT8" s="269"/>
      <c r="AU8" s="268"/>
      <c r="AV8" s="13"/>
      <c r="AW8" s="13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26"/>
      <c r="BT8" s="26"/>
      <c r="BU8" s="26"/>
      <c r="BV8" s="26"/>
      <c r="BW8" s="26"/>
      <c r="BX8" s="26"/>
      <c r="BY8" s="26"/>
      <c r="BZ8" s="26"/>
      <c r="CA8" s="26"/>
      <c r="CB8" s="26"/>
      <c r="CC8" s="26"/>
      <c r="CD8" s="26"/>
      <c r="CE8" s="26"/>
      <c r="CF8" s="26"/>
      <c r="CG8" s="26"/>
      <c r="CH8" s="26"/>
      <c r="CI8" s="26"/>
      <c r="CJ8" s="26"/>
      <c r="CK8" s="26"/>
      <c r="CL8" s="26"/>
      <c r="CM8" s="26"/>
      <c r="CN8" s="26"/>
      <c r="CO8" s="26"/>
      <c r="CP8" s="26"/>
      <c r="CQ8" s="26"/>
      <c r="CR8" s="26"/>
      <c r="CS8" s="26"/>
      <c r="CT8" s="26"/>
      <c r="CU8" s="26"/>
      <c r="CV8" s="26"/>
      <c r="CW8" s="26"/>
      <c r="CX8" s="26"/>
      <c r="CY8" s="26"/>
      <c r="CZ8" s="26"/>
      <c r="DA8" s="26"/>
      <c r="DB8" s="26"/>
      <c r="DC8" s="26"/>
      <c r="DD8" s="26"/>
      <c r="DE8" s="26"/>
      <c r="DF8" s="26"/>
      <c r="DG8" s="26"/>
      <c r="DH8" s="26"/>
      <c r="DI8" s="26"/>
      <c r="DJ8" s="26"/>
      <c r="DK8" s="26"/>
      <c r="DL8" s="26"/>
      <c r="DM8" s="26"/>
      <c r="DN8" s="26"/>
      <c r="DO8" s="26"/>
      <c r="DP8" s="26"/>
      <c r="DQ8" s="26"/>
      <c r="DR8" s="26"/>
      <c r="DS8" s="26"/>
      <c r="DT8" s="26"/>
      <c r="DU8" s="26"/>
      <c r="DV8" s="26"/>
      <c r="DW8" s="26"/>
      <c r="DX8" s="26"/>
      <c r="DY8" s="26"/>
      <c r="DZ8" s="29"/>
      <c r="EA8" s="29"/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26"/>
      <c r="EW8" s="26"/>
      <c r="EX8" s="26"/>
      <c r="EY8" s="26"/>
      <c r="EZ8" s="26"/>
      <c r="FA8" s="26"/>
      <c r="FB8" s="26"/>
      <c r="FC8" s="26"/>
      <c r="FD8" s="26"/>
      <c r="FE8" s="26"/>
      <c r="FF8" s="26"/>
      <c r="FG8" s="26"/>
      <c r="FH8" s="26"/>
      <c r="FI8" s="26"/>
      <c r="FJ8" s="26"/>
      <c r="FK8" s="26"/>
      <c r="FL8" s="26"/>
      <c r="FM8" s="26"/>
      <c r="FN8" s="26"/>
      <c r="FO8" s="26"/>
      <c r="FP8" s="26"/>
      <c r="FQ8" s="26"/>
      <c r="FR8" s="26"/>
      <c r="FS8" s="26"/>
      <c r="FT8" s="26"/>
      <c r="FU8" s="26"/>
      <c r="FV8" s="26"/>
      <c r="FW8" s="26"/>
      <c r="FX8" s="26"/>
      <c r="FY8" s="26"/>
      <c r="FZ8" s="26"/>
      <c r="GA8" s="26"/>
      <c r="GB8" s="26"/>
      <c r="GC8" s="26"/>
      <c r="GD8" s="26"/>
      <c r="GE8" s="26"/>
      <c r="GF8" s="26"/>
      <c r="GG8" s="26"/>
      <c r="GH8" s="26"/>
      <c r="GI8" s="26"/>
      <c r="GJ8" s="26"/>
      <c r="GK8" s="26"/>
      <c r="GL8" s="26"/>
      <c r="GM8" s="26"/>
      <c r="GN8" s="26"/>
      <c r="GO8" s="26"/>
      <c r="GP8" s="26"/>
      <c r="GQ8" s="26"/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6"/>
      <c r="HI8" s="26"/>
      <c r="HJ8" s="26"/>
      <c r="HK8" s="26"/>
      <c r="HL8" s="26"/>
      <c r="HM8" s="26"/>
      <c r="HN8" s="26"/>
      <c r="HO8" s="26"/>
      <c r="HP8" s="26"/>
      <c r="HQ8" s="26"/>
      <c r="HR8" s="26"/>
      <c r="HS8" s="26"/>
      <c r="HT8" s="26"/>
      <c r="HU8" s="26"/>
      <c r="HV8" s="26"/>
      <c r="HW8" s="26"/>
      <c r="HX8" s="26"/>
      <c r="HY8" s="26"/>
      <c r="HZ8" s="26"/>
      <c r="IA8" s="26"/>
      <c r="IB8" s="26"/>
      <c r="IC8" s="26"/>
      <c r="ID8" s="26"/>
      <c r="IE8" s="26"/>
      <c r="IF8" s="26"/>
      <c r="IG8" s="26"/>
      <c r="IH8" s="26"/>
      <c r="II8" s="26"/>
      <c r="IJ8" s="26"/>
      <c r="IK8" s="26"/>
      <c r="IL8" s="26"/>
      <c r="IM8" s="26"/>
      <c r="IN8" s="26"/>
      <c r="IO8" s="26"/>
      <c r="IP8" s="26"/>
      <c r="IQ8" s="26"/>
      <c r="IR8" s="26"/>
      <c r="IS8" s="26"/>
      <c r="IT8" s="26"/>
      <c r="IU8" s="26"/>
      <c r="IV8" s="26"/>
      <c r="IW8" s="26"/>
      <c r="IX8" s="26"/>
    </row>
    <row r="9" spans="1:258" s="18" customFormat="1" ht="17.100000000000001" customHeight="1" x14ac:dyDescent="0.25">
      <c r="A9" s="15"/>
      <c r="B9" s="226" t="s">
        <v>141</v>
      </c>
      <c r="C9" s="509"/>
      <c r="D9" s="508"/>
      <c r="E9" s="508"/>
      <c r="F9" s="509"/>
      <c r="G9" s="509"/>
      <c r="H9" s="509"/>
      <c r="I9" s="509"/>
      <c r="J9" s="509"/>
      <c r="K9" s="509"/>
      <c r="L9" s="509"/>
      <c r="M9" s="509"/>
      <c r="N9" s="509"/>
      <c r="O9" s="509"/>
      <c r="P9" s="509"/>
      <c r="Q9" s="509"/>
      <c r="R9" s="509"/>
      <c r="S9" s="509"/>
      <c r="T9" s="509"/>
      <c r="U9" s="509"/>
      <c r="V9" s="509"/>
      <c r="W9" s="509"/>
      <c r="X9" s="509"/>
      <c r="Y9" s="509"/>
      <c r="Z9" s="509"/>
      <c r="AA9" s="509"/>
      <c r="AB9" s="30"/>
      <c r="AC9" s="90"/>
      <c r="AD9" s="90"/>
      <c r="AE9" s="90"/>
      <c r="AF9" s="229"/>
      <c r="AG9" s="91"/>
      <c r="AH9" s="206" t="s">
        <v>350</v>
      </c>
      <c r="AI9" s="451"/>
      <c r="AJ9" s="451"/>
      <c r="AK9" s="451"/>
      <c r="AL9" s="451"/>
      <c r="AM9" s="451"/>
      <c r="AN9" s="515"/>
      <c r="AO9" s="515"/>
      <c r="AP9" s="71"/>
      <c r="AQ9" s="71"/>
      <c r="AR9" s="262"/>
      <c r="AS9" s="230"/>
      <c r="AT9" s="270"/>
      <c r="AU9" s="268"/>
      <c r="AV9" s="13"/>
      <c r="AW9" s="13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K9" s="26"/>
      <c r="CL9" s="26"/>
      <c r="CM9" s="26"/>
      <c r="CN9" s="26"/>
      <c r="CO9" s="26"/>
      <c r="CP9" s="26"/>
      <c r="CQ9" s="26"/>
      <c r="CR9" s="26"/>
      <c r="CS9" s="26"/>
      <c r="CT9" s="26"/>
      <c r="CU9" s="26"/>
      <c r="CV9" s="26"/>
      <c r="CW9" s="26"/>
      <c r="CX9" s="26"/>
      <c r="CY9" s="26"/>
      <c r="CZ9" s="26"/>
      <c r="DA9" s="26"/>
      <c r="DB9" s="26"/>
      <c r="DC9" s="26"/>
      <c r="DD9" s="26"/>
      <c r="DE9" s="26"/>
      <c r="DF9" s="26"/>
      <c r="DG9" s="26"/>
      <c r="DH9" s="26"/>
      <c r="DI9" s="26"/>
      <c r="DJ9" s="26"/>
      <c r="DK9" s="26"/>
      <c r="DL9" s="26"/>
      <c r="DM9" s="26"/>
      <c r="DN9" s="26"/>
      <c r="DO9" s="26"/>
      <c r="DP9" s="26"/>
      <c r="DQ9" s="26"/>
      <c r="DR9" s="26"/>
      <c r="DS9" s="26"/>
      <c r="DT9" s="26"/>
      <c r="DU9" s="26"/>
      <c r="DV9" s="26"/>
      <c r="DW9" s="26"/>
      <c r="DX9" s="26"/>
      <c r="DY9" s="26"/>
      <c r="DZ9" s="26"/>
      <c r="EA9" s="26"/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6"/>
      <c r="FE9" s="26"/>
      <c r="FF9" s="26"/>
      <c r="FG9" s="26"/>
      <c r="FH9" s="26"/>
      <c r="FI9" s="26"/>
      <c r="FJ9" s="26"/>
      <c r="FK9" s="26"/>
      <c r="FL9" s="26"/>
      <c r="FM9" s="26"/>
      <c r="FN9" s="26"/>
      <c r="FO9" s="26"/>
      <c r="FP9" s="26"/>
      <c r="FQ9" s="26"/>
      <c r="FR9" s="26"/>
      <c r="FS9" s="26"/>
      <c r="FT9" s="26"/>
      <c r="FU9" s="26"/>
      <c r="FV9" s="26"/>
      <c r="FW9" s="26"/>
      <c r="FX9" s="26"/>
      <c r="FY9" s="26"/>
      <c r="FZ9" s="26"/>
      <c r="GA9" s="26"/>
      <c r="GB9" s="26"/>
      <c r="GC9" s="26"/>
      <c r="GD9" s="26"/>
      <c r="GE9" s="26"/>
      <c r="GF9" s="26"/>
      <c r="GG9" s="26"/>
      <c r="GH9" s="26"/>
      <c r="GI9" s="26"/>
      <c r="GJ9" s="26"/>
      <c r="GK9" s="26"/>
      <c r="GL9" s="26"/>
      <c r="GM9" s="26"/>
      <c r="GN9" s="26"/>
      <c r="GO9" s="26"/>
      <c r="GP9" s="26"/>
      <c r="GQ9" s="26"/>
      <c r="GR9" s="26"/>
      <c r="GS9" s="26"/>
      <c r="GT9" s="26"/>
      <c r="GU9" s="26"/>
      <c r="GV9" s="26"/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6"/>
      <c r="HI9" s="26"/>
      <c r="HJ9" s="26"/>
      <c r="HK9" s="26"/>
      <c r="HL9" s="26"/>
      <c r="HM9" s="26"/>
      <c r="HN9" s="26"/>
      <c r="HO9" s="26"/>
      <c r="HP9" s="26"/>
      <c r="HQ9" s="26"/>
      <c r="HR9" s="26"/>
      <c r="HS9" s="26"/>
      <c r="HT9" s="26"/>
      <c r="HU9" s="26"/>
      <c r="HV9" s="26"/>
      <c r="HW9" s="26"/>
      <c r="HX9" s="26"/>
      <c r="HY9" s="26"/>
      <c r="HZ9" s="26"/>
      <c r="IA9" s="26"/>
      <c r="IB9" s="26"/>
      <c r="IC9" s="26"/>
      <c r="ID9" s="26"/>
      <c r="IE9" s="26"/>
      <c r="IF9" s="26"/>
      <c r="IG9" s="26"/>
      <c r="IH9" s="26"/>
      <c r="II9" s="26"/>
      <c r="IJ9" s="26"/>
      <c r="IK9" s="26"/>
      <c r="IL9" s="26"/>
      <c r="IM9" s="26"/>
      <c r="IN9" s="26"/>
      <c r="IO9" s="26"/>
      <c r="IP9" s="26"/>
      <c r="IQ9" s="26"/>
      <c r="IR9" s="26"/>
      <c r="IS9" s="26"/>
      <c r="IT9" s="26"/>
      <c r="IU9" s="26"/>
      <c r="IV9" s="26"/>
      <c r="IW9" s="26"/>
      <c r="IX9" s="26"/>
    </row>
    <row r="10" spans="1:258" s="18" customFormat="1" ht="17.100000000000001" customHeight="1" x14ac:dyDescent="0.25">
      <c r="A10" s="15"/>
      <c r="B10" s="226" t="s">
        <v>321</v>
      </c>
      <c r="C10" s="511"/>
      <c r="D10" s="511"/>
      <c r="E10" s="511"/>
      <c r="F10" s="511"/>
      <c r="G10" s="511"/>
      <c r="H10" s="511"/>
      <c r="I10" s="511"/>
      <c r="J10" s="511"/>
      <c r="K10" s="511"/>
      <c r="L10" s="511"/>
      <c r="M10" s="511"/>
      <c r="N10" s="511"/>
      <c r="O10" s="511"/>
      <c r="P10" s="511"/>
      <c r="Q10" s="511"/>
      <c r="R10" s="511"/>
      <c r="S10" s="511"/>
      <c r="T10" s="450" t="s">
        <v>322</v>
      </c>
      <c r="U10" s="450"/>
      <c r="V10" s="510"/>
      <c r="W10" s="510"/>
      <c r="X10" s="510"/>
      <c r="Y10" s="510"/>
      <c r="Z10" s="510"/>
      <c r="AA10" s="510"/>
      <c r="AB10" s="30"/>
      <c r="AC10" s="90"/>
      <c r="AD10" s="90"/>
      <c r="AE10" s="90"/>
      <c r="AF10" s="513" t="s">
        <v>144</v>
      </c>
      <c r="AG10" s="513"/>
      <c r="AH10" s="513"/>
      <c r="AI10" s="486"/>
      <c r="AJ10" s="486"/>
      <c r="AK10" s="486"/>
      <c r="AL10" s="486"/>
      <c r="AM10" s="486"/>
      <c r="AN10" s="206" t="s">
        <v>424</v>
      </c>
      <c r="AO10" s="260" t="s">
        <v>336</v>
      </c>
      <c r="AP10" s="207"/>
      <c r="AQ10" s="207"/>
      <c r="AR10" s="262"/>
      <c r="AS10" s="230"/>
      <c r="AT10" s="270"/>
      <c r="AU10" s="268"/>
      <c r="AV10" s="13"/>
      <c r="AW10" s="13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E10" s="26"/>
      <c r="CF10" s="26"/>
      <c r="CG10" s="26"/>
      <c r="CH10" s="26"/>
      <c r="CI10" s="26"/>
      <c r="CJ10" s="26"/>
      <c r="CK10" s="26"/>
      <c r="CL10" s="26"/>
      <c r="CM10" s="26"/>
      <c r="CN10" s="26"/>
      <c r="CO10" s="26"/>
      <c r="CP10" s="26"/>
      <c r="CQ10" s="26"/>
      <c r="CR10" s="26"/>
      <c r="CS10" s="26"/>
      <c r="CT10" s="26"/>
      <c r="CU10" s="26"/>
      <c r="CV10" s="26"/>
      <c r="CW10" s="26"/>
      <c r="CX10" s="26"/>
      <c r="CY10" s="26"/>
      <c r="CZ10" s="26"/>
      <c r="DA10" s="26"/>
      <c r="DB10" s="26"/>
      <c r="DC10" s="26"/>
      <c r="DD10" s="26"/>
      <c r="DE10" s="26"/>
      <c r="DF10" s="26"/>
      <c r="DG10" s="26"/>
      <c r="DH10" s="26"/>
      <c r="DI10" s="26"/>
      <c r="DJ10" s="26"/>
      <c r="DK10" s="26"/>
      <c r="DL10" s="26"/>
      <c r="DM10" s="26"/>
      <c r="DN10" s="26"/>
      <c r="DO10" s="26"/>
      <c r="DP10" s="26"/>
      <c r="DQ10" s="26"/>
      <c r="DR10" s="26"/>
      <c r="DS10" s="26"/>
      <c r="DT10" s="26"/>
      <c r="DU10" s="26"/>
      <c r="DV10" s="26"/>
      <c r="DW10" s="26"/>
      <c r="DX10" s="26"/>
      <c r="DY10" s="26"/>
      <c r="DZ10" s="26"/>
      <c r="EA10" s="26"/>
      <c r="EB10" s="26"/>
      <c r="EC10" s="26"/>
      <c r="ED10" s="26"/>
      <c r="EE10" s="26"/>
      <c r="EF10" s="26"/>
      <c r="EG10" s="26"/>
      <c r="EH10" s="26"/>
      <c r="EI10" s="26"/>
      <c r="EJ10" s="26"/>
      <c r="EK10" s="26"/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26"/>
      <c r="FF10" s="26"/>
      <c r="FG10" s="26"/>
      <c r="FH10" s="26"/>
      <c r="FI10" s="26"/>
      <c r="FJ10" s="26"/>
      <c r="FK10" s="26"/>
      <c r="FL10" s="26"/>
      <c r="FM10" s="26"/>
      <c r="FN10" s="26"/>
      <c r="FO10" s="26"/>
      <c r="FP10" s="26"/>
      <c r="FQ10" s="26"/>
      <c r="FR10" s="26"/>
      <c r="FS10" s="26"/>
      <c r="FT10" s="26"/>
      <c r="FU10" s="26"/>
      <c r="FV10" s="26"/>
      <c r="FW10" s="26"/>
      <c r="FX10" s="26"/>
      <c r="FY10" s="26"/>
      <c r="FZ10" s="26"/>
      <c r="GA10" s="26"/>
      <c r="GB10" s="26"/>
      <c r="GC10" s="26"/>
      <c r="GD10" s="26"/>
      <c r="GE10" s="26"/>
      <c r="GF10" s="26"/>
      <c r="GG10" s="26"/>
      <c r="GH10" s="26"/>
      <c r="GI10" s="26"/>
      <c r="GJ10" s="26"/>
      <c r="GK10" s="26"/>
      <c r="GL10" s="26"/>
      <c r="GM10" s="26"/>
      <c r="GN10" s="26"/>
      <c r="GO10" s="26"/>
      <c r="GP10" s="26"/>
      <c r="GQ10" s="26"/>
      <c r="GR10" s="26"/>
      <c r="GS10" s="26"/>
      <c r="GT10" s="26"/>
      <c r="GU10" s="26"/>
      <c r="GV10" s="26"/>
      <c r="GW10" s="26"/>
      <c r="GX10" s="26"/>
      <c r="GY10" s="26"/>
      <c r="GZ10" s="26"/>
      <c r="HA10" s="26"/>
      <c r="HB10" s="26"/>
      <c r="HC10" s="26"/>
      <c r="HD10" s="26"/>
      <c r="HE10" s="26"/>
      <c r="HF10" s="26"/>
      <c r="HG10" s="26"/>
      <c r="HH10" s="26"/>
      <c r="HI10" s="26"/>
      <c r="HJ10" s="26"/>
      <c r="HK10" s="26"/>
      <c r="HL10" s="26"/>
      <c r="HM10" s="26"/>
      <c r="HN10" s="26"/>
      <c r="HO10" s="26"/>
      <c r="HP10" s="26"/>
      <c r="HQ10" s="26"/>
      <c r="HR10" s="26"/>
      <c r="HS10" s="26"/>
      <c r="HT10" s="26"/>
      <c r="HU10" s="26"/>
      <c r="HV10" s="26"/>
      <c r="HW10" s="26"/>
      <c r="HX10" s="26"/>
      <c r="HY10" s="26"/>
      <c r="HZ10" s="26"/>
      <c r="IA10" s="26"/>
      <c r="IB10" s="26"/>
      <c r="IC10" s="26"/>
      <c r="ID10" s="26"/>
      <c r="IE10" s="26"/>
      <c r="IF10" s="26"/>
      <c r="IG10" s="26"/>
      <c r="IH10" s="26"/>
      <c r="II10" s="26"/>
      <c r="IJ10" s="26"/>
      <c r="IK10" s="26"/>
      <c r="IL10" s="26"/>
      <c r="IM10" s="26"/>
      <c r="IN10" s="26"/>
      <c r="IO10" s="26"/>
      <c r="IP10" s="26"/>
      <c r="IQ10" s="26"/>
      <c r="IR10" s="26"/>
      <c r="IS10" s="26"/>
      <c r="IT10" s="26"/>
      <c r="IU10" s="26"/>
      <c r="IV10" s="26"/>
      <c r="IW10" s="26"/>
      <c r="IX10" s="26"/>
    </row>
    <row r="11" spans="1:258" s="18" customFormat="1" ht="17.100000000000001" customHeight="1" x14ac:dyDescent="0.25">
      <c r="A11" s="15"/>
      <c r="B11" s="226" t="s">
        <v>561</v>
      </c>
      <c r="C11" s="511"/>
      <c r="D11" s="511"/>
      <c r="E11" s="511"/>
      <c r="F11" s="511"/>
      <c r="G11" s="511"/>
      <c r="H11" s="511"/>
      <c r="I11" s="511"/>
      <c r="J11" s="511"/>
      <c r="K11" s="511"/>
      <c r="L11" s="511"/>
      <c r="M11" s="511"/>
      <c r="N11" s="511"/>
      <c r="O11" s="511"/>
      <c r="P11" s="511"/>
      <c r="Q11" s="511"/>
      <c r="R11" s="511"/>
      <c r="S11" s="511"/>
      <c r="T11" s="450" t="s">
        <v>143</v>
      </c>
      <c r="U11" s="450"/>
      <c r="V11" s="510"/>
      <c r="W11" s="510"/>
      <c r="X11" s="510"/>
      <c r="Y11" s="510"/>
      <c r="Z11" s="510"/>
      <c r="AA11" s="510"/>
      <c r="AB11" s="30"/>
      <c r="AC11" s="517" t="s">
        <v>348</v>
      </c>
      <c r="AD11" s="517"/>
      <c r="AE11" s="517"/>
      <c r="AF11" s="517"/>
      <c r="AG11" s="517"/>
      <c r="AH11" s="517"/>
      <c r="AI11" s="485"/>
      <c r="AJ11" s="485"/>
      <c r="AK11" s="485"/>
      <c r="AL11" s="485"/>
      <c r="AM11" s="485"/>
      <c r="AN11" s="514"/>
      <c r="AO11" s="514"/>
      <c r="AP11" s="207"/>
      <c r="AQ11" s="207"/>
      <c r="AR11" s="207"/>
      <c r="AS11" s="230"/>
      <c r="AT11" s="270"/>
      <c r="AU11" s="268"/>
      <c r="AV11" s="13"/>
      <c r="AW11" s="13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26"/>
      <c r="CW11" s="26"/>
      <c r="CX11" s="26"/>
      <c r="CY11" s="26"/>
      <c r="CZ11" s="26"/>
      <c r="DA11" s="26"/>
      <c r="DB11" s="26"/>
      <c r="DC11" s="26"/>
      <c r="DD11" s="26"/>
      <c r="DE11" s="26"/>
      <c r="DF11" s="26"/>
      <c r="DG11" s="26"/>
      <c r="DH11" s="26"/>
      <c r="DI11" s="26"/>
      <c r="DJ11" s="26"/>
      <c r="DK11" s="26"/>
      <c r="DL11" s="26"/>
      <c r="DM11" s="26"/>
      <c r="DN11" s="26"/>
      <c r="DO11" s="26"/>
      <c r="DP11" s="26"/>
      <c r="DQ11" s="26"/>
      <c r="DR11" s="26"/>
      <c r="DS11" s="26"/>
      <c r="DT11" s="26"/>
      <c r="DU11" s="26"/>
      <c r="DV11" s="26"/>
      <c r="DW11" s="26"/>
      <c r="DX11" s="26"/>
      <c r="DY11" s="26"/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26"/>
      <c r="FG11" s="26"/>
      <c r="FH11" s="26"/>
      <c r="FI11" s="26"/>
      <c r="FJ11" s="26"/>
      <c r="FK11" s="26"/>
      <c r="FL11" s="26"/>
      <c r="FM11" s="26"/>
      <c r="FN11" s="26"/>
      <c r="FO11" s="26"/>
      <c r="FP11" s="26"/>
      <c r="FQ11" s="26"/>
      <c r="FR11" s="26"/>
      <c r="FS11" s="26"/>
      <c r="FT11" s="26"/>
      <c r="FU11" s="26"/>
      <c r="FV11" s="26"/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  <c r="GP11" s="26"/>
      <c r="GQ11" s="26"/>
      <c r="GR11" s="26"/>
      <c r="GS11" s="26"/>
      <c r="GT11" s="26"/>
      <c r="GU11" s="26"/>
      <c r="GV11" s="26"/>
      <c r="GW11" s="26"/>
      <c r="GX11" s="26"/>
      <c r="GY11" s="26"/>
      <c r="GZ11" s="26"/>
      <c r="HA11" s="26"/>
      <c r="HB11" s="26"/>
      <c r="HC11" s="26"/>
      <c r="HD11" s="26"/>
      <c r="HE11" s="26"/>
      <c r="HF11" s="26"/>
      <c r="HG11" s="26"/>
      <c r="HH11" s="26"/>
      <c r="HI11" s="26"/>
      <c r="HJ11" s="26"/>
      <c r="HK11" s="26"/>
      <c r="HL11" s="26"/>
      <c r="HM11" s="26"/>
      <c r="HN11" s="26"/>
      <c r="HO11" s="26"/>
      <c r="HP11" s="26"/>
      <c r="HQ11" s="26"/>
      <c r="HR11" s="26"/>
      <c r="HS11" s="26"/>
      <c r="HT11" s="26"/>
      <c r="HU11" s="26"/>
      <c r="HV11" s="26"/>
      <c r="HW11" s="26"/>
      <c r="HX11" s="26"/>
      <c r="HY11" s="26"/>
      <c r="HZ11" s="26"/>
      <c r="IA11" s="26"/>
      <c r="IB11" s="26"/>
      <c r="IC11" s="26"/>
      <c r="ID11" s="26"/>
      <c r="IE11" s="26"/>
      <c r="IF11" s="26"/>
      <c r="IG11" s="26"/>
      <c r="IH11" s="26"/>
      <c r="II11" s="26"/>
      <c r="IJ11" s="26"/>
      <c r="IK11" s="26"/>
      <c r="IL11" s="26"/>
      <c r="IM11" s="26"/>
      <c r="IN11" s="26"/>
      <c r="IO11" s="26"/>
      <c r="IP11" s="26"/>
      <c r="IQ11" s="26"/>
      <c r="IR11" s="26"/>
      <c r="IS11" s="26"/>
      <c r="IT11" s="26"/>
      <c r="IU11" s="26"/>
      <c r="IV11" s="26"/>
      <c r="IW11" s="26"/>
      <c r="IX11" s="26"/>
    </row>
    <row r="12" spans="1:258" s="26" customFormat="1" ht="17.100000000000001" customHeight="1" x14ac:dyDescent="0.25">
      <c r="A12" s="15"/>
      <c r="B12" s="226" t="s">
        <v>145</v>
      </c>
      <c r="C12" s="459"/>
      <c r="D12" s="459"/>
      <c r="E12" s="459"/>
      <c r="F12" s="459"/>
      <c r="G12" s="459"/>
      <c r="H12" s="459"/>
      <c r="I12" s="460" t="s">
        <v>171</v>
      </c>
      <c r="J12" s="460"/>
      <c r="K12" s="460"/>
      <c r="L12" s="461"/>
      <c r="M12" s="461"/>
      <c r="N12" s="461"/>
      <c r="O12" s="461"/>
      <c r="P12" s="461"/>
      <c r="Q12" s="460" t="s">
        <v>316</v>
      </c>
      <c r="R12" s="460"/>
      <c r="S12" s="460"/>
      <c r="T12" s="450"/>
      <c r="U12" s="516"/>
      <c r="V12" s="516"/>
      <c r="W12" s="516"/>
      <c r="X12" s="516"/>
      <c r="Y12" s="516"/>
      <c r="Z12" s="516"/>
      <c r="AA12" s="516"/>
      <c r="AB12" s="30"/>
      <c r="AC12" s="205"/>
      <c r="AD12" s="205"/>
      <c r="AE12" s="205"/>
      <c r="AF12" s="205"/>
      <c r="AG12" s="205"/>
      <c r="AH12" s="257" t="s">
        <v>349</v>
      </c>
      <c r="AI12" s="462"/>
      <c r="AJ12" s="462"/>
      <c r="AK12" s="462"/>
      <c r="AL12" s="462"/>
      <c r="AM12" s="462"/>
      <c r="AN12" s="207"/>
      <c r="AO12" s="207"/>
      <c r="AP12" s="207"/>
      <c r="AQ12" s="207"/>
      <c r="AR12" s="207"/>
      <c r="AS12" s="230"/>
      <c r="AT12" s="270"/>
      <c r="AU12" s="268"/>
      <c r="AV12" s="13"/>
      <c r="AW12" s="13"/>
    </row>
    <row r="13" spans="1:258" s="26" customFormat="1" ht="9.75" customHeight="1" x14ac:dyDescent="0.2">
      <c r="A13" s="15"/>
      <c r="B13" s="232"/>
      <c r="C13" s="233"/>
      <c r="D13" s="242"/>
      <c r="E13" s="233"/>
      <c r="F13" s="233"/>
      <c r="G13" s="233"/>
      <c r="H13" s="233"/>
      <c r="I13" s="233"/>
      <c r="J13" s="233"/>
      <c r="K13" s="233"/>
      <c r="L13" s="233"/>
      <c r="M13" s="233"/>
      <c r="N13" s="233"/>
      <c r="O13" s="233"/>
      <c r="P13" s="233"/>
      <c r="Q13" s="233"/>
      <c r="R13" s="233"/>
      <c r="S13" s="233"/>
      <c r="T13" s="233"/>
      <c r="U13" s="233"/>
      <c r="V13" s="233"/>
      <c r="W13" s="233"/>
      <c r="X13" s="233"/>
      <c r="Y13" s="233"/>
      <c r="Z13" s="233"/>
      <c r="AA13" s="233"/>
      <c r="AB13" s="233"/>
      <c r="AC13" s="233"/>
      <c r="AD13" s="233"/>
      <c r="AE13" s="233"/>
      <c r="AF13" s="233"/>
      <c r="AG13" s="234"/>
      <c r="AH13" s="234"/>
      <c r="AI13" s="231"/>
      <c r="AJ13" s="231"/>
      <c r="AK13" s="231"/>
      <c r="AL13" s="231"/>
      <c r="AM13" s="231"/>
      <c r="AN13" s="231"/>
      <c r="AO13" s="231"/>
      <c r="AP13" s="235"/>
      <c r="AQ13" s="235"/>
      <c r="AR13" s="236"/>
      <c r="AS13" s="237"/>
      <c r="AT13" s="270"/>
      <c r="AU13" s="268"/>
      <c r="AV13" s="13"/>
      <c r="AW13" s="13"/>
    </row>
    <row r="14" spans="1:258" s="60" customFormat="1" ht="22.5" customHeight="1" x14ac:dyDescent="0.2">
      <c r="A14" s="59"/>
      <c r="B14" s="171" t="s">
        <v>213</v>
      </c>
      <c r="C14" s="211"/>
      <c r="D14" s="211"/>
      <c r="E14" s="211"/>
      <c r="F14" s="487" t="s">
        <v>224</v>
      </c>
      <c r="G14" s="488"/>
      <c r="H14" s="488"/>
      <c r="I14" s="488"/>
      <c r="J14" s="488"/>
      <c r="K14" s="457" t="s">
        <v>225</v>
      </c>
      <c r="L14" s="457"/>
      <c r="M14" s="457"/>
      <c r="N14" s="457"/>
      <c r="O14" s="457"/>
      <c r="P14" s="457"/>
      <c r="Q14" s="457" t="s">
        <v>226</v>
      </c>
      <c r="R14" s="457"/>
      <c r="S14" s="457"/>
      <c r="T14" s="457"/>
      <c r="U14" s="457"/>
      <c r="V14" s="457"/>
      <c r="W14" s="457"/>
      <c r="X14" s="458" t="s">
        <v>227</v>
      </c>
      <c r="Y14" s="458"/>
      <c r="Z14" s="458"/>
      <c r="AA14" s="458"/>
      <c r="AB14" s="458"/>
      <c r="AC14" s="172"/>
      <c r="AD14" s="173"/>
      <c r="AE14" s="173"/>
      <c r="AF14" s="174"/>
      <c r="AG14" s="175"/>
      <c r="AH14" s="176" t="s">
        <v>146</v>
      </c>
      <c r="AI14" s="484" t="s">
        <v>8</v>
      </c>
      <c r="AJ14" s="484"/>
      <c r="AK14" s="484"/>
      <c r="AL14" s="484"/>
      <c r="AM14" s="177" t="s">
        <v>147</v>
      </c>
      <c r="AN14" s="178">
        <v>2020</v>
      </c>
      <c r="AO14" s="179"/>
      <c r="AP14" s="179"/>
      <c r="AQ14" s="367" t="s">
        <v>148</v>
      </c>
      <c r="AR14" s="175"/>
      <c r="AS14" s="339" t="s">
        <v>4</v>
      </c>
      <c r="AT14" s="271"/>
      <c r="AU14" s="272"/>
    </row>
    <row r="15" spans="1:258" ht="12.75" hidden="1" customHeight="1" x14ac:dyDescent="0.2">
      <c r="A15" s="14"/>
      <c r="B15" s="180"/>
      <c r="C15" s="72"/>
      <c r="D15" s="72"/>
      <c r="E15" s="72"/>
      <c r="F15" s="72"/>
      <c r="G15">
        <v>1</v>
      </c>
      <c r="H15">
        <f>G15+1</f>
        <v>2</v>
      </c>
      <c r="I15">
        <f t="shared" ref="I15:AK15" si="0">H15+1</f>
        <v>3</v>
      </c>
      <c r="J15">
        <f t="shared" si="0"/>
        <v>4</v>
      </c>
      <c r="K15">
        <f t="shared" si="0"/>
        <v>5</v>
      </c>
      <c r="L15">
        <f t="shared" si="0"/>
        <v>6</v>
      </c>
      <c r="M15">
        <f t="shared" si="0"/>
        <v>7</v>
      </c>
      <c r="N15">
        <f t="shared" si="0"/>
        <v>8</v>
      </c>
      <c r="O15">
        <f t="shared" si="0"/>
        <v>9</v>
      </c>
      <c r="P15">
        <f t="shared" si="0"/>
        <v>10</v>
      </c>
      <c r="Q15">
        <f t="shared" si="0"/>
        <v>11</v>
      </c>
      <c r="R15">
        <f t="shared" si="0"/>
        <v>12</v>
      </c>
      <c r="S15">
        <f t="shared" si="0"/>
        <v>13</v>
      </c>
      <c r="T15">
        <f t="shared" si="0"/>
        <v>14</v>
      </c>
      <c r="U15">
        <f t="shared" si="0"/>
        <v>15</v>
      </c>
      <c r="V15">
        <f t="shared" si="0"/>
        <v>16</v>
      </c>
      <c r="W15">
        <f t="shared" si="0"/>
        <v>17</v>
      </c>
      <c r="X15">
        <f t="shared" si="0"/>
        <v>18</v>
      </c>
      <c r="Y15">
        <f t="shared" si="0"/>
        <v>19</v>
      </c>
      <c r="Z15">
        <f t="shared" si="0"/>
        <v>20</v>
      </c>
      <c r="AA15">
        <f t="shared" si="0"/>
        <v>21</v>
      </c>
      <c r="AB15">
        <f t="shared" si="0"/>
        <v>22</v>
      </c>
      <c r="AC15">
        <f t="shared" si="0"/>
        <v>23</v>
      </c>
      <c r="AD15">
        <f t="shared" si="0"/>
        <v>24</v>
      </c>
      <c r="AE15">
        <f t="shared" si="0"/>
        <v>25</v>
      </c>
      <c r="AF15" s="170">
        <f t="shared" si="0"/>
        <v>26</v>
      </c>
      <c r="AG15">
        <f t="shared" si="0"/>
        <v>27</v>
      </c>
      <c r="AH15">
        <f t="shared" si="0"/>
        <v>28</v>
      </c>
      <c r="AI15">
        <f t="shared" si="0"/>
        <v>29</v>
      </c>
      <c r="AJ15">
        <f t="shared" si="0"/>
        <v>30</v>
      </c>
      <c r="AK15">
        <f t="shared" si="0"/>
        <v>31</v>
      </c>
      <c r="AL15" s="181"/>
      <c r="AM15" s="182"/>
      <c r="AN15" s="182"/>
      <c r="AO15" s="19"/>
      <c r="AR15" s="16"/>
      <c r="AS15" s="183"/>
      <c r="FN15" s="13"/>
      <c r="GC15" s="13"/>
      <c r="GR15" s="13"/>
    </row>
    <row r="16" spans="1:258" ht="12.75" hidden="1" customHeight="1" x14ac:dyDescent="0.2">
      <c r="A16" s="14"/>
      <c r="B16" s="180"/>
      <c r="C16" s="72"/>
      <c r="D16" s="72"/>
      <c r="E16" s="72"/>
      <c r="F16" s="72"/>
      <c r="G16" s="73">
        <f>DATE($AN$14,Parametros!$F$3,G15)</f>
        <v>43891</v>
      </c>
      <c r="H16" s="73">
        <f>DATE($AN$14,Parametros!$F$3,H15)</f>
        <v>43892</v>
      </c>
      <c r="I16" s="73">
        <f>DATE($AN$14,Parametros!$F$3,I15)</f>
        <v>43893</v>
      </c>
      <c r="J16" s="73">
        <f>DATE($AN$14,Parametros!$F$3,J15)</f>
        <v>43894</v>
      </c>
      <c r="K16" s="73">
        <f>DATE($AN$14,Parametros!$F$3,K15)</f>
        <v>43895</v>
      </c>
      <c r="L16" s="73">
        <f>DATE($AN$14,Parametros!$F$3,L15)</f>
        <v>43896</v>
      </c>
      <c r="M16" s="73">
        <f>DATE($AN$14,Parametros!$F$3,M15)</f>
        <v>43897</v>
      </c>
      <c r="N16" s="73">
        <f>DATE($AN$14,Parametros!$F$3,N15)</f>
        <v>43898</v>
      </c>
      <c r="O16" s="73">
        <f>DATE($AN$14,Parametros!$F$3,O15)</f>
        <v>43899</v>
      </c>
      <c r="P16" s="73">
        <f>DATE($AN$14,Parametros!$F$3,P15)</f>
        <v>43900</v>
      </c>
      <c r="Q16" s="73">
        <f>DATE($AN$14,Parametros!$F$3,Q15)</f>
        <v>43901</v>
      </c>
      <c r="R16" s="73">
        <f>DATE($AN$14,Parametros!$F$3,R15)</f>
        <v>43902</v>
      </c>
      <c r="S16" s="73">
        <f>DATE($AN$14,Parametros!$F$3,S15)</f>
        <v>43903</v>
      </c>
      <c r="T16" s="73">
        <f>DATE($AN$14,Parametros!$F$3,T15)</f>
        <v>43904</v>
      </c>
      <c r="U16" s="73">
        <f>DATE($AN$14,Parametros!$F$3,U15)</f>
        <v>43905</v>
      </c>
      <c r="V16" s="73">
        <f>DATE($AN$14,Parametros!$F$3,V15)</f>
        <v>43906</v>
      </c>
      <c r="W16" s="73">
        <f>DATE($AN$14,Parametros!$F$3,W15)</f>
        <v>43907</v>
      </c>
      <c r="X16" s="73">
        <f>DATE($AN$14,Parametros!$F$3,X15)</f>
        <v>43908</v>
      </c>
      <c r="Y16" s="73">
        <f>DATE($AN$14,Parametros!$F$3,Y15)</f>
        <v>43909</v>
      </c>
      <c r="Z16" s="73">
        <f>DATE($AN$14,Parametros!$F$3,Z15)</f>
        <v>43910</v>
      </c>
      <c r="AA16" s="73">
        <f>DATE($AN$14,Parametros!$F$3,AA15)</f>
        <v>43911</v>
      </c>
      <c r="AB16" s="73">
        <f>DATE($AN$14,Parametros!$F$3,AB15)</f>
        <v>43912</v>
      </c>
      <c r="AC16" s="73">
        <f>DATE($AN$14,Parametros!$F$3,AC15)</f>
        <v>43913</v>
      </c>
      <c r="AD16" s="73">
        <f>DATE($AN$14,Parametros!$F$3,AD15)</f>
        <v>43914</v>
      </c>
      <c r="AE16" s="73">
        <f>DATE($AN$14,Parametros!$F$3,AE15)</f>
        <v>43915</v>
      </c>
      <c r="AF16" s="168">
        <f>DATE($AN$14,Parametros!$F$3,AF15)</f>
        <v>43916</v>
      </c>
      <c r="AG16" s="73">
        <f>DATE($AN$14,Parametros!$F$3,AG15)</f>
        <v>43917</v>
      </c>
      <c r="AH16" s="73">
        <f>DATE($AN$14,Parametros!$F$3,AH15)</f>
        <v>43918</v>
      </c>
      <c r="AI16" s="73">
        <f>DATE($AN$14,Parametros!$F$3,AI15)</f>
        <v>43919</v>
      </c>
      <c r="AJ16" s="73">
        <f>DATE($AN$14,Parametros!$F$3,AJ15)</f>
        <v>43920</v>
      </c>
      <c r="AK16" s="73">
        <f>DATE($AN$14,Parametros!$F$3,AK15)</f>
        <v>43921</v>
      </c>
      <c r="AL16" s="181"/>
      <c r="AM16" s="182"/>
      <c r="AN16" s="182"/>
      <c r="AO16" s="19"/>
      <c r="AR16" s="16"/>
      <c r="AS16" s="183"/>
      <c r="FN16" s="13"/>
      <c r="GC16" s="13"/>
      <c r="GR16" s="13"/>
    </row>
    <row r="17" spans="1:200" ht="12.75" hidden="1" customHeight="1" x14ac:dyDescent="0.2">
      <c r="A17" s="14"/>
      <c r="B17" s="74"/>
      <c r="C17" s="72"/>
      <c r="D17" s="72"/>
      <c r="E17" s="72"/>
      <c r="F17" s="72"/>
      <c r="G17" s="75">
        <f>WEEKDAY(G16,1)</f>
        <v>1</v>
      </c>
      <c r="H17" s="75">
        <f>WEEKDAY(H16,1)</f>
        <v>2</v>
      </c>
      <c r="I17" s="75">
        <f t="shared" ref="I17:AH17" si="1">WEEKDAY(I16,1)</f>
        <v>3</v>
      </c>
      <c r="J17" s="75">
        <f t="shared" si="1"/>
        <v>4</v>
      </c>
      <c r="K17" s="75">
        <f t="shared" si="1"/>
        <v>5</v>
      </c>
      <c r="L17" s="75">
        <f t="shared" si="1"/>
        <v>6</v>
      </c>
      <c r="M17" s="75">
        <f t="shared" si="1"/>
        <v>7</v>
      </c>
      <c r="N17" s="75">
        <f t="shared" si="1"/>
        <v>1</v>
      </c>
      <c r="O17" s="75">
        <f t="shared" si="1"/>
        <v>2</v>
      </c>
      <c r="P17" s="75">
        <f t="shared" si="1"/>
        <v>3</v>
      </c>
      <c r="Q17" s="75">
        <f t="shared" si="1"/>
        <v>4</v>
      </c>
      <c r="R17" s="75">
        <f t="shared" si="1"/>
        <v>5</v>
      </c>
      <c r="S17" s="75">
        <f t="shared" si="1"/>
        <v>6</v>
      </c>
      <c r="T17" s="75">
        <f t="shared" si="1"/>
        <v>7</v>
      </c>
      <c r="U17" s="75">
        <f t="shared" si="1"/>
        <v>1</v>
      </c>
      <c r="V17" s="75">
        <f t="shared" si="1"/>
        <v>2</v>
      </c>
      <c r="W17" s="75">
        <f t="shared" si="1"/>
        <v>3</v>
      </c>
      <c r="X17" s="75">
        <f t="shared" si="1"/>
        <v>4</v>
      </c>
      <c r="Y17" s="75">
        <f t="shared" si="1"/>
        <v>5</v>
      </c>
      <c r="Z17" s="75">
        <f t="shared" si="1"/>
        <v>6</v>
      </c>
      <c r="AA17" s="75">
        <f t="shared" si="1"/>
        <v>7</v>
      </c>
      <c r="AB17" s="75">
        <f t="shared" si="1"/>
        <v>1</v>
      </c>
      <c r="AC17" s="75">
        <f t="shared" si="1"/>
        <v>2</v>
      </c>
      <c r="AD17" s="75">
        <f t="shared" si="1"/>
        <v>3</v>
      </c>
      <c r="AE17" s="75">
        <f t="shared" si="1"/>
        <v>4</v>
      </c>
      <c r="AF17" s="169">
        <f t="shared" si="1"/>
        <v>5</v>
      </c>
      <c r="AG17" s="75">
        <f t="shared" si="1"/>
        <v>6</v>
      </c>
      <c r="AH17" s="75">
        <f t="shared" si="1"/>
        <v>7</v>
      </c>
      <c r="AI17" s="75">
        <f>IF(Parametros!$F$3&lt;&gt;MONTH(AI16),8,WEEKDAY(AI16,1))</f>
        <v>1</v>
      </c>
      <c r="AJ17" s="75">
        <f>IF(Parametros!$F$3&lt;&gt;MONTH(AJ16),8,WEEKDAY(AJ16,1))</f>
        <v>2</v>
      </c>
      <c r="AK17" s="75">
        <f>IF(AND(Parametros!$F$3&lt;&gt;MONTH(AK16)),8,WEEKDAY(AK16,1))</f>
        <v>3</v>
      </c>
      <c r="AM17" s="17"/>
      <c r="AN17" s="17"/>
      <c r="AO17" s="20"/>
      <c r="AR17" s="16"/>
      <c r="AS17" s="183"/>
      <c r="FN17" s="13"/>
      <c r="GC17" s="13"/>
      <c r="GR17" s="13"/>
    </row>
    <row r="18" spans="1:200" ht="15" x14ac:dyDescent="0.25">
      <c r="A18" s="14"/>
      <c r="B18" s="76" t="s">
        <v>149</v>
      </c>
      <c r="C18" s="212" t="s">
        <v>343</v>
      </c>
      <c r="D18" s="243" t="s">
        <v>344</v>
      </c>
      <c r="E18" s="212" t="s">
        <v>323</v>
      </c>
      <c r="F18" s="77" t="s">
        <v>150</v>
      </c>
      <c r="G18" s="10" t="str">
        <f>CHOOSE(G17,"D","S","T","Q","Q","S","S"," ")</f>
        <v>D</v>
      </c>
      <c r="H18" s="11" t="str">
        <f t="shared" ref="H18:AK18" si="2">CHOOSE(H17,"D","S","T","Q","Q","S","S"," ")</f>
        <v>S</v>
      </c>
      <c r="I18" s="11" t="str">
        <f t="shared" si="2"/>
        <v>T</v>
      </c>
      <c r="J18" s="11" t="str">
        <f t="shared" si="2"/>
        <v>Q</v>
      </c>
      <c r="K18" s="11" t="str">
        <f t="shared" si="2"/>
        <v>Q</v>
      </c>
      <c r="L18" s="11" t="str">
        <f t="shared" si="2"/>
        <v>S</v>
      </c>
      <c r="M18" s="11" t="str">
        <f t="shared" si="2"/>
        <v>S</v>
      </c>
      <c r="N18" s="11" t="str">
        <f t="shared" si="2"/>
        <v>D</v>
      </c>
      <c r="O18" s="11" t="str">
        <f t="shared" si="2"/>
        <v>S</v>
      </c>
      <c r="P18" s="11" t="str">
        <f t="shared" si="2"/>
        <v>T</v>
      </c>
      <c r="Q18" s="11" t="str">
        <f t="shared" si="2"/>
        <v>Q</v>
      </c>
      <c r="R18" s="11" t="str">
        <f t="shared" si="2"/>
        <v>Q</v>
      </c>
      <c r="S18" s="11" t="str">
        <f t="shared" si="2"/>
        <v>S</v>
      </c>
      <c r="T18" s="11" t="str">
        <f t="shared" si="2"/>
        <v>S</v>
      </c>
      <c r="U18" s="11" t="str">
        <f t="shared" si="2"/>
        <v>D</v>
      </c>
      <c r="V18" s="11" t="str">
        <f t="shared" si="2"/>
        <v>S</v>
      </c>
      <c r="W18" s="11" t="str">
        <f t="shared" si="2"/>
        <v>T</v>
      </c>
      <c r="X18" s="11" t="str">
        <f t="shared" si="2"/>
        <v>Q</v>
      </c>
      <c r="Y18" s="11" t="str">
        <f t="shared" si="2"/>
        <v>Q</v>
      </c>
      <c r="Z18" s="11" t="str">
        <f t="shared" si="2"/>
        <v>S</v>
      </c>
      <c r="AA18" s="11" t="str">
        <f t="shared" si="2"/>
        <v>S</v>
      </c>
      <c r="AB18" s="11" t="str">
        <f t="shared" si="2"/>
        <v>D</v>
      </c>
      <c r="AC18" s="11" t="str">
        <f t="shared" si="2"/>
        <v>S</v>
      </c>
      <c r="AD18" s="11" t="str">
        <f t="shared" si="2"/>
        <v>T</v>
      </c>
      <c r="AE18" s="11" t="str">
        <f t="shared" si="2"/>
        <v>Q</v>
      </c>
      <c r="AF18" s="11" t="str">
        <f t="shared" si="2"/>
        <v>Q</v>
      </c>
      <c r="AG18" s="12" t="str">
        <f t="shared" si="2"/>
        <v>S</v>
      </c>
      <c r="AH18" s="11" t="str">
        <f t="shared" si="2"/>
        <v>S</v>
      </c>
      <c r="AI18" s="11" t="str">
        <f t="shared" si="2"/>
        <v>D</v>
      </c>
      <c r="AJ18" s="11" t="str">
        <f t="shared" si="2"/>
        <v>S</v>
      </c>
      <c r="AK18" s="31" t="str">
        <f t="shared" si="2"/>
        <v>T</v>
      </c>
      <c r="AL18" s="78" t="s">
        <v>151</v>
      </c>
      <c r="AM18" s="254"/>
      <c r="AN18" s="79" t="s">
        <v>152</v>
      </c>
      <c r="AO18" s="265" t="s">
        <v>152</v>
      </c>
      <c r="AP18" s="263" t="s">
        <v>153</v>
      </c>
      <c r="AQ18" s="263" t="s">
        <v>351</v>
      </c>
      <c r="AR18" s="371" t="s">
        <v>153</v>
      </c>
      <c r="AS18" s="447" t="s">
        <v>241</v>
      </c>
      <c r="AT18" s="273"/>
      <c r="FN18" s="13"/>
      <c r="GC18" s="13"/>
      <c r="GR18" s="13"/>
    </row>
    <row r="19" spans="1:200" s="253" customFormat="1" ht="26.25" customHeight="1" x14ac:dyDescent="0.2">
      <c r="A19" s="244"/>
      <c r="B19" s="387"/>
      <c r="C19" s="388"/>
      <c r="D19" s="246"/>
      <c r="E19" s="245"/>
      <c r="F19" s="386" t="s">
        <v>215</v>
      </c>
      <c r="G19" s="384">
        <v>1</v>
      </c>
      <c r="H19" s="247">
        <v>2</v>
      </c>
      <c r="I19" s="247">
        <v>3</v>
      </c>
      <c r="J19" s="247">
        <v>4</v>
      </c>
      <c r="K19" s="247">
        <v>5</v>
      </c>
      <c r="L19" s="247">
        <v>6</v>
      </c>
      <c r="M19" s="247">
        <v>7</v>
      </c>
      <c r="N19" s="247">
        <v>8</v>
      </c>
      <c r="O19" s="247">
        <v>9</v>
      </c>
      <c r="P19" s="248">
        <v>10</v>
      </c>
      <c r="Q19" s="248">
        <v>11</v>
      </c>
      <c r="R19" s="248">
        <v>12</v>
      </c>
      <c r="S19" s="248">
        <v>13</v>
      </c>
      <c r="T19" s="248">
        <v>14</v>
      </c>
      <c r="U19" s="248">
        <v>15</v>
      </c>
      <c r="V19" s="248">
        <v>16</v>
      </c>
      <c r="W19" s="248">
        <v>17</v>
      </c>
      <c r="X19" s="248">
        <v>18</v>
      </c>
      <c r="Y19" s="248">
        <v>19</v>
      </c>
      <c r="Z19" s="249">
        <v>20</v>
      </c>
      <c r="AA19" s="249">
        <v>21</v>
      </c>
      <c r="AB19" s="248">
        <v>22</v>
      </c>
      <c r="AC19" s="248">
        <v>23</v>
      </c>
      <c r="AD19" s="248">
        <v>24</v>
      </c>
      <c r="AE19" s="248">
        <v>25</v>
      </c>
      <c r="AF19" s="248">
        <v>26</v>
      </c>
      <c r="AG19" s="250">
        <v>27</v>
      </c>
      <c r="AH19" s="248">
        <v>28</v>
      </c>
      <c r="AI19" s="248">
        <f>IF(AI17&lt;&gt;8,29,"")</f>
        <v>29</v>
      </c>
      <c r="AJ19" s="248">
        <f>IF(AJ17&lt;&gt;8,30,"")</f>
        <v>30</v>
      </c>
      <c r="AK19" s="251">
        <f>IF(AK17&lt;&gt;8,31,"")</f>
        <v>31</v>
      </c>
      <c r="AL19" s="252" t="s">
        <v>154</v>
      </c>
      <c r="AM19" s="255" t="str">
        <f>IF(AM46&gt;0,"Reap.","")</f>
        <v/>
      </c>
      <c r="AN19" s="256" t="s">
        <v>345</v>
      </c>
      <c r="AO19" s="266" t="s">
        <v>346</v>
      </c>
      <c r="AP19" s="264" t="s">
        <v>347</v>
      </c>
      <c r="AQ19" s="275" t="s">
        <v>409</v>
      </c>
      <c r="AR19" s="372" t="s">
        <v>172</v>
      </c>
      <c r="AS19" s="448" t="s">
        <v>155</v>
      </c>
      <c r="AT19" s="274"/>
      <c r="AU19" s="274"/>
      <c r="AX19" s="308"/>
      <c r="EB19" s="253">
        <v>1</v>
      </c>
      <c r="EC19" s="253">
        <v>2</v>
      </c>
      <c r="ED19" s="253">
        <v>3</v>
      </c>
      <c r="EE19" s="253">
        <v>4</v>
      </c>
      <c r="EF19" s="253">
        <v>5</v>
      </c>
      <c r="EG19" s="253">
        <v>6</v>
      </c>
      <c r="EH19" s="253">
        <v>7</v>
      </c>
      <c r="EI19" s="253">
        <v>8</v>
      </c>
      <c r="EJ19" s="253">
        <v>9</v>
      </c>
      <c r="EK19" s="253">
        <v>10</v>
      </c>
      <c r="EL19" s="253">
        <v>11</v>
      </c>
      <c r="EM19" s="253">
        <v>12</v>
      </c>
      <c r="EN19" s="253">
        <v>13</v>
      </c>
      <c r="EO19" s="253">
        <v>14</v>
      </c>
      <c r="EP19" s="253">
        <v>15</v>
      </c>
      <c r="EQ19" s="253">
        <v>16</v>
      </c>
      <c r="ER19" s="253">
        <v>17</v>
      </c>
      <c r="ES19" s="253">
        <v>18</v>
      </c>
      <c r="ET19" s="253">
        <v>19</v>
      </c>
      <c r="EU19" s="253">
        <v>20</v>
      </c>
      <c r="EV19" s="253">
        <v>21</v>
      </c>
      <c r="EW19" s="253">
        <v>22</v>
      </c>
      <c r="EX19" s="253">
        <v>23</v>
      </c>
      <c r="EY19" s="253">
        <v>24</v>
      </c>
      <c r="EZ19" s="253">
        <v>25</v>
      </c>
      <c r="FA19" s="253">
        <v>26</v>
      </c>
      <c r="FB19" s="253">
        <v>27</v>
      </c>
      <c r="FC19" s="253">
        <v>28</v>
      </c>
      <c r="FD19" s="253">
        <v>29</v>
      </c>
      <c r="FE19" s="253">
        <v>30</v>
      </c>
      <c r="FF19" s="253">
        <v>31</v>
      </c>
    </row>
    <row r="20" spans="1:200" s="22" customFormat="1" ht="15.95" customHeight="1" x14ac:dyDescent="0.2">
      <c r="A20" s="21"/>
      <c r="B20" s="213" t="str">
        <f>IF(E20=0," ",(VLOOKUP(E20,'6 - Tabela base'!$A$4:$B$199,2,0)))</f>
        <v>JORNAL DA GLOBO</v>
      </c>
      <c r="C20" s="389">
        <f>IF(ISERROR(INDEX('6 - Tabela base'!$GI$4:$GW$299,Parametros!A3,Parametros!$I$3)),"",INDEX('6 - Tabela base'!$GI$4:$GW$299,Parametros!A3,Parametros!$I$3))</f>
        <v>44530.116399999999</v>
      </c>
      <c r="D20" s="316">
        <f t="shared" ref="D20:D45" si="3">IF(ISERROR(IF(AS20&lt;&gt;0,(AQ20*1000)/AS20,0)),"",IF(AS20&lt;&gt;0,(AQ20*1000)/AS20,0))</f>
        <v>3.9734344821968621</v>
      </c>
      <c r="E20" s="377" t="s">
        <v>121</v>
      </c>
      <c r="F20" s="382" t="str">
        <f>IF(Parametros!$B3&gt;1,CONCATENATE(INDEX('6 - Tabela base'!$C$4:$FS$98,1,Parametros!$B3-1+(Parametros!$I$3-1)*11),""""),"")</f>
        <v>5IN"</v>
      </c>
      <c r="G20" s="385"/>
      <c r="H20" s="192">
        <v>1</v>
      </c>
      <c r="I20" s="192">
        <v>1</v>
      </c>
      <c r="J20" s="192"/>
      <c r="K20" s="192"/>
      <c r="L20" s="192"/>
      <c r="M20" s="192"/>
      <c r="N20" s="192"/>
      <c r="O20" s="192">
        <v>1</v>
      </c>
      <c r="P20" s="192"/>
      <c r="Q20" s="192"/>
      <c r="R20" s="192"/>
      <c r="S20" s="192"/>
      <c r="T20" s="192"/>
      <c r="U20" s="192"/>
      <c r="V20" s="192"/>
      <c r="W20" s="192">
        <v>1</v>
      </c>
      <c r="X20" s="192"/>
      <c r="Y20" s="192"/>
      <c r="Z20" s="192"/>
      <c r="AA20" s="192"/>
      <c r="AB20" s="192"/>
      <c r="AC20" s="192"/>
      <c r="AD20" s="192"/>
      <c r="AE20" s="192"/>
      <c r="AF20" s="192"/>
      <c r="AG20" s="192"/>
      <c r="AH20" s="192"/>
      <c r="AI20" s="192"/>
      <c r="AJ20" s="192"/>
      <c r="AK20" s="193"/>
      <c r="AL20" s="33">
        <f>SUM(Parametros!C36:AA36)</f>
        <v>4</v>
      </c>
      <c r="AM20" s="32">
        <f>Parametros!B36</f>
        <v>0</v>
      </c>
      <c r="AN20" s="284">
        <f>IF(OR(Parametros!$A3&gt;1,Parametros!$B3&gt;1),INDEX('6 - Tabela base'!$C$4:$FS$299,Parametros!A3,Parametros!$B3-1+(Parametros!$I$3-1)*11),0)</f>
        <v>186.25</v>
      </c>
      <c r="AO20" s="284">
        <f>IF(ISERROR(AL20*AN20-(AL20*AN20*AR20)/100),"",AL20*AN20)</f>
        <v>745</v>
      </c>
      <c r="AP20" s="374"/>
      <c r="AQ20" s="284">
        <f>AO20+AT20-AV20</f>
        <v>707.75</v>
      </c>
      <c r="AR20" s="374">
        <v>5</v>
      </c>
      <c r="AS20" s="375">
        <f>IF(ISERROR(INDEX('6 - Tabela base'!$GI$4:$GW$299,Parametros!A3,Parametros!$I$3)*(AL20+AM20)),"",INDEX('6 - Tabela base'!$GI$4:$GW$299,Parametros!A3,Parametros!$I$3)*(AL20+AM20))</f>
        <v>178120.4656</v>
      </c>
      <c r="AT20" s="304">
        <f>(AL20*AN20*AP20)/100</f>
        <v>0</v>
      </c>
      <c r="AU20" s="305">
        <f>AO20+AT20</f>
        <v>745</v>
      </c>
      <c r="AV20" s="370">
        <f>AU20*(AR20/100)</f>
        <v>37.25</v>
      </c>
      <c r="AW20" s="303"/>
      <c r="AX20" s="303"/>
      <c r="DZ20" s="22">
        <f t="shared" ref="DZ20:DZ45" si="4">IF(AL20&lt;&gt;0,1,0)</f>
        <v>1</v>
      </c>
      <c r="EB20" s="22">
        <f>INDEX('6 - Tabela base'!$GX$4:$HD$299,Parametros!$A3,G$17)</f>
        <v>0</v>
      </c>
      <c r="EC20" s="22">
        <f>INDEX('6 - Tabela base'!$GX$4:$HD$299,Parametros!$A3,H$17)</f>
        <v>1</v>
      </c>
      <c r="ED20" s="22">
        <f>INDEX('6 - Tabela base'!$GX$4:$HD$299,Parametros!$A3,I$17)</f>
        <v>1</v>
      </c>
      <c r="EE20" s="22">
        <f>INDEX('6 - Tabela base'!$GX$4:$HD$299,Parametros!$A3,J$17)</f>
        <v>1</v>
      </c>
      <c r="EF20" s="22">
        <f>INDEX('6 - Tabela base'!$GX$4:$HD$299,Parametros!$A3,K$17)</f>
        <v>1</v>
      </c>
      <c r="EG20" s="22">
        <f>INDEX('6 - Tabela base'!$GX$4:$HD$299,Parametros!$A3,L$17)</f>
        <v>1</v>
      </c>
      <c r="EH20" s="22">
        <f>INDEX('6 - Tabela base'!$GX$4:$HD$299,Parametros!$A3,M$17)</f>
        <v>0</v>
      </c>
      <c r="EI20" s="22">
        <f>INDEX('6 - Tabela base'!$GX$4:$HD$299,Parametros!$A3,N$17)</f>
        <v>0</v>
      </c>
      <c r="EJ20" s="22">
        <f>INDEX('6 - Tabela base'!$GX$4:$HD$299,Parametros!$A3,O$17)</f>
        <v>1</v>
      </c>
      <c r="EK20" s="22">
        <f>INDEX('6 - Tabela base'!$GX$4:$HD$299,Parametros!$A3,P$17)</f>
        <v>1</v>
      </c>
      <c r="EL20" s="22">
        <f>INDEX('6 - Tabela base'!$GX$4:$HD$299,Parametros!$A3,Q$17)</f>
        <v>1</v>
      </c>
      <c r="EM20" s="22">
        <f>INDEX('6 - Tabela base'!$GX$4:$HD$299,Parametros!$A3,R$17)</f>
        <v>1</v>
      </c>
      <c r="EN20" s="22">
        <f>INDEX('6 - Tabela base'!$GX$4:$HD$299,Parametros!$A3,S$17)</f>
        <v>1</v>
      </c>
      <c r="EO20" s="22">
        <f>INDEX('6 - Tabela base'!$GX$4:$HD$299,Parametros!$A3,T$17)</f>
        <v>0</v>
      </c>
      <c r="EP20" s="22">
        <f>INDEX('6 - Tabela base'!$GX$4:$HD$299,Parametros!$A3,U$17)</f>
        <v>0</v>
      </c>
      <c r="EQ20" s="22">
        <f>INDEX('6 - Tabela base'!$GX$4:$HD$299,Parametros!$A3,V$17)</f>
        <v>1</v>
      </c>
      <c r="ER20" s="22">
        <f>INDEX('6 - Tabela base'!$GX$4:$HD$299,Parametros!$A3,W$17)</f>
        <v>1</v>
      </c>
      <c r="ES20" s="22">
        <f>INDEX('6 - Tabela base'!$GX$4:$HD$299,Parametros!$A3,X$17)</f>
        <v>1</v>
      </c>
      <c r="ET20" s="22">
        <f>INDEX('6 - Tabela base'!$GX$4:$HD$299,Parametros!$A3,Y$17)</f>
        <v>1</v>
      </c>
      <c r="EU20" s="22">
        <f>INDEX('6 - Tabela base'!$GX$4:$HD$299,Parametros!$A3,Z$17)</f>
        <v>1</v>
      </c>
      <c r="EV20" s="22">
        <f>INDEX('6 - Tabela base'!$GX$4:$HD$299,Parametros!$A3,AA$17)</f>
        <v>0</v>
      </c>
      <c r="EW20" s="22">
        <f>INDEX('6 - Tabela base'!$GX$4:$HD$299,Parametros!$A3,AB$17)</f>
        <v>0</v>
      </c>
      <c r="EX20" s="22">
        <f>INDEX('6 - Tabela base'!$GX$4:$HD$299,Parametros!$A3,AC$17)</f>
        <v>1</v>
      </c>
      <c r="EY20" s="22">
        <f>INDEX('6 - Tabela base'!$GX$4:$HD$299,Parametros!$A3,AD$17)</f>
        <v>1</v>
      </c>
      <c r="EZ20" s="22">
        <f>INDEX('6 - Tabela base'!$GX$4:$HD$299,Parametros!$A3,AE$17)</f>
        <v>1</v>
      </c>
      <c r="FA20" s="22">
        <f>INDEX('6 - Tabela base'!$GX$4:$HD$299,Parametros!$A3,AF$17)</f>
        <v>1</v>
      </c>
      <c r="FB20" s="22">
        <f>INDEX('6 - Tabela base'!$GX$4:$HD$299,Parametros!$A3,AG$17)</f>
        <v>1</v>
      </c>
      <c r="FC20" s="22">
        <f>INDEX('6 - Tabela base'!$GX$4:$HD$299,Parametros!$A3,AH$17)</f>
        <v>0</v>
      </c>
      <c r="FD20" s="22">
        <f>INDEX('6 - Tabela base'!$GX$4:$HD$299,Parametros!$A3,AI$17)</f>
        <v>0</v>
      </c>
      <c r="FE20" s="22">
        <f>INDEX('6 - Tabela base'!$GX$4:$HD$299,Parametros!$A3,AJ$17)</f>
        <v>1</v>
      </c>
      <c r="FF20" s="22">
        <f>INDEX('6 - Tabela base'!$GX$4:$HD$299,Parametros!$A3,AK$17)</f>
        <v>1</v>
      </c>
    </row>
    <row r="21" spans="1:200" s="22" customFormat="1" ht="15.75" customHeight="1" x14ac:dyDescent="0.2">
      <c r="A21" s="21"/>
      <c r="B21" s="214" t="str">
        <f>IF(E21=0," ",(VLOOKUP(E21,'6 - Tabela base'!$A$4:$B$199,2,0)))</f>
        <v xml:space="preserve"> </v>
      </c>
      <c r="C21" s="382">
        <f>IF(ISERROR(INDEX('6 - Tabela base'!$GI$4:$GW$299,Parametros!A4,Parametros!$I$3)),"",INDEX('6 - Tabela base'!$GI$4:$GW$299,Parametros!A4,Parametros!$I$3))</f>
        <v>0</v>
      </c>
      <c r="D21" s="317">
        <f>IF(ISERROR(IF(AS21&lt;&gt;0,(AQ21*1000)/AS21,0)),"",IF(AS21&lt;&gt;0,(AQ21*1000)/AS21,0))</f>
        <v>0</v>
      </c>
      <c r="E21" s="377"/>
      <c r="F21" s="382" t="str">
        <f>IF(Parametros!$B4&gt;1,CONCATENATE(INDEX('6 - Tabela base'!$C$4:$FS$98,1,Parametros!$B4-1+(Parametros!$I$3-1)*11),""""),"")</f>
        <v/>
      </c>
      <c r="G21" s="194"/>
      <c r="H21" s="195"/>
      <c r="I21" s="195"/>
      <c r="J21" s="195"/>
      <c r="K21" s="195"/>
      <c r="L21" s="195"/>
      <c r="M21" s="195"/>
      <c r="N21" s="195"/>
      <c r="O21" s="195"/>
      <c r="P21" s="195"/>
      <c r="Q21" s="195"/>
      <c r="R21" s="195"/>
      <c r="S21" s="195"/>
      <c r="T21" s="195"/>
      <c r="U21" s="195"/>
      <c r="V21" s="195"/>
      <c r="W21" s="195"/>
      <c r="X21" s="195"/>
      <c r="Y21" s="195"/>
      <c r="Z21" s="195"/>
      <c r="AA21" s="195"/>
      <c r="AB21" s="195"/>
      <c r="AC21" s="195"/>
      <c r="AD21" s="195"/>
      <c r="AE21" s="195"/>
      <c r="AF21" s="195"/>
      <c r="AG21" s="195"/>
      <c r="AH21" s="195"/>
      <c r="AI21" s="195"/>
      <c r="AJ21" s="195"/>
      <c r="AK21" s="196"/>
      <c r="AL21" s="33">
        <f>SUM(Parametros!C37:AA37)</f>
        <v>0</v>
      </c>
      <c r="AM21" s="33">
        <f>Parametros!B37</f>
        <v>0</v>
      </c>
      <c r="AN21" s="284">
        <f>IF(OR(Parametros!$A4&gt;1,Parametros!$B4&gt;1),INDEX('6 - Tabela base'!$C$4:$FS$299,Parametros!A4,Parametros!$B4-1+(Parametros!$I$3-1)*11),0)</f>
        <v>0</v>
      </c>
      <c r="AO21" s="284">
        <f t="shared" ref="AO21" si="5">IF(ISERROR(AL21*AN21-(AL21*AN21*AR21)/100),"",AL21*AN21)</f>
        <v>0</v>
      </c>
      <c r="AP21" s="374"/>
      <c r="AQ21" s="284">
        <f t="shared" ref="AQ21:AQ45" si="6">AO21+AT21-AV21</f>
        <v>0</v>
      </c>
      <c r="AR21" s="374"/>
      <c r="AS21" s="375">
        <f>IF(ISERROR(INDEX('6 - Tabela base'!$GI$4:$GW$299,Parametros!A4,Parametros!$I$3)*(AL21+AM21)),"",INDEX('6 - Tabela base'!$GI$4:$GW$299,Parametros!A4,Parametros!$I$3)*(AL21+AM21))</f>
        <v>0</v>
      </c>
      <c r="AT21" s="304">
        <f t="shared" ref="AT21:AT45" si="7">(AL21*AN21*AP21)/100</f>
        <v>0</v>
      </c>
      <c r="AU21" s="305">
        <f t="shared" ref="AU21:AU45" si="8">AO21+AT21</f>
        <v>0</v>
      </c>
      <c r="AV21" s="370">
        <f t="shared" ref="AV21:AV45" si="9">AU21*(AR21/100)</f>
        <v>0</v>
      </c>
      <c r="DZ21" s="22">
        <f>IF(AL21&lt;&gt;0,1,0)</f>
        <v>0</v>
      </c>
      <c r="EB21" s="22">
        <f>INDEX('6 - Tabela base'!$GX$4:$HD$299,Parametros!$A4,G$17)</f>
        <v>0</v>
      </c>
      <c r="EC21" s="22">
        <f>INDEX('6 - Tabela base'!$GX$4:$HD$299,Parametros!$A4,H$17)</f>
        <v>0</v>
      </c>
      <c r="ED21" s="22">
        <f>INDEX('6 - Tabela base'!$GX$4:$HD$299,Parametros!$A4,I$17)</f>
        <v>0</v>
      </c>
      <c r="EE21" s="22">
        <f>INDEX('6 - Tabela base'!$GX$4:$HD$299,Parametros!$A4,J$17)</f>
        <v>0</v>
      </c>
      <c r="EF21" s="22">
        <f>INDEX('6 - Tabela base'!$GX$4:$HD$299,Parametros!$A4,K$17)</f>
        <v>0</v>
      </c>
      <c r="EG21" s="22">
        <f>INDEX('6 - Tabela base'!$GX$4:$HD$299,Parametros!$A4,L$17)</f>
        <v>0</v>
      </c>
      <c r="EH21" s="22">
        <f>INDEX('6 - Tabela base'!$GX$4:$HD$299,Parametros!$A4,M$17)</f>
        <v>0</v>
      </c>
      <c r="EI21" s="22">
        <f>INDEX('6 - Tabela base'!$GX$4:$HD$299,Parametros!$A4,N$17)</f>
        <v>0</v>
      </c>
      <c r="EJ21" s="22">
        <f>INDEX('6 - Tabela base'!$GX$4:$HD$299,Parametros!$A4,O$17)</f>
        <v>0</v>
      </c>
      <c r="EK21" s="22">
        <f>INDEX('6 - Tabela base'!$GX$4:$HD$299,Parametros!$A4,P$17)</f>
        <v>0</v>
      </c>
      <c r="EL21" s="22">
        <f>INDEX('6 - Tabela base'!$GX$4:$HD$299,Parametros!$A4,Q$17)</f>
        <v>0</v>
      </c>
      <c r="EM21" s="22">
        <f>INDEX('6 - Tabela base'!$GX$4:$HD$299,Parametros!$A4,R$17)</f>
        <v>0</v>
      </c>
      <c r="EN21" s="22">
        <f>INDEX('6 - Tabela base'!$GX$4:$HD$299,Parametros!$A4,S$17)</f>
        <v>0</v>
      </c>
      <c r="EO21" s="22">
        <f>INDEX('6 - Tabela base'!$GX$4:$HD$299,Parametros!$A4,T$17)</f>
        <v>0</v>
      </c>
      <c r="EP21" s="22">
        <f>INDEX('6 - Tabela base'!$GX$4:$HD$299,Parametros!$A4,U$17)</f>
        <v>0</v>
      </c>
      <c r="EQ21" s="22">
        <f>INDEX('6 - Tabela base'!$GX$4:$HD$299,Parametros!$A4,V$17)</f>
        <v>0</v>
      </c>
      <c r="ER21" s="22">
        <f>INDEX('6 - Tabela base'!$GX$4:$HD$299,Parametros!$A4,W$17)</f>
        <v>0</v>
      </c>
      <c r="ES21" s="22">
        <f>INDEX('6 - Tabela base'!$GX$4:$HD$299,Parametros!$A4,X$17)</f>
        <v>0</v>
      </c>
      <c r="ET21" s="22">
        <f>INDEX('6 - Tabela base'!$GX$4:$HD$299,Parametros!$A4,Y$17)</f>
        <v>0</v>
      </c>
      <c r="EU21" s="22">
        <f>INDEX('6 - Tabela base'!$GX$4:$HD$299,Parametros!$A4,Z$17)</f>
        <v>0</v>
      </c>
      <c r="EV21" s="22">
        <f>INDEX('6 - Tabela base'!$GX$4:$HD$299,Parametros!$A4,AA$17)</f>
        <v>0</v>
      </c>
      <c r="EW21" s="22">
        <f>INDEX('6 - Tabela base'!$GX$4:$HD$299,Parametros!$A4,AB$17)</f>
        <v>0</v>
      </c>
      <c r="EX21" s="22">
        <f>INDEX('6 - Tabela base'!$GX$4:$HD$299,Parametros!$A4,AC$17)</f>
        <v>0</v>
      </c>
      <c r="EY21" s="22">
        <f>INDEX('6 - Tabela base'!$GX$4:$HD$299,Parametros!$A4,AD$17)</f>
        <v>0</v>
      </c>
      <c r="EZ21" s="22">
        <f>INDEX('6 - Tabela base'!$GX$4:$HD$299,Parametros!$A4,AE$17)</f>
        <v>0</v>
      </c>
      <c r="FA21" s="22">
        <f>INDEX('6 - Tabela base'!$GX$4:$HD$299,Parametros!$A4,AF$17)</f>
        <v>0</v>
      </c>
      <c r="FB21" s="22">
        <f>INDEX('6 - Tabela base'!$GX$4:$HD$299,Parametros!$A4,AG$17)</f>
        <v>0</v>
      </c>
      <c r="FC21" s="22">
        <f>INDEX('6 - Tabela base'!$GX$4:$HD$299,Parametros!$A4,AH$17)</f>
        <v>0</v>
      </c>
      <c r="FD21" s="22">
        <f>INDEX('6 - Tabela base'!$GX$4:$HD$299,Parametros!$A4,AI$17)</f>
        <v>0</v>
      </c>
      <c r="FE21" s="22">
        <f>INDEX('6 - Tabela base'!$GX$4:$HD$299,Parametros!$A4,AJ$17)</f>
        <v>0</v>
      </c>
      <c r="FF21" s="22">
        <f>INDEX('6 - Tabela base'!$GX$4:$HD$299,Parametros!$A4,AK$17)</f>
        <v>0</v>
      </c>
    </row>
    <row r="22" spans="1:200" s="22" customFormat="1" ht="15.95" customHeight="1" x14ac:dyDescent="0.2">
      <c r="A22" s="21"/>
      <c r="B22" s="214" t="str">
        <f>IF(E22=0," ",(VLOOKUP(E22,'6 - Tabela base'!$A$4:$B$199,2,0)))</f>
        <v xml:space="preserve"> </v>
      </c>
      <c r="C22" s="382">
        <f>IF(ISERROR(INDEX('6 - Tabela base'!$GI$4:$GW$299,Parametros!A5,Parametros!$I$3)),"",INDEX('6 - Tabela base'!$GI$4:$GW$299,Parametros!A5,Parametros!$I$3))</f>
        <v>0</v>
      </c>
      <c r="D22" s="317">
        <f t="shared" ref="D22:D44" si="10">IF(ISERROR(IF(AS22&lt;&gt;0,(AQ22*1000)/AS22,0)),"",IF(AS22&lt;&gt;0,(AQ22*1000)/AS22,0))</f>
        <v>0</v>
      </c>
      <c r="E22" s="377"/>
      <c r="F22" s="382" t="str">
        <f>IF(Parametros!$B5&gt;1,CONCATENATE(INDEX('6 - Tabela base'!$C$4:$FS$98,1,Parametros!$B5-1+(Parametros!$I$3-1)*11),""""),"")</f>
        <v/>
      </c>
      <c r="G22" s="194"/>
      <c r="H22" s="195"/>
      <c r="I22" s="195"/>
      <c r="J22" s="195"/>
      <c r="K22" s="195"/>
      <c r="L22" s="195"/>
      <c r="M22" s="195"/>
      <c r="N22" s="195"/>
      <c r="O22" s="195"/>
      <c r="P22" s="195"/>
      <c r="Q22" s="195"/>
      <c r="R22" s="195"/>
      <c r="S22" s="195"/>
      <c r="T22" s="195"/>
      <c r="U22" s="195"/>
      <c r="V22" s="195"/>
      <c r="W22" s="195"/>
      <c r="X22" s="195"/>
      <c r="Y22" s="195"/>
      <c r="Z22" s="195"/>
      <c r="AA22" s="195"/>
      <c r="AB22" s="195"/>
      <c r="AC22" s="195"/>
      <c r="AD22" s="195"/>
      <c r="AE22" s="195"/>
      <c r="AF22" s="195"/>
      <c r="AG22" s="195"/>
      <c r="AH22" s="195"/>
      <c r="AI22" s="195"/>
      <c r="AJ22" s="195"/>
      <c r="AK22" s="196"/>
      <c r="AL22" s="33">
        <f>SUM(Parametros!C38:AA38)</f>
        <v>0</v>
      </c>
      <c r="AM22" s="33">
        <f>Parametros!B38</f>
        <v>0</v>
      </c>
      <c r="AN22" s="284">
        <f>IF(OR(Parametros!$A5&gt;1,Parametros!$B5&gt;1),INDEX('6 - Tabela base'!$C$4:$FS$299,Parametros!A5,Parametros!$B5-1+(Parametros!$I$3-1)*11),0)</f>
        <v>0</v>
      </c>
      <c r="AO22" s="284">
        <f t="shared" ref="AO22:AO44" si="11">IF(ISERROR(AL22*AN22-(AL22*AN22*AR22)/100),"",AL22*AN22)</f>
        <v>0</v>
      </c>
      <c r="AP22" s="374"/>
      <c r="AQ22" s="284">
        <f t="shared" ref="AQ22:AQ44" si="12">AO22+AT22-AV22</f>
        <v>0</v>
      </c>
      <c r="AR22" s="374"/>
      <c r="AS22" s="375">
        <f>IF(ISERROR(INDEX('6 - Tabela base'!$GI$4:$GW$299,Parametros!A5,Parametros!$I$3)*(AL22+AM22)),"",INDEX('6 - Tabela base'!$GI$4:$GW$299,Parametros!A5,Parametros!$I$3)*(AL22+AM22))</f>
        <v>0</v>
      </c>
      <c r="AT22" s="304">
        <f t="shared" si="7"/>
        <v>0</v>
      </c>
      <c r="AU22" s="305">
        <f t="shared" si="8"/>
        <v>0</v>
      </c>
      <c r="AV22" s="370">
        <f t="shared" si="9"/>
        <v>0</v>
      </c>
      <c r="DZ22" s="22">
        <f t="shared" si="4"/>
        <v>0</v>
      </c>
      <c r="EB22" s="22">
        <f>INDEX('6 - Tabela base'!$GX$4:$HD$299,Parametros!$A5,G$17)</f>
        <v>0</v>
      </c>
      <c r="EC22" s="22">
        <f>INDEX('6 - Tabela base'!$GX$4:$HD$299,Parametros!$A5,H$17)</f>
        <v>0</v>
      </c>
      <c r="ED22" s="22">
        <f>INDEX('6 - Tabela base'!$GX$4:$HD$299,Parametros!$A5,I$17)</f>
        <v>0</v>
      </c>
      <c r="EE22" s="22">
        <f>INDEX('6 - Tabela base'!$GX$4:$HD$299,Parametros!$A5,J$17)</f>
        <v>0</v>
      </c>
      <c r="EF22" s="22">
        <f>INDEX('6 - Tabela base'!$GX$4:$HD$299,Parametros!$A5,K$17)</f>
        <v>0</v>
      </c>
      <c r="EG22" s="22">
        <f>INDEX('6 - Tabela base'!$GX$4:$HD$299,Parametros!$A5,L$17)</f>
        <v>0</v>
      </c>
      <c r="EH22" s="22">
        <f>INDEX('6 - Tabela base'!$GX$4:$HD$299,Parametros!$A5,M$17)</f>
        <v>0</v>
      </c>
      <c r="EI22" s="22">
        <f>INDEX('6 - Tabela base'!$GX$4:$HD$299,Parametros!$A5,N$17)</f>
        <v>0</v>
      </c>
      <c r="EJ22" s="22">
        <f>INDEX('6 - Tabela base'!$GX$4:$HD$299,Parametros!$A5,O$17)</f>
        <v>0</v>
      </c>
      <c r="EK22" s="22">
        <f>INDEX('6 - Tabela base'!$GX$4:$HD$299,Parametros!$A5,P$17)</f>
        <v>0</v>
      </c>
      <c r="EL22" s="22">
        <f>INDEX('6 - Tabela base'!$GX$4:$HD$299,Parametros!$A5,Q$17)</f>
        <v>0</v>
      </c>
      <c r="EM22" s="22">
        <f>INDEX('6 - Tabela base'!$GX$4:$HD$299,Parametros!$A5,R$17)</f>
        <v>0</v>
      </c>
      <c r="EN22" s="22">
        <f>INDEX('6 - Tabela base'!$GX$4:$HD$299,Parametros!$A5,S$17)</f>
        <v>0</v>
      </c>
      <c r="EO22" s="22">
        <f>INDEX('6 - Tabela base'!$GX$4:$HD$299,Parametros!$A5,T$17)</f>
        <v>0</v>
      </c>
      <c r="EP22" s="22">
        <f>INDEX('6 - Tabela base'!$GX$4:$HD$299,Parametros!$A5,U$17)</f>
        <v>0</v>
      </c>
      <c r="EQ22" s="22">
        <f>INDEX('6 - Tabela base'!$GX$4:$HD$299,Parametros!$A5,V$17)</f>
        <v>0</v>
      </c>
      <c r="ER22" s="22">
        <f>INDEX('6 - Tabela base'!$GX$4:$HD$299,Parametros!$A5,W$17)</f>
        <v>0</v>
      </c>
      <c r="ES22" s="22">
        <f>INDEX('6 - Tabela base'!$GX$4:$HD$299,Parametros!$A5,X$17)</f>
        <v>0</v>
      </c>
      <c r="ET22" s="22">
        <f>INDEX('6 - Tabela base'!$GX$4:$HD$299,Parametros!$A5,Y$17)</f>
        <v>0</v>
      </c>
      <c r="EU22" s="22">
        <f>INDEX('6 - Tabela base'!$GX$4:$HD$299,Parametros!$A5,Z$17)</f>
        <v>0</v>
      </c>
      <c r="EV22" s="22">
        <f>INDEX('6 - Tabela base'!$GX$4:$HD$299,Parametros!$A5,AA$17)</f>
        <v>0</v>
      </c>
      <c r="EW22" s="22">
        <f>INDEX('6 - Tabela base'!$GX$4:$HD$299,Parametros!$A5,AB$17)</f>
        <v>0</v>
      </c>
      <c r="EX22" s="22">
        <f>INDEX('6 - Tabela base'!$GX$4:$HD$299,Parametros!$A5,AC$17)</f>
        <v>0</v>
      </c>
      <c r="EY22" s="22">
        <f>INDEX('6 - Tabela base'!$GX$4:$HD$299,Parametros!$A5,AD$17)</f>
        <v>0</v>
      </c>
      <c r="EZ22" s="22">
        <f>INDEX('6 - Tabela base'!$GX$4:$HD$299,Parametros!$A5,AE$17)</f>
        <v>0</v>
      </c>
      <c r="FA22" s="22">
        <f>INDEX('6 - Tabela base'!$GX$4:$HD$299,Parametros!$A5,AF$17)</f>
        <v>0</v>
      </c>
      <c r="FB22" s="22">
        <f>INDEX('6 - Tabela base'!$GX$4:$HD$299,Parametros!$A5,AG$17)</f>
        <v>0</v>
      </c>
      <c r="FC22" s="22">
        <f>INDEX('6 - Tabela base'!$GX$4:$HD$299,Parametros!$A5,AH$17)</f>
        <v>0</v>
      </c>
      <c r="FD22" s="22">
        <f>INDEX('6 - Tabela base'!$GX$4:$HD$299,Parametros!$A5,AI$17)</f>
        <v>0</v>
      </c>
      <c r="FE22" s="22">
        <f>INDEX('6 - Tabela base'!$GX$4:$HD$299,Parametros!$A5,AJ$17)</f>
        <v>0</v>
      </c>
      <c r="FF22" s="22">
        <f>INDEX('6 - Tabela base'!$GX$4:$HD$299,Parametros!$A5,AK$17)</f>
        <v>0</v>
      </c>
    </row>
    <row r="23" spans="1:200" s="22" customFormat="1" ht="15.95" customHeight="1" x14ac:dyDescent="0.2">
      <c r="A23" s="21"/>
      <c r="B23" s="214" t="str">
        <f>IF(E23=0," ",(VLOOKUP(E23,'6 - Tabela base'!$A$4:$B$199,2,0)))</f>
        <v xml:space="preserve"> </v>
      </c>
      <c r="C23" s="382">
        <f>IF(ISERROR(INDEX('6 - Tabela base'!$GI$4:$GW$299,Parametros!A6,Parametros!$I$3)),"",INDEX('6 - Tabela base'!$GI$4:$GW$299,Parametros!A6,Parametros!$I$3))</f>
        <v>0</v>
      </c>
      <c r="D23" s="317">
        <f t="shared" si="10"/>
        <v>0</v>
      </c>
      <c r="E23" s="377"/>
      <c r="F23" s="382" t="str">
        <f>IF(Parametros!$B6&gt;1,CONCATENATE(INDEX('6 - Tabela base'!$C$4:$FS$98,1,Parametros!$B6-1+(Parametros!$I$3-1)*11),""""),"")</f>
        <v/>
      </c>
      <c r="G23" s="194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  <c r="AF23" s="195"/>
      <c r="AG23" s="195"/>
      <c r="AH23" s="195"/>
      <c r="AI23" s="195"/>
      <c r="AJ23" s="195"/>
      <c r="AK23" s="196"/>
      <c r="AL23" s="33">
        <f>SUM(Parametros!C39:AA39)</f>
        <v>0</v>
      </c>
      <c r="AM23" s="33">
        <f>Parametros!B39</f>
        <v>0</v>
      </c>
      <c r="AN23" s="284">
        <f>IF(OR(Parametros!$A6&gt;1,Parametros!$B6&gt;1),INDEX('6 - Tabela base'!$C$4:$FS$299,Parametros!A6,Parametros!$B6-1+(Parametros!$I$3-1)*11),0)</f>
        <v>0</v>
      </c>
      <c r="AO23" s="284">
        <f t="shared" si="11"/>
        <v>0</v>
      </c>
      <c r="AP23" s="374"/>
      <c r="AQ23" s="284">
        <f t="shared" si="12"/>
        <v>0</v>
      </c>
      <c r="AR23" s="374"/>
      <c r="AS23" s="375">
        <f>IF(ISERROR(INDEX('6 - Tabela base'!$GI$4:$GW$299,Parametros!A6,Parametros!$I$3)*(AL23+AM23)),"",INDEX('6 - Tabela base'!$GI$4:$GW$299,Parametros!A6,Parametros!$I$3)*(AL23+AM23))</f>
        <v>0</v>
      </c>
      <c r="AT23" s="304">
        <f t="shared" si="7"/>
        <v>0</v>
      </c>
      <c r="AU23" s="305">
        <f t="shared" si="8"/>
        <v>0</v>
      </c>
      <c r="AV23" s="370">
        <f t="shared" si="9"/>
        <v>0</v>
      </c>
      <c r="DZ23" s="22">
        <f t="shared" si="4"/>
        <v>0</v>
      </c>
      <c r="EB23" s="22">
        <f>INDEX('6 - Tabela base'!$GX$4:$HD$299,Parametros!$A6,G$17)</f>
        <v>0</v>
      </c>
      <c r="EC23" s="22">
        <f>INDEX('6 - Tabela base'!$GX$4:$HD$299,Parametros!$A6,H$17)</f>
        <v>0</v>
      </c>
      <c r="ED23" s="22">
        <f>INDEX('6 - Tabela base'!$GX$4:$HD$299,Parametros!$A6,I$17)</f>
        <v>0</v>
      </c>
      <c r="EE23" s="22">
        <f>INDEX('6 - Tabela base'!$GX$4:$HD$299,Parametros!$A6,J$17)</f>
        <v>0</v>
      </c>
      <c r="EF23" s="22">
        <f>INDEX('6 - Tabela base'!$GX$4:$HD$299,Parametros!$A6,K$17)</f>
        <v>0</v>
      </c>
      <c r="EG23" s="22">
        <f>INDEX('6 - Tabela base'!$GX$4:$HD$299,Parametros!$A6,L$17)</f>
        <v>0</v>
      </c>
      <c r="EH23" s="22">
        <f>INDEX('6 - Tabela base'!$GX$4:$HD$299,Parametros!$A6,M$17)</f>
        <v>0</v>
      </c>
      <c r="EI23" s="22">
        <f>INDEX('6 - Tabela base'!$GX$4:$HD$299,Parametros!$A6,N$17)</f>
        <v>0</v>
      </c>
      <c r="EJ23" s="22">
        <f>INDEX('6 - Tabela base'!$GX$4:$HD$299,Parametros!$A6,O$17)</f>
        <v>0</v>
      </c>
      <c r="EK23" s="22">
        <f>INDEX('6 - Tabela base'!$GX$4:$HD$299,Parametros!$A6,P$17)</f>
        <v>0</v>
      </c>
      <c r="EL23" s="22">
        <f>INDEX('6 - Tabela base'!$GX$4:$HD$299,Parametros!$A6,Q$17)</f>
        <v>0</v>
      </c>
      <c r="EM23" s="22">
        <f>INDEX('6 - Tabela base'!$GX$4:$HD$299,Parametros!$A6,R$17)</f>
        <v>0</v>
      </c>
      <c r="EN23" s="22">
        <f>INDEX('6 - Tabela base'!$GX$4:$HD$299,Parametros!$A6,S$17)</f>
        <v>0</v>
      </c>
      <c r="EO23" s="22">
        <f>INDEX('6 - Tabela base'!$GX$4:$HD$299,Parametros!$A6,T$17)</f>
        <v>0</v>
      </c>
      <c r="EP23" s="22">
        <f>INDEX('6 - Tabela base'!$GX$4:$HD$299,Parametros!$A6,U$17)</f>
        <v>0</v>
      </c>
      <c r="EQ23" s="22">
        <f>INDEX('6 - Tabela base'!$GX$4:$HD$299,Parametros!$A6,V$17)</f>
        <v>0</v>
      </c>
      <c r="ER23" s="22">
        <f>INDEX('6 - Tabela base'!$GX$4:$HD$299,Parametros!$A6,W$17)</f>
        <v>0</v>
      </c>
      <c r="ES23" s="22">
        <f>INDEX('6 - Tabela base'!$GX$4:$HD$299,Parametros!$A6,X$17)</f>
        <v>0</v>
      </c>
      <c r="ET23" s="22">
        <f>INDEX('6 - Tabela base'!$GX$4:$HD$299,Parametros!$A6,Y$17)</f>
        <v>0</v>
      </c>
      <c r="EU23" s="22">
        <f>INDEX('6 - Tabela base'!$GX$4:$HD$299,Parametros!$A6,Z$17)</f>
        <v>0</v>
      </c>
      <c r="EV23" s="22">
        <f>INDEX('6 - Tabela base'!$GX$4:$HD$299,Parametros!$A6,AA$17)</f>
        <v>0</v>
      </c>
      <c r="EW23" s="22">
        <f>INDEX('6 - Tabela base'!$GX$4:$HD$299,Parametros!$A6,AB$17)</f>
        <v>0</v>
      </c>
      <c r="EX23" s="22">
        <f>INDEX('6 - Tabela base'!$GX$4:$HD$299,Parametros!$A6,AC$17)</f>
        <v>0</v>
      </c>
      <c r="EY23" s="22">
        <f>INDEX('6 - Tabela base'!$GX$4:$HD$299,Parametros!$A6,AD$17)</f>
        <v>0</v>
      </c>
      <c r="EZ23" s="22">
        <f>INDEX('6 - Tabela base'!$GX$4:$HD$299,Parametros!$A6,AE$17)</f>
        <v>0</v>
      </c>
      <c r="FA23" s="22">
        <f>INDEX('6 - Tabela base'!$GX$4:$HD$299,Parametros!$A6,AF$17)</f>
        <v>0</v>
      </c>
      <c r="FB23" s="22">
        <f>INDEX('6 - Tabela base'!$GX$4:$HD$299,Parametros!$A6,AG$17)</f>
        <v>0</v>
      </c>
      <c r="FC23" s="22">
        <f>INDEX('6 - Tabela base'!$GX$4:$HD$299,Parametros!$A6,AH$17)</f>
        <v>0</v>
      </c>
      <c r="FD23" s="22">
        <f>INDEX('6 - Tabela base'!$GX$4:$HD$299,Parametros!$A6,AI$17)</f>
        <v>0</v>
      </c>
      <c r="FE23" s="22">
        <f>INDEX('6 - Tabela base'!$GX$4:$HD$299,Parametros!$A6,AJ$17)</f>
        <v>0</v>
      </c>
      <c r="FF23" s="22">
        <f>INDEX('6 - Tabela base'!$GX$4:$HD$299,Parametros!$A6,AK$17)</f>
        <v>0</v>
      </c>
    </row>
    <row r="24" spans="1:200" s="22" customFormat="1" ht="15.95" customHeight="1" x14ac:dyDescent="0.2">
      <c r="A24" s="21"/>
      <c r="B24" s="214" t="str">
        <f>IF(E24=0," ",(VLOOKUP(E24,'6 - Tabela base'!$A$4:$B$199,2,0)))</f>
        <v xml:space="preserve"> </v>
      </c>
      <c r="C24" s="382">
        <f>IF(ISERROR(INDEX('6 - Tabela base'!$GI$4:$GW$299,Parametros!A7,Parametros!$I$3)),"",INDEX('6 - Tabela base'!$GI$4:$GW$299,Parametros!A7,Parametros!$I$3))</f>
        <v>0</v>
      </c>
      <c r="D24" s="317">
        <f t="shared" si="10"/>
        <v>0</v>
      </c>
      <c r="E24" s="377"/>
      <c r="F24" s="382" t="str">
        <f>IF(Parametros!$B7&gt;1,CONCATENATE(INDEX('6 - Tabela base'!$C$4:$FS$98,1,Parametros!$B7-1+(Parametros!$I$3-1)*11),""""),"")</f>
        <v/>
      </c>
      <c r="G24" s="194"/>
      <c r="H24" s="195"/>
      <c r="I24" s="195"/>
      <c r="J24" s="195"/>
      <c r="K24" s="195"/>
      <c r="L24" s="195"/>
      <c r="M24" s="195"/>
      <c r="N24" s="195"/>
      <c r="O24" s="195"/>
      <c r="P24" s="195"/>
      <c r="Q24" s="195"/>
      <c r="R24" s="195"/>
      <c r="S24" s="195"/>
      <c r="T24" s="195"/>
      <c r="U24" s="195"/>
      <c r="V24" s="195"/>
      <c r="W24" s="195"/>
      <c r="X24" s="195"/>
      <c r="Y24" s="195"/>
      <c r="Z24" s="195"/>
      <c r="AA24" s="195"/>
      <c r="AB24" s="195"/>
      <c r="AC24" s="195"/>
      <c r="AD24" s="195"/>
      <c r="AE24" s="195"/>
      <c r="AF24" s="195"/>
      <c r="AG24" s="195"/>
      <c r="AH24" s="195"/>
      <c r="AI24" s="195"/>
      <c r="AJ24" s="195"/>
      <c r="AK24" s="196"/>
      <c r="AL24" s="33">
        <f>SUM(Parametros!C40:AA40)</f>
        <v>0</v>
      </c>
      <c r="AM24" s="33">
        <f>Parametros!B40</f>
        <v>0</v>
      </c>
      <c r="AN24" s="284">
        <f>IF(OR(Parametros!$A7&gt;1,Parametros!$B7&gt;1),INDEX('6 - Tabela base'!$C$4:$FS$299,Parametros!A7,Parametros!$B7-1+(Parametros!$I$3-1)*11),0)</f>
        <v>0</v>
      </c>
      <c r="AO24" s="284">
        <f t="shared" si="11"/>
        <v>0</v>
      </c>
      <c r="AP24" s="374"/>
      <c r="AQ24" s="284">
        <f t="shared" si="12"/>
        <v>0</v>
      </c>
      <c r="AR24" s="374"/>
      <c r="AS24" s="375">
        <f>IF(ISERROR(INDEX('6 - Tabela base'!$GI$4:$GW$299,Parametros!A7,Parametros!$I$3)*(AL24+AM24)),"",INDEX('6 - Tabela base'!$GI$4:$GW$299,Parametros!A7,Parametros!$I$3)*(AL24+AM24))</f>
        <v>0</v>
      </c>
      <c r="AT24" s="304">
        <f t="shared" si="7"/>
        <v>0</v>
      </c>
      <c r="AU24" s="305">
        <f t="shared" si="8"/>
        <v>0</v>
      </c>
      <c r="AV24" s="370">
        <f t="shared" si="9"/>
        <v>0</v>
      </c>
      <c r="DZ24" s="22">
        <f t="shared" si="4"/>
        <v>0</v>
      </c>
      <c r="EB24" s="22">
        <f>INDEX('6 - Tabela base'!$GX$4:$HD$299,Parametros!$A7,G$17)</f>
        <v>0</v>
      </c>
      <c r="EC24" s="22">
        <f>INDEX('6 - Tabela base'!$GX$4:$HD$299,Parametros!$A7,H$17)</f>
        <v>0</v>
      </c>
      <c r="ED24" s="22">
        <f>INDEX('6 - Tabela base'!$GX$4:$HD$299,Parametros!$A7,I$17)</f>
        <v>0</v>
      </c>
      <c r="EE24" s="22">
        <f>INDEX('6 - Tabela base'!$GX$4:$HD$299,Parametros!$A7,J$17)</f>
        <v>0</v>
      </c>
      <c r="EF24" s="22">
        <f>INDEX('6 - Tabela base'!$GX$4:$HD$299,Parametros!$A7,K$17)</f>
        <v>0</v>
      </c>
      <c r="EG24" s="22">
        <f>INDEX('6 - Tabela base'!$GX$4:$HD$299,Parametros!$A7,L$17)</f>
        <v>0</v>
      </c>
      <c r="EH24" s="22">
        <f>INDEX('6 - Tabela base'!$GX$4:$HD$299,Parametros!$A7,M$17)</f>
        <v>0</v>
      </c>
      <c r="EI24" s="22">
        <f>INDEX('6 - Tabela base'!$GX$4:$HD$299,Parametros!$A7,N$17)</f>
        <v>0</v>
      </c>
      <c r="EJ24" s="22">
        <f>INDEX('6 - Tabela base'!$GX$4:$HD$299,Parametros!$A7,O$17)</f>
        <v>0</v>
      </c>
      <c r="EK24" s="22">
        <f>INDEX('6 - Tabela base'!$GX$4:$HD$299,Parametros!$A7,P$17)</f>
        <v>0</v>
      </c>
      <c r="EL24" s="22">
        <f>INDEX('6 - Tabela base'!$GX$4:$HD$299,Parametros!$A7,Q$17)</f>
        <v>0</v>
      </c>
      <c r="EM24" s="22">
        <f>INDEX('6 - Tabela base'!$GX$4:$HD$299,Parametros!$A7,R$17)</f>
        <v>0</v>
      </c>
      <c r="EN24" s="22">
        <f>INDEX('6 - Tabela base'!$GX$4:$HD$299,Parametros!$A7,S$17)</f>
        <v>0</v>
      </c>
      <c r="EO24" s="22">
        <f>INDEX('6 - Tabela base'!$GX$4:$HD$299,Parametros!$A7,T$17)</f>
        <v>0</v>
      </c>
      <c r="EP24" s="22">
        <f>INDEX('6 - Tabela base'!$GX$4:$HD$299,Parametros!$A7,U$17)</f>
        <v>0</v>
      </c>
      <c r="EQ24" s="22">
        <f>INDEX('6 - Tabela base'!$GX$4:$HD$299,Parametros!$A7,V$17)</f>
        <v>0</v>
      </c>
      <c r="ER24" s="22">
        <f>INDEX('6 - Tabela base'!$GX$4:$HD$299,Parametros!$A7,W$17)</f>
        <v>0</v>
      </c>
      <c r="ES24" s="22">
        <f>INDEX('6 - Tabela base'!$GX$4:$HD$299,Parametros!$A7,X$17)</f>
        <v>0</v>
      </c>
      <c r="ET24" s="22">
        <f>INDEX('6 - Tabela base'!$GX$4:$HD$299,Parametros!$A7,Y$17)</f>
        <v>0</v>
      </c>
      <c r="EU24" s="22">
        <f>INDEX('6 - Tabela base'!$GX$4:$HD$299,Parametros!$A7,Z$17)</f>
        <v>0</v>
      </c>
      <c r="EV24" s="22">
        <f>INDEX('6 - Tabela base'!$GX$4:$HD$299,Parametros!$A7,AA$17)</f>
        <v>0</v>
      </c>
      <c r="EW24" s="22">
        <f>INDEX('6 - Tabela base'!$GX$4:$HD$299,Parametros!$A7,AB$17)</f>
        <v>0</v>
      </c>
      <c r="EX24" s="22">
        <f>INDEX('6 - Tabela base'!$GX$4:$HD$299,Parametros!$A7,AC$17)</f>
        <v>0</v>
      </c>
      <c r="EY24" s="22">
        <f>INDEX('6 - Tabela base'!$GX$4:$HD$299,Parametros!$A7,AD$17)</f>
        <v>0</v>
      </c>
      <c r="EZ24" s="22">
        <f>INDEX('6 - Tabela base'!$GX$4:$HD$299,Parametros!$A7,AE$17)</f>
        <v>0</v>
      </c>
      <c r="FA24" s="22">
        <f>INDEX('6 - Tabela base'!$GX$4:$HD$299,Parametros!$A7,AF$17)</f>
        <v>0</v>
      </c>
      <c r="FB24" s="22">
        <f>INDEX('6 - Tabela base'!$GX$4:$HD$299,Parametros!$A7,AG$17)</f>
        <v>0</v>
      </c>
      <c r="FC24" s="22">
        <f>INDEX('6 - Tabela base'!$GX$4:$HD$299,Parametros!$A7,AH$17)</f>
        <v>0</v>
      </c>
      <c r="FD24" s="22">
        <f>INDEX('6 - Tabela base'!$GX$4:$HD$299,Parametros!$A7,AI$17)</f>
        <v>0</v>
      </c>
      <c r="FE24" s="22">
        <f>INDEX('6 - Tabela base'!$GX$4:$HD$299,Parametros!$A7,AJ$17)</f>
        <v>0</v>
      </c>
      <c r="FF24" s="22">
        <f>INDEX('6 - Tabela base'!$GX$4:$HD$299,Parametros!$A7,AK$17)</f>
        <v>0</v>
      </c>
    </row>
    <row r="25" spans="1:200" s="22" customFormat="1" ht="15.95" customHeight="1" x14ac:dyDescent="0.2">
      <c r="A25" s="21"/>
      <c r="B25" s="214" t="str">
        <f>IF(E25=0," ",(VLOOKUP(E25,'6 - Tabela base'!$A$4:$B$199,2,0)))</f>
        <v xml:space="preserve"> </v>
      </c>
      <c r="C25" s="382">
        <f>IF(ISERROR(INDEX('6 - Tabela base'!$GI$4:$GW$299,Parametros!A8,Parametros!$I$3)),"",INDEX('6 - Tabela base'!$GI$4:$GW$299,Parametros!A8,Parametros!$I$3))</f>
        <v>0</v>
      </c>
      <c r="D25" s="317">
        <f t="shared" si="10"/>
        <v>0</v>
      </c>
      <c r="E25" s="377"/>
      <c r="F25" s="382" t="str">
        <f>IF(Parametros!$B8&gt;1,CONCATENATE(INDEX('6 - Tabela base'!$C$4:$FS$98,1,Parametros!$B8-1+(Parametros!$I$3-1)*11),""""),"")</f>
        <v/>
      </c>
      <c r="G25" s="194"/>
      <c r="H25" s="195"/>
      <c r="I25" s="195"/>
      <c r="J25" s="195"/>
      <c r="K25" s="195"/>
      <c r="L25" s="195"/>
      <c r="M25" s="195"/>
      <c r="N25" s="195"/>
      <c r="O25" s="195"/>
      <c r="P25" s="195"/>
      <c r="Q25" s="195"/>
      <c r="R25" s="195"/>
      <c r="S25" s="195"/>
      <c r="T25" s="195"/>
      <c r="U25" s="195"/>
      <c r="V25" s="195"/>
      <c r="W25" s="195"/>
      <c r="X25" s="195"/>
      <c r="Y25" s="195"/>
      <c r="Z25" s="195"/>
      <c r="AA25" s="195"/>
      <c r="AB25" s="195"/>
      <c r="AC25" s="195"/>
      <c r="AD25" s="195"/>
      <c r="AE25" s="195"/>
      <c r="AF25" s="195"/>
      <c r="AG25" s="195"/>
      <c r="AH25" s="195"/>
      <c r="AI25" s="195"/>
      <c r="AJ25" s="195"/>
      <c r="AK25" s="196"/>
      <c r="AL25" s="33">
        <f>SUM(Parametros!C41:AA41)</f>
        <v>0</v>
      </c>
      <c r="AM25" s="33">
        <f>Parametros!B41</f>
        <v>0</v>
      </c>
      <c r="AN25" s="284">
        <f>IF(OR(Parametros!$A8&gt;1,Parametros!$B8&gt;1),INDEX('6 - Tabela base'!$C$4:$FS$299,Parametros!A8,Parametros!$B8-1+(Parametros!$I$3-1)*11),0)</f>
        <v>0</v>
      </c>
      <c r="AO25" s="284">
        <f t="shared" si="11"/>
        <v>0</v>
      </c>
      <c r="AP25" s="374"/>
      <c r="AQ25" s="284">
        <f t="shared" si="12"/>
        <v>0</v>
      </c>
      <c r="AR25" s="374"/>
      <c r="AS25" s="375">
        <f>IF(ISERROR(INDEX('6 - Tabela base'!$GI$4:$GW$299,Parametros!A8,Parametros!$I$3)*(AL25+AM25)),"",INDEX('6 - Tabela base'!$GI$4:$GW$299,Parametros!A8,Parametros!$I$3)*(AL25+AM25))</f>
        <v>0</v>
      </c>
      <c r="AT25" s="304">
        <f t="shared" si="7"/>
        <v>0</v>
      </c>
      <c r="AU25" s="305">
        <f t="shared" si="8"/>
        <v>0</v>
      </c>
      <c r="AV25" s="370">
        <f t="shared" si="9"/>
        <v>0</v>
      </c>
      <c r="DZ25" s="22">
        <f t="shared" si="4"/>
        <v>0</v>
      </c>
      <c r="EB25" s="22">
        <f>INDEX('6 - Tabela base'!$GX$4:$HD$299,Parametros!$A8,G$17)</f>
        <v>0</v>
      </c>
      <c r="EC25" s="22">
        <f>INDEX('6 - Tabela base'!$GX$4:$HD$299,Parametros!$A8,H$17)</f>
        <v>0</v>
      </c>
      <c r="ED25" s="22">
        <f>INDEX('6 - Tabela base'!$GX$4:$HD$299,Parametros!$A8,I$17)</f>
        <v>0</v>
      </c>
      <c r="EE25" s="22">
        <f>INDEX('6 - Tabela base'!$GX$4:$HD$299,Parametros!$A8,J$17)</f>
        <v>0</v>
      </c>
      <c r="EF25" s="22">
        <f>INDEX('6 - Tabela base'!$GX$4:$HD$299,Parametros!$A8,K$17)</f>
        <v>0</v>
      </c>
      <c r="EG25" s="22">
        <f>INDEX('6 - Tabela base'!$GX$4:$HD$299,Parametros!$A8,L$17)</f>
        <v>0</v>
      </c>
      <c r="EH25" s="22">
        <f>INDEX('6 - Tabela base'!$GX$4:$HD$299,Parametros!$A8,M$17)</f>
        <v>0</v>
      </c>
      <c r="EI25" s="22">
        <f>INDEX('6 - Tabela base'!$GX$4:$HD$299,Parametros!$A8,N$17)</f>
        <v>0</v>
      </c>
      <c r="EJ25" s="22">
        <f>INDEX('6 - Tabela base'!$GX$4:$HD$299,Parametros!$A8,O$17)</f>
        <v>0</v>
      </c>
      <c r="EK25" s="22">
        <f>INDEX('6 - Tabela base'!$GX$4:$HD$299,Parametros!$A8,P$17)</f>
        <v>0</v>
      </c>
      <c r="EL25" s="22">
        <f>INDEX('6 - Tabela base'!$GX$4:$HD$299,Parametros!$A8,Q$17)</f>
        <v>0</v>
      </c>
      <c r="EM25" s="22">
        <f>INDEX('6 - Tabela base'!$GX$4:$HD$299,Parametros!$A8,R$17)</f>
        <v>0</v>
      </c>
      <c r="EN25" s="22">
        <f>INDEX('6 - Tabela base'!$GX$4:$HD$299,Parametros!$A8,S$17)</f>
        <v>0</v>
      </c>
      <c r="EO25" s="22">
        <f>INDEX('6 - Tabela base'!$GX$4:$HD$299,Parametros!$A8,T$17)</f>
        <v>0</v>
      </c>
      <c r="EP25" s="22">
        <f>INDEX('6 - Tabela base'!$GX$4:$HD$299,Parametros!$A8,U$17)</f>
        <v>0</v>
      </c>
      <c r="EQ25" s="22">
        <f>INDEX('6 - Tabela base'!$GX$4:$HD$299,Parametros!$A8,V$17)</f>
        <v>0</v>
      </c>
      <c r="ER25" s="22">
        <f>INDEX('6 - Tabela base'!$GX$4:$HD$299,Parametros!$A8,W$17)</f>
        <v>0</v>
      </c>
      <c r="ES25" s="22">
        <f>INDEX('6 - Tabela base'!$GX$4:$HD$299,Parametros!$A8,X$17)</f>
        <v>0</v>
      </c>
      <c r="ET25" s="22">
        <f>INDEX('6 - Tabela base'!$GX$4:$HD$299,Parametros!$A8,Y$17)</f>
        <v>0</v>
      </c>
      <c r="EU25" s="22">
        <f>INDEX('6 - Tabela base'!$GX$4:$HD$299,Parametros!$A8,Z$17)</f>
        <v>0</v>
      </c>
      <c r="EV25" s="22">
        <f>INDEX('6 - Tabela base'!$GX$4:$HD$299,Parametros!$A8,AA$17)</f>
        <v>0</v>
      </c>
      <c r="EW25" s="22">
        <f>INDEX('6 - Tabela base'!$GX$4:$HD$299,Parametros!$A8,AB$17)</f>
        <v>0</v>
      </c>
      <c r="EX25" s="22">
        <f>INDEX('6 - Tabela base'!$GX$4:$HD$299,Parametros!$A8,AC$17)</f>
        <v>0</v>
      </c>
      <c r="EY25" s="22">
        <f>INDEX('6 - Tabela base'!$GX$4:$HD$299,Parametros!$A8,AD$17)</f>
        <v>0</v>
      </c>
      <c r="EZ25" s="22">
        <f>INDEX('6 - Tabela base'!$GX$4:$HD$299,Parametros!$A8,AE$17)</f>
        <v>0</v>
      </c>
      <c r="FA25" s="22">
        <f>INDEX('6 - Tabela base'!$GX$4:$HD$299,Parametros!$A8,AF$17)</f>
        <v>0</v>
      </c>
      <c r="FB25" s="22">
        <f>INDEX('6 - Tabela base'!$GX$4:$HD$299,Parametros!$A8,AG$17)</f>
        <v>0</v>
      </c>
      <c r="FC25" s="22">
        <f>INDEX('6 - Tabela base'!$GX$4:$HD$299,Parametros!$A8,AH$17)</f>
        <v>0</v>
      </c>
      <c r="FD25" s="22">
        <f>INDEX('6 - Tabela base'!$GX$4:$HD$299,Parametros!$A8,AI$17)</f>
        <v>0</v>
      </c>
      <c r="FE25" s="22">
        <f>INDEX('6 - Tabela base'!$GX$4:$HD$299,Parametros!$A8,AJ$17)</f>
        <v>0</v>
      </c>
      <c r="FF25" s="22">
        <f>INDEX('6 - Tabela base'!$GX$4:$HD$299,Parametros!$A8,AK$17)</f>
        <v>0</v>
      </c>
    </row>
    <row r="26" spans="1:200" s="22" customFormat="1" ht="15.95" customHeight="1" x14ac:dyDescent="0.2">
      <c r="A26" s="21"/>
      <c r="B26" s="214" t="str">
        <f>IF(E26=0," ",(VLOOKUP(E26,'6 - Tabela base'!$A$4:$B$199,2,0)))</f>
        <v xml:space="preserve"> </v>
      </c>
      <c r="C26" s="382">
        <f>IF(ISERROR(INDEX('6 - Tabela base'!$GI$4:$GW$299,Parametros!A9,Parametros!$I$3)),"",INDEX('6 - Tabela base'!$GI$4:$GW$299,Parametros!A9,Parametros!$I$3))</f>
        <v>0</v>
      </c>
      <c r="D26" s="317">
        <f t="shared" si="10"/>
        <v>0</v>
      </c>
      <c r="E26" s="377"/>
      <c r="F26" s="382" t="str">
        <f>IF(Parametros!$B9&gt;1,CONCATENATE(INDEX('6 - Tabela base'!$C$4:$FS$98,1,Parametros!$B9-1+(Parametros!$I$3-1)*11),""""),"")</f>
        <v/>
      </c>
      <c r="G26" s="194"/>
      <c r="H26" s="195"/>
      <c r="I26" s="195"/>
      <c r="J26" s="195"/>
      <c r="K26" s="195"/>
      <c r="L26" s="195"/>
      <c r="M26" s="195"/>
      <c r="N26" s="195"/>
      <c r="O26" s="195"/>
      <c r="P26" s="195"/>
      <c r="Q26" s="195"/>
      <c r="R26" s="195"/>
      <c r="S26" s="195"/>
      <c r="T26" s="195"/>
      <c r="U26" s="195"/>
      <c r="V26" s="195"/>
      <c r="W26" s="195"/>
      <c r="X26" s="195"/>
      <c r="Y26" s="195"/>
      <c r="Z26" s="195"/>
      <c r="AA26" s="195"/>
      <c r="AB26" s="195"/>
      <c r="AC26" s="195"/>
      <c r="AD26" s="195"/>
      <c r="AE26" s="195"/>
      <c r="AF26" s="195"/>
      <c r="AG26" s="195"/>
      <c r="AH26" s="195"/>
      <c r="AI26" s="195"/>
      <c r="AJ26" s="195"/>
      <c r="AK26" s="196"/>
      <c r="AL26" s="33">
        <f>SUM(Parametros!C42:AA42)</f>
        <v>0</v>
      </c>
      <c r="AM26" s="33">
        <f>Parametros!B42</f>
        <v>0</v>
      </c>
      <c r="AN26" s="284">
        <f>IF(OR(Parametros!$A9&gt;1,Parametros!$B9&gt;1),INDEX('6 - Tabela base'!$C$4:$FS$299,Parametros!A9,Parametros!$B9-1+(Parametros!$I$3-1)*11),0)</f>
        <v>0</v>
      </c>
      <c r="AO26" s="284">
        <f t="shared" si="11"/>
        <v>0</v>
      </c>
      <c r="AP26" s="374"/>
      <c r="AQ26" s="284">
        <f t="shared" si="12"/>
        <v>0</v>
      </c>
      <c r="AR26" s="374"/>
      <c r="AS26" s="375">
        <f>IF(ISERROR(INDEX('6 - Tabela base'!$GI$4:$GW$299,Parametros!A9,Parametros!$I$3)*(AL26+AM26)),"",INDEX('6 - Tabela base'!$GI$4:$GW$299,Parametros!A9,Parametros!$I$3)*(AL26+AM26))</f>
        <v>0</v>
      </c>
      <c r="AT26" s="304">
        <f t="shared" si="7"/>
        <v>0</v>
      </c>
      <c r="AU26" s="305">
        <f t="shared" si="8"/>
        <v>0</v>
      </c>
      <c r="AV26" s="370">
        <f t="shared" si="9"/>
        <v>0</v>
      </c>
      <c r="DZ26" s="22">
        <f t="shared" si="4"/>
        <v>0</v>
      </c>
      <c r="EB26" s="22">
        <f>INDEX('6 - Tabela base'!$GX$4:$HD$299,Parametros!$A9,G$17)</f>
        <v>0</v>
      </c>
      <c r="EC26" s="22">
        <f>INDEX('6 - Tabela base'!$GX$4:$HD$299,Parametros!$A9,H$17)</f>
        <v>0</v>
      </c>
      <c r="ED26" s="22">
        <f>INDEX('6 - Tabela base'!$GX$4:$HD$299,Parametros!$A9,I$17)</f>
        <v>0</v>
      </c>
      <c r="EE26" s="22">
        <f>INDEX('6 - Tabela base'!$GX$4:$HD$299,Parametros!$A9,J$17)</f>
        <v>0</v>
      </c>
      <c r="EF26" s="22">
        <f>INDEX('6 - Tabela base'!$GX$4:$HD$299,Parametros!$A9,K$17)</f>
        <v>0</v>
      </c>
      <c r="EG26" s="22">
        <f>INDEX('6 - Tabela base'!$GX$4:$HD$299,Parametros!$A9,L$17)</f>
        <v>0</v>
      </c>
      <c r="EH26" s="22">
        <f>INDEX('6 - Tabela base'!$GX$4:$HD$299,Parametros!$A9,M$17)</f>
        <v>0</v>
      </c>
      <c r="EI26" s="22">
        <f>INDEX('6 - Tabela base'!$GX$4:$HD$299,Parametros!$A9,N$17)</f>
        <v>0</v>
      </c>
      <c r="EJ26" s="22">
        <f>INDEX('6 - Tabela base'!$GX$4:$HD$299,Parametros!$A9,O$17)</f>
        <v>0</v>
      </c>
      <c r="EK26" s="22">
        <f>INDEX('6 - Tabela base'!$GX$4:$HD$299,Parametros!$A9,P$17)</f>
        <v>0</v>
      </c>
      <c r="EL26" s="22">
        <f>INDEX('6 - Tabela base'!$GX$4:$HD$299,Parametros!$A9,Q$17)</f>
        <v>0</v>
      </c>
      <c r="EM26" s="22">
        <f>INDEX('6 - Tabela base'!$GX$4:$HD$299,Parametros!$A9,R$17)</f>
        <v>0</v>
      </c>
      <c r="EN26" s="22">
        <f>INDEX('6 - Tabela base'!$GX$4:$HD$299,Parametros!$A9,S$17)</f>
        <v>0</v>
      </c>
      <c r="EO26" s="22">
        <f>INDEX('6 - Tabela base'!$GX$4:$HD$299,Parametros!$A9,T$17)</f>
        <v>0</v>
      </c>
      <c r="EP26" s="22">
        <f>INDEX('6 - Tabela base'!$GX$4:$HD$299,Parametros!$A9,U$17)</f>
        <v>0</v>
      </c>
      <c r="EQ26" s="22">
        <f>INDEX('6 - Tabela base'!$GX$4:$HD$299,Parametros!$A9,V$17)</f>
        <v>0</v>
      </c>
      <c r="ER26" s="22">
        <f>INDEX('6 - Tabela base'!$GX$4:$HD$299,Parametros!$A9,W$17)</f>
        <v>0</v>
      </c>
      <c r="ES26" s="22">
        <f>INDEX('6 - Tabela base'!$GX$4:$HD$299,Parametros!$A9,X$17)</f>
        <v>0</v>
      </c>
      <c r="ET26" s="22">
        <f>INDEX('6 - Tabela base'!$GX$4:$HD$299,Parametros!$A9,Y$17)</f>
        <v>0</v>
      </c>
      <c r="EU26" s="22">
        <f>INDEX('6 - Tabela base'!$GX$4:$HD$299,Parametros!$A9,Z$17)</f>
        <v>0</v>
      </c>
      <c r="EV26" s="22">
        <f>INDEX('6 - Tabela base'!$GX$4:$HD$299,Parametros!$A9,AA$17)</f>
        <v>0</v>
      </c>
      <c r="EW26" s="22">
        <f>INDEX('6 - Tabela base'!$GX$4:$HD$299,Parametros!$A9,AB$17)</f>
        <v>0</v>
      </c>
      <c r="EX26" s="22">
        <f>INDEX('6 - Tabela base'!$GX$4:$HD$299,Parametros!$A9,AC$17)</f>
        <v>0</v>
      </c>
      <c r="EY26" s="22">
        <f>INDEX('6 - Tabela base'!$GX$4:$HD$299,Parametros!$A9,AD$17)</f>
        <v>0</v>
      </c>
      <c r="EZ26" s="22">
        <f>INDEX('6 - Tabela base'!$GX$4:$HD$299,Parametros!$A9,AE$17)</f>
        <v>0</v>
      </c>
      <c r="FA26" s="22">
        <f>INDEX('6 - Tabela base'!$GX$4:$HD$299,Parametros!$A9,AF$17)</f>
        <v>0</v>
      </c>
      <c r="FB26" s="22">
        <f>INDEX('6 - Tabela base'!$GX$4:$HD$299,Parametros!$A9,AG$17)</f>
        <v>0</v>
      </c>
      <c r="FC26" s="22">
        <f>INDEX('6 - Tabela base'!$GX$4:$HD$299,Parametros!$A9,AH$17)</f>
        <v>0</v>
      </c>
      <c r="FD26" s="22">
        <f>INDEX('6 - Tabela base'!$GX$4:$HD$299,Parametros!$A9,AI$17)</f>
        <v>0</v>
      </c>
      <c r="FE26" s="22">
        <f>INDEX('6 - Tabela base'!$GX$4:$HD$299,Parametros!$A9,AJ$17)</f>
        <v>0</v>
      </c>
      <c r="FF26" s="22">
        <f>INDEX('6 - Tabela base'!$GX$4:$HD$299,Parametros!$A9,AK$17)</f>
        <v>0</v>
      </c>
    </row>
    <row r="27" spans="1:200" s="22" customFormat="1" ht="15.95" customHeight="1" x14ac:dyDescent="0.2">
      <c r="A27" s="21"/>
      <c r="B27" s="214" t="str">
        <f>IF(E27=0," ",(VLOOKUP(E27,'6 - Tabela base'!$A$4:$B$199,2,0)))</f>
        <v xml:space="preserve"> </v>
      </c>
      <c r="C27" s="382">
        <f>IF(ISERROR(INDEX('6 - Tabela base'!$GI$4:$GW$299,Parametros!A10,Parametros!$I$3)),"",INDEX('6 - Tabela base'!$GI$4:$GW$299,Parametros!A10,Parametros!$I$3))</f>
        <v>0</v>
      </c>
      <c r="D27" s="317">
        <f t="shared" si="10"/>
        <v>0</v>
      </c>
      <c r="E27" s="377"/>
      <c r="F27" s="382" t="str">
        <f>IF(Parametros!$B10&gt;1,CONCATENATE(INDEX('6 - Tabela base'!$C$4:$FS$98,1,Parametros!$B10-1+(Parametros!$I$3-1)*11),""""),"")</f>
        <v/>
      </c>
      <c r="G27" s="194"/>
      <c r="H27" s="195"/>
      <c r="I27" s="195"/>
      <c r="J27" s="195"/>
      <c r="K27" s="195"/>
      <c r="L27" s="195"/>
      <c r="M27" s="195"/>
      <c r="N27" s="195"/>
      <c r="O27" s="195"/>
      <c r="P27" s="195"/>
      <c r="Q27" s="195"/>
      <c r="R27" s="195"/>
      <c r="S27" s="195"/>
      <c r="T27" s="195"/>
      <c r="U27" s="195"/>
      <c r="V27" s="195"/>
      <c r="W27" s="195"/>
      <c r="X27" s="195"/>
      <c r="Y27" s="195"/>
      <c r="Z27" s="195"/>
      <c r="AA27" s="195"/>
      <c r="AB27" s="195"/>
      <c r="AC27" s="195"/>
      <c r="AD27" s="195"/>
      <c r="AE27" s="195"/>
      <c r="AF27" s="195"/>
      <c r="AG27" s="195"/>
      <c r="AH27" s="195"/>
      <c r="AI27" s="195"/>
      <c r="AJ27" s="195"/>
      <c r="AK27" s="196"/>
      <c r="AL27" s="33">
        <f>SUM(Parametros!C43:AA43)</f>
        <v>0</v>
      </c>
      <c r="AM27" s="33">
        <f>Parametros!B43</f>
        <v>0</v>
      </c>
      <c r="AN27" s="284">
        <f>IF(OR(Parametros!$A10&gt;1,Parametros!$B10&gt;1),INDEX('6 - Tabela base'!$C$4:$FS$299,Parametros!A10,Parametros!$B10-1+(Parametros!$I$3-1)*11),0)</f>
        <v>0</v>
      </c>
      <c r="AO27" s="284">
        <f t="shared" si="11"/>
        <v>0</v>
      </c>
      <c r="AP27" s="374"/>
      <c r="AQ27" s="284">
        <f t="shared" si="12"/>
        <v>0</v>
      </c>
      <c r="AR27" s="374"/>
      <c r="AS27" s="375">
        <f>IF(ISERROR(INDEX('6 - Tabela base'!$GI$4:$GW$299,Parametros!A10,Parametros!$I$3)*(AL27+AM27)),"",INDEX('6 - Tabela base'!$GI$4:$GW$299,Parametros!A10,Parametros!$I$3)*(AL27+AM27))</f>
        <v>0</v>
      </c>
      <c r="AT27" s="304">
        <f t="shared" si="7"/>
        <v>0</v>
      </c>
      <c r="AU27" s="305">
        <f t="shared" si="8"/>
        <v>0</v>
      </c>
      <c r="AV27" s="370">
        <f t="shared" si="9"/>
        <v>0</v>
      </c>
      <c r="DZ27" s="22">
        <f t="shared" si="4"/>
        <v>0</v>
      </c>
      <c r="EB27" s="22">
        <f>INDEX('6 - Tabela base'!$GX$4:$HD$299,Parametros!$A10,G$17)</f>
        <v>0</v>
      </c>
      <c r="EC27" s="22">
        <f>INDEX('6 - Tabela base'!$GX$4:$HD$299,Parametros!$A10,H$17)</f>
        <v>0</v>
      </c>
      <c r="ED27" s="22">
        <f>INDEX('6 - Tabela base'!$GX$4:$HD$299,Parametros!$A10,I$17)</f>
        <v>0</v>
      </c>
      <c r="EE27" s="22">
        <f>INDEX('6 - Tabela base'!$GX$4:$HD$299,Parametros!$A10,J$17)</f>
        <v>0</v>
      </c>
      <c r="EF27" s="22">
        <f>INDEX('6 - Tabela base'!$GX$4:$HD$299,Parametros!$A10,K$17)</f>
        <v>0</v>
      </c>
      <c r="EG27" s="22">
        <f>INDEX('6 - Tabela base'!$GX$4:$HD$299,Parametros!$A10,L$17)</f>
        <v>0</v>
      </c>
      <c r="EH27" s="22">
        <f>INDEX('6 - Tabela base'!$GX$4:$HD$299,Parametros!$A10,M$17)</f>
        <v>0</v>
      </c>
      <c r="EI27" s="22">
        <f>INDEX('6 - Tabela base'!$GX$4:$HD$299,Parametros!$A10,N$17)</f>
        <v>0</v>
      </c>
      <c r="EJ27" s="22">
        <f>INDEX('6 - Tabela base'!$GX$4:$HD$299,Parametros!$A10,O$17)</f>
        <v>0</v>
      </c>
      <c r="EK27" s="22">
        <f>INDEX('6 - Tabela base'!$GX$4:$HD$299,Parametros!$A10,P$17)</f>
        <v>0</v>
      </c>
      <c r="EL27" s="22">
        <f>INDEX('6 - Tabela base'!$GX$4:$HD$299,Parametros!$A10,Q$17)</f>
        <v>0</v>
      </c>
      <c r="EM27" s="22">
        <f>INDEX('6 - Tabela base'!$GX$4:$HD$299,Parametros!$A10,R$17)</f>
        <v>0</v>
      </c>
      <c r="EN27" s="22">
        <f>INDEX('6 - Tabela base'!$GX$4:$HD$299,Parametros!$A10,S$17)</f>
        <v>0</v>
      </c>
      <c r="EO27" s="22">
        <f>INDEX('6 - Tabela base'!$GX$4:$HD$299,Parametros!$A10,T$17)</f>
        <v>0</v>
      </c>
      <c r="EP27" s="22">
        <f>INDEX('6 - Tabela base'!$GX$4:$HD$299,Parametros!$A10,U$17)</f>
        <v>0</v>
      </c>
      <c r="EQ27" s="22">
        <f>INDEX('6 - Tabela base'!$GX$4:$HD$299,Parametros!$A10,V$17)</f>
        <v>0</v>
      </c>
      <c r="ER27" s="22">
        <f>INDEX('6 - Tabela base'!$GX$4:$HD$299,Parametros!$A10,W$17)</f>
        <v>0</v>
      </c>
      <c r="ES27" s="22">
        <f>INDEX('6 - Tabela base'!$GX$4:$HD$299,Parametros!$A10,X$17)</f>
        <v>0</v>
      </c>
      <c r="ET27" s="22">
        <f>INDEX('6 - Tabela base'!$GX$4:$HD$299,Parametros!$A10,Y$17)</f>
        <v>0</v>
      </c>
      <c r="EU27" s="22">
        <f>INDEX('6 - Tabela base'!$GX$4:$HD$299,Parametros!$A10,Z$17)</f>
        <v>0</v>
      </c>
      <c r="EV27" s="22">
        <f>INDEX('6 - Tabela base'!$GX$4:$HD$299,Parametros!$A10,AA$17)</f>
        <v>0</v>
      </c>
      <c r="EW27" s="22">
        <f>INDEX('6 - Tabela base'!$GX$4:$HD$299,Parametros!$A10,AB$17)</f>
        <v>0</v>
      </c>
      <c r="EX27" s="22">
        <f>INDEX('6 - Tabela base'!$GX$4:$HD$299,Parametros!$A10,AC$17)</f>
        <v>0</v>
      </c>
      <c r="EY27" s="22">
        <f>INDEX('6 - Tabela base'!$GX$4:$HD$299,Parametros!$A10,AD$17)</f>
        <v>0</v>
      </c>
      <c r="EZ27" s="22">
        <f>INDEX('6 - Tabela base'!$GX$4:$HD$299,Parametros!$A10,AE$17)</f>
        <v>0</v>
      </c>
      <c r="FA27" s="22">
        <f>INDEX('6 - Tabela base'!$GX$4:$HD$299,Parametros!$A10,AF$17)</f>
        <v>0</v>
      </c>
      <c r="FB27" s="22">
        <f>INDEX('6 - Tabela base'!$GX$4:$HD$299,Parametros!$A10,AG$17)</f>
        <v>0</v>
      </c>
      <c r="FC27" s="22">
        <f>INDEX('6 - Tabela base'!$GX$4:$HD$299,Parametros!$A10,AH$17)</f>
        <v>0</v>
      </c>
      <c r="FD27" s="22">
        <f>INDEX('6 - Tabela base'!$GX$4:$HD$299,Parametros!$A10,AI$17)</f>
        <v>0</v>
      </c>
      <c r="FE27" s="22">
        <f>INDEX('6 - Tabela base'!$GX$4:$HD$299,Parametros!$A10,AJ$17)</f>
        <v>0</v>
      </c>
      <c r="FF27" s="22">
        <f>INDEX('6 - Tabela base'!$GX$4:$HD$299,Parametros!$A10,AK$17)</f>
        <v>0</v>
      </c>
    </row>
    <row r="28" spans="1:200" s="22" customFormat="1" ht="15.95" customHeight="1" x14ac:dyDescent="0.2">
      <c r="A28" s="21"/>
      <c r="B28" s="214" t="str">
        <f>IF(E28=0," ",(VLOOKUP(E28,'6 - Tabela base'!$A$4:$B$199,2,0)))</f>
        <v xml:space="preserve"> </v>
      </c>
      <c r="C28" s="382">
        <f>IF(ISERROR(INDEX('6 - Tabela base'!$GI$4:$GW$299,Parametros!A11,Parametros!$I$3)),"",INDEX('6 - Tabela base'!$GI$4:$GW$299,Parametros!A11,Parametros!$I$3))</f>
        <v>0</v>
      </c>
      <c r="D28" s="317">
        <f t="shared" si="10"/>
        <v>0</v>
      </c>
      <c r="E28" s="377"/>
      <c r="F28" s="382" t="str">
        <f>IF(Parametros!$B11&gt;1,CONCATENATE(INDEX('6 - Tabela base'!$C$4:$FS$98,1,Parametros!$B11-1+(Parametros!$I$3-1)*11),""""),"")</f>
        <v/>
      </c>
      <c r="G28" s="194"/>
      <c r="H28" s="195"/>
      <c r="I28" s="195"/>
      <c r="J28" s="195"/>
      <c r="K28" s="195"/>
      <c r="L28" s="195"/>
      <c r="M28" s="195"/>
      <c r="N28" s="195"/>
      <c r="O28" s="195"/>
      <c r="P28" s="195"/>
      <c r="Q28" s="195"/>
      <c r="R28" s="195"/>
      <c r="S28" s="195"/>
      <c r="T28" s="195"/>
      <c r="U28" s="195"/>
      <c r="V28" s="195"/>
      <c r="W28" s="195"/>
      <c r="X28" s="195"/>
      <c r="Y28" s="195"/>
      <c r="Z28" s="195"/>
      <c r="AA28" s="195"/>
      <c r="AB28" s="195"/>
      <c r="AC28" s="195"/>
      <c r="AD28" s="195"/>
      <c r="AE28" s="195"/>
      <c r="AF28" s="195"/>
      <c r="AG28" s="195"/>
      <c r="AH28" s="195"/>
      <c r="AI28" s="195"/>
      <c r="AJ28" s="195"/>
      <c r="AK28" s="196"/>
      <c r="AL28" s="33">
        <f>SUM(Parametros!C44:AA44)</f>
        <v>0</v>
      </c>
      <c r="AM28" s="33">
        <f>Parametros!B44</f>
        <v>0</v>
      </c>
      <c r="AN28" s="284">
        <f>IF(OR(Parametros!$A11&gt;1,Parametros!$B11&gt;1),INDEX('6 - Tabela base'!$C$4:$FS$299,Parametros!A11,Parametros!$B11-1+(Parametros!$I$3-1)*11),0)</f>
        <v>0</v>
      </c>
      <c r="AO28" s="284">
        <f t="shared" si="11"/>
        <v>0</v>
      </c>
      <c r="AP28" s="374"/>
      <c r="AQ28" s="284">
        <f t="shared" si="12"/>
        <v>0</v>
      </c>
      <c r="AR28" s="374"/>
      <c r="AS28" s="375">
        <f>IF(ISERROR(INDEX('6 - Tabela base'!$GI$4:$GW$299,Parametros!A11,Parametros!$I$3)*(AL28+AM28)),"",INDEX('6 - Tabela base'!$GI$4:$GW$299,Parametros!A11,Parametros!$I$3)*(AL28+AM28))</f>
        <v>0</v>
      </c>
      <c r="AT28" s="304">
        <f t="shared" si="7"/>
        <v>0</v>
      </c>
      <c r="AU28" s="305">
        <f t="shared" si="8"/>
        <v>0</v>
      </c>
      <c r="AV28" s="370">
        <f t="shared" si="9"/>
        <v>0</v>
      </c>
      <c r="DZ28" s="22">
        <f t="shared" si="4"/>
        <v>0</v>
      </c>
      <c r="EB28" s="22">
        <f>INDEX('6 - Tabela base'!$GX$4:$HD$299,Parametros!$A11,G$17)</f>
        <v>0</v>
      </c>
      <c r="EC28" s="22">
        <f>INDEX('6 - Tabela base'!$GX$4:$HD$299,Parametros!$A11,H$17)</f>
        <v>0</v>
      </c>
      <c r="ED28" s="22">
        <f>INDEX('6 - Tabela base'!$GX$4:$HD$299,Parametros!$A11,I$17)</f>
        <v>0</v>
      </c>
      <c r="EE28" s="22">
        <f>INDEX('6 - Tabela base'!$GX$4:$HD$299,Parametros!$A11,J$17)</f>
        <v>0</v>
      </c>
      <c r="EF28" s="22">
        <f>INDEX('6 - Tabela base'!$GX$4:$HD$299,Parametros!$A11,K$17)</f>
        <v>0</v>
      </c>
      <c r="EG28" s="22">
        <f>INDEX('6 - Tabela base'!$GX$4:$HD$299,Parametros!$A11,L$17)</f>
        <v>0</v>
      </c>
      <c r="EH28" s="22">
        <f>INDEX('6 - Tabela base'!$GX$4:$HD$299,Parametros!$A11,M$17)</f>
        <v>0</v>
      </c>
      <c r="EI28" s="22">
        <f>INDEX('6 - Tabela base'!$GX$4:$HD$299,Parametros!$A11,N$17)</f>
        <v>0</v>
      </c>
      <c r="EJ28" s="22">
        <f>INDEX('6 - Tabela base'!$GX$4:$HD$299,Parametros!$A11,O$17)</f>
        <v>0</v>
      </c>
      <c r="EK28" s="22">
        <f>INDEX('6 - Tabela base'!$GX$4:$HD$299,Parametros!$A11,P$17)</f>
        <v>0</v>
      </c>
      <c r="EL28" s="22">
        <f>INDEX('6 - Tabela base'!$GX$4:$HD$299,Parametros!$A11,Q$17)</f>
        <v>0</v>
      </c>
      <c r="EM28" s="22">
        <f>INDEX('6 - Tabela base'!$GX$4:$HD$299,Parametros!$A11,R$17)</f>
        <v>0</v>
      </c>
      <c r="EN28" s="22">
        <f>INDEX('6 - Tabela base'!$GX$4:$HD$299,Parametros!$A11,S$17)</f>
        <v>0</v>
      </c>
      <c r="EO28" s="22">
        <f>INDEX('6 - Tabela base'!$GX$4:$HD$299,Parametros!$A11,T$17)</f>
        <v>0</v>
      </c>
      <c r="EP28" s="22">
        <f>INDEX('6 - Tabela base'!$GX$4:$HD$299,Parametros!$A11,U$17)</f>
        <v>0</v>
      </c>
      <c r="EQ28" s="22">
        <f>INDEX('6 - Tabela base'!$GX$4:$HD$299,Parametros!$A11,V$17)</f>
        <v>0</v>
      </c>
      <c r="ER28" s="22">
        <f>INDEX('6 - Tabela base'!$GX$4:$HD$299,Parametros!$A11,W$17)</f>
        <v>0</v>
      </c>
      <c r="ES28" s="22">
        <f>INDEX('6 - Tabela base'!$GX$4:$HD$299,Parametros!$A11,X$17)</f>
        <v>0</v>
      </c>
      <c r="ET28" s="22">
        <f>INDEX('6 - Tabela base'!$GX$4:$HD$299,Parametros!$A11,Y$17)</f>
        <v>0</v>
      </c>
      <c r="EU28" s="22">
        <f>INDEX('6 - Tabela base'!$GX$4:$HD$299,Parametros!$A11,Z$17)</f>
        <v>0</v>
      </c>
      <c r="EV28" s="22">
        <f>INDEX('6 - Tabela base'!$GX$4:$HD$299,Parametros!$A11,AA$17)</f>
        <v>0</v>
      </c>
      <c r="EW28" s="22">
        <f>INDEX('6 - Tabela base'!$GX$4:$HD$299,Parametros!$A11,AB$17)</f>
        <v>0</v>
      </c>
      <c r="EX28" s="22">
        <f>INDEX('6 - Tabela base'!$GX$4:$HD$299,Parametros!$A11,AC$17)</f>
        <v>0</v>
      </c>
      <c r="EY28" s="22">
        <f>INDEX('6 - Tabela base'!$GX$4:$HD$299,Parametros!$A11,AD$17)</f>
        <v>0</v>
      </c>
      <c r="EZ28" s="22">
        <f>INDEX('6 - Tabela base'!$GX$4:$HD$299,Parametros!$A11,AE$17)</f>
        <v>0</v>
      </c>
      <c r="FA28" s="22">
        <f>INDEX('6 - Tabela base'!$GX$4:$HD$299,Parametros!$A11,AF$17)</f>
        <v>0</v>
      </c>
      <c r="FB28" s="22">
        <f>INDEX('6 - Tabela base'!$GX$4:$HD$299,Parametros!$A11,AG$17)</f>
        <v>0</v>
      </c>
      <c r="FC28" s="22">
        <f>INDEX('6 - Tabela base'!$GX$4:$HD$299,Parametros!$A11,AH$17)</f>
        <v>0</v>
      </c>
      <c r="FD28" s="22">
        <f>INDEX('6 - Tabela base'!$GX$4:$HD$299,Parametros!$A11,AI$17)</f>
        <v>0</v>
      </c>
      <c r="FE28" s="22">
        <f>INDEX('6 - Tabela base'!$GX$4:$HD$299,Parametros!$A11,AJ$17)</f>
        <v>0</v>
      </c>
      <c r="FF28" s="22">
        <f>INDEX('6 - Tabela base'!$GX$4:$HD$299,Parametros!$A11,AK$17)</f>
        <v>0</v>
      </c>
    </row>
    <row r="29" spans="1:200" s="22" customFormat="1" ht="15.95" customHeight="1" x14ac:dyDescent="0.2">
      <c r="A29" s="21"/>
      <c r="B29" s="214" t="str">
        <f>IF(E29=0," ",(VLOOKUP(E29,'6 - Tabela base'!$A$4:$B$199,2,0)))</f>
        <v xml:space="preserve"> </v>
      </c>
      <c r="C29" s="382">
        <f>IF(ISERROR(INDEX('6 - Tabela base'!$GI$4:$GW$299,Parametros!A12,Parametros!$I$3)),"",INDEX('6 - Tabela base'!$GI$4:$GW$299,Parametros!A12,Parametros!$I$3))</f>
        <v>0</v>
      </c>
      <c r="D29" s="317">
        <f t="shared" si="10"/>
        <v>0</v>
      </c>
      <c r="E29" s="377"/>
      <c r="F29" s="382" t="str">
        <f>IF(Parametros!$B12&gt;1,CONCATENATE(INDEX('6 - Tabela base'!$C$4:$FS$98,1,Parametros!$B12-1+(Parametros!$I$3-1)*11),""""),"")</f>
        <v/>
      </c>
      <c r="G29" s="194"/>
      <c r="H29" s="195"/>
      <c r="I29" s="195"/>
      <c r="J29" s="195"/>
      <c r="K29" s="195"/>
      <c r="L29" s="195"/>
      <c r="M29" s="195"/>
      <c r="N29" s="195"/>
      <c r="O29" s="195"/>
      <c r="P29" s="195"/>
      <c r="Q29" s="195"/>
      <c r="R29" s="195"/>
      <c r="S29" s="195"/>
      <c r="T29" s="195"/>
      <c r="U29" s="195"/>
      <c r="V29" s="195"/>
      <c r="W29" s="195"/>
      <c r="X29" s="195"/>
      <c r="Y29" s="195"/>
      <c r="Z29" s="195"/>
      <c r="AA29" s="195"/>
      <c r="AB29" s="195"/>
      <c r="AC29" s="195"/>
      <c r="AD29" s="195"/>
      <c r="AE29" s="195"/>
      <c r="AF29" s="195"/>
      <c r="AG29" s="195"/>
      <c r="AH29" s="195"/>
      <c r="AI29" s="195"/>
      <c r="AJ29" s="195"/>
      <c r="AK29" s="196"/>
      <c r="AL29" s="33">
        <f>SUM(Parametros!C45:AA45)</f>
        <v>0</v>
      </c>
      <c r="AM29" s="33">
        <f>Parametros!B45</f>
        <v>0</v>
      </c>
      <c r="AN29" s="284">
        <f>IF(OR(Parametros!$A12&gt;1,Parametros!$B12&gt;1),INDEX('6 - Tabela base'!$C$4:$FS$299,Parametros!A12,Parametros!$B12-1+(Parametros!$I$3-1)*11),0)</f>
        <v>0</v>
      </c>
      <c r="AO29" s="284">
        <f t="shared" si="11"/>
        <v>0</v>
      </c>
      <c r="AP29" s="374"/>
      <c r="AQ29" s="284">
        <f t="shared" si="12"/>
        <v>0</v>
      </c>
      <c r="AR29" s="374"/>
      <c r="AS29" s="375">
        <f>IF(ISERROR(INDEX('6 - Tabela base'!$GI$4:$GW$299,Parametros!A12,Parametros!$I$3)*(AL29+AM29)),"",INDEX('6 - Tabela base'!$GI$4:$GW$299,Parametros!A12,Parametros!$I$3)*(AL29+AM29))</f>
        <v>0</v>
      </c>
      <c r="AT29" s="304">
        <f t="shared" si="7"/>
        <v>0</v>
      </c>
      <c r="AU29" s="305">
        <f t="shared" si="8"/>
        <v>0</v>
      </c>
      <c r="AV29" s="370">
        <f t="shared" si="9"/>
        <v>0</v>
      </c>
      <c r="DZ29" s="22">
        <f t="shared" si="4"/>
        <v>0</v>
      </c>
      <c r="EB29" s="22">
        <f>INDEX('6 - Tabela base'!$GX$4:$HD$299,Parametros!$A12,G$17)</f>
        <v>0</v>
      </c>
      <c r="EC29" s="22">
        <f>INDEX('6 - Tabela base'!$GX$4:$HD$299,Parametros!$A12,H$17)</f>
        <v>0</v>
      </c>
      <c r="ED29" s="22">
        <f>INDEX('6 - Tabela base'!$GX$4:$HD$299,Parametros!$A12,I$17)</f>
        <v>0</v>
      </c>
      <c r="EE29" s="22">
        <f>INDEX('6 - Tabela base'!$GX$4:$HD$299,Parametros!$A12,J$17)</f>
        <v>0</v>
      </c>
      <c r="EF29" s="22">
        <f>INDEX('6 - Tabela base'!$GX$4:$HD$299,Parametros!$A12,K$17)</f>
        <v>0</v>
      </c>
      <c r="EG29" s="22">
        <f>INDEX('6 - Tabela base'!$GX$4:$HD$299,Parametros!$A12,L$17)</f>
        <v>0</v>
      </c>
      <c r="EH29" s="22">
        <f>INDEX('6 - Tabela base'!$GX$4:$HD$299,Parametros!$A12,M$17)</f>
        <v>0</v>
      </c>
      <c r="EI29" s="22">
        <f>INDEX('6 - Tabela base'!$GX$4:$HD$299,Parametros!$A12,N$17)</f>
        <v>0</v>
      </c>
      <c r="EJ29" s="22">
        <f>INDEX('6 - Tabela base'!$GX$4:$HD$299,Parametros!$A12,O$17)</f>
        <v>0</v>
      </c>
      <c r="EK29" s="22">
        <f>INDEX('6 - Tabela base'!$GX$4:$HD$299,Parametros!$A12,P$17)</f>
        <v>0</v>
      </c>
      <c r="EL29" s="22">
        <f>INDEX('6 - Tabela base'!$GX$4:$HD$299,Parametros!$A12,Q$17)</f>
        <v>0</v>
      </c>
      <c r="EM29" s="22">
        <f>INDEX('6 - Tabela base'!$GX$4:$HD$299,Parametros!$A12,R$17)</f>
        <v>0</v>
      </c>
      <c r="EN29" s="22">
        <f>INDEX('6 - Tabela base'!$GX$4:$HD$299,Parametros!$A12,S$17)</f>
        <v>0</v>
      </c>
      <c r="EO29" s="22">
        <f>INDEX('6 - Tabela base'!$GX$4:$HD$299,Parametros!$A12,T$17)</f>
        <v>0</v>
      </c>
      <c r="EP29" s="22">
        <f>INDEX('6 - Tabela base'!$GX$4:$HD$299,Parametros!$A12,U$17)</f>
        <v>0</v>
      </c>
      <c r="EQ29" s="22">
        <f>INDEX('6 - Tabela base'!$GX$4:$HD$299,Parametros!$A12,V$17)</f>
        <v>0</v>
      </c>
      <c r="ER29" s="22">
        <f>INDEX('6 - Tabela base'!$GX$4:$HD$299,Parametros!$A12,W$17)</f>
        <v>0</v>
      </c>
      <c r="ES29" s="22">
        <f>INDEX('6 - Tabela base'!$GX$4:$HD$299,Parametros!$A12,X$17)</f>
        <v>0</v>
      </c>
      <c r="ET29" s="22">
        <f>INDEX('6 - Tabela base'!$GX$4:$HD$299,Parametros!$A12,Y$17)</f>
        <v>0</v>
      </c>
      <c r="EU29" s="22">
        <f>INDEX('6 - Tabela base'!$GX$4:$HD$299,Parametros!$A12,Z$17)</f>
        <v>0</v>
      </c>
      <c r="EV29" s="22">
        <f>INDEX('6 - Tabela base'!$GX$4:$HD$299,Parametros!$A12,AA$17)</f>
        <v>0</v>
      </c>
      <c r="EW29" s="22">
        <f>INDEX('6 - Tabela base'!$GX$4:$HD$299,Parametros!$A12,AB$17)</f>
        <v>0</v>
      </c>
      <c r="EX29" s="22">
        <f>INDEX('6 - Tabela base'!$GX$4:$HD$299,Parametros!$A12,AC$17)</f>
        <v>0</v>
      </c>
      <c r="EY29" s="22">
        <f>INDEX('6 - Tabela base'!$GX$4:$HD$299,Parametros!$A12,AD$17)</f>
        <v>0</v>
      </c>
      <c r="EZ29" s="22">
        <f>INDEX('6 - Tabela base'!$GX$4:$HD$299,Parametros!$A12,AE$17)</f>
        <v>0</v>
      </c>
      <c r="FA29" s="22">
        <f>INDEX('6 - Tabela base'!$GX$4:$HD$299,Parametros!$A12,AF$17)</f>
        <v>0</v>
      </c>
      <c r="FB29" s="22">
        <f>INDEX('6 - Tabela base'!$GX$4:$HD$299,Parametros!$A12,AG$17)</f>
        <v>0</v>
      </c>
      <c r="FC29" s="22">
        <f>INDEX('6 - Tabela base'!$GX$4:$HD$299,Parametros!$A12,AH$17)</f>
        <v>0</v>
      </c>
      <c r="FD29" s="22">
        <f>INDEX('6 - Tabela base'!$GX$4:$HD$299,Parametros!$A12,AI$17)</f>
        <v>0</v>
      </c>
      <c r="FE29" s="22">
        <f>INDEX('6 - Tabela base'!$GX$4:$HD$299,Parametros!$A12,AJ$17)</f>
        <v>0</v>
      </c>
      <c r="FF29" s="22">
        <f>INDEX('6 - Tabela base'!$GX$4:$HD$299,Parametros!$A12,AK$17)</f>
        <v>0</v>
      </c>
    </row>
    <row r="30" spans="1:200" s="22" customFormat="1" ht="15.95" customHeight="1" x14ac:dyDescent="0.2">
      <c r="A30" s="21"/>
      <c r="B30" s="214" t="str">
        <f>IF(E30=0," ",(VLOOKUP(E30,'6 - Tabela base'!$A$4:$B$199,2,0)))</f>
        <v xml:space="preserve"> </v>
      </c>
      <c r="C30" s="382">
        <f>IF(ISERROR(INDEX('6 - Tabela base'!$GI$4:$GW$299,Parametros!A13,Parametros!$I$3)),"",INDEX('6 - Tabela base'!$GI$4:$GW$299,Parametros!A13,Parametros!$I$3))</f>
        <v>0</v>
      </c>
      <c r="D30" s="317">
        <f t="shared" si="10"/>
        <v>0</v>
      </c>
      <c r="E30" s="377"/>
      <c r="F30" s="382" t="str">
        <f>IF(Parametros!$B13&gt;1,CONCATENATE(INDEX('6 - Tabela base'!$C$4:$FS$98,1,Parametros!$B13-1+(Parametros!$I$3-1)*11),""""),"")</f>
        <v/>
      </c>
      <c r="G30" s="194"/>
      <c r="H30" s="195"/>
      <c r="I30" s="195"/>
      <c r="J30" s="195"/>
      <c r="K30" s="195"/>
      <c r="L30" s="195"/>
      <c r="M30" s="195"/>
      <c r="N30" s="195"/>
      <c r="O30" s="195"/>
      <c r="P30" s="195"/>
      <c r="Q30" s="195"/>
      <c r="R30" s="195"/>
      <c r="S30" s="195"/>
      <c r="T30" s="195"/>
      <c r="U30" s="195"/>
      <c r="V30" s="195"/>
      <c r="W30" s="195"/>
      <c r="X30" s="195"/>
      <c r="Y30" s="195"/>
      <c r="Z30" s="195"/>
      <c r="AA30" s="195"/>
      <c r="AB30" s="195"/>
      <c r="AC30" s="195"/>
      <c r="AD30" s="195"/>
      <c r="AE30" s="195"/>
      <c r="AF30" s="195"/>
      <c r="AG30" s="195"/>
      <c r="AH30" s="195"/>
      <c r="AI30" s="195"/>
      <c r="AJ30" s="195"/>
      <c r="AK30" s="196"/>
      <c r="AL30" s="33">
        <f>SUM(Parametros!C46:AA46)</f>
        <v>0</v>
      </c>
      <c r="AM30" s="33">
        <f>Parametros!B46</f>
        <v>0</v>
      </c>
      <c r="AN30" s="284">
        <f>IF(OR(Parametros!$A13&gt;1,Parametros!$B13&gt;1),INDEX('6 - Tabela base'!$C$4:$FS$299,Parametros!A13,Parametros!$B13-1+(Parametros!$I$3-1)*11),0)</f>
        <v>0</v>
      </c>
      <c r="AO30" s="284">
        <f t="shared" si="11"/>
        <v>0</v>
      </c>
      <c r="AP30" s="374"/>
      <c r="AQ30" s="284">
        <f t="shared" si="12"/>
        <v>0</v>
      </c>
      <c r="AR30" s="374"/>
      <c r="AS30" s="375">
        <f>IF(ISERROR(INDEX('6 - Tabela base'!$GI$4:$GW$299,Parametros!A13,Parametros!$I$3)*(AL30+AM30)),"",INDEX('6 - Tabela base'!$GI$4:$GW$299,Parametros!A13,Parametros!$I$3)*(AL30+AM30))</f>
        <v>0</v>
      </c>
      <c r="AT30" s="304">
        <f t="shared" si="7"/>
        <v>0</v>
      </c>
      <c r="AU30" s="305">
        <f t="shared" si="8"/>
        <v>0</v>
      </c>
      <c r="AV30" s="370">
        <f t="shared" si="9"/>
        <v>0</v>
      </c>
      <c r="DZ30" s="22">
        <f t="shared" si="4"/>
        <v>0</v>
      </c>
      <c r="EB30" s="22">
        <f>INDEX('6 - Tabela base'!$GX$4:$HD$299,Parametros!$A13,G$17)</f>
        <v>0</v>
      </c>
      <c r="EC30" s="22">
        <f>INDEX('6 - Tabela base'!$GX$4:$HD$299,Parametros!$A13,H$17)</f>
        <v>0</v>
      </c>
      <c r="ED30" s="22">
        <f>INDEX('6 - Tabela base'!$GX$4:$HD$299,Parametros!$A13,I$17)</f>
        <v>0</v>
      </c>
      <c r="EE30" s="22">
        <f>INDEX('6 - Tabela base'!$GX$4:$HD$299,Parametros!$A13,J$17)</f>
        <v>0</v>
      </c>
      <c r="EF30" s="22">
        <f>INDEX('6 - Tabela base'!$GX$4:$HD$299,Parametros!$A13,K$17)</f>
        <v>0</v>
      </c>
      <c r="EG30" s="22">
        <f>INDEX('6 - Tabela base'!$GX$4:$HD$299,Parametros!$A13,L$17)</f>
        <v>0</v>
      </c>
      <c r="EH30" s="22">
        <f>INDEX('6 - Tabela base'!$GX$4:$HD$299,Parametros!$A13,M$17)</f>
        <v>0</v>
      </c>
      <c r="EI30" s="22">
        <f>INDEX('6 - Tabela base'!$GX$4:$HD$299,Parametros!$A13,N$17)</f>
        <v>0</v>
      </c>
      <c r="EJ30" s="22">
        <f>INDEX('6 - Tabela base'!$GX$4:$HD$299,Parametros!$A13,O$17)</f>
        <v>0</v>
      </c>
      <c r="EK30" s="22">
        <f>INDEX('6 - Tabela base'!$GX$4:$HD$299,Parametros!$A13,P$17)</f>
        <v>0</v>
      </c>
      <c r="EL30" s="22">
        <f>INDEX('6 - Tabela base'!$GX$4:$HD$299,Parametros!$A13,Q$17)</f>
        <v>0</v>
      </c>
      <c r="EM30" s="22">
        <f>INDEX('6 - Tabela base'!$GX$4:$HD$299,Parametros!$A13,R$17)</f>
        <v>0</v>
      </c>
      <c r="EN30" s="22">
        <f>INDEX('6 - Tabela base'!$GX$4:$HD$299,Parametros!$A13,S$17)</f>
        <v>0</v>
      </c>
      <c r="EO30" s="22">
        <f>INDEX('6 - Tabela base'!$GX$4:$HD$299,Parametros!$A13,T$17)</f>
        <v>0</v>
      </c>
      <c r="EP30" s="22">
        <f>INDEX('6 - Tabela base'!$GX$4:$HD$299,Parametros!$A13,U$17)</f>
        <v>0</v>
      </c>
      <c r="EQ30" s="22">
        <f>INDEX('6 - Tabela base'!$GX$4:$HD$299,Parametros!$A13,V$17)</f>
        <v>0</v>
      </c>
      <c r="ER30" s="22">
        <f>INDEX('6 - Tabela base'!$GX$4:$HD$299,Parametros!$A13,W$17)</f>
        <v>0</v>
      </c>
      <c r="ES30" s="22">
        <f>INDEX('6 - Tabela base'!$GX$4:$HD$299,Parametros!$A13,X$17)</f>
        <v>0</v>
      </c>
      <c r="ET30" s="22">
        <f>INDEX('6 - Tabela base'!$GX$4:$HD$299,Parametros!$A13,Y$17)</f>
        <v>0</v>
      </c>
      <c r="EU30" s="22">
        <f>INDEX('6 - Tabela base'!$GX$4:$HD$299,Parametros!$A13,Z$17)</f>
        <v>0</v>
      </c>
      <c r="EV30" s="22">
        <f>INDEX('6 - Tabela base'!$GX$4:$HD$299,Parametros!$A13,AA$17)</f>
        <v>0</v>
      </c>
      <c r="EW30" s="22">
        <f>INDEX('6 - Tabela base'!$GX$4:$HD$299,Parametros!$A13,AB$17)</f>
        <v>0</v>
      </c>
      <c r="EX30" s="22">
        <f>INDEX('6 - Tabela base'!$GX$4:$HD$299,Parametros!$A13,AC$17)</f>
        <v>0</v>
      </c>
      <c r="EY30" s="22">
        <f>INDEX('6 - Tabela base'!$GX$4:$HD$299,Parametros!$A13,AD$17)</f>
        <v>0</v>
      </c>
      <c r="EZ30" s="22">
        <f>INDEX('6 - Tabela base'!$GX$4:$HD$299,Parametros!$A13,AE$17)</f>
        <v>0</v>
      </c>
      <c r="FA30" s="22">
        <f>INDEX('6 - Tabela base'!$GX$4:$HD$299,Parametros!$A13,AF$17)</f>
        <v>0</v>
      </c>
      <c r="FB30" s="22">
        <f>INDEX('6 - Tabela base'!$GX$4:$HD$299,Parametros!$A13,AG$17)</f>
        <v>0</v>
      </c>
      <c r="FC30" s="22">
        <f>INDEX('6 - Tabela base'!$GX$4:$HD$299,Parametros!$A13,AH$17)</f>
        <v>0</v>
      </c>
      <c r="FD30" s="22">
        <f>INDEX('6 - Tabela base'!$GX$4:$HD$299,Parametros!$A13,AI$17)</f>
        <v>0</v>
      </c>
      <c r="FE30" s="22">
        <f>INDEX('6 - Tabela base'!$GX$4:$HD$299,Parametros!$A13,AJ$17)</f>
        <v>0</v>
      </c>
      <c r="FF30" s="22">
        <f>INDEX('6 - Tabela base'!$GX$4:$HD$299,Parametros!$A13,AK$17)</f>
        <v>0</v>
      </c>
    </row>
    <row r="31" spans="1:200" s="22" customFormat="1" ht="15.95" customHeight="1" x14ac:dyDescent="0.2">
      <c r="A31" s="21"/>
      <c r="B31" s="214" t="str">
        <f>IF(E31=0," ",(VLOOKUP(E31,'6 - Tabela base'!$A$4:$B$199,2,0)))</f>
        <v xml:space="preserve"> </v>
      </c>
      <c r="C31" s="382">
        <f>IF(ISERROR(INDEX('6 - Tabela base'!$GI$4:$GW$299,Parametros!A14,Parametros!$I$3)),"",INDEX('6 - Tabela base'!$GI$4:$GW$299,Parametros!A14,Parametros!$I$3))</f>
        <v>0</v>
      </c>
      <c r="D31" s="317">
        <f t="shared" si="10"/>
        <v>0</v>
      </c>
      <c r="E31" s="377"/>
      <c r="F31" s="382" t="str">
        <f>IF(Parametros!$B14&gt;1,CONCATENATE(INDEX('6 - Tabela base'!$C$4:$FS$98,1,Parametros!$B14-1+(Parametros!$I$3-1)*11),""""),"")</f>
        <v/>
      </c>
      <c r="G31" s="194"/>
      <c r="H31" s="195"/>
      <c r="I31" s="195"/>
      <c r="J31" s="195"/>
      <c r="K31" s="195"/>
      <c r="L31" s="195"/>
      <c r="M31" s="195"/>
      <c r="N31" s="195"/>
      <c r="O31" s="195"/>
      <c r="P31" s="195"/>
      <c r="Q31" s="195"/>
      <c r="R31" s="195"/>
      <c r="S31" s="195"/>
      <c r="T31" s="195"/>
      <c r="U31" s="195"/>
      <c r="V31" s="195"/>
      <c r="W31" s="195"/>
      <c r="X31" s="195"/>
      <c r="Y31" s="195"/>
      <c r="Z31" s="195"/>
      <c r="AA31" s="195"/>
      <c r="AB31" s="195"/>
      <c r="AC31" s="195"/>
      <c r="AD31" s="195"/>
      <c r="AE31" s="195"/>
      <c r="AF31" s="195"/>
      <c r="AG31" s="195"/>
      <c r="AH31" s="195"/>
      <c r="AI31" s="195"/>
      <c r="AJ31" s="195"/>
      <c r="AK31" s="196"/>
      <c r="AL31" s="33">
        <f>SUM(Parametros!C47:AA47)</f>
        <v>0</v>
      </c>
      <c r="AM31" s="33">
        <f>Parametros!B47</f>
        <v>0</v>
      </c>
      <c r="AN31" s="284">
        <f>IF(OR(Parametros!$A14&gt;1,Parametros!$B14&gt;1),INDEX('6 - Tabela base'!$C$4:$FS$299,Parametros!A14,Parametros!$B14-1+(Parametros!$I$3-1)*11),0)</f>
        <v>0</v>
      </c>
      <c r="AO31" s="284">
        <f t="shared" si="11"/>
        <v>0</v>
      </c>
      <c r="AP31" s="374"/>
      <c r="AQ31" s="284">
        <f t="shared" si="12"/>
        <v>0</v>
      </c>
      <c r="AR31" s="374"/>
      <c r="AS31" s="375">
        <f>IF(ISERROR(INDEX('6 - Tabela base'!$GI$4:$GW$299,Parametros!A14,Parametros!$I$3)*(AL31+AM31)),"",INDEX('6 - Tabela base'!$GI$4:$GW$299,Parametros!A14,Parametros!$I$3)*(AL31+AM31))</f>
        <v>0</v>
      </c>
      <c r="AT31" s="304">
        <f t="shared" si="7"/>
        <v>0</v>
      </c>
      <c r="AU31" s="305">
        <f t="shared" si="8"/>
        <v>0</v>
      </c>
      <c r="AV31" s="370">
        <f t="shared" si="9"/>
        <v>0</v>
      </c>
      <c r="DZ31" s="22">
        <f t="shared" si="4"/>
        <v>0</v>
      </c>
      <c r="EB31" s="22">
        <f>INDEX('6 - Tabela base'!$GX$4:$HD$299,Parametros!$A14,G$17)</f>
        <v>0</v>
      </c>
      <c r="EC31" s="22">
        <f>INDEX('6 - Tabela base'!$GX$4:$HD$299,Parametros!$A14,H$17)</f>
        <v>0</v>
      </c>
      <c r="ED31" s="22">
        <f>INDEX('6 - Tabela base'!$GX$4:$HD$299,Parametros!$A14,I$17)</f>
        <v>0</v>
      </c>
      <c r="EE31" s="22">
        <f>INDEX('6 - Tabela base'!$GX$4:$HD$299,Parametros!$A14,J$17)</f>
        <v>0</v>
      </c>
      <c r="EF31" s="22">
        <f>INDEX('6 - Tabela base'!$GX$4:$HD$299,Parametros!$A14,K$17)</f>
        <v>0</v>
      </c>
      <c r="EG31" s="22">
        <f>INDEX('6 - Tabela base'!$GX$4:$HD$299,Parametros!$A14,L$17)</f>
        <v>0</v>
      </c>
      <c r="EH31" s="22">
        <f>INDEX('6 - Tabela base'!$GX$4:$HD$299,Parametros!$A14,M$17)</f>
        <v>0</v>
      </c>
      <c r="EI31" s="22">
        <f>INDEX('6 - Tabela base'!$GX$4:$HD$299,Parametros!$A14,N$17)</f>
        <v>0</v>
      </c>
      <c r="EJ31" s="22">
        <f>INDEX('6 - Tabela base'!$GX$4:$HD$299,Parametros!$A14,O$17)</f>
        <v>0</v>
      </c>
      <c r="EK31" s="22">
        <f>INDEX('6 - Tabela base'!$GX$4:$HD$299,Parametros!$A14,P$17)</f>
        <v>0</v>
      </c>
      <c r="EL31" s="22">
        <f>INDEX('6 - Tabela base'!$GX$4:$HD$299,Parametros!$A14,Q$17)</f>
        <v>0</v>
      </c>
      <c r="EM31" s="22">
        <f>INDEX('6 - Tabela base'!$GX$4:$HD$299,Parametros!$A14,R$17)</f>
        <v>0</v>
      </c>
      <c r="EN31" s="22">
        <f>INDEX('6 - Tabela base'!$GX$4:$HD$299,Parametros!$A14,S$17)</f>
        <v>0</v>
      </c>
      <c r="EO31" s="22">
        <f>INDEX('6 - Tabela base'!$GX$4:$HD$299,Parametros!$A14,T$17)</f>
        <v>0</v>
      </c>
      <c r="EP31" s="22">
        <f>INDEX('6 - Tabela base'!$GX$4:$HD$299,Parametros!$A14,U$17)</f>
        <v>0</v>
      </c>
      <c r="EQ31" s="22">
        <f>INDEX('6 - Tabela base'!$GX$4:$HD$299,Parametros!$A14,V$17)</f>
        <v>0</v>
      </c>
      <c r="ER31" s="22">
        <f>INDEX('6 - Tabela base'!$GX$4:$HD$299,Parametros!$A14,W$17)</f>
        <v>0</v>
      </c>
      <c r="ES31" s="22">
        <f>INDEX('6 - Tabela base'!$GX$4:$HD$299,Parametros!$A14,X$17)</f>
        <v>0</v>
      </c>
      <c r="ET31" s="22">
        <f>INDEX('6 - Tabela base'!$GX$4:$HD$299,Parametros!$A14,Y$17)</f>
        <v>0</v>
      </c>
      <c r="EU31" s="22">
        <f>INDEX('6 - Tabela base'!$GX$4:$HD$299,Parametros!$A14,Z$17)</f>
        <v>0</v>
      </c>
      <c r="EV31" s="22">
        <f>INDEX('6 - Tabela base'!$GX$4:$HD$299,Parametros!$A14,AA$17)</f>
        <v>0</v>
      </c>
      <c r="EW31" s="22">
        <f>INDEX('6 - Tabela base'!$GX$4:$HD$299,Parametros!$A14,AB$17)</f>
        <v>0</v>
      </c>
      <c r="EX31" s="22">
        <f>INDEX('6 - Tabela base'!$GX$4:$HD$299,Parametros!$A14,AC$17)</f>
        <v>0</v>
      </c>
      <c r="EY31" s="22">
        <f>INDEX('6 - Tabela base'!$GX$4:$HD$299,Parametros!$A14,AD$17)</f>
        <v>0</v>
      </c>
      <c r="EZ31" s="22">
        <f>INDEX('6 - Tabela base'!$GX$4:$HD$299,Parametros!$A14,AE$17)</f>
        <v>0</v>
      </c>
      <c r="FA31" s="22">
        <f>INDEX('6 - Tabela base'!$GX$4:$HD$299,Parametros!$A14,AF$17)</f>
        <v>0</v>
      </c>
      <c r="FB31" s="22">
        <f>INDEX('6 - Tabela base'!$GX$4:$HD$299,Parametros!$A14,AG$17)</f>
        <v>0</v>
      </c>
      <c r="FC31" s="22">
        <f>INDEX('6 - Tabela base'!$GX$4:$HD$299,Parametros!$A14,AH$17)</f>
        <v>0</v>
      </c>
      <c r="FD31" s="22">
        <f>INDEX('6 - Tabela base'!$GX$4:$HD$299,Parametros!$A14,AI$17)</f>
        <v>0</v>
      </c>
      <c r="FE31" s="22">
        <f>INDEX('6 - Tabela base'!$GX$4:$HD$299,Parametros!$A14,AJ$17)</f>
        <v>0</v>
      </c>
      <c r="FF31" s="22">
        <f>INDEX('6 - Tabela base'!$GX$4:$HD$299,Parametros!$A14,AK$17)</f>
        <v>0</v>
      </c>
    </row>
    <row r="32" spans="1:200" s="22" customFormat="1" ht="15.95" customHeight="1" x14ac:dyDescent="0.2">
      <c r="A32" s="21"/>
      <c r="B32" s="214" t="str">
        <f>IF(E32=0," ",(VLOOKUP(E32,'6 - Tabela base'!$A$4:$B$199,2,0)))</f>
        <v xml:space="preserve"> </v>
      </c>
      <c r="C32" s="382">
        <f>IF(ISERROR(INDEX('6 - Tabela base'!$GI$4:$GW$299,Parametros!A15,Parametros!$I$3)),"",INDEX('6 - Tabela base'!$GI$4:$GW$299,Parametros!A15,Parametros!$I$3))</f>
        <v>0</v>
      </c>
      <c r="D32" s="317">
        <f t="shared" si="10"/>
        <v>0</v>
      </c>
      <c r="E32" s="377"/>
      <c r="F32" s="382" t="str">
        <f>IF(Parametros!$B15&gt;1,CONCATENATE(INDEX('6 - Tabela base'!$C$4:$FS$98,1,Parametros!$B15-1+(Parametros!$I$3-1)*11),""""),"")</f>
        <v/>
      </c>
      <c r="G32" s="194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195"/>
      <c r="AG32" s="195"/>
      <c r="AH32" s="195"/>
      <c r="AI32" s="195"/>
      <c r="AJ32" s="195"/>
      <c r="AK32" s="196"/>
      <c r="AL32" s="33">
        <f>SUM(Parametros!C48:AA48)</f>
        <v>0</v>
      </c>
      <c r="AM32" s="33">
        <f>Parametros!B48</f>
        <v>0</v>
      </c>
      <c r="AN32" s="284">
        <f>IF(OR(Parametros!$A15&gt;1,Parametros!$B15&gt;1),INDEX('6 - Tabela base'!$C$4:$FS$299,Parametros!A15,Parametros!$B15-1+(Parametros!$I$3-1)*11),0)</f>
        <v>0</v>
      </c>
      <c r="AO32" s="284">
        <f t="shared" si="11"/>
        <v>0</v>
      </c>
      <c r="AP32" s="374"/>
      <c r="AQ32" s="284">
        <f t="shared" si="12"/>
        <v>0</v>
      </c>
      <c r="AR32" s="374"/>
      <c r="AS32" s="375">
        <f>IF(ISERROR(INDEX('6 - Tabela base'!$GI$4:$GW$299,Parametros!A15,Parametros!$I$3)*(AL32+AM32)),"",INDEX('6 - Tabela base'!$GI$4:$GW$299,Parametros!A15,Parametros!$I$3)*(AL32+AM32))</f>
        <v>0</v>
      </c>
      <c r="AT32" s="304">
        <f t="shared" si="7"/>
        <v>0</v>
      </c>
      <c r="AU32" s="305">
        <f t="shared" si="8"/>
        <v>0</v>
      </c>
      <c r="AV32" s="370">
        <f t="shared" si="9"/>
        <v>0</v>
      </c>
      <c r="DZ32" s="22">
        <f t="shared" si="4"/>
        <v>0</v>
      </c>
      <c r="EB32" s="22">
        <f>INDEX('6 - Tabela base'!$GX$4:$HD$299,Parametros!$A15,G$17)</f>
        <v>0</v>
      </c>
      <c r="EC32" s="22">
        <f>INDEX('6 - Tabela base'!$GX$4:$HD$299,Parametros!$A15,H$17)</f>
        <v>0</v>
      </c>
      <c r="ED32" s="22">
        <f>INDEX('6 - Tabela base'!$GX$4:$HD$299,Parametros!$A15,I$17)</f>
        <v>0</v>
      </c>
      <c r="EE32" s="22">
        <f>INDEX('6 - Tabela base'!$GX$4:$HD$299,Parametros!$A15,J$17)</f>
        <v>0</v>
      </c>
      <c r="EF32" s="22">
        <f>INDEX('6 - Tabela base'!$GX$4:$HD$299,Parametros!$A15,K$17)</f>
        <v>0</v>
      </c>
      <c r="EG32" s="22">
        <f>INDEX('6 - Tabela base'!$GX$4:$HD$299,Parametros!$A15,L$17)</f>
        <v>0</v>
      </c>
      <c r="EH32" s="22">
        <f>INDEX('6 - Tabela base'!$GX$4:$HD$299,Parametros!$A15,M$17)</f>
        <v>0</v>
      </c>
      <c r="EI32" s="22">
        <f>INDEX('6 - Tabela base'!$GX$4:$HD$299,Parametros!$A15,N$17)</f>
        <v>0</v>
      </c>
      <c r="EJ32" s="22">
        <f>INDEX('6 - Tabela base'!$GX$4:$HD$299,Parametros!$A15,O$17)</f>
        <v>0</v>
      </c>
      <c r="EK32" s="22">
        <f>INDEX('6 - Tabela base'!$GX$4:$HD$299,Parametros!$A15,P$17)</f>
        <v>0</v>
      </c>
      <c r="EL32" s="22">
        <f>INDEX('6 - Tabela base'!$GX$4:$HD$299,Parametros!$A15,Q$17)</f>
        <v>0</v>
      </c>
      <c r="EM32" s="22">
        <f>INDEX('6 - Tabela base'!$GX$4:$HD$299,Parametros!$A15,R$17)</f>
        <v>0</v>
      </c>
      <c r="EN32" s="22">
        <f>INDEX('6 - Tabela base'!$GX$4:$HD$299,Parametros!$A15,S$17)</f>
        <v>0</v>
      </c>
      <c r="EO32" s="22">
        <f>INDEX('6 - Tabela base'!$GX$4:$HD$299,Parametros!$A15,T$17)</f>
        <v>0</v>
      </c>
      <c r="EP32" s="22">
        <f>INDEX('6 - Tabela base'!$GX$4:$HD$299,Parametros!$A15,U$17)</f>
        <v>0</v>
      </c>
      <c r="EQ32" s="22">
        <f>INDEX('6 - Tabela base'!$GX$4:$HD$299,Parametros!$A15,V$17)</f>
        <v>0</v>
      </c>
      <c r="ER32" s="22">
        <f>INDEX('6 - Tabela base'!$GX$4:$HD$299,Parametros!$A15,W$17)</f>
        <v>0</v>
      </c>
      <c r="ES32" s="22">
        <f>INDEX('6 - Tabela base'!$GX$4:$HD$299,Parametros!$A15,X$17)</f>
        <v>0</v>
      </c>
      <c r="ET32" s="22">
        <f>INDEX('6 - Tabela base'!$GX$4:$HD$299,Parametros!$A15,Y$17)</f>
        <v>0</v>
      </c>
      <c r="EU32" s="22">
        <f>INDEX('6 - Tabela base'!$GX$4:$HD$299,Parametros!$A15,Z$17)</f>
        <v>0</v>
      </c>
      <c r="EV32" s="22">
        <f>INDEX('6 - Tabela base'!$GX$4:$HD$299,Parametros!$A15,AA$17)</f>
        <v>0</v>
      </c>
      <c r="EW32" s="22">
        <f>INDEX('6 - Tabela base'!$GX$4:$HD$299,Parametros!$A15,AB$17)</f>
        <v>0</v>
      </c>
      <c r="EX32" s="22">
        <f>INDEX('6 - Tabela base'!$GX$4:$HD$299,Parametros!$A15,AC$17)</f>
        <v>0</v>
      </c>
      <c r="EY32" s="22">
        <f>INDEX('6 - Tabela base'!$GX$4:$HD$299,Parametros!$A15,AD$17)</f>
        <v>0</v>
      </c>
      <c r="EZ32" s="22">
        <f>INDEX('6 - Tabela base'!$GX$4:$HD$299,Parametros!$A15,AE$17)</f>
        <v>0</v>
      </c>
      <c r="FA32" s="22">
        <f>INDEX('6 - Tabela base'!$GX$4:$HD$299,Parametros!$A15,AF$17)</f>
        <v>0</v>
      </c>
      <c r="FB32" s="22">
        <f>INDEX('6 - Tabela base'!$GX$4:$HD$299,Parametros!$A15,AG$17)</f>
        <v>0</v>
      </c>
      <c r="FC32" s="22">
        <f>INDEX('6 - Tabela base'!$GX$4:$HD$299,Parametros!$A15,AH$17)</f>
        <v>0</v>
      </c>
      <c r="FD32" s="22">
        <f>INDEX('6 - Tabela base'!$GX$4:$HD$299,Parametros!$A15,AI$17)</f>
        <v>0</v>
      </c>
      <c r="FE32" s="22">
        <f>INDEX('6 - Tabela base'!$GX$4:$HD$299,Parametros!$A15,AJ$17)</f>
        <v>0</v>
      </c>
      <c r="FF32" s="22">
        <f>INDEX('6 - Tabela base'!$GX$4:$HD$299,Parametros!$A15,AK$17)</f>
        <v>0</v>
      </c>
    </row>
    <row r="33" spans="1:200" s="22" customFormat="1" ht="15.95" customHeight="1" x14ac:dyDescent="0.2">
      <c r="A33" s="21"/>
      <c r="B33" s="214" t="str">
        <f>IF(E33=0," ",(VLOOKUP(E33,'6 - Tabela base'!$A$4:$B$199,2,0)))</f>
        <v xml:space="preserve"> </v>
      </c>
      <c r="C33" s="382">
        <f>IF(ISERROR(INDEX('6 - Tabela base'!$GI$4:$GW$299,Parametros!A16,Parametros!$I$3)),"",INDEX('6 - Tabela base'!$GI$4:$GW$299,Parametros!A16,Parametros!$I$3))</f>
        <v>0</v>
      </c>
      <c r="D33" s="317">
        <f t="shared" si="10"/>
        <v>0</v>
      </c>
      <c r="E33" s="377"/>
      <c r="F33" s="382" t="str">
        <f>IF(Parametros!$B16&gt;1,CONCATENATE(INDEX('6 - Tabela base'!$C$4:$FS$98,1,Parametros!$B16-1+(Parametros!$I$3-1)*11),""""),"")</f>
        <v/>
      </c>
      <c r="G33" s="194"/>
      <c r="H33" s="195"/>
      <c r="I33" s="195"/>
      <c r="J33" s="195"/>
      <c r="K33" s="195"/>
      <c r="L33" s="195"/>
      <c r="M33" s="195"/>
      <c r="N33" s="195"/>
      <c r="O33" s="195"/>
      <c r="P33" s="195"/>
      <c r="Q33" s="195"/>
      <c r="R33" s="195"/>
      <c r="S33" s="195"/>
      <c r="T33" s="195"/>
      <c r="U33" s="195"/>
      <c r="V33" s="195"/>
      <c r="W33" s="195"/>
      <c r="X33" s="195"/>
      <c r="Y33" s="195"/>
      <c r="Z33" s="195"/>
      <c r="AA33" s="195"/>
      <c r="AB33" s="195"/>
      <c r="AC33" s="195"/>
      <c r="AD33" s="195"/>
      <c r="AE33" s="195"/>
      <c r="AF33" s="195"/>
      <c r="AG33" s="195"/>
      <c r="AH33" s="195"/>
      <c r="AI33" s="195"/>
      <c r="AJ33" s="195"/>
      <c r="AK33" s="196"/>
      <c r="AL33" s="33">
        <f>SUM(Parametros!C49:AA49)</f>
        <v>0</v>
      </c>
      <c r="AM33" s="33">
        <f>Parametros!B49</f>
        <v>0</v>
      </c>
      <c r="AN33" s="284">
        <f>IF(OR(Parametros!$A16&gt;1,Parametros!$B16&gt;1),INDEX('6 - Tabela base'!$C$4:$FS$299,Parametros!A16,Parametros!$B16-1+(Parametros!$I$3-1)*11),0)</f>
        <v>0</v>
      </c>
      <c r="AO33" s="284">
        <f t="shared" si="11"/>
        <v>0</v>
      </c>
      <c r="AP33" s="374"/>
      <c r="AQ33" s="284">
        <f t="shared" si="12"/>
        <v>0</v>
      </c>
      <c r="AR33" s="374"/>
      <c r="AS33" s="375">
        <f>IF(ISERROR(INDEX('6 - Tabela base'!$GI$4:$GW$299,Parametros!A16,Parametros!$I$3)*(AL33+AM33)),"",INDEX('6 - Tabela base'!$GI$4:$GW$299,Parametros!A16,Parametros!$I$3)*(AL33+AM33))</f>
        <v>0</v>
      </c>
      <c r="AT33" s="304">
        <f t="shared" si="7"/>
        <v>0</v>
      </c>
      <c r="AU33" s="305">
        <f t="shared" si="8"/>
        <v>0</v>
      </c>
      <c r="AV33" s="370">
        <f t="shared" si="9"/>
        <v>0</v>
      </c>
      <c r="DZ33" s="22">
        <f t="shared" si="4"/>
        <v>0</v>
      </c>
      <c r="EB33" s="22">
        <f>INDEX('6 - Tabela base'!$GX$4:$HD$299,Parametros!$A16,G$17)</f>
        <v>0</v>
      </c>
      <c r="EC33" s="22">
        <f>INDEX('6 - Tabela base'!$GX$4:$HD$299,Parametros!$A16,H$17)</f>
        <v>0</v>
      </c>
      <c r="ED33" s="22">
        <f>INDEX('6 - Tabela base'!$GX$4:$HD$299,Parametros!$A16,I$17)</f>
        <v>0</v>
      </c>
      <c r="EE33" s="22">
        <f>INDEX('6 - Tabela base'!$GX$4:$HD$299,Parametros!$A16,J$17)</f>
        <v>0</v>
      </c>
      <c r="EF33" s="22">
        <f>INDEX('6 - Tabela base'!$GX$4:$HD$299,Parametros!$A16,K$17)</f>
        <v>0</v>
      </c>
      <c r="EG33" s="22">
        <f>INDEX('6 - Tabela base'!$GX$4:$HD$299,Parametros!$A16,L$17)</f>
        <v>0</v>
      </c>
      <c r="EH33" s="22">
        <f>INDEX('6 - Tabela base'!$GX$4:$HD$299,Parametros!$A16,M$17)</f>
        <v>0</v>
      </c>
      <c r="EI33" s="22">
        <f>INDEX('6 - Tabela base'!$GX$4:$HD$299,Parametros!$A16,N$17)</f>
        <v>0</v>
      </c>
      <c r="EJ33" s="22">
        <f>INDEX('6 - Tabela base'!$GX$4:$HD$299,Parametros!$A16,O$17)</f>
        <v>0</v>
      </c>
      <c r="EK33" s="22">
        <f>INDEX('6 - Tabela base'!$GX$4:$HD$299,Parametros!$A16,P$17)</f>
        <v>0</v>
      </c>
      <c r="EL33" s="22">
        <f>INDEX('6 - Tabela base'!$GX$4:$HD$299,Parametros!$A16,Q$17)</f>
        <v>0</v>
      </c>
      <c r="EM33" s="22">
        <f>INDEX('6 - Tabela base'!$GX$4:$HD$299,Parametros!$A16,R$17)</f>
        <v>0</v>
      </c>
      <c r="EN33" s="22">
        <f>INDEX('6 - Tabela base'!$GX$4:$HD$299,Parametros!$A16,S$17)</f>
        <v>0</v>
      </c>
      <c r="EO33" s="22">
        <f>INDEX('6 - Tabela base'!$GX$4:$HD$299,Parametros!$A16,T$17)</f>
        <v>0</v>
      </c>
      <c r="EP33" s="22">
        <f>INDEX('6 - Tabela base'!$GX$4:$HD$299,Parametros!$A16,U$17)</f>
        <v>0</v>
      </c>
      <c r="EQ33" s="22">
        <f>INDEX('6 - Tabela base'!$GX$4:$HD$299,Parametros!$A16,V$17)</f>
        <v>0</v>
      </c>
      <c r="ER33" s="22">
        <f>INDEX('6 - Tabela base'!$GX$4:$HD$299,Parametros!$A16,W$17)</f>
        <v>0</v>
      </c>
      <c r="ES33" s="22">
        <f>INDEX('6 - Tabela base'!$GX$4:$HD$299,Parametros!$A16,X$17)</f>
        <v>0</v>
      </c>
      <c r="ET33" s="22">
        <f>INDEX('6 - Tabela base'!$GX$4:$HD$299,Parametros!$A16,Y$17)</f>
        <v>0</v>
      </c>
      <c r="EU33" s="22">
        <f>INDEX('6 - Tabela base'!$GX$4:$HD$299,Parametros!$A16,Z$17)</f>
        <v>0</v>
      </c>
      <c r="EV33" s="22">
        <f>INDEX('6 - Tabela base'!$GX$4:$HD$299,Parametros!$A16,AA$17)</f>
        <v>0</v>
      </c>
      <c r="EW33" s="22">
        <f>INDEX('6 - Tabela base'!$GX$4:$HD$299,Parametros!$A16,AB$17)</f>
        <v>0</v>
      </c>
      <c r="EX33" s="22">
        <f>INDEX('6 - Tabela base'!$GX$4:$HD$299,Parametros!$A16,AC$17)</f>
        <v>0</v>
      </c>
      <c r="EY33" s="22">
        <f>INDEX('6 - Tabela base'!$GX$4:$HD$299,Parametros!$A16,AD$17)</f>
        <v>0</v>
      </c>
      <c r="EZ33" s="22">
        <f>INDEX('6 - Tabela base'!$GX$4:$HD$299,Parametros!$A16,AE$17)</f>
        <v>0</v>
      </c>
      <c r="FA33" s="22">
        <f>INDEX('6 - Tabela base'!$GX$4:$HD$299,Parametros!$A16,AF$17)</f>
        <v>0</v>
      </c>
      <c r="FB33" s="22">
        <f>INDEX('6 - Tabela base'!$GX$4:$HD$299,Parametros!$A16,AG$17)</f>
        <v>0</v>
      </c>
      <c r="FC33" s="22">
        <f>INDEX('6 - Tabela base'!$GX$4:$HD$299,Parametros!$A16,AH$17)</f>
        <v>0</v>
      </c>
      <c r="FD33" s="22">
        <f>INDEX('6 - Tabela base'!$GX$4:$HD$299,Parametros!$A16,AI$17)</f>
        <v>0</v>
      </c>
      <c r="FE33" s="22">
        <f>INDEX('6 - Tabela base'!$GX$4:$HD$299,Parametros!$A16,AJ$17)</f>
        <v>0</v>
      </c>
      <c r="FF33" s="22">
        <f>INDEX('6 - Tabela base'!$GX$4:$HD$299,Parametros!$A16,AK$17)</f>
        <v>0</v>
      </c>
    </row>
    <row r="34" spans="1:200" s="22" customFormat="1" ht="15.95" hidden="1" customHeight="1" x14ac:dyDescent="0.2">
      <c r="A34" s="21"/>
      <c r="B34" s="214" t="str">
        <f>IF(E34=0," ",(VLOOKUP(E34,'6 - Tabela base'!$A$4:$B$199,2,0)))</f>
        <v xml:space="preserve"> </v>
      </c>
      <c r="C34" s="382">
        <f>IF(ISERROR(INDEX('6 - Tabela base'!$GI$4:$GW$299,Parametros!A17,Parametros!$I$3)),"",INDEX('6 - Tabela base'!$GI$4:$GW$299,Parametros!A17,Parametros!$I$3))</f>
        <v>0</v>
      </c>
      <c r="D34" s="317">
        <f t="shared" si="10"/>
        <v>0</v>
      </c>
      <c r="E34" s="377"/>
      <c r="F34" s="382" t="str">
        <f>IF(Parametros!$B17&gt;1,CONCATENATE(INDEX('6 - Tabela base'!$C$4:$FS$98,1,Parametros!$B17-1+(Parametros!$I$3-1)*11),""""),"")</f>
        <v>5VB"</v>
      </c>
      <c r="G34" s="194"/>
      <c r="H34" s="195"/>
      <c r="I34" s="195"/>
      <c r="J34" s="195"/>
      <c r="K34" s="195"/>
      <c r="L34" s="195"/>
      <c r="M34" s="195"/>
      <c r="N34" s="195"/>
      <c r="O34" s="195"/>
      <c r="P34" s="195"/>
      <c r="Q34" s="195"/>
      <c r="R34" s="195"/>
      <c r="S34" s="195"/>
      <c r="T34" s="195"/>
      <c r="U34" s="195"/>
      <c r="V34" s="195"/>
      <c r="W34" s="195"/>
      <c r="X34" s="195"/>
      <c r="Y34" s="195"/>
      <c r="Z34" s="195"/>
      <c r="AA34" s="195"/>
      <c r="AB34" s="195"/>
      <c r="AC34" s="195"/>
      <c r="AD34" s="195"/>
      <c r="AE34" s="195"/>
      <c r="AF34" s="195"/>
      <c r="AG34" s="195"/>
      <c r="AH34" s="195"/>
      <c r="AI34" s="195"/>
      <c r="AJ34" s="195"/>
      <c r="AK34" s="196"/>
      <c r="AL34" s="33">
        <f>SUM(Parametros!C50:AA50)</f>
        <v>0</v>
      </c>
      <c r="AM34" s="33">
        <f>Parametros!B50</f>
        <v>0</v>
      </c>
      <c r="AN34" s="284" t="str">
        <f>IF(OR(Parametros!$A17&gt;1,Parametros!$B17&gt;1),INDEX('6 - Tabela base'!$C$4:$FS$299,Parametros!A17,Parametros!$B17-1+(Parametros!$I$3-1)*11),0)</f>
        <v>5VB</v>
      </c>
      <c r="AO34" s="284" t="str">
        <f t="shared" si="11"/>
        <v/>
      </c>
      <c r="AP34" s="374"/>
      <c r="AQ34" s="284" t="e">
        <f t="shared" si="12"/>
        <v>#VALUE!</v>
      </c>
      <c r="AR34" s="374"/>
      <c r="AS34" s="375">
        <f>IF(ISERROR(INDEX('6 - Tabela base'!$GI$4:$GW$299,Parametros!A17,Parametros!$I$3)*(AL34+AM34)),"",INDEX('6 - Tabela base'!$GI$4:$GW$299,Parametros!A17,Parametros!$I$3)*(AL34+AM34))</f>
        <v>0</v>
      </c>
      <c r="AT34" s="304" t="e">
        <f t="shared" si="7"/>
        <v>#VALUE!</v>
      </c>
      <c r="AU34" s="305" t="e">
        <f t="shared" si="8"/>
        <v>#VALUE!</v>
      </c>
      <c r="AV34" s="370" t="e">
        <f t="shared" si="9"/>
        <v>#VALUE!</v>
      </c>
      <c r="DZ34" s="22">
        <f t="shared" si="4"/>
        <v>0</v>
      </c>
      <c r="EB34" s="22">
        <f>INDEX('6 - Tabela base'!$GX$4:$HD$299,Parametros!$A17,G$17)</f>
        <v>0</v>
      </c>
      <c r="EC34" s="22">
        <f>INDEX('6 - Tabela base'!$GX$4:$HD$299,Parametros!$A17,H$17)</f>
        <v>0</v>
      </c>
      <c r="ED34" s="22">
        <f>INDEX('6 - Tabela base'!$GX$4:$HD$299,Parametros!$A17,I$17)</f>
        <v>0</v>
      </c>
      <c r="EE34" s="22">
        <f>INDEX('6 - Tabela base'!$GX$4:$HD$299,Parametros!$A17,J$17)</f>
        <v>0</v>
      </c>
      <c r="EF34" s="22">
        <f>INDEX('6 - Tabela base'!$GX$4:$HD$299,Parametros!$A17,K$17)</f>
        <v>0</v>
      </c>
      <c r="EG34" s="22">
        <f>INDEX('6 - Tabela base'!$GX$4:$HD$299,Parametros!$A17,L$17)</f>
        <v>0</v>
      </c>
      <c r="EH34" s="22">
        <f>INDEX('6 - Tabela base'!$GX$4:$HD$299,Parametros!$A17,M$17)</f>
        <v>0</v>
      </c>
      <c r="EI34" s="22">
        <f>INDEX('6 - Tabela base'!$GX$4:$HD$299,Parametros!$A17,N$17)</f>
        <v>0</v>
      </c>
      <c r="EJ34" s="22">
        <f>INDEX('6 - Tabela base'!$GX$4:$HD$299,Parametros!$A17,O$17)</f>
        <v>0</v>
      </c>
      <c r="EK34" s="22">
        <f>INDEX('6 - Tabela base'!$GX$4:$HD$299,Parametros!$A17,P$17)</f>
        <v>0</v>
      </c>
      <c r="EL34" s="22">
        <f>INDEX('6 - Tabela base'!$GX$4:$HD$299,Parametros!$A17,Q$17)</f>
        <v>0</v>
      </c>
      <c r="EM34" s="22">
        <f>INDEX('6 - Tabela base'!$GX$4:$HD$299,Parametros!$A17,R$17)</f>
        <v>0</v>
      </c>
      <c r="EN34" s="22">
        <f>INDEX('6 - Tabela base'!$GX$4:$HD$299,Parametros!$A17,S$17)</f>
        <v>0</v>
      </c>
      <c r="EO34" s="22">
        <f>INDEX('6 - Tabela base'!$GX$4:$HD$299,Parametros!$A17,T$17)</f>
        <v>0</v>
      </c>
      <c r="EP34" s="22">
        <f>INDEX('6 - Tabela base'!$GX$4:$HD$299,Parametros!$A17,U$17)</f>
        <v>0</v>
      </c>
      <c r="EQ34" s="22">
        <f>INDEX('6 - Tabela base'!$GX$4:$HD$299,Parametros!$A17,V$17)</f>
        <v>0</v>
      </c>
      <c r="ER34" s="22">
        <f>INDEX('6 - Tabela base'!$GX$4:$HD$299,Parametros!$A17,W$17)</f>
        <v>0</v>
      </c>
      <c r="ES34" s="22">
        <f>INDEX('6 - Tabela base'!$GX$4:$HD$299,Parametros!$A17,X$17)</f>
        <v>0</v>
      </c>
      <c r="ET34" s="22">
        <f>INDEX('6 - Tabela base'!$GX$4:$HD$299,Parametros!$A17,Y$17)</f>
        <v>0</v>
      </c>
      <c r="EU34" s="22">
        <f>INDEX('6 - Tabela base'!$GX$4:$HD$299,Parametros!$A17,Z$17)</f>
        <v>0</v>
      </c>
      <c r="EV34" s="22">
        <f>INDEX('6 - Tabela base'!$GX$4:$HD$299,Parametros!$A17,AA$17)</f>
        <v>0</v>
      </c>
      <c r="EW34" s="22">
        <f>INDEX('6 - Tabela base'!$GX$4:$HD$299,Parametros!$A17,AB$17)</f>
        <v>0</v>
      </c>
      <c r="EX34" s="22">
        <f>INDEX('6 - Tabela base'!$GX$4:$HD$299,Parametros!$A17,AC$17)</f>
        <v>0</v>
      </c>
      <c r="EY34" s="22">
        <f>INDEX('6 - Tabela base'!$GX$4:$HD$299,Parametros!$A17,AD$17)</f>
        <v>0</v>
      </c>
      <c r="EZ34" s="22">
        <f>INDEX('6 - Tabela base'!$GX$4:$HD$299,Parametros!$A17,AE$17)</f>
        <v>0</v>
      </c>
      <c r="FA34" s="22">
        <f>INDEX('6 - Tabela base'!$GX$4:$HD$299,Parametros!$A17,AF$17)</f>
        <v>0</v>
      </c>
      <c r="FB34" s="22">
        <f>INDEX('6 - Tabela base'!$GX$4:$HD$299,Parametros!$A17,AG$17)</f>
        <v>0</v>
      </c>
      <c r="FC34" s="22">
        <f>INDEX('6 - Tabela base'!$GX$4:$HD$299,Parametros!$A17,AH$17)</f>
        <v>0</v>
      </c>
      <c r="FD34" s="22">
        <f>INDEX('6 - Tabela base'!$GX$4:$HD$299,Parametros!$A17,AI$17)</f>
        <v>0</v>
      </c>
      <c r="FE34" s="22">
        <f>INDEX('6 - Tabela base'!$GX$4:$HD$299,Parametros!$A17,AJ$17)</f>
        <v>0</v>
      </c>
      <c r="FF34" s="22">
        <f>INDEX('6 - Tabela base'!$GX$4:$HD$299,Parametros!$A17,AK$17)</f>
        <v>0</v>
      </c>
    </row>
    <row r="35" spans="1:200" s="22" customFormat="1" ht="15.95" hidden="1" customHeight="1" x14ac:dyDescent="0.2">
      <c r="A35" s="21"/>
      <c r="B35" s="214" t="str">
        <f>IF(E35=0," ",(VLOOKUP(E35,'6 - Tabela base'!$A$4:$B$199,2,0)))</f>
        <v xml:space="preserve"> </v>
      </c>
      <c r="C35" s="382">
        <f>IF(ISERROR(INDEX('6 - Tabela base'!$GI$4:$GW$299,Parametros!A18,Parametros!$I$3)),"",INDEX('6 - Tabela base'!$GI$4:$GW$299,Parametros!A18,Parametros!$I$3))</f>
        <v>0</v>
      </c>
      <c r="D35" s="317">
        <f t="shared" si="10"/>
        <v>0</v>
      </c>
      <c r="E35" s="377"/>
      <c r="F35" s="382" t="str">
        <f>IF(Parametros!$B18&gt;1,CONCATENATE(INDEX('6 - Tabela base'!$C$4:$FS$98,1,Parametros!$B18-1+(Parametros!$I$3-1)*11),""""),"")</f>
        <v>5"</v>
      </c>
      <c r="G35" s="194"/>
      <c r="H35" s="195"/>
      <c r="I35" s="195"/>
      <c r="J35" s="195"/>
      <c r="K35" s="195"/>
      <c r="L35" s="195"/>
      <c r="M35" s="195"/>
      <c r="N35" s="195"/>
      <c r="O35" s="195"/>
      <c r="P35" s="195"/>
      <c r="Q35" s="195"/>
      <c r="R35" s="195"/>
      <c r="S35" s="195"/>
      <c r="T35" s="195"/>
      <c r="U35" s="195"/>
      <c r="V35" s="195"/>
      <c r="W35" s="195"/>
      <c r="X35" s="195"/>
      <c r="Y35" s="195"/>
      <c r="Z35" s="195"/>
      <c r="AA35" s="195"/>
      <c r="AB35" s="195"/>
      <c r="AC35" s="195"/>
      <c r="AD35" s="195"/>
      <c r="AE35" s="195"/>
      <c r="AF35" s="195"/>
      <c r="AG35" s="195"/>
      <c r="AH35" s="195"/>
      <c r="AI35" s="195"/>
      <c r="AJ35" s="195"/>
      <c r="AK35" s="196"/>
      <c r="AL35" s="33">
        <f>SUM(Parametros!C51:AA51)</f>
        <v>0</v>
      </c>
      <c r="AM35" s="33">
        <f>Parametros!B51</f>
        <v>0</v>
      </c>
      <c r="AN35" s="284">
        <f>IF(OR(Parametros!$A18&gt;1,Parametros!$B18&gt;1),INDEX('6 - Tabela base'!$C$4:$FS$299,Parametros!A18,Parametros!$B18-1+(Parametros!$I$3-1)*11),0)</f>
        <v>5</v>
      </c>
      <c r="AO35" s="284">
        <f t="shared" si="11"/>
        <v>0</v>
      </c>
      <c r="AP35" s="374"/>
      <c r="AQ35" s="284">
        <f t="shared" si="12"/>
        <v>0</v>
      </c>
      <c r="AR35" s="374"/>
      <c r="AS35" s="375">
        <f>IF(ISERROR(INDEX('6 - Tabela base'!$GI$4:$GW$299,Parametros!A18,Parametros!$I$3)*(AL35+AM35)),"",INDEX('6 - Tabela base'!$GI$4:$GW$299,Parametros!A18,Parametros!$I$3)*(AL35+AM35))</f>
        <v>0</v>
      </c>
      <c r="AT35" s="304">
        <f t="shared" si="7"/>
        <v>0</v>
      </c>
      <c r="AU35" s="305">
        <f t="shared" si="8"/>
        <v>0</v>
      </c>
      <c r="AV35" s="370">
        <f t="shared" si="9"/>
        <v>0</v>
      </c>
      <c r="DZ35" s="22">
        <f t="shared" si="4"/>
        <v>0</v>
      </c>
      <c r="EB35" s="22">
        <f>INDEX('6 - Tabela base'!$GX$4:$HD$299,Parametros!$A18,G$17)</f>
        <v>0</v>
      </c>
      <c r="EC35" s="22">
        <f>INDEX('6 - Tabela base'!$GX$4:$HD$299,Parametros!$A18,H$17)</f>
        <v>0</v>
      </c>
      <c r="ED35" s="22">
        <f>INDEX('6 - Tabela base'!$GX$4:$HD$299,Parametros!$A18,I$17)</f>
        <v>0</v>
      </c>
      <c r="EE35" s="22">
        <f>INDEX('6 - Tabela base'!$GX$4:$HD$299,Parametros!$A18,J$17)</f>
        <v>0</v>
      </c>
      <c r="EF35" s="22">
        <f>INDEX('6 - Tabela base'!$GX$4:$HD$299,Parametros!$A18,K$17)</f>
        <v>0</v>
      </c>
      <c r="EG35" s="22">
        <f>INDEX('6 - Tabela base'!$GX$4:$HD$299,Parametros!$A18,L$17)</f>
        <v>0</v>
      </c>
      <c r="EH35" s="22">
        <f>INDEX('6 - Tabela base'!$GX$4:$HD$299,Parametros!$A18,M$17)</f>
        <v>0</v>
      </c>
      <c r="EI35" s="22">
        <f>INDEX('6 - Tabela base'!$GX$4:$HD$299,Parametros!$A18,N$17)</f>
        <v>0</v>
      </c>
      <c r="EJ35" s="22">
        <f>INDEX('6 - Tabela base'!$GX$4:$HD$299,Parametros!$A18,O$17)</f>
        <v>0</v>
      </c>
      <c r="EK35" s="22">
        <f>INDEX('6 - Tabela base'!$GX$4:$HD$299,Parametros!$A18,P$17)</f>
        <v>0</v>
      </c>
      <c r="EL35" s="22">
        <f>INDEX('6 - Tabela base'!$GX$4:$HD$299,Parametros!$A18,Q$17)</f>
        <v>0</v>
      </c>
      <c r="EM35" s="22">
        <f>INDEX('6 - Tabela base'!$GX$4:$HD$299,Parametros!$A18,R$17)</f>
        <v>0</v>
      </c>
      <c r="EN35" s="22">
        <f>INDEX('6 - Tabela base'!$GX$4:$HD$299,Parametros!$A18,S$17)</f>
        <v>0</v>
      </c>
      <c r="EO35" s="22">
        <f>INDEX('6 - Tabela base'!$GX$4:$HD$299,Parametros!$A18,T$17)</f>
        <v>0</v>
      </c>
      <c r="EP35" s="22">
        <f>INDEX('6 - Tabela base'!$GX$4:$HD$299,Parametros!$A18,U$17)</f>
        <v>0</v>
      </c>
      <c r="EQ35" s="22">
        <f>INDEX('6 - Tabela base'!$GX$4:$HD$299,Parametros!$A18,V$17)</f>
        <v>0</v>
      </c>
      <c r="ER35" s="22">
        <f>INDEX('6 - Tabela base'!$GX$4:$HD$299,Parametros!$A18,W$17)</f>
        <v>0</v>
      </c>
      <c r="ES35" s="22">
        <f>INDEX('6 - Tabela base'!$GX$4:$HD$299,Parametros!$A18,X$17)</f>
        <v>0</v>
      </c>
      <c r="ET35" s="22">
        <f>INDEX('6 - Tabela base'!$GX$4:$HD$299,Parametros!$A18,Y$17)</f>
        <v>0</v>
      </c>
      <c r="EU35" s="22">
        <f>INDEX('6 - Tabela base'!$GX$4:$HD$299,Parametros!$A18,Z$17)</f>
        <v>0</v>
      </c>
      <c r="EV35" s="22">
        <f>INDEX('6 - Tabela base'!$GX$4:$HD$299,Parametros!$A18,AA$17)</f>
        <v>0</v>
      </c>
      <c r="EW35" s="22">
        <f>INDEX('6 - Tabela base'!$GX$4:$HD$299,Parametros!$A18,AB$17)</f>
        <v>0</v>
      </c>
      <c r="EX35" s="22">
        <f>INDEX('6 - Tabela base'!$GX$4:$HD$299,Parametros!$A18,AC$17)</f>
        <v>0</v>
      </c>
      <c r="EY35" s="22">
        <f>INDEX('6 - Tabela base'!$GX$4:$HD$299,Parametros!$A18,AD$17)</f>
        <v>0</v>
      </c>
      <c r="EZ35" s="22">
        <f>INDEX('6 - Tabela base'!$GX$4:$HD$299,Parametros!$A18,AE$17)</f>
        <v>0</v>
      </c>
      <c r="FA35" s="22">
        <f>INDEX('6 - Tabela base'!$GX$4:$HD$299,Parametros!$A18,AF$17)</f>
        <v>0</v>
      </c>
      <c r="FB35" s="22">
        <f>INDEX('6 - Tabela base'!$GX$4:$HD$299,Parametros!$A18,AG$17)</f>
        <v>0</v>
      </c>
      <c r="FC35" s="22">
        <f>INDEX('6 - Tabela base'!$GX$4:$HD$299,Parametros!$A18,AH$17)</f>
        <v>0</v>
      </c>
      <c r="FD35" s="22">
        <f>INDEX('6 - Tabela base'!$GX$4:$HD$299,Parametros!$A18,AI$17)</f>
        <v>0</v>
      </c>
      <c r="FE35" s="22">
        <f>INDEX('6 - Tabela base'!$GX$4:$HD$299,Parametros!$A18,AJ$17)</f>
        <v>0</v>
      </c>
      <c r="FF35" s="22">
        <f>INDEX('6 - Tabela base'!$GX$4:$HD$299,Parametros!$A18,AK$17)</f>
        <v>0</v>
      </c>
    </row>
    <row r="36" spans="1:200" s="22" customFormat="1" ht="15.95" hidden="1" customHeight="1" x14ac:dyDescent="0.2">
      <c r="A36" s="21"/>
      <c r="B36" s="214" t="str">
        <f>IF(E36=0," ",(VLOOKUP(E36,'6 - Tabela base'!$A$4:$B$199,2,0)))</f>
        <v xml:space="preserve"> </v>
      </c>
      <c r="C36" s="382">
        <f>IF(ISERROR(INDEX('6 - Tabela base'!$GI$4:$GW$299,Parametros!A19,Parametros!$I$3)),"",INDEX('6 - Tabela base'!$GI$4:$GW$299,Parametros!A19,Parametros!$I$3))</f>
        <v>0</v>
      </c>
      <c r="D36" s="317">
        <f t="shared" si="10"/>
        <v>0</v>
      </c>
      <c r="E36" s="377"/>
      <c r="F36" s="382" t="str">
        <f>IF(Parametros!$B19&gt;1,CONCATENATE(INDEX('6 - Tabela base'!$C$4:$FS$98,1,Parametros!$B19-1+(Parametros!$I$3-1)*11),""""),"")</f>
        <v>5"</v>
      </c>
      <c r="G36" s="194"/>
      <c r="H36" s="195"/>
      <c r="I36" s="195"/>
      <c r="J36" s="195"/>
      <c r="K36" s="195"/>
      <c r="L36" s="195"/>
      <c r="M36" s="195"/>
      <c r="N36" s="195"/>
      <c r="O36" s="195"/>
      <c r="P36" s="195"/>
      <c r="Q36" s="195"/>
      <c r="R36" s="195"/>
      <c r="S36" s="195"/>
      <c r="T36" s="195"/>
      <c r="U36" s="195"/>
      <c r="V36" s="195"/>
      <c r="W36" s="195"/>
      <c r="X36" s="195"/>
      <c r="Y36" s="195"/>
      <c r="Z36" s="195"/>
      <c r="AA36" s="195"/>
      <c r="AB36" s="195"/>
      <c r="AC36" s="195"/>
      <c r="AD36" s="195"/>
      <c r="AE36" s="195"/>
      <c r="AF36" s="195"/>
      <c r="AG36" s="195"/>
      <c r="AH36" s="195"/>
      <c r="AI36" s="195"/>
      <c r="AJ36" s="195"/>
      <c r="AK36" s="196"/>
      <c r="AL36" s="33">
        <f>SUM(Parametros!C52:AA52)</f>
        <v>0</v>
      </c>
      <c r="AM36" s="33">
        <f>Parametros!B52</f>
        <v>0</v>
      </c>
      <c r="AN36" s="284">
        <f>IF(OR(Parametros!$A19&gt;1,Parametros!$B19&gt;1),INDEX('6 - Tabela base'!$C$4:$FS$299,Parametros!A19,Parametros!$B19-1+(Parametros!$I$3-1)*11),0)</f>
        <v>5</v>
      </c>
      <c r="AO36" s="284">
        <f t="shared" si="11"/>
        <v>0</v>
      </c>
      <c r="AP36" s="374"/>
      <c r="AQ36" s="284">
        <f t="shared" si="12"/>
        <v>0</v>
      </c>
      <c r="AR36" s="374"/>
      <c r="AS36" s="375">
        <f>IF(ISERROR(INDEX('6 - Tabela base'!$GI$4:$GW$299,Parametros!A19,Parametros!$I$3)*(AL36+AM36)),"",INDEX('6 - Tabela base'!$GI$4:$GW$299,Parametros!A19,Parametros!$I$3)*(AL36+AM36))</f>
        <v>0</v>
      </c>
      <c r="AT36" s="304">
        <f t="shared" si="7"/>
        <v>0</v>
      </c>
      <c r="AU36" s="305">
        <f t="shared" si="8"/>
        <v>0</v>
      </c>
      <c r="AV36" s="370">
        <f t="shared" si="9"/>
        <v>0</v>
      </c>
      <c r="DZ36" s="22">
        <f t="shared" si="4"/>
        <v>0</v>
      </c>
      <c r="EB36" s="22">
        <f>INDEX('6 - Tabela base'!$GX$4:$HD$299,Parametros!$A19,G$17)</f>
        <v>0</v>
      </c>
      <c r="EC36" s="22">
        <f>INDEX('6 - Tabela base'!$GX$4:$HD$299,Parametros!$A19,H$17)</f>
        <v>0</v>
      </c>
      <c r="ED36" s="22">
        <f>INDEX('6 - Tabela base'!$GX$4:$HD$299,Parametros!$A19,I$17)</f>
        <v>0</v>
      </c>
      <c r="EE36" s="22">
        <f>INDEX('6 - Tabela base'!$GX$4:$HD$299,Parametros!$A19,J$17)</f>
        <v>0</v>
      </c>
      <c r="EF36" s="22">
        <f>INDEX('6 - Tabela base'!$GX$4:$HD$299,Parametros!$A19,K$17)</f>
        <v>0</v>
      </c>
      <c r="EG36" s="22">
        <f>INDEX('6 - Tabela base'!$GX$4:$HD$299,Parametros!$A19,L$17)</f>
        <v>0</v>
      </c>
      <c r="EH36" s="22">
        <f>INDEX('6 - Tabela base'!$GX$4:$HD$299,Parametros!$A19,M$17)</f>
        <v>0</v>
      </c>
      <c r="EI36" s="22">
        <f>INDEX('6 - Tabela base'!$GX$4:$HD$299,Parametros!$A19,N$17)</f>
        <v>0</v>
      </c>
      <c r="EJ36" s="22">
        <f>INDEX('6 - Tabela base'!$GX$4:$HD$299,Parametros!$A19,O$17)</f>
        <v>0</v>
      </c>
      <c r="EK36" s="22">
        <f>INDEX('6 - Tabela base'!$GX$4:$HD$299,Parametros!$A19,P$17)</f>
        <v>0</v>
      </c>
      <c r="EL36" s="22">
        <f>INDEX('6 - Tabela base'!$GX$4:$HD$299,Parametros!$A19,Q$17)</f>
        <v>0</v>
      </c>
      <c r="EM36" s="22">
        <f>INDEX('6 - Tabela base'!$GX$4:$HD$299,Parametros!$A19,R$17)</f>
        <v>0</v>
      </c>
      <c r="EN36" s="22">
        <f>INDEX('6 - Tabela base'!$GX$4:$HD$299,Parametros!$A19,S$17)</f>
        <v>0</v>
      </c>
      <c r="EO36" s="22">
        <f>INDEX('6 - Tabela base'!$GX$4:$HD$299,Parametros!$A19,T$17)</f>
        <v>0</v>
      </c>
      <c r="EP36" s="22">
        <f>INDEX('6 - Tabela base'!$GX$4:$HD$299,Parametros!$A19,U$17)</f>
        <v>0</v>
      </c>
      <c r="EQ36" s="22">
        <f>INDEX('6 - Tabela base'!$GX$4:$HD$299,Parametros!$A19,V$17)</f>
        <v>0</v>
      </c>
      <c r="ER36" s="22">
        <f>INDEX('6 - Tabela base'!$GX$4:$HD$299,Parametros!$A19,W$17)</f>
        <v>0</v>
      </c>
      <c r="ES36" s="22">
        <f>INDEX('6 - Tabela base'!$GX$4:$HD$299,Parametros!$A19,X$17)</f>
        <v>0</v>
      </c>
      <c r="ET36" s="22">
        <f>INDEX('6 - Tabela base'!$GX$4:$HD$299,Parametros!$A19,Y$17)</f>
        <v>0</v>
      </c>
      <c r="EU36" s="22">
        <f>INDEX('6 - Tabela base'!$GX$4:$HD$299,Parametros!$A19,Z$17)</f>
        <v>0</v>
      </c>
      <c r="EV36" s="22">
        <f>INDEX('6 - Tabela base'!$GX$4:$HD$299,Parametros!$A19,AA$17)</f>
        <v>0</v>
      </c>
      <c r="EW36" s="22">
        <f>INDEX('6 - Tabela base'!$GX$4:$HD$299,Parametros!$A19,AB$17)</f>
        <v>0</v>
      </c>
      <c r="EX36" s="22">
        <f>INDEX('6 - Tabela base'!$GX$4:$HD$299,Parametros!$A19,AC$17)</f>
        <v>0</v>
      </c>
      <c r="EY36" s="22">
        <f>INDEX('6 - Tabela base'!$GX$4:$HD$299,Parametros!$A19,AD$17)</f>
        <v>0</v>
      </c>
      <c r="EZ36" s="22">
        <f>INDEX('6 - Tabela base'!$GX$4:$HD$299,Parametros!$A19,AE$17)</f>
        <v>0</v>
      </c>
      <c r="FA36" s="22">
        <f>INDEX('6 - Tabela base'!$GX$4:$HD$299,Parametros!$A19,AF$17)</f>
        <v>0</v>
      </c>
      <c r="FB36" s="22">
        <f>INDEX('6 - Tabela base'!$GX$4:$HD$299,Parametros!$A19,AG$17)</f>
        <v>0</v>
      </c>
      <c r="FC36" s="22">
        <f>INDEX('6 - Tabela base'!$GX$4:$HD$299,Parametros!$A19,AH$17)</f>
        <v>0</v>
      </c>
      <c r="FD36" s="22">
        <f>INDEX('6 - Tabela base'!$GX$4:$HD$299,Parametros!$A19,AI$17)</f>
        <v>0</v>
      </c>
      <c r="FE36" s="22">
        <f>INDEX('6 - Tabela base'!$GX$4:$HD$299,Parametros!$A19,AJ$17)</f>
        <v>0</v>
      </c>
      <c r="FF36" s="22">
        <f>INDEX('6 - Tabela base'!$GX$4:$HD$299,Parametros!$A19,AK$17)</f>
        <v>0</v>
      </c>
    </row>
    <row r="37" spans="1:200" s="22" customFormat="1" ht="15.95" hidden="1" customHeight="1" x14ac:dyDescent="0.2">
      <c r="A37" s="21"/>
      <c r="B37" s="214" t="str">
        <f>IF(E37=0," ",(VLOOKUP(E37,'6 - Tabela base'!$A$4:$B$199,2,0)))</f>
        <v xml:space="preserve"> </v>
      </c>
      <c r="C37" s="382">
        <f>IF(ISERROR(INDEX('6 - Tabela base'!$GI$4:$GW$299,Parametros!A20,Parametros!$I$3)),"",INDEX('6 - Tabela base'!$GI$4:$GW$299,Parametros!A20,Parametros!$I$3))</f>
        <v>0</v>
      </c>
      <c r="D37" s="317">
        <f t="shared" si="10"/>
        <v>0</v>
      </c>
      <c r="E37" s="377"/>
      <c r="F37" s="382" t="str">
        <f>IF(Parametros!$B20&gt;1,CONCATENATE(INDEX('6 - Tabela base'!$C$4:$FS$98,1,Parametros!$B20-1+(Parametros!$I$3-1)*11),""""),"")</f>
        <v/>
      </c>
      <c r="G37" s="194"/>
      <c r="H37" s="195"/>
      <c r="I37" s="195"/>
      <c r="J37" s="195"/>
      <c r="K37" s="195"/>
      <c r="L37" s="195"/>
      <c r="M37" s="195"/>
      <c r="N37" s="195"/>
      <c r="O37" s="195"/>
      <c r="P37" s="195"/>
      <c r="Q37" s="195"/>
      <c r="R37" s="195"/>
      <c r="S37" s="195"/>
      <c r="T37" s="195"/>
      <c r="U37" s="195"/>
      <c r="V37" s="195"/>
      <c r="W37" s="195"/>
      <c r="X37" s="195"/>
      <c r="Y37" s="195"/>
      <c r="Z37" s="195"/>
      <c r="AA37" s="195"/>
      <c r="AB37" s="195"/>
      <c r="AC37" s="195"/>
      <c r="AD37" s="195"/>
      <c r="AE37" s="195"/>
      <c r="AF37" s="195"/>
      <c r="AG37" s="195"/>
      <c r="AH37" s="195"/>
      <c r="AI37" s="195"/>
      <c r="AJ37" s="195"/>
      <c r="AK37" s="196"/>
      <c r="AL37" s="33">
        <f>SUM(Parametros!C53:AA53)</f>
        <v>0</v>
      </c>
      <c r="AM37" s="33">
        <f>Parametros!B53</f>
        <v>0</v>
      </c>
      <c r="AN37" s="284">
        <f>IF(OR(Parametros!$A20&gt;1,Parametros!$B20&gt;1),INDEX('6 - Tabela base'!$C$4:$FS$299,Parametros!A20,Parametros!$B20-1+(Parametros!$I$3-1)*11),0)</f>
        <v>0</v>
      </c>
      <c r="AO37" s="284">
        <f t="shared" si="11"/>
        <v>0</v>
      </c>
      <c r="AP37" s="374"/>
      <c r="AQ37" s="284">
        <f t="shared" si="12"/>
        <v>0</v>
      </c>
      <c r="AR37" s="374"/>
      <c r="AS37" s="375">
        <f>IF(ISERROR(INDEX('6 - Tabela base'!$GI$4:$GW$299,Parametros!A20,Parametros!$I$3)*(AL37+AM37)),"",INDEX('6 - Tabela base'!$GI$4:$GW$299,Parametros!A20,Parametros!$I$3)*(AL37+AM37))</f>
        <v>0</v>
      </c>
      <c r="AT37" s="304">
        <f t="shared" si="7"/>
        <v>0</v>
      </c>
      <c r="AU37" s="305">
        <f t="shared" si="8"/>
        <v>0</v>
      </c>
      <c r="AV37" s="370">
        <f t="shared" si="9"/>
        <v>0</v>
      </c>
      <c r="DZ37" s="22">
        <f t="shared" si="4"/>
        <v>0</v>
      </c>
      <c r="EB37" s="22">
        <f>INDEX('6 - Tabela base'!$GX$4:$HD$299,Parametros!$A20,G$17)</f>
        <v>0</v>
      </c>
      <c r="EC37" s="22">
        <f>INDEX('6 - Tabela base'!$GX$4:$HD$299,Parametros!$A20,H$17)</f>
        <v>0</v>
      </c>
      <c r="ED37" s="22">
        <f>INDEX('6 - Tabela base'!$GX$4:$HD$299,Parametros!$A20,I$17)</f>
        <v>0</v>
      </c>
      <c r="EE37" s="22">
        <f>INDEX('6 - Tabela base'!$GX$4:$HD$299,Parametros!$A20,J$17)</f>
        <v>0</v>
      </c>
      <c r="EF37" s="22">
        <f>INDEX('6 - Tabela base'!$GX$4:$HD$299,Parametros!$A20,K$17)</f>
        <v>0</v>
      </c>
      <c r="EG37" s="22">
        <f>INDEX('6 - Tabela base'!$GX$4:$HD$299,Parametros!$A20,L$17)</f>
        <v>0</v>
      </c>
      <c r="EH37" s="22">
        <f>INDEX('6 - Tabela base'!$GX$4:$HD$299,Parametros!$A20,M$17)</f>
        <v>0</v>
      </c>
      <c r="EI37" s="22">
        <f>INDEX('6 - Tabela base'!$GX$4:$HD$299,Parametros!$A20,N$17)</f>
        <v>0</v>
      </c>
      <c r="EJ37" s="22">
        <f>INDEX('6 - Tabela base'!$GX$4:$HD$299,Parametros!$A20,O$17)</f>
        <v>0</v>
      </c>
      <c r="EK37" s="22">
        <f>INDEX('6 - Tabela base'!$GX$4:$HD$299,Parametros!$A20,P$17)</f>
        <v>0</v>
      </c>
      <c r="EL37" s="22">
        <f>INDEX('6 - Tabela base'!$GX$4:$HD$299,Parametros!$A20,Q$17)</f>
        <v>0</v>
      </c>
      <c r="EM37" s="22">
        <f>INDEX('6 - Tabela base'!$GX$4:$HD$299,Parametros!$A20,R$17)</f>
        <v>0</v>
      </c>
      <c r="EN37" s="22">
        <f>INDEX('6 - Tabela base'!$GX$4:$HD$299,Parametros!$A20,S$17)</f>
        <v>0</v>
      </c>
      <c r="EO37" s="22">
        <f>INDEX('6 - Tabela base'!$GX$4:$HD$299,Parametros!$A20,T$17)</f>
        <v>0</v>
      </c>
      <c r="EP37" s="22">
        <f>INDEX('6 - Tabela base'!$GX$4:$HD$299,Parametros!$A20,U$17)</f>
        <v>0</v>
      </c>
      <c r="EQ37" s="22">
        <f>INDEX('6 - Tabela base'!$GX$4:$HD$299,Parametros!$A20,V$17)</f>
        <v>0</v>
      </c>
      <c r="ER37" s="22">
        <f>INDEX('6 - Tabela base'!$GX$4:$HD$299,Parametros!$A20,W$17)</f>
        <v>0</v>
      </c>
      <c r="ES37" s="22">
        <f>INDEX('6 - Tabela base'!$GX$4:$HD$299,Parametros!$A20,X$17)</f>
        <v>0</v>
      </c>
      <c r="ET37" s="22">
        <f>INDEX('6 - Tabela base'!$GX$4:$HD$299,Parametros!$A20,Y$17)</f>
        <v>0</v>
      </c>
      <c r="EU37" s="22">
        <f>INDEX('6 - Tabela base'!$GX$4:$HD$299,Parametros!$A20,Z$17)</f>
        <v>0</v>
      </c>
      <c r="EV37" s="22">
        <f>INDEX('6 - Tabela base'!$GX$4:$HD$299,Parametros!$A20,AA$17)</f>
        <v>0</v>
      </c>
      <c r="EW37" s="22">
        <f>INDEX('6 - Tabela base'!$GX$4:$HD$299,Parametros!$A20,AB$17)</f>
        <v>0</v>
      </c>
      <c r="EX37" s="22">
        <f>INDEX('6 - Tabela base'!$GX$4:$HD$299,Parametros!$A20,AC$17)</f>
        <v>0</v>
      </c>
      <c r="EY37" s="22">
        <f>INDEX('6 - Tabela base'!$GX$4:$HD$299,Parametros!$A20,AD$17)</f>
        <v>0</v>
      </c>
      <c r="EZ37" s="22">
        <f>INDEX('6 - Tabela base'!$GX$4:$HD$299,Parametros!$A20,AE$17)</f>
        <v>0</v>
      </c>
      <c r="FA37" s="22">
        <f>INDEX('6 - Tabela base'!$GX$4:$HD$299,Parametros!$A20,AF$17)</f>
        <v>0</v>
      </c>
      <c r="FB37" s="22">
        <f>INDEX('6 - Tabela base'!$GX$4:$HD$299,Parametros!$A20,AG$17)</f>
        <v>0</v>
      </c>
      <c r="FC37" s="22">
        <f>INDEX('6 - Tabela base'!$GX$4:$HD$299,Parametros!$A20,AH$17)</f>
        <v>0</v>
      </c>
      <c r="FD37" s="22">
        <f>INDEX('6 - Tabela base'!$GX$4:$HD$299,Parametros!$A20,AI$17)</f>
        <v>0</v>
      </c>
      <c r="FE37" s="22">
        <f>INDEX('6 - Tabela base'!$GX$4:$HD$299,Parametros!$A20,AJ$17)</f>
        <v>0</v>
      </c>
      <c r="FF37" s="22">
        <f>INDEX('6 - Tabela base'!$GX$4:$HD$299,Parametros!$A20,AK$17)</f>
        <v>0</v>
      </c>
    </row>
    <row r="38" spans="1:200" s="22" customFormat="1" ht="15.95" hidden="1" customHeight="1" x14ac:dyDescent="0.2">
      <c r="A38" s="21"/>
      <c r="B38" s="214" t="str">
        <f>IF(E38=0," ",(VLOOKUP(E38,'6 - Tabela base'!$A$4:$B$199,2,0)))</f>
        <v xml:space="preserve"> </v>
      </c>
      <c r="C38" s="382">
        <f>IF(ISERROR(INDEX('6 - Tabela base'!$GI$4:$GW$299,Parametros!A21,Parametros!$I$3)),"",INDEX('6 - Tabela base'!$GI$4:$GW$299,Parametros!A21,Parametros!$I$3))</f>
        <v>0</v>
      </c>
      <c r="D38" s="317">
        <f t="shared" si="10"/>
        <v>0</v>
      </c>
      <c r="E38" s="377"/>
      <c r="F38" s="382" t="str">
        <f>IF(Parametros!$B21&gt;1,CONCATENATE(INDEX('6 - Tabela base'!$C$4:$FS$98,1,Parametros!$B21-1+(Parametros!$I$3-1)*11),""""),"")</f>
        <v>5"</v>
      </c>
      <c r="G38" s="194"/>
      <c r="H38" s="195"/>
      <c r="I38" s="195"/>
      <c r="J38" s="195"/>
      <c r="K38" s="195"/>
      <c r="L38" s="195"/>
      <c r="M38" s="195"/>
      <c r="N38" s="195"/>
      <c r="O38" s="195"/>
      <c r="P38" s="195"/>
      <c r="Q38" s="195"/>
      <c r="R38" s="195"/>
      <c r="S38" s="195"/>
      <c r="T38" s="195"/>
      <c r="U38" s="195"/>
      <c r="V38" s="195"/>
      <c r="W38" s="195"/>
      <c r="X38" s="195"/>
      <c r="Y38" s="195"/>
      <c r="Z38" s="195"/>
      <c r="AA38" s="195"/>
      <c r="AB38" s="195"/>
      <c r="AC38" s="195"/>
      <c r="AD38" s="195"/>
      <c r="AE38" s="195"/>
      <c r="AF38" s="195"/>
      <c r="AG38" s="195"/>
      <c r="AH38" s="195"/>
      <c r="AI38" s="195"/>
      <c r="AJ38" s="195"/>
      <c r="AK38" s="196"/>
      <c r="AL38" s="33">
        <f>SUM(Parametros!C54:AA54)</f>
        <v>0</v>
      </c>
      <c r="AM38" s="33">
        <f>Parametros!B54</f>
        <v>0</v>
      </c>
      <c r="AN38" s="284">
        <f>IF(OR(Parametros!$A21&gt;1,Parametros!$B21&gt;1),INDEX('6 - Tabela base'!$C$4:$FS$299,Parametros!A21,Parametros!$B21-1+(Parametros!$I$3-1)*11),0)</f>
        <v>5</v>
      </c>
      <c r="AO38" s="284">
        <f t="shared" si="11"/>
        <v>0</v>
      </c>
      <c r="AP38" s="374"/>
      <c r="AQ38" s="284">
        <f t="shared" si="12"/>
        <v>0</v>
      </c>
      <c r="AR38" s="374"/>
      <c r="AS38" s="375">
        <f>IF(ISERROR(INDEX('6 - Tabela base'!$GI$4:$GW$299,Parametros!A21,Parametros!$I$3)*(AL38+AM38)),"",INDEX('6 - Tabela base'!$GI$4:$GW$299,Parametros!A21,Parametros!$I$3)*(AL38+AM38))</f>
        <v>0</v>
      </c>
      <c r="AT38" s="304">
        <f t="shared" si="7"/>
        <v>0</v>
      </c>
      <c r="AU38" s="305">
        <f t="shared" si="8"/>
        <v>0</v>
      </c>
      <c r="AV38" s="370">
        <f t="shared" si="9"/>
        <v>0</v>
      </c>
      <c r="DZ38" s="22">
        <f t="shared" si="4"/>
        <v>0</v>
      </c>
      <c r="EB38" s="22">
        <f>INDEX('6 - Tabela base'!$GX$4:$HD$299,Parametros!$A21,G$17)</f>
        <v>0</v>
      </c>
      <c r="EC38" s="22">
        <f>INDEX('6 - Tabela base'!$GX$4:$HD$299,Parametros!$A21,H$17)</f>
        <v>0</v>
      </c>
      <c r="ED38" s="22">
        <f>INDEX('6 - Tabela base'!$GX$4:$HD$299,Parametros!$A21,I$17)</f>
        <v>0</v>
      </c>
      <c r="EE38" s="22">
        <f>INDEX('6 - Tabela base'!$GX$4:$HD$299,Parametros!$A21,J$17)</f>
        <v>0</v>
      </c>
      <c r="EF38" s="22">
        <f>INDEX('6 - Tabela base'!$GX$4:$HD$299,Parametros!$A21,K$17)</f>
        <v>0</v>
      </c>
      <c r="EG38" s="22">
        <f>INDEX('6 - Tabela base'!$GX$4:$HD$299,Parametros!$A21,L$17)</f>
        <v>0</v>
      </c>
      <c r="EH38" s="22">
        <f>INDEX('6 - Tabela base'!$GX$4:$HD$299,Parametros!$A21,M$17)</f>
        <v>0</v>
      </c>
      <c r="EI38" s="22">
        <f>INDEX('6 - Tabela base'!$GX$4:$HD$299,Parametros!$A21,N$17)</f>
        <v>0</v>
      </c>
      <c r="EJ38" s="22">
        <f>INDEX('6 - Tabela base'!$GX$4:$HD$299,Parametros!$A21,O$17)</f>
        <v>0</v>
      </c>
      <c r="EK38" s="22">
        <f>INDEX('6 - Tabela base'!$GX$4:$HD$299,Parametros!$A21,P$17)</f>
        <v>0</v>
      </c>
      <c r="EL38" s="22">
        <f>INDEX('6 - Tabela base'!$GX$4:$HD$299,Parametros!$A21,Q$17)</f>
        <v>0</v>
      </c>
      <c r="EM38" s="22">
        <f>INDEX('6 - Tabela base'!$GX$4:$HD$299,Parametros!$A21,R$17)</f>
        <v>0</v>
      </c>
      <c r="EN38" s="22">
        <f>INDEX('6 - Tabela base'!$GX$4:$HD$299,Parametros!$A21,S$17)</f>
        <v>0</v>
      </c>
      <c r="EO38" s="22">
        <f>INDEX('6 - Tabela base'!$GX$4:$HD$299,Parametros!$A21,T$17)</f>
        <v>0</v>
      </c>
      <c r="EP38" s="22">
        <f>INDEX('6 - Tabela base'!$GX$4:$HD$299,Parametros!$A21,U$17)</f>
        <v>0</v>
      </c>
      <c r="EQ38" s="22">
        <f>INDEX('6 - Tabela base'!$GX$4:$HD$299,Parametros!$A21,V$17)</f>
        <v>0</v>
      </c>
      <c r="ER38" s="22">
        <f>INDEX('6 - Tabela base'!$GX$4:$HD$299,Parametros!$A21,W$17)</f>
        <v>0</v>
      </c>
      <c r="ES38" s="22">
        <f>INDEX('6 - Tabela base'!$GX$4:$HD$299,Parametros!$A21,X$17)</f>
        <v>0</v>
      </c>
      <c r="ET38" s="22">
        <f>INDEX('6 - Tabela base'!$GX$4:$HD$299,Parametros!$A21,Y$17)</f>
        <v>0</v>
      </c>
      <c r="EU38" s="22">
        <f>INDEX('6 - Tabela base'!$GX$4:$HD$299,Parametros!$A21,Z$17)</f>
        <v>0</v>
      </c>
      <c r="EV38" s="22">
        <f>INDEX('6 - Tabela base'!$GX$4:$HD$299,Parametros!$A21,AA$17)</f>
        <v>0</v>
      </c>
      <c r="EW38" s="22">
        <f>INDEX('6 - Tabela base'!$GX$4:$HD$299,Parametros!$A21,AB$17)</f>
        <v>0</v>
      </c>
      <c r="EX38" s="22">
        <f>INDEX('6 - Tabela base'!$GX$4:$HD$299,Parametros!$A21,AC$17)</f>
        <v>0</v>
      </c>
      <c r="EY38" s="22">
        <f>INDEX('6 - Tabela base'!$GX$4:$HD$299,Parametros!$A21,AD$17)</f>
        <v>0</v>
      </c>
      <c r="EZ38" s="22">
        <f>INDEX('6 - Tabela base'!$GX$4:$HD$299,Parametros!$A21,AE$17)</f>
        <v>0</v>
      </c>
      <c r="FA38" s="22">
        <f>INDEX('6 - Tabela base'!$GX$4:$HD$299,Parametros!$A21,AF$17)</f>
        <v>0</v>
      </c>
      <c r="FB38" s="22">
        <f>INDEX('6 - Tabela base'!$GX$4:$HD$299,Parametros!$A21,AG$17)</f>
        <v>0</v>
      </c>
      <c r="FC38" s="22">
        <f>INDEX('6 - Tabela base'!$GX$4:$HD$299,Parametros!$A21,AH$17)</f>
        <v>0</v>
      </c>
      <c r="FD38" s="22">
        <f>INDEX('6 - Tabela base'!$GX$4:$HD$299,Parametros!$A21,AI$17)</f>
        <v>0</v>
      </c>
      <c r="FE38" s="22">
        <f>INDEX('6 - Tabela base'!$GX$4:$HD$299,Parametros!$A21,AJ$17)</f>
        <v>0</v>
      </c>
      <c r="FF38" s="22">
        <f>INDEX('6 - Tabela base'!$GX$4:$HD$299,Parametros!$A21,AK$17)</f>
        <v>0</v>
      </c>
    </row>
    <row r="39" spans="1:200" s="22" customFormat="1" ht="15.95" hidden="1" customHeight="1" x14ac:dyDescent="0.2">
      <c r="A39" s="21"/>
      <c r="B39" s="214" t="str">
        <f>IF(E39=0," ",(VLOOKUP(E39,'6 - Tabela base'!$A$4:$B$199,2,0)))</f>
        <v xml:space="preserve"> </v>
      </c>
      <c r="C39" s="382">
        <f>IF(ISERROR(INDEX('6 - Tabela base'!$GI$4:$GW$299,Parametros!A22,Parametros!$I$3)),"",INDEX('6 - Tabela base'!$GI$4:$GW$299,Parametros!A22,Parametros!$I$3))</f>
        <v>0</v>
      </c>
      <c r="D39" s="317">
        <f t="shared" si="10"/>
        <v>0</v>
      </c>
      <c r="E39" s="377"/>
      <c r="F39" s="382" t="str">
        <f>IF(Parametros!$B22&gt;1,CONCATENATE(INDEX('6 - Tabela base'!$C$4:$FS$98,1,Parametros!$B22-1+(Parametros!$I$3-1)*11),""""),"")</f>
        <v>5AE"</v>
      </c>
      <c r="G39" s="194"/>
      <c r="H39" s="195"/>
      <c r="I39" s="195"/>
      <c r="J39" s="195"/>
      <c r="K39" s="195"/>
      <c r="L39" s="195"/>
      <c r="M39" s="195"/>
      <c r="N39" s="195"/>
      <c r="O39" s="195"/>
      <c r="P39" s="195"/>
      <c r="Q39" s="195"/>
      <c r="R39" s="195"/>
      <c r="S39" s="195"/>
      <c r="T39" s="195"/>
      <c r="U39" s="195"/>
      <c r="V39" s="195"/>
      <c r="W39" s="195"/>
      <c r="X39" s="195"/>
      <c r="Y39" s="195"/>
      <c r="Z39" s="195"/>
      <c r="AA39" s="195"/>
      <c r="AB39" s="195"/>
      <c r="AC39" s="195"/>
      <c r="AD39" s="195"/>
      <c r="AE39" s="195"/>
      <c r="AF39" s="195"/>
      <c r="AG39" s="195"/>
      <c r="AH39" s="195"/>
      <c r="AI39" s="195"/>
      <c r="AJ39" s="195"/>
      <c r="AK39" s="196"/>
      <c r="AL39" s="33">
        <f>SUM(Parametros!C55:AA55)</f>
        <v>0</v>
      </c>
      <c r="AM39" s="33">
        <f>Parametros!B55</f>
        <v>0</v>
      </c>
      <c r="AN39" s="284" t="str">
        <f>IF(OR(Parametros!$A22&gt;1,Parametros!$B22&gt;1),INDEX('6 - Tabela base'!$C$4:$FS$299,Parametros!A22,Parametros!$B22-1+(Parametros!$I$3-1)*11),0)</f>
        <v>5AE</v>
      </c>
      <c r="AO39" s="284" t="str">
        <f t="shared" si="11"/>
        <v/>
      </c>
      <c r="AP39" s="374"/>
      <c r="AQ39" s="284" t="e">
        <f t="shared" si="12"/>
        <v>#VALUE!</v>
      </c>
      <c r="AR39" s="374"/>
      <c r="AS39" s="375">
        <f>IF(ISERROR(INDEX('6 - Tabela base'!$GI$4:$GW$299,Parametros!A22,Parametros!$I$3)*(AL39+AM39)),"",INDEX('6 - Tabela base'!$GI$4:$GW$299,Parametros!A22,Parametros!$I$3)*(AL39+AM39))</f>
        <v>0</v>
      </c>
      <c r="AT39" s="304" t="e">
        <f t="shared" si="7"/>
        <v>#VALUE!</v>
      </c>
      <c r="AU39" s="305" t="e">
        <f t="shared" si="8"/>
        <v>#VALUE!</v>
      </c>
      <c r="AV39" s="370" t="e">
        <f t="shared" si="9"/>
        <v>#VALUE!</v>
      </c>
      <c r="DZ39" s="22">
        <f t="shared" si="4"/>
        <v>0</v>
      </c>
      <c r="EB39" s="22">
        <f>INDEX('6 - Tabela base'!$GX$4:$HD$299,Parametros!$A22,G$17)</f>
        <v>0</v>
      </c>
      <c r="EC39" s="22">
        <f>INDEX('6 - Tabela base'!$GX$4:$HD$299,Parametros!$A22,H$17)</f>
        <v>0</v>
      </c>
      <c r="ED39" s="22">
        <f>INDEX('6 - Tabela base'!$GX$4:$HD$299,Parametros!$A22,I$17)</f>
        <v>0</v>
      </c>
      <c r="EE39" s="22">
        <f>INDEX('6 - Tabela base'!$GX$4:$HD$299,Parametros!$A22,J$17)</f>
        <v>0</v>
      </c>
      <c r="EF39" s="22">
        <f>INDEX('6 - Tabela base'!$GX$4:$HD$299,Parametros!$A22,K$17)</f>
        <v>0</v>
      </c>
      <c r="EG39" s="22">
        <f>INDEX('6 - Tabela base'!$GX$4:$HD$299,Parametros!$A22,L$17)</f>
        <v>0</v>
      </c>
      <c r="EH39" s="22">
        <f>INDEX('6 - Tabela base'!$GX$4:$HD$299,Parametros!$A22,M$17)</f>
        <v>0</v>
      </c>
      <c r="EI39" s="22">
        <f>INDEX('6 - Tabela base'!$GX$4:$HD$299,Parametros!$A22,N$17)</f>
        <v>0</v>
      </c>
      <c r="EJ39" s="22">
        <f>INDEX('6 - Tabela base'!$GX$4:$HD$299,Parametros!$A22,O$17)</f>
        <v>0</v>
      </c>
      <c r="EK39" s="22">
        <f>INDEX('6 - Tabela base'!$GX$4:$HD$299,Parametros!$A22,P$17)</f>
        <v>0</v>
      </c>
      <c r="EL39" s="22">
        <f>INDEX('6 - Tabela base'!$GX$4:$HD$299,Parametros!$A22,Q$17)</f>
        <v>0</v>
      </c>
      <c r="EM39" s="22">
        <f>INDEX('6 - Tabela base'!$GX$4:$HD$299,Parametros!$A22,R$17)</f>
        <v>0</v>
      </c>
      <c r="EN39" s="22">
        <f>INDEX('6 - Tabela base'!$GX$4:$HD$299,Parametros!$A22,S$17)</f>
        <v>0</v>
      </c>
      <c r="EO39" s="22">
        <f>INDEX('6 - Tabela base'!$GX$4:$HD$299,Parametros!$A22,T$17)</f>
        <v>0</v>
      </c>
      <c r="EP39" s="22">
        <f>INDEX('6 - Tabela base'!$GX$4:$HD$299,Parametros!$A22,U$17)</f>
        <v>0</v>
      </c>
      <c r="EQ39" s="22">
        <f>INDEX('6 - Tabela base'!$GX$4:$HD$299,Parametros!$A22,V$17)</f>
        <v>0</v>
      </c>
      <c r="ER39" s="22">
        <f>INDEX('6 - Tabela base'!$GX$4:$HD$299,Parametros!$A22,W$17)</f>
        <v>0</v>
      </c>
      <c r="ES39" s="22">
        <f>INDEX('6 - Tabela base'!$GX$4:$HD$299,Parametros!$A22,X$17)</f>
        <v>0</v>
      </c>
      <c r="ET39" s="22">
        <f>INDEX('6 - Tabela base'!$GX$4:$HD$299,Parametros!$A22,Y$17)</f>
        <v>0</v>
      </c>
      <c r="EU39" s="22">
        <f>INDEX('6 - Tabela base'!$GX$4:$HD$299,Parametros!$A22,Z$17)</f>
        <v>0</v>
      </c>
      <c r="EV39" s="22">
        <f>INDEX('6 - Tabela base'!$GX$4:$HD$299,Parametros!$A22,AA$17)</f>
        <v>0</v>
      </c>
      <c r="EW39" s="22">
        <f>INDEX('6 - Tabela base'!$GX$4:$HD$299,Parametros!$A22,AB$17)</f>
        <v>0</v>
      </c>
      <c r="EX39" s="22">
        <f>INDEX('6 - Tabela base'!$GX$4:$HD$299,Parametros!$A22,AC$17)</f>
        <v>0</v>
      </c>
      <c r="EY39" s="22">
        <f>INDEX('6 - Tabela base'!$GX$4:$HD$299,Parametros!$A22,AD$17)</f>
        <v>0</v>
      </c>
      <c r="EZ39" s="22">
        <f>INDEX('6 - Tabela base'!$GX$4:$HD$299,Parametros!$A22,AE$17)</f>
        <v>0</v>
      </c>
      <c r="FA39" s="22">
        <f>INDEX('6 - Tabela base'!$GX$4:$HD$299,Parametros!$A22,AF$17)</f>
        <v>0</v>
      </c>
      <c r="FB39" s="22">
        <f>INDEX('6 - Tabela base'!$GX$4:$HD$299,Parametros!$A22,AG$17)</f>
        <v>0</v>
      </c>
      <c r="FC39" s="22">
        <f>INDEX('6 - Tabela base'!$GX$4:$HD$299,Parametros!$A22,AH$17)</f>
        <v>0</v>
      </c>
      <c r="FD39" s="22">
        <f>INDEX('6 - Tabela base'!$GX$4:$HD$299,Parametros!$A22,AI$17)</f>
        <v>0</v>
      </c>
      <c r="FE39" s="22">
        <f>INDEX('6 - Tabela base'!$GX$4:$HD$299,Parametros!$A22,AJ$17)</f>
        <v>0</v>
      </c>
      <c r="FF39" s="22">
        <f>INDEX('6 - Tabela base'!$GX$4:$HD$299,Parametros!$A22,AK$17)</f>
        <v>0</v>
      </c>
    </row>
    <row r="40" spans="1:200" s="22" customFormat="1" ht="15.95" customHeight="1" x14ac:dyDescent="0.2">
      <c r="A40" s="21"/>
      <c r="B40" s="214" t="str">
        <f>IF(E40=0," ",(VLOOKUP(E40,'6 - Tabela base'!$A$4:$B$199,2,0)))</f>
        <v xml:space="preserve"> </v>
      </c>
      <c r="C40" s="382">
        <f>IF(ISERROR(INDEX('6 - Tabela base'!$GI$4:$GW$299,Parametros!A23,Parametros!$I$3)),"",INDEX('6 - Tabela base'!$GI$4:$GW$299,Parametros!A23,Parametros!$I$3))</f>
        <v>0</v>
      </c>
      <c r="D40" s="317">
        <f t="shared" si="10"/>
        <v>0</v>
      </c>
      <c r="E40" s="377"/>
      <c r="F40" s="382" t="str">
        <f>IF(Parametros!$B23&gt;1,CONCATENATE(INDEX('6 - Tabela base'!$C$4:$FS$98,1,Parametros!$B23-1+(Parametros!$I$3-1)*11),""""),"")</f>
        <v/>
      </c>
      <c r="G40" s="194"/>
      <c r="H40" s="195"/>
      <c r="I40" s="195"/>
      <c r="J40" s="195"/>
      <c r="K40" s="195"/>
      <c r="L40" s="195"/>
      <c r="M40" s="195"/>
      <c r="N40" s="195"/>
      <c r="O40" s="195"/>
      <c r="P40" s="195"/>
      <c r="Q40" s="195"/>
      <c r="R40" s="195"/>
      <c r="S40" s="195"/>
      <c r="T40" s="195"/>
      <c r="U40" s="195"/>
      <c r="V40" s="195"/>
      <c r="W40" s="195"/>
      <c r="X40" s="195"/>
      <c r="Y40" s="195"/>
      <c r="Z40" s="195"/>
      <c r="AA40" s="195"/>
      <c r="AB40" s="195"/>
      <c r="AC40" s="195"/>
      <c r="AD40" s="195"/>
      <c r="AE40" s="195"/>
      <c r="AF40" s="195"/>
      <c r="AG40" s="195"/>
      <c r="AH40" s="195"/>
      <c r="AI40" s="195"/>
      <c r="AJ40" s="195"/>
      <c r="AK40" s="196"/>
      <c r="AL40" s="33">
        <f>SUM(Parametros!C56:AA56)</f>
        <v>0</v>
      </c>
      <c r="AM40" s="33">
        <f>Parametros!B56</f>
        <v>0</v>
      </c>
      <c r="AN40" s="284">
        <f>IF(OR(Parametros!$A23&gt;1,Parametros!$B23&gt;1),INDEX('6 - Tabela base'!$C$4:$FS$299,Parametros!A23,Parametros!$B23-1+(Parametros!$I$3-1)*11),0)</f>
        <v>0</v>
      </c>
      <c r="AO40" s="284">
        <f t="shared" si="11"/>
        <v>0</v>
      </c>
      <c r="AP40" s="374"/>
      <c r="AQ40" s="284">
        <f t="shared" si="12"/>
        <v>0</v>
      </c>
      <c r="AR40" s="374"/>
      <c r="AS40" s="375">
        <f>IF(ISERROR(INDEX('6 - Tabela base'!$GI$4:$GW$299,Parametros!A23,Parametros!$I$3)*(AL40+AM40)),"",INDEX('6 - Tabela base'!$GI$4:$GW$299,Parametros!A23,Parametros!$I$3)*(AL40+AM40))</f>
        <v>0</v>
      </c>
      <c r="AT40" s="304">
        <f t="shared" si="7"/>
        <v>0</v>
      </c>
      <c r="AU40" s="305">
        <f t="shared" si="8"/>
        <v>0</v>
      </c>
      <c r="AV40" s="370">
        <f t="shared" si="9"/>
        <v>0</v>
      </c>
      <c r="DZ40" s="22">
        <f t="shared" si="4"/>
        <v>0</v>
      </c>
      <c r="EB40" s="22">
        <f>INDEX('6 - Tabela base'!$GX$4:$HD$299,Parametros!$A23,G$17)</f>
        <v>0</v>
      </c>
      <c r="EC40" s="22">
        <f>INDEX('6 - Tabela base'!$GX$4:$HD$299,Parametros!$A23,H$17)</f>
        <v>0</v>
      </c>
      <c r="ED40" s="22">
        <f>INDEX('6 - Tabela base'!$GX$4:$HD$299,Parametros!$A23,I$17)</f>
        <v>0</v>
      </c>
      <c r="EE40" s="22">
        <f>INDEX('6 - Tabela base'!$GX$4:$HD$299,Parametros!$A23,J$17)</f>
        <v>0</v>
      </c>
      <c r="EF40" s="22">
        <f>INDEX('6 - Tabela base'!$GX$4:$HD$299,Parametros!$A23,K$17)</f>
        <v>0</v>
      </c>
      <c r="EG40" s="22">
        <f>INDEX('6 - Tabela base'!$GX$4:$HD$299,Parametros!$A23,L$17)</f>
        <v>0</v>
      </c>
      <c r="EH40" s="22">
        <f>INDEX('6 - Tabela base'!$GX$4:$HD$299,Parametros!$A23,M$17)</f>
        <v>0</v>
      </c>
      <c r="EI40" s="22">
        <f>INDEX('6 - Tabela base'!$GX$4:$HD$299,Parametros!$A23,N$17)</f>
        <v>0</v>
      </c>
      <c r="EJ40" s="22">
        <f>INDEX('6 - Tabela base'!$GX$4:$HD$299,Parametros!$A23,O$17)</f>
        <v>0</v>
      </c>
      <c r="EK40" s="22">
        <f>INDEX('6 - Tabela base'!$GX$4:$HD$299,Parametros!$A23,P$17)</f>
        <v>0</v>
      </c>
      <c r="EL40" s="22">
        <f>INDEX('6 - Tabela base'!$GX$4:$HD$299,Parametros!$A23,Q$17)</f>
        <v>0</v>
      </c>
      <c r="EM40" s="22">
        <f>INDEX('6 - Tabela base'!$GX$4:$HD$299,Parametros!$A23,R$17)</f>
        <v>0</v>
      </c>
      <c r="EN40" s="22">
        <f>INDEX('6 - Tabela base'!$GX$4:$HD$299,Parametros!$A23,S$17)</f>
        <v>0</v>
      </c>
      <c r="EO40" s="22">
        <f>INDEX('6 - Tabela base'!$GX$4:$HD$299,Parametros!$A23,T$17)</f>
        <v>0</v>
      </c>
      <c r="EP40" s="22">
        <f>INDEX('6 - Tabela base'!$GX$4:$HD$299,Parametros!$A23,U$17)</f>
        <v>0</v>
      </c>
      <c r="EQ40" s="22">
        <f>INDEX('6 - Tabela base'!$GX$4:$HD$299,Parametros!$A23,V$17)</f>
        <v>0</v>
      </c>
      <c r="ER40" s="22">
        <f>INDEX('6 - Tabela base'!$GX$4:$HD$299,Parametros!$A23,W$17)</f>
        <v>0</v>
      </c>
      <c r="ES40" s="22">
        <f>INDEX('6 - Tabela base'!$GX$4:$HD$299,Parametros!$A23,X$17)</f>
        <v>0</v>
      </c>
      <c r="ET40" s="22">
        <f>INDEX('6 - Tabela base'!$GX$4:$HD$299,Parametros!$A23,Y$17)</f>
        <v>0</v>
      </c>
      <c r="EU40" s="22">
        <f>INDEX('6 - Tabela base'!$GX$4:$HD$299,Parametros!$A23,Z$17)</f>
        <v>0</v>
      </c>
      <c r="EV40" s="22">
        <f>INDEX('6 - Tabela base'!$GX$4:$HD$299,Parametros!$A23,AA$17)</f>
        <v>0</v>
      </c>
      <c r="EW40" s="22">
        <f>INDEX('6 - Tabela base'!$GX$4:$HD$299,Parametros!$A23,AB$17)</f>
        <v>0</v>
      </c>
      <c r="EX40" s="22">
        <f>INDEX('6 - Tabela base'!$GX$4:$HD$299,Parametros!$A23,AC$17)</f>
        <v>0</v>
      </c>
      <c r="EY40" s="22">
        <f>INDEX('6 - Tabela base'!$GX$4:$HD$299,Parametros!$A23,AD$17)</f>
        <v>0</v>
      </c>
      <c r="EZ40" s="22">
        <f>INDEX('6 - Tabela base'!$GX$4:$HD$299,Parametros!$A23,AE$17)</f>
        <v>0</v>
      </c>
      <c r="FA40" s="22">
        <f>INDEX('6 - Tabela base'!$GX$4:$HD$299,Parametros!$A23,AF$17)</f>
        <v>0</v>
      </c>
      <c r="FB40" s="22">
        <f>INDEX('6 - Tabela base'!$GX$4:$HD$299,Parametros!$A23,AG$17)</f>
        <v>0</v>
      </c>
      <c r="FC40" s="22">
        <f>INDEX('6 - Tabela base'!$GX$4:$HD$299,Parametros!$A23,AH$17)</f>
        <v>0</v>
      </c>
      <c r="FD40" s="22">
        <f>INDEX('6 - Tabela base'!$GX$4:$HD$299,Parametros!$A23,AI$17)</f>
        <v>0</v>
      </c>
      <c r="FE40" s="22">
        <f>INDEX('6 - Tabela base'!$GX$4:$HD$299,Parametros!$A23,AJ$17)</f>
        <v>0</v>
      </c>
      <c r="FF40" s="22">
        <f>INDEX('6 - Tabela base'!$GX$4:$HD$299,Parametros!$A23,AK$17)</f>
        <v>0</v>
      </c>
    </row>
    <row r="41" spans="1:200" s="22" customFormat="1" ht="15.95" customHeight="1" x14ac:dyDescent="0.2">
      <c r="A41" s="21"/>
      <c r="B41" s="214" t="str">
        <f>IF(E41=0," ",(VLOOKUP(E41,'6 - Tabela base'!$A$4:$B$199,2,0)))</f>
        <v xml:space="preserve"> </v>
      </c>
      <c r="C41" s="382">
        <f>IF(ISERROR(INDEX('6 - Tabela base'!$GI$4:$GW$299,Parametros!A24,Parametros!$I$3)),"",INDEX('6 - Tabela base'!$GI$4:$GW$299,Parametros!A24,Parametros!$I$3))</f>
        <v>0</v>
      </c>
      <c r="D41" s="317">
        <f t="shared" si="10"/>
        <v>0</v>
      </c>
      <c r="E41" s="377"/>
      <c r="F41" s="382" t="str">
        <f>IF(Parametros!$B24&gt;1,CONCATENATE(INDEX('6 - Tabela base'!$C$4:$FS$98,1,Parametros!$B24-1+(Parametros!$I$3-1)*11),""""),"")</f>
        <v/>
      </c>
      <c r="G41" s="194"/>
      <c r="H41" s="195"/>
      <c r="I41" s="195"/>
      <c r="J41" s="195"/>
      <c r="K41" s="195"/>
      <c r="L41" s="195"/>
      <c r="M41" s="195"/>
      <c r="N41" s="195"/>
      <c r="O41" s="195"/>
      <c r="P41" s="195"/>
      <c r="Q41" s="195"/>
      <c r="R41" s="195"/>
      <c r="S41" s="195"/>
      <c r="T41" s="195"/>
      <c r="U41" s="195"/>
      <c r="V41" s="195"/>
      <c r="W41" s="195"/>
      <c r="X41" s="195"/>
      <c r="Y41" s="195"/>
      <c r="Z41" s="195"/>
      <c r="AA41" s="195"/>
      <c r="AB41" s="195"/>
      <c r="AC41" s="195"/>
      <c r="AD41" s="195"/>
      <c r="AE41" s="195"/>
      <c r="AF41" s="195"/>
      <c r="AG41" s="195"/>
      <c r="AH41" s="195"/>
      <c r="AI41" s="195"/>
      <c r="AJ41" s="195"/>
      <c r="AK41" s="196"/>
      <c r="AL41" s="33">
        <f>SUM(Parametros!C57:AA57)</f>
        <v>0</v>
      </c>
      <c r="AM41" s="33">
        <f>Parametros!B57</f>
        <v>0</v>
      </c>
      <c r="AN41" s="284">
        <f>IF(OR(Parametros!$A24&gt;1,Parametros!$B24&gt;1),INDEX('6 - Tabela base'!$C$4:$FS$299,Parametros!A24,Parametros!$B24-1+(Parametros!$I$3-1)*11),0)</f>
        <v>0</v>
      </c>
      <c r="AO41" s="284">
        <f t="shared" si="11"/>
        <v>0</v>
      </c>
      <c r="AP41" s="374"/>
      <c r="AQ41" s="284">
        <f t="shared" si="12"/>
        <v>0</v>
      </c>
      <c r="AR41" s="374"/>
      <c r="AS41" s="375">
        <f>IF(ISERROR(INDEX('6 - Tabela base'!$GI$4:$GW$299,Parametros!A24,Parametros!$I$3)*(AL41+AM41)),"",INDEX('6 - Tabela base'!$GI$4:$GW$299,Parametros!A24,Parametros!$I$3)*(AL41+AM41))</f>
        <v>0</v>
      </c>
      <c r="AT41" s="304">
        <f t="shared" si="7"/>
        <v>0</v>
      </c>
      <c r="AU41" s="305">
        <f t="shared" si="8"/>
        <v>0</v>
      </c>
      <c r="AV41" s="370">
        <f t="shared" si="9"/>
        <v>0</v>
      </c>
      <c r="DZ41" s="22">
        <f t="shared" si="4"/>
        <v>0</v>
      </c>
      <c r="EB41" s="22">
        <f>INDEX('6 - Tabela base'!$GX$4:$HD$299,Parametros!$A24,G$17)</f>
        <v>0</v>
      </c>
      <c r="EC41" s="22">
        <f>INDEX('6 - Tabela base'!$GX$4:$HD$299,Parametros!$A24,H$17)</f>
        <v>0</v>
      </c>
      <c r="ED41" s="22">
        <f>INDEX('6 - Tabela base'!$GX$4:$HD$299,Parametros!$A24,I$17)</f>
        <v>0</v>
      </c>
      <c r="EE41" s="22">
        <f>INDEX('6 - Tabela base'!$GX$4:$HD$299,Parametros!$A24,J$17)</f>
        <v>0</v>
      </c>
      <c r="EF41" s="22">
        <f>INDEX('6 - Tabela base'!$GX$4:$HD$299,Parametros!$A24,K$17)</f>
        <v>0</v>
      </c>
      <c r="EG41" s="22">
        <f>INDEX('6 - Tabela base'!$GX$4:$HD$299,Parametros!$A24,L$17)</f>
        <v>0</v>
      </c>
      <c r="EH41" s="22">
        <f>INDEX('6 - Tabela base'!$GX$4:$HD$299,Parametros!$A24,M$17)</f>
        <v>0</v>
      </c>
      <c r="EI41" s="22">
        <f>INDEX('6 - Tabela base'!$GX$4:$HD$299,Parametros!$A24,N$17)</f>
        <v>0</v>
      </c>
      <c r="EJ41" s="22">
        <f>INDEX('6 - Tabela base'!$GX$4:$HD$299,Parametros!$A24,O$17)</f>
        <v>0</v>
      </c>
      <c r="EK41" s="22">
        <f>INDEX('6 - Tabela base'!$GX$4:$HD$299,Parametros!$A24,P$17)</f>
        <v>0</v>
      </c>
      <c r="EL41" s="22">
        <f>INDEX('6 - Tabela base'!$GX$4:$HD$299,Parametros!$A24,Q$17)</f>
        <v>0</v>
      </c>
      <c r="EM41" s="22">
        <f>INDEX('6 - Tabela base'!$GX$4:$HD$299,Parametros!$A24,R$17)</f>
        <v>0</v>
      </c>
      <c r="EN41" s="22">
        <f>INDEX('6 - Tabela base'!$GX$4:$HD$299,Parametros!$A24,S$17)</f>
        <v>0</v>
      </c>
      <c r="EO41" s="22">
        <f>INDEX('6 - Tabela base'!$GX$4:$HD$299,Parametros!$A24,T$17)</f>
        <v>0</v>
      </c>
      <c r="EP41" s="22">
        <f>INDEX('6 - Tabela base'!$GX$4:$HD$299,Parametros!$A24,U$17)</f>
        <v>0</v>
      </c>
      <c r="EQ41" s="22">
        <f>INDEX('6 - Tabela base'!$GX$4:$HD$299,Parametros!$A24,V$17)</f>
        <v>0</v>
      </c>
      <c r="ER41" s="22">
        <f>INDEX('6 - Tabela base'!$GX$4:$HD$299,Parametros!$A24,W$17)</f>
        <v>0</v>
      </c>
      <c r="ES41" s="22">
        <f>INDEX('6 - Tabela base'!$GX$4:$HD$299,Parametros!$A24,X$17)</f>
        <v>0</v>
      </c>
      <c r="ET41" s="22">
        <f>INDEX('6 - Tabela base'!$GX$4:$HD$299,Parametros!$A24,Y$17)</f>
        <v>0</v>
      </c>
      <c r="EU41" s="22">
        <f>INDEX('6 - Tabela base'!$GX$4:$HD$299,Parametros!$A24,Z$17)</f>
        <v>0</v>
      </c>
      <c r="EV41" s="22">
        <f>INDEX('6 - Tabela base'!$GX$4:$HD$299,Parametros!$A24,AA$17)</f>
        <v>0</v>
      </c>
      <c r="EW41" s="22">
        <f>INDEX('6 - Tabela base'!$GX$4:$HD$299,Parametros!$A24,AB$17)</f>
        <v>0</v>
      </c>
      <c r="EX41" s="22">
        <f>INDEX('6 - Tabela base'!$GX$4:$HD$299,Parametros!$A24,AC$17)</f>
        <v>0</v>
      </c>
      <c r="EY41" s="22">
        <f>INDEX('6 - Tabela base'!$GX$4:$HD$299,Parametros!$A24,AD$17)</f>
        <v>0</v>
      </c>
      <c r="EZ41" s="22">
        <f>INDEX('6 - Tabela base'!$GX$4:$HD$299,Parametros!$A24,AE$17)</f>
        <v>0</v>
      </c>
      <c r="FA41" s="22">
        <f>INDEX('6 - Tabela base'!$GX$4:$HD$299,Parametros!$A24,AF$17)</f>
        <v>0</v>
      </c>
      <c r="FB41" s="22">
        <f>INDEX('6 - Tabela base'!$GX$4:$HD$299,Parametros!$A24,AG$17)</f>
        <v>0</v>
      </c>
      <c r="FC41" s="22">
        <f>INDEX('6 - Tabela base'!$GX$4:$HD$299,Parametros!$A24,AH$17)</f>
        <v>0</v>
      </c>
      <c r="FD41" s="22">
        <f>INDEX('6 - Tabela base'!$GX$4:$HD$299,Parametros!$A24,AI$17)</f>
        <v>0</v>
      </c>
      <c r="FE41" s="22">
        <f>INDEX('6 - Tabela base'!$GX$4:$HD$299,Parametros!$A24,AJ$17)</f>
        <v>0</v>
      </c>
      <c r="FF41" s="22">
        <f>INDEX('6 - Tabela base'!$GX$4:$HD$299,Parametros!$A24,AK$17)</f>
        <v>0</v>
      </c>
    </row>
    <row r="42" spans="1:200" s="22" customFormat="1" ht="15.95" customHeight="1" x14ac:dyDescent="0.2">
      <c r="A42" s="21"/>
      <c r="B42" s="214" t="str">
        <f>IF(E42=0," ",(VLOOKUP(E42,'6 - Tabela base'!$A$4:$B$199,2,0)))</f>
        <v xml:space="preserve"> </v>
      </c>
      <c r="C42" s="382">
        <f>IF(ISERROR(INDEX('6 - Tabela base'!$GI$4:$GW$299,Parametros!A25,Parametros!$I$3)),"",INDEX('6 - Tabela base'!$GI$4:$GW$299,Parametros!A25,Parametros!$I$3))</f>
        <v>0</v>
      </c>
      <c r="D42" s="317">
        <f t="shared" si="10"/>
        <v>0</v>
      </c>
      <c r="E42" s="377"/>
      <c r="F42" s="382" t="str">
        <f>IF(Parametros!$B25&gt;1,CONCATENATE(INDEX('6 - Tabela base'!$C$4:$FS$98,1,Parametros!$B25-1+(Parametros!$I$3-1)*11),""""),"")</f>
        <v/>
      </c>
      <c r="G42" s="194"/>
      <c r="H42" s="195"/>
      <c r="I42" s="195"/>
      <c r="J42" s="195"/>
      <c r="K42" s="195"/>
      <c r="L42" s="195"/>
      <c r="M42" s="195"/>
      <c r="N42" s="195"/>
      <c r="O42" s="195"/>
      <c r="P42" s="195"/>
      <c r="Q42" s="195"/>
      <c r="R42" s="195"/>
      <c r="S42" s="195"/>
      <c r="T42" s="195"/>
      <c r="U42" s="195"/>
      <c r="V42" s="195"/>
      <c r="W42" s="195"/>
      <c r="X42" s="195"/>
      <c r="Y42" s="195"/>
      <c r="Z42" s="195"/>
      <c r="AA42" s="195"/>
      <c r="AB42" s="195"/>
      <c r="AC42" s="195"/>
      <c r="AD42" s="195"/>
      <c r="AE42" s="195"/>
      <c r="AF42" s="195"/>
      <c r="AG42" s="195"/>
      <c r="AH42" s="195"/>
      <c r="AI42" s="195"/>
      <c r="AJ42" s="195"/>
      <c r="AK42" s="196"/>
      <c r="AL42" s="33">
        <f>SUM(Parametros!C58:AA58)</f>
        <v>0</v>
      </c>
      <c r="AM42" s="33">
        <f>Parametros!B58</f>
        <v>0</v>
      </c>
      <c r="AN42" s="284">
        <f>IF(OR(Parametros!$A25&gt;1,Parametros!$B25&gt;1),INDEX('6 - Tabela base'!$C$4:$FS$299,Parametros!A25,Parametros!$B25-1+(Parametros!$I$3-1)*11),0)</f>
        <v>0</v>
      </c>
      <c r="AO42" s="284">
        <f t="shared" si="11"/>
        <v>0</v>
      </c>
      <c r="AP42" s="374"/>
      <c r="AQ42" s="284">
        <f t="shared" si="12"/>
        <v>0</v>
      </c>
      <c r="AR42" s="374"/>
      <c r="AS42" s="375">
        <f>IF(ISERROR(INDEX('6 - Tabela base'!$GI$4:$GW$299,Parametros!A25,Parametros!$I$3)*(AL42+AM42)),"",INDEX('6 - Tabela base'!$GI$4:$GW$299,Parametros!A25,Parametros!$I$3)*(AL42+AM42))</f>
        <v>0</v>
      </c>
      <c r="AT42" s="304">
        <f t="shared" si="7"/>
        <v>0</v>
      </c>
      <c r="AU42" s="305">
        <f t="shared" si="8"/>
        <v>0</v>
      </c>
      <c r="AV42" s="370">
        <f t="shared" si="9"/>
        <v>0</v>
      </c>
      <c r="DZ42" s="22">
        <f t="shared" si="4"/>
        <v>0</v>
      </c>
      <c r="EB42" s="22">
        <f>INDEX('6 - Tabela base'!$GX$4:$HD$299,Parametros!$A25,G$17)</f>
        <v>0</v>
      </c>
      <c r="EC42" s="22">
        <f>INDEX('6 - Tabela base'!$GX$4:$HD$299,Parametros!$A25,H$17)</f>
        <v>0</v>
      </c>
      <c r="ED42" s="22">
        <f>INDEX('6 - Tabela base'!$GX$4:$HD$299,Parametros!$A25,I$17)</f>
        <v>0</v>
      </c>
      <c r="EE42" s="22">
        <f>INDEX('6 - Tabela base'!$GX$4:$HD$299,Parametros!$A25,J$17)</f>
        <v>0</v>
      </c>
      <c r="EF42" s="22">
        <f>INDEX('6 - Tabela base'!$GX$4:$HD$299,Parametros!$A25,K$17)</f>
        <v>0</v>
      </c>
      <c r="EG42" s="22">
        <f>INDEX('6 - Tabela base'!$GX$4:$HD$299,Parametros!$A25,L$17)</f>
        <v>0</v>
      </c>
      <c r="EH42" s="22">
        <f>INDEX('6 - Tabela base'!$GX$4:$HD$299,Parametros!$A25,M$17)</f>
        <v>0</v>
      </c>
      <c r="EI42" s="22">
        <f>INDEX('6 - Tabela base'!$GX$4:$HD$299,Parametros!$A25,N$17)</f>
        <v>0</v>
      </c>
      <c r="EJ42" s="22">
        <f>INDEX('6 - Tabela base'!$GX$4:$HD$299,Parametros!$A25,O$17)</f>
        <v>0</v>
      </c>
      <c r="EK42" s="22">
        <f>INDEX('6 - Tabela base'!$GX$4:$HD$299,Parametros!$A25,P$17)</f>
        <v>0</v>
      </c>
      <c r="EL42" s="22">
        <f>INDEX('6 - Tabela base'!$GX$4:$HD$299,Parametros!$A25,Q$17)</f>
        <v>0</v>
      </c>
      <c r="EM42" s="22">
        <f>INDEX('6 - Tabela base'!$GX$4:$HD$299,Parametros!$A25,R$17)</f>
        <v>0</v>
      </c>
      <c r="EN42" s="22">
        <f>INDEX('6 - Tabela base'!$GX$4:$HD$299,Parametros!$A25,S$17)</f>
        <v>0</v>
      </c>
      <c r="EO42" s="22">
        <f>INDEX('6 - Tabela base'!$GX$4:$HD$299,Parametros!$A25,T$17)</f>
        <v>0</v>
      </c>
      <c r="EP42" s="22">
        <f>INDEX('6 - Tabela base'!$GX$4:$HD$299,Parametros!$A25,U$17)</f>
        <v>0</v>
      </c>
      <c r="EQ42" s="22">
        <f>INDEX('6 - Tabela base'!$GX$4:$HD$299,Parametros!$A25,V$17)</f>
        <v>0</v>
      </c>
      <c r="ER42" s="22">
        <f>INDEX('6 - Tabela base'!$GX$4:$HD$299,Parametros!$A25,W$17)</f>
        <v>0</v>
      </c>
      <c r="ES42" s="22">
        <f>INDEX('6 - Tabela base'!$GX$4:$HD$299,Parametros!$A25,X$17)</f>
        <v>0</v>
      </c>
      <c r="ET42" s="22">
        <f>INDEX('6 - Tabela base'!$GX$4:$HD$299,Parametros!$A25,Y$17)</f>
        <v>0</v>
      </c>
      <c r="EU42" s="22">
        <f>INDEX('6 - Tabela base'!$GX$4:$HD$299,Parametros!$A25,Z$17)</f>
        <v>0</v>
      </c>
      <c r="EV42" s="22">
        <f>INDEX('6 - Tabela base'!$GX$4:$HD$299,Parametros!$A25,AA$17)</f>
        <v>0</v>
      </c>
      <c r="EW42" s="22">
        <f>INDEX('6 - Tabela base'!$GX$4:$HD$299,Parametros!$A25,AB$17)</f>
        <v>0</v>
      </c>
      <c r="EX42" s="22">
        <f>INDEX('6 - Tabela base'!$GX$4:$HD$299,Parametros!$A25,AC$17)</f>
        <v>0</v>
      </c>
      <c r="EY42" s="22">
        <f>INDEX('6 - Tabela base'!$GX$4:$HD$299,Parametros!$A25,AD$17)</f>
        <v>0</v>
      </c>
      <c r="EZ42" s="22">
        <f>INDEX('6 - Tabela base'!$GX$4:$HD$299,Parametros!$A25,AE$17)</f>
        <v>0</v>
      </c>
      <c r="FA42" s="22">
        <f>INDEX('6 - Tabela base'!$GX$4:$HD$299,Parametros!$A25,AF$17)</f>
        <v>0</v>
      </c>
      <c r="FB42" s="22">
        <f>INDEX('6 - Tabela base'!$GX$4:$HD$299,Parametros!$A25,AG$17)</f>
        <v>0</v>
      </c>
      <c r="FC42" s="22">
        <f>INDEX('6 - Tabela base'!$GX$4:$HD$299,Parametros!$A25,AH$17)</f>
        <v>0</v>
      </c>
      <c r="FD42" s="22">
        <f>INDEX('6 - Tabela base'!$GX$4:$HD$299,Parametros!$A25,AI$17)</f>
        <v>0</v>
      </c>
      <c r="FE42" s="22">
        <f>INDEX('6 - Tabela base'!$GX$4:$HD$299,Parametros!$A25,AJ$17)</f>
        <v>0</v>
      </c>
      <c r="FF42" s="22">
        <f>INDEX('6 - Tabela base'!$GX$4:$HD$299,Parametros!$A25,AK$17)</f>
        <v>0</v>
      </c>
    </row>
    <row r="43" spans="1:200" s="22" customFormat="1" ht="15.95" customHeight="1" x14ac:dyDescent="0.2">
      <c r="A43" s="21"/>
      <c r="B43" s="214" t="str">
        <f>IF(E43=0," ",(VLOOKUP(E43,'6 - Tabela base'!$A$4:$B$199,2,0)))</f>
        <v xml:space="preserve"> </v>
      </c>
      <c r="C43" s="382">
        <f>IF(ISERROR(INDEX('6 - Tabela base'!$GI$4:$GW$299,Parametros!A26,Parametros!$I$3)),"",INDEX('6 - Tabela base'!$GI$4:$GW$299,Parametros!A26,Parametros!$I$3))</f>
        <v>0</v>
      </c>
      <c r="D43" s="317">
        <f t="shared" si="10"/>
        <v>0</v>
      </c>
      <c r="E43" s="377"/>
      <c r="F43" s="382" t="str">
        <f>IF(Parametros!$B26&gt;1,CONCATENATE(INDEX('6 - Tabela base'!$C$4:$FS$98,1,Parametros!$B26-1+(Parametros!$I$3-1)*11),""""),"")</f>
        <v/>
      </c>
      <c r="G43" s="194"/>
      <c r="H43" s="195"/>
      <c r="I43" s="195"/>
      <c r="J43" s="195"/>
      <c r="K43" s="195"/>
      <c r="L43" s="195"/>
      <c r="M43" s="195"/>
      <c r="N43" s="195"/>
      <c r="O43" s="195"/>
      <c r="P43" s="195"/>
      <c r="Q43" s="195"/>
      <c r="R43" s="195"/>
      <c r="S43" s="195"/>
      <c r="T43" s="195"/>
      <c r="U43" s="195"/>
      <c r="V43" s="195"/>
      <c r="W43" s="195"/>
      <c r="X43" s="195"/>
      <c r="Y43" s="195"/>
      <c r="Z43" s="195"/>
      <c r="AA43" s="195"/>
      <c r="AB43" s="195"/>
      <c r="AC43" s="195"/>
      <c r="AD43" s="195"/>
      <c r="AE43" s="195"/>
      <c r="AF43" s="195"/>
      <c r="AG43" s="195"/>
      <c r="AH43" s="195"/>
      <c r="AI43" s="195"/>
      <c r="AJ43" s="195"/>
      <c r="AK43" s="196"/>
      <c r="AL43" s="33">
        <f>SUM(Parametros!C59:AA59)</f>
        <v>0</v>
      </c>
      <c r="AM43" s="33">
        <f>Parametros!B59</f>
        <v>0</v>
      </c>
      <c r="AN43" s="284">
        <f>IF(OR(Parametros!$A26&gt;1,Parametros!$B26&gt;1),INDEX('6 - Tabela base'!$C$4:$FS$299,Parametros!A26,Parametros!$B26-1+(Parametros!$I$3-1)*11),0)</f>
        <v>0</v>
      </c>
      <c r="AO43" s="284">
        <f t="shared" si="11"/>
        <v>0</v>
      </c>
      <c r="AP43" s="374"/>
      <c r="AQ43" s="284">
        <f t="shared" si="12"/>
        <v>0</v>
      </c>
      <c r="AR43" s="374"/>
      <c r="AS43" s="375">
        <f>IF(ISERROR(INDEX('6 - Tabela base'!$GI$4:$GW$299,Parametros!A26,Parametros!$I$3)*(AL43+AM43)),"",INDEX('6 - Tabela base'!$GI$4:$GW$299,Parametros!A26,Parametros!$I$3)*(AL43+AM43))</f>
        <v>0</v>
      </c>
      <c r="AT43" s="304">
        <f t="shared" si="7"/>
        <v>0</v>
      </c>
      <c r="AU43" s="305">
        <f t="shared" si="8"/>
        <v>0</v>
      </c>
      <c r="AV43" s="370">
        <f t="shared" si="9"/>
        <v>0</v>
      </c>
      <c r="DZ43" s="22">
        <f t="shared" si="4"/>
        <v>0</v>
      </c>
      <c r="EB43" s="22">
        <f>INDEX('6 - Tabela base'!$GX$4:$HD$299,Parametros!$A26,G$17)</f>
        <v>0</v>
      </c>
      <c r="EC43" s="22">
        <f>INDEX('6 - Tabela base'!$GX$4:$HD$299,Parametros!$A26,H$17)</f>
        <v>0</v>
      </c>
      <c r="ED43" s="22">
        <f>INDEX('6 - Tabela base'!$GX$4:$HD$299,Parametros!$A26,I$17)</f>
        <v>0</v>
      </c>
      <c r="EE43" s="22">
        <f>INDEX('6 - Tabela base'!$GX$4:$HD$299,Parametros!$A26,J$17)</f>
        <v>0</v>
      </c>
      <c r="EF43" s="22">
        <f>INDEX('6 - Tabela base'!$GX$4:$HD$299,Parametros!$A26,K$17)</f>
        <v>0</v>
      </c>
      <c r="EG43" s="22">
        <f>INDEX('6 - Tabela base'!$GX$4:$HD$299,Parametros!$A26,L$17)</f>
        <v>0</v>
      </c>
      <c r="EH43" s="22">
        <f>INDEX('6 - Tabela base'!$GX$4:$HD$299,Parametros!$A26,M$17)</f>
        <v>0</v>
      </c>
      <c r="EI43" s="22">
        <f>INDEX('6 - Tabela base'!$GX$4:$HD$299,Parametros!$A26,N$17)</f>
        <v>0</v>
      </c>
      <c r="EJ43" s="22">
        <f>INDEX('6 - Tabela base'!$GX$4:$HD$299,Parametros!$A26,O$17)</f>
        <v>0</v>
      </c>
      <c r="EK43" s="22">
        <f>INDEX('6 - Tabela base'!$GX$4:$HD$299,Parametros!$A26,P$17)</f>
        <v>0</v>
      </c>
      <c r="EL43" s="22">
        <f>INDEX('6 - Tabela base'!$GX$4:$HD$299,Parametros!$A26,Q$17)</f>
        <v>0</v>
      </c>
      <c r="EM43" s="22">
        <f>INDEX('6 - Tabela base'!$GX$4:$HD$299,Parametros!$A26,R$17)</f>
        <v>0</v>
      </c>
      <c r="EN43" s="22">
        <f>INDEX('6 - Tabela base'!$GX$4:$HD$299,Parametros!$A26,S$17)</f>
        <v>0</v>
      </c>
      <c r="EO43" s="22">
        <f>INDEX('6 - Tabela base'!$GX$4:$HD$299,Parametros!$A26,T$17)</f>
        <v>0</v>
      </c>
      <c r="EP43" s="22">
        <f>INDEX('6 - Tabela base'!$GX$4:$HD$299,Parametros!$A26,U$17)</f>
        <v>0</v>
      </c>
      <c r="EQ43" s="22">
        <f>INDEX('6 - Tabela base'!$GX$4:$HD$299,Parametros!$A26,V$17)</f>
        <v>0</v>
      </c>
      <c r="ER43" s="22">
        <f>INDEX('6 - Tabela base'!$GX$4:$HD$299,Parametros!$A26,W$17)</f>
        <v>0</v>
      </c>
      <c r="ES43" s="22">
        <f>INDEX('6 - Tabela base'!$GX$4:$HD$299,Parametros!$A26,X$17)</f>
        <v>0</v>
      </c>
      <c r="ET43" s="22">
        <f>INDEX('6 - Tabela base'!$GX$4:$HD$299,Parametros!$A26,Y$17)</f>
        <v>0</v>
      </c>
      <c r="EU43" s="22">
        <f>INDEX('6 - Tabela base'!$GX$4:$HD$299,Parametros!$A26,Z$17)</f>
        <v>0</v>
      </c>
      <c r="EV43" s="22">
        <f>INDEX('6 - Tabela base'!$GX$4:$HD$299,Parametros!$A26,AA$17)</f>
        <v>0</v>
      </c>
      <c r="EW43" s="22">
        <f>INDEX('6 - Tabela base'!$GX$4:$HD$299,Parametros!$A26,AB$17)</f>
        <v>0</v>
      </c>
      <c r="EX43" s="22">
        <f>INDEX('6 - Tabela base'!$GX$4:$HD$299,Parametros!$A26,AC$17)</f>
        <v>0</v>
      </c>
      <c r="EY43" s="22">
        <f>INDEX('6 - Tabela base'!$GX$4:$HD$299,Parametros!$A26,AD$17)</f>
        <v>0</v>
      </c>
      <c r="EZ43" s="22">
        <f>INDEX('6 - Tabela base'!$GX$4:$HD$299,Parametros!$A26,AE$17)</f>
        <v>0</v>
      </c>
      <c r="FA43" s="22">
        <f>INDEX('6 - Tabela base'!$GX$4:$HD$299,Parametros!$A26,AF$17)</f>
        <v>0</v>
      </c>
      <c r="FB43" s="22">
        <f>INDEX('6 - Tabela base'!$GX$4:$HD$299,Parametros!$A26,AG$17)</f>
        <v>0</v>
      </c>
      <c r="FC43" s="22">
        <f>INDEX('6 - Tabela base'!$GX$4:$HD$299,Parametros!$A26,AH$17)</f>
        <v>0</v>
      </c>
      <c r="FD43" s="22">
        <f>INDEX('6 - Tabela base'!$GX$4:$HD$299,Parametros!$A26,AI$17)</f>
        <v>0</v>
      </c>
      <c r="FE43" s="22">
        <f>INDEX('6 - Tabela base'!$GX$4:$HD$299,Parametros!$A26,AJ$17)</f>
        <v>0</v>
      </c>
      <c r="FF43" s="22">
        <f>INDEX('6 - Tabela base'!$GX$4:$HD$299,Parametros!$A26,AK$17)</f>
        <v>0</v>
      </c>
    </row>
    <row r="44" spans="1:200" s="22" customFormat="1" ht="15.95" customHeight="1" x14ac:dyDescent="0.2">
      <c r="A44" s="21"/>
      <c r="B44" s="214" t="str">
        <f>IF(E44=0," ",(VLOOKUP(E44,'6 - Tabela base'!$A$4:$B$199,2,0)))</f>
        <v xml:space="preserve"> </v>
      </c>
      <c r="C44" s="382">
        <f>IF(ISERROR(INDEX('6 - Tabela base'!$GI$4:$GW$299,Parametros!A27,Parametros!$I$3)),"",INDEX('6 - Tabela base'!$GI$4:$GW$299,Parametros!A27,Parametros!$I$3))</f>
        <v>0</v>
      </c>
      <c r="D44" s="317">
        <f t="shared" si="10"/>
        <v>0</v>
      </c>
      <c r="E44" s="377"/>
      <c r="F44" s="382" t="str">
        <f>IF(Parametros!$B27&gt;1,CONCATENATE(INDEX('6 - Tabela base'!$C$4:$FS$98,1,Parametros!$B27-1+(Parametros!$I$3-1)*11),""""),"")</f>
        <v/>
      </c>
      <c r="G44" s="194"/>
      <c r="H44" s="195"/>
      <c r="I44" s="195"/>
      <c r="J44" s="195"/>
      <c r="K44" s="195"/>
      <c r="L44" s="195"/>
      <c r="M44" s="195"/>
      <c r="N44" s="195"/>
      <c r="O44" s="195"/>
      <c r="P44" s="195"/>
      <c r="Q44" s="195"/>
      <c r="R44" s="195"/>
      <c r="S44" s="195"/>
      <c r="T44" s="195"/>
      <c r="U44" s="195"/>
      <c r="V44" s="195"/>
      <c r="W44" s="195"/>
      <c r="X44" s="195"/>
      <c r="Y44" s="195"/>
      <c r="Z44" s="195"/>
      <c r="AA44" s="195"/>
      <c r="AB44" s="195"/>
      <c r="AC44" s="195"/>
      <c r="AD44" s="195"/>
      <c r="AE44" s="195"/>
      <c r="AF44" s="195"/>
      <c r="AG44" s="195"/>
      <c r="AH44" s="195"/>
      <c r="AI44" s="195"/>
      <c r="AJ44" s="195"/>
      <c r="AK44" s="196"/>
      <c r="AL44" s="33">
        <f>SUM(Parametros!C60:AA60)</f>
        <v>0</v>
      </c>
      <c r="AM44" s="33">
        <f>Parametros!B60</f>
        <v>0</v>
      </c>
      <c r="AN44" s="284">
        <f>IF(OR(Parametros!$A27&gt;1,Parametros!$B27&gt;1),INDEX('6 - Tabela base'!$C$4:$FS$299,Parametros!A27,Parametros!$B27-1+(Parametros!$I$3-1)*11),0)</f>
        <v>0</v>
      </c>
      <c r="AO44" s="284">
        <f t="shared" si="11"/>
        <v>0</v>
      </c>
      <c r="AP44" s="374"/>
      <c r="AQ44" s="284">
        <f t="shared" si="12"/>
        <v>0</v>
      </c>
      <c r="AR44" s="374"/>
      <c r="AS44" s="375">
        <f>IF(ISERROR(INDEX('6 - Tabela base'!$GI$4:$GW$299,Parametros!A27,Parametros!$I$3)*(AL44+AM44)),"",INDEX('6 - Tabela base'!$GI$4:$GW$299,Parametros!A27,Parametros!$I$3)*(AL44+AM44))</f>
        <v>0</v>
      </c>
      <c r="AT44" s="304">
        <f t="shared" si="7"/>
        <v>0</v>
      </c>
      <c r="AU44" s="305">
        <f t="shared" si="8"/>
        <v>0</v>
      </c>
      <c r="AV44" s="370">
        <f t="shared" si="9"/>
        <v>0</v>
      </c>
      <c r="DZ44" s="22">
        <f t="shared" si="4"/>
        <v>0</v>
      </c>
      <c r="EB44" s="22">
        <f>INDEX('6 - Tabela base'!$GX$4:$HD$299,Parametros!$A27,G$17)</f>
        <v>0</v>
      </c>
      <c r="EC44" s="22">
        <f>INDEX('6 - Tabela base'!$GX$4:$HD$299,Parametros!$A27,H$17)</f>
        <v>0</v>
      </c>
      <c r="ED44" s="22">
        <f>INDEX('6 - Tabela base'!$GX$4:$HD$299,Parametros!$A27,I$17)</f>
        <v>0</v>
      </c>
      <c r="EE44" s="22">
        <f>INDEX('6 - Tabela base'!$GX$4:$HD$299,Parametros!$A27,J$17)</f>
        <v>0</v>
      </c>
      <c r="EF44" s="22">
        <f>INDEX('6 - Tabela base'!$GX$4:$HD$299,Parametros!$A27,K$17)</f>
        <v>0</v>
      </c>
      <c r="EG44" s="22">
        <f>INDEX('6 - Tabela base'!$GX$4:$HD$299,Parametros!$A27,L$17)</f>
        <v>0</v>
      </c>
      <c r="EH44" s="22">
        <f>INDEX('6 - Tabela base'!$GX$4:$HD$299,Parametros!$A27,M$17)</f>
        <v>0</v>
      </c>
      <c r="EI44" s="22">
        <f>INDEX('6 - Tabela base'!$GX$4:$HD$299,Parametros!$A27,N$17)</f>
        <v>0</v>
      </c>
      <c r="EJ44" s="22">
        <f>INDEX('6 - Tabela base'!$GX$4:$HD$299,Parametros!$A27,O$17)</f>
        <v>0</v>
      </c>
      <c r="EK44" s="22">
        <f>INDEX('6 - Tabela base'!$GX$4:$HD$299,Parametros!$A27,P$17)</f>
        <v>0</v>
      </c>
      <c r="EL44" s="22">
        <f>INDEX('6 - Tabela base'!$GX$4:$HD$299,Parametros!$A27,Q$17)</f>
        <v>0</v>
      </c>
      <c r="EM44" s="22">
        <f>INDEX('6 - Tabela base'!$GX$4:$HD$299,Parametros!$A27,R$17)</f>
        <v>0</v>
      </c>
      <c r="EN44" s="22">
        <f>INDEX('6 - Tabela base'!$GX$4:$HD$299,Parametros!$A27,S$17)</f>
        <v>0</v>
      </c>
      <c r="EO44" s="22">
        <f>INDEX('6 - Tabela base'!$GX$4:$HD$299,Parametros!$A27,T$17)</f>
        <v>0</v>
      </c>
      <c r="EP44" s="22">
        <f>INDEX('6 - Tabela base'!$GX$4:$HD$299,Parametros!$A27,U$17)</f>
        <v>0</v>
      </c>
      <c r="EQ44" s="22">
        <f>INDEX('6 - Tabela base'!$GX$4:$HD$299,Parametros!$A27,V$17)</f>
        <v>0</v>
      </c>
      <c r="ER44" s="22">
        <f>INDEX('6 - Tabela base'!$GX$4:$HD$299,Parametros!$A27,W$17)</f>
        <v>0</v>
      </c>
      <c r="ES44" s="22">
        <f>INDEX('6 - Tabela base'!$GX$4:$HD$299,Parametros!$A27,X$17)</f>
        <v>0</v>
      </c>
      <c r="ET44" s="22">
        <f>INDEX('6 - Tabela base'!$GX$4:$HD$299,Parametros!$A27,Y$17)</f>
        <v>0</v>
      </c>
      <c r="EU44" s="22">
        <f>INDEX('6 - Tabela base'!$GX$4:$HD$299,Parametros!$A27,Z$17)</f>
        <v>0</v>
      </c>
      <c r="EV44" s="22">
        <f>INDEX('6 - Tabela base'!$GX$4:$HD$299,Parametros!$A27,AA$17)</f>
        <v>0</v>
      </c>
      <c r="EW44" s="22">
        <f>INDEX('6 - Tabela base'!$GX$4:$HD$299,Parametros!$A27,AB$17)</f>
        <v>0</v>
      </c>
      <c r="EX44" s="22">
        <f>INDEX('6 - Tabela base'!$GX$4:$HD$299,Parametros!$A27,AC$17)</f>
        <v>0</v>
      </c>
      <c r="EY44" s="22">
        <f>INDEX('6 - Tabela base'!$GX$4:$HD$299,Parametros!$A27,AD$17)</f>
        <v>0</v>
      </c>
      <c r="EZ44" s="22">
        <f>INDEX('6 - Tabela base'!$GX$4:$HD$299,Parametros!$A27,AE$17)</f>
        <v>0</v>
      </c>
      <c r="FA44" s="22">
        <f>INDEX('6 - Tabela base'!$GX$4:$HD$299,Parametros!$A27,AF$17)</f>
        <v>0</v>
      </c>
      <c r="FB44" s="22">
        <f>INDEX('6 - Tabela base'!$GX$4:$HD$299,Parametros!$A27,AG$17)</f>
        <v>0</v>
      </c>
      <c r="FC44" s="22">
        <f>INDEX('6 - Tabela base'!$GX$4:$HD$299,Parametros!$A27,AH$17)</f>
        <v>0</v>
      </c>
      <c r="FD44" s="22">
        <f>INDEX('6 - Tabela base'!$GX$4:$HD$299,Parametros!$A27,AI$17)</f>
        <v>0</v>
      </c>
      <c r="FE44" s="22">
        <f>INDEX('6 - Tabela base'!$GX$4:$HD$299,Parametros!$A27,AJ$17)</f>
        <v>0</v>
      </c>
      <c r="FF44" s="22">
        <f>INDEX('6 - Tabela base'!$GX$4:$HD$299,Parametros!$A27,AK$17)</f>
        <v>0</v>
      </c>
    </row>
    <row r="45" spans="1:200" s="22" customFormat="1" ht="15.95" customHeight="1" x14ac:dyDescent="0.2">
      <c r="A45" s="21"/>
      <c r="B45" s="215" t="str">
        <f>IF(E45=0," ",(VLOOKUP(E45,'6 - Tabela base'!$A$4:$B$199,2,0)))</f>
        <v xml:space="preserve"> </v>
      </c>
      <c r="C45" s="383">
        <f>IF(ISERROR(INDEX('6 - Tabela base'!$GI$4:$GW$299,Parametros!A28,Parametros!$I$3)),"",INDEX('6 - Tabela base'!$GI$4:$GW$299,Parametros!A28,Parametros!$I$3))</f>
        <v>0</v>
      </c>
      <c r="D45" s="318">
        <f t="shared" si="3"/>
        <v>0</v>
      </c>
      <c r="E45" s="378"/>
      <c r="F45" s="382" t="str">
        <f>IF(Parametros!$B28&gt;1,CONCATENATE(INDEX('6 - Tabela base'!$C$4:$FS$98,1,Parametros!$B28-1+(Parametros!$I$3-1)*11),""""),"")</f>
        <v/>
      </c>
      <c r="G45" s="197"/>
      <c r="H45" s="198"/>
      <c r="I45" s="198"/>
      <c r="J45" s="198"/>
      <c r="K45" s="198"/>
      <c r="L45" s="198"/>
      <c r="M45" s="198"/>
      <c r="N45" s="198"/>
      <c r="O45" s="198"/>
      <c r="P45" s="198"/>
      <c r="Q45" s="198"/>
      <c r="R45" s="198"/>
      <c r="S45" s="198"/>
      <c r="T45" s="198"/>
      <c r="U45" s="198"/>
      <c r="V45" s="198"/>
      <c r="W45" s="198"/>
      <c r="X45" s="198"/>
      <c r="Y45" s="198"/>
      <c r="Z45" s="198"/>
      <c r="AA45" s="198"/>
      <c r="AB45" s="198"/>
      <c r="AC45" s="198"/>
      <c r="AD45" s="198"/>
      <c r="AE45" s="198"/>
      <c r="AF45" s="198"/>
      <c r="AG45" s="197"/>
      <c r="AH45" s="198"/>
      <c r="AI45" s="198"/>
      <c r="AJ45" s="198"/>
      <c r="AK45" s="199"/>
      <c r="AL45" s="66">
        <f>SUM(Parametros!C61:AA61)</f>
        <v>0</v>
      </c>
      <c r="AM45" s="66">
        <f>Parametros!B61</f>
        <v>0</v>
      </c>
      <c r="AN45" s="284">
        <f>IF(OR(Parametros!$A28&gt;1,Parametros!$B28&gt;1),INDEX('6 - Tabela base'!$C$4:$FS$299,Parametros!A28,Parametros!$B28-1+(Parametros!$I$3-1)*11),0)</f>
        <v>0</v>
      </c>
      <c r="AO45" s="284">
        <f>IF(ISERROR(AL45*AN45-(AL45*AN45*AR45)/100),"",AL45*AN45)</f>
        <v>0</v>
      </c>
      <c r="AP45" s="374"/>
      <c r="AQ45" s="284">
        <f t="shared" si="6"/>
        <v>0</v>
      </c>
      <c r="AR45" s="374"/>
      <c r="AS45" s="376">
        <f>IF(ISERROR(INDEX('6 - Tabela base'!$GI$4:$GW$299,Parametros!A28,Parametros!$I$3)*(AL45+AM45)),"",INDEX('6 - Tabela base'!$GI$4:$GW$299,Parametros!A28,Parametros!$I$3)*(AL45+AM45))</f>
        <v>0</v>
      </c>
      <c r="AT45" s="304">
        <f t="shared" si="7"/>
        <v>0</v>
      </c>
      <c r="AU45" s="305">
        <f t="shared" si="8"/>
        <v>0</v>
      </c>
      <c r="AV45" s="370">
        <f t="shared" si="9"/>
        <v>0</v>
      </c>
      <c r="DZ45" s="22">
        <f t="shared" si="4"/>
        <v>0</v>
      </c>
      <c r="EB45" s="22">
        <f>INDEX('6 - Tabela base'!$GX$4:$HD$299,Parametros!$A28,G$17)</f>
        <v>0</v>
      </c>
      <c r="EC45" s="22">
        <f>INDEX('6 - Tabela base'!$GX$4:$HD$299,Parametros!$A28,H$17)</f>
        <v>0</v>
      </c>
      <c r="ED45" s="22">
        <f>INDEX('6 - Tabela base'!$GX$4:$HD$299,Parametros!$A28,I$17)</f>
        <v>0</v>
      </c>
      <c r="EE45" s="22">
        <f>INDEX('6 - Tabela base'!$GX$4:$HD$299,Parametros!$A28,J$17)</f>
        <v>0</v>
      </c>
      <c r="EF45" s="22">
        <f>INDEX('6 - Tabela base'!$GX$4:$HD$299,Parametros!$A28,K$17)</f>
        <v>0</v>
      </c>
      <c r="EG45" s="22">
        <f>INDEX('6 - Tabela base'!$GX$4:$HD$299,Parametros!$A28,L$17)</f>
        <v>0</v>
      </c>
      <c r="EH45" s="22">
        <f>INDEX('6 - Tabela base'!$GX$4:$HD$299,Parametros!$A28,M$17)</f>
        <v>0</v>
      </c>
      <c r="EI45" s="22">
        <f>INDEX('6 - Tabela base'!$GX$4:$HD$299,Parametros!$A28,N$17)</f>
        <v>0</v>
      </c>
      <c r="EJ45" s="22">
        <f>INDEX('6 - Tabela base'!$GX$4:$HD$299,Parametros!$A28,O$17)</f>
        <v>0</v>
      </c>
      <c r="EK45" s="22">
        <f>INDEX('6 - Tabela base'!$GX$4:$HD$299,Parametros!$A28,P$17)</f>
        <v>0</v>
      </c>
      <c r="EL45" s="22">
        <f>INDEX('6 - Tabela base'!$GX$4:$HD$299,Parametros!$A28,Q$17)</f>
        <v>0</v>
      </c>
      <c r="EM45" s="22">
        <f>INDEX('6 - Tabela base'!$GX$4:$HD$299,Parametros!$A28,R$17)</f>
        <v>0</v>
      </c>
      <c r="EN45" s="22">
        <f>INDEX('6 - Tabela base'!$GX$4:$HD$299,Parametros!$A28,S$17)</f>
        <v>0</v>
      </c>
      <c r="EO45" s="22">
        <f>INDEX('6 - Tabela base'!$GX$4:$HD$299,Parametros!$A28,T$17)</f>
        <v>0</v>
      </c>
      <c r="EP45" s="22">
        <f>INDEX('6 - Tabela base'!$GX$4:$HD$299,Parametros!$A28,U$17)</f>
        <v>0</v>
      </c>
      <c r="EQ45" s="22">
        <f>INDEX('6 - Tabela base'!$GX$4:$HD$299,Parametros!$A28,V$17)</f>
        <v>0</v>
      </c>
      <c r="ER45" s="22">
        <f>INDEX('6 - Tabela base'!$GX$4:$HD$299,Parametros!$A28,W$17)</f>
        <v>0</v>
      </c>
      <c r="ES45" s="22">
        <f>INDEX('6 - Tabela base'!$GX$4:$HD$299,Parametros!$A28,X$17)</f>
        <v>0</v>
      </c>
      <c r="ET45" s="22">
        <f>INDEX('6 - Tabela base'!$GX$4:$HD$299,Parametros!$A28,Y$17)</f>
        <v>0</v>
      </c>
      <c r="EU45" s="22">
        <f>INDEX('6 - Tabela base'!$GX$4:$HD$299,Parametros!$A28,Z$17)</f>
        <v>0</v>
      </c>
      <c r="EV45" s="22">
        <f>INDEX('6 - Tabela base'!$GX$4:$HD$299,Parametros!$A28,AA$17)</f>
        <v>0</v>
      </c>
      <c r="EW45" s="22">
        <f>INDEX('6 - Tabela base'!$GX$4:$HD$299,Parametros!$A28,AB$17)</f>
        <v>0</v>
      </c>
      <c r="EX45" s="22">
        <f>INDEX('6 - Tabela base'!$GX$4:$HD$299,Parametros!$A28,AC$17)</f>
        <v>0</v>
      </c>
      <c r="EY45" s="22">
        <f>INDEX('6 - Tabela base'!$GX$4:$HD$299,Parametros!$A28,AD$17)</f>
        <v>0</v>
      </c>
      <c r="EZ45" s="22">
        <f>INDEX('6 - Tabela base'!$GX$4:$HD$299,Parametros!$A28,AE$17)</f>
        <v>0</v>
      </c>
      <c r="FA45" s="22">
        <f>INDEX('6 - Tabela base'!$GX$4:$HD$299,Parametros!$A28,AF$17)</f>
        <v>0</v>
      </c>
      <c r="FB45" s="22">
        <f>INDEX('6 - Tabela base'!$GX$4:$HD$299,Parametros!$A28,AG$17)</f>
        <v>0</v>
      </c>
      <c r="FC45" s="22">
        <f>INDEX('6 - Tabela base'!$GX$4:$HD$299,Parametros!$A28,AH$17)</f>
        <v>0</v>
      </c>
      <c r="FD45" s="22">
        <f>INDEX('6 - Tabela base'!$GX$4:$HD$299,Parametros!$A28,AI$17)</f>
        <v>0</v>
      </c>
      <c r="FE45" s="22">
        <f>INDEX('6 - Tabela base'!$GX$4:$HD$299,Parametros!$A28,AJ$17)</f>
        <v>0</v>
      </c>
      <c r="FF45" s="22">
        <f>INDEX('6 - Tabela base'!$GX$4:$HD$299,Parametros!$A28,AK$17)</f>
        <v>0</v>
      </c>
    </row>
    <row r="46" spans="1:200" ht="15.95" customHeight="1" x14ac:dyDescent="0.2">
      <c r="A46" s="14"/>
      <c r="B46" s="276" t="s">
        <v>160</v>
      </c>
      <c r="C46" s="319">
        <f>SUM(C20:C45)</f>
        <v>44530.116399999999</v>
      </c>
      <c r="D46" s="314">
        <f>IF(ISERROR(IF(AS46&lt;&gt;0,(AQ46*1000)/AS46,0)),"",IF(AS46&lt;&gt;0,(AQ46*1000)/AS46,0))</f>
        <v>3.9734344821968621</v>
      </c>
      <c r="E46" s="312"/>
      <c r="F46" s="313"/>
      <c r="G46" s="313">
        <f t="shared" ref="G46:AM46" si="13">SUM(G20:G45)</f>
        <v>0</v>
      </c>
      <c r="H46" s="314">
        <f t="shared" si="13"/>
        <v>1</v>
      </c>
      <c r="I46" s="314">
        <f t="shared" si="13"/>
        <v>1</v>
      </c>
      <c r="J46" s="314">
        <f t="shared" si="13"/>
        <v>0</v>
      </c>
      <c r="K46" s="314">
        <f t="shared" si="13"/>
        <v>0</v>
      </c>
      <c r="L46" s="315">
        <f t="shared" si="13"/>
        <v>0</v>
      </c>
      <c r="M46" s="315">
        <f t="shared" si="13"/>
        <v>0</v>
      </c>
      <c r="N46" s="315">
        <f t="shared" si="13"/>
        <v>0</v>
      </c>
      <c r="O46" s="315">
        <f t="shared" si="13"/>
        <v>1</v>
      </c>
      <c r="P46" s="315">
        <f t="shared" si="13"/>
        <v>0</v>
      </c>
      <c r="Q46" s="315">
        <f t="shared" si="13"/>
        <v>0</v>
      </c>
      <c r="R46" s="315">
        <f t="shared" si="13"/>
        <v>0</v>
      </c>
      <c r="S46" s="315">
        <f t="shared" si="13"/>
        <v>0</v>
      </c>
      <c r="T46" s="315">
        <f t="shared" si="13"/>
        <v>0</v>
      </c>
      <c r="U46" s="315">
        <f t="shared" si="13"/>
        <v>0</v>
      </c>
      <c r="V46" s="315">
        <f t="shared" si="13"/>
        <v>0</v>
      </c>
      <c r="W46" s="315">
        <f t="shared" si="13"/>
        <v>1</v>
      </c>
      <c r="X46" s="315">
        <f t="shared" si="13"/>
        <v>0</v>
      </c>
      <c r="Y46" s="315">
        <f t="shared" si="13"/>
        <v>0</v>
      </c>
      <c r="Z46" s="315">
        <f t="shared" si="13"/>
        <v>0</v>
      </c>
      <c r="AA46" s="315">
        <f t="shared" si="13"/>
        <v>0</v>
      </c>
      <c r="AB46" s="315">
        <f t="shared" si="13"/>
        <v>0</v>
      </c>
      <c r="AC46" s="315">
        <f t="shared" si="13"/>
        <v>0</v>
      </c>
      <c r="AD46" s="315">
        <f t="shared" si="13"/>
        <v>0</v>
      </c>
      <c r="AE46" s="315">
        <f t="shared" si="13"/>
        <v>0</v>
      </c>
      <c r="AF46" s="315">
        <f t="shared" si="13"/>
        <v>0</v>
      </c>
      <c r="AG46" s="315">
        <f t="shared" si="13"/>
        <v>0</v>
      </c>
      <c r="AH46" s="315">
        <f t="shared" si="13"/>
        <v>0</v>
      </c>
      <c r="AI46" s="314">
        <f t="shared" si="13"/>
        <v>0</v>
      </c>
      <c r="AJ46" s="314">
        <f t="shared" si="13"/>
        <v>0</v>
      </c>
      <c r="AK46" s="314">
        <f t="shared" si="13"/>
        <v>0</v>
      </c>
      <c r="AL46" s="311">
        <f t="shared" si="13"/>
        <v>4</v>
      </c>
      <c r="AM46" s="311">
        <f t="shared" si="13"/>
        <v>0</v>
      </c>
      <c r="AN46" s="340">
        <f>SUM(AN20:AN45)-15</f>
        <v>186.25</v>
      </c>
      <c r="AO46" s="340">
        <f>SUM(AO20:AO45)</f>
        <v>745</v>
      </c>
      <c r="AP46" s="340">
        <f t="shared" ref="AP46:AS46" si="14">SUM(AP20:AP45)</f>
        <v>0</v>
      </c>
      <c r="AQ46" s="340">
        <f>SUMIF(AQ20:AQ45,"&gt;0")</f>
        <v>707.75</v>
      </c>
      <c r="AR46" s="340">
        <f t="shared" si="14"/>
        <v>5</v>
      </c>
      <c r="AS46" s="340">
        <f t="shared" si="14"/>
        <v>178120.4656</v>
      </c>
      <c r="AT46" s="373">
        <f>SUMIF(AT20:AT45,"&gt;0")</f>
        <v>0</v>
      </c>
      <c r="AU46" s="285" t="e">
        <f>SUM(AU20:AU45)</f>
        <v>#VALUE!</v>
      </c>
      <c r="AV46" s="285">
        <f>SUMIF(AV20:AV45,"&gt;0")</f>
        <v>37.25</v>
      </c>
      <c r="AW46"/>
      <c r="AX46"/>
      <c r="DZ46" s="22">
        <f>SUM(DZ20:DZ45)</f>
        <v>1</v>
      </c>
      <c r="FN46" s="13"/>
      <c r="GC46" s="13"/>
      <c r="GR46" s="13"/>
    </row>
    <row r="47" spans="1:200" ht="18" customHeight="1" x14ac:dyDescent="0.25">
      <c r="A47" s="14"/>
      <c r="B47" s="489" t="s">
        <v>357</v>
      </c>
      <c r="C47" s="490"/>
      <c r="D47" s="490"/>
      <c r="E47" s="490"/>
      <c r="F47" s="490"/>
      <c r="G47" s="490"/>
      <c r="H47" s="490"/>
      <c r="I47" s="490"/>
      <c r="J47" s="490"/>
      <c r="K47" s="491"/>
      <c r="L47" s="277"/>
      <c r="M47" s="286"/>
      <c r="N47" s="286"/>
      <c r="O47" s="286"/>
      <c r="P47" s="286"/>
      <c r="Q47" s="278" t="s">
        <v>352</v>
      </c>
      <c r="R47" s="503" t="s">
        <v>3</v>
      </c>
      <c r="S47" s="504"/>
      <c r="T47" s="504"/>
      <c r="U47" s="504"/>
      <c r="V47" s="504"/>
      <c r="W47" s="449" t="s">
        <v>14</v>
      </c>
      <c r="X47" s="449"/>
      <c r="Y47" s="449"/>
      <c r="Z47" s="449"/>
      <c r="AA47" s="449"/>
      <c r="AB47" s="449"/>
      <c r="AC47" s="478" t="s">
        <v>40</v>
      </c>
      <c r="AD47" s="478"/>
      <c r="AE47" s="478"/>
      <c r="AF47" s="478"/>
      <c r="AG47" s="478"/>
      <c r="AH47" s="479"/>
      <c r="AI47" s="320"/>
      <c r="AJ47" s="321"/>
      <c r="AK47" s="321"/>
      <c r="AL47" s="321"/>
      <c r="AM47" s="322" t="s">
        <v>156</v>
      </c>
      <c r="AN47" s="323"/>
      <c r="AO47" s="402">
        <f>SUM(AQ46)-AO55</f>
        <v>707.75</v>
      </c>
      <c r="AP47" s="463" t="s">
        <v>353</v>
      </c>
      <c r="AQ47" s="464"/>
      <c r="AR47" s="464"/>
      <c r="AS47" s="465"/>
      <c r="AV47"/>
      <c r="AW47"/>
      <c r="AX47"/>
      <c r="FN47" s="13"/>
      <c r="GC47" s="13"/>
      <c r="GR47" s="13"/>
    </row>
    <row r="48" spans="1:200" ht="18" customHeight="1" x14ac:dyDescent="0.25">
      <c r="A48" s="14"/>
      <c r="B48" s="472" t="s">
        <v>362</v>
      </c>
      <c r="C48" s="473"/>
      <c r="D48" s="473"/>
      <c r="E48" s="473"/>
      <c r="F48" s="473"/>
      <c r="G48" s="473"/>
      <c r="H48" s="473"/>
      <c r="I48" s="473"/>
      <c r="J48" s="473"/>
      <c r="K48" s="474"/>
      <c r="L48" s="279"/>
      <c r="M48" s="280"/>
      <c r="N48" s="280"/>
      <c r="O48" s="280"/>
      <c r="P48" s="280"/>
      <c r="Q48" s="281" t="s">
        <v>157</v>
      </c>
      <c r="R48" s="492"/>
      <c r="S48" s="493"/>
      <c r="T48" s="493"/>
      <c r="U48" s="493"/>
      <c r="V48" s="493"/>
      <c r="W48" s="493"/>
      <c r="X48" s="493"/>
      <c r="Y48" s="493"/>
      <c r="Z48" s="493"/>
      <c r="AA48" s="493"/>
      <c r="AB48" s="493"/>
      <c r="AC48" s="493"/>
      <c r="AD48" s="493"/>
      <c r="AE48" s="493"/>
      <c r="AF48" s="493"/>
      <c r="AG48" s="493"/>
      <c r="AH48" s="494"/>
      <c r="AI48" s="324"/>
      <c r="AJ48" s="324"/>
      <c r="AK48" s="324"/>
      <c r="AL48" s="324"/>
      <c r="AM48" s="325" t="s">
        <v>410</v>
      </c>
      <c r="AN48" s="216">
        <f>IF(OR(AI7="DIRETO",AI7=""),0,0.2)</f>
        <v>0</v>
      </c>
      <c r="AO48" s="283">
        <f>ROUNDDOWN(AO47*AN48,2)</f>
        <v>0</v>
      </c>
      <c r="AP48" s="466"/>
      <c r="AQ48" s="467"/>
      <c r="AR48" s="467"/>
      <c r="AS48" s="468"/>
      <c r="AV48"/>
      <c r="AW48" s="338">
        <v>24</v>
      </c>
      <c r="AX48"/>
      <c r="FN48" s="13"/>
      <c r="GC48" s="13"/>
      <c r="GR48" s="13"/>
    </row>
    <row r="49" spans="1:200" ht="18" customHeight="1" x14ac:dyDescent="0.25">
      <c r="A49" s="23"/>
      <c r="B49" s="475" t="s">
        <v>363</v>
      </c>
      <c r="C49" s="476"/>
      <c r="D49" s="476"/>
      <c r="E49" s="476"/>
      <c r="F49" s="476"/>
      <c r="G49" s="476"/>
      <c r="H49" s="476"/>
      <c r="I49" s="476"/>
      <c r="J49" s="476"/>
      <c r="K49" s="476"/>
      <c r="L49" s="476"/>
      <c r="M49" s="476"/>
      <c r="N49" s="476"/>
      <c r="O49" s="476"/>
      <c r="P49" s="476"/>
      <c r="Q49" s="476"/>
      <c r="R49" s="476"/>
      <c r="S49" s="476"/>
      <c r="T49" s="476"/>
      <c r="U49" s="476"/>
      <c r="V49" s="476"/>
      <c r="W49" s="476"/>
      <c r="X49" s="476"/>
      <c r="Y49" s="476"/>
      <c r="Z49" s="476"/>
      <c r="AA49" s="476"/>
      <c r="AB49" s="476"/>
      <c r="AC49" s="476"/>
      <c r="AD49" s="476"/>
      <c r="AE49" s="476"/>
      <c r="AF49" s="476"/>
      <c r="AG49" s="476"/>
      <c r="AH49" s="477"/>
      <c r="AI49" s="324"/>
      <c r="AJ49" s="324"/>
      <c r="AK49" s="324"/>
      <c r="AL49" s="324"/>
      <c r="AM49" s="325" t="s">
        <v>158</v>
      </c>
      <c r="AN49" s="326"/>
      <c r="AO49" s="283">
        <f>AO47-AO48</f>
        <v>707.75</v>
      </c>
      <c r="AP49" s="466"/>
      <c r="AQ49" s="467"/>
      <c r="AR49" s="467"/>
      <c r="AS49" s="468"/>
      <c r="AV49"/>
      <c r="AW49"/>
      <c r="AX49"/>
      <c r="FN49" s="13"/>
      <c r="GC49" s="13"/>
      <c r="GR49" s="13"/>
    </row>
    <row r="50" spans="1:200" ht="18" customHeight="1" x14ac:dyDescent="0.25">
      <c r="A50" s="24"/>
      <c r="B50" s="475"/>
      <c r="C50" s="476"/>
      <c r="D50" s="476"/>
      <c r="E50" s="476"/>
      <c r="F50" s="476"/>
      <c r="G50" s="476"/>
      <c r="H50" s="476"/>
      <c r="I50" s="476"/>
      <c r="J50" s="476"/>
      <c r="K50" s="476"/>
      <c r="L50" s="476"/>
      <c r="M50" s="476"/>
      <c r="N50" s="476"/>
      <c r="O50" s="476"/>
      <c r="P50" s="476"/>
      <c r="Q50" s="476"/>
      <c r="R50" s="476"/>
      <c r="S50" s="476"/>
      <c r="T50" s="476"/>
      <c r="U50" s="476"/>
      <c r="V50" s="476"/>
      <c r="W50" s="476"/>
      <c r="X50" s="476"/>
      <c r="Y50" s="476"/>
      <c r="Z50" s="476"/>
      <c r="AA50" s="476"/>
      <c r="AB50" s="476"/>
      <c r="AC50" s="476"/>
      <c r="AD50" s="476"/>
      <c r="AE50" s="476"/>
      <c r="AF50" s="476"/>
      <c r="AG50" s="476"/>
      <c r="AH50" s="477"/>
      <c r="AI50" s="320"/>
      <c r="AJ50" s="320"/>
      <c r="AK50" s="320"/>
      <c r="AL50" s="320"/>
      <c r="AM50" s="286" t="s">
        <v>159</v>
      </c>
      <c r="AN50" s="327"/>
      <c r="AO50" s="283">
        <f>Parametros!AB62</f>
        <v>745</v>
      </c>
      <c r="AP50" s="469"/>
      <c r="AQ50" s="470"/>
      <c r="AR50" s="470"/>
      <c r="AS50" s="471"/>
      <c r="FN50" s="13"/>
      <c r="GC50" s="13"/>
      <c r="GR50" s="13"/>
    </row>
    <row r="51" spans="1:200" ht="15.75" customHeight="1" x14ac:dyDescent="0.25">
      <c r="A51" s="24"/>
      <c r="B51" s="472" t="s">
        <v>358</v>
      </c>
      <c r="C51" s="473"/>
      <c r="D51" s="473"/>
      <c r="E51" s="473"/>
      <c r="F51" s="473"/>
      <c r="G51" s="473"/>
      <c r="H51" s="473"/>
      <c r="I51" s="473"/>
      <c r="J51" s="473"/>
      <c r="K51" s="473"/>
      <c r="L51" s="473"/>
      <c r="M51" s="473"/>
      <c r="N51" s="473"/>
      <c r="O51" s="473"/>
      <c r="P51" s="473"/>
      <c r="Q51" s="473"/>
      <c r="R51" s="473"/>
      <c r="S51" s="473"/>
      <c r="T51" s="473"/>
      <c r="U51" s="473"/>
      <c r="V51" s="473"/>
      <c r="W51" s="473"/>
      <c r="X51" s="473"/>
      <c r="Y51" s="473"/>
      <c r="Z51" s="473"/>
      <c r="AA51" s="473"/>
      <c r="AB51" s="473"/>
      <c r="AC51" s="473"/>
      <c r="AD51" s="473"/>
      <c r="AE51" s="473"/>
      <c r="AF51" s="473"/>
      <c r="AG51" s="473"/>
      <c r="AH51" s="474"/>
      <c r="AI51" s="324"/>
      <c r="AJ51" s="324"/>
      <c r="AK51" s="324"/>
      <c r="AL51" s="324"/>
      <c r="AM51" s="325" t="s">
        <v>569</v>
      </c>
      <c r="AN51" s="328">
        <f>IF((AO50-AO53)&lt;&gt;0,AO51/(AO50-AO53),0)</f>
        <v>0.05</v>
      </c>
      <c r="AO51" s="282">
        <f>AV46</f>
        <v>37.25</v>
      </c>
      <c r="AP51"/>
      <c r="AQ51" s="480" t="str">
        <f ca="1">IF(INDIRECT("Parametros!Z"&amp;AW48-1)=0,"",INDIRECT("Parametros!Z"&amp;AW48-1))</f>
        <v/>
      </c>
      <c r="AR51" s="481"/>
      <c r="AS51" s="482"/>
      <c r="AU51" s="306">
        <f>AT46/AO46</f>
        <v>0</v>
      </c>
      <c r="FN51" s="13"/>
      <c r="GC51" s="13"/>
      <c r="GR51" s="13"/>
    </row>
    <row r="52" spans="1:200" ht="15.75" customHeight="1" x14ac:dyDescent="0.25">
      <c r="A52" s="24"/>
      <c r="B52" s="472" t="s">
        <v>359</v>
      </c>
      <c r="C52" s="473"/>
      <c r="D52" s="473"/>
      <c r="E52" s="473"/>
      <c r="F52" s="473"/>
      <c r="G52" s="473"/>
      <c r="H52" s="473"/>
      <c r="I52" s="473"/>
      <c r="J52" s="473"/>
      <c r="K52" s="473"/>
      <c r="L52" s="473"/>
      <c r="M52" s="473"/>
      <c r="N52" s="473"/>
      <c r="O52" s="473"/>
      <c r="P52" s="473"/>
      <c r="Q52" s="473"/>
      <c r="R52" s="473"/>
      <c r="S52" s="473"/>
      <c r="T52" s="473"/>
      <c r="U52" s="473"/>
      <c r="V52" s="473"/>
      <c r="W52" s="473"/>
      <c r="X52" s="473"/>
      <c r="Y52" s="473"/>
      <c r="Z52" s="473"/>
      <c r="AA52" s="473"/>
      <c r="AB52" s="473"/>
      <c r="AC52" s="473"/>
      <c r="AD52" s="473"/>
      <c r="AE52" s="473"/>
      <c r="AF52" s="473"/>
      <c r="AG52" s="473"/>
      <c r="AH52" s="474"/>
      <c r="AI52" s="324"/>
      <c r="AJ52" s="324"/>
      <c r="AK52" s="324"/>
      <c r="AL52" s="324"/>
      <c r="AM52" s="325"/>
      <c r="AN52" s="328">
        <f>IFERROR(AT46/AO46,0)</f>
        <v>0</v>
      </c>
      <c r="AO52" s="92">
        <f>AT46</f>
        <v>0</v>
      </c>
      <c r="AP52"/>
      <c r="AQ52" s="411" t="str">
        <f ca="1">IF(INDIRECT("Parametros!Z"&amp;AW48)=0,"",INDIRECT("Parametros!Z"&amp;AW48))</f>
        <v/>
      </c>
      <c r="AR52" s="412"/>
      <c r="AS52" s="413"/>
      <c r="FN52" s="13"/>
      <c r="GC52" s="13"/>
      <c r="GR52" s="13"/>
    </row>
    <row r="53" spans="1:200" ht="15.75" customHeight="1" x14ac:dyDescent="0.25">
      <c r="A53" s="25"/>
      <c r="B53" s="475" t="s">
        <v>360</v>
      </c>
      <c r="C53" s="476"/>
      <c r="D53" s="476"/>
      <c r="E53" s="476"/>
      <c r="F53" s="476"/>
      <c r="G53" s="476"/>
      <c r="H53" s="476"/>
      <c r="I53" s="476"/>
      <c r="J53" s="476"/>
      <c r="K53" s="476"/>
      <c r="L53" s="476"/>
      <c r="M53" s="476"/>
      <c r="N53" s="476"/>
      <c r="O53" s="476"/>
      <c r="P53" s="476"/>
      <c r="Q53" s="476"/>
      <c r="R53" s="476"/>
      <c r="S53" s="476"/>
      <c r="T53" s="476"/>
      <c r="U53" s="476"/>
      <c r="V53" s="476"/>
      <c r="W53" s="476"/>
      <c r="X53" s="476"/>
      <c r="Y53" s="476"/>
      <c r="Z53" s="476"/>
      <c r="AA53" s="476"/>
      <c r="AB53" s="476"/>
      <c r="AC53" s="476"/>
      <c r="AD53" s="476"/>
      <c r="AE53" s="476"/>
      <c r="AF53" s="476"/>
      <c r="AG53" s="476"/>
      <c r="AH53" s="477"/>
      <c r="AI53" s="286"/>
      <c r="AJ53" s="329"/>
      <c r="AK53" s="329"/>
      <c r="AL53" s="329"/>
      <c r="AM53" s="329" t="str">
        <f>IF(AM46&lt;&gt;0,"Reaplicação:","")</f>
        <v/>
      </c>
      <c r="AN53" s="330">
        <f>IF(ISERROR(AO53/AO47),0,AO53/AO47)</f>
        <v>0</v>
      </c>
      <c r="AO53" s="92">
        <f>Parametros!A62</f>
        <v>0</v>
      </c>
      <c r="AP53"/>
      <c r="AQ53" s="411" t="str">
        <f ca="1">IF(INDIRECT("Parametros!Z"&amp;AW48+1)=0,"",INDIRECT("Parametros!Z"&amp;AW48+1))</f>
        <v/>
      </c>
      <c r="AR53" s="412"/>
      <c r="AS53" s="413"/>
      <c r="FN53" s="13"/>
      <c r="GC53" s="13"/>
      <c r="GR53" s="13"/>
    </row>
    <row r="54" spans="1:200" ht="14.1" customHeight="1" x14ac:dyDescent="0.25">
      <c r="B54" s="475"/>
      <c r="C54" s="476"/>
      <c r="D54" s="476"/>
      <c r="E54" s="476"/>
      <c r="F54" s="476"/>
      <c r="G54" s="476"/>
      <c r="H54" s="476"/>
      <c r="I54" s="476"/>
      <c r="J54" s="476"/>
      <c r="K54" s="476"/>
      <c r="L54" s="476"/>
      <c r="M54" s="476"/>
      <c r="N54" s="476"/>
      <c r="O54" s="476"/>
      <c r="P54" s="476"/>
      <c r="Q54" s="476"/>
      <c r="R54" s="476"/>
      <c r="S54" s="476"/>
      <c r="T54" s="476"/>
      <c r="U54" s="476"/>
      <c r="V54" s="476"/>
      <c r="W54" s="476"/>
      <c r="X54" s="476"/>
      <c r="Y54" s="476"/>
      <c r="Z54" s="476"/>
      <c r="AA54" s="476"/>
      <c r="AB54" s="476"/>
      <c r="AC54" s="476"/>
      <c r="AD54" s="476"/>
      <c r="AE54" s="476"/>
      <c r="AF54" s="476"/>
      <c r="AG54" s="476"/>
      <c r="AH54" s="477"/>
      <c r="AI54" s="280"/>
      <c r="AJ54" s="331"/>
      <c r="AK54" s="331"/>
      <c r="AL54" s="331"/>
      <c r="AM54" s="331" t="s">
        <v>411</v>
      </c>
      <c r="AN54" s="332">
        <f>IF(AO50&lt;&gt;0,-1*((((AO50-AO47)*100)/AO50)/100),0)</f>
        <v>-0.05</v>
      </c>
      <c r="AO54" s="184">
        <f>AO50*AN54</f>
        <v>-37.25</v>
      </c>
      <c r="AP54"/>
      <c r="AQ54" s="414" t="str">
        <f ca="1">IF(INDIRECT("Parametros!Z"&amp;AW48+2)=0,"",INDIRECT("Parametros!Z"&amp;AW48+2))</f>
        <v/>
      </c>
      <c r="AR54" s="415"/>
      <c r="AS54" s="416"/>
      <c r="FN54" s="13"/>
      <c r="GC54" s="13"/>
      <c r="GR54" s="13"/>
    </row>
    <row r="55" spans="1:200" ht="24.95" customHeight="1" x14ac:dyDescent="0.25">
      <c r="B55" s="454" t="s">
        <v>440</v>
      </c>
      <c r="C55" s="455"/>
      <c r="D55" s="455"/>
      <c r="E55" s="455"/>
      <c r="F55" s="455"/>
      <c r="G55" s="455"/>
      <c r="H55" s="455"/>
      <c r="I55" s="455"/>
      <c r="J55" s="455"/>
      <c r="K55" s="455"/>
      <c r="L55" s="455"/>
      <c r="M55" s="455"/>
      <c r="N55" s="455"/>
      <c r="O55" s="455"/>
      <c r="P55" s="455"/>
      <c r="Q55" s="455"/>
      <c r="R55" s="455"/>
      <c r="S55" s="455"/>
      <c r="T55" s="455"/>
      <c r="U55" s="455"/>
      <c r="V55" s="455"/>
      <c r="W55" s="455"/>
      <c r="X55" s="455"/>
      <c r="Y55" s="455"/>
      <c r="Z55" s="455"/>
      <c r="AA55" s="455"/>
      <c r="AB55" s="455"/>
      <c r="AC55" s="455"/>
      <c r="AD55" s="455"/>
      <c r="AE55" s="455"/>
      <c r="AF55" s="455"/>
      <c r="AG55" s="455"/>
      <c r="AH55" s="456"/>
      <c r="AI55" s="452" t="s">
        <v>361</v>
      </c>
      <c r="AJ55" s="452"/>
      <c r="AK55" s="452"/>
      <c r="AL55" s="452"/>
      <c r="AM55" s="452"/>
      <c r="AN55" s="453"/>
      <c r="AO55" s="333">
        <v>0</v>
      </c>
      <c r="AP55" s="334" t="s">
        <v>259</v>
      </c>
      <c r="AQ55" s="335"/>
      <c r="AR55" s="336"/>
      <c r="AS55" s="337">
        <f>IF(AO50&lt;&gt;0,-1*((((AO50-AO47)*100)/AO50)/100),0)</f>
        <v>-0.05</v>
      </c>
    </row>
    <row r="56" spans="1:200" ht="39.75" customHeight="1" x14ac:dyDescent="0.2">
      <c r="B56" s="500"/>
      <c r="C56" s="501"/>
      <c r="D56" s="501"/>
      <c r="E56" s="501"/>
      <c r="F56" s="501"/>
      <c r="G56" s="501"/>
      <c r="H56" s="501"/>
      <c r="I56" s="501"/>
      <c r="J56" s="501"/>
      <c r="K56" s="501"/>
      <c r="L56" s="501"/>
      <c r="M56" s="501"/>
      <c r="N56" s="501"/>
      <c r="O56" s="501"/>
      <c r="P56" s="501"/>
      <c r="Q56" s="501"/>
      <c r="R56" s="501"/>
      <c r="S56" s="501"/>
      <c r="T56" s="501"/>
      <c r="U56" s="501"/>
      <c r="V56" s="501"/>
      <c r="W56" s="501"/>
      <c r="X56" s="501"/>
      <c r="Y56" s="501"/>
      <c r="Z56" s="501"/>
      <c r="AA56" s="501"/>
      <c r="AB56" s="501"/>
      <c r="AC56" s="501"/>
      <c r="AD56" s="501"/>
      <c r="AE56" s="501"/>
      <c r="AF56" s="501"/>
      <c r="AG56" s="501"/>
      <c r="AH56" s="501"/>
      <c r="AI56" s="501"/>
      <c r="AJ56" s="501"/>
      <c r="AK56" s="501"/>
      <c r="AL56" s="501"/>
      <c r="AM56" s="501"/>
      <c r="AN56" s="501"/>
      <c r="AO56" s="501"/>
      <c r="AP56" s="501"/>
      <c r="AQ56" s="501"/>
      <c r="AR56" s="501"/>
      <c r="AS56" s="502"/>
    </row>
    <row r="57" spans="1:200" ht="16.5" customHeight="1" x14ac:dyDescent="0.2">
      <c r="B57" s="499" t="s">
        <v>354</v>
      </c>
      <c r="C57" s="499"/>
      <c r="D57" s="499"/>
      <c r="E57" s="499"/>
      <c r="F57" s="499"/>
      <c r="G57" s="499"/>
      <c r="H57" s="499"/>
      <c r="I57" s="499"/>
      <c r="J57" s="496" t="s">
        <v>355</v>
      </c>
      <c r="K57" s="497"/>
      <c r="L57" s="497"/>
      <c r="M57" s="497"/>
      <c r="N57" s="497"/>
      <c r="O57" s="497"/>
      <c r="P57" s="497"/>
      <c r="Q57" s="497"/>
      <c r="R57" s="497"/>
      <c r="S57" s="497"/>
      <c r="T57" s="497"/>
      <c r="U57" s="497"/>
      <c r="V57" s="497"/>
      <c r="W57" s="497"/>
      <c r="X57" s="497"/>
      <c r="Y57" s="497"/>
      <c r="Z57" s="497"/>
      <c r="AA57" s="497"/>
      <c r="AB57" s="497"/>
      <c r="AC57" s="497"/>
      <c r="AD57" s="497"/>
      <c r="AE57" s="497"/>
      <c r="AF57" s="497"/>
      <c r="AG57" s="497"/>
      <c r="AH57" s="497"/>
      <c r="AI57" s="498"/>
      <c r="AJ57" s="495" t="s">
        <v>356</v>
      </c>
      <c r="AK57" s="495"/>
      <c r="AL57" s="495"/>
      <c r="AM57" s="495"/>
      <c r="AN57" s="495"/>
      <c r="AO57" s="495"/>
      <c r="AP57" s="495"/>
      <c r="AQ57" s="495"/>
      <c r="AR57" s="495"/>
      <c r="AS57" s="495"/>
      <c r="AT57" s="307">
        <f>((AO47*100)/AO50)-100</f>
        <v>-5</v>
      </c>
    </row>
    <row r="58" spans="1:200" x14ac:dyDescent="0.2">
      <c r="B58" s="483"/>
      <c r="C58" s="483"/>
      <c r="D58" s="483"/>
      <c r="E58" s="483"/>
      <c r="F58" s="483"/>
      <c r="G58" s="483"/>
      <c r="H58" s="483"/>
      <c r="I58" s="483"/>
      <c r="J58" s="483"/>
      <c r="K58" s="483"/>
      <c r="L58" s="483"/>
      <c r="M58" s="483"/>
      <c r="N58" s="483"/>
      <c r="O58" s="483"/>
      <c r="P58" s="483"/>
      <c r="Q58" s="483"/>
      <c r="R58" s="483"/>
      <c r="S58" s="483"/>
      <c r="T58" s="483"/>
      <c r="U58" s="483"/>
      <c r="V58" s="483"/>
      <c r="W58" s="483"/>
      <c r="X58" s="483"/>
      <c r="Y58" s="483"/>
      <c r="Z58" s="483"/>
      <c r="AA58" s="483"/>
      <c r="AB58" s="483"/>
      <c r="AC58" s="483"/>
      <c r="AD58" s="483"/>
      <c r="AE58" s="483"/>
      <c r="AF58" s="483"/>
      <c r="AG58" s="483"/>
      <c r="AH58" s="483"/>
      <c r="AI58" s="483"/>
      <c r="AJ58" s="483"/>
      <c r="AK58" s="483"/>
      <c r="AL58" s="483"/>
      <c r="AM58" s="483"/>
      <c r="AN58" s="483"/>
      <c r="AO58" s="483"/>
      <c r="AP58" s="483"/>
      <c r="AQ58" s="483"/>
      <c r="AR58" s="483"/>
      <c r="AS58" s="483"/>
    </row>
    <row r="59" spans="1:200" ht="3" customHeight="1" x14ac:dyDescent="0.2">
      <c r="B59" s="483"/>
      <c r="C59" s="483"/>
      <c r="D59" s="483"/>
      <c r="E59" s="483"/>
      <c r="F59" s="483"/>
      <c r="G59" s="483"/>
      <c r="H59" s="483"/>
      <c r="I59" s="483"/>
      <c r="J59" s="483"/>
      <c r="K59" s="483"/>
      <c r="L59" s="483"/>
      <c r="M59" s="483"/>
      <c r="N59" s="483"/>
      <c r="O59" s="483"/>
      <c r="P59" s="483"/>
      <c r="Q59" s="483"/>
      <c r="R59" s="483"/>
      <c r="S59" s="483"/>
      <c r="T59" s="483"/>
      <c r="U59" s="483"/>
      <c r="V59" s="483"/>
      <c r="W59" s="483"/>
      <c r="X59" s="483"/>
      <c r="Y59" s="483"/>
      <c r="Z59" s="483"/>
      <c r="AA59" s="483"/>
      <c r="AB59" s="483"/>
      <c r="AC59" s="483"/>
      <c r="AD59" s="483"/>
      <c r="AE59" s="483"/>
      <c r="AF59" s="483"/>
      <c r="AG59" s="483"/>
      <c r="AH59" s="483"/>
      <c r="AI59" s="483"/>
      <c r="AJ59" s="483"/>
      <c r="AK59" s="483"/>
      <c r="AL59" s="483"/>
      <c r="AM59" s="483"/>
      <c r="AN59" s="483"/>
      <c r="AO59" s="483"/>
      <c r="AP59" s="483"/>
      <c r="AQ59" s="483"/>
      <c r="AR59" s="483"/>
      <c r="AS59" s="483"/>
    </row>
    <row r="60" spans="1:200" x14ac:dyDescent="0.2">
      <c r="B60" s="483"/>
      <c r="C60" s="483"/>
      <c r="D60" s="483"/>
      <c r="E60" s="483"/>
      <c r="F60" s="483"/>
      <c r="G60" s="483"/>
      <c r="H60" s="483"/>
      <c r="I60" s="483"/>
      <c r="J60" s="483"/>
      <c r="K60" s="483"/>
      <c r="L60" s="483"/>
      <c r="M60" s="483"/>
      <c r="N60" s="483"/>
      <c r="O60" s="483"/>
      <c r="P60" s="483"/>
      <c r="Q60" s="483"/>
      <c r="R60" s="483"/>
      <c r="S60" s="483"/>
      <c r="T60" s="483"/>
      <c r="U60" s="483"/>
      <c r="V60" s="483"/>
      <c r="W60" s="483"/>
      <c r="X60" s="483"/>
      <c r="Y60" s="483"/>
      <c r="Z60" s="483"/>
      <c r="AA60" s="483"/>
      <c r="AB60" s="483"/>
      <c r="AC60" s="483"/>
      <c r="AD60" s="483"/>
      <c r="AE60" s="483"/>
      <c r="AF60" s="483"/>
      <c r="AG60" s="483"/>
      <c r="AH60" s="483"/>
      <c r="AI60" s="483"/>
      <c r="AJ60" s="483"/>
      <c r="AK60" s="483"/>
      <c r="AL60" s="483"/>
      <c r="AM60" s="483"/>
      <c r="AN60" s="483"/>
      <c r="AO60" s="483"/>
      <c r="AP60" s="483"/>
      <c r="AQ60" s="483"/>
      <c r="AR60" s="483"/>
      <c r="AS60" s="483"/>
    </row>
    <row r="65" spans="2:200" x14ac:dyDescent="0.2">
      <c r="FN65" s="13"/>
      <c r="GC65" s="13"/>
      <c r="GR65" s="13"/>
    </row>
    <row r="66" spans="2:200" x14ac:dyDescent="0.2">
      <c r="B66" s="13"/>
      <c r="C66" s="13"/>
      <c r="D66" s="13"/>
      <c r="E66" s="13"/>
      <c r="F66" s="13"/>
      <c r="M66" s="13"/>
      <c r="N66" s="13"/>
      <c r="O66" s="13"/>
      <c r="P66" s="13"/>
      <c r="Q66" s="13"/>
      <c r="R66" s="13"/>
      <c r="S66" s="13"/>
      <c r="AM66" s="13"/>
      <c r="AN66" s="13"/>
      <c r="AO66" s="13"/>
      <c r="FN66" s="13"/>
      <c r="GC66" s="13"/>
      <c r="GR66" s="13"/>
    </row>
    <row r="67" spans="2:200" x14ac:dyDescent="0.2">
      <c r="B67" s="13"/>
      <c r="C67" s="13"/>
      <c r="D67" s="13"/>
      <c r="E67" s="13"/>
      <c r="F67" s="13"/>
      <c r="M67" s="13"/>
      <c r="N67" s="13"/>
      <c r="O67" s="13"/>
      <c r="P67" s="13"/>
      <c r="Q67" s="13"/>
      <c r="R67" s="13"/>
      <c r="S67" s="13"/>
      <c r="AM67" s="13"/>
      <c r="AN67" s="13"/>
      <c r="AO67" s="13"/>
      <c r="FN67" s="13"/>
      <c r="GC67" s="13"/>
      <c r="GR67" s="13"/>
    </row>
    <row r="68" spans="2:200" x14ac:dyDescent="0.2">
      <c r="B68" s="13"/>
      <c r="C68" s="13"/>
      <c r="D68" s="13"/>
      <c r="E68" s="13"/>
      <c r="F68" s="13"/>
      <c r="M68" s="13"/>
      <c r="N68" s="13"/>
      <c r="O68" s="13"/>
      <c r="P68" s="13"/>
      <c r="Q68" s="13"/>
      <c r="R68" s="13"/>
      <c r="S68" s="13"/>
      <c r="AM68" s="13"/>
      <c r="AN68" s="13"/>
      <c r="AO68" s="13"/>
      <c r="FN68" s="13"/>
      <c r="GC68" s="13"/>
      <c r="GR68" s="13"/>
    </row>
    <row r="69" spans="2:200" x14ac:dyDescent="0.2">
      <c r="B69" s="13"/>
      <c r="C69" s="13"/>
      <c r="D69" s="13"/>
      <c r="E69" s="13"/>
      <c r="F69" s="13"/>
      <c r="M69" s="13"/>
      <c r="N69" s="13"/>
      <c r="O69" s="13"/>
      <c r="P69" s="13"/>
      <c r="Q69" s="13"/>
      <c r="R69" s="13"/>
      <c r="S69" s="13"/>
      <c r="AM69" s="13"/>
      <c r="AN69" s="13"/>
      <c r="AO69" s="13"/>
      <c r="FN69" s="13"/>
      <c r="GC69" s="13"/>
      <c r="GR69" s="13"/>
    </row>
    <row r="70" spans="2:200" x14ac:dyDescent="0.2">
      <c r="B70" s="13"/>
      <c r="C70" s="13"/>
      <c r="D70" s="13"/>
      <c r="E70" s="13"/>
      <c r="F70" s="13"/>
      <c r="M70" s="13"/>
      <c r="N70" s="13"/>
      <c r="O70" s="13"/>
      <c r="P70" s="13"/>
      <c r="Q70" s="13"/>
      <c r="R70" s="13"/>
      <c r="S70" s="13"/>
      <c r="AM70" s="13"/>
      <c r="AN70" s="13"/>
      <c r="AO70" s="13"/>
      <c r="FN70" s="13"/>
      <c r="GC70" s="13"/>
      <c r="GR70" s="13"/>
    </row>
    <row r="71" spans="2:200" x14ac:dyDescent="0.2">
      <c r="B71" s="13"/>
      <c r="C71" s="13"/>
      <c r="D71" s="13"/>
      <c r="E71" s="13"/>
      <c r="F71" s="13"/>
      <c r="M71" s="13"/>
      <c r="N71" s="13"/>
      <c r="O71" s="13"/>
      <c r="P71" s="13"/>
      <c r="Q71" s="13"/>
      <c r="R71" s="13"/>
      <c r="S71" s="13"/>
      <c r="AM71" s="13"/>
      <c r="AN71" s="13"/>
      <c r="AO71" s="13"/>
      <c r="FN71" s="13"/>
      <c r="GC71" s="13"/>
      <c r="GR71" s="13"/>
    </row>
    <row r="72" spans="2:200" x14ac:dyDescent="0.2">
      <c r="B72" s="208" t="s">
        <v>247</v>
      </c>
      <c r="C72" s="208"/>
      <c r="D72" s="208"/>
      <c r="E72" s="208"/>
      <c r="F72" s="13"/>
      <c r="M72" s="13"/>
      <c r="N72" s="13"/>
      <c r="O72" s="13"/>
      <c r="P72" s="13"/>
      <c r="Q72" s="13"/>
      <c r="R72" s="13"/>
      <c r="S72" s="13"/>
      <c r="AM72" s="13"/>
      <c r="AN72" s="13"/>
      <c r="AO72" s="13"/>
      <c r="FN72" s="13"/>
      <c r="GC72" s="13"/>
      <c r="GR72" s="13"/>
    </row>
    <row r="73" spans="2:200" x14ac:dyDescent="0.2">
      <c r="B73" s="208" t="s">
        <v>250</v>
      </c>
      <c r="C73" s="208"/>
      <c r="D73" s="208"/>
      <c r="E73" s="208"/>
      <c r="F73" s="13"/>
      <c r="M73" s="13"/>
      <c r="N73" s="13"/>
      <c r="O73" s="13"/>
      <c r="P73" s="13"/>
      <c r="Q73" s="13"/>
      <c r="R73" s="13"/>
      <c r="S73" s="13"/>
      <c r="AM73" s="13"/>
      <c r="AN73" s="13"/>
      <c r="AO73" s="13"/>
    </row>
    <row r="74" spans="2:200" x14ac:dyDescent="0.2">
      <c r="B74" s="208" t="s">
        <v>180</v>
      </c>
      <c r="C74" s="208"/>
      <c r="D74" s="208"/>
      <c r="E74" s="208"/>
      <c r="FN74" s="13"/>
    </row>
    <row r="75" spans="2:200" x14ac:dyDescent="0.2">
      <c r="B75" s="208" t="s">
        <v>200</v>
      </c>
      <c r="C75" s="208"/>
      <c r="D75" s="208"/>
      <c r="E75" s="208"/>
      <c r="F75" s="13"/>
      <c r="M75" s="13"/>
      <c r="N75" s="13"/>
      <c r="O75" s="13"/>
      <c r="P75" s="13"/>
      <c r="Q75" s="13"/>
      <c r="R75" s="13"/>
      <c r="S75" s="13"/>
      <c r="AM75" s="13"/>
      <c r="AN75" s="13"/>
      <c r="AO75" s="13"/>
      <c r="FN75" s="13"/>
    </row>
    <row r="76" spans="2:200" x14ac:dyDescent="0.2">
      <c r="B76" s="208" t="s">
        <v>181</v>
      </c>
      <c r="C76" s="208"/>
      <c r="D76" s="208"/>
      <c r="E76" s="208"/>
      <c r="F76" s="13"/>
      <c r="M76" s="13"/>
      <c r="N76" s="13"/>
      <c r="O76" s="13"/>
      <c r="P76" s="13"/>
      <c r="Q76" s="13"/>
      <c r="R76" s="13"/>
      <c r="S76" s="13"/>
      <c r="AM76" s="13"/>
      <c r="AN76" s="13"/>
      <c r="AO76" s="13"/>
      <c r="FN76" s="13"/>
    </row>
    <row r="77" spans="2:200" x14ac:dyDescent="0.2">
      <c r="B77" s="208" t="s">
        <v>273</v>
      </c>
      <c r="C77" s="208"/>
      <c r="D77" s="208"/>
      <c r="E77" s="208"/>
      <c r="F77" s="13"/>
      <c r="M77" s="13"/>
      <c r="N77" s="13"/>
      <c r="O77" s="13"/>
      <c r="P77" s="13"/>
      <c r="Q77" s="13"/>
      <c r="R77" s="13"/>
      <c r="S77" s="13"/>
      <c r="AM77" s="13"/>
      <c r="AN77" s="13"/>
      <c r="AO77" s="13"/>
      <c r="FN77" s="13"/>
    </row>
    <row r="78" spans="2:200" x14ac:dyDescent="0.2">
      <c r="B78" s="208" t="s">
        <v>267</v>
      </c>
      <c r="C78" s="208"/>
      <c r="D78" s="208"/>
      <c r="E78" s="208"/>
      <c r="F78" s="13"/>
      <c r="M78" s="13"/>
      <c r="N78" s="13"/>
      <c r="O78" s="13"/>
      <c r="P78" s="13"/>
      <c r="Q78" s="13"/>
      <c r="R78" s="13"/>
      <c r="S78" s="13"/>
      <c r="AM78" s="13"/>
      <c r="AN78" s="13"/>
      <c r="AO78" s="13"/>
      <c r="FN78" s="13"/>
    </row>
    <row r="79" spans="2:200" x14ac:dyDescent="0.2">
      <c r="B79" s="208" t="s">
        <v>268</v>
      </c>
      <c r="C79" s="208"/>
      <c r="D79" s="208"/>
      <c r="E79" s="208"/>
      <c r="F79" s="13"/>
      <c r="M79" s="13"/>
      <c r="N79" s="13"/>
      <c r="O79" s="13"/>
      <c r="P79" s="13"/>
      <c r="Q79" s="13"/>
      <c r="R79" s="13"/>
      <c r="S79" s="13"/>
      <c r="AM79" s="13"/>
      <c r="AN79" s="13"/>
      <c r="AO79" s="13"/>
      <c r="FN79" s="13"/>
    </row>
    <row r="80" spans="2:200" x14ac:dyDescent="0.2">
      <c r="B80" s="208" t="s">
        <v>216</v>
      </c>
      <c r="C80" s="208"/>
      <c r="D80" s="208"/>
      <c r="E80" s="208"/>
      <c r="F80" s="13"/>
      <c r="M80" s="13"/>
      <c r="N80" s="13"/>
      <c r="O80" s="13"/>
      <c r="P80" s="13"/>
      <c r="Q80" s="13"/>
      <c r="R80" s="13"/>
      <c r="S80" s="13"/>
      <c r="AM80" s="13"/>
      <c r="AN80" s="13"/>
      <c r="AO80" s="13"/>
      <c r="FN80" s="13"/>
    </row>
    <row r="81" spans="2:200" x14ac:dyDescent="0.2">
      <c r="B81" s="208" t="s">
        <v>269</v>
      </c>
      <c r="C81" s="208"/>
      <c r="D81" s="208"/>
      <c r="E81" s="208"/>
      <c r="F81" s="13"/>
      <c r="M81" s="13"/>
      <c r="N81" s="13"/>
      <c r="O81" s="13"/>
      <c r="P81" s="13"/>
      <c r="Q81" s="13"/>
      <c r="R81" s="13"/>
      <c r="S81" s="13"/>
      <c r="AM81" s="13"/>
      <c r="AN81" s="13"/>
      <c r="AO81" s="13"/>
      <c r="FN81" s="13"/>
      <c r="GC81" s="13"/>
      <c r="GR81" s="13"/>
    </row>
    <row r="82" spans="2:200" x14ac:dyDescent="0.2">
      <c r="B82" s="208" t="s">
        <v>245</v>
      </c>
      <c r="C82" s="208"/>
      <c r="D82" s="208"/>
      <c r="E82" s="208"/>
      <c r="F82" s="13"/>
      <c r="M82" s="13"/>
      <c r="N82" s="13"/>
      <c r="O82" s="13"/>
      <c r="P82" s="13"/>
      <c r="Q82" s="13"/>
      <c r="R82" s="13"/>
      <c r="S82" s="13"/>
      <c r="AM82" s="13"/>
      <c r="AN82" s="13"/>
      <c r="AO82" s="13"/>
      <c r="FN82" s="13"/>
      <c r="GC82" s="13"/>
      <c r="GR82" s="13"/>
    </row>
    <row r="83" spans="2:200" x14ac:dyDescent="0.2">
      <c r="B83" s="208" t="s">
        <v>239</v>
      </c>
      <c r="C83" s="208"/>
      <c r="D83" s="208"/>
      <c r="E83" s="208"/>
      <c r="F83" s="13"/>
      <c r="M83" s="13"/>
      <c r="N83" s="13"/>
      <c r="O83" s="13"/>
      <c r="P83" s="13"/>
      <c r="Q83" s="13"/>
      <c r="R83" s="13"/>
      <c r="S83" s="13"/>
      <c r="AM83" s="13"/>
      <c r="AN83" s="13"/>
      <c r="AO83" s="13"/>
      <c r="FN83" s="13"/>
      <c r="GC83" s="13"/>
      <c r="GR83" s="13"/>
    </row>
    <row r="84" spans="2:200" x14ac:dyDescent="0.2">
      <c r="B84" s="208" t="s">
        <v>246</v>
      </c>
      <c r="C84" s="208"/>
      <c r="D84" s="208"/>
      <c r="E84" s="208"/>
      <c r="F84" s="13"/>
      <c r="M84" s="13"/>
      <c r="N84" s="13"/>
      <c r="O84" s="13"/>
      <c r="P84" s="13"/>
      <c r="Q84" s="13"/>
      <c r="R84" s="13"/>
      <c r="S84" s="13"/>
      <c r="AM84" s="13"/>
      <c r="AN84" s="13"/>
      <c r="AO84" s="13"/>
      <c r="FN84" s="13"/>
      <c r="GC84" s="13"/>
      <c r="GR84" s="13"/>
    </row>
    <row r="85" spans="2:200" x14ac:dyDescent="0.2">
      <c r="B85" s="208" t="s">
        <v>182</v>
      </c>
      <c r="C85" s="208"/>
      <c r="D85" s="208"/>
      <c r="E85" s="208"/>
      <c r="F85" s="13"/>
      <c r="M85" s="13"/>
      <c r="N85" s="13"/>
      <c r="O85" s="13"/>
      <c r="P85" s="13"/>
      <c r="Q85" s="13"/>
      <c r="R85" s="13"/>
      <c r="S85" s="13"/>
      <c r="AM85" s="13"/>
      <c r="AN85" s="13"/>
      <c r="AO85" s="13"/>
      <c r="FN85" s="13"/>
      <c r="GC85" s="13"/>
      <c r="GR85" s="13"/>
    </row>
    <row r="86" spans="2:200" x14ac:dyDescent="0.2">
      <c r="B86" s="208" t="s">
        <v>252</v>
      </c>
      <c r="C86" s="208"/>
      <c r="D86" s="208"/>
      <c r="E86" s="208"/>
      <c r="F86" s="13"/>
      <c r="M86" s="13"/>
      <c r="N86" s="13"/>
      <c r="O86" s="13"/>
      <c r="P86" s="13"/>
      <c r="Q86" s="13"/>
      <c r="R86" s="13"/>
      <c r="S86" s="13"/>
      <c r="AM86" s="13"/>
      <c r="AN86" s="13"/>
      <c r="AO86" s="13"/>
    </row>
    <row r="87" spans="2:200" x14ac:dyDescent="0.2">
      <c r="B87" s="208" t="s">
        <v>183</v>
      </c>
      <c r="C87" s="208"/>
      <c r="D87" s="208"/>
      <c r="E87" s="208"/>
    </row>
    <row r="88" spans="2:200" x14ac:dyDescent="0.2">
      <c r="B88" s="208" t="s">
        <v>253</v>
      </c>
      <c r="C88" s="208"/>
      <c r="D88" s="208"/>
      <c r="E88" s="208"/>
    </row>
    <row r="89" spans="2:200" x14ac:dyDescent="0.2">
      <c r="B89" s="208" t="s">
        <v>266</v>
      </c>
      <c r="C89" s="208"/>
      <c r="D89" s="208"/>
      <c r="E89" s="208"/>
    </row>
    <row r="90" spans="2:200" x14ac:dyDescent="0.2">
      <c r="B90" s="208" t="s">
        <v>278</v>
      </c>
      <c r="C90" s="208"/>
      <c r="D90" s="208"/>
      <c r="E90" s="208"/>
    </row>
    <row r="91" spans="2:200" x14ac:dyDescent="0.2">
      <c r="B91" s="208" t="s">
        <v>282</v>
      </c>
      <c r="C91" s="208"/>
      <c r="D91" s="208"/>
      <c r="E91" s="208"/>
    </row>
    <row r="92" spans="2:200" x14ac:dyDescent="0.2">
      <c r="B92" s="208" t="s">
        <v>279</v>
      </c>
      <c r="C92" s="208"/>
      <c r="D92" s="208"/>
      <c r="E92" s="208"/>
    </row>
    <row r="93" spans="2:200" x14ac:dyDescent="0.2">
      <c r="B93" s="208" t="s">
        <v>280</v>
      </c>
      <c r="C93" s="208"/>
      <c r="D93" s="208"/>
      <c r="E93" s="208"/>
    </row>
    <row r="94" spans="2:200" x14ac:dyDescent="0.2">
      <c r="B94" s="208" t="s">
        <v>281</v>
      </c>
      <c r="C94" s="208"/>
      <c r="D94" s="208"/>
      <c r="E94" s="208"/>
    </row>
    <row r="95" spans="2:200" x14ac:dyDescent="0.2">
      <c r="B95" s="208" t="s">
        <v>212</v>
      </c>
      <c r="C95" s="208"/>
      <c r="D95" s="208"/>
      <c r="E95" s="208"/>
    </row>
    <row r="96" spans="2:200" x14ac:dyDescent="0.2">
      <c r="B96" s="209" t="s">
        <v>277</v>
      </c>
      <c r="C96" s="209"/>
      <c r="D96" s="209"/>
      <c r="E96" s="209"/>
    </row>
  </sheetData>
  <mergeCells count="67">
    <mergeCell ref="AP2:AS2"/>
    <mergeCell ref="AN2:AO2"/>
    <mergeCell ref="AN3:AO3"/>
    <mergeCell ref="AN4:AO4"/>
    <mergeCell ref="AP3:AS3"/>
    <mergeCell ref="AP4:AS4"/>
    <mergeCell ref="Y5:AM5"/>
    <mergeCell ref="AB4:AF4"/>
    <mergeCell ref="Y2:AK2"/>
    <mergeCell ref="C4:R4"/>
    <mergeCell ref="C1:R3"/>
    <mergeCell ref="AM2:AM4"/>
    <mergeCell ref="AN11:AO11"/>
    <mergeCell ref="AN9:AO9"/>
    <mergeCell ref="T11:U11"/>
    <mergeCell ref="V11:AA11"/>
    <mergeCell ref="Q12:T12"/>
    <mergeCell ref="U12:AA12"/>
    <mergeCell ref="C11:S11"/>
    <mergeCell ref="AC11:AH11"/>
    <mergeCell ref="AN7:AO7"/>
    <mergeCell ref="C7:AA7"/>
    <mergeCell ref="C8:AA8"/>
    <mergeCell ref="C9:AA9"/>
    <mergeCell ref="V10:AA10"/>
    <mergeCell ref="C10:S10"/>
    <mergeCell ref="AI7:AM7"/>
    <mergeCell ref="AI8:AM8"/>
    <mergeCell ref="AF10:AH10"/>
    <mergeCell ref="B58:I60"/>
    <mergeCell ref="J58:AI60"/>
    <mergeCell ref="AI14:AL14"/>
    <mergeCell ref="AI11:AM11"/>
    <mergeCell ref="AI10:AM10"/>
    <mergeCell ref="F14:J14"/>
    <mergeCell ref="K14:P14"/>
    <mergeCell ref="B47:K47"/>
    <mergeCell ref="R48:AH48"/>
    <mergeCell ref="AJ58:AS60"/>
    <mergeCell ref="AJ57:AS57"/>
    <mergeCell ref="J57:AI57"/>
    <mergeCell ref="B57:I57"/>
    <mergeCell ref="AQ53:AS53"/>
    <mergeCell ref="B56:AS56"/>
    <mergeCell ref="R47:V47"/>
    <mergeCell ref="AQ51:AS51"/>
    <mergeCell ref="AQ52:AS52"/>
    <mergeCell ref="B53:AH54"/>
    <mergeCell ref="B52:AH52"/>
    <mergeCell ref="B51:AH51"/>
    <mergeCell ref="AQ54:AS54"/>
    <mergeCell ref="AS18:AS19"/>
    <mergeCell ref="W47:AB47"/>
    <mergeCell ref="T10:U10"/>
    <mergeCell ref="AI9:AM9"/>
    <mergeCell ref="AI55:AN55"/>
    <mergeCell ref="B55:AH55"/>
    <mergeCell ref="Q14:W14"/>
    <mergeCell ref="X14:AB14"/>
    <mergeCell ref="C12:H12"/>
    <mergeCell ref="I12:K12"/>
    <mergeCell ref="L12:P12"/>
    <mergeCell ref="AI12:AM12"/>
    <mergeCell ref="AP47:AS50"/>
    <mergeCell ref="B48:K48"/>
    <mergeCell ref="B49:AH50"/>
    <mergeCell ref="AC47:AH47"/>
  </mergeCells>
  <phoneticPr fontId="7" type="noConversion"/>
  <conditionalFormatting sqref="G19:AK19">
    <cfRule type="expression" dxfId="6" priority="11" stopIfTrue="1">
      <formula>G18="D"</formula>
    </cfRule>
  </conditionalFormatting>
  <conditionalFormatting sqref="G18:AK18">
    <cfRule type="cellIs" dxfId="5" priority="12" stopIfTrue="1" operator="equal">
      <formula>"D"</formula>
    </cfRule>
  </conditionalFormatting>
  <conditionalFormatting sqref="G20:AK45">
    <cfRule type="expression" dxfId="4" priority="13" stopIfTrue="1">
      <formula xml:space="preserve"> EB20= 1</formula>
    </cfRule>
  </conditionalFormatting>
  <conditionalFormatting sqref="AC47 W47 R47">
    <cfRule type="expression" dxfId="3" priority="15" stopIfTrue="1">
      <formula xml:space="preserve"> EB47= 1</formula>
    </cfRule>
  </conditionalFormatting>
  <conditionalFormatting sqref="B20:B45">
    <cfRule type="expression" dxfId="2" priority="8" stopIfTrue="1">
      <formula xml:space="preserve"> DY20= 1</formula>
    </cfRule>
  </conditionalFormatting>
  <conditionalFormatting sqref="G61:AK97 J58 AJ58">
    <cfRule type="expression" dxfId="1" priority="4" stopIfTrue="1">
      <formula xml:space="preserve"> EB57= 1</formula>
    </cfRule>
  </conditionalFormatting>
  <conditionalFormatting sqref="R48">
    <cfRule type="expression" dxfId="0" priority="2" stopIfTrue="1">
      <formula xml:space="preserve"> EB48= 1</formula>
    </cfRule>
  </conditionalFormatting>
  <printOptions horizontalCentered="1" verticalCentered="1"/>
  <pageMargins left="0.19685039370078741" right="0.19685039370078741" top="0.15748031496062992" bottom="0.39370078740157483" header="0.51181102362204722" footer="0.59055118110236227"/>
  <pageSetup paperSize="9" scale="59" firstPageNumber="0" orientation="landscape" r:id="rId1"/>
  <headerFooter alignWithMargins="0">
    <oddFooter>&amp;L&amp;"Times New Roman,Normal"&amp;D - &amp;T&amp;C&amp;"Times New Roman,Normal"Comercial TV    &amp;R&amp;"Times New Roman,Normal"(0xx)(27)3321-8534</oddFooter>
  </headerFooter>
  <ignoredErrors>
    <ignoredError sqref="AL46:AM46 AL47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63" r:id="rId4" name="ComboBox">
              <controlPr defaultSize="0" print="0" autoFill="0" autoLine="0" autoPict="0">
                <anchor moveWithCells="1" sizeWithCells="1">
                  <from>
                    <xdr:col>24</xdr:col>
                    <xdr:colOff>57150</xdr:colOff>
                    <xdr:row>1</xdr:row>
                    <xdr:rowOff>19050</xdr:rowOff>
                  </from>
                  <to>
                    <xdr:col>36</xdr:col>
                    <xdr:colOff>180975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5" name="ComboBox">
              <controlPr defaultSize="0" print="0" autoFill="0" autoLine="0" autoPict="0">
                <anchor moveWithCells="1" sizeWithCells="1">
                  <from>
                    <xdr:col>40</xdr:col>
                    <xdr:colOff>19050</xdr:colOff>
                    <xdr:row>5</xdr:row>
                    <xdr:rowOff>28575</xdr:rowOff>
                  </from>
                  <to>
                    <xdr:col>40</xdr:col>
                    <xdr:colOff>771525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6" name="CommandButton">
              <controlPr defaultSize="0" print="0" autoFill="0" autoLine="0" autoPict="0" macro="[0]!Botão300_Clique">
                <anchor moveWithCells="1" sizeWithCells="1">
                  <from>
                    <xdr:col>43</xdr:col>
                    <xdr:colOff>495300</xdr:colOff>
                    <xdr:row>5</xdr:row>
                    <xdr:rowOff>19050</xdr:rowOff>
                  </from>
                  <to>
                    <xdr:col>44</xdr:col>
                    <xdr:colOff>666750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7" name="Drop Down 43">
              <controlPr defaultSize="0" print="0" autoLine="0" autoPict="0">
                <anchor moveWithCells="1">
                  <from>
                    <xdr:col>5</xdr:col>
                    <xdr:colOff>9525</xdr:colOff>
                    <xdr:row>20</xdr:row>
                    <xdr:rowOff>200025</xdr:rowOff>
                  </from>
                  <to>
                    <xdr:col>5</xdr:col>
                    <xdr:colOff>485775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8" name="Drop Down 44">
              <controlPr defaultSize="0" print="0" autoLine="0" autoPict="0">
                <anchor moveWithCells="1">
                  <from>
                    <xdr:col>5</xdr:col>
                    <xdr:colOff>9525</xdr:colOff>
                    <xdr:row>21</xdr:row>
                    <xdr:rowOff>200025</xdr:rowOff>
                  </from>
                  <to>
                    <xdr:col>5</xdr:col>
                    <xdr:colOff>485775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9" r:id="rId9" name="Drop Down 45">
              <controlPr defaultSize="0" print="0" autoLine="0" autoPict="0">
                <anchor moveWithCells="1">
                  <from>
                    <xdr:col>5</xdr:col>
                    <xdr:colOff>9525</xdr:colOff>
                    <xdr:row>22</xdr:row>
                    <xdr:rowOff>200025</xdr:rowOff>
                  </from>
                  <to>
                    <xdr:col>5</xdr:col>
                    <xdr:colOff>485775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0" r:id="rId10" name="Drop Down 46">
              <controlPr defaultSize="0" print="0" autoLine="0" autoPict="0">
                <anchor moveWithCells="1">
                  <from>
                    <xdr:col>5</xdr:col>
                    <xdr:colOff>9525</xdr:colOff>
                    <xdr:row>23</xdr:row>
                    <xdr:rowOff>200025</xdr:rowOff>
                  </from>
                  <to>
                    <xdr:col>5</xdr:col>
                    <xdr:colOff>485775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1" r:id="rId11" name="Drop Down 47">
              <controlPr defaultSize="0" print="0" autoLine="0" autoPict="0">
                <anchor moveWithCells="1">
                  <from>
                    <xdr:col>5</xdr:col>
                    <xdr:colOff>9525</xdr:colOff>
                    <xdr:row>24</xdr:row>
                    <xdr:rowOff>200025</xdr:rowOff>
                  </from>
                  <to>
                    <xdr:col>5</xdr:col>
                    <xdr:colOff>485775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4" r:id="rId12" name="Drop Down 60">
              <controlPr defaultSize="0" print="0" autoLine="0" autoPict="0">
                <anchor moveWithCells="1">
                  <from>
                    <xdr:col>5</xdr:col>
                    <xdr:colOff>9525</xdr:colOff>
                    <xdr:row>25</xdr:row>
                    <xdr:rowOff>200025</xdr:rowOff>
                  </from>
                  <to>
                    <xdr:col>5</xdr:col>
                    <xdr:colOff>485775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5" r:id="rId13" name="Drop Down 61">
              <controlPr defaultSize="0" print="0" autoLine="0" autoPict="0">
                <anchor moveWithCells="1">
                  <from>
                    <xdr:col>5</xdr:col>
                    <xdr:colOff>9525</xdr:colOff>
                    <xdr:row>39</xdr:row>
                    <xdr:rowOff>9525</xdr:rowOff>
                  </from>
                  <to>
                    <xdr:col>5</xdr:col>
                    <xdr:colOff>485775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6" r:id="rId14" name="Drop Down 62">
              <controlPr defaultSize="0" print="0" autoLine="0" autoPict="0">
                <anchor moveWithCells="1">
                  <from>
                    <xdr:col>5</xdr:col>
                    <xdr:colOff>9525</xdr:colOff>
                    <xdr:row>39</xdr:row>
                    <xdr:rowOff>200025</xdr:rowOff>
                  </from>
                  <to>
                    <xdr:col>5</xdr:col>
                    <xdr:colOff>485775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7" r:id="rId15" name="Drop Down 63">
              <controlPr defaultSize="0" print="0" autoLine="0" autoPict="0">
                <anchor moveWithCells="1">
                  <from>
                    <xdr:col>5</xdr:col>
                    <xdr:colOff>9525</xdr:colOff>
                    <xdr:row>40</xdr:row>
                    <xdr:rowOff>200025</xdr:rowOff>
                  </from>
                  <to>
                    <xdr:col>5</xdr:col>
                    <xdr:colOff>485775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8" r:id="rId16" name="Drop Down 64">
              <controlPr defaultSize="0" print="0" autoLine="0" autoPict="0">
                <anchor moveWithCells="1">
                  <from>
                    <xdr:col>5</xdr:col>
                    <xdr:colOff>9525</xdr:colOff>
                    <xdr:row>41</xdr:row>
                    <xdr:rowOff>200025</xdr:rowOff>
                  </from>
                  <to>
                    <xdr:col>5</xdr:col>
                    <xdr:colOff>485775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9" r:id="rId17" name="Drop Down 65">
              <controlPr defaultSize="0" print="0" autoLine="0" autoPict="0">
                <anchor moveWithCells="1">
                  <from>
                    <xdr:col>5</xdr:col>
                    <xdr:colOff>9525</xdr:colOff>
                    <xdr:row>42</xdr:row>
                    <xdr:rowOff>200025</xdr:rowOff>
                  </from>
                  <to>
                    <xdr:col>5</xdr:col>
                    <xdr:colOff>485775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0" r:id="rId18" name="Drop Down 66">
              <controlPr defaultSize="0" print="0" autoLine="0" autoPict="0">
                <anchor moveWithCells="1">
                  <from>
                    <xdr:col>5</xdr:col>
                    <xdr:colOff>9525</xdr:colOff>
                    <xdr:row>43</xdr:row>
                    <xdr:rowOff>200025</xdr:rowOff>
                  </from>
                  <to>
                    <xdr:col>5</xdr:col>
                    <xdr:colOff>485775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7" r:id="rId19" name="CommandButton">
              <controlPr defaultSize="0" print="0" autoFill="0" autoLine="0" autoPict="0" macro="[0]!Desconto">
                <anchor moveWithCells="1" sizeWithCells="1">
                  <from>
                    <xdr:col>44</xdr:col>
                    <xdr:colOff>247650</xdr:colOff>
                    <xdr:row>9</xdr:row>
                    <xdr:rowOff>85725</xdr:rowOff>
                  </from>
                  <to>
                    <xdr:col>44</xdr:col>
                    <xdr:colOff>657225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8" r:id="rId20" name="CommandButton">
              <controlPr defaultSize="0" print="0" autoFill="0" autoLine="0" autoPict="0" macro="[0]!Acressimo">
                <anchor moveWithCells="1" sizeWithCells="1">
                  <from>
                    <xdr:col>44</xdr:col>
                    <xdr:colOff>238125</xdr:colOff>
                    <xdr:row>7</xdr:row>
                    <xdr:rowOff>66675</xdr:rowOff>
                  </from>
                  <to>
                    <xdr:col>44</xdr:col>
                    <xdr:colOff>647700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0" r:id="rId21" name="CommandButton">
              <controlPr defaultSize="0" print="0" autoFill="0" autoLine="0" autoPict="0" macro="[0]!Bredesco">
                <anchor moveWithCells="1" sizeWithCells="1">
                  <from>
                    <xdr:col>49</xdr:col>
                    <xdr:colOff>238125</xdr:colOff>
                    <xdr:row>50</xdr:row>
                    <xdr:rowOff>200025</xdr:rowOff>
                  </from>
                  <to>
                    <xdr:col>50</xdr:col>
                    <xdr:colOff>561975</xdr:colOff>
                    <xdr:row>52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1" r:id="rId22" name="CommandButton">
              <controlPr defaultSize="0" print="0" autoFill="0" autoLine="0" autoPict="0" macro="[0]!Brasil">
                <anchor moveWithCells="1" sizeWithCells="1">
                  <from>
                    <xdr:col>49</xdr:col>
                    <xdr:colOff>219075</xdr:colOff>
                    <xdr:row>53</xdr:row>
                    <xdr:rowOff>19050</xdr:rowOff>
                  </from>
                  <to>
                    <xdr:col>50</xdr:col>
                    <xdr:colOff>561975</xdr:colOff>
                    <xdr:row>54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2" r:id="rId23" name="CommandButton">
              <controlPr defaultSize="0" print="0" autoFill="0" autoLine="0" autoPict="0" macro="[0]!Caixa">
                <anchor moveWithCells="1" sizeWithCells="1">
                  <from>
                    <xdr:col>49</xdr:col>
                    <xdr:colOff>209550</xdr:colOff>
                    <xdr:row>54</xdr:row>
                    <xdr:rowOff>295275</xdr:rowOff>
                  </from>
                  <to>
                    <xdr:col>50</xdr:col>
                    <xdr:colOff>542925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3" r:id="rId24" name="CommandButton">
              <controlPr defaultSize="0" print="0" autoFill="0" autoLine="0" autoPict="0" macro="[0]!Itau">
                <anchor moveWithCells="1" sizeWithCells="1">
                  <from>
                    <xdr:col>49</xdr:col>
                    <xdr:colOff>219075</xdr:colOff>
                    <xdr:row>55</xdr:row>
                    <xdr:rowOff>390525</xdr:rowOff>
                  </from>
                  <to>
                    <xdr:col>50</xdr:col>
                    <xdr:colOff>542925</xdr:colOff>
                    <xdr:row>56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4" r:id="rId25" name="CommandButton">
              <controlPr defaultSize="0" print="0" autoFill="0" autoLine="0" autoPict="0" macro="[0]!Santander">
                <anchor moveWithCells="1" sizeWithCells="1">
                  <from>
                    <xdr:col>49</xdr:col>
                    <xdr:colOff>219075</xdr:colOff>
                    <xdr:row>57</xdr:row>
                    <xdr:rowOff>95250</xdr:rowOff>
                  </from>
                  <to>
                    <xdr:col>50</xdr:col>
                    <xdr:colOff>533400</xdr:colOff>
                    <xdr:row>60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26" name="CommandButton">
              <controlPr defaultSize="0" print="0" autoFill="0" autoLine="0" autoPict="0" macro="[0]!Branco">
                <anchor moveWithCells="1" sizeWithCells="1">
                  <from>
                    <xdr:col>49</xdr:col>
                    <xdr:colOff>238125</xdr:colOff>
                    <xdr:row>49</xdr:row>
                    <xdr:rowOff>0</xdr:rowOff>
                  </from>
                  <to>
                    <xdr:col>50</xdr:col>
                    <xdr:colOff>561975</xdr:colOff>
                    <xdr:row>50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27" name="Drop Down 83">
              <controlPr defaultSize="0" print="0" autoLine="0" autoPict="0">
                <anchor moveWithCells="1">
                  <from>
                    <xdr:col>5</xdr:col>
                    <xdr:colOff>9525</xdr:colOff>
                    <xdr:row>20</xdr:row>
                    <xdr:rowOff>9525</xdr:rowOff>
                  </from>
                  <to>
                    <xdr:col>5</xdr:col>
                    <xdr:colOff>485775</xdr:colOff>
                    <xdr:row>20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8" r:id="rId28" name="Drop Down 84">
              <controlPr defaultSize="0" print="0" autoLine="0" autoPict="0">
                <anchor moveWithCells="1">
                  <from>
                    <xdr:col>5</xdr:col>
                    <xdr:colOff>0</xdr:colOff>
                    <xdr:row>19</xdr:row>
                    <xdr:rowOff>9525</xdr:rowOff>
                  </from>
                  <to>
                    <xdr:col>5</xdr:col>
                    <xdr:colOff>485775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9" r:id="rId29" name="Drop Down 85">
              <controlPr defaultSize="0" print="0" autoLine="0" autoPict="0">
                <anchor moveWithCells="1">
                  <from>
                    <xdr:col>5</xdr:col>
                    <xdr:colOff>9525</xdr:colOff>
                    <xdr:row>26</xdr:row>
                    <xdr:rowOff>180975</xdr:rowOff>
                  </from>
                  <to>
                    <xdr:col>6</xdr:col>
                    <xdr:colOff>0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0" r:id="rId30" name="Drop Down 86">
              <controlPr defaultSize="0" print="0" autoLine="0" autoPict="0">
                <anchor moveWithCells="1">
                  <from>
                    <xdr:col>5</xdr:col>
                    <xdr:colOff>19050</xdr:colOff>
                    <xdr:row>27</xdr:row>
                    <xdr:rowOff>190500</xdr:rowOff>
                  </from>
                  <to>
                    <xdr:col>5</xdr:col>
                    <xdr:colOff>485775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31" name="Drop Down 87">
              <controlPr defaultSize="0" print="0" autoLine="0" autoPict="0">
                <anchor moveWithCells="1">
                  <from>
                    <xdr:col>5</xdr:col>
                    <xdr:colOff>19050</xdr:colOff>
                    <xdr:row>28</xdr:row>
                    <xdr:rowOff>200025</xdr:rowOff>
                  </from>
                  <to>
                    <xdr:col>5</xdr:col>
                    <xdr:colOff>485775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32" name="Drop Down 88">
              <controlPr defaultSize="0" print="0" autoLine="0" autoPict="0">
                <anchor moveWithCells="1">
                  <from>
                    <xdr:col>5</xdr:col>
                    <xdr:colOff>9525</xdr:colOff>
                    <xdr:row>29</xdr:row>
                    <xdr:rowOff>200025</xdr:rowOff>
                  </from>
                  <to>
                    <xdr:col>5</xdr:col>
                    <xdr:colOff>485775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33" name="Drop Down 89">
              <controlPr defaultSize="0" print="0" autoLine="0" autoPict="0">
                <anchor moveWithCells="1">
                  <from>
                    <xdr:col>5</xdr:col>
                    <xdr:colOff>9525</xdr:colOff>
                    <xdr:row>31</xdr:row>
                    <xdr:rowOff>0</xdr:rowOff>
                  </from>
                  <to>
                    <xdr:col>5</xdr:col>
                    <xdr:colOff>485775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4" r:id="rId34" name="Drop Down 90">
              <controlPr defaultSize="0" print="0" autoLine="0" autoPict="0">
                <anchor moveWithCells="1">
                  <from>
                    <xdr:col>5</xdr:col>
                    <xdr:colOff>9525</xdr:colOff>
                    <xdr:row>32</xdr:row>
                    <xdr:rowOff>9525</xdr:rowOff>
                  </from>
                  <to>
                    <xdr:col>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5" r:id="rId35" name="Drop Down 91">
              <controlPr defaultSize="0" print="0" autoLine="0" autoPict="0">
                <anchor moveWithCells="1">
                  <from>
                    <xdr:col>5</xdr:col>
                    <xdr:colOff>9525</xdr:colOff>
                    <xdr:row>21</xdr:row>
                    <xdr:rowOff>200025</xdr:rowOff>
                  </from>
                  <to>
                    <xdr:col>5</xdr:col>
                    <xdr:colOff>485775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36" name="Drop Down 92">
              <controlPr defaultSize="0" print="0" autoLine="0" autoPict="0">
                <anchor moveWithCells="1">
                  <from>
                    <xdr:col>5</xdr:col>
                    <xdr:colOff>9525</xdr:colOff>
                    <xdr:row>21</xdr:row>
                    <xdr:rowOff>9525</xdr:rowOff>
                  </from>
                  <to>
                    <xdr:col>5</xdr:col>
                    <xdr:colOff>485775</xdr:colOff>
                    <xdr:row>21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37" name="Drop Down 93">
              <controlPr defaultSize="0" print="0" autoLine="0" autoPict="0">
                <anchor moveWithCells="1">
                  <from>
                    <xdr:col>5</xdr:col>
                    <xdr:colOff>9525</xdr:colOff>
                    <xdr:row>22</xdr:row>
                    <xdr:rowOff>200025</xdr:rowOff>
                  </from>
                  <to>
                    <xdr:col>5</xdr:col>
                    <xdr:colOff>485775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38" name="Drop Down 94">
              <controlPr defaultSize="0" print="0" autoLine="0" autoPict="0">
                <anchor moveWithCells="1">
                  <from>
                    <xdr:col>5</xdr:col>
                    <xdr:colOff>9525</xdr:colOff>
                    <xdr:row>22</xdr:row>
                    <xdr:rowOff>9525</xdr:rowOff>
                  </from>
                  <to>
                    <xdr:col>5</xdr:col>
                    <xdr:colOff>485775</xdr:colOff>
                    <xdr:row>22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39" name="Drop Down 95">
              <controlPr defaultSize="0" print="0" autoLine="0" autoPict="0">
                <anchor moveWithCells="1">
                  <from>
                    <xdr:col>5</xdr:col>
                    <xdr:colOff>9525</xdr:colOff>
                    <xdr:row>23</xdr:row>
                    <xdr:rowOff>200025</xdr:rowOff>
                  </from>
                  <to>
                    <xdr:col>5</xdr:col>
                    <xdr:colOff>485775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40" name="Drop Down 96">
              <controlPr defaultSize="0" print="0" autoLine="0" autoPict="0">
                <anchor moveWithCells="1">
                  <from>
                    <xdr:col>5</xdr:col>
                    <xdr:colOff>9525</xdr:colOff>
                    <xdr:row>23</xdr:row>
                    <xdr:rowOff>9525</xdr:rowOff>
                  </from>
                  <to>
                    <xdr:col>5</xdr:col>
                    <xdr:colOff>485775</xdr:colOff>
                    <xdr:row>23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41" name="Drop Down 97">
              <controlPr defaultSize="0" print="0" autoLine="0" autoPict="0">
                <anchor moveWithCells="1">
                  <from>
                    <xdr:col>5</xdr:col>
                    <xdr:colOff>9525</xdr:colOff>
                    <xdr:row>24</xdr:row>
                    <xdr:rowOff>200025</xdr:rowOff>
                  </from>
                  <to>
                    <xdr:col>5</xdr:col>
                    <xdr:colOff>485775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42" name="Drop Down 98">
              <controlPr defaultSize="0" print="0" autoLine="0" autoPict="0">
                <anchor moveWithCells="1">
                  <from>
                    <xdr:col>5</xdr:col>
                    <xdr:colOff>9525</xdr:colOff>
                    <xdr:row>24</xdr:row>
                    <xdr:rowOff>9525</xdr:rowOff>
                  </from>
                  <to>
                    <xdr:col>5</xdr:col>
                    <xdr:colOff>485775</xdr:colOff>
                    <xdr:row>24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3" name="Drop Down 99">
              <controlPr defaultSize="0" print="0" autoLine="0" autoPict="0">
                <anchor moveWithCells="1">
                  <from>
                    <xdr:col>5</xdr:col>
                    <xdr:colOff>9525</xdr:colOff>
                    <xdr:row>25</xdr:row>
                    <xdr:rowOff>200025</xdr:rowOff>
                  </from>
                  <to>
                    <xdr:col>5</xdr:col>
                    <xdr:colOff>485775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44" name="Drop Down 100">
              <controlPr defaultSize="0" print="0" autoLine="0" autoPict="0">
                <anchor moveWithCells="1">
                  <from>
                    <xdr:col>5</xdr:col>
                    <xdr:colOff>9525</xdr:colOff>
                    <xdr:row>25</xdr:row>
                    <xdr:rowOff>9525</xdr:rowOff>
                  </from>
                  <to>
                    <xdr:col>5</xdr:col>
                    <xdr:colOff>485775</xdr:colOff>
                    <xdr:row>25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45" name="Drop Down 101">
              <controlPr defaultSize="0" print="0" autoLine="0" autoPict="0">
                <anchor moveWithCells="1">
                  <from>
                    <xdr:col>5</xdr:col>
                    <xdr:colOff>9525</xdr:colOff>
                    <xdr:row>26</xdr:row>
                    <xdr:rowOff>200025</xdr:rowOff>
                  </from>
                  <to>
                    <xdr:col>5</xdr:col>
                    <xdr:colOff>485775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46" name="Drop Down 102">
              <controlPr defaultSize="0" print="0" autoLine="0" autoPict="0">
                <anchor moveWithCells="1">
                  <from>
                    <xdr:col>5</xdr:col>
                    <xdr:colOff>9525</xdr:colOff>
                    <xdr:row>26</xdr:row>
                    <xdr:rowOff>9525</xdr:rowOff>
                  </from>
                  <to>
                    <xdr:col>5</xdr:col>
                    <xdr:colOff>485775</xdr:colOff>
                    <xdr:row>26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47" name="Drop Down 103">
              <controlPr defaultSize="0" print="0" autoLine="0" autoPict="0">
                <anchor moveWithCells="1">
                  <from>
                    <xdr:col>5</xdr:col>
                    <xdr:colOff>9525</xdr:colOff>
                    <xdr:row>27</xdr:row>
                    <xdr:rowOff>200025</xdr:rowOff>
                  </from>
                  <to>
                    <xdr:col>5</xdr:col>
                    <xdr:colOff>485775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48" name="Drop Down 104">
              <controlPr defaultSize="0" print="0" autoLine="0" autoPict="0">
                <anchor moveWithCells="1">
                  <from>
                    <xdr:col>5</xdr:col>
                    <xdr:colOff>9525</xdr:colOff>
                    <xdr:row>27</xdr:row>
                    <xdr:rowOff>9525</xdr:rowOff>
                  </from>
                  <to>
                    <xdr:col>5</xdr:col>
                    <xdr:colOff>485775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49" name="Drop Down 105">
              <controlPr defaultSize="0" print="0" autoLine="0" autoPict="0">
                <anchor moveWithCells="1">
                  <from>
                    <xdr:col>5</xdr:col>
                    <xdr:colOff>9525</xdr:colOff>
                    <xdr:row>28</xdr:row>
                    <xdr:rowOff>200025</xdr:rowOff>
                  </from>
                  <to>
                    <xdr:col>5</xdr:col>
                    <xdr:colOff>485775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50" name="Drop Down 106">
              <controlPr defaultSize="0" print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485775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51" name="Drop Down 107">
              <controlPr defaultSize="0" print="0" autoLine="0" autoPict="0">
                <anchor moveWithCells="1">
                  <from>
                    <xdr:col>5</xdr:col>
                    <xdr:colOff>9525</xdr:colOff>
                    <xdr:row>29</xdr:row>
                    <xdr:rowOff>200025</xdr:rowOff>
                  </from>
                  <to>
                    <xdr:col>5</xdr:col>
                    <xdr:colOff>485775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52" name="Drop Down 108">
              <controlPr defaultSize="0" print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485775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53" name="Drop Down 109">
              <controlPr defaultSize="0" print="0" autoLine="0" autoPict="0">
                <anchor moveWithCells="1">
                  <from>
                    <xdr:col>5</xdr:col>
                    <xdr:colOff>9525</xdr:colOff>
                    <xdr:row>30</xdr:row>
                    <xdr:rowOff>200025</xdr:rowOff>
                  </from>
                  <to>
                    <xdr:col>5</xdr:col>
                    <xdr:colOff>485775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54" name="Drop Down 110">
              <controlPr defaultSize="0" print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485775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55" name="Drop Down 111">
              <controlPr defaultSize="0" print="0" autoLine="0" autoPict="0">
                <anchor moveWithCells="1">
                  <from>
                    <xdr:col>5</xdr:col>
                    <xdr:colOff>9525</xdr:colOff>
                    <xdr:row>31</xdr:row>
                    <xdr:rowOff>200025</xdr:rowOff>
                  </from>
                  <to>
                    <xdr:col>5</xdr:col>
                    <xdr:colOff>485775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56" name="Drop Down 112">
              <controlPr defaultSize="0" print="0" autoLine="0" autoPict="0">
                <anchor moveWithCells="1">
                  <from>
                    <xdr:col>5</xdr:col>
                    <xdr:colOff>9525</xdr:colOff>
                    <xdr:row>31</xdr:row>
                    <xdr:rowOff>9525</xdr:rowOff>
                  </from>
                  <to>
                    <xdr:col>5</xdr:col>
                    <xdr:colOff>485775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57" name="Drop Down 113">
              <controlPr defaultSize="0" print="0" autoLine="0" autoPict="0">
                <anchor moveWithCells="1">
                  <from>
                    <xdr:col>5</xdr:col>
                    <xdr:colOff>9525</xdr:colOff>
                    <xdr:row>32</xdr:row>
                    <xdr:rowOff>200025</xdr:rowOff>
                  </from>
                  <to>
                    <xdr:col>6</xdr:col>
                    <xdr:colOff>0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58" name="Drop Down 114">
              <controlPr defaultSize="0" print="0" autoLine="0" autoPict="0">
                <anchor moveWithCells="1">
                  <from>
                    <xdr:col>5</xdr:col>
                    <xdr:colOff>9525</xdr:colOff>
                    <xdr:row>32</xdr:row>
                    <xdr:rowOff>9525</xdr:rowOff>
                  </from>
                  <to>
                    <xdr:col>5</xdr:col>
                    <xdr:colOff>485775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59" name="Drop Down 115">
              <controlPr defaultSize="0" print="0" autoLine="0" autoPict="0">
                <anchor moveWithCells="1">
                  <from>
                    <xdr:col>5</xdr:col>
                    <xdr:colOff>9525</xdr:colOff>
                    <xdr:row>33</xdr:row>
                    <xdr:rowOff>200025</xdr:rowOff>
                  </from>
                  <to>
                    <xdr:col>5</xdr:col>
                    <xdr:colOff>485775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60" name="Drop Down 116">
              <controlPr defaultSize="0" print="0" autoLine="0" autoPict="0">
                <anchor moveWithCells="1">
                  <from>
                    <xdr:col>5</xdr:col>
                    <xdr:colOff>9525</xdr:colOff>
                    <xdr:row>33</xdr:row>
                    <xdr:rowOff>9525</xdr:rowOff>
                  </from>
                  <to>
                    <xdr:col>5</xdr:col>
                    <xdr:colOff>485775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61" name="Drop Down 117">
              <controlPr defaultSize="0" print="0" autoLine="0" autoPict="0">
                <anchor moveWithCells="1">
                  <from>
                    <xdr:col>5</xdr:col>
                    <xdr:colOff>9525</xdr:colOff>
                    <xdr:row>34</xdr:row>
                    <xdr:rowOff>200025</xdr:rowOff>
                  </from>
                  <to>
                    <xdr:col>5</xdr:col>
                    <xdr:colOff>485775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62" name="Drop Down 118">
              <controlPr defaultSize="0" print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485775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63" name="Drop Down 119">
              <controlPr defaultSize="0" print="0" autoLine="0" autoPict="0">
                <anchor moveWithCells="1">
                  <from>
                    <xdr:col>5</xdr:col>
                    <xdr:colOff>9525</xdr:colOff>
                    <xdr:row>35</xdr:row>
                    <xdr:rowOff>200025</xdr:rowOff>
                  </from>
                  <to>
                    <xdr:col>5</xdr:col>
                    <xdr:colOff>485775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4" r:id="rId64" name="Drop Down 120">
              <controlPr defaultSize="0" print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485775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5" r:id="rId65" name="Drop Down 121">
              <controlPr defaultSize="0" print="0" autoLine="0" autoPict="0">
                <anchor moveWithCells="1">
                  <from>
                    <xdr:col>5</xdr:col>
                    <xdr:colOff>9525</xdr:colOff>
                    <xdr:row>36</xdr:row>
                    <xdr:rowOff>200025</xdr:rowOff>
                  </from>
                  <to>
                    <xdr:col>5</xdr:col>
                    <xdr:colOff>485775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6" r:id="rId66" name="Drop Down 122">
              <controlPr defaultSize="0" print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485775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7" r:id="rId67" name="Drop Down 123">
              <controlPr defaultSize="0" print="0" autoLine="0" autoPict="0">
                <anchor moveWithCells="1">
                  <from>
                    <xdr:col>5</xdr:col>
                    <xdr:colOff>9525</xdr:colOff>
                    <xdr:row>37</xdr:row>
                    <xdr:rowOff>200025</xdr:rowOff>
                  </from>
                  <to>
                    <xdr:col>5</xdr:col>
                    <xdr:colOff>485775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8" r:id="rId68" name="Drop Down 124">
              <controlPr defaultSize="0" print="0" autoLine="0" autoPict="0">
                <anchor moveWithCells="1">
                  <from>
                    <xdr:col>5</xdr:col>
                    <xdr:colOff>9525</xdr:colOff>
                    <xdr:row>37</xdr:row>
                    <xdr:rowOff>9525</xdr:rowOff>
                  </from>
                  <to>
                    <xdr:col>5</xdr:col>
                    <xdr:colOff>485775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9" r:id="rId69" name="Drop Down 125">
              <controlPr defaultSize="0" print="0" autoLine="0" autoPict="0">
                <anchor moveWithCells="1">
                  <from>
                    <xdr:col>5</xdr:col>
                    <xdr:colOff>9525</xdr:colOff>
                    <xdr:row>38</xdr:row>
                    <xdr:rowOff>200025</xdr:rowOff>
                  </from>
                  <to>
                    <xdr:col>5</xdr:col>
                    <xdr:colOff>485775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0" r:id="rId70" name="Drop Down 126">
              <controlPr defaultSize="0" print="0" autoLine="0" autoPict="0">
                <anchor moveWithCells="1">
                  <from>
                    <xdr:col>5</xdr:col>
                    <xdr:colOff>9525</xdr:colOff>
                    <xdr:row>38</xdr:row>
                    <xdr:rowOff>9525</xdr:rowOff>
                  </from>
                  <to>
                    <xdr:col>5</xdr:col>
                    <xdr:colOff>485775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1" r:id="rId71" name="Drop Down 127">
              <controlPr defaultSize="0" print="0" autoLine="0" autoPict="0">
                <anchor moveWithCells="1">
                  <from>
                    <xdr:col>5</xdr:col>
                    <xdr:colOff>9525</xdr:colOff>
                    <xdr:row>39</xdr:row>
                    <xdr:rowOff>200025</xdr:rowOff>
                  </from>
                  <to>
                    <xdr:col>5</xdr:col>
                    <xdr:colOff>485775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2" r:id="rId72" name="Drop Down 128">
              <controlPr defaultSize="0" print="0" autoLine="0" autoPict="0">
                <anchor moveWithCells="1">
                  <from>
                    <xdr:col>5</xdr:col>
                    <xdr:colOff>9525</xdr:colOff>
                    <xdr:row>33</xdr:row>
                    <xdr:rowOff>9525</xdr:rowOff>
                  </from>
                  <to>
                    <xdr:col>5</xdr:col>
                    <xdr:colOff>485775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3" r:id="rId73" name="Drop Down 129">
              <controlPr defaultSize="0" print="0" autoLine="0" autoPict="0">
                <anchor moveWithCells="1">
                  <from>
                    <xdr:col>5</xdr:col>
                    <xdr:colOff>9525</xdr:colOff>
                    <xdr:row>40</xdr:row>
                    <xdr:rowOff>200025</xdr:rowOff>
                  </from>
                  <to>
                    <xdr:col>5</xdr:col>
                    <xdr:colOff>485775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4" r:id="rId74" name="Drop Down 130">
              <controlPr defaultSize="0" print="0" autoLine="0" autoPict="0">
                <anchor moveWithCells="1">
                  <from>
                    <xdr:col>5</xdr:col>
                    <xdr:colOff>9525</xdr:colOff>
                    <xdr:row>40</xdr:row>
                    <xdr:rowOff>9525</xdr:rowOff>
                  </from>
                  <to>
                    <xdr:col>5</xdr:col>
                    <xdr:colOff>485775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5" r:id="rId75" name="Drop Down 131">
              <controlPr defaultSize="0" print="0" autoLine="0" autoPict="0">
                <anchor moveWithCells="1">
                  <from>
                    <xdr:col>5</xdr:col>
                    <xdr:colOff>9525</xdr:colOff>
                    <xdr:row>41</xdr:row>
                    <xdr:rowOff>200025</xdr:rowOff>
                  </from>
                  <to>
                    <xdr:col>5</xdr:col>
                    <xdr:colOff>485775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6" r:id="rId76" name="Drop Down 132">
              <controlPr defaultSize="0" print="0" autoLine="0" autoPict="0">
                <anchor moveWithCells="1">
                  <from>
                    <xdr:col>5</xdr:col>
                    <xdr:colOff>9525</xdr:colOff>
                    <xdr:row>41</xdr:row>
                    <xdr:rowOff>9525</xdr:rowOff>
                  </from>
                  <to>
                    <xdr:col>5</xdr:col>
                    <xdr:colOff>485775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7" r:id="rId77" name="Drop Down 133">
              <controlPr defaultSize="0" print="0" autoLine="0" autoPict="0">
                <anchor moveWithCells="1">
                  <from>
                    <xdr:col>5</xdr:col>
                    <xdr:colOff>9525</xdr:colOff>
                    <xdr:row>42</xdr:row>
                    <xdr:rowOff>200025</xdr:rowOff>
                  </from>
                  <to>
                    <xdr:col>5</xdr:col>
                    <xdr:colOff>485775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8" r:id="rId78" name="Drop Down 134">
              <controlPr defaultSize="0" print="0" autoLine="0" autoPict="0">
                <anchor moveWithCells="1">
                  <from>
                    <xdr:col>5</xdr:col>
                    <xdr:colOff>9525</xdr:colOff>
                    <xdr:row>42</xdr:row>
                    <xdr:rowOff>9525</xdr:rowOff>
                  </from>
                  <to>
                    <xdr:col>5</xdr:col>
                    <xdr:colOff>485775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79" name="Drop Down 135">
              <controlPr defaultSize="0" print="0" autoLine="0" autoPict="0">
                <anchor moveWithCells="1">
                  <from>
                    <xdr:col>5</xdr:col>
                    <xdr:colOff>9525</xdr:colOff>
                    <xdr:row>43</xdr:row>
                    <xdr:rowOff>200025</xdr:rowOff>
                  </from>
                  <to>
                    <xdr:col>5</xdr:col>
                    <xdr:colOff>485775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0" r:id="rId80" name="Drop Down 136">
              <controlPr defaultSize="0" print="0" autoLine="0" autoPict="0">
                <anchor moveWithCells="1">
                  <from>
                    <xdr:col>5</xdr:col>
                    <xdr:colOff>9525</xdr:colOff>
                    <xdr:row>43</xdr:row>
                    <xdr:rowOff>9525</xdr:rowOff>
                  </from>
                  <to>
                    <xdr:col>5</xdr:col>
                    <xdr:colOff>485775</xdr:colOff>
                    <xdr:row>44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9">
        <x14:dataValidation type="list" allowBlank="1" showInputMessage="1" showErrorMessage="1">
          <x14:formula1>
            <xm:f>Parametros!$L$5</xm:f>
          </x14:formula1>
          <xm:sqref>R47:V47</xm:sqref>
        </x14:dataValidation>
        <x14:dataValidation type="list" allowBlank="1" showInputMessage="1" showErrorMessage="1">
          <x14:formula1>
            <xm:f>Parametros!$L$9</xm:f>
          </x14:formula1>
          <xm:sqref>W47:AB47</xm:sqref>
        </x14:dataValidation>
        <x14:dataValidation type="list" allowBlank="1" showInputMessage="1" showErrorMessage="1">
          <x14:formula1>
            <xm:f>Parametros!$L$12:$L$18</xm:f>
          </x14:formula1>
          <xm:sqref>AC47:AH47</xm:sqref>
        </x14:dataValidation>
        <x14:dataValidation type="list" allowBlank="1" showInputMessage="1" showErrorMessage="1">
          <x14:formula1>
            <xm:f>Parametros!$D$5:$D$16</xm:f>
          </x14:formula1>
          <xm:sqref>AI14:AL14</xm:sqref>
        </x14:dataValidation>
        <x14:dataValidation type="list" allowBlank="1" showInputMessage="1" showErrorMessage="1">
          <x14:formula1>
            <xm:f>Parametros!$P$5:$P$6</xm:f>
          </x14:formula1>
          <xm:sqref>AS14</xm:sqref>
        </x14:dataValidation>
        <x14:dataValidation type="list" allowBlank="1" showInputMessage="1" showErrorMessage="1">
          <x14:formula1>
            <xm:f>'6 - Tabela base'!$HE$5:$HE$86</xm:f>
          </x14:formula1>
          <xm:sqref>B19</xm:sqref>
        </x14:dataValidation>
        <x14:dataValidation type="list" allowBlank="1" showInputMessage="1" showErrorMessage="1">
          <x14:formula1>
            <xm:f>Parametros!$A$94:$A$105</xm:f>
          </x14:formula1>
          <xm:sqref>AO8</xm:sqref>
        </x14:dataValidation>
        <x14:dataValidation type="list" allowBlank="1" showInputMessage="1" showErrorMessage="1">
          <x14:formula1>
            <xm:f>Parametros!$D$18:$D$27</xm:f>
          </x14:formula1>
          <xm:sqref>AO10</xm:sqref>
        </x14:dataValidation>
        <x14:dataValidation type="list" allowBlank="1" showInputMessage="1" showErrorMessage="1">
          <x14:formula1>
            <xm:f>Parametros!P5:$P$6</xm:f>
          </x14:formula1>
          <xm:sqref>AS14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"/>
  <sheetViews>
    <sheetView workbookViewId="0">
      <selection activeCell="L46" sqref="L46"/>
    </sheetView>
  </sheetViews>
  <sheetFormatPr defaultRowHeight="12.75" x14ac:dyDescent="0.2"/>
  <sheetData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ED186E4DA3EDC4694AE72358785BD85" ma:contentTypeVersion="0" ma:contentTypeDescription="Crie um novo documento." ma:contentTypeScope="" ma:versionID="b951d2791f54bec56fe731b64ec1f75d">
  <xsd:schema xmlns:xsd="http://www.w3.org/2001/XMLSchema" xmlns:p="http://schemas.microsoft.com/office/2006/metadata/properties" targetNamespace="http://schemas.microsoft.com/office/2006/metadata/properties" ma:root="true" ma:fieldsID="834597303d62dd03ddcd59f56325a213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 ma:readOnly="true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B476C9F-7C56-4AB4-AE36-C301946877A0}">
  <ds:schemaRefs>
    <ds:schemaRef ds:uri="http://www.w3.org/XML/1998/namespace"/>
    <ds:schemaRef ds:uri="http://purl.org/dc/terms/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purl.org/dc/elements/1.1/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66104EBE-3F50-4D3B-A719-F6F06A2076E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0ED09CF7-5E3D-4556-9E43-2081F7B18A1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12</vt:i4>
      </vt:variant>
    </vt:vector>
  </HeadingPairs>
  <TitlesOfParts>
    <vt:vector size="22" baseType="lpstr">
      <vt:lpstr>Parametros</vt:lpstr>
      <vt:lpstr>1 - Rat%_impacto</vt:lpstr>
      <vt:lpstr>2 - nomesprogramas</vt:lpstr>
      <vt:lpstr>3 - Ibope</vt:lpstr>
      <vt:lpstr>Lista de Preços TV</vt:lpstr>
      <vt:lpstr>4 - Tabela atual</vt:lpstr>
      <vt:lpstr>5 - Tabela anterior</vt:lpstr>
      <vt:lpstr>6 - Tabela base</vt:lpstr>
      <vt:lpstr>Orçamento</vt:lpstr>
      <vt:lpstr>Plan2</vt:lpstr>
      <vt:lpstr>Orçamento!Area_de_extracao</vt:lpstr>
      <vt:lpstr>Parametros!Area_de_extracao</vt:lpstr>
      <vt:lpstr>'4 - Tabela atual'!Area_de_impressao</vt:lpstr>
      <vt:lpstr>'5 - Tabela anterior'!Area_de_impressao</vt:lpstr>
      <vt:lpstr>'6 - Tabela base'!Area_de_impressao</vt:lpstr>
      <vt:lpstr>Orçamento!Area_de_impressao</vt:lpstr>
      <vt:lpstr>Parametros!Area_de_impressao</vt:lpstr>
      <vt:lpstr>Orçamento!Criterios</vt:lpstr>
      <vt:lpstr>Parametros!Criterios</vt:lpstr>
      <vt:lpstr>ibope</vt:lpstr>
      <vt:lpstr>ibopejan</vt:lpstr>
      <vt:lpstr>ibopejan1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Lorena Geambastiani Conceicao</dc:creator>
  <cp:lastModifiedBy>Ronaldo Nantinyn de Oliveira Júdice</cp:lastModifiedBy>
  <cp:lastPrinted>2019-09-02T17:28:39Z</cp:lastPrinted>
  <dcterms:created xsi:type="dcterms:W3CDTF">2009-03-19T17:07:41Z</dcterms:created>
  <dcterms:modified xsi:type="dcterms:W3CDTF">2020-06-22T15:12:39Z</dcterms:modified>
</cp:coreProperties>
</file>